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Z:\2-TEMPLATES\6 - Misc\Estimating- Area Analysis for Future Bids\Time Card Concept\02-Example START\"/>
    </mc:Choice>
  </mc:AlternateContent>
  <bookViews>
    <workbookView xWindow="0" yWindow="0" windowWidth="28800" windowHeight="12336" tabRatio="873" firstSheet="11" activeTab="11"/>
  </bookViews>
  <sheets>
    <sheet name="RFA" sheetId="29" state="hidden" r:id="rId1"/>
    <sheet name="CONTRACT" sheetId="31" state="hidden" r:id="rId2"/>
    <sheet name="SAGE IMPORT" sheetId="1" state="hidden" r:id="rId3"/>
    <sheet name="FW IMPORT" sheetId="25" state="hidden" r:id="rId4"/>
    <sheet name="+" sheetId="19" state="hidden" r:id="rId5"/>
    <sheet name="MIX DESIGNS" sheetId="27" state="hidden" r:id="rId6"/>
    <sheet name="++" sheetId="17" state="hidden" r:id="rId7"/>
    <sheet name="START-SLABS" sheetId="3" state="hidden" r:id="rId8"/>
    <sheet name="START-FW" sheetId="23" state="hidden" r:id="rId9"/>
    <sheet name="SLAB-ROWS" sheetId="2" state="hidden" r:id="rId10"/>
    <sheet name="FW-ROWS" sheetId="24" state="hidden" r:id="rId11"/>
    <sheet name="TIME SHEET" sheetId="33" r:id="rId12"/>
    <sheet name="+++" sheetId="30" state="hidden" r:id="rId13"/>
    <sheet name="SLAB REPORT" sheetId="18" state="hidden" r:id="rId14"/>
    <sheet name="FW REPORT" sheetId="22" state="hidden" r:id="rId15"/>
    <sheet name="JC IMPORT" sheetId="21" state="hidden" r:id="rId16"/>
    <sheet name="JC IMPORT LABOR" sheetId="32" r:id="rId17"/>
    <sheet name="++++" sheetId="16" state="hidden" r:id="rId18"/>
    <sheet name="(1)-LAYOUT" sheetId="4" state="hidden" r:id="rId19"/>
    <sheet name="(2)-TRENCHING" sheetId="8" state="hidden" r:id="rId20"/>
    <sheet name="(3)-FORMSET" sheetId="9" state="hidden" r:id="rId21"/>
    <sheet name="(4)-STEEL &amp; HARDWARE" sheetId="14" state="hidden" r:id="rId22"/>
    <sheet name="(5)-FOOTING POUR" sheetId="15" state="hidden" r:id="rId23"/>
    <sheet name="(6)-GRADE" sheetId="10" state="hidden" r:id="rId24"/>
    <sheet name="(7)-SLAB POUR" sheetId="11" state="hidden" r:id="rId25"/>
    <sheet name="(8)-SERVICE WORK" sheetId="12" state="hidden" r:id="rId26"/>
    <sheet name="(02)-FLATWORK" sheetId="13" state="hidden" r:id="rId27"/>
    <sheet name="FIELD REPORT" sheetId="26" state="hidden" r:id="rId28"/>
    <sheet name="MATERIAL ORDER" sheetId="28" state="hidden" r:id="rId29"/>
  </sheets>
  <externalReferences>
    <externalReference r:id="rId30"/>
    <externalReference r:id="rId31"/>
    <externalReference r:id="rId32"/>
    <externalReference r:id="rId33"/>
  </externalReferences>
  <definedNames>
    <definedName name="_Agg1" localSheetId="12">#REF!</definedName>
    <definedName name="_Agg1">#REF!</definedName>
    <definedName name="_Agg2" localSheetId="12">#REF!</definedName>
    <definedName name="_Agg2">#REF!</definedName>
    <definedName name="_DWP1" localSheetId="12">#REF!</definedName>
    <definedName name="_DWP1">#REF!</definedName>
    <definedName name="_DWP10" localSheetId="12">#REF!</definedName>
    <definedName name="_DWP10">#REF!</definedName>
    <definedName name="_DWP11" localSheetId="12">#REF!</definedName>
    <definedName name="_DWP11">#REF!</definedName>
    <definedName name="_DWP12" localSheetId="12">#REF!</definedName>
    <definedName name="_DWP12">#REF!</definedName>
    <definedName name="_DWP13" localSheetId="12">#REF!</definedName>
    <definedName name="_DWP13">#REF!</definedName>
    <definedName name="_DWP14" localSheetId="12">#REF!</definedName>
    <definedName name="_DWP14">#REF!</definedName>
    <definedName name="_DWP15" localSheetId="12">#REF!</definedName>
    <definedName name="_DWP15">#REF!</definedName>
    <definedName name="_DWP16" localSheetId="12">#REF!</definedName>
    <definedName name="_DWP16">#REF!</definedName>
    <definedName name="_DWP17" localSheetId="12">#REF!</definedName>
    <definedName name="_DWP17">#REF!</definedName>
    <definedName name="_DWP18" localSheetId="12">#REF!</definedName>
    <definedName name="_DWP18">#REF!</definedName>
    <definedName name="_DWP19" localSheetId="12">#REF!</definedName>
    <definedName name="_DWP19">#REF!</definedName>
    <definedName name="_DWP2" localSheetId="12">#REF!</definedName>
    <definedName name="_DWP2">#REF!</definedName>
    <definedName name="_DWP20" localSheetId="12">#REF!</definedName>
    <definedName name="_DWP20">#REF!</definedName>
    <definedName name="_DWP21" localSheetId="12">#REF!</definedName>
    <definedName name="_DWP21">#REF!</definedName>
    <definedName name="_DWP3" localSheetId="12">#REF!</definedName>
    <definedName name="_DWP3">#REF!</definedName>
    <definedName name="_DWP4" localSheetId="12">#REF!</definedName>
    <definedName name="_DWP4">#REF!</definedName>
    <definedName name="_DWP5" localSheetId="12">#REF!</definedName>
    <definedName name="_DWP5">#REF!</definedName>
    <definedName name="_DWP6" localSheetId="12">#REF!</definedName>
    <definedName name="_DWP6">#REF!</definedName>
    <definedName name="_DWP7" localSheetId="12">#REF!</definedName>
    <definedName name="_DWP7">#REF!</definedName>
    <definedName name="_DWP8" localSheetId="12">#REF!</definedName>
    <definedName name="_DWP8">#REF!</definedName>
    <definedName name="_DWP9" localSheetId="12">#REF!</definedName>
    <definedName name="_DWP9">#REF!</definedName>
    <definedName name="_exp1" localSheetId="12">#REF!</definedName>
    <definedName name="_exp1">#REF!</definedName>
    <definedName name="_exp10" localSheetId="12">#REF!</definedName>
    <definedName name="_exp10">#REF!</definedName>
    <definedName name="_exp11" localSheetId="12">#REF!</definedName>
    <definedName name="_exp11">#REF!</definedName>
    <definedName name="_exp12" localSheetId="12">#REF!</definedName>
    <definedName name="_exp12">#REF!</definedName>
    <definedName name="_exp13" localSheetId="12">#REF!</definedName>
    <definedName name="_exp13">#REF!</definedName>
    <definedName name="_exp14" localSheetId="12">#REF!</definedName>
    <definedName name="_exp14">#REF!</definedName>
    <definedName name="_exp15" localSheetId="12">#REF!</definedName>
    <definedName name="_exp15">#REF!</definedName>
    <definedName name="_exp16" localSheetId="12">#REF!</definedName>
    <definedName name="_exp16">#REF!</definedName>
    <definedName name="_exp17" localSheetId="12">#REF!</definedName>
    <definedName name="_exp17">#REF!</definedName>
    <definedName name="_exp18" localSheetId="12">#REF!</definedName>
    <definedName name="_exp18">#REF!</definedName>
    <definedName name="_exp19" localSheetId="12">#REF!</definedName>
    <definedName name="_exp19">#REF!</definedName>
    <definedName name="_exp2" localSheetId="12">#REF!</definedName>
    <definedName name="_exp2">#REF!</definedName>
    <definedName name="_exp20" localSheetId="12">#REF!</definedName>
    <definedName name="_exp20">#REF!</definedName>
    <definedName name="_exp21" localSheetId="12">#REF!</definedName>
    <definedName name="_exp21">#REF!</definedName>
    <definedName name="_exp3" localSheetId="12">#REF!</definedName>
    <definedName name="_exp3">#REF!</definedName>
    <definedName name="_exp4" localSheetId="12">#REF!</definedName>
    <definedName name="_exp4">#REF!</definedName>
    <definedName name="_exp5" localSheetId="12">#REF!</definedName>
    <definedName name="_exp5">#REF!</definedName>
    <definedName name="_exp6" localSheetId="12">#REF!</definedName>
    <definedName name="_exp6">#REF!</definedName>
    <definedName name="_exp7" localSheetId="12">#REF!</definedName>
    <definedName name="_exp7">#REF!</definedName>
    <definedName name="_exp8" localSheetId="12">#REF!</definedName>
    <definedName name="_exp8">#REF!</definedName>
    <definedName name="_exp9" localSheetId="12">#REF!</definedName>
    <definedName name="_exp9">#REF!</definedName>
    <definedName name="_xlnm._FilterDatabase" localSheetId="15" hidden="1">'JC IMPORT'!$A$1:$J$79</definedName>
    <definedName name="_Ftg1" localSheetId="12">#REF!</definedName>
    <definedName name="_Ftg1">#REF!</definedName>
    <definedName name="_Ftg2" localSheetId="12">#REF!</definedName>
    <definedName name="_Ftg2">#REF!</definedName>
    <definedName name="_Ftg3" localSheetId="12">#REF!</definedName>
    <definedName name="_Ftg3">#REF!</definedName>
    <definedName name="_Ftg4" localSheetId="12">#REF!</definedName>
    <definedName name="_Ftg4">#REF!</definedName>
    <definedName name="_Ftg5" localSheetId="12">#REF!</definedName>
    <definedName name="_Ftg5">#REF!</definedName>
    <definedName name="_Ftg6" localSheetId="12">#REF!</definedName>
    <definedName name="_Ftg6">#REF!</definedName>
    <definedName name="_Ftg7" localSheetId="12">#REF!</definedName>
    <definedName name="_Ftg7">#REF!</definedName>
    <definedName name="_Ftg8" localSheetId="12">#REF!</definedName>
    <definedName name="_Ftg8">#REF!</definedName>
    <definedName name="_fwp1" localSheetId="12">#REF!</definedName>
    <definedName name="_fwp1">#REF!</definedName>
    <definedName name="_FWP10" localSheetId="12">#REF!</definedName>
    <definedName name="_FWP10">#REF!</definedName>
    <definedName name="_FWP11" localSheetId="12">#REF!</definedName>
    <definedName name="_FWP11">#REF!</definedName>
    <definedName name="_FWP12" localSheetId="12">#REF!</definedName>
    <definedName name="_FWP12">#REF!</definedName>
    <definedName name="_FWP13" localSheetId="12">#REF!</definedName>
    <definedName name="_FWP13">#REF!</definedName>
    <definedName name="_FWP14" localSheetId="12">#REF!</definedName>
    <definedName name="_FWP14">#REF!</definedName>
    <definedName name="_FWP15" localSheetId="12">#REF!</definedName>
    <definedName name="_FWP15">#REF!</definedName>
    <definedName name="_FWP16" localSheetId="12">#REF!</definedName>
    <definedName name="_FWP16">#REF!</definedName>
    <definedName name="_FWP17" localSheetId="12">#REF!</definedName>
    <definedName name="_FWP17">#REF!</definedName>
    <definedName name="_FWP18" localSheetId="12">#REF!</definedName>
    <definedName name="_FWP18">#REF!</definedName>
    <definedName name="_FWP19" localSheetId="12">#REF!</definedName>
    <definedName name="_FWP19">#REF!</definedName>
    <definedName name="_FWP2" localSheetId="12">#REF!</definedName>
    <definedName name="_FWP2">#REF!</definedName>
    <definedName name="_FWP20" localSheetId="12">#REF!</definedName>
    <definedName name="_FWP20">#REF!</definedName>
    <definedName name="_FWP21" localSheetId="12">#REF!</definedName>
    <definedName name="_FWP21">#REF!</definedName>
    <definedName name="_FWP3" localSheetId="12">#REF!</definedName>
    <definedName name="_FWP3">#REF!</definedName>
    <definedName name="_FWP4" localSheetId="12">#REF!</definedName>
    <definedName name="_FWP4">#REF!</definedName>
    <definedName name="_FWP5" localSheetId="12">#REF!</definedName>
    <definedName name="_FWP5">#REF!</definedName>
    <definedName name="_FWP6" localSheetId="12">#REF!</definedName>
    <definedName name="_FWP6">#REF!</definedName>
    <definedName name="_FWP7" localSheetId="12">#REF!</definedName>
    <definedName name="_FWP7">#REF!</definedName>
    <definedName name="_FWP8" localSheetId="12">#REF!</definedName>
    <definedName name="_FWP8">#REF!</definedName>
    <definedName name="_FWP9" localSheetId="12">#REF!</definedName>
    <definedName name="_FWP9">#REF!</definedName>
    <definedName name="_mat1" localSheetId="12">#REF!</definedName>
    <definedName name="_mat1">#REF!</definedName>
    <definedName name="_mat10" localSheetId="12">#REF!</definedName>
    <definedName name="_mat10">#REF!</definedName>
    <definedName name="_mat11" localSheetId="12">#REF!</definedName>
    <definedName name="_mat11">#REF!</definedName>
    <definedName name="_mat12" localSheetId="12">#REF!</definedName>
    <definedName name="_mat12">#REF!</definedName>
    <definedName name="_mat13" localSheetId="12">#REF!</definedName>
    <definedName name="_mat13">#REF!</definedName>
    <definedName name="_mat14" localSheetId="12">#REF!</definedName>
    <definedName name="_mat14">#REF!</definedName>
    <definedName name="_mat15" localSheetId="12">#REF!</definedName>
    <definedName name="_mat15">#REF!</definedName>
    <definedName name="_mat16" localSheetId="12">#REF!</definedName>
    <definedName name="_mat16">#REF!</definedName>
    <definedName name="_mat17" localSheetId="12">#REF!</definedName>
    <definedName name="_mat17">#REF!</definedName>
    <definedName name="_mat18" localSheetId="12">#REF!</definedName>
    <definedName name="_mat18">#REF!</definedName>
    <definedName name="_mat19" localSheetId="12">#REF!</definedName>
    <definedName name="_mat19">#REF!</definedName>
    <definedName name="_mat2" localSheetId="12">#REF!</definedName>
    <definedName name="_mat2">#REF!</definedName>
    <definedName name="_mat20" localSheetId="12">#REF!</definedName>
    <definedName name="_mat20">#REF!</definedName>
    <definedName name="_mat21" localSheetId="12">#REF!</definedName>
    <definedName name="_mat21">#REF!</definedName>
    <definedName name="_mat3" localSheetId="12">#REF!</definedName>
    <definedName name="_mat3">#REF!</definedName>
    <definedName name="_mat4" localSheetId="12">#REF!</definedName>
    <definedName name="_mat4">#REF!</definedName>
    <definedName name="_mat5" localSheetId="12">#REF!</definedName>
    <definedName name="_mat5">#REF!</definedName>
    <definedName name="_mat6" localSheetId="12">#REF!</definedName>
    <definedName name="_mat6">#REF!</definedName>
    <definedName name="_mat7" localSheetId="12">#REF!</definedName>
    <definedName name="_mat7">#REF!</definedName>
    <definedName name="_mat8" localSheetId="12">#REF!</definedName>
    <definedName name="_mat8">#REF!</definedName>
    <definedName name="_mat9" localSheetId="12">#REF!</definedName>
    <definedName name="_mat9">#REF!</definedName>
    <definedName name="_TSP1" localSheetId="12">#REF!</definedName>
    <definedName name="_TSP1">#REF!</definedName>
    <definedName name="_TSP10" localSheetId="12">#REF!</definedName>
    <definedName name="_TSP10">#REF!</definedName>
    <definedName name="_TSP11" localSheetId="12">#REF!</definedName>
    <definedName name="_TSP11">#REF!</definedName>
    <definedName name="_TSP12" localSheetId="12">#REF!</definedName>
    <definedName name="_TSP12">#REF!</definedName>
    <definedName name="_TSP13" localSheetId="12">#REF!</definedName>
    <definedName name="_TSP13">#REF!</definedName>
    <definedName name="_TSP14" localSheetId="12">#REF!</definedName>
    <definedName name="_TSP14">#REF!</definedName>
    <definedName name="_TSP15" localSheetId="12">#REF!</definedName>
    <definedName name="_TSP15">#REF!</definedName>
    <definedName name="_TSP16" localSheetId="12">#REF!</definedName>
    <definedName name="_TSP16">#REF!</definedName>
    <definedName name="_TSP17" localSheetId="12">#REF!</definedName>
    <definedName name="_TSP17">#REF!</definedName>
    <definedName name="_TSP18" localSheetId="12">#REF!</definedName>
    <definedName name="_TSP18">#REF!</definedName>
    <definedName name="_TSP19" localSheetId="12">#REF!</definedName>
    <definedName name="_TSP19">#REF!</definedName>
    <definedName name="_TSP2" localSheetId="12">#REF!</definedName>
    <definedName name="_TSP2">#REF!</definedName>
    <definedName name="_TSP20" localSheetId="12">#REF!</definedName>
    <definedName name="_TSP20">#REF!</definedName>
    <definedName name="_TSP21" localSheetId="12">#REF!</definedName>
    <definedName name="_TSP21">#REF!</definedName>
    <definedName name="_TSP3" localSheetId="12">#REF!</definedName>
    <definedName name="_TSP3">#REF!</definedName>
    <definedName name="_TSP4" localSheetId="12">#REF!</definedName>
    <definedName name="_TSP4">#REF!</definedName>
    <definedName name="_TSP5" localSheetId="12">#REF!</definedName>
    <definedName name="_TSP5">#REF!</definedName>
    <definedName name="_TSP6" localSheetId="12">#REF!</definedName>
    <definedName name="_TSP6">#REF!</definedName>
    <definedName name="_TSP7" localSheetId="12">#REF!</definedName>
    <definedName name="_TSP7">#REF!</definedName>
    <definedName name="_TSP8" localSheetId="12">#REF!</definedName>
    <definedName name="_TSP8">#REF!</definedName>
    <definedName name="_TSP9" localSheetId="12">#REF!</definedName>
    <definedName name="_TSP9">#REF!</definedName>
    <definedName name="AddRbar" localSheetId="12">#REF!</definedName>
    <definedName name="AddRbar">#REF!</definedName>
    <definedName name="AddRbar2" localSheetId="12">#REF!</definedName>
    <definedName name="AddRbar2">#REF!</definedName>
    <definedName name="AddRbar4" localSheetId="12">#REF!</definedName>
    <definedName name="AddRbar4">#REF!</definedName>
    <definedName name="AddRdar3" localSheetId="12">#REF!</definedName>
    <definedName name="AddRdar3">#REF!</definedName>
    <definedName name="address" localSheetId="12">#REF!</definedName>
    <definedName name="address">#REF!</definedName>
    <definedName name="AFWP" localSheetId="12">#REF!</definedName>
    <definedName name="AFWP">#REF!</definedName>
    <definedName name="AggAdj" localSheetId="12">#REF!</definedName>
    <definedName name="AggAdj">#REF!</definedName>
    <definedName name="all" localSheetId="12">#REF!</definedName>
    <definedName name="all">#REF!</definedName>
    <definedName name="Area" localSheetId="12">#REF!</definedName>
    <definedName name="Area">#REF!</definedName>
    <definedName name="backfill" localSheetId="12">#REF!</definedName>
    <definedName name="backfill">#REF!</definedName>
    <definedName name="Banding" localSheetId="12">#REF!</definedName>
    <definedName name="Banding">#REF!</definedName>
    <definedName name="Bandingfinish" localSheetId="12">#REF!</definedName>
    <definedName name="Bandingfinish">#REF!</definedName>
    <definedName name="Bandingtotal" localSheetId="12">#REF!</definedName>
    <definedName name="Bandingtotal">#REF!</definedName>
    <definedName name="Bandspecs" localSheetId="12">#REF!</definedName>
    <definedName name="Bandspecs">#REF!</definedName>
    <definedName name="Bformset" localSheetId="12">#REF!</definedName>
    <definedName name="Bformset">#REF!</definedName>
    <definedName name="Bftg" localSheetId="12">#REF!</definedName>
    <definedName name="Bftg">#REF!</definedName>
    <definedName name="Bgrade" localSheetId="12">#REF!</definedName>
    <definedName name="Bgrade">#REF!</definedName>
    <definedName name="Blayout" localSheetId="12">#REF!</definedName>
    <definedName name="Blayout">#REF!</definedName>
    <definedName name="BldgTable">'[1]LOOKUP INFO'!$A$2:$I$502</definedName>
    <definedName name="BldrInsurance" localSheetId="12">#REF!</definedName>
    <definedName name="BldrInsurance">#REF!</definedName>
    <definedName name="Bollard" localSheetId="12">#REF!</definedName>
    <definedName name="Bollard">#REF!</definedName>
    <definedName name="BrickLdgrPR" localSheetId="12">#REF!</definedName>
    <definedName name="BrickLdgrPR">#REF!</definedName>
    <definedName name="BSformset" localSheetId="12">#REF!</definedName>
    <definedName name="BSformset">#REF!</definedName>
    <definedName name="Bslab" localSheetId="12">#REF!</definedName>
    <definedName name="Bslab">#REF!</definedName>
    <definedName name="Bsteel" localSheetId="12">#REF!</definedName>
    <definedName name="Bsteel">#REF!</definedName>
    <definedName name="BUILDER" localSheetId="27">'START-SLABS'!$D$1</definedName>
    <definedName name="BUILDER" localSheetId="28">'[2]START-SLABS'!$D$1</definedName>
    <definedName name="BUILDER" localSheetId="0">'[3]START-SLABS'!$D$1</definedName>
    <definedName name="BUILDER">'START-SLABS'!$D$1</definedName>
    <definedName name="BuilderCity" localSheetId="12">#REF!</definedName>
    <definedName name="BuilderCity">#REF!</definedName>
    <definedName name="Builderdatabase" localSheetId="12">#REF!</definedName>
    <definedName name="Builderdatabase">#REF!</definedName>
    <definedName name="Builderfax" localSheetId="12">#REF!</definedName>
    <definedName name="Builderfax">#REF!</definedName>
    <definedName name="Builderphone" localSheetId="12">#REF!</definedName>
    <definedName name="Builderphone">#REF!</definedName>
    <definedName name="Builders">'[1]LOOKUP INFO'!$A$2:$A$502</definedName>
    <definedName name="Buildersdatabase" localSheetId="12">#REF!</definedName>
    <definedName name="Buildersdatabase">#REF!</definedName>
    <definedName name="Builderstate" localSheetId="12">#REF!</definedName>
    <definedName name="Builderstate">#REF!</definedName>
    <definedName name="BuilderStreet" localSheetId="12">#REF!</definedName>
    <definedName name="BuilderStreet">#REF!</definedName>
    <definedName name="buildersuite" localSheetId="12">#REF!</definedName>
    <definedName name="buildersuite">#REF!</definedName>
    <definedName name="builderwebpage" localSheetId="12">#REF!</definedName>
    <definedName name="builderwebpage">#REF!</definedName>
    <definedName name="builderzip" localSheetId="12">#REF!</definedName>
    <definedName name="builderzip">#REF!</definedName>
    <definedName name="citystatezip" localSheetId="12">#REF!</definedName>
    <definedName name="citystatezip">#REF!</definedName>
    <definedName name="CleanupCost" localSheetId="12">#REF!</definedName>
    <definedName name="CleanupCost">#REF!</definedName>
    <definedName name="CleanupPR" localSheetId="12">#REF!</definedName>
    <definedName name="CleanupPR">#REF!</definedName>
    <definedName name="CleanupTrkCost" localSheetId="12">#REF!</definedName>
    <definedName name="CleanupTrkCost">#REF!</definedName>
    <definedName name="COMPANY" localSheetId="27">'START-SLABS'!$H$2</definedName>
    <definedName name="COMPANY" localSheetId="28">'[2]START-SLABS'!$H$2</definedName>
    <definedName name="COMPANY" localSheetId="0">'[3]START-SLABS'!$H$2</definedName>
    <definedName name="COMPANY">'START-SLABS'!$H$2</definedName>
    <definedName name="ConcSupplier" localSheetId="12">#REF!</definedName>
    <definedName name="ConcSupplier">#REF!</definedName>
    <definedName name="Contact" localSheetId="12">#REF!</definedName>
    <definedName name="Contact">#REF!</definedName>
    <definedName name="ConveyorCost" localSheetId="12">#REF!</definedName>
    <definedName name="ConveyorCost">#REF!</definedName>
    <definedName name="CornPH" localSheetId="12">#REF!</definedName>
    <definedName name="CornPH">#REF!</definedName>
    <definedName name="Courtyard1" localSheetId="12">#REF!</definedName>
    <definedName name="Courtyard1">#REF!</definedName>
    <definedName name="Courtyard10" localSheetId="12">#REF!</definedName>
    <definedName name="Courtyard10">#REF!</definedName>
    <definedName name="Courtyard11" localSheetId="12">#REF!</definedName>
    <definedName name="Courtyard11">#REF!</definedName>
    <definedName name="Courtyard12" localSheetId="12">#REF!</definedName>
    <definedName name="Courtyard12">#REF!</definedName>
    <definedName name="Courtyard13" localSheetId="12">#REF!</definedName>
    <definedName name="Courtyard13">#REF!</definedName>
    <definedName name="Courtyard14" localSheetId="12">#REF!</definedName>
    <definedName name="Courtyard14">#REF!</definedName>
    <definedName name="Courtyard15" localSheetId="12">#REF!</definedName>
    <definedName name="Courtyard15">#REF!</definedName>
    <definedName name="Courtyard16" localSheetId="12">#REF!</definedName>
    <definedName name="Courtyard16">#REF!</definedName>
    <definedName name="Courtyard17" localSheetId="12">#REF!</definedName>
    <definedName name="Courtyard17">#REF!</definedName>
    <definedName name="Courtyard18" localSheetId="12">#REF!</definedName>
    <definedName name="Courtyard18">#REF!</definedName>
    <definedName name="Courtyard19" localSheetId="12">#REF!</definedName>
    <definedName name="Courtyard19">#REF!</definedName>
    <definedName name="Courtyard2" localSheetId="12">#REF!</definedName>
    <definedName name="Courtyard2">#REF!</definedName>
    <definedName name="Courtyard20" localSheetId="12">#REF!</definedName>
    <definedName name="Courtyard20">#REF!</definedName>
    <definedName name="Courtyard21" localSheetId="12">#REF!</definedName>
    <definedName name="Courtyard21">#REF!</definedName>
    <definedName name="Courtyard3" localSheetId="12">#REF!</definedName>
    <definedName name="Courtyard3">#REF!</definedName>
    <definedName name="Courtyard4" localSheetId="12">#REF!</definedName>
    <definedName name="Courtyard4">#REF!</definedName>
    <definedName name="Courtyard5" localSheetId="12">#REF!</definedName>
    <definedName name="Courtyard5">#REF!</definedName>
    <definedName name="Courtyard6" localSheetId="12">#REF!</definedName>
    <definedName name="Courtyard6">#REF!</definedName>
    <definedName name="Courtyard7" localSheetId="12">#REF!</definedName>
    <definedName name="Courtyard7">#REF!</definedName>
    <definedName name="Courtyard8" localSheetId="12">#REF!</definedName>
    <definedName name="Courtyard8">#REF!</definedName>
    <definedName name="Courtyard9" localSheetId="12">#REF!</definedName>
    <definedName name="Courtyard9">#REF!</definedName>
    <definedName name="courtyardtotal" localSheetId="12">#REF!</definedName>
    <definedName name="courtyardtotal">#REF!</definedName>
    <definedName name="Cure" localSheetId="12">#REF!</definedName>
    <definedName name="Cure">#REF!</definedName>
    <definedName name="Date" localSheetId="12">#REF!</definedName>
    <definedName name="Date">#REF!</definedName>
    <definedName name="Deeped1" localSheetId="12">#REF!</definedName>
    <definedName name="Deeped1">#REF!</definedName>
    <definedName name="Deeped10" localSheetId="12">#REF!</definedName>
    <definedName name="Deeped10">#REF!</definedName>
    <definedName name="Deeped11" localSheetId="12">#REF!</definedName>
    <definedName name="Deeped11">#REF!</definedName>
    <definedName name="Deeped12" localSheetId="12">#REF!</definedName>
    <definedName name="Deeped12">#REF!</definedName>
    <definedName name="Deeped13" localSheetId="12">#REF!</definedName>
    <definedName name="Deeped13">#REF!</definedName>
    <definedName name="Deeped14" localSheetId="12">#REF!</definedName>
    <definedName name="Deeped14">#REF!</definedName>
    <definedName name="Deeped15" localSheetId="12">#REF!</definedName>
    <definedName name="Deeped15">#REF!</definedName>
    <definedName name="Deeped16" localSheetId="12">#REF!</definedName>
    <definedName name="Deeped16">#REF!</definedName>
    <definedName name="Deeped17" localSheetId="12">#REF!</definedName>
    <definedName name="Deeped17">#REF!</definedName>
    <definedName name="Deeped18" localSheetId="12">#REF!</definedName>
    <definedName name="Deeped18">#REF!</definedName>
    <definedName name="Deeped19" localSheetId="12">#REF!</definedName>
    <definedName name="Deeped19">#REF!</definedName>
    <definedName name="Deeped2" localSheetId="12">#REF!</definedName>
    <definedName name="Deeped2">#REF!</definedName>
    <definedName name="Deeped20" localSheetId="12">#REF!</definedName>
    <definedName name="Deeped20">#REF!</definedName>
    <definedName name="Deeped21" localSheetId="12">#REF!</definedName>
    <definedName name="Deeped21">#REF!</definedName>
    <definedName name="Deeped3" localSheetId="12">#REF!</definedName>
    <definedName name="Deeped3">#REF!</definedName>
    <definedName name="Deeped4" localSheetId="12">#REF!</definedName>
    <definedName name="Deeped4">#REF!</definedName>
    <definedName name="Deeped5" localSheetId="12">#REF!</definedName>
    <definedName name="Deeped5">#REF!</definedName>
    <definedName name="Deeped6" localSheetId="12">#REF!</definedName>
    <definedName name="Deeped6">#REF!</definedName>
    <definedName name="Deeped7" localSheetId="12">#REF!</definedName>
    <definedName name="Deeped7">#REF!</definedName>
    <definedName name="Deeped8" localSheetId="12">#REF!</definedName>
    <definedName name="Deeped8">#REF!</definedName>
    <definedName name="Deeped9" localSheetId="12">#REF!</definedName>
    <definedName name="Deeped9">#REF!</definedName>
    <definedName name="deepedtotal" localSheetId="12">#REF!</definedName>
    <definedName name="deepedtotal">#REF!</definedName>
    <definedName name="DeliveryCost" localSheetId="12">#REF!</definedName>
    <definedName name="DeliveryCost">#REF!</definedName>
    <definedName name="DeliveryPT" localSheetId="12">#REF!</definedName>
    <definedName name="DeliveryPT">#REF!</definedName>
    <definedName name="DeliveryTrkCost" localSheetId="12">#REF!</definedName>
    <definedName name="DeliveryTrkCost">#REF!</definedName>
    <definedName name="Description" localSheetId="12">#REF!</definedName>
    <definedName name="Description">#REF!</definedName>
    <definedName name="Divisionmod" localSheetId="12">#REF!</definedName>
    <definedName name="Divisionmod">#REF!</definedName>
    <definedName name="Dlbyprice" localSheetId="12">#REF!</definedName>
    <definedName name="Dlbyprice">#REF!</definedName>
    <definedName name="drive_aggbase" localSheetId="12">#REF!</definedName>
    <definedName name="drive_aggbase">#REF!</definedName>
    <definedName name="drive_rebarspacing" localSheetId="12">#REF!</definedName>
    <definedName name="drive_rebarspacing">#REF!</definedName>
    <definedName name="drive1" localSheetId="12">#REF!</definedName>
    <definedName name="drive1">#REF!</definedName>
    <definedName name="drive10" localSheetId="12">#REF!</definedName>
    <definedName name="drive10">#REF!</definedName>
    <definedName name="drive11" localSheetId="12">#REF!</definedName>
    <definedName name="drive11">#REF!</definedName>
    <definedName name="drive12" localSheetId="12">#REF!</definedName>
    <definedName name="drive12">#REF!</definedName>
    <definedName name="drive13" localSheetId="12">#REF!</definedName>
    <definedName name="drive13">#REF!</definedName>
    <definedName name="drive14" localSheetId="12">#REF!</definedName>
    <definedName name="drive14">#REF!</definedName>
    <definedName name="drive15" localSheetId="12">#REF!</definedName>
    <definedName name="drive15">#REF!</definedName>
    <definedName name="drive16" localSheetId="12">#REF!</definedName>
    <definedName name="drive16">#REF!</definedName>
    <definedName name="drive17" localSheetId="12">#REF!</definedName>
    <definedName name="drive17">#REF!</definedName>
    <definedName name="drive18" localSheetId="12">#REF!</definedName>
    <definedName name="drive18">#REF!</definedName>
    <definedName name="drive19" localSheetId="12">#REF!</definedName>
    <definedName name="drive19">#REF!</definedName>
    <definedName name="drive2" localSheetId="12">#REF!</definedName>
    <definedName name="drive2">#REF!</definedName>
    <definedName name="drive20" localSheetId="12">#REF!</definedName>
    <definedName name="drive20">#REF!</definedName>
    <definedName name="drive21" localSheetId="12">#REF!</definedName>
    <definedName name="drive21">#REF!</definedName>
    <definedName name="drive3" localSheetId="12">#REF!</definedName>
    <definedName name="drive3">#REF!</definedName>
    <definedName name="drive4" localSheetId="12">#REF!</definedName>
    <definedName name="drive4">#REF!</definedName>
    <definedName name="drive5" localSheetId="12">#REF!</definedName>
    <definedName name="drive5">#REF!</definedName>
    <definedName name="drive6" localSheetId="12">#REF!</definedName>
    <definedName name="drive6">#REF!</definedName>
    <definedName name="drive7" localSheetId="12">#REF!</definedName>
    <definedName name="drive7">#REF!</definedName>
    <definedName name="drive8" localSheetId="12">#REF!</definedName>
    <definedName name="drive8">#REF!</definedName>
    <definedName name="drive9" localSheetId="12">#REF!</definedName>
    <definedName name="drive9">#REF!</definedName>
    <definedName name="drivetotal" localSheetId="12">#REF!</definedName>
    <definedName name="drivetotal">#REF!</definedName>
    <definedName name="DumpFeeCost" localSheetId="12">#REF!</definedName>
    <definedName name="DumpFeeCost">#REF!</definedName>
    <definedName name="DumpFees" localSheetId="12">#REF!</definedName>
    <definedName name="DumpFees">#REF!</definedName>
    <definedName name="Dust" localSheetId="12">#REF!</definedName>
    <definedName name="Dust">#REF!</definedName>
    <definedName name="DustCost" localSheetId="12">#REF!</definedName>
    <definedName name="DustCost">#REF!</definedName>
    <definedName name="DWfinish" localSheetId="12">#REF!</definedName>
    <definedName name="DWfinish">#REF!</definedName>
    <definedName name="DWfinishprice" localSheetId="12">#REF!</definedName>
    <definedName name="DWfinishprice">#REF!</definedName>
    <definedName name="dwgradelaboradj" localSheetId="12">#REF!</definedName>
    <definedName name="dwgradelaboradj">#REF!</definedName>
    <definedName name="DwlRBlength" localSheetId="12">#REF!</definedName>
    <definedName name="DwlRBlength">#REF!</definedName>
    <definedName name="DwlRBprice" localSheetId="12">#REF!</definedName>
    <definedName name="DwlRBprice">#REF!</definedName>
    <definedName name="DwlRBsize" localSheetId="12">#REF!</definedName>
    <definedName name="DwlRBsize">#REF!</definedName>
    <definedName name="DwlRBspacing" localSheetId="12">#REF!</definedName>
    <definedName name="DwlRBspacing">#REF!</definedName>
    <definedName name="DWmatsize" localSheetId="12">#REF!</definedName>
    <definedName name="DWmatsize">#REF!</definedName>
    <definedName name="DWmatspacing" localSheetId="12">#REF!</definedName>
    <definedName name="DWmatspacing">#REF!</definedName>
    <definedName name="DWP" localSheetId="12">#REF!</definedName>
    <definedName name="DWP">#REF!</definedName>
    <definedName name="DWPrice" localSheetId="12">#REF!</definedName>
    <definedName name="DWPrice">#REF!</definedName>
    <definedName name="DWRBprice" localSheetId="12">#REF!</definedName>
    <definedName name="DWRBprice">#REF!</definedName>
    <definedName name="DWrockthickness" localSheetId="12">#REF!</definedName>
    <definedName name="DWrockthickness">#REF!</definedName>
    <definedName name="DWthickness" localSheetId="12">#REF!</definedName>
    <definedName name="DWthickness">#REF!</definedName>
    <definedName name="EcoFormPrice" localSheetId="12">#REF!</definedName>
    <definedName name="EcoFormPrice">#REF!</definedName>
    <definedName name="EqpPickupCost" localSheetId="12">#REF!</definedName>
    <definedName name="EqpPickupCost">#REF!</definedName>
    <definedName name="Estimator" localSheetId="12">#REF!</definedName>
    <definedName name="Estimator">#REF!</definedName>
    <definedName name="Expansionprice" localSheetId="12">#REF!</definedName>
    <definedName name="Expansionprice">#REF!</definedName>
    <definedName name="FndType" localSheetId="12">#REF!</definedName>
    <definedName name="FndType">#REF!</definedName>
    <definedName name="Formest1" localSheetId="12">#REF!</definedName>
    <definedName name="Formest1">#REF!</definedName>
    <definedName name="Formest10" localSheetId="12">#REF!</definedName>
    <definedName name="Formest10">#REF!</definedName>
    <definedName name="Formest11" localSheetId="12">#REF!</definedName>
    <definedName name="Formest11">#REF!</definedName>
    <definedName name="Formest12" localSheetId="12">#REF!</definedName>
    <definedName name="Formest12">#REF!</definedName>
    <definedName name="Formest13" localSheetId="12">#REF!</definedName>
    <definedName name="Formest13">#REF!</definedName>
    <definedName name="Formest14" localSheetId="12">#REF!</definedName>
    <definedName name="Formest14">#REF!</definedName>
    <definedName name="Formest15" localSheetId="12">#REF!</definedName>
    <definedName name="Formest15">#REF!</definedName>
    <definedName name="Formest16" localSheetId="12">#REF!</definedName>
    <definedName name="Formest16">#REF!</definedName>
    <definedName name="Formest17" localSheetId="12">#REF!</definedName>
    <definedName name="Formest17">#REF!</definedName>
    <definedName name="Formest18" localSheetId="12">#REF!</definedName>
    <definedName name="Formest18">#REF!</definedName>
    <definedName name="Formest19" localSheetId="12">#REF!</definedName>
    <definedName name="Formest19">#REF!</definedName>
    <definedName name="Formest2" localSheetId="12">#REF!</definedName>
    <definedName name="Formest2">#REF!</definedName>
    <definedName name="Formest20" localSheetId="12">#REF!</definedName>
    <definedName name="Formest20">#REF!</definedName>
    <definedName name="Formest21" localSheetId="12">#REF!</definedName>
    <definedName name="Formest21">#REF!</definedName>
    <definedName name="Formest3" localSheetId="12">#REF!</definedName>
    <definedName name="Formest3">#REF!</definedName>
    <definedName name="Formest4" localSheetId="12">#REF!</definedName>
    <definedName name="Formest4">#REF!</definedName>
    <definedName name="Formest5" localSheetId="12">#REF!</definedName>
    <definedName name="Formest5">#REF!</definedName>
    <definedName name="Formest6" localSheetId="12">#REF!</definedName>
    <definedName name="Formest6">#REF!</definedName>
    <definedName name="Formest7" localSheetId="12">#REF!</definedName>
    <definedName name="Formest7">#REF!</definedName>
    <definedName name="Formest8" localSheetId="12">#REF!</definedName>
    <definedName name="Formest8">#REF!</definedName>
    <definedName name="Formest9" localSheetId="12">#REF!</definedName>
    <definedName name="Formest9">#REF!</definedName>
    <definedName name="formesttotal" localSheetId="12">#REF!</definedName>
    <definedName name="formesttotal">#REF!</definedName>
    <definedName name="FormMaterial" localSheetId="12">#REF!</definedName>
    <definedName name="FormMaterial">#REF!</definedName>
    <definedName name="Formset" localSheetId="12">#REF!</definedName>
    <definedName name="Formset">#REF!</definedName>
    <definedName name="formsetadj" localSheetId="12">#REF!</definedName>
    <definedName name="formsetadj">#REF!</definedName>
    <definedName name="FormsetCost" localSheetId="12">#REF!</definedName>
    <definedName name="FormsetCost">#REF!</definedName>
    <definedName name="FormsetMod" localSheetId="12">#REF!</definedName>
    <definedName name="FormsetMod">#REF!</definedName>
    <definedName name="FormsetPU" localSheetId="12">#REF!</definedName>
    <definedName name="FormsetPU">#REF!</definedName>
    <definedName name="FreeDwaste" localSheetId="12">#REF!</definedName>
    <definedName name="FreeDwaste">#REF!</definedName>
    <definedName name="FSDelivery" localSheetId="12">#REF!</definedName>
    <definedName name="FSDelivery">#REF!</definedName>
    <definedName name="FSLF" localSheetId="27">'FIELD REPORT'!$I$39</definedName>
    <definedName name="FSLF" localSheetId="28">'[2]START-SLABS'!$P$40</definedName>
    <definedName name="FSLF" localSheetId="0">'[3]START-SLABS'!$P$52</definedName>
    <definedName name="FSLF" localSheetId="8">'START-FW'!#REF!</definedName>
    <definedName name="FSLF">'START-SLABS'!$Q$40</definedName>
    <definedName name="Ftg1Adj" localSheetId="12">#REF!</definedName>
    <definedName name="Ftg1Adj">#REF!</definedName>
    <definedName name="Ftg1Adjtotal" localSheetId="12">#REF!</definedName>
    <definedName name="Ftg1Adjtotal">#REF!</definedName>
    <definedName name="Ftg1Formula" localSheetId="12">#REF!</definedName>
    <definedName name="Ftg1Formula">#REF!</definedName>
    <definedName name="Ftg1total" localSheetId="12">#REF!</definedName>
    <definedName name="Ftg1total">#REF!</definedName>
    <definedName name="Ftg1w" localSheetId="12">#REF!</definedName>
    <definedName name="Ftg1w">#REF!</definedName>
    <definedName name="Ftg2Adj" localSheetId="12">#REF!</definedName>
    <definedName name="Ftg2Adj">#REF!</definedName>
    <definedName name="Ftg2adjtotal" localSheetId="12">#REF!</definedName>
    <definedName name="Ftg2adjtotal">#REF!</definedName>
    <definedName name="Ftg2Formula" localSheetId="12">#REF!</definedName>
    <definedName name="Ftg2Formula">#REF!</definedName>
    <definedName name="Ftg2total" localSheetId="12">#REF!</definedName>
    <definedName name="Ftg2total">#REF!</definedName>
    <definedName name="Ftg2w" localSheetId="12">#REF!</definedName>
    <definedName name="Ftg2w">#REF!</definedName>
    <definedName name="Ftg3_4" localSheetId="12">#REF!</definedName>
    <definedName name="Ftg3_4">#REF!</definedName>
    <definedName name="ftg3adj" localSheetId="12">#REF!</definedName>
    <definedName name="ftg3adj">#REF!</definedName>
    <definedName name="Ftg3adjtotal" localSheetId="12">#REF!</definedName>
    <definedName name="Ftg3adjtotal">#REF!</definedName>
    <definedName name="Ftg3Formula" localSheetId="12">#REF!</definedName>
    <definedName name="Ftg3Formula">#REF!</definedName>
    <definedName name="Ftg3Total" localSheetId="12">#REF!</definedName>
    <definedName name="Ftg3Total">#REF!</definedName>
    <definedName name="Ftg3w" localSheetId="12">#REF!</definedName>
    <definedName name="Ftg3w">#REF!</definedName>
    <definedName name="ftg4adj" localSheetId="12">#REF!</definedName>
    <definedName name="ftg4adj">#REF!</definedName>
    <definedName name="ftg4adjtotal" localSheetId="12">#REF!</definedName>
    <definedName name="ftg4adjtotal">#REF!</definedName>
    <definedName name="Ftg4Formula" localSheetId="12">#REF!</definedName>
    <definedName name="Ftg4Formula">#REF!</definedName>
    <definedName name="Ftg4Total" localSheetId="12">#REF!</definedName>
    <definedName name="Ftg4Total">#REF!</definedName>
    <definedName name="Ftg4w" localSheetId="12">#REF!</definedName>
    <definedName name="Ftg4w">#REF!</definedName>
    <definedName name="Ftg5Adj" localSheetId="12">#REF!</definedName>
    <definedName name="Ftg5Adj">#REF!</definedName>
    <definedName name="Ftg5Adjtotal" localSheetId="12">#REF!</definedName>
    <definedName name="Ftg5Adjtotal">#REF!</definedName>
    <definedName name="Ftg5Formula" localSheetId="12">#REF!</definedName>
    <definedName name="Ftg5Formula">#REF!</definedName>
    <definedName name="Ftg5Total" localSheetId="12">#REF!</definedName>
    <definedName name="Ftg5Total">#REF!</definedName>
    <definedName name="Ftg5w" localSheetId="12">#REF!</definedName>
    <definedName name="Ftg5w">#REF!</definedName>
    <definedName name="Ftg6Adj" localSheetId="12">#REF!</definedName>
    <definedName name="Ftg6Adj">#REF!</definedName>
    <definedName name="Ftg6Adjtotal" localSheetId="12">#REF!</definedName>
    <definedName name="Ftg6Adjtotal">#REF!</definedName>
    <definedName name="Ftg6Formula" localSheetId="12">#REF!</definedName>
    <definedName name="Ftg6Formula">#REF!</definedName>
    <definedName name="Ftg6Total" localSheetId="12">#REF!</definedName>
    <definedName name="Ftg6Total">#REF!</definedName>
    <definedName name="Ftg6w" localSheetId="12">#REF!</definedName>
    <definedName name="Ftg6w">#REF!</definedName>
    <definedName name="Ftg7Adj" localSheetId="12">#REF!</definedName>
    <definedName name="Ftg7Adj">#REF!</definedName>
    <definedName name="Ftg7Adjtotal" localSheetId="12">#REF!</definedName>
    <definedName name="Ftg7Adjtotal">#REF!</definedName>
    <definedName name="Ftg7Formula" localSheetId="12">#REF!</definedName>
    <definedName name="Ftg7Formula">#REF!</definedName>
    <definedName name="Ftg7Total" localSheetId="12">#REF!</definedName>
    <definedName name="Ftg7Total">#REF!</definedName>
    <definedName name="Ftg7w" localSheetId="12">#REF!</definedName>
    <definedName name="Ftg7w">#REF!</definedName>
    <definedName name="Ftg8Adj" localSheetId="12">#REF!</definedName>
    <definedName name="Ftg8Adj">#REF!</definedName>
    <definedName name="Ftg8Adjtotal" localSheetId="12">#REF!</definedName>
    <definedName name="Ftg8Adjtotal">#REF!</definedName>
    <definedName name="Ftg8Formula" localSheetId="12">#REF!</definedName>
    <definedName name="Ftg8Formula">#REF!</definedName>
    <definedName name="Ftg8Total" localSheetId="12">#REF!</definedName>
    <definedName name="Ftg8Total">#REF!</definedName>
    <definedName name="Ftg8w" localSheetId="12">#REF!</definedName>
    <definedName name="Ftg8w">#REF!</definedName>
    <definedName name="ftgadj12" localSheetId="12">#REF!</definedName>
    <definedName name="ftgadj12">#REF!</definedName>
    <definedName name="ftgadj15" localSheetId="12">#REF!</definedName>
    <definedName name="ftgadj15">#REF!</definedName>
    <definedName name="ftgadj18" localSheetId="12">#REF!</definedName>
    <definedName name="ftgadj18">#REF!</definedName>
    <definedName name="FtgCost" localSheetId="12">#REF!</definedName>
    <definedName name="FtgCost">#REF!</definedName>
    <definedName name="FtgMaterial" localSheetId="12">#REF!</definedName>
    <definedName name="FtgMaterial">#REF!</definedName>
    <definedName name="FtgMod" localSheetId="12">#REF!</definedName>
    <definedName name="FtgMod">#REF!</definedName>
    <definedName name="FtgPR" localSheetId="12">#REF!</definedName>
    <definedName name="FtgPR">#REF!</definedName>
    <definedName name="Ftgprice" localSheetId="12">#REF!</definedName>
    <definedName name="Ftgprice">#REF!</definedName>
    <definedName name="ftgpsi" localSheetId="12">#REF!</definedName>
    <definedName name="ftgpsi">#REF!</definedName>
    <definedName name="FtgPU" localSheetId="12">#REF!</definedName>
    <definedName name="FtgPU">#REF!</definedName>
    <definedName name="FtgRBnumber" localSheetId="12">#REF!</definedName>
    <definedName name="FtgRBnumber">#REF!</definedName>
    <definedName name="FtgRBprice" localSheetId="12">#REF!</definedName>
    <definedName name="FtgRBprice">#REF!</definedName>
    <definedName name="FtgRBsize" localSheetId="12">#REF!</definedName>
    <definedName name="FtgRBsize">#REF!</definedName>
    <definedName name="FtgStlCost" localSheetId="12">#REF!</definedName>
    <definedName name="FtgStlCost">#REF!</definedName>
    <definedName name="FtgWCratio" localSheetId="12">#REF!</definedName>
    <definedName name="FtgWCratio">#REF!</definedName>
    <definedName name="FtgWFact" localSheetId="12">#REF!</definedName>
    <definedName name="FtgWFact">#REF!</definedName>
    <definedName name="FtgWFactor" localSheetId="12">#REF!</definedName>
    <definedName name="FtgWFactor">#REF!</definedName>
    <definedName name="FWConcprice" localSheetId="12">#REF!</definedName>
    <definedName name="FWConcprice">#REF!</definedName>
    <definedName name="FWCorners" localSheetId="12">#REF!</definedName>
    <definedName name="FWCorners">#REF!</definedName>
    <definedName name="FWcount" localSheetId="12">#REF!</definedName>
    <definedName name="FWcount">#REF!</definedName>
    <definedName name="FWfinish" localSheetId="12">#REF!</definedName>
    <definedName name="FWfinish">#REF!</definedName>
    <definedName name="FWfinishprice" localSheetId="12">#REF!</definedName>
    <definedName name="FWfinishprice">#REF!</definedName>
    <definedName name="fwgradelaboradj" localSheetId="12">#REF!</definedName>
    <definedName name="fwgradelaboradj">#REF!</definedName>
    <definedName name="FWmatsize" localSheetId="12">#REF!</definedName>
    <definedName name="FWmatsize">#REF!</definedName>
    <definedName name="FWmatspacing" localSheetId="12">#REF!</definedName>
    <definedName name="FWmatspacing">#REF!</definedName>
    <definedName name="FWprice" localSheetId="12">#REF!</definedName>
    <definedName name="FWprice">#REF!</definedName>
    <definedName name="FWprofit" localSheetId="12">#REF!</definedName>
    <definedName name="FWprofit">#REF!</definedName>
    <definedName name="FWpsi" localSheetId="12">#REF!</definedName>
    <definedName name="FWpsi">#REF!</definedName>
    <definedName name="FWRBprice" localSheetId="12">#REF!</definedName>
    <definedName name="FWRBprice">#REF!</definedName>
    <definedName name="FWrockthickness" localSheetId="12">#REF!</definedName>
    <definedName name="FWrockthickness">#REF!</definedName>
    <definedName name="FWSF" localSheetId="27">'START-FW'!$U$39:$Z$39</definedName>
    <definedName name="FWSF" localSheetId="28">'[2]START-FW'!$T$39:$Y$39</definedName>
    <definedName name="FWSF" localSheetId="0">'[3]START-FW'!$T$39:$Y$39</definedName>
    <definedName name="FWSF">'START-FW'!$U$39:$Z$39</definedName>
    <definedName name="Fwthickness" localSheetId="12">#REF!</definedName>
    <definedName name="Fwthickness">#REF!</definedName>
    <definedName name="grade0" localSheetId="12">#REF!</definedName>
    <definedName name="grade0">#REF!</definedName>
    <definedName name="grade1" localSheetId="12">#REF!</definedName>
    <definedName name="grade1">#REF!</definedName>
    <definedName name="grade10" localSheetId="12">#REF!</definedName>
    <definedName name="grade10">#REF!</definedName>
    <definedName name="grade11" localSheetId="12">#REF!</definedName>
    <definedName name="grade11">#REF!</definedName>
    <definedName name="grade12" localSheetId="12">#REF!</definedName>
    <definedName name="grade12">#REF!</definedName>
    <definedName name="grade13" localSheetId="12">#REF!</definedName>
    <definedName name="grade13">#REF!</definedName>
    <definedName name="grade14" localSheetId="12">#REF!</definedName>
    <definedName name="grade14">#REF!</definedName>
    <definedName name="grade15" localSheetId="12">#REF!</definedName>
    <definedName name="grade15">#REF!</definedName>
    <definedName name="grade16" localSheetId="12">#REF!</definedName>
    <definedName name="grade16">#REF!</definedName>
    <definedName name="grade2" localSheetId="12">#REF!</definedName>
    <definedName name="grade2">#REF!</definedName>
    <definedName name="grade3" localSheetId="12">#REF!</definedName>
    <definedName name="grade3">#REF!</definedName>
    <definedName name="grade4" localSheetId="12">#REF!</definedName>
    <definedName name="grade4">#REF!</definedName>
    <definedName name="grade5" localSheetId="12">#REF!</definedName>
    <definedName name="grade5">#REF!</definedName>
    <definedName name="grade6" localSheetId="12">#REF!</definedName>
    <definedName name="grade6">#REF!</definedName>
    <definedName name="grade7" localSheetId="12">#REF!</definedName>
    <definedName name="grade7">#REF!</definedName>
    <definedName name="grade8" localSheetId="12">#REF!</definedName>
    <definedName name="grade8">#REF!</definedName>
    <definedName name="grade9" localSheetId="12">#REF!</definedName>
    <definedName name="grade9">#REF!</definedName>
    <definedName name="GradeCleanupCost" localSheetId="12">#REF!</definedName>
    <definedName name="GradeCleanupCost">#REF!</definedName>
    <definedName name="GradeCleanupPR" localSheetId="12">#REF!</definedName>
    <definedName name="GradeCleanupPR">#REF!</definedName>
    <definedName name="GradeDelivery" localSheetId="12">#REF!</definedName>
    <definedName name="GradeDelivery">#REF!</definedName>
    <definedName name="GradeDeliveryCost" localSheetId="12">#REF!</definedName>
    <definedName name="GradeDeliveryCost">#REF!</definedName>
    <definedName name="GradeDeliveryPR" localSheetId="12">#REF!</definedName>
    <definedName name="GradeDeliveryPR">#REF!</definedName>
    <definedName name="gradeformula" localSheetId="12">#REF!</definedName>
    <definedName name="gradeformula">#REF!</definedName>
    <definedName name="GradeMod" localSheetId="12">#REF!</definedName>
    <definedName name="GradeMod">#REF!</definedName>
    <definedName name="GradePU" localSheetId="12">#REF!</definedName>
    <definedName name="GradePU">#REF!</definedName>
    <definedName name="GradeSuper" localSheetId="12">#REF!</definedName>
    <definedName name="GradeSuper">#REF!</definedName>
    <definedName name="Gradetotal" localSheetId="12">#REF!</definedName>
    <definedName name="Gradetotal">#REF!</definedName>
    <definedName name="GradeTractor" localSheetId="12">#REF!</definedName>
    <definedName name="GradeTractor">#REF!</definedName>
    <definedName name="GradeTrailer" localSheetId="12">#REF!</definedName>
    <definedName name="GradeTrailer">#REF!</definedName>
    <definedName name="Grg" localSheetId="12">#REF!</definedName>
    <definedName name="Grg">#REF!</definedName>
    <definedName name="GrgMatRBprice" localSheetId="12">#REF!</definedName>
    <definedName name="GrgMatRBprice">#REF!</definedName>
    <definedName name="GrgMatRBsize" localSheetId="12">#REF!</definedName>
    <definedName name="GrgMatRBsize">#REF!</definedName>
    <definedName name="GrgMatspacing" localSheetId="12">#REF!</definedName>
    <definedName name="GrgMatspacing">#REF!</definedName>
    <definedName name="GrgRockThickness" localSheetId="12">#REF!</definedName>
    <definedName name="GrgRockThickness">#REF!</definedName>
    <definedName name="GrgSlbThickness" localSheetId="12">#REF!</definedName>
    <definedName name="GrgSlbThickness">#REF!</definedName>
    <definedName name="GrgSndPeaThickness" localSheetId="12">#REF!</definedName>
    <definedName name="GrgSndPeaThickness">#REF!</definedName>
    <definedName name="GrgVprLayers" localSheetId="12">#REF!</definedName>
    <definedName name="GrgVprLayers">#REF!</definedName>
    <definedName name="GrgVprType" localSheetId="12">#REF!</definedName>
    <definedName name="GrgVprType">#REF!</definedName>
    <definedName name="GSFormset" localSheetId="12">#REF!</definedName>
    <definedName name="GSFormset">#REF!</definedName>
    <definedName name="Hardware1" localSheetId="12">#REF!</definedName>
    <definedName name="Hardware1">#REF!</definedName>
    <definedName name="Hardware10" localSheetId="12">#REF!</definedName>
    <definedName name="Hardware10">#REF!</definedName>
    <definedName name="Hardware2" localSheetId="12">#REF!</definedName>
    <definedName name="Hardware2">#REF!</definedName>
    <definedName name="Hardware3" localSheetId="12">#REF!</definedName>
    <definedName name="Hardware3">#REF!</definedName>
    <definedName name="Hardware4" localSheetId="12">#REF!</definedName>
    <definedName name="Hardware4">#REF!</definedName>
    <definedName name="Hardware5" localSheetId="12">#REF!</definedName>
    <definedName name="Hardware5">#REF!</definedName>
    <definedName name="Hardware6" localSheetId="12">#REF!</definedName>
    <definedName name="Hardware6">#REF!</definedName>
    <definedName name="Hardware7" localSheetId="12">#REF!</definedName>
    <definedName name="Hardware7">#REF!</definedName>
    <definedName name="Hardware8" localSheetId="12">#REF!</definedName>
    <definedName name="Hardware8">#REF!</definedName>
    <definedName name="HardwareAdj" localSheetId="12">#REF!</definedName>
    <definedName name="HardwareAdj">#REF!</definedName>
    <definedName name="HardwarePH" localSheetId="12">#REF!</definedName>
    <definedName name="HardwarePH">#REF!</definedName>
    <definedName name="Haulprice" localSheetId="12">#REF!</definedName>
    <definedName name="Haulprice">#REF!</definedName>
    <definedName name="Hawrdware9" localSheetId="12">#REF!</definedName>
    <definedName name="Hawrdware9">#REF!</definedName>
    <definedName name="inhousetrenching" localSheetId="12">#REF!</definedName>
    <definedName name="inhousetrenching">#REF!</definedName>
    <definedName name="Insurance" localSheetId="12">#REF!</definedName>
    <definedName name="Insurance">#REF!</definedName>
    <definedName name="jobcode" localSheetId="27">'START-SLABS'!$D$3</definedName>
    <definedName name="jobcode" localSheetId="28">'[2]START-SLABS'!$D$3</definedName>
    <definedName name="jobcode" localSheetId="0">'[3]START-SLABS'!$D$3</definedName>
    <definedName name="jobcode">'START-SLABS'!$D$3</definedName>
    <definedName name="Labor" localSheetId="12">#REF!</definedName>
    <definedName name="Labor">#REF!</definedName>
    <definedName name="LayoutCorners" localSheetId="12">#REF!</definedName>
    <definedName name="LayoutCorners">#REF!</definedName>
    <definedName name="LayoutCost" localSheetId="12">#REF!</definedName>
    <definedName name="LayoutCost">#REF!</definedName>
    <definedName name="LayoutMod" localSheetId="12">#REF!</definedName>
    <definedName name="LayoutMod">#REF!</definedName>
    <definedName name="layoutPU" localSheetId="12">#REF!</definedName>
    <definedName name="layoutPU">#REF!</definedName>
    <definedName name="LayoutTools" localSheetId="12">#REF!</definedName>
    <definedName name="LayoutTools">#REF!</definedName>
    <definedName name="LF" localSheetId="27">'FIELD REPORT'!$J$39</definedName>
    <definedName name="LF" localSheetId="28">'[2]START-SLABS'!$Q$40</definedName>
    <definedName name="LF" localSheetId="0">'[3]START-SLABS'!$Q$52</definedName>
    <definedName name="LF" localSheetId="8">'START-FW'!#REF!</definedName>
    <definedName name="LF">'START-SLABS'!$R$40</definedName>
    <definedName name="LFactor" localSheetId="12">#REF!</definedName>
    <definedName name="LFactor">#REF!</definedName>
    <definedName name="Lin.ft." localSheetId="12">#REF!</definedName>
    <definedName name="Lin.ft.">#REF!</definedName>
    <definedName name="lot_1" localSheetId="12">#REF!</definedName>
    <definedName name="lot_1">#REF!</definedName>
    <definedName name="lot_10" localSheetId="12">#REF!</definedName>
    <definedName name="lot_10">#REF!</definedName>
    <definedName name="lot_11" localSheetId="12">#REF!</definedName>
    <definedName name="lot_11">#REF!</definedName>
    <definedName name="lot_12" localSheetId="12">#REF!</definedName>
    <definedName name="lot_12">#REF!</definedName>
    <definedName name="lot_13" localSheetId="12">#REF!</definedName>
    <definedName name="lot_13">#REF!</definedName>
    <definedName name="Lot_14" localSheetId="12">#REF!</definedName>
    <definedName name="Lot_14">#REF!</definedName>
    <definedName name="lot_15" localSheetId="12">#REF!</definedName>
    <definedName name="lot_15">#REF!</definedName>
    <definedName name="lot_16" localSheetId="12">#REF!</definedName>
    <definedName name="lot_16">#REF!</definedName>
    <definedName name="lot_17" localSheetId="12">#REF!</definedName>
    <definedName name="lot_17">#REF!</definedName>
    <definedName name="lot_18" localSheetId="12">#REF!</definedName>
    <definedName name="lot_18">#REF!</definedName>
    <definedName name="lot_19" localSheetId="12">#REF!</definedName>
    <definedName name="lot_19">#REF!</definedName>
    <definedName name="lot_2" localSheetId="12">#REF!</definedName>
    <definedName name="lot_2">#REF!</definedName>
    <definedName name="lot_20" localSheetId="12">#REF!</definedName>
    <definedName name="lot_20">#REF!</definedName>
    <definedName name="lot_21" localSheetId="12">#REF!</definedName>
    <definedName name="lot_21">#REF!</definedName>
    <definedName name="lot_3" localSheetId="12">#REF!</definedName>
    <definedName name="lot_3">#REF!</definedName>
    <definedName name="lot_4" localSheetId="12">#REF!</definedName>
    <definedName name="lot_4">#REF!</definedName>
    <definedName name="lot_5" localSheetId="12">#REF!</definedName>
    <definedName name="lot_5">#REF!</definedName>
    <definedName name="lot_6" localSheetId="12">#REF!</definedName>
    <definedName name="lot_6">#REF!</definedName>
    <definedName name="lot_7" localSheetId="12">#REF!</definedName>
    <definedName name="lot_7">#REF!</definedName>
    <definedName name="lot_8" localSheetId="12">#REF!</definedName>
    <definedName name="lot_8">#REF!</definedName>
    <definedName name="lot_9" localSheetId="12">#REF!</definedName>
    <definedName name="lot_9">#REF!</definedName>
    <definedName name="Lots" localSheetId="27">'START-SLABS'!$D$4</definedName>
    <definedName name="Lots" localSheetId="28">'[2]START-SLABS'!$D$4</definedName>
    <definedName name="Lots" localSheetId="0">'[3]START-SLABS'!$D$4</definedName>
    <definedName name="Lots" localSheetId="8">'START-FW'!$D$4</definedName>
    <definedName name="Lots">'START-SLABS'!$D$4</definedName>
    <definedName name="MatRBprice" localSheetId="12">#REF!</definedName>
    <definedName name="MatRBprice">#REF!</definedName>
    <definedName name="MatRBsize" localSheetId="12">#REF!</definedName>
    <definedName name="MatRBsize">#REF!</definedName>
    <definedName name="MatSlabReinPR" localSheetId="12">#REF!</definedName>
    <definedName name="MatSlabReinPR">#REF!</definedName>
    <definedName name="Matspacing" localSheetId="12">#REF!</definedName>
    <definedName name="Matspacing">#REF!</definedName>
    <definedName name="mattotal" localSheetId="12">#REF!</definedName>
    <definedName name="mattotal">#REF!</definedName>
    <definedName name="Money" localSheetId="12">#REF!</definedName>
    <definedName name="Money">#REF!</definedName>
    <definedName name="MonoFormset" localSheetId="12">#REF!</definedName>
    <definedName name="MonoFormset">#REF!</definedName>
    <definedName name="MonoFtg1Adj" localSheetId="12">#REF!</definedName>
    <definedName name="MonoFtg1Adj">#REF!</definedName>
    <definedName name="MonoFtg2Adj" localSheetId="12">#REF!</definedName>
    <definedName name="MonoFtg2Adj">#REF!</definedName>
    <definedName name="MonoFtg3Adj" localSheetId="12">#REF!</definedName>
    <definedName name="MonoFtg3Adj">#REF!</definedName>
    <definedName name="MonoFtg4Adj" localSheetId="12">#REF!</definedName>
    <definedName name="MonoFtg4Adj">#REF!</definedName>
    <definedName name="MonoFtg5Adj" localSheetId="12">#REF!</definedName>
    <definedName name="MonoFtg5Adj">#REF!</definedName>
    <definedName name="MonoFtg6Adj" localSheetId="12">#REF!</definedName>
    <definedName name="MonoFtg6Adj">#REF!</definedName>
    <definedName name="MonoFtg7Adj" localSheetId="12">#REF!</definedName>
    <definedName name="MonoFtg7Adj">#REF!</definedName>
    <definedName name="MonoFtg8Adj" localSheetId="12">#REF!</definedName>
    <definedName name="MonoFtg8Adj">#REF!</definedName>
    <definedName name="MonoGradePR" localSheetId="12">#REF!</definedName>
    <definedName name="MonoGradePR">#REF!</definedName>
    <definedName name="MonoLaborPR" localSheetId="12">#REF!</definedName>
    <definedName name="MonoLaborPR">#REF!</definedName>
    <definedName name="MonoPtPumpCost" localSheetId="12">#REF!</definedName>
    <definedName name="MonoPtPumpCost">#REF!</definedName>
    <definedName name="MonoPump" localSheetId="12">#REF!</definedName>
    <definedName name="MonoPump">#REF!</definedName>
    <definedName name="MoreLots" localSheetId="12">#REF!</definedName>
    <definedName name="MoreLots">#REF!</definedName>
    <definedName name="MSFormset" localSheetId="12">#REF!</definedName>
    <definedName name="MSFormset">#REF!</definedName>
    <definedName name="Nhouseequip" localSheetId="12">#REF!</definedName>
    <definedName name="Nhouseequip">#REF!</definedName>
    <definedName name="NhousetrnchLF" localSheetId="12">#REF!</definedName>
    <definedName name="NhousetrnchLF">#REF!</definedName>
    <definedName name="Number" localSheetId="12">#REF!</definedName>
    <definedName name="Number">#REF!</definedName>
    <definedName name="numberLO" localSheetId="12">#REF!</definedName>
    <definedName name="numberLO">#REF!</definedName>
    <definedName name="NumberTR" localSheetId="12">#REF!</definedName>
    <definedName name="NumberTR">#REF!</definedName>
    <definedName name="OH" localSheetId="12">#REF!</definedName>
    <definedName name="OH">#REF!</definedName>
    <definedName name="OOLformula" localSheetId="12">#REF!</definedName>
    <definedName name="OOLformula">#REF!</definedName>
    <definedName name="OOLL" localSheetId="12">#REF!</definedName>
    <definedName name="OOLL">#REF!</definedName>
    <definedName name="OverVwaste" localSheetId="12">#REF!</definedName>
    <definedName name="OverVwaste">#REF!</definedName>
    <definedName name="p10fy" localSheetId="12">#REF!</definedName>
    <definedName name="p10fy">#REF!</definedName>
    <definedName name="p10sy" localSheetId="12">#REF!</definedName>
    <definedName name="p10sy">#REF!</definedName>
    <definedName name="p10total" localSheetId="12">#REF!</definedName>
    <definedName name="p10total">#REF!</definedName>
    <definedName name="p11fy" localSheetId="12">#REF!</definedName>
    <definedName name="p11fy">#REF!</definedName>
    <definedName name="p11sy" localSheetId="12">#REF!</definedName>
    <definedName name="p11sy">#REF!</definedName>
    <definedName name="p11total" localSheetId="12">#REF!</definedName>
    <definedName name="p11total">#REF!</definedName>
    <definedName name="p12fy" localSheetId="12">#REF!</definedName>
    <definedName name="p12fy">#REF!</definedName>
    <definedName name="p12sy" localSheetId="12">#REF!</definedName>
    <definedName name="p12sy">#REF!</definedName>
    <definedName name="p12total" localSheetId="12">#REF!</definedName>
    <definedName name="p12total">#REF!</definedName>
    <definedName name="p13fy" localSheetId="12">#REF!</definedName>
    <definedName name="p13fy">#REF!</definedName>
    <definedName name="p13sy" localSheetId="12">#REF!</definedName>
    <definedName name="p13sy">#REF!</definedName>
    <definedName name="p13total" localSheetId="12">#REF!</definedName>
    <definedName name="p13total">#REF!</definedName>
    <definedName name="p14fy" localSheetId="12">#REF!</definedName>
    <definedName name="p14fy">#REF!</definedName>
    <definedName name="p14sy" localSheetId="12">#REF!</definedName>
    <definedName name="p14sy">#REF!</definedName>
    <definedName name="p14total" localSheetId="12">#REF!</definedName>
    <definedName name="p14total">#REF!</definedName>
    <definedName name="p15fy" localSheetId="12">#REF!</definedName>
    <definedName name="p15fy">#REF!</definedName>
    <definedName name="p15sy" localSheetId="12">#REF!</definedName>
    <definedName name="p15sy">#REF!</definedName>
    <definedName name="p15total" localSheetId="12">#REF!</definedName>
    <definedName name="p15total">#REF!</definedName>
    <definedName name="p16fy" localSheetId="12">#REF!</definedName>
    <definedName name="p16fy">#REF!</definedName>
    <definedName name="p16sy" localSheetId="12">#REF!</definedName>
    <definedName name="p16sy">#REF!</definedName>
    <definedName name="p16total" localSheetId="12">#REF!</definedName>
    <definedName name="p16total">#REF!</definedName>
    <definedName name="p17fy" localSheetId="12">#REF!</definedName>
    <definedName name="p17fy">#REF!</definedName>
    <definedName name="p17sy" localSheetId="12">#REF!</definedName>
    <definedName name="p17sy">#REF!</definedName>
    <definedName name="p17total" localSheetId="12">#REF!</definedName>
    <definedName name="p17total">#REF!</definedName>
    <definedName name="p18fy" localSheetId="12">#REF!</definedName>
    <definedName name="p18fy">#REF!</definedName>
    <definedName name="p18sy" localSheetId="12">#REF!</definedName>
    <definedName name="p18sy">#REF!</definedName>
    <definedName name="p18total" localSheetId="12">#REF!</definedName>
    <definedName name="p18total">#REF!</definedName>
    <definedName name="p19fy" localSheetId="12">#REF!</definedName>
    <definedName name="p19fy">#REF!</definedName>
    <definedName name="p19sy" localSheetId="12">#REF!</definedName>
    <definedName name="p19sy">#REF!</definedName>
    <definedName name="p19total" localSheetId="12">#REF!</definedName>
    <definedName name="p19total">#REF!</definedName>
    <definedName name="p1fy" localSheetId="12">#REF!</definedName>
    <definedName name="p1fy">#REF!</definedName>
    <definedName name="p1sy" localSheetId="12">#REF!</definedName>
    <definedName name="p1sy">#REF!</definedName>
    <definedName name="p1total" localSheetId="12">#REF!</definedName>
    <definedName name="p1total">#REF!</definedName>
    <definedName name="p20fy" localSheetId="12">#REF!</definedName>
    <definedName name="p20fy">#REF!</definedName>
    <definedName name="p20sy" localSheetId="12">#REF!</definedName>
    <definedName name="p20sy">#REF!</definedName>
    <definedName name="p20total" localSheetId="12">#REF!</definedName>
    <definedName name="p20total">#REF!</definedName>
    <definedName name="p21fy" localSheetId="12">#REF!</definedName>
    <definedName name="p21fy">#REF!</definedName>
    <definedName name="p21sy" localSheetId="12">#REF!</definedName>
    <definedName name="p21sy">#REF!</definedName>
    <definedName name="p21total" localSheetId="12">#REF!</definedName>
    <definedName name="p21total">#REF!</definedName>
    <definedName name="p2fy" localSheetId="12">#REF!</definedName>
    <definedName name="p2fy">#REF!</definedName>
    <definedName name="p2sy" localSheetId="12">#REF!</definedName>
    <definedName name="p2sy">#REF!</definedName>
    <definedName name="p2total" localSheetId="12">#REF!</definedName>
    <definedName name="p2total">#REF!</definedName>
    <definedName name="p3fy" localSheetId="12">#REF!</definedName>
    <definedName name="p3fy">#REF!</definedName>
    <definedName name="p3sy" localSheetId="12">#REF!</definedName>
    <definedName name="p3sy">#REF!</definedName>
    <definedName name="p3total" localSheetId="12">#REF!</definedName>
    <definedName name="p3total">#REF!</definedName>
    <definedName name="p4fy" localSheetId="12">#REF!</definedName>
    <definedName name="p4fy">#REF!</definedName>
    <definedName name="p4sy" localSheetId="12">#REF!</definedName>
    <definedName name="p4sy">#REF!</definedName>
    <definedName name="p4total" localSheetId="12">#REF!</definedName>
    <definedName name="p4total">#REF!</definedName>
    <definedName name="p5fy" localSheetId="12">#REF!</definedName>
    <definedName name="p5fy">#REF!</definedName>
    <definedName name="p5sy" localSheetId="12">#REF!</definedName>
    <definedName name="p5sy">#REF!</definedName>
    <definedName name="p5total" localSheetId="12">#REF!</definedName>
    <definedName name="p5total">#REF!</definedName>
    <definedName name="p6fy" localSheetId="12">#REF!</definedName>
    <definedName name="p6fy">#REF!</definedName>
    <definedName name="p6sy" localSheetId="12">#REF!</definedName>
    <definedName name="p6sy">#REF!</definedName>
    <definedName name="p6total" localSheetId="12">#REF!</definedName>
    <definedName name="p6total">#REF!</definedName>
    <definedName name="p7fy" localSheetId="12">#REF!</definedName>
    <definedName name="p7fy">#REF!</definedName>
    <definedName name="p7sy" localSheetId="12">#REF!</definedName>
    <definedName name="p7sy">#REF!</definedName>
    <definedName name="p7total" localSheetId="12">#REF!</definedName>
    <definedName name="p7total">#REF!</definedName>
    <definedName name="p8fy" localSheetId="12">#REF!</definedName>
    <definedName name="p8fy">#REF!</definedName>
    <definedName name="p8sy" localSheetId="12">#REF!</definedName>
    <definedName name="p8sy">#REF!</definedName>
    <definedName name="p8total" localSheetId="12">#REF!</definedName>
    <definedName name="p8total">#REF!</definedName>
    <definedName name="p9fy" localSheetId="12">#REF!</definedName>
    <definedName name="p9fy">#REF!</definedName>
    <definedName name="p9sy" localSheetId="12">#REF!</definedName>
    <definedName name="p9sy">#REF!</definedName>
    <definedName name="p9total" localSheetId="12">#REF!</definedName>
    <definedName name="p9total">#REF!</definedName>
    <definedName name="patio1" localSheetId="12">#REF!</definedName>
    <definedName name="patio1">#REF!</definedName>
    <definedName name="patio10" localSheetId="12">#REF!</definedName>
    <definedName name="patio10">#REF!</definedName>
    <definedName name="patio11" localSheetId="12">#REF!</definedName>
    <definedName name="patio11">#REF!</definedName>
    <definedName name="patio12" localSheetId="12">#REF!</definedName>
    <definedName name="patio12">#REF!</definedName>
    <definedName name="patio13" localSheetId="12">#REF!</definedName>
    <definedName name="patio13">#REF!</definedName>
    <definedName name="patio14" localSheetId="12">#REF!</definedName>
    <definedName name="patio14">#REF!</definedName>
    <definedName name="patio15" localSheetId="12">#REF!</definedName>
    <definedName name="patio15">#REF!</definedName>
    <definedName name="patio16" localSheetId="12">#REF!</definedName>
    <definedName name="patio16">#REF!</definedName>
    <definedName name="patio17" localSheetId="12">#REF!</definedName>
    <definedName name="patio17">#REF!</definedName>
    <definedName name="patio18" localSheetId="12">#REF!</definedName>
    <definedName name="patio18">#REF!</definedName>
    <definedName name="patio19" localSheetId="12">#REF!</definedName>
    <definedName name="patio19">#REF!</definedName>
    <definedName name="patio2" localSheetId="12">#REF!</definedName>
    <definedName name="patio2">#REF!</definedName>
    <definedName name="patio20" localSheetId="12">#REF!</definedName>
    <definedName name="patio20">#REF!</definedName>
    <definedName name="patio21" localSheetId="12">#REF!</definedName>
    <definedName name="patio21">#REF!</definedName>
    <definedName name="patio3" localSheetId="12">#REF!</definedName>
    <definedName name="patio3">#REF!</definedName>
    <definedName name="patio4" localSheetId="12">#REF!</definedName>
    <definedName name="patio4">#REF!</definedName>
    <definedName name="patio5" localSheetId="12">#REF!</definedName>
    <definedName name="patio5">#REF!</definedName>
    <definedName name="patio6" localSheetId="12">#REF!</definedName>
    <definedName name="patio6">#REF!</definedName>
    <definedName name="patio7" localSheetId="12">#REF!</definedName>
    <definedName name="patio7">#REF!</definedName>
    <definedName name="patio8" localSheetId="12">#REF!</definedName>
    <definedName name="patio8">#REF!</definedName>
    <definedName name="patio9" localSheetId="12">#REF!</definedName>
    <definedName name="patio9">#REF!</definedName>
    <definedName name="patiototal" localSheetId="12">#REF!</definedName>
    <definedName name="patiototal">#REF!</definedName>
    <definedName name="Percent" localSheetId="12">#REF!</definedName>
    <definedName name="Percent">#REF!</definedName>
    <definedName name="PLAN" localSheetId="12">#REF!</definedName>
    <definedName name="PLAN">#REF!</definedName>
    <definedName name="Plan_1" localSheetId="12">#REF!</definedName>
    <definedName name="Plan_1">#REF!</definedName>
    <definedName name="Plan_10" localSheetId="12">#REF!</definedName>
    <definedName name="Plan_10">#REF!</definedName>
    <definedName name="Plan_11" localSheetId="12">#REF!</definedName>
    <definedName name="Plan_11">#REF!</definedName>
    <definedName name="Plan_12" localSheetId="12">#REF!</definedName>
    <definedName name="Plan_12">#REF!</definedName>
    <definedName name="Plan_13" localSheetId="12">#REF!</definedName>
    <definedName name="Plan_13">#REF!</definedName>
    <definedName name="Plan_14" localSheetId="12">#REF!</definedName>
    <definedName name="Plan_14">#REF!</definedName>
    <definedName name="Plan_15" localSheetId="12">#REF!</definedName>
    <definedName name="Plan_15">#REF!</definedName>
    <definedName name="Plan_16" localSheetId="12">#REF!</definedName>
    <definedName name="Plan_16">#REF!</definedName>
    <definedName name="Plan_17" localSheetId="12">#REF!</definedName>
    <definedName name="Plan_17">#REF!</definedName>
    <definedName name="Plan_18" localSheetId="12">#REF!</definedName>
    <definedName name="Plan_18">#REF!</definedName>
    <definedName name="Plan_19" localSheetId="12">#REF!</definedName>
    <definedName name="Plan_19">#REF!</definedName>
    <definedName name="Plan_2" localSheetId="12">#REF!</definedName>
    <definedName name="Plan_2">#REF!</definedName>
    <definedName name="Plan_20" localSheetId="12">#REF!</definedName>
    <definedName name="Plan_20">#REF!</definedName>
    <definedName name="Plan_21" localSheetId="12">#REF!</definedName>
    <definedName name="Plan_21">#REF!</definedName>
    <definedName name="Plan_22" localSheetId="12">#REF!</definedName>
    <definedName name="Plan_22">#REF!</definedName>
    <definedName name="Plan_3" localSheetId="12">#REF!</definedName>
    <definedName name="Plan_3">#REF!</definedName>
    <definedName name="Plan_4" localSheetId="12">#REF!</definedName>
    <definedName name="Plan_4">#REF!</definedName>
    <definedName name="Plan_5" localSheetId="12">#REF!</definedName>
    <definedName name="Plan_5">#REF!</definedName>
    <definedName name="Plan_6" localSheetId="12">#REF!</definedName>
    <definedName name="Plan_6">#REF!</definedName>
    <definedName name="Plan_7" localSheetId="12">#REF!</definedName>
    <definedName name="Plan_7">#REF!</definedName>
    <definedName name="Plan_8" localSheetId="12">#REF!</definedName>
    <definedName name="Plan_8">#REF!</definedName>
    <definedName name="Plan_9" localSheetId="12">#REF!</definedName>
    <definedName name="Plan_9">#REF!</definedName>
    <definedName name="plan1" localSheetId="12">#REF!</definedName>
    <definedName name="plan1">#REF!</definedName>
    <definedName name="Plan1_total" localSheetId="12">#REF!</definedName>
    <definedName name="Plan1_total">#REF!</definedName>
    <definedName name="Plan10" localSheetId="12">#REF!</definedName>
    <definedName name="Plan10">#REF!</definedName>
    <definedName name="Plan10_total" localSheetId="12">#REF!</definedName>
    <definedName name="Plan10_total">#REF!</definedName>
    <definedName name="Plan10total" localSheetId="12">#REF!</definedName>
    <definedName name="Plan10total">#REF!</definedName>
    <definedName name="Plan11" localSheetId="12">#REF!</definedName>
    <definedName name="Plan11">#REF!</definedName>
    <definedName name="Plan11_total" localSheetId="12">#REF!</definedName>
    <definedName name="Plan11_total">#REF!</definedName>
    <definedName name="plan11total" localSheetId="12">#REF!</definedName>
    <definedName name="plan11total">#REF!</definedName>
    <definedName name="Plan12" localSheetId="12">#REF!</definedName>
    <definedName name="Plan12">#REF!</definedName>
    <definedName name="Plan12_total" localSheetId="12">#REF!</definedName>
    <definedName name="Plan12_total">#REF!</definedName>
    <definedName name="Plan12total" localSheetId="12">#REF!</definedName>
    <definedName name="Plan12total">#REF!</definedName>
    <definedName name="Plan13" localSheetId="12">#REF!</definedName>
    <definedName name="Plan13">#REF!</definedName>
    <definedName name="Plan13_total" localSheetId="12">#REF!</definedName>
    <definedName name="Plan13_total">#REF!</definedName>
    <definedName name="plan13total" localSheetId="12">#REF!</definedName>
    <definedName name="plan13total">#REF!</definedName>
    <definedName name="Plan14" localSheetId="12">#REF!</definedName>
    <definedName name="Plan14">#REF!</definedName>
    <definedName name="Plan14_total" localSheetId="12">#REF!</definedName>
    <definedName name="Plan14_total">#REF!</definedName>
    <definedName name="Plan14total" localSheetId="12">#REF!</definedName>
    <definedName name="Plan14total">#REF!</definedName>
    <definedName name="Plan15" localSheetId="12">#REF!</definedName>
    <definedName name="Plan15">#REF!</definedName>
    <definedName name="Plan15_total" localSheetId="12">#REF!</definedName>
    <definedName name="Plan15_total">#REF!</definedName>
    <definedName name="Plan15total" localSheetId="12">#REF!</definedName>
    <definedName name="Plan15total">#REF!</definedName>
    <definedName name="Plan16" localSheetId="12">#REF!</definedName>
    <definedName name="Plan16">#REF!</definedName>
    <definedName name="Plan16_total" localSheetId="12">#REF!</definedName>
    <definedName name="Plan16_total">#REF!</definedName>
    <definedName name="Plan16total" localSheetId="12">#REF!</definedName>
    <definedName name="Plan16total">#REF!</definedName>
    <definedName name="Plan17" localSheetId="12">#REF!</definedName>
    <definedName name="Plan17">#REF!</definedName>
    <definedName name="Plan17_total" localSheetId="12">#REF!</definedName>
    <definedName name="Plan17_total">#REF!</definedName>
    <definedName name="Plan17total" localSheetId="12">#REF!</definedName>
    <definedName name="Plan17total">#REF!</definedName>
    <definedName name="Plan18" localSheetId="12">#REF!</definedName>
    <definedName name="Plan18">#REF!</definedName>
    <definedName name="Plan18_total" localSheetId="12">#REF!</definedName>
    <definedName name="Plan18_total">#REF!</definedName>
    <definedName name="Plan18total" localSheetId="12">#REF!</definedName>
    <definedName name="Plan18total">#REF!</definedName>
    <definedName name="Plan19" localSheetId="12">#REF!</definedName>
    <definedName name="Plan19">#REF!</definedName>
    <definedName name="Plan19_total" localSheetId="12">#REF!</definedName>
    <definedName name="Plan19_total">#REF!</definedName>
    <definedName name="Plan19total" localSheetId="12">#REF!</definedName>
    <definedName name="Plan19total">#REF!</definedName>
    <definedName name="Plan1total" localSheetId="12">#REF!</definedName>
    <definedName name="Plan1total">#REF!</definedName>
    <definedName name="Plan2" localSheetId="12">#REF!</definedName>
    <definedName name="Plan2">#REF!</definedName>
    <definedName name="Plan2_total" localSheetId="12">#REF!</definedName>
    <definedName name="Plan2_total">#REF!</definedName>
    <definedName name="Plan20" localSheetId="12">#REF!</definedName>
    <definedName name="Plan20">#REF!</definedName>
    <definedName name="Plan20_total" localSheetId="12">#REF!</definedName>
    <definedName name="Plan20_total">#REF!</definedName>
    <definedName name="Plan20total" localSheetId="12">#REF!</definedName>
    <definedName name="Plan20total">#REF!</definedName>
    <definedName name="Plan21" localSheetId="12">#REF!</definedName>
    <definedName name="Plan21">#REF!</definedName>
    <definedName name="Plan21total" localSheetId="12">#REF!</definedName>
    <definedName name="Plan21total">#REF!</definedName>
    <definedName name="Plan2total" localSheetId="12">#REF!</definedName>
    <definedName name="Plan2total">#REF!</definedName>
    <definedName name="Plan3" localSheetId="12">#REF!</definedName>
    <definedName name="Plan3">#REF!</definedName>
    <definedName name="Plan3_total" localSheetId="12">#REF!</definedName>
    <definedName name="Plan3_total">#REF!</definedName>
    <definedName name="Plan3total" localSheetId="12">#REF!</definedName>
    <definedName name="Plan3total">#REF!</definedName>
    <definedName name="Plan4" localSheetId="12">#REF!</definedName>
    <definedName name="Plan4">#REF!</definedName>
    <definedName name="Plan4_total" localSheetId="12">#REF!</definedName>
    <definedName name="Plan4_total">#REF!</definedName>
    <definedName name="Plan4total" localSheetId="12">#REF!</definedName>
    <definedName name="Plan4total">#REF!</definedName>
    <definedName name="Plan5" localSheetId="12">#REF!</definedName>
    <definedName name="Plan5">#REF!</definedName>
    <definedName name="Plan5_total" localSheetId="12">#REF!</definedName>
    <definedName name="Plan5_total">#REF!</definedName>
    <definedName name="Plan5total" localSheetId="12">#REF!</definedName>
    <definedName name="Plan5total">#REF!</definedName>
    <definedName name="Plan6" localSheetId="12">#REF!</definedName>
    <definedName name="Plan6">#REF!</definedName>
    <definedName name="Plan6_total" localSheetId="12">#REF!</definedName>
    <definedName name="Plan6_total">#REF!</definedName>
    <definedName name="Plan6total" localSheetId="12">#REF!</definedName>
    <definedName name="Plan6total">#REF!</definedName>
    <definedName name="Plan7" localSheetId="12">#REF!</definedName>
    <definedName name="Plan7">#REF!</definedName>
    <definedName name="Plan7_total" localSheetId="12">#REF!</definedName>
    <definedName name="Plan7_total">#REF!</definedName>
    <definedName name="Plan7total" localSheetId="12">#REF!</definedName>
    <definedName name="Plan7total">#REF!</definedName>
    <definedName name="Plan8" localSheetId="12">#REF!</definedName>
    <definedName name="Plan8">#REF!</definedName>
    <definedName name="Plan8_total" localSheetId="12">#REF!</definedName>
    <definedName name="Plan8_total">#REF!</definedName>
    <definedName name="plan8total" localSheetId="12">#REF!</definedName>
    <definedName name="plan8total">#REF!</definedName>
    <definedName name="Plan9" localSheetId="12">#REF!</definedName>
    <definedName name="Plan9">#REF!</definedName>
    <definedName name="Plan9_total" localSheetId="12">#REF!</definedName>
    <definedName name="Plan9_total">#REF!</definedName>
    <definedName name="Plan9total" localSheetId="12">#REF!</definedName>
    <definedName name="Plan9total">#REF!</definedName>
    <definedName name="PlansDate" localSheetId="12">#REF!</definedName>
    <definedName name="PlansDate">#REF!</definedName>
    <definedName name="PlansEngineer" localSheetId="12">#REF!</definedName>
    <definedName name="PlansEngineer">#REF!</definedName>
    <definedName name="Plmbing" localSheetId="12">#REF!</definedName>
    <definedName name="Plmbing">#REF!</definedName>
    <definedName name="Plpan_10" localSheetId="12">#REF!</definedName>
    <definedName name="Plpan_10">#REF!</definedName>
    <definedName name="PlumbingCost" localSheetId="12">#REF!</definedName>
    <definedName name="PlumbingCost">#REF!</definedName>
    <definedName name="Porch1" localSheetId="12">#REF!</definedName>
    <definedName name="Porch1">#REF!</definedName>
    <definedName name="Porch10" localSheetId="12">#REF!</definedName>
    <definedName name="Porch10">#REF!</definedName>
    <definedName name="Porch11" localSheetId="12">#REF!</definedName>
    <definedName name="Porch11">#REF!</definedName>
    <definedName name="Porch12" localSheetId="12">#REF!</definedName>
    <definedName name="Porch12">#REF!</definedName>
    <definedName name="Porch13" localSheetId="12">#REF!</definedName>
    <definedName name="Porch13">#REF!</definedName>
    <definedName name="Porch14" localSheetId="12">#REF!</definedName>
    <definedName name="Porch14">#REF!</definedName>
    <definedName name="Porch15" localSheetId="12">#REF!</definedName>
    <definedName name="Porch15">#REF!</definedName>
    <definedName name="Porch16" localSheetId="12">#REF!</definedName>
    <definedName name="Porch16">#REF!</definedName>
    <definedName name="Porch17" localSheetId="12">#REF!</definedName>
    <definedName name="Porch17">#REF!</definedName>
    <definedName name="Porch18" localSheetId="12">#REF!</definedName>
    <definedName name="Porch18">#REF!</definedName>
    <definedName name="Porch19" localSheetId="12">#REF!</definedName>
    <definedName name="Porch19">#REF!</definedName>
    <definedName name="Porch2" localSheetId="12">#REF!</definedName>
    <definedName name="Porch2">#REF!</definedName>
    <definedName name="Porch20" localSheetId="12">#REF!</definedName>
    <definedName name="Porch20">#REF!</definedName>
    <definedName name="Porch21" localSheetId="12">#REF!</definedName>
    <definedName name="Porch21">#REF!</definedName>
    <definedName name="Porch3" localSheetId="12">#REF!</definedName>
    <definedName name="Porch3">#REF!</definedName>
    <definedName name="Porch4" localSheetId="12">#REF!</definedName>
    <definedName name="Porch4">#REF!</definedName>
    <definedName name="Porch5" localSheetId="12">#REF!</definedName>
    <definedName name="Porch5">#REF!</definedName>
    <definedName name="Porch6" localSheetId="12">#REF!</definedName>
    <definedName name="Porch6">#REF!</definedName>
    <definedName name="Porch7" localSheetId="12">#REF!</definedName>
    <definedName name="Porch7">#REF!</definedName>
    <definedName name="Porch8" localSheetId="12">#REF!</definedName>
    <definedName name="Porch8">#REF!</definedName>
    <definedName name="Porch9" localSheetId="12">#REF!</definedName>
    <definedName name="Porch9">#REF!</definedName>
    <definedName name="porchtotal" localSheetId="12">#REF!</definedName>
    <definedName name="porchtotal">#REF!</definedName>
    <definedName name="_xlnm.Print_Area" localSheetId="20">'(3)-FORMSET'!$A$1:$M$49</definedName>
    <definedName name="_xlnm.Print_Area" localSheetId="21">'(4)-STEEL &amp; HARDWARE'!$A$1:$L$47</definedName>
    <definedName name="_xlnm.Print_Area" localSheetId="22">'(5)-FOOTING POUR'!$A$1:$M$37</definedName>
    <definedName name="_xlnm.Print_Area" localSheetId="24">'(7)-SLAB POUR'!$A$1:$M$53</definedName>
    <definedName name="_xlnm.Print_Area" localSheetId="12">#REF!</definedName>
    <definedName name="_xlnm.Print_Area" localSheetId="27">'FIELD REPORT'!$A$1:$AC$40</definedName>
    <definedName name="_xlnm.Print_Area" localSheetId="14">'FW REPORT'!$A$1:$H$28</definedName>
    <definedName name="_xlnm.Print_Area" localSheetId="28">'MATERIAL ORDER'!$B$2:$Q$75</definedName>
    <definedName name="_xlnm.Print_Area" localSheetId="5">'MIX DESIGNS'!$A$1:$H$61</definedName>
    <definedName name="_xlnm.Print_Area" localSheetId="0">RFA!$A$1:$Z$59</definedName>
    <definedName name="_xlnm.Print_Area" localSheetId="13">'SLAB REPORT'!$A$1:$H$100</definedName>
    <definedName name="_xlnm.Print_Area" localSheetId="8">'START-FW'!$A$1:$H$41</definedName>
    <definedName name="_xlnm.Print_Area" localSheetId="7">'START-SLABS'!$A$1:$H$42</definedName>
    <definedName name="_xlnm.Print_Area" localSheetId="11">'TIME SHEET'!$A$1:$I$41</definedName>
    <definedName name="_xlnm.Print_Area">#REF!</definedName>
    <definedName name="Profit" localSheetId="12">#REF!</definedName>
    <definedName name="Profit">#REF!</definedName>
    <definedName name="project" localSheetId="27">'START-SLABS'!$D$2</definedName>
    <definedName name="project" localSheetId="28">'[2]START-SLABS'!$D$2</definedName>
    <definedName name="project" localSheetId="0">'[3]START-SLABS'!$D$2</definedName>
    <definedName name="project">'START-SLABS'!$D$2</definedName>
    <definedName name="PtCleanupPR" localSheetId="12">#REF!</definedName>
    <definedName name="PtCleanupPR">#REF!</definedName>
    <definedName name="PtEndsPR" localSheetId="12">#REF!</definedName>
    <definedName name="PtEndsPR">#REF!</definedName>
    <definedName name="PTFormset" localSheetId="12">#REF!</definedName>
    <definedName name="PTFormset">#REF!</definedName>
    <definedName name="PtFtgStlPR" localSheetId="12">#REF!</definedName>
    <definedName name="PtFtgStlPR">#REF!</definedName>
    <definedName name="PtGradePR" localSheetId="12">#REF!</definedName>
    <definedName name="PtGradePR">#REF!</definedName>
    <definedName name="PTLayout" localSheetId="12">#REF!</definedName>
    <definedName name="PTLayout">#REF!</definedName>
    <definedName name="PtSlabCost" localSheetId="12">#REF!</definedName>
    <definedName name="PtSlabCost">#REF!</definedName>
    <definedName name="PtSlabPR" localSheetId="12">#REF!</definedName>
    <definedName name="PtSlabPR">#REF!</definedName>
    <definedName name="PtStdPump" localSheetId="12">#REF!</definedName>
    <definedName name="PtStdPump">#REF!</definedName>
    <definedName name="PtStlCost" localSheetId="12">#REF!</definedName>
    <definedName name="PtStlCost">#REF!</definedName>
    <definedName name="Pumping" localSheetId="12">#REF!</definedName>
    <definedName name="Pumping">#REF!</definedName>
    <definedName name="Raisedftgadj" localSheetId="12">#REF!</definedName>
    <definedName name="Raisedftgadj">#REF!</definedName>
    <definedName name="Raisedstemwall" localSheetId="12">#REF!</definedName>
    <definedName name="Raisedstemwall">#REF!</definedName>
    <definedName name="RBAdj" localSheetId="12">#REF!</definedName>
    <definedName name="RBAdj">#REF!</definedName>
    <definedName name="RedHeads" localSheetId="12">#REF!</definedName>
    <definedName name="RedHeads">#REF!</definedName>
    <definedName name="RELEASE" localSheetId="27">'START-SLABS'!$H$3</definedName>
    <definedName name="RELEASE" localSheetId="16">'[4]START-SLABS'!$H$3</definedName>
    <definedName name="RELEASE" localSheetId="28">'[2]START-SLABS'!$H$3</definedName>
    <definedName name="RELEASE" localSheetId="0">'[3]START-SLABS'!$H$3</definedName>
    <definedName name="RELEASE" localSheetId="8">'START-FW'!$H$3</definedName>
    <definedName name="RELEASE" localSheetId="11">'[4]START-SLABS'!$H$3</definedName>
    <definedName name="RELEASE">'START-SLABS'!$H$3</definedName>
    <definedName name="RELEASEFW" localSheetId="27">'FW REPORT'!$C$3</definedName>
    <definedName name="RELEASEFW" localSheetId="28">'[2]FW REPORT'!$C$3</definedName>
    <definedName name="RELEASEFW" localSheetId="0">'[3]FW REPORT'!$C$3</definedName>
    <definedName name="RELEASEFW">'FW REPORT'!$C$3</definedName>
    <definedName name="rock_price" localSheetId="12">#REF!</definedName>
    <definedName name="rock_price">#REF!</definedName>
    <definedName name="Rockprice" localSheetId="12">#REF!</definedName>
    <definedName name="Rockprice">#REF!</definedName>
    <definedName name="ROCKTHICK" localSheetId="12">#REF!</definedName>
    <definedName name="ROCKTHICK">#REF!</definedName>
    <definedName name="RockThickness" localSheetId="12">#REF!</definedName>
    <definedName name="RockThickness">#REF!</definedName>
    <definedName name="Saturation" localSheetId="12">#REF!</definedName>
    <definedName name="Saturation">#REF!</definedName>
    <definedName name="Saturationadj" localSheetId="12">#REF!</definedName>
    <definedName name="Saturationadj">#REF!</definedName>
    <definedName name="ScopeDate" localSheetId="12">#REF!</definedName>
    <definedName name="ScopeDate">#REF!</definedName>
    <definedName name="ScopeReceived" localSheetId="12">#REF!</definedName>
    <definedName name="ScopeReceived">#REF!</definedName>
    <definedName name="ServiceAdj" localSheetId="12">#REF!</definedName>
    <definedName name="ServiceAdj">#REF!</definedName>
    <definedName name="ServicePU" localSheetId="12">#REF!</definedName>
    <definedName name="ServicePU">#REF!</definedName>
    <definedName name="ServiceWkCost" localSheetId="12">#REF!</definedName>
    <definedName name="ServiceWkCost">#REF!</definedName>
    <definedName name="ServiceWkPR" localSheetId="12">#REF!</definedName>
    <definedName name="ServiceWkPR">#REF!</definedName>
    <definedName name="ServiceWrkAdj" localSheetId="12">#REF!</definedName>
    <definedName name="ServiceWrkAdj">#REF!</definedName>
    <definedName name="ServiceWrkPR" localSheetId="12">#REF!</definedName>
    <definedName name="ServiceWrkPR">#REF!</definedName>
    <definedName name="ServiceWrkToolCost" localSheetId="12">#REF!</definedName>
    <definedName name="ServiceWrkToolCost">#REF!</definedName>
    <definedName name="ServWorkCost" localSheetId="12">#REF!</definedName>
    <definedName name="ServWorkCost">#REF!</definedName>
    <definedName name="SF" localSheetId="27">'FIELD REPORT'!$K$39</definedName>
    <definedName name="SF" localSheetId="28">'[2]START-SLABS'!$R$40</definedName>
    <definedName name="SF" localSheetId="0">'[3]START-SLABS'!$R$52</definedName>
    <definedName name="SF" localSheetId="8">'START-FW'!#REF!</definedName>
    <definedName name="SF">'START-SLABS'!$S$40</definedName>
    <definedName name="shading" localSheetId="12">#REF!</definedName>
    <definedName name="shading">#REF!</definedName>
    <definedName name="single" localSheetId="12">#REF!</definedName>
    <definedName name="single">#REF!</definedName>
    <definedName name="sjc" localSheetId="12">#REF!</definedName>
    <definedName name="sjc">#REF!</definedName>
    <definedName name="slab" localSheetId="12">#REF!</definedName>
    <definedName name="slab">#REF!</definedName>
    <definedName name="SlabCleanupCost" localSheetId="12">#REF!</definedName>
    <definedName name="SlabCleanupCost">#REF!</definedName>
    <definedName name="SlabCleanupLabor" localSheetId="12">#REF!</definedName>
    <definedName name="SlabCleanupLabor">#REF!</definedName>
    <definedName name="SlabCleanupPR" localSheetId="12">#REF!</definedName>
    <definedName name="SlabCleanupPR">#REF!</definedName>
    <definedName name="SlabCleanupTrk" localSheetId="12">#REF!</definedName>
    <definedName name="SlabCleanupTrk">#REF!</definedName>
    <definedName name="SlabLaborCost" localSheetId="12">#REF!</definedName>
    <definedName name="SlabLaborCost">#REF!</definedName>
    <definedName name="SlabLaborPR" localSheetId="12">#REF!</definedName>
    <definedName name="SlabLaborPR">#REF!</definedName>
    <definedName name="SlabMod" localSheetId="12">#REF!</definedName>
    <definedName name="SlabMod">#REF!</definedName>
    <definedName name="Slabprice" localSheetId="12">#REF!</definedName>
    <definedName name="Slabprice">#REF!</definedName>
    <definedName name="SlabPU" localSheetId="12">#REF!</definedName>
    <definedName name="SlabPU">#REF!</definedName>
    <definedName name="SlabThickness" localSheetId="12">#REF!</definedName>
    <definedName name="SlabThickness">#REF!</definedName>
    <definedName name="slabWCratio" localSheetId="12">#REF!</definedName>
    <definedName name="slabWCratio">#REF!</definedName>
    <definedName name="SlabWFact" localSheetId="12">#REF!</definedName>
    <definedName name="SlabWFact">#REF!</definedName>
    <definedName name="SLBpsi" localSheetId="12">#REF!</definedName>
    <definedName name="SLBpsi">#REF!</definedName>
    <definedName name="Sleeper" localSheetId="12">#REF!</definedName>
    <definedName name="Sleeper">#REF!</definedName>
    <definedName name="SndPeaprice" localSheetId="12">#REF!</definedName>
    <definedName name="SndPeaprice">#REF!</definedName>
    <definedName name="SndPeathickness" localSheetId="12">#REF!</definedName>
    <definedName name="SndPeathickness">#REF!</definedName>
    <definedName name="Soilcondition" localSheetId="12">#REF!</definedName>
    <definedName name="Soilcondition">#REF!</definedName>
    <definedName name="SoilFormset" localSheetId="12">#REF!</definedName>
    <definedName name="SoilFormset">#REF!</definedName>
    <definedName name="SoilsDate" localSheetId="12">#REF!</definedName>
    <definedName name="SoilsDate">#REF!</definedName>
    <definedName name="SoilsFirm" localSheetId="12">#REF!</definedName>
    <definedName name="SoilsFirm">#REF!</definedName>
    <definedName name="SprDutyCost" localSheetId="12">#REF!</definedName>
    <definedName name="SprDutyCost">#REF!</definedName>
    <definedName name="StakePR" localSheetId="12">#REF!</definedName>
    <definedName name="StakePR">#REF!</definedName>
    <definedName name="stakes" localSheetId="12">#REF!</definedName>
    <definedName name="stakes">#REF!</definedName>
    <definedName name="StakeYardcost" localSheetId="12">#REF!</definedName>
    <definedName name="StakeYardcost">#REF!</definedName>
    <definedName name="standard" localSheetId="12">#REF!</definedName>
    <definedName name="standard">#REF!</definedName>
    <definedName name="start1" localSheetId="12">#REF!</definedName>
    <definedName name="start1">#REF!</definedName>
    <definedName name="Start10" localSheetId="12">#REF!</definedName>
    <definedName name="Start10">#REF!</definedName>
    <definedName name="Start11" localSheetId="12">#REF!</definedName>
    <definedName name="Start11">#REF!</definedName>
    <definedName name="Start12" localSheetId="12">#REF!</definedName>
    <definedName name="Start12">#REF!</definedName>
    <definedName name="Start13" localSheetId="12">#REF!</definedName>
    <definedName name="Start13">#REF!</definedName>
    <definedName name="Start14" localSheetId="12">#REF!</definedName>
    <definedName name="Start14">#REF!</definedName>
    <definedName name="Start15" localSheetId="12">#REF!</definedName>
    <definedName name="Start15">#REF!</definedName>
    <definedName name="Start16" localSheetId="12">#REF!</definedName>
    <definedName name="Start16">#REF!</definedName>
    <definedName name="start17" localSheetId="12">#REF!</definedName>
    <definedName name="start17">#REF!</definedName>
    <definedName name="start18" localSheetId="12">#REF!</definedName>
    <definedName name="start18">#REF!</definedName>
    <definedName name="start19" localSheetId="12">#REF!</definedName>
    <definedName name="start19">#REF!</definedName>
    <definedName name="start2" localSheetId="12">#REF!</definedName>
    <definedName name="start2">#REF!</definedName>
    <definedName name="start20" localSheetId="12">#REF!</definedName>
    <definedName name="start20">#REF!</definedName>
    <definedName name="start21" localSheetId="12">#REF!</definedName>
    <definedName name="start21">#REF!</definedName>
    <definedName name="start3" localSheetId="12">#REF!</definedName>
    <definedName name="start3">#REF!</definedName>
    <definedName name="start4" localSheetId="12">#REF!</definedName>
    <definedName name="start4">#REF!</definedName>
    <definedName name="start5" localSheetId="12">#REF!</definedName>
    <definedName name="start5">#REF!</definedName>
    <definedName name="start6" localSheetId="12">#REF!</definedName>
    <definedName name="start6">#REF!</definedName>
    <definedName name="start7" localSheetId="12">#REF!</definedName>
    <definedName name="start7">#REF!</definedName>
    <definedName name="Start8" localSheetId="12">#REF!</definedName>
    <definedName name="Start8">#REF!</definedName>
    <definedName name="Start9" localSheetId="12">#REF!</definedName>
    <definedName name="Start9">#REF!</definedName>
    <definedName name="StdFtgStlPR" localSheetId="12">#REF!</definedName>
    <definedName name="StdFtgStlPR">#REF!</definedName>
    <definedName name="StdGradeCost" localSheetId="12">#REF!</definedName>
    <definedName name="StdGradeCost">#REF!</definedName>
    <definedName name="StdGradePR" localSheetId="12">#REF!</definedName>
    <definedName name="StdGradePR">#REF!</definedName>
    <definedName name="StdLayout" localSheetId="12">#REF!</definedName>
    <definedName name="StdLayout">#REF!</definedName>
    <definedName name="StdPumpCost" localSheetId="12">#REF!</definedName>
    <definedName name="StdPumpCost">#REF!</definedName>
    <definedName name="SteelMod" localSheetId="12">#REF!</definedName>
    <definedName name="SteelMod">#REF!</definedName>
    <definedName name="SteelPU" localSheetId="12">#REF!</definedName>
    <definedName name="SteelPU">#REF!</definedName>
    <definedName name="StlCleanupCost" localSheetId="12">#REF!</definedName>
    <definedName name="StlCleanupCost">#REF!</definedName>
    <definedName name="StlCleanupPR" localSheetId="12">#REF!</definedName>
    <definedName name="StlCleanupPR">#REF!</definedName>
    <definedName name="StlDelivery" localSheetId="12">#REF!</definedName>
    <definedName name="StlDelivery">#REF!</definedName>
    <definedName name="StlDeliveryCost" localSheetId="12">#REF!</definedName>
    <definedName name="StlDeliveryCost">#REF!</definedName>
    <definedName name="StlDeliveryPR" localSheetId="12">#REF!</definedName>
    <definedName name="StlDeliveryPR">#REF!</definedName>
    <definedName name="Stoop1" localSheetId="12">#REF!</definedName>
    <definedName name="Stoop1">#REF!</definedName>
    <definedName name="Stoop10" localSheetId="12">#REF!</definedName>
    <definedName name="Stoop10">#REF!</definedName>
    <definedName name="Stoop11" localSheetId="12">#REF!</definedName>
    <definedName name="Stoop11">#REF!</definedName>
    <definedName name="Stoop12" localSheetId="12">#REF!</definedName>
    <definedName name="Stoop12">#REF!</definedName>
    <definedName name="Stoop13" localSheetId="12">#REF!</definedName>
    <definedName name="Stoop13">#REF!</definedName>
    <definedName name="Stoop14" localSheetId="12">#REF!</definedName>
    <definedName name="Stoop14">#REF!</definedName>
    <definedName name="Stoop15" localSheetId="12">#REF!</definedName>
    <definedName name="Stoop15">#REF!</definedName>
    <definedName name="Stoop16" localSheetId="12">#REF!</definedName>
    <definedName name="Stoop16">#REF!</definedName>
    <definedName name="Stoop17" localSheetId="12">#REF!</definedName>
    <definedName name="Stoop17">#REF!</definedName>
    <definedName name="Stoop18" localSheetId="12">#REF!</definedName>
    <definedName name="Stoop18">#REF!</definedName>
    <definedName name="Stoop19" localSheetId="12">#REF!</definedName>
    <definedName name="Stoop19">#REF!</definedName>
    <definedName name="Stoop2" localSheetId="12">#REF!</definedName>
    <definedName name="Stoop2">#REF!</definedName>
    <definedName name="Stoop20" localSheetId="12">#REF!</definedName>
    <definedName name="Stoop20">#REF!</definedName>
    <definedName name="Stoop21" localSheetId="12">#REF!</definedName>
    <definedName name="Stoop21">#REF!</definedName>
    <definedName name="Stoop3" localSheetId="12">#REF!</definedName>
    <definedName name="Stoop3">#REF!</definedName>
    <definedName name="Stoop4" localSheetId="12">#REF!</definedName>
    <definedName name="Stoop4">#REF!</definedName>
    <definedName name="Stoop5" localSheetId="12">#REF!</definedName>
    <definedName name="Stoop5">#REF!</definedName>
    <definedName name="Stoop6" localSheetId="12">#REF!</definedName>
    <definedName name="Stoop6">#REF!</definedName>
    <definedName name="Stoop7" localSheetId="12">#REF!</definedName>
    <definedName name="Stoop7">#REF!</definedName>
    <definedName name="Stoop8" localSheetId="12">#REF!</definedName>
    <definedName name="Stoop8">#REF!</definedName>
    <definedName name="Stoop9" localSheetId="12">#REF!</definedName>
    <definedName name="Stoop9">#REF!</definedName>
    <definedName name="stooptotal" localSheetId="12">#REF!</definedName>
    <definedName name="stooptotal">#REF!</definedName>
    <definedName name="stresscost" localSheetId="12">#REF!</definedName>
    <definedName name="stresscost">#REF!</definedName>
    <definedName name="stresslabor" localSheetId="12">#REF!</definedName>
    <definedName name="stresslabor">#REF!</definedName>
    <definedName name="SuperCost" localSheetId="12">#REF!</definedName>
    <definedName name="SuperCost">#REF!</definedName>
    <definedName name="SuperLF" localSheetId="12">#REF!</definedName>
    <definedName name="SuperLF">#REF!</definedName>
    <definedName name="SuperSf" localSheetId="12">#REF!</definedName>
    <definedName name="SuperSf">#REF!</definedName>
    <definedName name="SWP" localSheetId="12">#REF!</definedName>
    <definedName name="SWP">#REF!</definedName>
    <definedName name="Tax" localSheetId="12">#REF!</definedName>
    <definedName name="Tax">#REF!</definedName>
    <definedName name="tbl_totals" localSheetId="12">#REF!,#REF!,#REF!,#REF!,#REF!,#REF!,#REF!</definedName>
    <definedName name="tbl_totals">#REF!,#REF!,#REF!,#REF!,#REF!,#REF!,#REF!</definedName>
    <definedName name="thick_drive" localSheetId="12">#REF!</definedName>
    <definedName name="thick_drive">#REF!</definedName>
    <definedName name="thick_walk" localSheetId="12">#REF!</definedName>
    <definedName name="thick_walk">#REF!</definedName>
    <definedName name="Title" localSheetId="12">#REF!</definedName>
    <definedName name="Title">#REF!</definedName>
    <definedName name="total" localSheetId="12">#REF!</definedName>
    <definedName name="total">#REF!</definedName>
    <definedName name="totaldeepedftg" localSheetId="12">#REF!</definedName>
    <definedName name="totaldeepedftg">#REF!</definedName>
    <definedName name="totalDWfootage" localSheetId="12">#REF!</definedName>
    <definedName name="totalDWfootage">#REF!</definedName>
    <definedName name="totalDWrebar" localSheetId="12">#REF!</definedName>
    <definedName name="totalDWrebar">#REF!</definedName>
    <definedName name="TotalFormset" localSheetId="12">#REF!</definedName>
    <definedName name="TotalFormset">#REF!</definedName>
    <definedName name="totalFWandDW" localSheetId="12">#REF!</definedName>
    <definedName name="totalFWandDW">#REF!</definedName>
    <definedName name="totalFWfootage" localSheetId="12">#REF!</definedName>
    <definedName name="totalFWfootage">#REF!</definedName>
    <definedName name="TotalFWrebar" localSheetId="12">#REF!</definedName>
    <definedName name="TotalFWrebar">#REF!</definedName>
    <definedName name="totalFWyards" localSheetId="12">#REF!</definedName>
    <definedName name="totalFWyards">#REF!</definedName>
    <definedName name="totals_tbl" localSheetId="12">#REF!,#REF!</definedName>
    <definedName name="totals_tbl">#REF!,#REF!</definedName>
    <definedName name="TractorCost" localSheetId="12">#REF!</definedName>
    <definedName name="TractorCost">#REF!</definedName>
    <definedName name="TrailerCost" localSheetId="12">#REF!</definedName>
    <definedName name="TrailerCost">#REF!</definedName>
    <definedName name="trencherprice" localSheetId="12">#REF!</definedName>
    <definedName name="trencherprice">#REF!</definedName>
    <definedName name="TYPE" localSheetId="27">'START-SLABS'!$H$1</definedName>
    <definedName name="TYPE" localSheetId="8">'START-FW'!$H$1</definedName>
    <definedName name="TYPE">'START-SLABS'!$H$1</definedName>
    <definedName name="Underpinning" localSheetId="12">#REF!</definedName>
    <definedName name="Underpinning">#REF!</definedName>
    <definedName name="Underpinningadj" localSheetId="12">#REF!</definedName>
    <definedName name="Underpinningadj">#REF!</definedName>
    <definedName name="VprLayers" localSheetId="12">#REF!</definedName>
    <definedName name="VprLayers">#REF!</definedName>
    <definedName name="VprPrice" localSheetId="12">#REF!</definedName>
    <definedName name="VprPrice">#REF!</definedName>
    <definedName name="VprType" localSheetId="12">#REF!</definedName>
    <definedName name="VprType">#REF!</definedName>
    <definedName name="walk_aggbase" localSheetId="12">#REF!</definedName>
    <definedName name="walk_aggbase">#REF!</definedName>
    <definedName name="walk_rebarspacing" localSheetId="12">#REF!</definedName>
    <definedName name="walk_rebarspacing">#REF!</definedName>
    <definedName name="walk1" localSheetId="12">#REF!</definedName>
    <definedName name="walk1">#REF!</definedName>
    <definedName name="walk10" localSheetId="12">#REF!</definedName>
    <definedName name="walk10">#REF!</definedName>
    <definedName name="walk11" localSheetId="12">#REF!</definedName>
    <definedName name="walk11">#REF!</definedName>
    <definedName name="walk12" localSheetId="12">#REF!</definedName>
    <definedName name="walk12">#REF!</definedName>
    <definedName name="walk13" localSheetId="12">#REF!</definedName>
    <definedName name="walk13">#REF!</definedName>
    <definedName name="walk14" localSheetId="12">#REF!</definedName>
    <definedName name="walk14">#REF!</definedName>
    <definedName name="walk15" localSheetId="12">#REF!</definedName>
    <definedName name="walk15">#REF!</definedName>
    <definedName name="walk16" localSheetId="12">#REF!</definedName>
    <definedName name="walk16">#REF!</definedName>
    <definedName name="walk17" localSheetId="12">#REF!</definedName>
    <definedName name="walk17">#REF!</definedName>
    <definedName name="walk18" localSheetId="12">#REF!</definedName>
    <definedName name="walk18">#REF!</definedName>
    <definedName name="walk19" localSheetId="12">#REF!</definedName>
    <definedName name="walk19">#REF!</definedName>
    <definedName name="walk2" localSheetId="12">#REF!</definedName>
    <definedName name="walk2">#REF!</definedName>
    <definedName name="walk20" localSheetId="12">#REF!</definedName>
    <definedName name="walk20">#REF!</definedName>
    <definedName name="walk21" localSheetId="12">#REF!</definedName>
    <definedName name="walk21">#REF!</definedName>
    <definedName name="walk3" localSheetId="12">#REF!</definedName>
    <definedName name="walk3">#REF!</definedName>
    <definedName name="walk4" localSheetId="12">#REF!</definedName>
    <definedName name="walk4">#REF!</definedName>
    <definedName name="walk5" localSheetId="12">#REF!</definedName>
    <definedName name="walk5">#REF!</definedName>
    <definedName name="walk6" localSheetId="12">#REF!</definedName>
    <definedName name="walk6">#REF!</definedName>
    <definedName name="walk7" localSheetId="12">#REF!</definedName>
    <definedName name="walk7">#REF!</definedName>
    <definedName name="walk8" localSheetId="12">#REF!</definedName>
    <definedName name="walk8">#REF!</definedName>
    <definedName name="walk9" localSheetId="12">#REF!</definedName>
    <definedName name="walk9">#REF!</definedName>
    <definedName name="walktotal" localSheetId="12">#REF!</definedName>
    <definedName name="walktotal">#REF!</definedName>
    <definedName name="wedgeanchor" localSheetId="12">#REF!</definedName>
    <definedName name="wedgeanchor">#REF!</definedName>
    <definedName name="WetCure" localSheetId="12">#REF!</definedName>
    <definedName name="WetCure">#REF!</definedName>
    <definedName name="WOBins" localSheetId="12">#REF!</definedName>
    <definedName name="WOBins">#REF!</definedName>
  </definedNames>
  <calcPr calcId="162913"/>
</workbook>
</file>

<file path=xl/calcChain.xml><?xml version="1.0" encoding="utf-8"?>
<calcChain xmlns="http://schemas.openxmlformats.org/spreadsheetml/2006/main">
  <c r="A3" i="32" l="1"/>
  <c r="B3" i="32"/>
  <c r="C3" i="32"/>
  <c r="D3" i="32"/>
  <c r="E3" i="32"/>
  <c r="F3" i="32"/>
  <c r="G3" i="32"/>
  <c r="H3" i="32"/>
  <c r="J3" i="32"/>
  <c r="A4" i="32"/>
  <c r="B4" i="32"/>
  <c r="C4" i="32"/>
  <c r="D4" i="32"/>
  <c r="E4" i="32"/>
  <c r="F4" i="32"/>
  <c r="G4" i="32"/>
  <c r="H4" i="32"/>
  <c r="J4" i="32"/>
  <c r="A5" i="32"/>
  <c r="B5" i="32"/>
  <c r="C5" i="32"/>
  <c r="D5" i="32"/>
  <c r="E5" i="32"/>
  <c r="F5" i="32"/>
  <c r="G5" i="32"/>
  <c r="H5" i="32"/>
  <c r="J5" i="32"/>
  <c r="A6" i="32"/>
  <c r="B6" i="32"/>
  <c r="C6" i="32"/>
  <c r="D6" i="32"/>
  <c r="E6" i="32"/>
  <c r="F6" i="32"/>
  <c r="G6" i="32"/>
  <c r="H6" i="32"/>
  <c r="J6" i="32"/>
  <c r="A7" i="32"/>
  <c r="B7" i="32"/>
  <c r="C7" i="32"/>
  <c r="D7" i="32"/>
  <c r="E7" i="32"/>
  <c r="F7" i="32"/>
  <c r="G7" i="32"/>
  <c r="H7" i="32"/>
  <c r="J7" i="32"/>
  <c r="A8" i="32"/>
  <c r="B8" i="32"/>
  <c r="C8" i="32"/>
  <c r="D8" i="32"/>
  <c r="E8" i="32"/>
  <c r="F8" i="32"/>
  <c r="G8" i="32"/>
  <c r="H8" i="32"/>
  <c r="J8" i="32"/>
  <c r="J2" i="32" l="1"/>
  <c r="B8" i="33"/>
  <c r="B6" i="33" l="1"/>
  <c r="H2" i="32"/>
  <c r="G2" i="32"/>
  <c r="F2" i="32"/>
  <c r="E2" i="32"/>
  <c r="D2" i="32"/>
  <c r="C2" i="32"/>
  <c r="B2" i="32"/>
  <c r="A2" i="32"/>
  <c r="I5" i="32" l="1"/>
  <c r="I6" i="32"/>
  <c r="I4" i="32"/>
  <c r="I3" i="32"/>
  <c r="I8" i="32"/>
  <c r="I7" i="32"/>
  <c r="I2" i="32"/>
  <c r="G60" i="31"/>
  <c r="G57" i="31"/>
  <c r="G58" i="31"/>
  <c r="G59" i="31"/>
  <c r="N60" i="31"/>
  <c r="N59" i="31"/>
  <c r="R59" i="31" s="1"/>
  <c r="N58" i="31"/>
  <c r="R58" i="31" s="1"/>
  <c r="N57" i="31"/>
  <c r="R57" i="31" l="1"/>
  <c r="R60" i="31"/>
  <c r="N56" i="31"/>
  <c r="G56" i="31"/>
  <c r="N55" i="31"/>
  <c r="G55" i="31"/>
  <c r="N54" i="31"/>
  <c r="G54" i="31"/>
  <c r="N53" i="31"/>
  <c r="G53" i="31"/>
  <c r="N52" i="31"/>
  <c r="G52" i="31"/>
  <c r="N51" i="31"/>
  <c r="G51" i="31"/>
  <c r="N50" i="31"/>
  <c r="G50" i="31"/>
  <c r="N49" i="31"/>
  <c r="G49" i="31"/>
  <c r="R56" i="31" l="1"/>
  <c r="R53" i="31"/>
  <c r="R49" i="31"/>
  <c r="R50" i="31"/>
  <c r="R54" i="31"/>
  <c r="R51" i="31"/>
  <c r="R55" i="31"/>
  <c r="R52" i="31"/>
  <c r="N45" i="31"/>
  <c r="G45" i="31"/>
  <c r="N44" i="31"/>
  <c r="G44" i="31"/>
  <c r="N43" i="31"/>
  <c r="G43" i="31"/>
  <c r="N42" i="31"/>
  <c r="G42" i="31"/>
  <c r="N41" i="31"/>
  <c r="G41" i="31"/>
  <c r="N40" i="31"/>
  <c r="G40" i="31"/>
  <c r="N39" i="31"/>
  <c r="G39" i="31"/>
  <c r="N38" i="31"/>
  <c r="G38" i="31"/>
  <c r="Q37" i="28"/>
  <c r="Q36" i="28"/>
  <c r="Q35" i="28"/>
  <c r="Q34" i="28"/>
  <c r="Q33" i="28"/>
  <c r="Q32" i="28"/>
  <c r="Q31" i="28"/>
  <c r="Q30" i="28"/>
  <c r="Q29" i="28"/>
  <c r="Q28" i="28"/>
  <c r="Q27" i="28"/>
  <c r="Q26" i="28"/>
  <c r="Q24" i="28"/>
  <c r="Q23" i="28"/>
  <c r="Q22" i="28"/>
  <c r="Q21" i="28"/>
  <c r="Q20" i="28"/>
  <c r="Q19" i="28"/>
  <c r="Q14" i="28"/>
  <c r="Q13" i="28"/>
  <c r="I75" i="28"/>
  <c r="I74" i="28"/>
  <c r="I73" i="28"/>
  <c r="I72" i="28"/>
  <c r="I71" i="28"/>
  <c r="I70" i="28"/>
  <c r="I69" i="28"/>
  <c r="I68" i="28"/>
  <c r="I67" i="28"/>
  <c r="I66" i="28"/>
  <c r="I65" i="28"/>
  <c r="I64" i="28"/>
  <c r="I63" i="28"/>
  <c r="I62" i="28"/>
  <c r="I60" i="28"/>
  <c r="I59" i="28"/>
  <c r="I58" i="28"/>
  <c r="I57" i="28"/>
  <c r="I56" i="28"/>
  <c r="I55" i="28"/>
  <c r="I54" i="28"/>
  <c r="I52" i="28"/>
  <c r="I51" i="28"/>
  <c r="I50" i="28"/>
  <c r="I49" i="28"/>
  <c r="I48" i="28"/>
  <c r="I47" i="28"/>
  <c r="I46" i="28"/>
  <c r="I45" i="28"/>
  <c r="I44" i="28"/>
  <c r="I43" i="28"/>
  <c r="I42" i="28"/>
  <c r="I41" i="28"/>
  <c r="I40" i="28"/>
  <c r="I39" i="28"/>
  <c r="I38" i="28"/>
  <c r="I36" i="28"/>
  <c r="I35" i="28"/>
  <c r="I34" i="28"/>
  <c r="I33" i="28"/>
  <c r="I32" i="28"/>
  <c r="I31" i="28"/>
  <c r="I30" i="28"/>
  <c r="I29" i="28"/>
  <c r="I28" i="28"/>
  <c r="I27" i="28"/>
  <c r="I26" i="28"/>
  <c r="I24" i="28"/>
  <c r="I23" i="28"/>
  <c r="I22" i="28"/>
  <c r="I21" i="28"/>
  <c r="I20" i="28"/>
  <c r="I19" i="28"/>
  <c r="I18" i="28"/>
  <c r="I17" i="28"/>
  <c r="I16" i="28"/>
  <c r="I15" i="28"/>
  <c r="I14" i="28"/>
  <c r="I13" i="28"/>
  <c r="S76" i="28"/>
  <c r="S77" i="28"/>
  <c r="S78" i="28"/>
  <c r="S79" i="28"/>
  <c r="S80" i="28"/>
  <c r="S81" i="28"/>
  <c r="S82" i="28"/>
  <c r="S83" i="28"/>
  <c r="S84" i="28"/>
  <c r="S85" i="28"/>
  <c r="S86" i="28"/>
  <c r="S87" i="28"/>
  <c r="S88" i="28"/>
  <c r="S89" i="28"/>
  <c r="S90" i="28"/>
  <c r="S91" i="28"/>
  <c r="S92" i="28"/>
  <c r="S93" i="28"/>
  <c r="S94" i="28"/>
  <c r="S95" i="28"/>
  <c r="S96" i="28"/>
  <c r="S97" i="28"/>
  <c r="S98" i="28"/>
  <c r="S99" i="28"/>
  <c r="S100" i="28"/>
  <c r="S101" i="28"/>
  <c r="S102" i="28"/>
  <c r="S103" i="28"/>
  <c r="S104" i="28"/>
  <c r="S105" i="28"/>
  <c r="S106" i="28"/>
  <c r="S107" i="28"/>
  <c r="S108" i="28"/>
  <c r="S109" i="28"/>
  <c r="S110" i="28"/>
  <c r="S111" i="28"/>
  <c r="S112" i="28"/>
  <c r="S113" i="28"/>
  <c r="S114" i="28"/>
  <c r="S115" i="28"/>
  <c r="S116" i="28"/>
  <c r="S117" i="28"/>
  <c r="S118" i="28"/>
  <c r="S119" i="28"/>
  <c r="S120" i="28"/>
  <c r="S121" i="28"/>
  <c r="S122" i="28"/>
  <c r="S123" i="28"/>
  <c r="S124" i="28"/>
  <c r="S125" i="28"/>
  <c r="S126" i="28"/>
  <c r="S127" i="28"/>
  <c r="S128" i="28"/>
  <c r="S129" i="28"/>
  <c r="S130" i="28"/>
  <c r="S131" i="28"/>
  <c r="S132" i="28"/>
  <c r="S133" i="28"/>
  <c r="S134" i="28"/>
  <c r="S135" i="28"/>
  <c r="S136" i="28"/>
  <c r="S137" i="28"/>
  <c r="S138" i="28"/>
  <c r="S139" i="28"/>
  <c r="S140" i="28"/>
  <c r="S11" i="28"/>
  <c r="T11" i="28"/>
  <c r="U11" i="28"/>
  <c r="V11" i="28"/>
  <c r="W11" i="28"/>
  <c r="X11" i="28"/>
  <c r="Y11" i="28"/>
  <c r="Z11" i="28"/>
  <c r="AA11" i="28"/>
  <c r="AB11" i="28"/>
  <c r="AC11" i="28"/>
  <c r="AD11" i="28"/>
  <c r="AE11" i="28"/>
  <c r="AF11" i="28"/>
  <c r="AG11" i="28"/>
  <c r="AH11" i="28"/>
  <c r="AI11" i="28"/>
  <c r="AJ11" i="28"/>
  <c r="AK11" i="28"/>
  <c r="AL11" i="28"/>
  <c r="AM11" i="28"/>
  <c r="AN11" i="28"/>
  <c r="AO11" i="28"/>
  <c r="AP11" i="28"/>
  <c r="AQ11" i="28"/>
  <c r="AR11" i="28"/>
  <c r="AS11" i="28"/>
  <c r="AT11" i="28"/>
  <c r="AU11" i="28"/>
  <c r="AV11" i="28"/>
  <c r="S12" i="28"/>
  <c r="S13" i="28"/>
  <c r="S14" i="28"/>
  <c r="S15" i="28"/>
  <c r="S16" i="28"/>
  <c r="S17" i="28"/>
  <c r="S18" i="28"/>
  <c r="S19" i="28"/>
  <c r="S20" i="28"/>
  <c r="S21" i="28"/>
  <c r="S22" i="28"/>
  <c r="S23" i="28"/>
  <c r="S24" i="28"/>
  <c r="S25" i="28"/>
  <c r="S26" i="28"/>
  <c r="S27" i="28"/>
  <c r="S28" i="28"/>
  <c r="S29" i="28"/>
  <c r="S30" i="28"/>
  <c r="S31" i="28"/>
  <c r="S32" i="28"/>
  <c r="S33" i="28"/>
  <c r="S34" i="28"/>
  <c r="S35" i="28"/>
  <c r="S36" i="28"/>
  <c r="S37" i="28"/>
  <c r="S38" i="28"/>
  <c r="S39" i="28"/>
  <c r="S40" i="28"/>
  <c r="S41" i="28"/>
  <c r="S42" i="28"/>
  <c r="S43" i="28"/>
  <c r="S44" i="28"/>
  <c r="S45" i="28"/>
  <c r="S46" i="28"/>
  <c r="S47" i="28"/>
  <c r="S48" i="28"/>
  <c r="S49" i="28"/>
  <c r="S50" i="28"/>
  <c r="S51" i="28"/>
  <c r="S52" i="28"/>
  <c r="S53" i="28"/>
  <c r="S54" i="28"/>
  <c r="S55" i="28"/>
  <c r="S56" i="28"/>
  <c r="S57" i="28"/>
  <c r="S58" i="28"/>
  <c r="S59" i="28"/>
  <c r="S60" i="28"/>
  <c r="S61" i="28"/>
  <c r="S62" i="28"/>
  <c r="S63" i="28"/>
  <c r="S64" i="28"/>
  <c r="S65" i="28"/>
  <c r="S66" i="28"/>
  <c r="S67" i="28"/>
  <c r="S68" i="28"/>
  <c r="S69" i="28"/>
  <c r="S70" i="28"/>
  <c r="S71" i="28"/>
  <c r="S72" i="28"/>
  <c r="S73" i="28"/>
  <c r="S74" i="28"/>
  <c r="S75" i="28"/>
  <c r="A17" i="29"/>
  <c r="C17" i="29" s="1"/>
  <c r="F17" i="29" s="1"/>
  <c r="I17" i="29" s="1"/>
  <c r="L17" i="29" s="1"/>
  <c r="B17" i="29"/>
  <c r="A18" i="29"/>
  <c r="B18" i="29"/>
  <c r="A19" i="29"/>
  <c r="W19" i="29" s="1"/>
  <c r="B19" i="29"/>
  <c r="A20" i="29"/>
  <c r="C20" i="29" s="1"/>
  <c r="B20" i="29"/>
  <c r="A21" i="29"/>
  <c r="X21" i="29" s="1"/>
  <c r="B21" i="29"/>
  <c r="A22" i="29"/>
  <c r="B22" i="29"/>
  <c r="A23" i="29"/>
  <c r="W23" i="29" s="1"/>
  <c r="B23" i="29"/>
  <c r="A24" i="29"/>
  <c r="C24" i="29" s="1"/>
  <c r="F24" i="29" s="1"/>
  <c r="I24" i="29" s="1"/>
  <c r="L24" i="29" s="1"/>
  <c r="B24" i="29"/>
  <c r="A25" i="29"/>
  <c r="G25" i="29" s="1"/>
  <c r="B25" i="29"/>
  <c r="A26" i="29"/>
  <c r="W26" i="29" s="1"/>
  <c r="B26" i="29"/>
  <c r="A27" i="29"/>
  <c r="D27" i="29" s="1"/>
  <c r="B27" i="29"/>
  <c r="A28" i="29"/>
  <c r="C28" i="29" s="1"/>
  <c r="B28" i="29"/>
  <c r="A29" i="29"/>
  <c r="M29" i="29" s="1"/>
  <c r="B29" i="29"/>
  <c r="A30" i="29"/>
  <c r="B30" i="29"/>
  <c r="A31" i="29"/>
  <c r="C31" i="29" s="1"/>
  <c r="F31" i="29" s="1"/>
  <c r="I31" i="29" s="1"/>
  <c r="L31" i="29" s="1"/>
  <c r="B31" i="29"/>
  <c r="A32" i="29"/>
  <c r="B32" i="29"/>
  <c r="A33" i="29"/>
  <c r="X33" i="29" s="1"/>
  <c r="B33" i="29"/>
  <c r="A34" i="29"/>
  <c r="W34" i="29" s="1"/>
  <c r="B34" i="29"/>
  <c r="A35" i="29"/>
  <c r="B35" i="29"/>
  <c r="A36" i="29"/>
  <c r="B36" i="29"/>
  <c r="A37" i="29"/>
  <c r="X37" i="29" s="1"/>
  <c r="B37" i="29"/>
  <c r="A38" i="29"/>
  <c r="B38" i="29"/>
  <c r="A39" i="29"/>
  <c r="B39" i="29"/>
  <c r="A40" i="29"/>
  <c r="B40" i="29"/>
  <c r="A41" i="29"/>
  <c r="Y41" i="29" s="1"/>
  <c r="B41" i="29"/>
  <c r="A42" i="29"/>
  <c r="J42" i="29" s="1"/>
  <c r="B42" i="29"/>
  <c r="A43" i="29"/>
  <c r="Y43" i="29" s="1"/>
  <c r="B43" i="29"/>
  <c r="A44" i="29"/>
  <c r="Y44" i="29" s="1"/>
  <c r="B44" i="29"/>
  <c r="A45" i="29"/>
  <c r="B45" i="29"/>
  <c r="A46" i="29"/>
  <c r="C46" i="29" s="1"/>
  <c r="F46" i="29" s="1"/>
  <c r="I46" i="29" s="1"/>
  <c r="L46" i="29" s="1"/>
  <c r="B46" i="29"/>
  <c r="A47" i="29"/>
  <c r="Y47" i="29" s="1"/>
  <c r="B47" i="29"/>
  <c r="A48" i="29"/>
  <c r="D48" i="29" s="1"/>
  <c r="B48" i="29"/>
  <c r="A49" i="29"/>
  <c r="D49" i="29" s="1"/>
  <c r="B49" i="29"/>
  <c r="A50" i="29"/>
  <c r="J50" i="29" s="1"/>
  <c r="B50" i="29"/>
  <c r="A51" i="29"/>
  <c r="J51" i="29" s="1"/>
  <c r="B51" i="29"/>
  <c r="AB57" i="29"/>
  <c r="B1" i="29"/>
  <c r="B3" i="29"/>
  <c r="B2" i="29"/>
  <c r="AK9" i="3"/>
  <c r="AL9" i="3"/>
  <c r="AM9" i="3"/>
  <c r="AN9" i="3"/>
  <c r="AO9" i="3"/>
  <c r="AP9" i="3"/>
  <c r="AQ9" i="3"/>
  <c r="AR9" i="3"/>
  <c r="AS9" i="3"/>
  <c r="AT9" i="3"/>
  <c r="AU9" i="3"/>
  <c r="AV9" i="3"/>
  <c r="AW9" i="3"/>
  <c r="AX9" i="3"/>
  <c r="BB9" i="3"/>
  <c r="BC9" i="3"/>
  <c r="BD9" i="3"/>
  <c r="BE9" i="3"/>
  <c r="BG9" i="3"/>
  <c r="AK10" i="3"/>
  <c r="AL10" i="3"/>
  <c r="AM10" i="3"/>
  <c r="AN10" i="3"/>
  <c r="AO10" i="3"/>
  <c r="AP10" i="3"/>
  <c r="AQ10" i="3"/>
  <c r="AR10" i="3"/>
  <c r="AS10" i="3"/>
  <c r="AT10" i="3"/>
  <c r="AU10" i="3"/>
  <c r="AV10" i="3"/>
  <c r="AW10" i="3"/>
  <c r="AX10" i="3"/>
  <c r="BB10" i="3"/>
  <c r="BC10" i="3"/>
  <c r="BD10" i="3"/>
  <c r="BE10" i="3"/>
  <c r="BG10" i="3"/>
  <c r="AK11" i="3"/>
  <c r="AL11" i="3"/>
  <c r="AM11" i="3"/>
  <c r="AN11" i="3"/>
  <c r="AO11" i="3"/>
  <c r="AP11" i="3"/>
  <c r="AQ11" i="3"/>
  <c r="AR11" i="3"/>
  <c r="AS11" i="3"/>
  <c r="AT11" i="3"/>
  <c r="AU11" i="3"/>
  <c r="AV11" i="3"/>
  <c r="AW11" i="3"/>
  <c r="AX11" i="3"/>
  <c r="BB11" i="3"/>
  <c r="BC11" i="3"/>
  <c r="BD11" i="3"/>
  <c r="BE11" i="3"/>
  <c r="BG11" i="3"/>
  <c r="AK12" i="3"/>
  <c r="AL12" i="3"/>
  <c r="AM12" i="3"/>
  <c r="AN12" i="3"/>
  <c r="AO12" i="3"/>
  <c r="AP12" i="3"/>
  <c r="AQ12" i="3"/>
  <c r="AR12" i="3"/>
  <c r="AS12" i="3"/>
  <c r="AT12" i="3"/>
  <c r="AU12" i="3"/>
  <c r="AV12" i="3"/>
  <c r="AW12" i="3"/>
  <c r="AX12" i="3"/>
  <c r="BB12" i="3"/>
  <c r="BC12" i="3"/>
  <c r="BD12" i="3"/>
  <c r="BE12" i="3"/>
  <c r="BG12" i="3"/>
  <c r="AK13" i="3"/>
  <c r="AL13" i="3"/>
  <c r="AM13" i="3"/>
  <c r="AN13" i="3"/>
  <c r="AO13" i="3"/>
  <c r="AP13" i="3"/>
  <c r="AQ13" i="3"/>
  <c r="AR13" i="3"/>
  <c r="AS13" i="3"/>
  <c r="AT13" i="3"/>
  <c r="AU13" i="3"/>
  <c r="AV13" i="3"/>
  <c r="AW13" i="3"/>
  <c r="AX13" i="3"/>
  <c r="BB13" i="3"/>
  <c r="BC13" i="3"/>
  <c r="BD13" i="3"/>
  <c r="BE13" i="3"/>
  <c r="BG13" i="3"/>
  <c r="AI14" i="3"/>
  <c r="AK14" i="3"/>
  <c r="AL14" i="3"/>
  <c r="AM14" i="3"/>
  <c r="AN14" i="3"/>
  <c r="AO14" i="3"/>
  <c r="AP14" i="3"/>
  <c r="AQ14" i="3"/>
  <c r="AR14" i="3"/>
  <c r="AS14" i="3"/>
  <c r="AT14" i="3"/>
  <c r="AU14" i="3"/>
  <c r="AV14" i="3"/>
  <c r="AW14" i="3"/>
  <c r="AX14" i="3"/>
  <c r="AZ14" i="3"/>
  <c r="BB14" i="3"/>
  <c r="BC14" i="3"/>
  <c r="BD14" i="3"/>
  <c r="BE14" i="3"/>
  <c r="BG14" i="3"/>
  <c r="AK15" i="3"/>
  <c r="AL15" i="3"/>
  <c r="AM15" i="3"/>
  <c r="AN15" i="3"/>
  <c r="AO15" i="3"/>
  <c r="AP15" i="3"/>
  <c r="AQ15" i="3"/>
  <c r="AR15" i="3"/>
  <c r="AS15" i="3"/>
  <c r="AT15" i="3"/>
  <c r="AU15" i="3"/>
  <c r="AV15" i="3"/>
  <c r="AW15" i="3"/>
  <c r="AX15" i="3"/>
  <c r="BB15" i="3"/>
  <c r="BC15" i="3"/>
  <c r="BD15" i="3"/>
  <c r="BE15" i="3"/>
  <c r="BG15" i="3"/>
  <c r="AK16" i="3"/>
  <c r="AL16" i="3"/>
  <c r="AM16" i="3"/>
  <c r="AN16" i="3"/>
  <c r="AO16" i="3"/>
  <c r="AP16" i="3"/>
  <c r="AQ16" i="3"/>
  <c r="AR16" i="3"/>
  <c r="AS16" i="3"/>
  <c r="AT16" i="3"/>
  <c r="AU16" i="3"/>
  <c r="AV16" i="3"/>
  <c r="AW16" i="3"/>
  <c r="AX16" i="3"/>
  <c r="BB16" i="3"/>
  <c r="BC16" i="3"/>
  <c r="BD16" i="3"/>
  <c r="BE16" i="3"/>
  <c r="BG16" i="3"/>
  <c r="AK17" i="3"/>
  <c r="AL17" i="3"/>
  <c r="AM17" i="3"/>
  <c r="AN17" i="3"/>
  <c r="AO17" i="3"/>
  <c r="AP17" i="3"/>
  <c r="AQ17" i="3"/>
  <c r="AR17" i="3"/>
  <c r="AS17" i="3"/>
  <c r="AT17" i="3"/>
  <c r="AU17" i="3"/>
  <c r="AV17" i="3"/>
  <c r="AW17" i="3"/>
  <c r="AX17" i="3"/>
  <c r="BB17" i="3"/>
  <c r="BC17" i="3"/>
  <c r="BD17" i="3"/>
  <c r="BE17" i="3"/>
  <c r="BG17" i="3"/>
  <c r="AI18" i="3"/>
  <c r="AK18" i="3"/>
  <c r="AL18" i="3"/>
  <c r="AM18" i="3"/>
  <c r="AN18" i="3"/>
  <c r="AO18" i="3"/>
  <c r="AP18" i="3"/>
  <c r="AQ18" i="3"/>
  <c r="AR18" i="3"/>
  <c r="AS18" i="3"/>
  <c r="AT18" i="3"/>
  <c r="AU18" i="3"/>
  <c r="AV18" i="3"/>
  <c r="AW18" i="3"/>
  <c r="AX18" i="3"/>
  <c r="AZ18" i="3"/>
  <c r="BB18" i="3"/>
  <c r="BC18" i="3"/>
  <c r="BD18" i="3"/>
  <c r="BE18" i="3"/>
  <c r="BG18" i="3"/>
  <c r="AK19" i="3"/>
  <c r="AL19" i="3"/>
  <c r="AM19" i="3"/>
  <c r="AN19" i="3"/>
  <c r="AO19" i="3"/>
  <c r="AP19" i="3"/>
  <c r="AQ19" i="3"/>
  <c r="AR19" i="3"/>
  <c r="AS19" i="3"/>
  <c r="AT19" i="3"/>
  <c r="AU19" i="3"/>
  <c r="AV19" i="3"/>
  <c r="AW19" i="3"/>
  <c r="AX19" i="3"/>
  <c r="BB19" i="3"/>
  <c r="BC19" i="3"/>
  <c r="BD19" i="3"/>
  <c r="BE19" i="3"/>
  <c r="BG19" i="3"/>
  <c r="AI20" i="3"/>
  <c r="AK20" i="3"/>
  <c r="AL20" i="3"/>
  <c r="AM20" i="3"/>
  <c r="AN20" i="3"/>
  <c r="AO20" i="3"/>
  <c r="AP20" i="3"/>
  <c r="AQ20" i="3"/>
  <c r="AR20" i="3"/>
  <c r="AS20" i="3"/>
  <c r="AT20" i="3"/>
  <c r="AU20" i="3"/>
  <c r="AV20" i="3"/>
  <c r="AW20" i="3"/>
  <c r="AX20" i="3"/>
  <c r="AZ20" i="3"/>
  <c r="BB20" i="3"/>
  <c r="BC20" i="3"/>
  <c r="BD20" i="3"/>
  <c r="BE20" i="3"/>
  <c r="BG20" i="3"/>
  <c r="AK21" i="3"/>
  <c r="AL21" i="3"/>
  <c r="AM21" i="3"/>
  <c r="AN21" i="3"/>
  <c r="AO21" i="3"/>
  <c r="AP21" i="3"/>
  <c r="AQ21" i="3"/>
  <c r="AR21" i="3"/>
  <c r="AS21" i="3"/>
  <c r="AT21" i="3"/>
  <c r="AU21" i="3"/>
  <c r="AV21" i="3"/>
  <c r="AW21" i="3"/>
  <c r="AX21" i="3"/>
  <c r="BB21" i="3"/>
  <c r="BC21" i="3"/>
  <c r="BD21" i="3"/>
  <c r="BE21" i="3"/>
  <c r="BG21" i="3"/>
  <c r="AI22" i="3"/>
  <c r="AK22" i="3"/>
  <c r="AL22" i="3"/>
  <c r="AM22" i="3"/>
  <c r="AN22" i="3"/>
  <c r="AO22" i="3"/>
  <c r="AP22" i="3"/>
  <c r="AQ22" i="3"/>
  <c r="AR22" i="3"/>
  <c r="AS22" i="3"/>
  <c r="AT22" i="3"/>
  <c r="AU22" i="3"/>
  <c r="AV22" i="3"/>
  <c r="AW22" i="3"/>
  <c r="AX22" i="3"/>
  <c r="AZ22" i="3"/>
  <c r="BB22" i="3"/>
  <c r="BC22" i="3"/>
  <c r="BD22" i="3"/>
  <c r="BE22" i="3"/>
  <c r="BG22" i="3"/>
  <c r="AK23" i="3"/>
  <c r="AL23" i="3"/>
  <c r="AM23" i="3"/>
  <c r="AN23" i="3"/>
  <c r="AO23" i="3"/>
  <c r="AP23" i="3"/>
  <c r="AQ23" i="3"/>
  <c r="AR23" i="3"/>
  <c r="AS23" i="3"/>
  <c r="AT23" i="3"/>
  <c r="AU23" i="3"/>
  <c r="AV23" i="3"/>
  <c r="AW23" i="3"/>
  <c r="AX23" i="3"/>
  <c r="BB23" i="3"/>
  <c r="BC23" i="3"/>
  <c r="BD23" i="3"/>
  <c r="BE23" i="3"/>
  <c r="BG23" i="3"/>
  <c r="AI24" i="3"/>
  <c r="AK24" i="3"/>
  <c r="AL24" i="3"/>
  <c r="AM24" i="3"/>
  <c r="AN24" i="3"/>
  <c r="AO24" i="3"/>
  <c r="AP24" i="3"/>
  <c r="AQ24" i="3"/>
  <c r="AR24" i="3"/>
  <c r="AS24" i="3"/>
  <c r="AT24" i="3"/>
  <c r="AU24" i="3"/>
  <c r="AV24" i="3"/>
  <c r="AW24" i="3"/>
  <c r="AX24" i="3"/>
  <c r="AZ24" i="3"/>
  <c r="BB24" i="3"/>
  <c r="BC24" i="3"/>
  <c r="BD24" i="3"/>
  <c r="BE24" i="3"/>
  <c r="BG24" i="3"/>
  <c r="AK25" i="3"/>
  <c r="AL25" i="3"/>
  <c r="AM25" i="3"/>
  <c r="AN25" i="3"/>
  <c r="AO25" i="3"/>
  <c r="AP25" i="3"/>
  <c r="AQ25" i="3"/>
  <c r="AR25" i="3"/>
  <c r="AS25" i="3"/>
  <c r="AT25" i="3"/>
  <c r="AU25" i="3"/>
  <c r="AV25" i="3"/>
  <c r="AW25" i="3"/>
  <c r="AX25" i="3"/>
  <c r="BB25" i="3"/>
  <c r="BC25" i="3"/>
  <c r="BD25" i="3"/>
  <c r="BE25" i="3"/>
  <c r="BG25" i="3"/>
  <c r="AI26" i="3"/>
  <c r="AK26" i="3"/>
  <c r="AL26" i="3"/>
  <c r="AM26" i="3"/>
  <c r="AN26" i="3"/>
  <c r="AO26" i="3"/>
  <c r="AP26" i="3"/>
  <c r="AQ26" i="3"/>
  <c r="AR26" i="3"/>
  <c r="AS26" i="3"/>
  <c r="AT26" i="3"/>
  <c r="AU26" i="3"/>
  <c r="AV26" i="3"/>
  <c r="AW26" i="3"/>
  <c r="AX26" i="3"/>
  <c r="AZ26" i="3"/>
  <c r="BB26" i="3"/>
  <c r="BC26" i="3"/>
  <c r="BD26" i="3"/>
  <c r="BE26" i="3"/>
  <c r="BG26" i="3"/>
  <c r="AK27" i="3"/>
  <c r="AL27" i="3"/>
  <c r="AM27" i="3"/>
  <c r="AN27" i="3"/>
  <c r="AO27" i="3"/>
  <c r="AP27" i="3"/>
  <c r="AQ27" i="3"/>
  <c r="AR27" i="3"/>
  <c r="AS27" i="3"/>
  <c r="AT27" i="3"/>
  <c r="AU27" i="3"/>
  <c r="AV27" i="3"/>
  <c r="AW27" i="3"/>
  <c r="AX27" i="3"/>
  <c r="BB27" i="3"/>
  <c r="BC27" i="3"/>
  <c r="BD27" i="3"/>
  <c r="BE27" i="3"/>
  <c r="BG27" i="3"/>
  <c r="AI28" i="3"/>
  <c r="AK28" i="3"/>
  <c r="AL28" i="3"/>
  <c r="AM28" i="3"/>
  <c r="AN28" i="3"/>
  <c r="AO28" i="3"/>
  <c r="AP28" i="3"/>
  <c r="AQ28" i="3"/>
  <c r="AR28" i="3"/>
  <c r="AS28" i="3"/>
  <c r="AT28" i="3"/>
  <c r="AU28" i="3"/>
  <c r="AV28" i="3"/>
  <c r="AW28" i="3"/>
  <c r="AX28" i="3"/>
  <c r="AZ28" i="3"/>
  <c r="BB28" i="3"/>
  <c r="BC28" i="3"/>
  <c r="BD28" i="3"/>
  <c r="BE28" i="3"/>
  <c r="BG28" i="3"/>
  <c r="AI29" i="3"/>
  <c r="AK29" i="3"/>
  <c r="AL29" i="3"/>
  <c r="AM29" i="3"/>
  <c r="AN29" i="3"/>
  <c r="AO29" i="3"/>
  <c r="AP29" i="3"/>
  <c r="AQ29" i="3"/>
  <c r="AR29" i="3"/>
  <c r="AS29" i="3"/>
  <c r="AT29" i="3"/>
  <c r="AU29" i="3"/>
  <c r="AV29" i="3"/>
  <c r="AW29" i="3"/>
  <c r="AX29" i="3"/>
  <c r="AZ29" i="3"/>
  <c r="BB29" i="3"/>
  <c r="BC29" i="3"/>
  <c r="BD29" i="3"/>
  <c r="BE29" i="3"/>
  <c r="BG29" i="3"/>
  <c r="AI30" i="3"/>
  <c r="AK30" i="3"/>
  <c r="AL30" i="3"/>
  <c r="AM30" i="3"/>
  <c r="AN30" i="3"/>
  <c r="AO30" i="3"/>
  <c r="AP30" i="3"/>
  <c r="AQ30" i="3"/>
  <c r="AR30" i="3"/>
  <c r="AS30" i="3"/>
  <c r="AT30" i="3"/>
  <c r="AU30" i="3"/>
  <c r="AV30" i="3"/>
  <c r="AW30" i="3"/>
  <c r="AX30" i="3"/>
  <c r="AZ30" i="3"/>
  <c r="BB30" i="3"/>
  <c r="BC30" i="3"/>
  <c r="BD30" i="3"/>
  <c r="BE30" i="3"/>
  <c r="BG30" i="3"/>
  <c r="AI31" i="3"/>
  <c r="AK31" i="3"/>
  <c r="AL31" i="3"/>
  <c r="AM31" i="3"/>
  <c r="AN31" i="3"/>
  <c r="AO31" i="3"/>
  <c r="AP31" i="3"/>
  <c r="AQ31" i="3"/>
  <c r="AR31" i="3"/>
  <c r="AS31" i="3"/>
  <c r="AT31" i="3"/>
  <c r="AU31" i="3"/>
  <c r="AV31" i="3"/>
  <c r="AW31" i="3"/>
  <c r="AX31" i="3"/>
  <c r="AZ31" i="3"/>
  <c r="BB31" i="3"/>
  <c r="BC31" i="3"/>
  <c r="BD31" i="3"/>
  <c r="BE31" i="3"/>
  <c r="BG31" i="3"/>
  <c r="AI32" i="3"/>
  <c r="AK32" i="3"/>
  <c r="AL32" i="3"/>
  <c r="AM32" i="3"/>
  <c r="AN32" i="3"/>
  <c r="AO32" i="3"/>
  <c r="AP32" i="3"/>
  <c r="AQ32" i="3"/>
  <c r="AR32" i="3"/>
  <c r="AS32" i="3"/>
  <c r="AT32" i="3"/>
  <c r="AU32" i="3"/>
  <c r="AV32" i="3"/>
  <c r="AW32" i="3"/>
  <c r="AX32" i="3"/>
  <c r="AZ32" i="3"/>
  <c r="BB32" i="3"/>
  <c r="BC32" i="3"/>
  <c r="BD32" i="3"/>
  <c r="BE32" i="3"/>
  <c r="BG32" i="3"/>
  <c r="AI33" i="3"/>
  <c r="AK33" i="3"/>
  <c r="AL33" i="3"/>
  <c r="AM33" i="3"/>
  <c r="AN33" i="3"/>
  <c r="AO33" i="3"/>
  <c r="AP33" i="3"/>
  <c r="AQ33" i="3"/>
  <c r="AR33" i="3"/>
  <c r="AS33" i="3"/>
  <c r="AT33" i="3"/>
  <c r="AU33" i="3"/>
  <c r="AV33" i="3"/>
  <c r="AW33" i="3"/>
  <c r="AX33" i="3"/>
  <c r="AZ33" i="3"/>
  <c r="BB33" i="3"/>
  <c r="BC33" i="3"/>
  <c r="BD33" i="3"/>
  <c r="BE33" i="3"/>
  <c r="BG33" i="3"/>
  <c r="AI34" i="3"/>
  <c r="AK34" i="3"/>
  <c r="AL34" i="3"/>
  <c r="AM34" i="3"/>
  <c r="AN34" i="3"/>
  <c r="AO34" i="3"/>
  <c r="AP34" i="3"/>
  <c r="AQ34" i="3"/>
  <c r="AR34" i="3"/>
  <c r="AS34" i="3"/>
  <c r="AT34" i="3"/>
  <c r="AU34" i="3"/>
  <c r="AV34" i="3"/>
  <c r="AW34" i="3"/>
  <c r="AX34" i="3"/>
  <c r="AZ34" i="3"/>
  <c r="BB34" i="3"/>
  <c r="BC34" i="3"/>
  <c r="BD34" i="3"/>
  <c r="BE34" i="3"/>
  <c r="BG34" i="3"/>
  <c r="AI35" i="3"/>
  <c r="AK35" i="3"/>
  <c r="AL35" i="3"/>
  <c r="AM35" i="3"/>
  <c r="AN35" i="3"/>
  <c r="AO35" i="3"/>
  <c r="AP35" i="3"/>
  <c r="AQ35" i="3"/>
  <c r="AR35" i="3"/>
  <c r="AS35" i="3"/>
  <c r="AT35" i="3"/>
  <c r="AU35" i="3"/>
  <c r="AV35" i="3"/>
  <c r="AW35" i="3"/>
  <c r="AX35" i="3"/>
  <c r="AZ35" i="3"/>
  <c r="BB35" i="3"/>
  <c r="BC35" i="3"/>
  <c r="BD35" i="3"/>
  <c r="BE35" i="3"/>
  <c r="BG35" i="3"/>
  <c r="AI36" i="3"/>
  <c r="AK36" i="3"/>
  <c r="AL36" i="3"/>
  <c r="AM36" i="3"/>
  <c r="AN36" i="3"/>
  <c r="AO36" i="3"/>
  <c r="AP36" i="3"/>
  <c r="AQ36" i="3"/>
  <c r="AR36" i="3"/>
  <c r="AS36" i="3"/>
  <c r="AT36" i="3"/>
  <c r="AU36" i="3"/>
  <c r="AV36" i="3"/>
  <c r="AW36" i="3"/>
  <c r="AX36" i="3"/>
  <c r="AZ36" i="3"/>
  <c r="BB36" i="3"/>
  <c r="BC36" i="3"/>
  <c r="BD36" i="3"/>
  <c r="BE36" i="3"/>
  <c r="BG36" i="3"/>
  <c r="AI37" i="3"/>
  <c r="AK37" i="3"/>
  <c r="AL37" i="3"/>
  <c r="AM37" i="3"/>
  <c r="AN37" i="3"/>
  <c r="AO37" i="3"/>
  <c r="AP37" i="3"/>
  <c r="AQ37" i="3"/>
  <c r="AR37" i="3"/>
  <c r="AS37" i="3"/>
  <c r="AT37" i="3"/>
  <c r="AU37" i="3"/>
  <c r="AV37" i="3"/>
  <c r="AW37" i="3"/>
  <c r="AX37" i="3"/>
  <c r="AZ37" i="3"/>
  <c r="BB37" i="3"/>
  <c r="BC37" i="3"/>
  <c r="BD37" i="3"/>
  <c r="BE37" i="3"/>
  <c r="BG37" i="3"/>
  <c r="AI38" i="3"/>
  <c r="AK38" i="3"/>
  <c r="AL38" i="3"/>
  <c r="AM38" i="3"/>
  <c r="AN38" i="3"/>
  <c r="AO38" i="3"/>
  <c r="AP38" i="3"/>
  <c r="AQ38" i="3"/>
  <c r="AR38" i="3"/>
  <c r="AS38" i="3"/>
  <c r="AT38" i="3"/>
  <c r="AU38" i="3"/>
  <c r="AV38" i="3"/>
  <c r="AW38" i="3"/>
  <c r="AX38" i="3"/>
  <c r="AZ38" i="3"/>
  <c r="BB38" i="3"/>
  <c r="BC38" i="3"/>
  <c r="BD38" i="3"/>
  <c r="BE38" i="3"/>
  <c r="BG38" i="3"/>
  <c r="AI39" i="3"/>
  <c r="AK39" i="3"/>
  <c r="AL39" i="3"/>
  <c r="AM39" i="3"/>
  <c r="AN39" i="3"/>
  <c r="AO39" i="3"/>
  <c r="AP39" i="3"/>
  <c r="AQ39" i="3"/>
  <c r="AR39" i="3"/>
  <c r="AS39" i="3"/>
  <c r="AT39" i="3"/>
  <c r="AU39" i="3"/>
  <c r="AV39" i="3"/>
  <c r="AW39" i="3"/>
  <c r="AX39" i="3"/>
  <c r="AZ39" i="3"/>
  <c r="BB39" i="3"/>
  <c r="BC39" i="3"/>
  <c r="BD39" i="3"/>
  <c r="BE39" i="3"/>
  <c r="BG39" i="3"/>
  <c r="AI40" i="3"/>
  <c r="AK40" i="3"/>
  <c r="AL40" i="3"/>
  <c r="AM40" i="3"/>
  <c r="AN40" i="3"/>
  <c r="AO40" i="3"/>
  <c r="AP40" i="3"/>
  <c r="AQ40" i="3"/>
  <c r="AR40" i="3"/>
  <c r="AS40" i="3"/>
  <c r="AT40" i="3"/>
  <c r="AU40" i="3"/>
  <c r="AV40" i="3"/>
  <c r="AW40" i="3"/>
  <c r="AX40" i="3"/>
  <c r="AZ40" i="3"/>
  <c r="BB40" i="3"/>
  <c r="BC40" i="3"/>
  <c r="BD40" i="3"/>
  <c r="BE40" i="3"/>
  <c r="BG40" i="3"/>
  <c r="AI41" i="3"/>
  <c r="AK41" i="3"/>
  <c r="AL41" i="3"/>
  <c r="AM41" i="3"/>
  <c r="AN41" i="3"/>
  <c r="AO41" i="3"/>
  <c r="AP41" i="3"/>
  <c r="AQ41" i="3"/>
  <c r="AR41" i="3"/>
  <c r="AS41" i="3"/>
  <c r="AT41" i="3"/>
  <c r="AU41" i="3"/>
  <c r="AV41" i="3"/>
  <c r="AW41" i="3"/>
  <c r="AX41" i="3"/>
  <c r="AZ41" i="3"/>
  <c r="BB41" i="3"/>
  <c r="BC41" i="3"/>
  <c r="BD41" i="3"/>
  <c r="BE41" i="3"/>
  <c r="BG41" i="3"/>
  <c r="AI42" i="3"/>
  <c r="AK42" i="3"/>
  <c r="AL42" i="3"/>
  <c r="AM42" i="3"/>
  <c r="AN42" i="3"/>
  <c r="AO42" i="3"/>
  <c r="AP42" i="3"/>
  <c r="AQ42" i="3"/>
  <c r="AR42" i="3"/>
  <c r="AS42" i="3"/>
  <c r="AT42" i="3"/>
  <c r="AU42" i="3"/>
  <c r="AV42" i="3"/>
  <c r="AW42" i="3"/>
  <c r="AX42" i="3"/>
  <c r="AZ42" i="3"/>
  <c r="BB42" i="3"/>
  <c r="BC42" i="3"/>
  <c r="BD42" i="3"/>
  <c r="BE42" i="3"/>
  <c r="BG42" i="3"/>
  <c r="AI43" i="3"/>
  <c r="AK43" i="3"/>
  <c r="AL43" i="3"/>
  <c r="AM43" i="3"/>
  <c r="AN43" i="3"/>
  <c r="AO43" i="3"/>
  <c r="AP43" i="3"/>
  <c r="AQ43" i="3"/>
  <c r="AR43" i="3"/>
  <c r="AS43" i="3"/>
  <c r="AT43" i="3"/>
  <c r="AU43" i="3"/>
  <c r="AV43" i="3"/>
  <c r="AW43" i="3"/>
  <c r="AX43" i="3"/>
  <c r="AZ43" i="3"/>
  <c r="BB43" i="3"/>
  <c r="BC43" i="3"/>
  <c r="BD43" i="3"/>
  <c r="BE43" i="3"/>
  <c r="BG43" i="3"/>
  <c r="AI44" i="3"/>
  <c r="AK44" i="3"/>
  <c r="AL44" i="3"/>
  <c r="AM44" i="3"/>
  <c r="AN44" i="3"/>
  <c r="AO44" i="3"/>
  <c r="AP44" i="3"/>
  <c r="AQ44" i="3"/>
  <c r="AR44" i="3"/>
  <c r="AS44" i="3"/>
  <c r="AT44" i="3"/>
  <c r="AU44" i="3"/>
  <c r="AV44" i="3"/>
  <c r="AW44" i="3"/>
  <c r="AX44" i="3"/>
  <c r="AZ44" i="3"/>
  <c r="BB44" i="3"/>
  <c r="BC44" i="3"/>
  <c r="BD44" i="3"/>
  <c r="BE44" i="3"/>
  <c r="BG44" i="3"/>
  <c r="AK45" i="3"/>
  <c r="AL45" i="3"/>
  <c r="AM45" i="3"/>
  <c r="AN45" i="3"/>
  <c r="AO45" i="3"/>
  <c r="AP45" i="3"/>
  <c r="AQ45" i="3"/>
  <c r="AR45" i="3"/>
  <c r="AS45" i="3"/>
  <c r="AT45" i="3"/>
  <c r="AU45" i="3"/>
  <c r="AV45" i="3"/>
  <c r="AW45" i="3"/>
  <c r="AX45" i="3"/>
  <c r="BB45" i="3"/>
  <c r="BC45" i="3"/>
  <c r="BD45" i="3"/>
  <c r="BE45" i="3"/>
  <c r="BG45" i="3"/>
  <c r="AK46" i="3"/>
  <c r="AL46" i="3"/>
  <c r="AM46" i="3"/>
  <c r="AN46" i="3"/>
  <c r="AO46" i="3"/>
  <c r="AP46" i="3"/>
  <c r="AQ46" i="3"/>
  <c r="AR46" i="3"/>
  <c r="AS46" i="3"/>
  <c r="AT46" i="3"/>
  <c r="AU46" i="3"/>
  <c r="AV46" i="3"/>
  <c r="AW46" i="3"/>
  <c r="AX46" i="3"/>
  <c r="BB46" i="3"/>
  <c r="BC46" i="3"/>
  <c r="BD46" i="3"/>
  <c r="BE46" i="3"/>
  <c r="BG46" i="3"/>
  <c r="AK47" i="3"/>
  <c r="AL47" i="3"/>
  <c r="AM47" i="3"/>
  <c r="AN47" i="3"/>
  <c r="AO47" i="3"/>
  <c r="AP47" i="3"/>
  <c r="AQ47" i="3"/>
  <c r="AR47" i="3"/>
  <c r="AS47" i="3"/>
  <c r="AT47" i="3"/>
  <c r="AU47" i="3"/>
  <c r="AV47" i="3"/>
  <c r="AW47" i="3"/>
  <c r="AX47" i="3"/>
  <c r="BB47" i="3"/>
  <c r="BC47" i="3"/>
  <c r="BD47" i="3"/>
  <c r="BE47" i="3"/>
  <c r="BG47" i="3"/>
  <c r="AK48" i="3"/>
  <c r="AL48" i="3"/>
  <c r="AM48" i="3"/>
  <c r="AN48" i="3"/>
  <c r="AO48" i="3"/>
  <c r="AP48" i="3"/>
  <c r="AQ48" i="3"/>
  <c r="AR48" i="3"/>
  <c r="AS48" i="3"/>
  <c r="AT48" i="3"/>
  <c r="AU48" i="3"/>
  <c r="AV48" i="3"/>
  <c r="AW48" i="3"/>
  <c r="AX48" i="3"/>
  <c r="BB48" i="3"/>
  <c r="BC48" i="3"/>
  <c r="BD48" i="3"/>
  <c r="BE48" i="3"/>
  <c r="BG48" i="3"/>
  <c r="AK49" i="3"/>
  <c r="AL49" i="3"/>
  <c r="AM49" i="3"/>
  <c r="AN49" i="3"/>
  <c r="AO49" i="3"/>
  <c r="AP49" i="3"/>
  <c r="AQ49" i="3"/>
  <c r="AR49" i="3"/>
  <c r="AS49" i="3"/>
  <c r="AT49" i="3"/>
  <c r="AU49" i="3"/>
  <c r="AV49" i="3"/>
  <c r="AW49" i="3"/>
  <c r="AX49" i="3"/>
  <c r="BB49" i="3"/>
  <c r="BC49" i="3"/>
  <c r="BD49" i="3"/>
  <c r="BE49" i="3"/>
  <c r="BG49" i="3"/>
  <c r="AI50" i="3"/>
  <c r="AK50" i="3"/>
  <c r="AL50" i="3"/>
  <c r="AM50" i="3"/>
  <c r="AN50" i="3"/>
  <c r="AO50" i="3"/>
  <c r="AP50" i="3"/>
  <c r="AQ50" i="3"/>
  <c r="AR50" i="3"/>
  <c r="AS50" i="3"/>
  <c r="AT50" i="3"/>
  <c r="AU50" i="3"/>
  <c r="AV50" i="3"/>
  <c r="AW50" i="3"/>
  <c r="AX50" i="3"/>
  <c r="AZ50" i="3"/>
  <c r="BB50" i="3"/>
  <c r="BC50" i="3"/>
  <c r="BD50" i="3"/>
  <c r="BE50" i="3"/>
  <c r="BG50" i="3"/>
  <c r="AK51" i="3"/>
  <c r="AL51" i="3"/>
  <c r="AM51" i="3"/>
  <c r="AN51" i="3"/>
  <c r="AO51" i="3"/>
  <c r="AP51" i="3"/>
  <c r="AQ51" i="3"/>
  <c r="AR51" i="3"/>
  <c r="AS51" i="3"/>
  <c r="AT51" i="3"/>
  <c r="AU51" i="3"/>
  <c r="AV51" i="3"/>
  <c r="AW51" i="3"/>
  <c r="AX51" i="3"/>
  <c r="BB51" i="3"/>
  <c r="BC51" i="3"/>
  <c r="BD51" i="3"/>
  <c r="BE51" i="3"/>
  <c r="BG51" i="3"/>
  <c r="AK52" i="3"/>
  <c r="AL52" i="3"/>
  <c r="AM52" i="3"/>
  <c r="AN52" i="3"/>
  <c r="AO52" i="3"/>
  <c r="AP52" i="3"/>
  <c r="AQ52" i="3"/>
  <c r="AR52" i="3"/>
  <c r="AS52" i="3"/>
  <c r="AT52" i="3"/>
  <c r="AU52" i="3"/>
  <c r="AV52" i="3"/>
  <c r="AW52" i="3"/>
  <c r="AX52" i="3"/>
  <c r="BB52" i="3"/>
  <c r="BC52" i="3"/>
  <c r="BD52" i="3"/>
  <c r="BE52" i="3"/>
  <c r="BG52" i="3"/>
  <c r="AK53" i="3"/>
  <c r="AL53" i="3"/>
  <c r="AM53" i="3"/>
  <c r="AN53" i="3"/>
  <c r="AO53" i="3"/>
  <c r="AP53" i="3"/>
  <c r="AQ53" i="3"/>
  <c r="AR53" i="3"/>
  <c r="AS53" i="3"/>
  <c r="AT53" i="3"/>
  <c r="AU53" i="3"/>
  <c r="AV53" i="3"/>
  <c r="AW53" i="3"/>
  <c r="AX53" i="3"/>
  <c r="BB53" i="3"/>
  <c r="BC53" i="3"/>
  <c r="BD53" i="3"/>
  <c r="BE53" i="3"/>
  <c r="BG53" i="3"/>
  <c r="AK54" i="3"/>
  <c r="AL54" i="3"/>
  <c r="AM54" i="3"/>
  <c r="AN54" i="3"/>
  <c r="AO54" i="3"/>
  <c r="AP54" i="3"/>
  <c r="AQ54" i="3"/>
  <c r="AR54" i="3"/>
  <c r="AS54" i="3"/>
  <c r="AT54" i="3"/>
  <c r="AU54" i="3"/>
  <c r="AV54" i="3"/>
  <c r="AW54" i="3"/>
  <c r="AX54" i="3"/>
  <c r="BB54" i="3"/>
  <c r="BC54" i="3"/>
  <c r="BD54" i="3"/>
  <c r="BE54" i="3"/>
  <c r="BG54" i="3"/>
  <c r="AK55" i="3"/>
  <c r="AL55" i="3"/>
  <c r="AM55" i="3"/>
  <c r="AN55" i="3"/>
  <c r="AO55" i="3"/>
  <c r="AP55" i="3"/>
  <c r="AQ55" i="3"/>
  <c r="AR55" i="3"/>
  <c r="AS55" i="3"/>
  <c r="AT55" i="3"/>
  <c r="AU55" i="3"/>
  <c r="AV55" i="3"/>
  <c r="AW55" i="3"/>
  <c r="AX55" i="3"/>
  <c r="BB55" i="3"/>
  <c r="BC55" i="3"/>
  <c r="BD55" i="3"/>
  <c r="BE55" i="3"/>
  <c r="BG55" i="3"/>
  <c r="AI56" i="3"/>
  <c r="AK56" i="3"/>
  <c r="AL56" i="3"/>
  <c r="AM56" i="3"/>
  <c r="AN56" i="3"/>
  <c r="AO56" i="3"/>
  <c r="AP56" i="3"/>
  <c r="AQ56" i="3"/>
  <c r="AR56" i="3"/>
  <c r="AS56" i="3"/>
  <c r="AT56" i="3"/>
  <c r="AU56" i="3"/>
  <c r="AV56" i="3"/>
  <c r="AW56" i="3"/>
  <c r="AX56" i="3"/>
  <c r="AZ56" i="3"/>
  <c r="BB56" i="3"/>
  <c r="BC56" i="3"/>
  <c r="BD56" i="3"/>
  <c r="BE56" i="3"/>
  <c r="BG56" i="3"/>
  <c r="AK57" i="3"/>
  <c r="AL57" i="3"/>
  <c r="AM57" i="3"/>
  <c r="AN57" i="3"/>
  <c r="AO57" i="3"/>
  <c r="AP57" i="3"/>
  <c r="AQ57" i="3"/>
  <c r="AR57" i="3"/>
  <c r="AS57" i="3"/>
  <c r="AT57" i="3"/>
  <c r="AU57" i="3"/>
  <c r="AV57" i="3"/>
  <c r="AW57" i="3"/>
  <c r="AX57" i="3"/>
  <c r="BB57" i="3"/>
  <c r="BC57" i="3"/>
  <c r="BD57" i="3"/>
  <c r="BE57" i="3"/>
  <c r="BG57" i="3"/>
  <c r="AK58" i="3"/>
  <c r="AL58" i="3"/>
  <c r="AM58" i="3"/>
  <c r="AN58" i="3"/>
  <c r="AO58" i="3"/>
  <c r="AP58" i="3"/>
  <c r="AQ58" i="3"/>
  <c r="AR58" i="3"/>
  <c r="AS58" i="3"/>
  <c r="AT58" i="3"/>
  <c r="AU58" i="3"/>
  <c r="AV58" i="3"/>
  <c r="AW58" i="3"/>
  <c r="AX58" i="3"/>
  <c r="BB58" i="3"/>
  <c r="BC58" i="3"/>
  <c r="BD58" i="3"/>
  <c r="BE58" i="3"/>
  <c r="BG58" i="3"/>
  <c r="AK59" i="3"/>
  <c r="AL59" i="3"/>
  <c r="AM59" i="3"/>
  <c r="AN59" i="3"/>
  <c r="AO59" i="3"/>
  <c r="AP59" i="3"/>
  <c r="AQ59" i="3"/>
  <c r="AR59" i="3"/>
  <c r="AS59" i="3"/>
  <c r="AT59" i="3"/>
  <c r="AU59" i="3"/>
  <c r="AV59" i="3"/>
  <c r="AW59" i="3"/>
  <c r="AX59" i="3"/>
  <c r="BB59" i="3"/>
  <c r="AZ59" i="3"/>
  <c r="BC59" i="3"/>
  <c r="BD59" i="3"/>
  <c r="BE59" i="3"/>
  <c r="BG59" i="3"/>
  <c r="AI60" i="3"/>
  <c r="AK60" i="3"/>
  <c r="AL60" i="3"/>
  <c r="AM60" i="3"/>
  <c r="AN60" i="3"/>
  <c r="AO60" i="3"/>
  <c r="AP60" i="3"/>
  <c r="AQ60" i="3"/>
  <c r="AR60" i="3"/>
  <c r="AS60" i="3"/>
  <c r="AT60" i="3"/>
  <c r="AU60" i="3"/>
  <c r="AV60" i="3"/>
  <c r="AW60" i="3"/>
  <c r="AX60" i="3"/>
  <c r="AZ60" i="3"/>
  <c r="BB60" i="3"/>
  <c r="BC60" i="3"/>
  <c r="BD60" i="3"/>
  <c r="BE60" i="3"/>
  <c r="BG60" i="3"/>
  <c r="AK61" i="3"/>
  <c r="AL61" i="3"/>
  <c r="AM61" i="3"/>
  <c r="AN61" i="3"/>
  <c r="AO61" i="3"/>
  <c r="AP61" i="3"/>
  <c r="AQ61" i="3"/>
  <c r="AR61" i="3"/>
  <c r="AS61" i="3"/>
  <c r="AT61" i="3"/>
  <c r="AU61" i="3"/>
  <c r="AV61" i="3"/>
  <c r="AW61" i="3"/>
  <c r="AX61" i="3"/>
  <c r="BB61" i="3"/>
  <c r="BC61" i="3"/>
  <c r="BD61" i="3"/>
  <c r="BE61" i="3"/>
  <c r="BG61" i="3"/>
  <c r="AI62" i="3"/>
  <c r="AK62" i="3"/>
  <c r="AL62" i="3"/>
  <c r="AM62" i="3"/>
  <c r="AN62" i="3"/>
  <c r="AO62" i="3"/>
  <c r="AP62" i="3"/>
  <c r="AQ62" i="3"/>
  <c r="AR62" i="3"/>
  <c r="AS62" i="3"/>
  <c r="AT62" i="3"/>
  <c r="AU62" i="3"/>
  <c r="AV62" i="3"/>
  <c r="AW62" i="3"/>
  <c r="AX62" i="3"/>
  <c r="AZ62" i="3"/>
  <c r="BB62" i="3"/>
  <c r="BC62" i="3"/>
  <c r="BD62" i="3"/>
  <c r="BE62" i="3"/>
  <c r="BG62" i="3"/>
  <c r="AI63" i="3"/>
  <c r="AK63" i="3"/>
  <c r="AL63" i="3"/>
  <c r="AM63" i="3"/>
  <c r="AN63" i="3"/>
  <c r="AO63" i="3"/>
  <c r="AP63" i="3"/>
  <c r="AQ63" i="3"/>
  <c r="AR63" i="3"/>
  <c r="AS63" i="3"/>
  <c r="AT63" i="3"/>
  <c r="AU63" i="3"/>
  <c r="AV63" i="3"/>
  <c r="AW63" i="3"/>
  <c r="AX63" i="3"/>
  <c r="AZ63" i="3"/>
  <c r="BB63" i="3"/>
  <c r="BC63" i="3"/>
  <c r="BD63" i="3"/>
  <c r="BE63" i="3"/>
  <c r="BG63" i="3"/>
  <c r="A16" i="29"/>
  <c r="C16" i="29" s="1"/>
  <c r="F16" i="29" s="1"/>
  <c r="I16" i="29" s="1"/>
  <c r="L16" i="29" s="1"/>
  <c r="B16" i="29"/>
  <c r="AZ12" i="3"/>
  <c r="AZ54" i="3"/>
  <c r="AI54" i="3"/>
  <c r="AI12" i="3"/>
  <c r="AI61" i="3"/>
  <c r="AI59" i="3"/>
  <c r="AZ61" i="3"/>
  <c r="Y1" i="29"/>
  <c r="C7" i="28"/>
  <c r="L5" i="28"/>
  <c r="L9" i="28"/>
  <c r="T1" i="28"/>
  <c r="T93" i="28" s="1"/>
  <c r="U9" i="3"/>
  <c r="V9" i="3" s="1"/>
  <c r="Y18" i="3"/>
  <c r="Y26" i="3"/>
  <c r="Y28" i="3"/>
  <c r="Y29" i="3"/>
  <c r="Y30" i="3"/>
  <c r="Y31" i="3"/>
  <c r="Y32" i="3"/>
  <c r="Y33" i="3"/>
  <c r="Y34" i="3"/>
  <c r="Y35" i="3"/>
  <c r="Y36" i="3"/>
  <c r="Y37" i="3"/>
  <c r="Y38" i="3"/>
  <c r="V14" i="3"/>
  <c r="V18" i="3"/>
  <c r="V20" i="3"/>
  <c r="V22" i="3"/>
  <c r="V26" i="3"/>
  <c r="V28" i="3"/>
  <c r="V29" i="3"/>
  <c r="V30" i="3"/>
  <c r="V31" i="3"/>
  <c r="V32" i="3"/>
  <c r="V33" i="3"/>
  <c r="V34" i="3"/>
  <c r="V35" i="3"/>
  <c r="V36" i="3"/>
  <c r="V37" i="3"/>
  <c r="V38" i="3"/>
  <c r="X9" i="3"/>
  <c r="Y9" i="3" s="1"/>
  <c r="Z9" i="3" s="1"/>
  <c r="X10" i="3"/>
  <c r="Y10" i="3" s="1"/>
  <c r="X11" i="3"/>
  <c r="Y11" i="3" s="1"/>
  <c r="X12" i="3"/>
  <c r="Z12" i="3" s="1"/>
  <c r="X13" i="3"/>
  <c r="Y13" i="3" s="1"/>
  <c r="X14" i="3"/>
  <c r="Z14" i="3" s="1"/>
  <c r="Y14" i="3"/>
  <c r="X15" i="3"/>
  <c r="Y15" i="3" s="1"/>
  <c r="Z15" i="3" s="1"/>
  <c r="X16" i="3"/>
  <c r="Y16" i="3" s="1"/>
  <c r="X17" i="3"/>
  <c r="Y17" i="3" s="1"/>
  <c r="X18" i="3"/>
  <c r="Z18" i="3" s="1"/>
  <c r="X19" i="3"/>
  <c r="Y19" i="3" s="1"/>
  <c r="X20" i="3"/>
  <c r="Z20" i="3" s="1"/>
  <c r="X21" i="3"/>
  <c r="Y21" i="3" s="1"/>
  <c r="X22" i="3"/>
  <c r="Z22" i="3" s="1"/>
  <c r="AG22" i="3"/>
  <c r="X23" i="3"/>
  <c r="Y23" i="3" s="1"/>
  <c r="X24" i="3"/>
  <c r="Z24" i="3" s="1"/>
  <c r="X25" i="3"/>
  <c r="X26" i="3"/>
  <c r="Z26" i="3" s="1"/>
  <c r="X27" i="3"/>
  <c r="Y27" i="3" s="1"/>
  <c r="X28" i="3"/>
  <c r="Z28" i="3" s="1"/>
  <c r="X29" i="3"/>
  <c r="Z29" i="3" s="1"/>
  <c r="X30" i="3"/>
  <c r="Z30" i="3" s="1"/>
  <c r="X31" i="3"/>
  <c r="Z31" i="3" s="1"/>
  <c r="X32" i="3"/>
  <c r="Z32" i="3" s="1"/>
  <c r="X33" i="3"/>
  <c r="Z33" i="3" s="1"/>
  <c r="X34" i="3"/>
  <c r="Z34" i="3" s="1"/>
  <c r="X35" i="3"/>
  <c r="Z35" i="3" s="1"/>
  <c r="X36" i="3"/>
  <c r="Z36" i="3" s="1"/>
  <c r="X37" i="3"/>
  <c r="Z37" i="3" s="1"/>
  <c r="X38" i="3"/>
  <c r="Z38" i="3" s="1"/>
  <c r="U10" i="3"/>
  <c r="U11" i="3"/>
  <c r="U12" i="3"/>
  <c r="W12" i="3" s="1"/>
  <c r="U13" i="3"/>
  <c r="U14" i="3"/>
  <c r="W14" i="3" s="1"/>
  <c r="U15" i="3"/>
  <c r="U16" i="3"/>
  <c r="U17" i="3"/>
  <c r="V17" i="3" s="1"/>
  <c r="U18" i="3"/>
  <c r="W18" i="3" s="1"/>
  <c r="U19" i="3"/>
  <c r="U20" i="3"/>
  <c r="W20" i="3" s="1"/>
  <c r="U21" i="3"/>
  <c r="U22" i="3"/>
  <c r="W22" i="3" s="1"/>
  <c r="U23" i="3"/>
  <c r="V23" i="3" s="1"/>
  <c r="U24" i="3"/>
  <c r="W24" i="3" s="1"/>
  <c r="U25" i="3"/>
  <c r="V25" i="3" s="1"/>
  <c r="U26" i="3"/>
  <c r="W26" i="3" s="1"/>
  <c r="U27" i="3"/>
  <c r="V27" i="3" s="1"/>
  <c r="U28" i="3"/>
  <c r="W28" i="3" s="1"/>
  <c r="U29" i="3"/>
  <c r="W29" i="3" s="1"/>
  <c r="U30" i="3"/>
  <c r="W30" i="3" s="1"/>
  <c r="U31" i="3"/>
  <c r="W31" i="3" s="1"/>
  <c r="U32" i="3"/>
  <c r="W32" i="3" s="1"/>
  <c r="U33" i="3"/>
  <c r="W33" i="3" s="1"/>
  <c r="U34" i="3"/>
  <c r="W34" i="3" s="1"/>
  <c r="U35" i="3"/>
  <c r="W35" i="3" s="1"/>
  <c r="U36" i="3"/>
  <c r="W36" i="3" s="1"/>
  <c r="U37" i="3"/>
  <c r="W37" i="3" s="1"/>
  <c r="U38" i="3"/>
  <c r="W38" i="3" s="1"/>
  <c r="AF38" i="3"/>
  <c r="AG38" i="3"/>
  <c r="AD38" i="3"/>
  <c r="AE38" i="3"/>
  <c r="AB38" i="3"/>
  <c r="AA38" i="3"/>
  <c r="S38" i="3"/>
  <c r="R38" i="3"/>
  <c r="Q38" i="3"/>
  <c r="AF37" i="3"/>
  <c r="AG37" i="3"/>
  <c r="AD37" i="3"/>
  <c r="AE37" i="3"/>
  <c r="AB37" i="3"/>
  <c r="AA37" i="3"/>
  <c r="S37" i="3"/>
  <c r="R37" i="3"/>
  <c r="Q37" i="3"/>
  <c r="AF36" i="3"/>
  <c r="AG36" i="3"/>
  <c r="AD36" i="3"/>
  <c r="AE36" i="3"/>
  <c r="AB36" i="3"/>
  <c r="AA36" i="3"/>
  <c r="S36" i="3"/>
  <c r="R36" i="3"/>
  <c r="Q36" i="3"/>
  <c r="AF35" i="3"/>
  <c r="AG35" i="3"/>
  <c r="AD35" i="3"/>
  <c r="AE35" i="3"/>
  <c r="AB35" i="3"/>
  <c r="AA35" i="3"/>
  <c r="S35" i="3"/>
  <c r="R35" i="3"/>
  <c r="Q35" i="3"/>
  <c r="AF34" i="3"/>
  <c r="AG34" i="3"/>
  <c r="AD34" i="3"/>
  <c r="AE34" i="3"/>
  <c r="AB34" i="3"/>
  <c r="AA34" i="3"/>
  <c r="S34" i="3"/>
  <c r="R34" i="3"/>
  <c r="Q34" i="3"/>
  <c r="AF33" i="3"/>
  <c r="AG33" i="3"/>
  <c r="AD33" i="3"/>
  <c r="AE33" i="3"/>
  <c r="AB33" i="3"/>
  <c r="AA33" i="3"/>
  <c r="S33" i="3"/>
  <c r="R33" i="3"/>
  <c r="Q33" i="3"/>
  <c r="AF32" i="3"/>
  <c r="AG32" i="3"/>
  <c r="AD32" i="3"/>
  <c r="AE32" i="3"/>
  <c r="AB32" i="3"/>
  <c r="AA32" i="3"/>
  <c r="S32" i="3"/>
  <c r="R32" i="3"/>
  <c r="Q32" i="3"/>
  <c r="AF31" i="3"/>
  <c r="AG31" i="3"/>
  <c r="AD31" i="3"/>
  <c r="AE31" i="3"/>
  <c r="AB31" i="3"/>
  <c r="AA31" i="3"/>
  <c r="S31" i="3"/>
  <c r="R31" i="3"/>
  <c r="Q31" i="3"/>
  <c r="AF30" i="3"/>
  <c r="AG30" i="3"/>
  <c r="AD30" i="3"/>
  <c r="AE30" i="3"/>
  <c r="AB30" i="3"/>
  <c r="AA30" i="3"/>
  <c r="S30" i="3"/>
  <c r="R30" i="3"/>
  <c r="Q30" i="3"/>
  <c r="AF29" i="3"/>
  <c r="AG29" i="3"/>
  <c r="AD29" i="3"/>
  <c r="AE29" i="3"/>
  <c r="AB29" i="3"/>
  <c r="AA29" i="3"/>
  <c r="S29" i="3"/>
  <c r="R29" i="3"/>
  <c r="Q29" i="3"/>
  <c r="AF28" i="3"/>
  <c r="AG28" i="3"/>
  <c r="AD28" i="3"/>
  <c r="AE28" i="3"/>
  <c r="AB28" i="3"/>
  <c r="AA28" i="3"/>
  <c r="S28" i="3"/>
  <c r="R28" i="3"/>
  <c r="Q28" i="3"/>
  <c r="AF27" i="3"/>
  <c r="AD27" i="3"/>
  <c r="AE27" i="3" s="1"/>
  <c r="AB27" i="3"/>
  <c r="AA27" i="3"/>
  <c r="S27" i="3"/>
  <c r="R27" i="3"/>
  <c r="Q27" i="3"/>
  <c r="AF26" i="3"/>
  <c r="AG26" i="3"/>
  <c r="AD26" i="3"/>
  <c r="AE26" i="3"/>
  <c r="AB26" i="3"/>
  <c r="AA26" i="3"/>
  <c r="S26" i="3"/>
  <c r="R26" i="3"/>
  <c r="Q26" i="3"/>
  <c r="AF25" i="3"/>
  <c r="AD25" i="3"/>
  <c r="AB25" i="3"/>
  <c r="AA25" i="3"/>
  <c r="S25" i="3"/>
  <c r="R25" i="3"/>
  <c r="Q25" i="3"/>
  <c r="AF24" i="3"/>
  <c r="AD24" i="3"/>
  <c r="AE24" i="3"/>
  <c r="AB24" i="3"/>
  <c r="AA24" i="3"/>
  <c r="S24" i="3"/>
  <c r="R24" i="3"/>
  <c r="Q24" i="3"/>
  <c r="AF23" i="3"/>
  <c r="AD23" i="3"/>
  <c r="AB23" i="3"/>
  <c r="AA23" i="3"/>
  <c r="S23" i="3"/>
  <c r="R23" i="3"/>
  <c r="Q23" i="3"/>
  <c r="AF22" i="3"/>
  <c r="AD22" i="3"/>
  <c r="AE22" i="3"/>
  <c r="AB22" i="3"/>
  <c r="AA22" i="3"/>
  <c r="S22" i="3"/>
  <c r="R22" i="3"/>
  <c r="Q22" i="3"/>
  <c r="AF21" i="3"/>
  <c r="AD21" i="3"/>
  <c r="AB21" i="3"/>
  <c r="AA21" i="3"/>
  <c r="S21" i="3"/>
  <c r="R21" i="3"/>
  <c r="Q21" i="3"/>
  <c r="AF20" i="3"/>
  <c r="AG20" i="3"/>
  <c r="AD20" i="3"/>
  <c r="AE20" i="3"/>
  <c r="AB20" i="3"/>
  <c r="AA20" i="3"/>
  <c r="S20" i="3"/>
  <c r="R20" i="3"/>
  <c r="Q20" i="3"/>
  <c r="AF19" i="3"/>
  <c r="AD19" i="3"/>
  <c r="AB19" i="3"/>
  <c r="AA19" i="3"/>
  <c r="S19" i="3"/>
  <c r="R19" i="3"/>
  <c r="Q19" i="3"/>
  <c r="AF18" i="3"/>
  <c r="AG18" i="3"/>
  <c r="AD18" i="3"/>
  <c r="AE18" i="3"/>
  <c r="AB18" i="3"/>
  <c r="AA18" i="3"/>
  <c r="S18" i="3"/>
  <c r="R18" i="3"/>
  <c r="Q18" i="3"/>
  <c r="AF17" i="3"/>
  <c r="AD17" i="3"/>
  <c r="AB17" i="3"/>
  <c r="AA17" i="3"/>
  <c r="S17" i="3"/>
  <c r="R17" i="3"/>
  <c r="Q17" i="3"/>
  <c r="AF16" i="3"/>
  <c r="AD16" i="3"/>
  <c r="AB16" i="3"/>
  <c r="AA16" i="3"/>
  <c r="S16" i="3"/>
  <c r="R16" i="3"/>
  <c r="Q16" i="3"/>
  <c r="AF15" i="3"/>
  <c r="AD15" i="3"/>
  <c r="AB15" i="3"/>
  <c r="AA15" i="3"/>
  <c r="S15" i="3"/>
  <c r="R15" i="3"/>
  <c r="Q15" i="3"/>
  <c r="AF14" i="3"/>
  <c r="AD14" i="3"/>
  <c r="AE14" i="3"/>
  <c r="AB14" i="3"/>
  <c r="AA14" i="3"/>
  <c r="S14" i="3"/>
  <c r="R14" i="3"/>
  <c r="Q14" i="3"/>
  <c r="AF13" i="3"/>
  <c r="AD13" i="3"/>
  <c r="AB13" i="3"/>
  <c r="AA13" i="3"/>
  <c r="S13" i="3"/>
  <c r="R13" i="3"/>
  <c r="Q13" i="3"/>
  <c r="AF12" i="3"/>
  <c r="AD12" i="3"/>
  <c r="AB12" i="3"/>
  <c r="AA12" i="3"/>
  <c r="S12" i="3"/>
  <c r="R12" i="3"/>
  <c r="Q12" i="3"/>
  <c r="AF11" i="3"/>
  <c r="AD11" i="3"/>
  <c r="AB11" i="3"/>
  <c r="AA11" i="3"/>
  <c r="S11" i="3"/>
  <c r="R11" i="3"/>
  <c r="Q11" i="3"/>
  <c r="AF10" i="3"/>
  <c r="AG10" i="3" s="1"/>
  <c r="AD10" i="3"/>
  <c r="AE10" i="3" s="1"/>
  <c r="AB10" i="3"/>
  <c r="AA10" i="3"/>
  <c r="S10" i="3"/>
  <c r="R10" i="3"/>
  <c r="Q10" i="3"/>
  <c r="AF9" i="3"/>
  <c r="AD9" i="3"/>
  <c r="AB9" i="3"/>
  <c r="AA9" i="3"/>
  <c r="S9" i="3"/>
  <c r="R9" i="3"/>
  <c r="Q9" i="3"/>
  <c r="G2" i="2"/>
  <c r="G3" i="2" s="1"/>
  <c r="G4" i="2" s="1"/>
  <c r="G5" i="2" s="1"/>
  <c r="G6" i="2" s="1"/>
  <c r="H2" i="2"/>
  <c r="H3" i="2" s="1"/>
  <c r="H4" i="2" s="1"/>
  <c r="G90" i="2"/>
  <c r="G91" i="2" s="1"/>
  <c r="H90" i="2"/>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G178" i="2"/>
  <c r="G179" i="2" s="1"/>
  <c r="G180" i="2" s="1"/>
  <c r="G181" i="2" s="1"/>
  <c r="G182" i="2" s="1"/>
  <c r="H178" i="2"/>
  <c r="H179" i="2" s="1"/>
  <c r="G266" i="2"/>
  <c r="G267" i="2" s="1"/>
  <c r="H266" i="2"/>
  <c r="H267" i="2" s="1"/>
  <c r="H268" i="2" s="1"/>
  <c r="H269" i="2" s="1"/>
  <c r="H270" i="2" s="1"/>
  <c r="H271" i="2" s="1"/>
  <c r="H272" i="2" s="1"/>
  <c r="H273" i="2" s="1"/>
  <c r="H274" i="2" s="1"/>
  <c r="H275" i="2" s="1"/>
  <c r="H276" i="2" s="1"/>
  <c r="H277" i="2" s="1"/>
  <c r="H278" i="2" s="1"/>
  <c r="H279" i="2" s="1"/>
  <c r="H280" i="2" s="1"/>
  <c r="H281" i="2" s="1"/>
  <c r="H282" i="2" s="1"/>
  <c r="H283" i="2" s="1"/>
  <c r="H284" i="2" s="1"/>
  <c r="H285" i="2" s="1"/>
  <c r="H286" i="2" s="1"/>
  <c r="H287" i="2" s="1"/>
  <c r="H288" i="2" s="1"/>
  <c r="H289" i="2" s="1"/>
  <c r="H290" i="2" s="1"/>
  <c r="H291" i="2" s="1"/>
  <c r="H292" i="2" s="1"/>
  <c r="H293" i="2" s="1"/>
  <c r="H294" i="2" s="1"/>
  <c r="H295" i="2" s="1"/>
  <c r="H296" i="2" s="1"/>
  <c r="H297" i="2" s="1"/>
  <c r="H298" i="2" s="1"/>
  <c r="H299" i="2" s="1"/>
  <c r="H300" i="2" s="1"/>
  <c r="H301" i="2" s="1"/>
  <c r="H302" i="2" s="1"/>
  <c r="H303" i="2" s="1"/>
  <c r="H304" i="2" s="1"/>
  <c r="H305" i="2" s="1"/>
  <c r="H306" i="2" s="1"/>
  <c r="H307" i="2" s="1"/>
  <c r="H308" i="2" s="1"/>
  <c r="H309" i="2" s="1"/>
  <c r="H310" i="2" s="1"/>
  <c r="H311" i="2" s="1"/>
  <c r="H312" i="2" s="1"/>
  <c r="H313" i="2" s="1"/>
  <c r="H314" i="2" s="1"/>
  <c r="H315" i="2" s="1"/>
  <c r="G354" i="2"/>
  <c r="G355" i="2" s="1"/>
  <c r="G356" i="2" s="1"/>
  <c r="G357" i="2" s="1"/>
  <c r="G358" i="2" s="1"/>
  <c r="H354" i="2"/>
  <c r="H355" i="2" s="1"/>
  <c r="G442" i="2"/>
  <c r="G443" i="2" s="1"/>
  <c r="G444" i="2" s="1"/>
  <c r="H442" i="2"/>
  <c r="H443" i="2" s="1"/>
  <c r="H444" i="2" s="1"/>
  <c r="H445" i="2" s="1"/>
  <c r="H446" i="2" s="1"/>
  <c r="H447" i="2" s="1"/>
  <c r="H448" i="2" s="1"/>
  <c r="H449" i="2" s="1"/>
  <c r="H450" i="2" s="1"/>
  <c r="H451" i="2" s="1"/>
  <c r="H452" i="2" s="1"/>
  <c r="H453" i="2" s="1"/>
  <c r="H454" i="2" s="1"/>
  <c r="H455" i="2" s="1"/>
  <c r="H456" i="2" s="1"/>
  <c r="H457" i="2" s="1"/>
  <c r="H458" i="2" s="1"/>
  <c r="H459" i="2" s="1"/>
  <c r="H460" i="2" s="1"/>
  <c r="H461" i="2" s="1"/>
  <c r="H462" i="2" s="1"/>
  <c r="H463" i="2" s="1"/>
  <c r="H464" i="2" s="1"/>
  <c r="H465" i="2" s="1"/>
  <c r="H466" i="2" s="1"/>
  <c r="H467" i="2" s="1"/>
  <c r="H468" i="2" s="1"/>
  <c r="H469" i="2" s="1"/>
  <c r="H470" i="2" s="1"/>
  <c r="H471" i="2" s="1"/>
  <c r="H472" i="2" s="1"/>
  <c r="H473" i="2" s="1"/>
  <c r="H474" i="2" s="1"/>
  <c r="H475" i="2" s="1"/>
  <c r="H476" i="2" s="1"/>
  <c r="H477" i="2" s="1"/>
  <c r="H478" i="2" s="1"/>
  <c r="H479" i="2" s="1"/>
  <c r="H480" i="2" s="1"/>
  <c r="H481" i="2" s="1"/>
  <c r="H482" i="2" s="1"/>
  <c r="H483" i="2" s="1"/>
  <c r="H484" i="2" s="1"/>
  <c r="H485" i="2" s="1"/>
  <c r="H486" i="2" s="1"/>
  <c r="H487" i="2" s="1"/>
  <c r="H488" i="2" s="1"/>
  <c r="H489" i="2" s="1"/>
  <c r="H490" i="2" s="1"/>
  <c r="H491" i="2" s="1"/>
  <c r="H493" i="2" s="1"/>
  <c r="H494" i="2" s="1"/>
  <c r="H495" i="2" s="1"/>
  <c r="H496" i="2" s="1"/>
  <c r="H497" i="2" s="1"/>
  <c r="H498" i="2" s="1"/>
  <c r="G530" i="2"/>
  <c r="G531" i="2" s="1"/>
  <c r="G532" i="2" s="1"/>
  <c r="G533" i="2" s="1"/>
  <c r="G534" i="2" s="1"/>
  <c r="G535" i="2" s="1"/>
  <c r="H530" i="2"/>
  <c r="H531" i="2" s="1"/>
  <c r="G618" i="2"/>
  <c r="G619" i="2" s="1"/>
  <c r="H618" i="2"/>
  <c r="H619" i="2" s="1"/>
  <c r="G706" i="2"/>
  <c r="G707" i="2" s="1"/>
  <c r="G708" i="2" s="1"/>
  <c r="H706" i="2"/>
  <c r="H707" i="2" s="1"/>
  <c r="H708" i="2" s="1"/>
  <c r="H709" i="2" s="1"/>
  <c r="H710" i="2" s="1"/>
  <c r="H711" i="2" s="1"/>
  <c r="H712" i="2" s="1"/>
  <c r="H713" i="2" s="1"/>
  <c r="H714" i="2" s="1"/>
  <c r="H715" i="2" s="1"/>
  <c r="H716" i="2" s="1"/>
  <c r="H717" i="2" s="1"/>
  <c r="H718" i="2" s="1"/>
  <c r="H719" i="2" s="1"/>
  <c r="H720" i="2" s="1"/>
  <c r="H721" i="2" s="1"/>
  <c r="H722" i="2" s="1"/>
  <c r="H723" i="2" s="1"/>
  <c r="H724" i="2" s="1"/>
  <c r="H725" i="2" s="1"/>
  <c r="H726" i="2" s="1"/>
  <c r="H727" i="2" s="1"/>
  <c r="H728" i="2" s="1"/>
  <c r="H729" i="2" s="1"/>
  <c r="H730" i="2" s="1"/>
  <c r="H731" i="2" s="1"/>
  <c r="H732" i="2" s="1"/>
  <c r="H733" i="2" s="1"/>
  <c r="H734" i="2" s="1"/>
  <c r="H735" i="2" s="1"/>
  <c r="H736" i="2" s="1"/>
  <c r="H737" i="2" s="1"/>
  <c r="H738" i="2" s="1"/>
  <c r="H739" i="2" s="1"/>
  <c r="H740" i="2" s="1"/>
  <c r="H741" i="2" s="1"/>
  <c r="H742" i="2" s="1"/>
  <c r="H743" i="2" s="1"/>
  <c r="H744" i="2" s="1"/>
  <c r="H745" i="2" s="1"/>
  <c r="H746" i="2" s="1"/>
  <c r="H747" i="2" s="1"/>
  <c r="H748" i="2" s="1"/>
  <c r="H749" i="2" s="1"/>
  <c r="H750" i="2" s="1"/>
  <c r="H751" i="2" s="1"/>
  <c r="H752" i="2" s="1"/>
  <c r="H753" i="2" s="1"/>
  <c r="H754" i="2" s="1"/>
  <c r="H755" i="2" s="1"/>
  <c r="G794" i="2"/>
  <c r="G795" i="2" s="1"/>
  <c r="H794" i="2"/>
  <c r="H795" i="2" s="1"/>
  <c r="H796" i="2" s="1"/>
  <c r="H797" i="2" s="1"/>
  <c r="H798" i="2" s="1"/>
  <c r="H799" i="2" s="1"/>
  <c r="H800" i="2" s="1"/>
  <c r="H801" i="2" s="1"/>
  <c r="H802" i="2" s="1"/>
  <c r="H803" i="2" s="1"/>
  <c r="H804" i="2" s="1"/>
  <c r="H805" i="2" s="1"/>
  <c r="H806" i="2" s="1"/>
  <c r="H807" i="2" s="1"/>
  <c r="H808" i="2" s="1"/>
  <c r="H809" i="2" s="1"/>
  <c r="H810" i="2" s="1"/>
  <c r="H811" i="2" s="1"/>
  <c r="H812" i="2" s="1"/>
  <c r="H813" i="2" s="1"/>
  <c r="H814" i="2" s="1"/>
  <c r="H815" i="2" s="1"/>
  <c r="H816" i="2" s="1"/>
  <c r="H817" i="2" s="1"/>
  <c r="H818" i="2" s="1"/>
  <c r="H819" i="2" s="1"/>
  <c r="H820" i="2" s="1"/>
  <c r="H821" i="2" s="1"/>
  <c r="H822" i="2" s="1"/>
  <c r="H823" i="2" s="1"/>
  <c r="H824" i="2" s="1"/>
  <c r="H825" i="2" s="1"/>
  <c r="H826" i="2" s="1"/>
  <c r="H827" i="2" s="1"/>
  <c r="H828" i="2" s="1"/>
  <c r="H829" i="2" s="1"/>
  <c r="H830" i="2" s="1"/>
  <c r="H831" i="2" s="1"/>
  <c r="H832" i="2" s="1"/>
  <c r="H833" i="2" s="1"/>
  <c r="H834" i="2" s="1"/>
  <c r="H835" i="2" s="1"/>
  <c r="H836" i="2" s="1"/>
  <c r="H837" i="2" s="1"/>
  <c r="H838" i="2" s="1"/>
  <c r="H839" i="2" s="1"/>
  <c r="H840" i="2" s="1"/>
  <c r="H841" i="2" s="1"/>
  <c r="H842" i="2" s="1"/>
  <c r="H843" i="2" s="1"/>
  <c r="H845" i="2" s="1"/>
  <c r="H846" i="2" s="1"/>
  <c r="H847" i="2" s="1"/>
  <c r="H848" i="2" s="1"/>
  <c r="H849" i="2" s="1"/>
  <c r="H850" i="2" s="1"/>
  <c r="H856" i="2" s="1"/>
  <c r="H857" i="2" s="1"/>
  <c r="H858" i="2" s="1"/>
  <c r="H859" i="2" s="1"/>
  <c r="H860" i="2" s="1"/>
  <c r="H861" i="2" s="1"/>
  <c r="H862" i="2" s="1"/>
  <c r="H863" i="2" s="1"/>
  <c r="H864" i="2" s="1"/>
  <c r="H865" i="2" s="1"/>
  <c r="H866" i="2" s="1"/>
  <c r="G882" i="2"/>
  <c r="G883" i="2" s="1"/>
  <c r="H882" i="2"/>
  <c r="H883" i="2" s="1"/>
  <c r="G970" i="2"/>
  <c r="G971" i="2" s="1"/>
  <c r="H970" i="2"/>
  <c r="H971" i="2" s="1"/>
  <c r="G1058" i="2"/>
  <c r="G1059" i="2" s="1"/>
  <c r="H1058" i="2"/>
  <c r="H1059" i="2" s="1"/>
  <c r="H1060" i="2" s="1"/>
  <c r="H1061" i="2" s="1"/>
  <c r="H1062" i="2" s="1"/>
  <c r="H1063" i="2" s="1"/>
  <c r="H1064" i="2" s="1"/>
  <c r="H1065" i="2" s="1"/>
  <c r="H1066" i="2" s="1"/>
  <c r="H1067" i="2" s="1"/>
  <c r="H1068" i="2" s="1"/>
  <c r="H1069" i="2" s="1"/>
  <c r="H1070" i="2" s="1"/>
  <c r="H1071" i="2" s="1"/>
  <c r="H1072" i="2" s="1"/>
  <c r="H1073" i="2" s="1"/>
  <c r="H1074" i="2" s="1"/>
  <c r="H1075" i="2" s="1"/>
  <c r="H1076" i="2" s="1"/>
  <c r="H1077" i="2" s="1"/>
  <c r="H1078" i="2" s="1"/>
  <c r="H1079" i="2" s="1"/>
  <c r="H1080" i="2" s="1"/>
  <c r="H1081" i="2" s="1"/>
  <c r="H1082" i="2" s="1"/>
  <c r="H1083" i="2" s="1"/>
  <c r="H1084" i="2" s="1"/>
  <c r="H1085" i="2" s="1"/>
  <c r="H1086" i="2" s="1"/>
  <c r="H1087" i="2" s="1"/>
  <c r="H1088" i="2" s="1"/>
  <c r="H1089" i="2" s="1"/>
  <c r="H1090" i="2" s="1"/>
  <c r="H1091" i="2" s="1"/>
  <c r="H1092" i="2" s="1"/>
  <c r="H1093" i="2" s="1"/>
  <c r="H1094" i="2" s="1"/>
  <c r="H1095" i="2" s="1"/>
  <c r="H1096" i="2" s="1"/>
  <c r="H1097" i="2" s="1"/>
  <c r="H1098" i="2" s="1"/>
  <c r="H1099" i="2" s="1"/>
  <c r="H1100" i="2" s="1"/>
  <c r="H1101" i="2" s="1"/>
  <c r="H1102" i="2" s="1"/>
  <c r="H1103" i="2" s="1"/>
  <c r="H1104" i="2" s="1"/>
  <c r="H1105" i="2" s="1"/>
  <c r="H1106" i="2" s="1"/>
  <c r="H1107" i="2" s="1"/>
  <c r="G1146" i="2"/>
  <c r="G1147" i="2" s="1"/>
  <c r="H1146" i="2"/>
  <c r="H1147" i="2" s="1"/>
  <c r="H1148" i="2" s="1"/>
  <c r="H1149" i="2" s="1"/>
  <c r="H1150" i="2" s="1"/>
  <c r="H1151" i="2" s="1"/>
  <c r="H1152" i="2" s="1"/>
  <c r="H1153" i="2" s="1"/>
  <c r="H1154" i="2" s="1"/>
  <c r="H1155" i="2" s="1"/>
  <c r="H1156" i="2" s="1"/>
  <c r="H1157" i="2" s="1"/>
  <c r="H1158" i="2" s="1"/>
  <c r="H1159" i="2" s="1"/>
  <c r="H1160" i="2" s="1"/>
  <c r="H1161" i="2" s="1"/>
  <c r="H1162" i="2" s="1"/>
  <c r="H1163" i="2" s="1"/>
  <c r="H1164" i="2" s="1"/>
  <c r="H1165" i="2" s="1"/>
  <c r="H1166" i="2" s="1"/>
  <c r="H1167" i="2" s="1"/>
  <c r="H1168" i="2" s="1"/>
  <c r="H1169" i="2" s="1"/>
  <c r="H1170" i="2" s="1"/>
  <c r="H1171" i="2" s="1"/>
  <c r="H1172" i="2" s="1"/>
  <c r="H1173" i="2" s="1"/>
  <c r="H1174" i="2" s="1"/>
  <c r="H1175" i="2" s="1"/>
  <c r="H1176" i="2" s="1"/>
  <c r="H1177" i="2" s="1"/>
  <c r="H1178" i="2" s="1"/>
  <c r="H1179" i="2" s="1"/>
  <c r="H1180" i="2" s="1"/>
  <c r="H1181" i="2" s="1"/>
  <c r="H1182" i="2" s="1"/>
  <c r="H1183" i="2" s="1"/>
  <c r="H1184" i="2" s="1"/>
  <c r="H1185" i="2" s="1"/>
  <c r="H1186" i="2" s="1"/>
  <c r="H1187" i="2" s="1"/>
  <c r="H1188" i="2" s="1"/>
  <c r="H1189" i="2" s="1"/>
  <c r="H1190" i="2" s="1"/>
  <c r="H1191" i="2" s="1"/>
  <c r="H1192" i="2" s="1"/>
  <c r="H1193" i="2" s="1"/>
  <c r="H1194" i="2" s="1"/>
  <c r="H1195" i="2" s="1"/>
  <c r="H1196" i="2" s="1"/>
  <c r="G1234" i="2"/>
  <c r="G1235" i="2" s="1"/>
  <c r="H1234" i="2"/>
  <c r="H1235" i="2" s="1"/>
  <c r="H1236" i="2" s="1"/>
  <c r="H1237" i="2" s="1"/>
  <c r="H1238" i="2" s="1"/>
  <c r="H1239" i="2" s="1"/>
  <c r="H1240" i="2" s="1"/>
  <c r="H1241" i="2" s="1"/>
  <c r="H1242" i="2" s="1"/>
  <c r="H1243" i="2" s="1"/>
  <c r="H1244" i="2" s="1"/>
  <c r="H1245" i="2" s="1"/>
  <c r="H1246" i="2" s="1"/>
  <c r="H1247" i="2" s="1"/>
  <c r="H1248" i="2" s="1"/>
  <c r="H1249" i="2" s="1"/>
  <c r="H1250" i="2" s="1"/>
  <c r="H1251" i="2" s="1"/>
  <c r="H1252" i="2" s="1"/>
  <c r="H1253" i="2" s="1"/>
  <c r="H1254" i="2" s="1"/>
  <c r="H1255" i="2" s="1"/>
  <c r="H1256" i="2" s="1"/>
  <c r="H1257" i="2" s="1"/>
  <c r="H1258" i="2" s="1"/>
  <c r="H1259" i="2" s="1"/>
  <c r="H1260" i="2" s="1"/>
  <c r="H1261" i="2" s="1"/>
  <c r="H1262" i="2" s="1"/>
  <c r="H1263" i="2" s="1"/>
  <c r="H1264" i="2" s="1"/>
  <c r="H1265" i="2" s="1"/>
  <c r="H1266" i="2" s="1"/>
  <c r="H1267" i="2" s="1"/>
  <c r="H1268" i="2" s="1"/>
  <c r="H1269" i="2" s="1"/>
  <c r="H1270" i="2" s="1"/>
  <c r="H1271" i="2" s="1"/>
  <c r="H1272" i="2" s="1"/>
  <c r="H1273" i="2" s="1"/>
  <c r="H1274" i="2" s="1"/>
  <c r="H1275" i="2" s="1"/>
  <c r="H1276" i="2" s="1"/>
  <c r="H1277" i="2" s="1"/>
  <c r="H1278" i="2" s="1"/>
  <c r="H1279" i="2" s="1"/>
  <c r="H1280" i="2" s="1"/>
  <c r="H1281" i="2" s="1"/>
  <c r="H1282" i="2" s="1"/>
  <c r="H1283" i="2" s="1"/>
  <c r="G1322" i="2"/>
  <c r="G1323" i="2" s="1"/>
  <c r="G1324" i="2" s="1"/>
  <c r="G1325" i="2" s="1"/>
  <c r="H1322" i="2"/>
  <c r="H1323" i="2" s="1"/>
  <c r="H1324" i="2" s="1"/>
  <c r="H1325" i="2" s="1"/>
  <c r="H1326" i="2" s="1"/>
  <c r="H1327" i="2" s="1"/>
  <c r="H1328" i="2" s="1"/>
  <c r="H1329" i="2" s="1"/>
  <c r="H1330" i="2" s="1"/>
  <c r="H1331" i="2" s="1"/>
  <c r="H1332" i="2" s="1"/>
  <c r="H1333" i="2" s="1"/>
  <c r="H1334" i="2" s="1"/>
  <c r="H1335" i="2" s="1"/>
  <c r="H1336" i="2" s="1"/>
  <c r="H1337" i="2" s="1"/>
  <c r="H1338" i="2" s="1"/>
  <c r="H1339" i="2" s="1"/>
  <c r="H1340" i="2" s="1"/>
  <c r="H1341" i="2" s="1"/>
  <c r="H1342" i="2" s="1"/>
  <c r="H1343" i="2" s="1"/>
  <c r="H1344" i="2" s="1"/>
  <c r="H1345" i="2" s="1"/>
  <c r="H1346" i="2" s="1"/>
  <c r="H1347" i="2" s="1"/>
  <c r="H1348" i="2" s="1"/>
  <c r="H1349" i="2" s="1"/>
  <c r="H1350" i="2" s="1"/>
  <c r="H1351" i="2" s="1"/>
  <c r="H1352" i="2" s="1"/>
  <c r="H1353" i="2" s="1"/>
  <c r="H1354" i="2" s="1"/>
  <c r="H1355" i="2" s="1"/>
  <c r="H1356" i="2" s="1"/>
  <c r="H1357" i="2" s="1"/>
  <c r="H1358" i="2" s="1"/>
  <c r="H1359" i="2" s="1"/>
  <c r="H1360" i="2" s="1"/>
  <c r="H1361" i="2" s="1"/>
  <c r="H1362" i="2" s="1"/>
  <c r="H1363" i="2" s="1"/>
  <c r="H1364" i="2" s="1"/>
  <c r="H1365" i="2" s="1"/>
  <c r="H1366" i="2" s="1"/>
  <c r="H1367" i="2" s="1"/>
  <c r="H1368" i="2" s="1"/>
  <c r="H1369" i="2" s="1"/>
  <c r="H1370" i="2" s="1"/>
  <c r="H1371" i="2" s="1"/>
  <c r="H1373" i="2" s="1"/>
  <c r="H1374" i="2" s="1"/>
  <c r="H1375" i="2" s="1"/>
  <c r="H1376" i="2" s="1"/>
  <c r="H1377" i="2" s="1"/>
  <c r="H1378" i="2" s="1"/>
  <c r="G1410" i="2"/>
  <c r="G1411" i="2" s="1"/>
  <c r="H1410" i="2"/>
  <c r="H1411" i="2" s="1"/>
  <c r="H1412" i="2" s="1"/>
  <c r="H1413" i="2" s="1"/>
  <c r="H1414" i="2" s="1"/>
  <c r="H1415" i="2" s="1"/>
  <c r="H1416" i="2" s="1"/>
  <c r="H1417" i="2" s="1"/>
  <c r="H1418" i="2" s="1"/>
  <c r="H1419" i="2" s="1"/>
  <c r="H1420" i="2" s="1"/>
  <c r="H1421" i="2" s="1"/>
  <c r="H1422" i="2" s="1"/>
  <c r="H1423" i="2" s="1"/>
  <c r="H1424" i="2" s="1"/>
  <c r="H1425" i="2" s="1"/>
  <c r="H1426" i="2" s="1"/>
  <c r="H1427" i="2" s="1"/>
  <c r="H1428" i="2" s="1"/>
  <c r="H1429" i="2" s="1"/>
  <c r="H1430" i="2" s="1"/>
  <c r="H1431" i="2" s="1"/>
  <c r="H1432" i="2" s="1"/>
  <c r="H1433" i="2" s="1"/>
  <c r="H1434" i="2" s="1"/>
  <c r="H1435" i="2" s="1"/>
  <c r="H1436" i="2" s="1"/>
  <c r="H1437" i="2" s="1"/>
  <c r="H1438" i="2" s="1"/>
  <c r="H1439" i="2" s="1"/>
  <c r="H1440" i="2" s="1"/>
  <c r="H1441" i="2" s="1"/>
  <c r="H1442" i="2" s="1"/>
  <c r="H1443" i="2" s="1"/>
  <c r="H1444" i="2" s="1"/>
  <c r="H1445" i="2" s="1"/>
  <c r="H1446" i="2" s="1"/>
  <c r="H1447" i="2" s="1"/>
  <c r="H1448" i="2" s="1"/>
  <c r="H1449" i="2" s="1"/>
  <c r="H1450" i="2" s="1"/>
  <c r="H1451" i="2" s="1"/>
  <c r="H1452" i="2" s="1"/>
  <c r="H1453" i="2" s="1"/>
  <c r="H1454" i="2" s="1"/>
  <c r="H1455" i="2" s="1"/>
  <c r="H1456" i="2" s="1"/>
  <c r="H1457" i="2" s="1"/>
  <c r="H1458" i="2" s="1"/>
  <c r="H1459" i="2" s="1"/>
  <c r="G1498" i="2"/>
  <c r="G1499" i="2" s="1"/>
  <c r="H1498" i="2"/>
  <c r="H1499" i="2" s="1"/>
  <c r="H1500" i="2" s="1"/>
  <c r="H1501" i="2" s="1"/>
  <c r="H1502" i="2" s="1"/>
  <c r="H1503" i="2" s="1"/>
  <c r="H1504" i="2" s="1"/>
  <c r="H1505" i="2" s="1"/>
  <c r="H1506" i="2" s="1"/>
  <c r="H1507" i="2" s="1"/>
  <c r="H1508" i="2" s="1"/>
  <c r="H1509" i="2" s="1"/>
  <c r="H1510" i="2" s="1"/>
  <c r="H1511" i="2" s="1"/>
  <c r="H1512" i="2" s="1"/>
  <c r="H1513" i="2" s="1"/>
  <c r="H1514" i="2" s="1"/>
  <c r="H1515" i="2" s="1"/>
  <c r="H1516" i="2" s="1"/>
  <c r="H1517" i="2" s="1"/>
  <c r="H1518" i="2" s="1"/>
  <c r="H1519" i="2" s="1"/>
  <c r="H1520" i="2" s="1"/>
  <c r="H1521" i="2" s="1"/>
  <c r="H1522" i="2" s="1"/>
  <c r="H1523" i="2" s="1"/>
  <c r="H1524" i="2" s="1"/>
  <c r="H1525" i="2" s="1"/>
  <c r="H1526" i="2" s="1"/>
  <c r="H1527" i="2" s="1"/>
  <c r="H1528" i="2" s="1"/>
  <c r="H1529" i="2" s="1"/>
  <c r="H1530" i="2" s="1"/>
  <c r="H1531" i="2" s="1"/>
  <c r="H1532" i="2" s="1"/>
  <c r="H1533" i="2" s="1"/>
  <c r="H1534" i="2" s="1"/>
  <c r="H1535" i="2" s="1"/>
  <c r="H1536" i="2" s="1"/>
  <c r="H1537" i="2" s="1"/>
  <c r="H1538" i="2" s="1"/>
  <c r="H1539" i="2" s="1"/>
  <c r="H1540" i="2" s="1"/>
  <c r="H1541" i="2" s="1"/>
  <c r="H1542" i="2" s="1"/>
  <c r="H1543" i="2" s="1"/>
  <c r="H1544" i="2" s="1"/>
  <c r="H1545" i="2" s="1"/>
  <c r="H1546" i="2" s="1"/>
  <c r="H1547" i="2" s="1"/>
  <c r="G1586" i="2"/>
  <c r="G1587" i="2" s="1"/>
  <c r="G1588" i="2" s="1"/>
  <c r="H1586" i="2"/>
  <c r="H1587" i="2" s="1"/>
  <c r="H1588" i="2" s="1"/>
  <c r="H1589" i="2" s="1"/>
  <c r="H1590" i="2" s="1"/>
  <c r="H1591" i="2" s="1"/>
  <c r="H1592" i="2" s="1"/>
  <c r="H1593" i="2" s="1"/>
  <c r="H1594" i="2" s="1"/>
  <c r="H1595" i="2" s="1"/>
  <c r="H1596" i="2" s="1"/>
  <c r="H1597" i="2" s="1"/>
  <c r="H1598" i="2" s="1"/>
  <c r="H1599" i="2" s="1"/>
  <c r="H1600" i="2" s="1"/>
  <c r="H1601" i="2" s="1"/>
  <c r="H1602" i="2" s="1"/>
  <c r="H1603" i="2" s="1"/>
  <c r="H1604" i="2" s="1"/>
  <c r="H1605" i="2" s="1"/>
  <c r="H1606" i="2" s="1"/>
  <c r="H1607" i="2" s="1"/>
  <c r="H1608" i="2" s="1"/>
  <c r="H1609" i="2" s="1"/>
  <c r="H1610" i="2" s="1"/>
  <c r="H1611" i="2" s="1"/>
  <c r="H1612" i="2" s="1"/>
  <c r="H1613" i="2" s="1"/>
  <c r="H1614" i="2" s="1"/>
  <c r="H1615" i="2" s="1"/>
  <c r="H1616" i="2" s="1"/>
  <c r="H1617" i="2" s="1"/>
  <c r="H1618" i="2" s="1"/>
  <c r="H1619" i="2" s="1"/>
  <c r="H1620" i="2" s="1"/>
  <c r="H1621" i="2" s="1"/>
  <c r="H1622" i="2" s="1"/>
  <c r="H1623" i="2" s="1"/>
  <c r="H1624" i="2" s="1"/>
  <c r="H1625" i="2" s="1"/>
  <c r="H1626" i="2" s="1"/>
  <c r="H1627" i="2" s="1"/>
  <c r="H1628" i="2" s="1"/>
  <c r="H1629" i="2" s="1"/>
  <c r="H1630" i="2" s="1"/>
  <c r="H1631" i="2" s="1"/>
  <c r="H1632" i="2" s="1"/>
  <c r="H1633" i="2" s="1"/>
  <c r="H1634" i="2" s="1"/>
  <c r="H1635" i="2" s="1"/>
  <c r="G1674" i="2"/>
  <c r="G1675" i="2" s="1"/>
  <c r="H1674" i="2"/>
  <c r="H1675" i="2" s="1"/>
  <c r="H1676" i="2" s="1"/>
  <c r="H1677" i="2" s="1"/>
  <c r="H1678" i="2" s="1"/>
  <c r="H1679" i="2" s="1"/>
  <c r="H1680" i="2" s="1"/>
  <c r="H1681" i="2" s="1"/>
  <c r="H1682" i="2" s="1"/>
  <c r="H1683" i="2" s="1"/>
  <c r="H1684" i="2" s="1"/>
  <c r="H1685" i="2" s="1"/>
  <c r="H1686" i="2" s="1"/>
  <c r="H1687" i="2" s="1"/>
  <c r="H1688" i="2" s="1"/>
  <c r="H1689" i="2" s="1"/>
  <c r="H1690" i="2" s="1"/>
  <c r="H1691" i="2" s="1"/>
  <c r="H1692" i="2" s="1"/>
  <c r="H1693" i="2" s="1"/>
  <c r="H1694" i="2" s="1"/>
  <c r="H1695" i="2" s="1"/>
  <c r="H1696" i="2" s="1"/>
  <c r="H1697" i="2" s="1"/>
  <c r="H1698" i="2" s="1"/>
  <c r="H1699" i="2" s="1"/>
  <c r="H1700" i="2" s="1"/>
  <c r="H1701" i="2" s="1"/>
  <c r="H1702" i="2" s="1"/>
  <c r="H1703" i="2" s="1"/>
  <c r="H1704" i="2" s="1"/>
  <c r="H1705" i="2" s="1"/>
  <c r="H1706" i="2" s="1"/>
  <c r="H1707" i="2" s="1"/>
  <c r="H1708" i="2" s="1"/>
  <c r="H1709" i="2" s="1"/>
  <c r="H1710" i="2" s="1"/>
  <c r="H1711" i="2" s="1"/>
  <c r="H1712" i="2" s="1"/>
  <c r="H1713" i="2" s="1"/>
  <c r="H1714" i="2" s="1"/>
  <c r="H1715" i="2" s="1"/>
  <c r="H1716" i="2" s="1"/>
  <c r="H1717" i="2" s="1"/>
  <c r="H1718" i="2" s="1"/>
  <c r="H1719" i="2" s="1"/>
  <c r="H1720" i="2" s="1"/>
  <c r="H1721" i="2" s="1"/>
  <c r="H1722" i="2" s="1"/>
  <c r="H1723" i="2" s="1"/>
  <c r="G1762" i="2"/>
  <c r="G1763" i="2" s="1"/>
  <c r="H1762" i="2"/>
  <c r="H1763" i="2" s="1"/>
  <c r="H1764" i="2" s="1"/>
  <c r="H1765" i="2" s="1"/>
  <c r="H1766" i="2" s="1"/>
  <c r="H1767" i="2" s="1"/>
  <c r="H1768" i="2" s="1"/>
  <c r="H1769" i="2" s="1"/>
  <c r="H1770" i="2" s="1"/>
  <c r="H1771" i="2" s="1"/>
  <c r="H1772" i="2" s="1"/>
  <c r="H1773" i="2" s="1"/>
  <c r="H1774" i="2" s="1"/>
  <c r="H1775" i="2" s="1"/>
  <c r="H1776" i="2" s="1"/>
  <c r="H1777" i="2" s="1"/>
  <c r="H1778" i="2" s="1"/>
  <c r="H1779" i="2" s="1"/>
  <c r="H1780" i="2" s="1"/>
  <c r="H1781" i="2" s="1"/>
  <c r="H1782" i="2" s="1"/>
  <c r="H1783" i="2" s="1"/>
  <c r="H1784" i="2" s="1"/>
  <c r="H1785" i="2" s="1"/>
  <c r="H1786" i="2" s="1"/>
  <c r="H1787" i="2" s="1"/>
  <c r="H1788" i="2" s="1"/>
  <c r="H1789" i="2" s="1"/>
  <c r="H1790" i="2" s="1"/>
  <c r="H1791" i="2" s="1"/>
  <c r="H1792" i="2" s="1"/>
  <c r="H1793" i="2" s="1"/>
  <c r="H1794" i="2" s="1"/>
  <c r="H1795" i="2" s="1"/>
  <c r="H1796" i="2" s="1"/>
  <c r="H1797" i="2" s="1"/>
  <c r="H1798" i="2" s="1"/>
  <c r="H1799" i="2" s="1"/>
  <c r="H1800" i="2" s="1"/>
  <c r="H1801" i="2" s="1"/>
  <c r="H1802" i="2" s="1"/>
  <c r="H1803" i="2" s="1"/>
  <c r="H1804" i="2" s="1"/>
  <c r="H1805" i="2" s="1"/>
  <c r="H1806" i="2" s="1"/>
  <c r="H1807" i="2" s="1"/>
  <c r="H1808" i="2" s="1"/>
  <c r="H1809" i="2" s="1"/>
  <c r="H1810" i="2" s="1"/>
  <c r="H1811" i="2" s="1"/>
  <c r="G1850" i="2"/>
  <c r="G1851" i="2" s="1"/>
  <c r="H1850" i="2"/>
  <c r="H1851" i="2" s="1"/>
  <c r="G1938" i="2"/>
  <c r="G1939" i="2" s="1"/>
  <c r="H1938" i="2"/>
  <c r="H1939" i="2" s="1"/>
  <c r="H1940" i="2" s="1"/>
  <c r="G2026" i="2"/>
  <c r="G2027" i="2" s="1"/>
  <c r="H2026" i="2"/>
  <c r="H2027" i="2" s="1"/>
  <c r="H2028" i="2" s="1"/>
  <c r="H2029" i="2" s="1"/>
  <c r="G2114" i="2"/>
  <c r="G2115" i="2" s="1"/>
  <c r="H2114" i="2"/>
  <c r="H2115" i="2" s="1"/>
  <c r="H2116" i="2" s="1"/>
  <c r="H2117" i="2" s="1"/>
  <c r="H2118" i="2" s="1"/>
  <c r="H2119" i="2" s="1"/>
  <c r="H2120" i="2" s="1"/>
  <c r="H2121" i="2" s="1"/>
  <c r="H2122" i="2" s="1"/>
  <c r="H2123" i="2" s="1"/>
  <c r="H2124" i="2" s="1"/>
  <c r="H2125" i="2" s="1"/>
  <c r="H2126" i="2" s="1"/>
  <c r="H2127" i="2" s="1"/>
  <c r="H2128" i="2" s="1"/>
  <c r="H2129" i="2" s="1"/>
  <c r="H2130" i="2" s="1"/>
  <c r="H2131" i="2" s="1"/>
  <c r="H2132" i="2" s="1"/>
  <c r="H2133" i="2" s="1"/>
  <c r="H2134" i="2" s="1"/>
  <c r="H2135" i="2" s="1"/>
  <c r="H2136" i="2" s="1"/>
  <c r="H2137" i="2" s="1"/>
  <c r="H2138" i="2" s="1"/>
  <c r="H2139" i="2" s="1"/>
  <c r="H2140" i="2" s="1"/>
  <c r="H2141" i="2" s="1"/>
  <c r="H2142" i="2" s="1"/>
  <c r="H2143" i="2" s="1"/>
  <c r="H2144" i="2" s="1"/>
  <c r="H2145" i="2" s="1"/>
  <c r="H2146" i="2" s="1"/>
  <c r="H2147" i="2" s="1"/>
  <c r="H2148" i="2" s="1"/>
  <c r="H2149" i="2" s="1"/>
  <c r="H2150" i="2" s="1"/>
  <c r="H2151" i="2" s="1"/>
  <c r="H2152" i="2" s="1"/>
  <c r="H2153" i="2" s="1"/>
  <c r="H2154" i="2" s="1"/>
  <c r="H2155" i="2" s="1"/>
  <c r="H2156" i="2" s="1"/>
  <c r="H2157" i="2" s="1"/>
  <c r="H2158" i="2" s="1"/>
  <c r="H2159" i="2" s="1"/>
  <c r="H2160" i="2" s="1"/>
  <c r="H2161" i="2" s="1"/>
  <c r="H2162" i="2" s="1"/>
  <c r="H2163" i="2" s="1"/>
  <c r="H2164" i="2" s="1"/>
  <c r="G2202" i="2"/>
  <c r="G2203" i="2" s="1"/>
  <c r="G2204" i="2" s="1"/>
  <c r="G2205" i="2" s="1"/>
  <c r="H2202" i="2"/>
  <c r="H2203" i="2" s="1"/>
  <c r="H2204" i="2" s="1"/>
  <c r="H2205" i="2" s="1"/>
  <c r="H2206" i="2" s="1"/>
  <c r="H2207" i="2" s="1"/>
  <c r="H2208" i="2" s="1"/>
  <c r="H2209" i="2" s="1"/>
  <c r="H2210" i="2" s="1"/>
  <c r="H2211" i="2" s="1"/>
  <c r="H2212" i="2" s="1"/>
  <c r="H2213" i="2" s="1"/>
  <c r="H2214" i="2" s="1"/>
  <c r="H2215" i="2" s="1"/>
  <c r="H2216" i="2" s="1"/>
  <c r="H2217" i="2" s="1"/>
  <c r="H2218" i="2" s="1"/>
  <c r="H2219" i="2" s="1"/>
  <c r="H2220" i="2" s="1"/>
  <c r="H2221" i="2" s="1"/>
  <c r="H2222" i="2" s="1"/>
  <c r="H2223" i="2" s="1"/>
  <c r="H2224" i="2" s="1"/>
  <c r="H2225" i="2" s="1"/>
  <c r="H2226" i="2" s="1"/>
  <c r="H2227" i="2" s="1"/>
  <c r="H2228" i="2" s="1"/>
  <c r="H2229" i="2" s="1"/>
  <c r="H2230" i="2" s="1"/>
  <c r="H2231" i="2" s="1"/>
  <c r="H2232" i="2" s="1"/>
  <c r="H2233" i="2" s="1"/>
  <c r="H2234" i="2" s="1"/>
  <c r="H2235" i="2" s="1"/>
  <c r="H2236" i="2" s="1"/>
  <c r="H2237" i="2" s="1"/>
  <c r="H2238" i="2" s="1"/>
  <c r="H2239" i="2" s="1"/>
  <c r="H2240" i="2" s="1"/>
  <c r="H2241" i="2" s="1"/>
  <c r="H2242" i="2" s="1"/>
  <c r="H2243" i="2" s="1"/>
  <c r="H2244" i="2" s="1"/>
  <c r="H2245" i="2" s="1"/>
  <c r="H2246" i="2" s="1"/>
  <c r="H2247" i="2" s="1"/>
  <c r="H2248" i="2" s="1"/>
  <c r="H2249" i="2" s="1"/>
  <c r="H2250" i="2" s="1"/>
  <c r="H2251" i="2" s="1"/>
  <c r="G2290" i="2"/>
  <c r="G2291" i="2" s="1"/>
  <c r="H2290" i="2"/>
  <c r="H2291" i="2" s="1"/>
  <c r="G2378" i="2"/>
  <c r="G2379" i="2" s="1"/>
  <c r="H2378" i="2"/>
  <c r="H2379" i="2" s="1"/>
  <c r="H2380" i="2" s="1"/>
  <c r="H2381" i="2" s="1"/>
  <c r="H2382" i="2" s="1"/>
  <c r="H2383" i="2" s="1"/>
  <c r="H2384" i="2" s="1"/>
  <c r="H2385" i="2" s="1"/>
  <c r="H2386" i="2" s="1"/>
  <c r="H2387" i="2" s="1"/>
  <c r="H2388" i="2" s="1"/>
  <c r="H2389" i="2" s="1"/>
  <c r="H2390" i="2" s="1"/>
  <c r="H2391" i="2" s="1"/>
  <c r="H2392" i="2" s="1"/>
  <c r="H2393" i="2" s="1"/>
  <c r="H2394" i="2" s="1"/>
  <c r="H2395" i="2" s="1"/>
  <c r="H2396" i="2" s="1"/>
  <c r="H2397" i="2" s="1"/>
  <c r="H2398" i="2" s="1"/>
  <c r="H2399" i="2" s="1"/>
  <c r="H2400" i="2" s="1"/>
  <c r="H2401" i="2" s="1"/>
  <c r="H2402" i="2" s="1"/>
  <c r="H2403" i="2" s="1"/>
  <c r="H2404" i="2" s="1"/>
  <c r="H2405" i="2" s="1"/>
  <c r="H2406" i="2" s="1"/>
  <c r="H2407" i="2" s="1"/>
  <c r="H2408" i="2" s="1"/>
  <c r="H2409" i="2" s="1"/>
  <c r="H2410" i="2" s="1"/>
  <c r="H2411" i="2" s="1"/>
  <c r="H2412" i="2" s="1"/>
  <c r="H2413" i="2" s="1"/>
  <c r="H2414" i="2" s="1"/>
  <c r="H2415" i="2" s="1"/>
  <c r="H2416" i="2" s="1"/>
  <c r="H2417" i="2" s="1"/>
  <c r="H2418" i="2" s="1"/>
  <c r="H2419" i="2" s="1"/>
  <c r="H2420" i="2" s="1"/>
  <c r="H2421" i="2" s="1"/>
  <c r="H2422" i="2" s="1"/>
  <c r="H2423" i="2" s="1"/>
  <c r="H2424" i="2" s="1"/>
  <c r="H2425" i="2" s="1"/>
  <c r="H2426" i="2" s="1"/>
  <c r="H2427" i="2" s="1"/>
  <c r="H2429" i="2" s="1"/>
  <c r="H2430" i="2" s="1"/>
  <c r="H2431" i="2" s="1"/>
  <c r="H2432" i="2" s="1"/>
  <c r="H2433" i="2" s="1"/>
  <c r="H2434" i="2" s="1"/>
  <c r="H2435" i="2" s="1"/>
  <c r="H2436" i="2" s="1"/>
  <c r="H2437" i="2" s="1"/>
  <c r="H2438" i="2" s="1"/>
  <c r="H2439" i="2" s="1"/>
  <c r="G2466" i="2"/>
  <c r="G2467" i="2" s="1"/>
  <c r="G2468" i="2" s="1"/>
  <c r="G2469" i="2" s="1"/>
  <c r="H2466" i="2"/>
  <c r="H2467" i="2" s="1"/>
  <c r="G2554" i="2"/>
  <c r="G2555" i="2" s="1"/>
  <c r="H2554" i="2"/>
  <c r="H2555" i="2" s="1"/>
  <c r="H2556" i="2" s="1"/>
  <c r="H2557" i="2" s="1"/>
  <c r="H2558" i="2" s="1"/>
  <c r="H2559" i="2" s="1"/>
  <c r="H2560" i="2" s="1"/>
  <c r="H2561" i="2" s="1"/>
  <c r="H2562" i="2" s="1"/>
  <c r="H2563" i="2" s="1"/>
  <c r="H2564" i="2" s="1"/>
  <c r="H2565" i="2" s="1"/>
  <c r="H2566" i="2" s="1"/>
  <c r="H2567" i="2" s="1"/>
  <c r="H2568" i="2" s="1"/>
  <c r="H2569" i="2" s="1"/>
  <c r="H2570" i="2" s="1"/>
  <c r="H2571" i="2" s="1"/>
  <c r="H2572" i="2" s="1"/>
  <c r="H2573" i="2" s="1"/>
  <c r="H2574" i="2" s="1"/>
  <c r="H2575" i="2" s="1"/>
  <c r="H2576" i="2" s="1"/>
  <c r="H2577" i="2" s="1"/>
  <c r="H2578" i="2" s="1"/>
  <c r="H2579" i="2" s="1"/>
  <c r="H2580" i="2" s="1"/>
  <c r="H2581" i="2" s="1"/>
  <c r="H2582" i="2" s="1"/>
  <c r="H2583" i="2" s="1"/>
  <c r="H2584" i="2" s="1"/>
  <c r="H2585" i="2" s="1"/>
  <c r="H2586" i="2" s="1"/>
  <c r="H2587" i="2" s="1"/>
  <c r="H2588" i="2" s="1"/>
  <c r="H2589" i="2" s="1"/>
  <c r="H2590" i="2" s="1"/>
  <c r="H2591" i="2" s="1"/>
  <c r="H2592" i="2" s="1"/>
  <c r="H2593" i="2" s="1"/>
  <c r="H2594" i="2" s="1"/>
  <c r="H2595" i="2" s="1"/>
  <c r="H2596" i="2" s="1"/>
  <c r="H2597" i="2" s="1"/>
  <c r="H2598" i="2" s="1"/>
  <c r="H2599" i="2" s="1"/>
  <c r="H2600" i="2" s="1"/>
  <c r="H2601" i="2" s="1"/>
  <c r="H2602" i="2" s="1"/>
  <c r="H2603" i="2" s="1"/>
  <c r="H2605" i="2" s="1"/>
  <c r="H2606" i="2" s="1"/>
  <c r="H2607" i="2" s="1"/>
  <c r="H2608" i="2" s="1"/>
  <c r="H2609" i="2" s="1"/>
  <c r="H2610" i="2" s="1"/>
  <c r="D178" i="2"/>
  <c r="D179" i="2" s="1"/>
  <c r="D180" i="2" s="1"/>
  <c r="D181" i="2" s="1"/>
  <c r="D182" i="2" s="1"/>
  <c r="D183" i="2" s="1"/>
  <c r="D184" i="2" s="1"/>
  <c r="D185" i="2" s="1"/>
  <c r="D186" i="2" s="1"/>
  <c r="D187" i="2" s="1"/>
  <c r="D188" i="2" s="1"/>
  <c r="D189" i="2" s="1"/>
  <c r="D190" i="2" s="1"/>
  <c r="D191" i="2" s="1"/>
  <c r="D192" i="2" s="1"/>
  <c r="D193" i="2" s="1"/>
  <c r="D194" i="2" s="1"/>
  <c r="D195" i="2" s="1"/>
  <c r="D196" i="2" s="1"/>
  <c r="D197" i="2" s="1"/>
  <c r="D198" i="2" s="1"/>
  <c r="D199" i="2" s="1"/>
  <c r="D200" i="2" s="1"/>
  <c r="D201" i="2" s="1"/>
  <c r="D202" i="2" s="1"/>
  <c r="D203" i="2" s="1"/>
  <c r="D204" i="2" s="1"/>
  <c r="D205" i="2" s="1"/>
  <c r="D206" i="2" s="1"/>
  <c r="D207" i="2" s="1"/>
  <c r="D208" i="2" s="1"/>
  <c r="D209" i="2" s="1"/>
  <c r="D210" i="2" s="1"/>
  <c r="D211" i="2" s="1"/>
  <c r="D212" i="2" s="1"/>
  <c r="D213" i="2" s="1"/>
  <c r="D214" i="2" s="1"/>
  <c r="D215" i="2" s="1"/>
  <c r="D216" i="2" s="1"/>
  <c r="D217" i="2" s="1"/>
  <c r="D218" i="2" s="1"/>
  <c r="D219" i="2" s="1"/>
  <c r="D220" i="2" s="1"/>
  <c r="D221" i="2" s="1"/>
  <c r="D222" i="2" s="1"/>
  <c r="D223" i="2" s="1"/>
  <c r="D224" i="2" s="1"/>
  <c r="D225" i="2" s="1"/>
  <c r="D226" i="2" s="1"/>
  <c r="D227" i="2" s="1"/>
  <c r="D229" i="2" s="1"/>
  <c r="D230" i="2" s="1"/>
  <c r="D231" i="2" s="1"/>
  <c r="D232" i="2" s="1"/>
  <c r="D233" i="2" s="1"/>
  <c r="D234" i="2" s="1"/>
  <c r="E178" i="2"/>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9" i="2" s="1"/>
  <c r="E230" i="2" s="1"/>
  <c r="E231" i="2" s="1"/>
  <c r="E232" i="2" s="1"/>
  <c r="E233" i="2" s="1"/>
  <c r="E234" i="2" s="1"/>
  <c r="E240" i="2" s="1"/>
  <c r="E241" i="2" s="1"/>
  <c r="E242" i="2" s="1"/>
  <c r="E243" i="2" s="1"/>
  <c r="E244" i="2" s="1"/>
  <c r="E245" i="2" s="1"/>
  <c r="E246" i="2" s="1"/>
  <c r="E247" i="2" s="1"/>
  <c r="E248" i="2" s="1"/>
  <c r="E249" i="2" s="1"/>
  <c r="E250" i="2" s="1"/>
  <c r="E252" i="2" s="1"/>
  <c r="E253" i="2" s="1"/>
  <c r="E254" i="2" s="1"/>
  <c r="E255" i="2" s="1"/>
  <c r="E256" i="2" s="1"/>
  <c r="E257" i="2" s="1"/>
  <c r="E258" i="2" s="1"/>
  <c r="E259" i="2" s="1"/>
  <c r="E260" i="2" s="1"/>
  <c r="E261" i="2" s="1"/>
  <c r="E640" i="24"/>
  <c r="F640" i="24"/>
  <c r="F641" i="24" s="1"/>
  <c r="F642" i="24" s="1"/>
  <c r="F643" i="24" s="1"/>
  <c r="F645" i="24" s="1"/>
  <c r="F646" i="24" s="1"/>
  <c r="F647" i="24" s="1"/>
  <c r="F648" i="24" s="1"/>
  <c r="F650" i="24" s="1"/>
  <c r="F651" i="24" s="1"/>
  <c r="F652" i="24" s="1"/>
  <c r="F653" i="24" s="1"/>
  <c r="F654" i="24" s="1"/>
  <c r="F655" i="24" s="1"/>
  <c r="F656" i="24" s="1"/>
  <c r="F658" i="24" s="1"/>
  <c r="G640" i="24"/>
  <c r="H640" i="24"/>
  <c r="H641" i="24" s="1"/>
  <c r="I640" i="24"/>
  <c r="I641" i="24" s="1"/>
  <c r="D640" i="24"/>
  <c r="D641" i="24" s="1"/>
  <c r="D642" i="24" s="1"/>
  <c r="D643" i="24" s="1"/>
  <c r="D645" i="24" s="1"/>
  <c r="D646" i="24" s="1"/>
  <c r="D647" i="24" s="1"/>
  <c r="D648" i="24" s="1"/>
  <c r="D650" i="24" s="1"/>
  <c r="D651" i="24" s="1"/>
  <c r="D652" i="24" s="1"/>
  <c r="D653" i="24" s="1"/>
  <c r="D654" i="24" s="1"/>
  <c r="D655" i="24" s="1"/>
  <c r="D656" i="24" s="1"/>
  <c r="D658" i="24" s="1"/>
  <c r="E618" i="24"/>
  <c r="F618" i="24"/>
  <c r="F619" i="24" s="1"/>
  <c r="F620" i="24" s="1"/>
  <c r="F621" i="24" s="1"/>
  <c r="F623" i="24" s="1"/>
  <c r="F624" i="24" s="1"/>
  <c r="F625" i="24" s="1"/>
  <c r="F626" i="24" s="1"/>
  <c r="F628" i="24" s="1"/>
  <c r="F629" i="24" s="1"/>
  <c r="F630" i="24" s="1"/>
  <c r="F631" i="24" s="1"/>
  <c r="F632" i="24" s="1"/>
  <c r="F633" i="24" s="1"/>
  <c r="F634" i="24" s="1"/>
  <c r="F636" i="24" s="1"/>
  <c r="G618" i="24"/>
  <c r="H618" i="24"/>
  <c r="H619" i="24" s="1"/>
  <c r="I618" i="24"/>
  <c r="I619" i="24" s="1"/>
  <c r="I620" i="24" s="1"/>
  <c r="I621" i="24" s="1"/>
  <c r="I623" i="24" s="1"/>
  <c r="I624" i="24" s="1"/>
  <c r="I625" i="24" s="1"/>
  <c r="I626" i="24" s="1"/>
  <c r="I628" i="24" s="1"/>
  <c r="I629" i="24" s="1"/>
  <c r="I630" i="24" s="1"/>
  <c r="I631" i="24" s="1"/>
  <c r="I632" i="24" s="1"/>
  <c r="I633" i="24" s="1"/>
  <c r="I634" i="24" s="1"/>
  <c r="I636" i="24" s="1"/>
  <c r="D618" i="24"/>
  <c r="D619" i="24" s="1"/>
  <c r="D620" i="24" s="1"/>
  <c r="D621" i="24" s="1"/>
  <c r="D623" i="24" s="1"/>
  <c r="D624" i="24" s="1"/>
  <c r="D625" i="24" s="1"/>
  <c r="D626" i="24" s="1"/>
  <c r="D628" i="24" s="1"/>
  <c r="D629" i="24" s="1"/>
  <c r="D630" i="24" s="1"/>
  <c r="D631" i="24" s="1"/>
  <c r="D632" i="24" s="1"/>
  <c r="D633" i="24" s="1"/>
  <c r="D634" i="24" s="1"/>
  <c r="D636" i="24" s="1"/>
  <c r="E596" i="24"/>
  <c r="F596" i="24"/>
  <c r="F597" i="24" s="1"/>
  <c r="F598" i="24" s="1"/>
  <c r="F599" i="24" s="1"/>
  <c r="F601" i="24" s="1"/>
  <c r="F602" i="24" s="1"/>
  <c r="F603" i="24" s="1"/>
  <c r="F604" i="24" s="1"/>
  <c r="F606" i="24" s="1"/>
  <c r="F607" i="24" s="1"/>
  <c r="F608" i="24" s="1"/>
  <c r="F609" i="24" s="1"/>
  <c r="F610" i="24" s="1"/>
  <c r="F611" i="24" s="1"/>
  <c r="F612" i="24" s="1"/>
  <c r="F614" i="24" s="1"/>
  <c r="G596" i="24"/>
  <c r="H596" i="24"/>
  <c r="H597" i="24" s="1"/>
  <c r="I596" i="24"/>
  <c r="I597" i="24" s="1"/>
  <c r="I598" i="24" s="1"/>
  <c r="I599" i="24" s="1"/>
  <c r="I601" i="24" s="1"/>
  <c r="I602" i="24" s="1"/>
  <c r="I603" i="24" s="1"/>
  <c r="I604" i="24" s="1"/>
  <c r="I606" i="24" s="1"/>
  <c r="I607" i="24" s="1"/>
  <c r="I608" i="24" s="1"/>
  <c r="I609" i="24" s="1"/>
  <c r="I610" i="24" s="1"/>
  <c r="I611" i="24" s="1"/>
  <c r="I612" i="24" s="1"/>
  <c r="I614" i="24" s="1"/>
  <c r="D596" i="24"/>
  <c r="D597" i="24" s="1"/>
  <c r="D598" i="24" s="1"/>
  <c r="D599" i="24" s="1"/>
  <c r="D601" i="24" s="1"/>
  <c r="D602" i="24" s="1"/>
  <c r="D603" i="24" s="1"/>
  <c r="D604" i="24" s="1"/>
  <c r="D606" i="24" s="1"/>
  <c r="D607" i="24" s="1"/>
  <c r="D608" i="24" s="1"/>
  <c r="D609" i="24" s="1"/>
  <c r="D610" i="24" s="1"/>
  <c r="D611" i="24" s="1"/>
  <c r="D612" i="24" s="1"/>
  <c r="D614" i="24" s="1"/>
  <c r="E574" i="24"/>
  <c r="F574" i="24"/>
  <c r="F575" i="24" s="1"/>
  <c r="F576" i="24" s="1"/>
  <c r="F577" i="24" s="1"/>
  <c r="F579" i="24" s="1"/>
  <c r="F580" i="24" s="1"/>
  <c r="F581" i="24" s="1"/>
  <c r="F582" i="24" s="1"/>
  <c r="F584" i="24" s="1"/>
  <c r="F585" i="24" s="1"/>
  <c r="F586" i="24" s="1"/>
  <c r="F587" i="24" s="1"/>
  <c r="F588" i="24" s="1"/>
  <c r="F589" i="24" s="1"/>
  <c r="F590" i="24" s="1"/>
  <c r="F592" i="24" s="1"/>
  <c r="G574" i="24"/>
  <c r="H574" i="24"/>
  <c r="H575" i="24" s="1"/>
  <c r="H576" i="24" s="1"/>
  <c r="I574" i="24"/>
  <c r="I575" i="24" s="1"/>
  <c r="I576" i="24" s="1"/>
  <c r="I577" i="24" s="1"/>
  <c r="I579" i="24" s="1"/>
  <c r="I580" i="24" s="1"/>
  <c r="I581" i="24" s="1"/>
  <c r="I582" i="24" s="1"/>
  <c r="I584" i="24" s="1"/>
  <c r="I585" i="24" s="1"/>
  <c r="I586" i="24" s="1"/>
  <c r="I587" i="24" s="1"/>
  <c r="I588" i="24" s="1"/>
  <c r="I589" i="24" s="1"/>
  <c r="I590" i="24" s="1"/>
  <c r="I592" i="24" s="1"/>
  <c r="D574" i="24"/>
  <c r="D575" i="24" s="1"/>
  <c r="D576" i="24" s="1"/>
  <c r="D577" i="24" s="1"/>
  <c r="D579" i="24" s="1"/>
  <c r="D580" i="24" s="1"/>
  <c r="D581" i="24" s="1"/>
  <c r="D582" i="24" s="1"/>
  <c r="D584" i="24" s="1"/>
  <c r="D585" i="24" s="1"/>
  <c r="D586" i="24" s="1"/>
  <c r="D587" i="24" s="1"/>
  <c r="D588" i="24" s="1"/>
  <c r="D589" i="24" s="1"/>
  <c r="D590" i="24" s="1"/>
  <c r="D592" i="24" s="1"/>
  <c r="E552" i="24"/>
  <c r="F552" i="24"/>
  <c r="F553" i="24" s="1"/>
  <c r="F554" i="24" s="1"/>
  <c r="F555" i="24" s="1"/>
  <c r="F557" i="24" s="1"/>
  <c r="F558" i="24" s="1"/>
  <c r="F559" i="24" s="1"/>
  <c r="F560" i="24" s="1"/>
  <c r="F562" i="24" s="1"/>
  <c r="F563" i="24" s="1"/>
  <c r="F564" i="24" s="1"/>
  <c r="F565" i="24" s="1"/>
  <c r="F566" i="24" s="1"/>
  <c r="F567" i="24" s="1"/>
  <c r="F568" i="24" s="1"/>
  <c r="F570" i="24" s="1"/>
  <c r="G552" i="24"/>
  <c r="H552" i="24"/>
  <c r="H553" i="24" s="1"/>
  <c r="H554" i="24" s="1"/>
  <c r="I552" i="24"/>
  <c r="I553" i="24" s="1"/>
  <c r="D552" i="24"/>
  <c r="D553" i="24" s="1"/>
  <c r="D554" i="24" s="1"/>
  <c r="D555" i="24" s="1"/>
  <c r="D557" i="24" s="1"/>
  <c r="D558" i="24" s="1"/>
  <c r="D559" i="24" s="1"/>
  <c r="D560" i="24" s="1"/>
  <c r="D562" i="24" s="1"/>
  <c r="D563" i="24" s="1"/>
  <c r="D564" i="24" s="1"/>
  <c r="D565" i="24" s="1"/>
  <c r="D566" i="24" s="1"/>
  <c r="D567" i="24" s="1"/>
  <c r="D568" i="24" s="1"/>
  <c r="D570" i="24" s="1"/>
  <c r="E530" i="24"/>
  <c r="F530" i="24"/>
  <c r="F531" i="24" s="1"/>
  <c r="F532" i="24" s="1"/>
  <c r="F533" i="24" s="1"/>
  <c r="F535" i="24" s="1"/>
  <c r="F536" i="24" s="1"/>
  <c r="F537" i="24" s="1"/>
  <c r="F538" i="24" s="1"/>
  <c r="F540" i="24" s="1"/>
  <c r="F541" i="24" s="1"/>
  <c r="F542" i="24" s="1"/>
  <c r="F543" i="24" s="1"/>
  <c r="F544" i="24" s="1"/>
  <c r="F545" i="24" s="1"/>
  <c r="F546" i="24" s="1"/>
  <c r="F548" i="24" s="1"/>
  <c r="G530" i="24"/>
  <c r="H530" i="24"/>
  <c r="H531" i="24" s="1"/>
  <c r="H532" i="24" s="1"/>
  <c r="H533" i="24" s="1"/>
  <c r="I530" i="24"/>
  <c r="I531" i="24" s="1"/>
  <c r="D530" i="24"/>
  <c r="D531" i="24" s="1"/>
  <c r="D532" i="24" s="1"/>
  <c r="D533" i="24" s="1"/>
  <c r="D535" i="24" s="1"/>
  <c r="D536" i="24" s="1"/>
  <c r="D537" i="24" s="1"/>
  <c r="D538" i="24" s="1"/>
  <c r="D540" i="24" s="1"/>
  <c r="D541" i="24" s="1"/>
  <c r="D542" i="24" s="1"/>
  <c r="D543" i="24" s="1"/>
  <c r="D544" i="24" s="1"/>
  <c r="D545" i="24" s="1"/>
  <c r="D546" i="24" s="1"/>
  <c r="D548" i="24" s="1"/>
  <c r="E508" i="24"/>
  <c r="F508" i="24"/>
  <c r="F509" i="24" s="1"/>
  <c r="F510" i="24" s="1"/>
  <c r="F511" i="24" s="1"/>
  <c r="F513" i="24" s="1"/>
  <c r="F514" i="24" s="1"/>
  <c r="F515" i="24" s="1"/>
  <c r="F516" i="24" s="1"/>
  <c r="F518" i="24" s="1"/>
  <c r="F519" i="24" s="1"/>
  <c r="F520" i="24" s="1"/>
  <c r="F521" i="24" s="1"/>
  <c r="F522" i="24" s="1"/>
  <c r="F523" i="24" s="1"/>
  <c r="F524" i="24" s="1"/>
  <c r="F526" i="24" s="1"/>
  <c r="G508" i="24"/>
  <c r="H508" i="24"/>
  <c r="H509" i="24" s="1"/>
  <c r="H510" i="24" s="1"/>
  <c r="I508" i="24"/>
  <c r="I509" i="24" s="1"/>
  <c r="I510" i="24" s="1"/>
  <c r="I511" i="24" s="1"/>
  <c r="I513" i="24" s="1"/>
  <c r="I514" i="24" s="1"/>
  <c r="I515" i="24" s="1"/>
  <c r="I516" i="24" s="1"/>
  <c r="I518" i="24" s="1"/>
  <c r="I519" i="24" s="1"/>
  <c r="I520" i="24" s="1"/>
  <c r="I521" i="24" s="1"/>
  <c r="I522" i="24" s="1"/>
  <c r="I523" i="24" s="1"/>
  <c r="I524" i="24" s="1"/>
  <c r="I526" i="24" s="1"/>
  <c r="D508" i="24"/>
  <c r="D509" i="24" s="1"/>
  <c r="D510" i="24" s="1"/>
  <c r="D511" i="24" s="1"/>
  <c r="D513" i="24" s="1"/>
  <c r="D514" i="24" s="1"/>
  <c r="D515" i="24" s="1"/>
  <c r="D516" i="24" s="1"/>
  <c r="D518" i="24" s="1"/>
  <c r="D519" i="24" s="1"/>
  <c r="D520" i="24" s="1"/>
  <c r="D521" i="24" s="1"/>
  <c r="D522" i="24" s="1"/>
  <c r="D523" i="24" s="1"/>
  <c r="D524" i="24" s="1"/>
  <c r="D526" i="24" s="1"/>
  <c r="E486" i="24"/>
  <c r="F486" i="24"/>
  <c r="F487" i="24" s="1"/>
  <c r="F488" i="24" s="1"/>
  <c r="F489" i="24" s="1"/>
  <c r="F491" i="24" s="1"/>
  <c r="F492" i="24" s="1"/>
  <c r="F493" i="24" s="1"/>
  <c r="F494" i="24" s="1"/>
  <c r="F496" i="24" s="1"/>
  <c r="F497" i="24" s="1"/>
  <c r="F498" i="24" s="1"/>
  <c r="F499" i="24" s="1"/>
  <c r="F500" i="24" s="1"/>
  <c r="F501" i="24" s="1"/>
  <c r="F502" i="24" s="1"/>
  <c r="F504" i="24" s="1"/>
  <c r="G486" i="24"/>
  <c r="H486" i="24"/>
  <c r="H487" i="24" s="1"/>
  <c r="H488" i="24" s="1"/>
  <c r="I486" i="24"/>
  <c r="I487" i="24" s="1"/>
  <c r="I488" i="24" s="1"/>
  <c r="I489" i="24" s="1"/>
  <c r="I491" i="24" s="1"/>
  <c r="I492" i="24" s="1"/>
  <c r="I493" i="24" s="1"/>
  <c r="I494" i="24" s="1"/>
  <c r="I496" i="24" s="1"/>
  <c r="I497" i="24" s="1"/>
  <c r="I498" i="24" s="1"/>
  <c r="I499" i="24" s="1"/>
  <c r="I500" i="24" s="1"/>
  <c r="I501" i="24" s="1"/>
  <c r="I502" i="24" s="1"/>
  <c r="I504" i="24" s="1"/>
  <c r="D486" i="24"/>
  <c r="D487" i="24" s="1"/>
  <c r="D488" i="24" s="1"/>
  <c r="D489" i="24" s="1"/>
  <c r="D491" i="24" s="1"/>
  <c r="D492" i="24" s="1"/>
  <c r="D493" i="24" s="1"/>
  <c r="D494" i="24" s="1"/>
  <c r="D496" i="24" s="1"/>
  <c r="D497" i="24" s="1"/>
  <c r="D498" i="24" s="1"/>
  <c r="D499" i="24" s="1"/>
  <c r="D500" i="24" s="1"/>
  <c r="D501" i="24" s="1"/>
  <c r="D502" i="24" s="1"/>
  <c r="D504" i="24" s="1"/>
  <c r="E464" i="24"/>
  <c r="F464" i="24"/>
  <c r="F465" i="24" s="1"/>
  <c r="F466" i="24" s="1"/>
  <c r="F467" i="24" s="1"/>
  <c r="F469" i="24" s="1"/>
  <c r="F470" i="24" s="1"/>
  <c r="F471" i="24" s="1"/>
  <c r="F472" i="24" s="1"/>
  <c r="F474" i="24" s="1"/>
  <c r="F475" i="24" s="1"/>
  <c r="F476" i="24" s="1"/>
  <c r="F477" i="24" s="1"/>
  <c r="F478" i="24" s="1"/>
  <c r="F479" i="24" s="1"/>
  <c r="F480" i="24" s="1"/>
  <c r="F482" i="24" s="1"/>
  <c r="G464" i="24"/>
  <c r="H464" i="24"/>
  <c r="H465" i="24" s="1"/>
  <c r="I464" i="24"/>
  <c r="I465" i="24" s="1"/>
  <c r="I466" i="24" s="1"/>
  <c r="I467" i="24" s="1"/>
  <c r="I469" i="24" s="1"/>
  <c r="I470" i="24" s="1"/>
  <c r="I471" i="24" s="1"/>
  <c r="I472" i="24" s="1"/>
  <c r="I474" i="24" s="1"/>
  <c r="I475" i="24" s="1"/>
  <c r="I476" i="24" s="1"/>
  <c r="I477" i="24" s="1"/>
  <c r="I478" i="24" s="1"/>
  <c r="I479" i="24" s="1"/>
  <c r="I480" i="24" s="1"/>
  <c r="I482" i="24" s="1"/>
  <c r="D464" i="24"/>
  <c r="D465" i="24" s="1"/>
  <c r="D466" i="24" s="1"/>
  <c r="D467" i="24" s="1"/>
  <c r="D469" i="24" s="1"/>
  <c r="D470" i="24" s="1"/>
  <c r="D471" i="24" s="1"/>
  <c r="D472" i="24" s="1"/>
  <c r="D474" i="24" s="1"/>
  <c r="D475" i="24" s="1"/>
  <c r="D476" i="24" s="1"/>
  <c r="D477" i="24" s="1"/>
  <c r="D478" i="24" s="1"/>
  <c r="D479" i="24" s="1"/>
  <c r="D480" i="24" s="1"/>
  <c r="D482" i="24" s="1"/>
  <c r="E442" i="24"/>
  <c r="F442" i="24"/>
  <c r="F443" i="24" s="1"/>
  <c r="F444" i="24" s="1"/>
  <c r="F445" i="24" s="1"/>
  <c r="F447" i="24" s="1"/>
  <c r="F448" i="24" s="1"/>
  <c r="F449" i="24" s="1"/>
  <c r="F450" i="24" s="1"/>
  <c r="F452" i="24" s="1"/>
  <c r="F453" i="24" s="1"/>
  <c r="F454" i="24" s="1"/>
  <c r="F455" i="24" s="1"/>
  <c r="F456" i="24" s="1"/>
  <c r="F457" i="24" s="1"/>
  <c r="F458" i="24" s="1"/>
  <c r="F460" i="24" s="1"/>
  <c r="G442" i="24"/>
  <c r="H442" i="24"/>
  <c r="H443" i="24" s="1"/>
  <c r="H444" i="24" s="1"/>
  <c r="I442" i="24"/>
  <c r="I443" i="24" s="1"/>
  <c r="D442" i="24"/>
  <c r="D443" i="24" s="1"/>
  <c r="D444" i="24" s="1"/>
  <c r="D445" i="24" s="1"/>
  <c r="D447" i="24" s="1"/>
  <c r="D448" i="24" s="1"/>
  <c r="D449" i="24" s="1"/>
  <c r="D450" i="24" s="1"/>
  <c r="D452" i="24" s="1"/>
  <c r="D453" i="24" s="1"/>
  <c r="D454" i="24" s="1"/>
  <c r="D455" i="24" s="1"/>
  <c r="D456" i="24" s="1"/>
  <c r="D457" i="24" s="1"/>
  <c r="D458" i="24" s="1"/>
  <c r="D460" i="24" s="1"/>
  <c r="E420" i="24"/>
  <c r="F420" i="24"/>
  <c r="F421" i="24" s="1"/>
  <c r="F422" i="24" s="1"/>
  <c r="F423" i="24" s="1"/>
  <c r="F425" i="24" s="1"/>
  <c r="F426" i="24" s="1"/>
  <c r="F427" i="24" s="1"/>
  <c r="F428" i="24" s="1"/>
  <c r="F430" i="24" s="1"/>
  <c r="F431" i="24" s="1"/>
  <c r="F432" i="24" s="1"/>
  <c r="F433" i="24" s="1"/>
  <c r="F434" i="24" s="1"/>
  <c r="F435" i="24" s="1"/>
  <c r="F436" i="24" s="1"/>
  <c r="F438" i="24" s="1"/>
  <c r="G420" i="24"/>
  <c r="H420" i="24"/>
  <c r="H421" i="24" s="1"/>
  <c r="H422" i="24" s="1"/>
  <c r="I420" i="24"/>
  <c r="I421" i="24" s="1"/>
  <c r="D420" i="24"/>
  <c r="D421" i="24" s="1"/>
  <c r="D422" i="24" s="1"/>
  <c r="D423" i="24" s="1"/>
  <c r="D425" i="24" s="1"/>
  <c r="D426" i="24" s="1"/>
  <c r="D427" i="24" s="1"/>
  <c r="D428" i="24" s="1"/>
  <c r="D430" i="24" s="1"/>
  <c r="D431" i="24" s="1"/>
  <c r="D432" i="24" s="1"/>
  <c r="D433" i="24" s="1"/>
  <c r="D434" i="24" s="1"/>
  <c r="D435" i="24" s="1"/>
  <c r="D436" i="24" s="1"/>
  <c r="D438" i="24" s="1"/>
  <c r="E398" i="24"/>
  <c r="F398" i="24"/>
  <c r="F399" i="24" s="1"/>
  <c r="F400" i="24" s="1"/>
  <c r="F401" i="24" s="1"/>
  <c r="F403" i="24" s="1"/>
  <c r="F404" i="24" s="1"/>
  <c r="F405" i="24" s="1"/>
  <c r="F406" i="24" s="1"/>
  <c r="F408" i="24" s="1"/>
  <c r="F409" i="24" s="1"/>
  <c r="F410" i="24" s="1"/>
  <c r="F411" i="24" s="1"/>
  <c r="F412" i="24" s="1"/>
  <c r="F413" i="24" s="1"/>
  <c r="F414" i="24" s="1"/>
  <c r="F416" i="24" s="1"/>
  <c r="G398" i="24"/>
  <c r="H398" i="24"/>
  <c r="H399" i="24" s="1"/>
  <c r="H400" i="24" s="1"/>
  <c r="I398" i="24"/>
  <c r="I399" i="24" s="1"/>
  <c r="I400" i="24" s="1"/>
  <c r="I401" i="24" s="1"/>
  <c r="I403" i="24" s="1"/>
  <c r="I404" i="24" s="1"/>
  <c r="I405" i="24" s="1"/>
  <c r="I406" i="24" s="1"/>
  <c r="I408" i="24" s="1"/>
  <c r="I409" i="24" s="1"/>
  <c r="I410" i="24" s="1"/>
  <c r="I411" i="24" s="1"/>
  <c r="I412" i="24" s="1"/>
  <c r="I413" i="24" s="1"/>
  <c r="I414" i="24" s="1"/>
  <c r="I416" i="24" s="1"/>
  <c r="D398" i="24"/>
  <c r="D399" i="24" s="1"/>
  <c r="D400" i="24" s="1"/>
  <c r="D401" i="24" s="1"/>
  <c r="D403" i="24" s="1"/>
  <c r="D404" i="24" s="1"/>
  <c r="D405" i="24" s="1"/>
  <c r="D406" i="24" s="1"/>
  <c r="D408" i="24" s="1"/>
  <c r="D409" i="24" s="1"/>
  <c r="D410" i="24" s="1"/>
  <c r="D411" i="24" s="1"/>
  <c r="D412" i="24" s="1"/>
  <c r="D413" i="24" s="1"/>
  <c r="D414" i="24" s="1"/>
  <c r="D416" i="24" s="1"/>
  <c r="E376" i="24"/>
  <c r="F376" i="24"/>
  <c r="F377" i="24" s="1"/>
  <c r="F378" i="24" s="1"/>
  <c r="F379" i="24" s="1"/>
  <c r="F381" i="24" s="1"/>
  <c r="F382" i="24" s="1"/>
  <c r="F383" i="24" s="1"/>
  <c r="F384" i="24" s="1"/>
  <c r="F386" i="24" s="1"/>
  <c r="F387" i="24" s="1"/>
  <c r="F388" i="24" s="1"/>
  <c r="F389" i="24" s="1"/>
  <c r="F390" i="24" s="1"/>
  <c r="F391" i="24" s="1"/>
  <c r="F392" i="24" s="1"/>
  <c r="F394" i="24" s="1"/>
  <c r="G376" i="24"/>
  <c r="H376" i="24"/>
  <c r="H377" i="24" s="1"/>
  <c r="I376" i="24"/>
  <c r="I377" i="24" s="1"/>
  <c r="I378" i="24" s="1"/>
  <c r="I379" i="24" s="1"/>
  <c r="I381" i="24" s="1"/>
  <c r="I382" i="24" s="1"/>
  <c r="I383" i="24" s="1"/>
  <c r="I384" i="24" s="1"/>
  <c r="I386" i="24" s="1"/>
  <c r="I387" i="24" s="1"/>
  <c r="I388" i="24" s="1"/>
  <c r="I389" i="24" s="1"/>
  <c r="I390" i="24" s="1"/>
  <c r="I391" i="24" s="1"/>
  <c r="I392" i="24" s="1"/>
  <c r="I394" i="24" s="1"/>
  <c r="D376" i="24"/>
  <c r="D377" i="24" s="1"/>
  <c r="D378" i="24" s="1"/>
  <c r="D379" i="24" s="1"/>
  <c r="D381" i="24" s="1"/>
  <c r="D382" i="24" s="1"/>
  <c r="D383" i="24" s="1"/>
  <c r="D384" i="24" s="1"/>
  <c r="D386" i="24" s="1"/>
  <c r="D387" i="24" s="1"/>
  <c r="D388" i="24" s="1"/>
  <c r="D389" i="24" s="1"/>
  <c r="D390" i="24" s="1"/>
  <c r="D391" i="24" s="1"/>
  <c r="D392" i="24" s="1"/>
  <c r="D394" i="24" s="1"/>
  <c r="E354" i="24"/>
  <c r="F354" i="24"/>
  <c r="F355" i="24" s="1"/>
  <c r="F356" i="24" s="1"/>
  <c r="F357" i="24" s="1"/>
  <c r="F359" i="24" s="1"/>
  <c r="F360" i="24" s="1"/>
  <c r="F361" i="24" s="1"/>
  <c r="F362" i="24" s="1"/>
  <c r="F364" i="24" s="1"/>
  <c r="F365" i="24" s="1"/>
  <c r="F366" i="24" s="1"/>
  <c r="F367" i="24" s="1"/>
  <c r="F368" i="24" s="1"/>
  <c r="F369" i="24" s="1"/>
  <c r="F370" i="24" s="1"/>
  <c r="F372" i="24" s="1"/>
  <c r="G354" i="24"/>
  <c r="H354" i="24"/>
  <c r="H355" i="24" s="1"/>
  <c r="H356" i="24" s="1"/>
  <c r="H357" i="24" s="1"/>
  <c r="I354" i="24"/>
  <c r="I355" i="24" s="1"/>
  <c r="I356" i="24" s="1"/>
  <c r="I357" i="24" s="1"/>
  <c r="I359" i="24" s="1"/>
  <c r="I360" i="24" s="1"/>
  <c r="I361" i="24" s="1"/>
  <c r="I362" i="24" s="1"/>
  <c r="I364" i="24" s="1"/>
  <c r="I365" i="24" s="1"/>
  <c r="I366" i="24" s="1"/>
  <c r="I367" i="24" s="1"/>
  <c r="I368" i="24" s="1"/>
  <c r="I369" i="24" s="1"/>
  <c r="I370" i="24" s="1"/>
  <c r="I372" i="24" s="1"/>
  <c r="D354" i="24"/>
  <c r="D355" i="24" s="1"/>
  <c r="D356" i="24" s="1"/>
  <c r="D357" i="24" s="1"/>
  <c r="D359" i="24" s="1"/>
  <c r="D360" i="24" s="1"/>
  <c r="D361" i="24" s="1"/>
  <c r="D362" i="24" s="1"/>
  <c r="D364" i="24" s="1"/>
  <c r="D365" i="24" s="1"/>
  <c r="D366" i="24" s="1"/>
  <c r="D367" i="24" s="1"/>
  <c r="D368" i="24" s="1"/>
  <c r="D369" i="24" s="1"/>
  <c r="D370" i="24" s="1"/>
  <c r="D372" i="24" s="1"/>
  <c r="E332" i="24"/>
  <c r="F332" i="24"/>
  <c r="F333" i="24" s="1"/>
  <c r="F334" i="24" s="1"/>
  <c r="F335" i="24" s="1"/>
  <c r="F337" i="24" s="1"/>
  <c r="F338" i="24" s="1"/>
  <c r="F339" i="24" s="1"/>
  <c r="F340" i="24" s="1"/>
  <c r="F342" i="24" s="1"/>
  <c r="F343" i="24" s="1"/>
  <c r="F344" i="24" s="1"/>
  <c r="F345" i="24" s="1"/>
  <c r="F346" i="24" s="1"/>
  <c r="F347" i="24" s="1"/>
  <c r="F348" i="24" s="1"/>
  <c r="F350" i="24" s="1"/>
  <c r="G332" i="24"/>
  <c r="H332" i="24"/>
  <c r="H333" i="24" s="1"/>
  <c r="I332" i="24"/>
  <c r="I333" i="24" s="1"/>
  <c r="I334" i="24" s="1"/>
  <c r="I335" i="24" s="1"/>
  <c r="I337" i="24" s="1"/>
  <c r="I338" i="24" s="1"/>
  <c r="I339" i="24" s="1"/>
  <c r="I340" i="24" s="1"/>
  <c r="I342" i="24" s="1"/>
  <c r="I343" i="24" s="1"/>
  <c r="I344" i="24" s="1"/>
  <c r="I345" i="24" s="1"/>
  <c r="I346" i="24" s="1"/>
  <c r="I347" i="24" s="1"/>
  <c r="I348" i="24" s="1"/>
  <c r="I350" i="24" s="1"/>
  <c r="D332" i="24"/>
  <c r="D333" i="24" s="1"/>
  <c r="D334" i="24" s="1"/>
  <c r="D335" i="24" s="1"/>
  <c r="D337" i="24" s="1"/>
  <c r="D338" i="24" s="1"/>
  <c r="D339" i="24" s="1"/>
  <c r="D340" i="24" s="1"/>
  <c r="D342" i="24" s="1"/>
  <c r="D343" i="24" s="1"/>
  <c r="D344" i="24" s="1"/>
  <c r="D345" i="24" s="1"/>
  <c r="D346" i="24" s="1"/>
  <c r="D347" i="24" s="1"/>
  <c r="D348" i="24" s="1"/>
  <c r="D350" i="24" s="1"/>
  <c r="E310" i="24"/>
  <c r="F310" i="24"/>
  <c r="F311" i="24" s="1"/>
  <c r="F312" i="24" s="1"/>
  <c r="F313" i="24" s="1"/>
  <c r="F315" i="24" s="1"/>
  <c r="F316" i="24" s="1"/>
  <c r="F317" i="24" s="1"/>
  <c r="F318" i="24" s="1"/>
  <c r="F320" i="24" s="1"/>
  <c r="F321" i="24" s="1"/>
  <c r="F322" i="24" s="1"/>
  <c r="F323" i="24" s="1"/>
  <c r="F324" i="24" s="1"/>
  <c r="F325" i="24" s="1"/>
  <c r="F326" i="24" s="1"/>
  <c r="F328" i="24" s="1"/>
  <c r="G310" i="24"/>
  <c r="H310" i="24"/>
  <c r="H311" i="24" s="1"/>
  <c r="H312" i="24" s="1"/>
  <c r="H313" i="24" s="1"/>
  <c r="H315" i="24" s="1"/>
  <c r="I310" i="24"/>
  <c r="I311" i="24" s="1"/>
  <c r="D310" i="24"/>
  <c r="D311" i="24" s="1"/>
  <c r="D312" i="24" s="1"/>
  <c r="D313" i="24" s="1"/>
  <c r="D315" i="24" s="1"/>
  <c r="D316" i="24" s="1"/>
  <c r="D317" i="24" s="1"/>
  <c r="D318" i="24" s="1"/>
  <c r="D320" i="24" s="1"/>
  <c r="D321" i="24" s="1"/>
  <c r="D322" i="24" s="1"/>
  <c r="D323" i="24" s="1"/>
  <c r="D324" i="24" s="1"/>
  <c r="D325" i="24" s="1"/>
  <c r="D326" i="24" s="1"/>
  <c r="D328" i="24" s="1"/>
  <c r="E288" i="24"/>
  <c r="F288" i="24"/>
  <c r="F289" i="24" s="1"/>
  <c r="F290" i="24" s="1"/>
  <c r="F291" i="24" s="1"/>
  <c r="F293" i="24" s="1"/>
  <c r="F294" i="24" s="1"/>
  <c r="F295" i="24" s="1"/>
  <c r="F296" i="24" s="1"/>
  <c r="F298" i="24" s="1"/>
  <c r="F299" i="24" s="1"/>
  <c r="F300" i="24" s="1"/>
  <c r="F301" i="24" s="1"/>
  <c r="F302" i="24" s="1"/>
  <c r="F303" i="24" s="1"/>
  <c r="F304" i="24" s="1"/>
  <c r="F306" i="24" s="1"/>
  <c r="G288" i="24"/>
  <c r="H288" i="24"/>
  <c r="H289" i="24" s="1"/>
  <c r="I288" i="24"/>
  <c r="I289" i="24" s="1"/>
  <c r="I290" i="24" s="1"/>
  <c r="I291" i="24" s="1"/>
  <c r="I293" i="24" s="1"/>
  <c r="I294" i="24" s="1"/>
  <c r="I295" i="24" s="1"/>
  <c r="I296" i="24" s="1"/>
  <c r="I298" i="24" s="1"/>
  <c r="I299" i="24" s="1"/>
  <c r="I300" i="24" s="1"/>
  <c r="I301" i="24" s="1"/>
  <c r="I302" i="24" s="1"/>
  <c r="I303" i="24" s="1"/>
  <c r="I304" i="24" s="1"/>
  <c r="I306" i="24" s="1"/>
  <c r="D288" i="24"/>
  <c r="D289" i="24" s="1"/>
  <c r="D290" i="24" s="1"/>
  <c r="D291" i="24" s="1"/>
  <c r="D293" i="24" s="1"/>
  <c r="D294" i="24" s="1"/>
  <c r="D295" i="24" s="1"/>
  <c r="D296" i="24" s="1"/>
  <c r="D298" i="24" s="1"/>
  <c r="D299" i="24" s="1"/>
  <c r="D300" i="24" s="1"/>
  <c r="D301" i="24" s="1"/>
  <c r="D302" i="24" s="1"/>
  <c r="D303" i="24" s="1"/>
  <c r="D304" i="24" s="1"/>
  <c r="D306" i="24" s="1"/>
  <c r="E266" i="24"/>
  <c r="F266" i="24"/>
  <c r="F267" i="24" s="1"/>
  <c r="F268" i="24" s="1"/>
  <c r="F269" i="24" s="1"/>
  <c r="F271" i="24" s="1"/>
  <c r="F272" i="24" s="1"/>
  <c r="F273" i="24" s="1"/>
  <c r="F274" i="24" s="1"/>
  <c r="F276" i="24" s="1"/>
  <c r="F277" i="24" s="1"/>
  <c r="F278" i="24" s="1"/>
  <c r="F279" i="24" s="1"/>
  <c r="F280" i="24" s="1"/>
  <c r="F281" i="24" s="1"/>
  <c r="F282" i="24" s="1"/>
  <c r="F284" i="24" s="1"/>
  <c r="G266" i="24"/>
  <c r="H266" i="24"/>
  <c r="H267" i="24" s="1"/>
  <c r="H268" i="24" s="1"/>
  <c r="H269" i="24" s="1"/>
  <c r="I266" i="24"/>
  <c r="I267" i="24" s="1"/>
  <c r="D266" i="24"/>
  <c r="D267" i="24" s="1"/>
  <c r="D268" i="24" s="1"/>
  <c r="D269" i="24" s="1"/>
  <c r="D271" i="24" s="1"/>
  <c r="D272" i="24" s="1"/>
  <c r="D273" i="24" s="1"/>
  <c r="D274" i="24" s="1"/>
  <c r="D276" i="24" s="1"/>
  <c r="D277" i="24" s="1"/>
  <c r="D278" i="24" s="1"/>
  <c r="D279" i="24" s="1"/>
  <c r="D280" i="24" s="1"/>
  <c r="D281" i="24" s="1"/>
  <c r="D282" i="24" s="1"/>
  <c r="D284" i="24" s="1"/>
  <c r="E244" i="24"/>
  <c r="F244" i="24"/>
  <c r="F245" i="24" s="1"/>
  <c r="F246" i="24" s="1"/>
  <c r="F247" i="24" s="1"/>
  <c r="F249" i="24" s="1"/>
  <c r="F250" i="24" s="1"/>
  <c r="F251" i="24" s="1"/>
  <c r="F252" i="24" s="1"/>
  <c r="F254" i="24" s="1"/>
  <c r="F255" i="24" s="1"/>
  <c r="F256" i="24" s="1"/>
  <c r="F257" i="24" s="1"/>
  <c r="F258" i="24" s="1"/>
  <c r="F259" i="24" s="1"/>
  <c r="F260" i="24" s="1"/>
  <c r="F262" i="24" s="1"/>
  <c r="G244" i="24"/>
  <c r="H244" i="24"/>
  <c r="H245" i="24" s="1"/>
  <c r="I244" i="24"/>
  <c r="I245" i="24" s="1"/>
  <c r="I246" i="24" s="1"/>
  <c r="I247" i="24" s="1"/>
  <c r="I249" i="24" s="1"/>
  <c r="I250" i="24" s="1"/>
  <c r="I251" i="24" s="1"/>
  <c r="I252" i="24" s="1"/>
  <c r="I254" i="24" s="1"/>
  <c r="I255" i="24" s="1"/>
  <c r="I256" i="24" s="1"/>
  <c r="I257" i="24" s="1"/>
  <c r="I258" i="24" s="1"/>
  <c r="I259" i="24" s="1"/>
  <c r="I260" i="24" s="1"/>
  <c r="I262" i="24" s="1"/>
  <c r="D244" i="24"/>
  <c r="D245" i="24" s="1"/>
  <c r="D246" i="24" s="1"/>
  <c r="D247" i="24" s="1"/>
  <c r="D249" i="24" s="1"/>
  <c r="D250" i="24" s="1"/>
  <c r="D251" i="24" s="1"/>
  <c r="D252" i="24" s="1"/>
  <c r="D254" i="24" s="1"/>
  <c r="D255" i="24" s="1"/>
  <c r="D256" i="24" s="1"/>
  <c r="D257" i="24" s="1"/>
  <c r="D258" i="24" s="1"/>
  <c r="D259" i="24" s="1"/>
  <c r="D260" i="24" s="1"/>
  <c r="D262" i="24" s="1"/>
  <c r="E222" i="24"/>
  <c r="F222" i="24"/>
  <c r="F223" i="24" s="1"/>
  <c r="F224" i="24" s="1"/>
  <c r="F225" i="24" s="1"/>
  <c r="F227" i="24" s="1"/>
  <c r="F228" i="24" s="1"/>
  <c r="F229" i="24" s="1"/>
  <c r="F230" i="24" s="1"/>
  <c r="F232" i="24" s="1"/>
  <c r="F233" i="24" s="1"/>
  <c r="F234" i="24" s="1"/>
  <c r="F235" i="24" s="1"/>
  <c r="F236" i="24" s="1"/>
  <c r="F237" i="24" s="1"/>
  <c r="F238" i="24" s="1"/>
  <c r="F240" i="24" s="1"/>
  <c r="G222" i="24"/>
  <c r="H222" i="24"/>
  <c r="H223" i="24" s="1"/>
  <c r="H224" i="24" s="1"/>
  <c r="I222" i="24"/>
  <c r="I223" i="24" s="1"/>
  <c r="I224" i="24" s="1"/>
  <c r="I225" i="24" s="1"/>
  <c r="I227" i="24" s="1"/>
  <c r="I228" i="24" s="1"/>
  <c r="I229" i="24" s="1"/>
  <c r="I230" i="24" s="1"/>
  <c r="I232" i="24" s="1"/>
  <c r="I233" i="24" s="1"/>
  <c r="I234" i="24" s="1"/>
  <c r="I235" i="24" s="1"/>
  <c r="I236" i="24" s="1"/>
  <c r="I237" i="24" s="1"/>
  <c r="I238" i="24" s="1"/>
  <c r="I240" i="24" s="1"/>
  <c r="D222" i="24"/>
  <c r="D223" i="24" s="1"/>
  <c r="D224" i="24" s="1"/>
  <c r="D225" i="24" s="1"/>
  <c r="D227" i="24" s="1"/>
  <c r="D228" i="24" s="1"/>
  <c r="D229" i="24" s="1"/>
  <c r="D230" i="24" s="1"/>
  <c r="D232" i="24" s="1"/>
  <c r="D233" i="24" s="1"/>
  <c r="D234" i="24" s="1"/>
  <c r="D235" i="24" s="1"/>
  <c r="D236" i="24" s="1"/>
  <c r="D237" i="24" s="1"/>
  <c r="D238" i="24" s="1"/>
  <c r="D240" i="24" s="1"/>
  <c r="E200" i="24"/>
  <c r="F200" i="24"/>
  <c r="F201" i="24" s="1"/>
  <c r="F202" i="24" s="1"/>
  <c r="F203" i="24" s="1"/>
  <c r="F205" i="24" s="1"/>
  <c r="F206" i="24" s="1"/>
  <c r="F207" i="24" s="1"/>
  <c r="F208" i="24" s="1"/>
  <c r="F210" i="24" s="1"/>
  <c r="F211" i="24" s="1"/>
  <c r="F212" i="24" s="1"/>
  <c r="F213" i="24" s="1"/>
  <c r="F214" i="24" s="1"/>
  <c r="F215" i="24" s="1"/>
  <c r="F216" i="24" s="1"/>
  <c r="F218" i="24" s="1"/>
  <c r="G200" i="24"/>
  <c r="H200" i="24"/>
  <c r="H201" i="24" s="1"/>
  <c r="I200" i="24"/>
  <c r="I201" i="24" s="1"/>
  <c r="I202" i="24" s="1"/>
  <c r="I203" i="24" s="1"/>
  <c r="D200" i="24"/>
  <c r="D201" i="24" s="1"/>
  <c r="D202" i="24" s="1"/>
  <c r="D203" i="24" s="1"/>
  <c r="D205" i="24" s="1"/>
  <c r="D206" i="24" s="1"/>
  <c r="D207" i="24" s="1"/>
  <c r="D208" i="24" s="1"/>
  <c r="D210" i="24" s="1"/>
  <c r="D211" i="24" s="1"/>
  <c r="D212" i="24" s="1"/>
  <c r="D213" i="24" s="1"/>
  <c r="D214" i="24" s="1"/>
  <c r="D215" i="24" s="1"/>
  <c r="D216" i="24" s="1"/>
  <c r="D218" i="24" s="1"/>
  <c r="G37" i="26"/>
  <c r="F37" i="26"/>
  <c r="E37" i="26"/>
  <c r="D37" i="26"/>
  <c r="C37" i="26"/>
  <c r="G36" i="26"/>
  <c r="F36" i="26"/>
  <c r="E36" i="26"/>
  <c r="D36" i="26"/>
  <c r="C36" i="26"/>
  <c r="G35" i="26"/>
  <c r="F35" i="26"/>
  <c r="E35" i="26"/>
  <c r="D35" i="26"/>
  <c r="C35" i="26"/>
  <c r="G34" i="26"/>
  <c r="F34" i="26"/>
  <c r="E34" i="26"/>
  <c r="D34" i="26"/>
  <c r="C34" i="26"/>
  <c r="G33" i="26"/>
  <c r="F33" i="26"/>
  <c r="E33" i="26"/>
  <c r="D33" i="26"/>
  <c r="C33" i="26"/>
  <c r="G32" i="26"/>
  <c r="F32" i="26"/>
  <c r="E32" i="26"/>
  <c r="D32" i="26"/>
  <c r="C32" i="26"/>
  <c r="G31" i="26"/>
  <c r="F31" i="26"/>
  <c r="E31" i="26"/>
  <c r="D31" i="26"/>
  <c r="C31" i="26"/>
  <c r="G30" i="26"/>
  <c r="F30" i="26"/>
  <c r="E30" i="26"/>
  <c r="D30" i="26"/>
  <c r="C30" i="26"/>
  <c r="G29" i="26"/>
  <c r="F29" i="26"/>
  <c r="E29" i="26"/>
  <c r="D29" i="26"/>
  <c r="C29" i="26"/>
  <c r="G28" i="26"/>
  <c r="F28" i="26"/>
  <c r="E28" i="26"/>
  <c r="D28" i="26"/>
  <c r="C28" i="26"/>
  <c r="G27" i="26"/>
  <c r="F27" i="26"/>
  <c r="E27" i="26"/>
  <c r="D27" i="26"/>
  <c r="C27" i="26"/>
  <c r="G26" i="26"/>
  <c r="F26" i="26"/>
  <c r="E26" i="26"/>
  <c r="D26" i="26"/>
  <c r="C26" i="26"/>
  <c r="G25" i="26"/>
  <c r="F25" i="26"/>
  <c r="E25" i="26"/>
  <c r="D25" i="26"/>
  <c r="C25" i="26"/>
  <c r="G24" i="26"/>
  <c r="F24" i="26"/>
  <c r="E24" i="26"/>
  <c r="D24" i="26"/>
  <c r="C24" i="26"/>
  <c r="G23" i="26"/>
  <c r="F23" i="26"/>
  <c r="E23" i="26"/>
  <c r="D23" i="26"/>
  <c r="C23" i="26"/>
  <c r="G22" i="26"/>
  <c r="F22" i="26"/>
  <c r="E22" i="26"/>
  <c r="D22" i="26"/>
  <c r="C22" i="26"/>
  <c r="G21" i="26"/>
  <c r="F21" i="26"/>
  <c r="E21" i="26"/>
  <c r="D21" i="26"/>
  <c r="C21" i="26"/>
  <c r="G20" i="26"/>
  <c r="F20" i="26"/>
  <c r="E20" i="26"/>
  <c r="D20" i="26"/>
  <c r="C20" i="26"/>
  <c r="G19" i="26"/>
  <c r="F19" i="26"/>
  <c r="E19" i="26"/>
  <c r="D19" i="26"/>
  <c r="C19" i="26"/>
  <c r="G18" i="26"/>
  <c r="F18" i="26"/>
  <c r="E18" i="26"/>
  <c r="D18" i="26"/>
  <c r="C18" i="26"/>
  <c r="G17" i="26"/>
  <c r="F17" i="26"/>
  <c r="E17" i="26"/>
  <c r="D17" i="26"/>
  <c r="C17" i="26"/>
  <c r="G16" i="26"/>
  <c r="F16" i="26"/>
  <c r="E16" i="26"/>
  <c r="D16" i="26"/>
  <c r="C16" i="26"/>
  <c r="G15" i="26"/>
  <c r="F15" i="26"/>
  <c r="E15" i="26"/>
  <c r="D15" i="26"/>
  <c r="C15" i="26"/>
  <c r="G14" i="26"/>
  <c r="F14" i="26"/>
  <c r="E14" i="26"/>
  <c r="D14" i="26"/>
  <c r="C14" i="26"/>
  <c r="G13" i="26"/>
  <c r="F13" i="26"/>
  <c r="E13" i="26"/>
  <c r="D13" i="26"/>
  <c r="C13" i="26"/>
  <c r="G12" i="26"/>
  <c r="F12" i="26"/>
  <c r="E12" i="26"/>
  <c r="D12" i="26"/>
  <c r="C12" i="26"/>
  <c r="G11" i="26"/>
  <c r="F11" i="26"/>
  <c r="E11" i="26"/>
  <c r="D11" i="26"/>
  <c r="C11" i="26"/>
  <c r="G10" i="26"/>
  <c r="F10" i="26"/>
  <c r="E10" i="26"/>
  <c r="D10" i="26"/>
  <c r="C10" i="26"/>
  <c r="G9" i="26"/>
  <c r="F9" i="26"/>
  <c r="E9" i="26"/>
  <c r="D9" i="26"/>
  <c r="C9" i="26"/>
  <c r="G8" i="26"/>
  <c r="F8" i="26"/>
  <c r="E8" i="26"/>
  <c r="D8" i="26"/>
  <c r="C8" i="26"/>
  <c r="Q4" i="26"/>
  <c r="P4" i="26"/>
  <c r="N4" i="26"/>
  <c r="M4" i="26"/>
  <c r="AC5" i="26"/>
  <c r="G3" i="26"/>
  <c r="D3" i="26"/>
  <c r="G2" i="26"/>
  <c r="D2" i="26"/>
  <c r="G1" i="26"/>
  <c r="D1" i="26"/>
  <c r="F88" i="21"/>
  <c r="G88" i="21"/>
  <c r="J88" i="21"/>
  <c r="F89" i="21"/>
  <c r="G89" i="21"/>
  <c r="J89" i="21"/>
  <c r="F90" i="21"/>
  <c r="G90" i="21"/>
  <c r="H90" i="21"/>
  <c r="I90" i="21"/>
  <c r="E90" i="21" s="1"/>
  <c r="J90" i="21"/>
  <c r="F91" i="21"/>
  <c r="G91" i="21"/>
  <c r="J91" i="21"/>
  <c r="F92" i="21"/>
  <c r="G92" i="21"/>
  <c r="J92" i="21"/>
  <c r="F93" i="21"/>
  <c r="G93" i="21"/>
  <c r="J93" i="21"/>
  <c r="F94" i="21"/>
  <c r="G94" i="21"/>
  <c r="H94" i="21"/>
  <c r="I94" i="21"/>
  <c r="E94" i="21" s="1"/>
  <c r="J94" i="21"/>
  <c r="G87" i="21"/>
  <c r="F85" i="21"/>
  <c r="J85" i="21"/>
  <c r="F86" i="21"/>
  <c r="J86" i="21"/>
  <c r="F84" i="21"/>
  <c r="F82" i="21"/>
  <c r="J82" i="21"/>
  <c r="F83" i="21"/>
  <c r="J83" i="21"/>
  <c r="J95" i="21"/>
  <c r="F95" i="21"/>
  <c r="C95" i="21"/>
  <c r="A95" i="21"/>
  <c r="C94" i="21"/>
  <c r="A94" i="21"/>
  <c r="C93" i="21"/>
  <c r="A93" i="21"/>
  <c r="C92" i="21"/>
  <c r="A92" i="21"/>
  <c r="C91" i="21"/>
  <c r="A91" i="21"/>
  <c r="C90" i="21"/>
  <c r="A90" i="21"/>
  <c r="C89" i="21"/>
  <c r="A89" i="21"/>
  <c r="C88" i="21"/>
  <c r="A88" i="21"/>
  <c r="J87" i="21"/>
  <c r="F87" i="21"/>
  <c r="C87" i="21"/>
  <c r="A87" i="21"/>
  <c r="C86" i="21"/>
  <c r="A86" i="21"/>
  <c r="C85" i="21"/>
  <c r="A85" i="21"/>
  <c r="J84" i="21"/>
  <c r="C84" i="21"/>
  <c r="A84" i="21"/>
  <c r="C83" i="21"/>
  <c r="A83" i="21"/>
  <c r="C82" i="21"/>
  <c r="A82" i="21"/>
  <c r="J81" i="21"/>
  <c r="F81" i="21"/>
  <c r="C81" i="21"/>
  <c r="A81" i="21"/>
  <c r="A3" i="21"/>
  <c r="C3" i="21"/>
  <c r="D3" i="21"/>
  <c r="F3" i="21"/>
  <c r="J3" i="21"/>
  <c r="A4" i="21"/>
  <c r="C4" i="21"/>
  <c r="D4" i="21"/>
  <c r="F4" i="21"/>
  <c r="J4" i="21"/>
  <c r="A5" i="21"/>
  <c r="C5" i="21"/>
  <c r="D5" i="21"/>
  <c r="F5" i="21"/>
  <c r="J5" i="21"/>
  <c r="A6" i="21"/>
  <c r="C6" i="21"/>
  <c r="D6" i="21"/>
  <c r="F6" i="21"/>
  <c r="J6" i="21"/>
  <c r="A7" i="21"/>
  <c r="C7" i="21"/>
  <c r="D7" i="21"/>
  <c r="F7" i="21"/>
  <c r="J7" i="21"/>
  <c r="A8" i="21"/>
  <c r="C8" i="21"/>
  <c r="D8" i="21"/>
  <c r="F8" i="21"/>
  <c r="J8" i="21"/>
  <c r="A9" i="21"/>
  <c r="C9" i="21"/>
  <c r="D9" i="21"/>
  <c r="F9" i="21"/>
  <c r="J9" i="21"/>
  <c r="A10" i="21"/>
  <c r="C10" i="21"/>
  <c r="D10" i="21"/>
  <c r="F10" i="21"/>
  <c r="G10" i="21"/>
  <c r="J10" i="21"/>
  <c r="A11" i="21"/>
  <c r="C11" i="21"/>
  <c r="D11" i="21"/>
  <c r="F11" i="21"/>
  <c r="J11" i="21"/>
  <c r="A12" i="21"/>
  <c r="C12" i="21"/>
  <c r="D12" i="21"/>
  <c r="F12" i="21"/>
  <c r="J12" i="21"/>
  <c r="A13" i="21"/>
  <c r="C13" i="21"/>
  <c r="D13" i="21"/>
  <c r="F13" i="21"/>
  <c r="J13" i="21"/>
  <c r="A14" i="21"/>
  <c r="C14" i="21"/>
  <c r="D14" i="21"/>
  <c r="F14" i="21"/>
  <c r="J14" i="21"/>
  <c r="A15" i="21"/>
  <c r="C15" i="21"/>
  <c r="D15" i="21"/>
  <c r="F15" i="21"/>
  <c r="J15" i="21"/>
  <c r="A16" i="21"/>
  <c r="C16" i="21"/>
  <c r="D16" i="21"/>
  <c r="F16" i="21"/>
  <c r="J16" i="21"/>
  <c r="A17" i="21"/>
  <c r="C17" i="21"/>
  <c r="D17" i="21"/>
  <c r="F17" i="21"/>
  <c r="J17" i="21"/>
  <c r="A18" i="21"/>
  <c r="C18" i="21"/>
  <c r="D18" i="21"/>
  <c r="F18" i="21"/>
  <c r="J18" i="21"/>
  <c r="A19" i="21"/>
  <c r="C19" i="21"/>
  <c r="D19" i="21"/>
  <c r="F19" i="21"/>
  <c r="J19" i="21"/>
  <c r="A20" i="21"/>
  <c r="C20" i="21"/>
  <c r="D20" i="21"/>
  <c r="F20" i="21"/>
  <c r="J20" i="21"/>
  <c r="A21" i="21"/>
  <c r="C21" i="21"/>
  <c r="D21" i="21"/>
  <c r="F21" i="21"/>
  <c r="J21" i="21"/>
  <c r="A22" i="21"/>
  <c r="C22" i="21"/>
  <c r="D22" i="21"/>
  <c r="F22" i="21"/>
  <c r="J22" i="21"/>
  <c r="A23" i="21"/>
  <c r="C23" i="21"/>
  <c r="D23" i="21"/>
  <c r="F23" i="21"/>
  <c r="J23" i="21"/>
  <c r="A24" i="21"/>
  <c r="C24" i="21"/>
  <c r="D24" i="21"/>
  <c r="F24" i="21"/>
  <c r="J24" i="21"/>
  <c r="A25" i="21"/>
  <c r="C25" i="21"/>
  <c r="D25" i="21"/>
  <c r="F25" i="21"/>
  <c r="G25" i="21"/>
  <c r="J25" i="21"/>
  <c r="A26" i="21"/>
  <c r="C26" i="21"/>
  <c r="D26" i="21"/>
  <c r="F26" i="21"/>
  <c r="G26" i="21"/>
  <c r="J26" i="21"/>
  <c r="A27" i="21"/>
  <c r="C27" i="21"/>
  <c r="D27" i="21"/>
  <c r="F27" i="21"/>
  <c r="A28" i="21"/>
  <c r="C28" i="21"/>
  <c r="D28" i="21"/>
  <c r="F28" i="21"/>
  <c r="J28" i="21"/>
  <c r="A29" i="21"/>
  <c r="C29" i="21"/>
  <c r="D29" i="21"/>
  <c r="F29" i="21"/>
  <c r="J29" i="21"/>
  <c r="A30" i="21"/>
  <c r="C30" i="21"/>
  <c r="D30" i="21"/>
  <c r="F30" i="21"/>
  <c r="G30" i="21"/>
  <c r="J30" i="21"/>
  <c r="A31" i="21"/>
  <c r="C31" i="21"/>
  <c r="D31" i="21"/>
  <c r="F31" i="21"/>
  <c r="G31" i="21"/>
  <c r="J31" i="21"/>
  <c r="A32" i="21"/>
  <c r="C32" i="21"/>
  <c r="D32" i="21"/>
  <c r="F32" i="21"/>
  <c r="G32" i="21"/>
  <c r="J32" i="21"/>
  <c r="A33" i="21"/>
  <c r="C33" i="21"/>
  <c r="D33" i="21"/>
  <c r="F33" i="21"/>
  <c r="G33" i="21"/>
  <c r="J33" i="21"/>
  <c r="A34" i="21"/>
  <c r="C34" i="21"/>
  <c r="D34" i="21"/>
  <c r="F34" i="21"/>
  <c r="G34" i="21"/>
  <c r="J34" i="21"/>
  <c r="A35" i="21"/>
  <c r="C35" i="21"/>
  <c r="D35" i="21"/>
  <c r="F35" i="21"/>
  <c r="G35" i="21"/>
  <c r="J35" i="21"/>
  <c r="A36" i="21"/>
  <c r="C36" i="21"/>
  <c r="D36" i="21"/>
  <c r="F36" i="21"/>
  <c r="G36" i="21"/>
  <c r="J36" i="21"/>
  <c r="A37" i="21"/>
  <c r="C37" i="21"/>
  <c r="D37" i="21"/>
  <c r="F37" i="21"/>
  <c r="G37" i="21"/>
  <c r="J37" i="21"/>
  <c r="A38" i="21"/>
  <c r="C38" i="21"/>
  <c r="D38" i="21"/>
  <c r="F38" i="21"/>
  <c r="G38" i="21"/>
  <c r="J38" i="21"/>
  <c r="A39" i="21"/>
  <c r="C39" i="21"/>
  <c r="D39" i="21"/>
  <c r="F39" i="21"/>
  <c r="G39" i="21"/>
  <c r="J39" i="21"/>
  <c r="A40" i="21"/>
  <c r="C40" i="21"/>
  <c r="D40" i="21"/>
  <c r="F40" i="21"/>
  <c r="G40" i="21"/>
  <c r="J40" i="21"/>
  <c r="A41" i="21"/>
  <c r="C41" i="21"/>
  <c r="D41" i="21"/>
  <c r="F41" i="21"/>
  <c r="G41" i="21"/>
  <c r="J41" i="21"/>
  <c r="A42" i="21"/>
  <c r="C42" i="21"/>
  <c r="D42" i="21"/>
  <c r="F42" i="21"/>
  <c r="J42" i="21"/>
  <c r="A43" i="21"/>
  <c r="C43" i="21"/>
  <c r="D43" i="21"/>
  <c r="F43" i="21"/>
  <c r="J43" i="21"/>
  <c r="A44" i="21"/>
  <c r="C44" i="21"/>
  <c r="D44" i="21"/>
  <c r="F44" i="21"/>
  <c r="J44" i="21"/>
  <c r="A45" i="21"/>
  <c r="C45" i="21"/>
  <c r="D45" i="21"/>
  <c r="F45" i="21"/>
  <c r="J45" i="21"/>
  <c r="A46" i="21"/>
  <c r="C46" i="21"/>
  <c r="D46" i="21"/>
  <c r="F46" i="21"/>
  <c r="G46" i="21"/>
  <c r="I46" i="21"/>
  <c r="E46" i="21" s="1"/>
  <c r="J46" i="21"/>
  <c r="A47" i="21"/>
  <c r="C47" i="21"/>
  <c r="D47" i="21"/>
  <c r="F47" i="21"/>
  <c r="G47" i="21"/>
  <c r="J47" i="21"/>
  <c r="A48" i="21"/>
  <c r="C48" i="21"/>
  <c r="D48" i="21"/>
  <c r="F48" i="21"/>
  <c r="G48" i="21"/>
  <c r="J48" i="21"/>
  <c r="A49" i="21"/>
  <c r="C49" i="21"/>
  <c r="D49" i="21"/>
  <c r="F49" i="21"/>
  <c r="J49" i="21"/>
  <c r="A50" i="21"/>
  <c r="C50" i="21"/>
  <c r="D50" i="21"/>
  <c r="F50" i="21"/>
  <c r="J50" i="21"/>
  <c r="A51" i="21"/>
  <c r="C51" i="21"/>
  <c r="D51" i="21"/>
  <c r="F51" i="21"/>
  <c r="J51" i="21"/>
  <c r="A52" i="21"/>
  <c r="C52" i="21"/>
  <c r="D52" i="21"/>
  <c r="F52" i="21"/>
  <c r="J52" i="21"/>
  <c r="A53" i="21"/>
  <c r="C53" i="21"/>
  <c r="D53" i="21"/>
  <c r="F53" i="21"/>
  <c r="G53" i="21"/>
  <c r="J53" i="21"/>
  <c r="A54" i="21"/>
  <c r="C54" i="21"/>
  <c r="D54" i="21"/>
  <c r="F54" i="21"/>
  <c r="G54" i="21"/>
  <c r="J54" i="21"/>
  <c r="A55" i="21"/>
  <c r="C55" i="21"/>
  <c r="D55" i="21"/>
  <c r="F55" i="21"/>
  <c r="G55" i="21"/>
  <c r="J55" i="21"/>
  <c r="A56" i="21"/>
  <c r="C56" i="21"/>
  <c r="D56" i="21"/>
  <c r="F56" i="21"/>
  <c r="G56" i="21"/>
  <c r="J56" i="21"/>
  <c r="A57" i="21"/>
  <c r="C57" i="21"/>
  <c r="D57" i="21"/>
  <c r="F57" i="21"/>
  <c r="G57" i="21"/>
  <c r="J57" i="21"/>
  <c r="A58" i="21"/>
  <c r="C58" i="21"/>
  <c r="D58" i="21"/>
  <c r="F58" i="21"/>
  <c r="G58" i="21"/>
  <c r="J58" i="21"/>
  <c r="A59" i="21"/>
  <c r="C59" i="21"/>
  <c r="D59" i="21"/>
  <c r="F59" i="21"/>
  <c r="G59" i="21"/>
  <c r="J59" i="21"/>
  <c r="A60" i="21"/>
  <c r="C60" i="21"/>
  <c r="D60" i="21"/>
  <c r="F60" i="21"/>
  <c r="G60" i="21"/>
  <c r="J60" i="21"/>
  <c r="A61" i="21"/>
  <c r="C61" i="21"/>
  <c r="D61" i="21"/>
  <c r="F61" i="21"/>
  <c r="G61" i="21"/>
  <c r="J61" i="21"/>
  <c r="A62" i="21"/>
  <c r="C62" i="21"/>
  <c r="D62" i="21"/>
  <c r="F62" i="21"/>
  <c r="G62" i="21"/>
  <c r="J62" i="21"/>
  <c r="A63" i="21"/>
  <c r="C63" i="21"/>
  <c r="D63" i="21"/>
  <c r="F63" i="21"/>
  <c r="J63" i="21"/>
  <c r="A64" i="21"/>
  <c r="C64" i="21"/>
  <c r="D64" i="21"/>
  <c r="F64" i="21"/>
  <c r="J64" i="21"/>
  <c r="A65" i="21"/>
  <c r="C65" i="21"/>
  <c r="D65" i="21"/>
  <c r="F65" i="21"/>
  <c r="J65" i="21"/>
  <c r="A66" i="21"/>
  <c r="C66" i="21"/>
  <c r="D66" i="21"/>
  <c r="F66" i="21"/>
  <c r="J66" i="21"/>
  <c r="A67" i="21"/>
  <c r="C67" i="21"/>
  <c r="D67" i="21"/>
  <c r="F67" i="21"/>
  <c r="G67" i="21"/>
  <c r="J67" i="21"/>
  <c r="A68" i="21"/>
  <c r="C68" i="21"/>
  <c r="D68" i="21"/>
  <c r="F68" i="21"/>
  <c r="G68" i="21"/>
  <c r="J68" i="21"/>
  <c r="A69" i="21"/>
  <c r="C69" i="21"/>
  <c r="D69" i="21"/>
  <c r="F69" i="21"/>
  <c r="G69" i="21"/>
  <c r="J69" i="21"/>
  <c r="A70" i="21"/>
  <c r="C70" i="21"/>
  <c r="D70" i="21"/>
  <c r="F70" i="21"/>
  <c r="G70" i="21"/>
  <c r="J70" i="21"/>
  <c r="A71" i="21"/>
  <c r="C71" i="21"/>
  <c r="D71" i="21"/>
  <c r="F71" i="21"/>
  <c r="G71" i="21"/>
  <c r="J71" i="21"/>
  <c r="A72" i="21"/>
  <c r="C72" i="21"/>
  <c r="D72" i="21"/>
  <c r="F72" i="21"/>
  <c r="G72" i="21"/>
  <c r="J72" i="21"/>
  <c r="A73" i="21"/>
  <c r="C73" i="21"/>
  <c r="D73" i="21"/>
  <c r="F73" i="21"/>
  <c r="G73" i="21"/>
  <c r="J73" i="21"/>
  <c r="A74" i="21"/>
  <c r="C74" i="21"/>
  <c r="D74" i="21"/>
  <c r="F74" i="21"/>
  <c r="J74" i="21"/>
  <c r="A75" i="21"/>
  <c r="C75" i="21"/>
  <c r="D75" i="21"/>
  <c r="F75" i="21"/>
  <c r="J75" i="21"/>
  <c r="A76" i="21"/>
  <c r="C76" i="21"/>
  <c r="D76" i="21"/>
  <c r="F76" i="21"/>
  <c r="J76" i="21"/>
  <c r="A77" i="21"/>
  <c r="C77" i="21"/>
  <c r="D77" i="21"/>
  <c r="F77" i="21"/>
  <c r="J77" i="21"/>
  <c r="A78" i="21"/>
  <c r="C78" i="21"/>
  <c r="D78" i="21"/>
  <c r="F78" i="21"/>
  <c r="J78" i="21"/>
  <c r="A79" i="21"/>
  <c r="C79" i="21"/>
  <c r="D79" i="21"/>
  <c r="F79" i="21"/>
  <c r="J79" i="21"/>
  <c r="J2" i="21"/>
  <c r="A2" i="8"/>
  <c r="A2" i="9"/>
  <c r="A2" i="14"/>
  <c r="A2" i="15"/>
  <c r="A2" i="10"/>
  <c r="A2" i="11"/>
  <c r="A2" i="12"/>
  <c r="A2" i="4"/>
  <c r="U9" i="23"/>
  <c r="C18" i="13" s="1"/>
  <c r="V9" i="23"/>
  <c r="E18" i="13" s="1"/>
  <c r="W9" i="23"/>
  <c r="G18" i="13" s="1"/>
  <c r="X9" i="23"/>
  <c r="I18" i="13" s="1"/>
  <c r="Y9" i="23"/>
  <c r="K18" i="13" s="1"/>
  <c r="Z9" i="23"/>
  <c r="M18" i="13" s="1"/>
  <c r="AA9" i="23"/>
  <c r="AB9" i="23"/>
  <c r="U10" i="23"/>
  <c r="V10" i="23"/>
  <c r="E19" i="13" s="1"/>
  <c r="W10" i="23"/>
  <c r="X10" i="23"/>
  <c r="I19" i="13" s="1"/>
  <c r="Y10" i="23"/>
  <c r="K19" i="13" s="1"/>
  <c r="Z10" i="23"/>
  <c r="M19" i="13" s="1"/>
  <c r="AA10" i="23"/>
  <c r="AB10" i="23"/>
  <c r="U11" i="23"/>
  <c r="C20" i="13" s="1"/>
  <c r="V11" i="23"/>
  <c r="E20" i="13" s="1"/>
  <c r="W11" i="23"/>
  <c r="G20" i="13" s="1"/>
  <c r="X11" i="23"/>
  <c r="I20" i="13" s="1"/>
  <c r="Y11" i="23"/>
  <c r="K20" i="13" s="1"/>
  <c r="Z11" i="23"/>
  <c r="M20" i="13" s="1"/>
  <c r="AA11" i="23"/>
  <c r="AB11" i="23"/>
  <c r="U12" i="23"/>
  <c r="C21" i="13" s="1"/>
  <c r="V12" i="23"/>
  <c r="E21" i="13" s="1"/>
  <c r="W12" i="23"/>
  <c r="G21" i="13" s="1"/>
  <c r="X12" i="23"/>
  <c r="I21" i="13" s="1"/>
  <c r="Y12" i="23"/>
  <c r="K21" i="13" s="1"/>
  <c r="Z12" i="23"/>
  <c r="M21" i="13" s="1"/>
  <c r="AA12" i="23"/>
  <c r="AB12" i="23"/>
  <c r="U13" i="23"/>
  <c r="C22" i="13" s="1"/>
  <c r="V13" i="23"/>
  <c r="E22" i="13" s="1"/>
  <c r="W13" i="23"/>
  <c r="G22" i="13" s="1"/>
  <c r="X13" i="23"/>
  <c r="I22" i="13" s="1"/>
  <c r="Y13" i="23"/>
  <c r="K22" i="13" s="1"/>
  <c r="Z13" i="23"/>
  <c r="M22" i="13" s="1"/>
  <c r="AA13" i="23"/>
  <c r="AB13" i="23"/>
  <c r="U14" i="23"/>
  <c r="C23" i="13" s="1"/>
  <c r="V14" i="23"/>
  <c r="E23" i="13" s="1"/>
  <c r="W14" i="23"/>
  <c r="G23" i="13" s="1"/>
  <c r="X14" i="23"/>
  <c r="I23" i="13" s="1"/>
  <c r="Y14" i="23"/>
  <c r="K23" i="13" s="1"/>
  <c r="Z14" i="23"/>
  <c r="M23" i="13" s="1"/>
  <c r="AA14" i="23"/>
  <c r="AB14" i="23"/>
  <c r="U15" i="23"/>
  <c r="C24" i="13" s="1"/>
  <c r="V15" i="23"/>
  <c r="E24" i="13" s="1"/>
  <c r="W15" i="23"/>
  <c r="G24" i="13" s="1"/>
  <c r="X15" i="23"/>
  <c r="I24" i="13" s="1"/>
  <c r="Y15" i="23"/>
  <c r="K24" i="13" s="1"/>
  <c r="Z15" i="23"/>
  <c r="M24" i="13" s="1"/>
  <c r="AA15" i="23"/>
  <c r="AB15" i="23"/>
  <c r="U16" i="23"/>
  <c r="C25" i="13" s="1"/>
  <c r="V16" i="23"/>
  <c r="E25" i="13" s="1"/>
  <c r="W16" i="23"/>
  <c r="G25" i="13" s="1"/>
  <c r="X16" i="23"/>
  <c r="Y16" i="23"/>
  <c r="K25" i="13" s="1"/>
  <c r="Z16" i="23"/>
  <c r="AA16" i="23"/>
  <c r="AB16" i="23"/>
  <c r="U17" i="23"/>
  <c r="C26" i="13" s="1"/>
  <c r="V17" i="23"/>
  <c r="E26" i="13" s="1"/>
  <c r="W17" i="23"/>
  <c r="G26" i="13" s="1"/>
  <c r="X17" i="23"/>
  <c r="I26" i="13" s="1"/>
  <c r="Y17" i="23"/>
  <c r="K26" i="13" s="1"/>
  <c r="Z17" i="23"/>
  <c r="M26" i="13" s="1"/>
  <c r="AA17" i="23"/>
  <c r="AB17" i="23"/>
  <c r="U18" i="23"/>
  <c r="C27" i="13" s="1"/>
  <c r="V18" i="23"/>
  <c r="E27" i="13" s="1"/>
  <c r="W18" i="23"/>
  <c r="G27" i="13" s="1"/>
  <c r="X18" i="23"/>
  <c r="I27" i="13" s="1"/>
  <c r="Y18" i="23"/>
  <c r="K27" i="13" s="1"/>
  <c r="Z18" i="23"/>
  <c r="M27" i="13" s="1"/>
  <c r="AA18" i="23"/>
  <c r="AB18" i="23"/>
  <c r="U19" i="23"/>
  <c r="C28" i="13" s="1"/>
  <c r="V19" i="23"/>
  <c r="E28" i="13" s="1"/>
  <c r="W19" i="23"/>
  <c r="G28" i="13" s="1"/>
  <c r="X19" i="23"/>
  <c r="I28" i="13" s="1"/>
  <c r="Y19" i="23"/>
  <c r="K28" i="13" s="1"/>
  <c r="Z19" i="23"/>
  <c r="M28" i="13" s="1"/>
  <c r="AA19" i="23"/>
  <c r="AB19" i="23"/>
  <c r="U20" i="23"/>
  <c r="C29" i="13" s="1"/>
  <c r="V20" i="23"/>
  <c r="E29" i="13" s="1"/>
  <c r="W20" i="23"/>
  <c r="G29" i="13" s="1"/>
  <c r="X20" i="23"/>
  <c r="I29" i="13" s="1"/>
  <c r="Y20" i="23"/>
  <c r="K29" i="13" s="1"/>
  <c r="Z20" i="23"/>
  <c r="M29" i="13" s="1"/>
  <c r="AA20" i="23"/>
  <c r="AB20" i="23"/>
  <c r="U21" i="23"/>
  <c r="C30" i="13" s="1"/>
  <c r="V21" i="23"/>
  <c r="E30" i="13" s="1"/>
  <c r="W21" i="23"/>
  <c r="G30" i="13" s="1"/>
  <c r="X21" i="23"/>
  <c r="I30" i="13" s="1"/>
  <c r="Y21" i="23"/>
  <c r="K30" i="13" s="1"/>
  <c r="Z21" i="23"/>
  <c r="M30" i="13" s="1"/>
  <c r="AA21" i="23"/>
  <c r="AB21" i="23"/>
  <c r="U22" i="23"/>
  <c r="C31" i="13" s="1"/>
  <c r="V22" i="23"/>
  <c r="E31" i="13" s="1"/>
  <c r="W22" i="23"/>
  <c r="G31" i="13" s="1"/>
  <c r="X22" i="23"/>
  <c r="I31" i="13" s="1"/>
  <c r="Y22" i="23"/>
  <c r="K31" i="13" s="1"/>
  <c r="Z22" i="23"/>
  <c r="M31" i="13" s="1"/>
  <c r="AA22" i="23"/>
  <c r="AB22" i="23"/>
  <c r="U23" i="23"/>
  <c r="C32" i="13" s="1"/>
  <c r="V23" i="23"/>
  <c r="E32" i="13" s="1"/>
  <c r="W23" i="23"/>
  <c r="G32" i="13" s="1"/>
  <c r="X23" i="23"/>
  <c r="I32" i="13" s="1"/>
  <c r="Y23" i="23"/>
  <c r="K32" i="13" s="1"/>
  <c r="Z23" i="23"/>
  <c r="M32" i="13" s="1"/>
  <c r="AA23" i="23"/>
  <c r="AB23" i="23"/>
  <c r="U24" i="23"/>
  <c r="C33" i="13" s="1"/>
  <c r="V24" i="23"/>
  <c r="E33" i="13" s="1"/>
  <c r="W24" i="23"/>
  <c r="G33" i="13" s="1"/>
  <c r="X24" i="23"/>
  <c r="I33" i="13" s="1"/>
  <c r="Y24" i="23"/>
  <c r="K33" i="13" s="1"/>
  <c r="Z24" i="23"/>
  <c r="M33" i="13" s="1"/>
  <c r="AA24" i="23"/>
  <c r="AB24" i="23"/>
  <c r="U25" i="23"/>
  <c r="C34" i="13" s="1"/>
  <c r="V25" i="23"/>
  <c r="E34" i="13" s="1"/>
  <c r="W25" i="23"/>
  <c r="G34" i="13" s="1"/>
  <c r="X25" i="23"/>
  <c r="I34" i="13" s="1"/>
  <c r="Y25" i="23"/>
  <c r="K34" i="13" s="1"/>
  <c r="Z25" i="23"/>
  <c r="M34" i="13" s="1"/>
  <c r="AA25" i="23"/>
  <c r="AB25" i="23"/>
  <c r="U26" i="23"/>
  <c r="C35" i="13" s="1"/>
  <c r="V26" i="23"/>
  <c r="E35" i="13" s="1"/>
  <c r="W26" i="23"/>
  <c r="G35" i="13" s="1"/>
  <c r="X26" i="23"/>
  <c r="I35" i="13" s="1"/>
  <c r="Y26" i="23"/>
  <c r="K35" i="13" s="1"/>
  <c r="Z26" i="23"/>
  <c r="M35" i="13" s="1"/>
  <c r="AA26" i="23"/>
  <c r="AB26" i="23"/>
  <c r="U27" i="23"/>
  <c r="C36" i="13" s="1"/>
  <c r="V27" i="23"/>
  <c r="E36" i="13" s="1"/>
  <c r="W27" i="23"/>
  <c r="G36" i="13" s="1"/>
  <c r="X27" i="23"/>
  <c r="I36" i="13" s="1"/>
  <c r="Y27" i="23"/>
  <c r="K36" i="13" s="1"/>
  <c r="Z27" i="23"/>
  <c r="M36" i="13" s="1"/>
  <c r="AA27" i="23"/>
  <c r="AB27" i="23"/>
  <c r="U28" i="23"/>
  <c r="C37" i="13" s="1"/>
  <c r="V28" i="23"/>
  <c r="E37" i="13" s="1"/>
  <c r="W28" i="23"/>
  <c r="G37" i="13" s="1"/>
  <c r="X28" i="23"/>
  <c r="I37" i="13" s="1"/>
  <c r="Y28" i="23"/>
  <c r="K37" i="13" s="1"/>
  <c r="Z28" i="23"/>
  <c r="M37" i="13" s="1"/>
  <c r="AA28" i="23"/>
  <c r="AB28" i="23"/>
  <c r="U29" i="23"/>
  <c r="C38" i="13" s="1"/>
  <c r="V29" i="23"/>
  <c r="E38" i="13" s="1"/>
  <c r="W29" i="23"/>
  <c r="G38" i="13" s="1"/>
  <c r="X29" i="23"/>
  <c r="I38" i="13" s="1"/>
  <c r="Y29" i="23"/>
  <c r="K38" i="13" s="1"/>
  <c r="Z29" i="23"/>
  <c r="M38" i="13" s="1"/>
  <c r="AA29" i="23"/>
  <c r="AB29" i="23"/>
  <c r="U30" i="23"/>
  <c r="C39" i="13" s="1"/>
  <c r="V30" i="23"/>
  <c r="E39" i="13" s="1"/>
  <c r="W30" i="23"/>
  <c r="G39" i="13" s="1"/>
  <c r="X30" i="23"/>
  <c r="I39" i="13" s="1"/>
  <c r="Y30" i="23"/>
  <c r="K39" i="13" s="1"/>
  <c r="Z30" i="23"/>
  <c r="M39" i="13" s="1"/>
  <c r="AA30" i="23"/>
  <c r="AB30" i="23"/>
  <c r="U31" i="23"/>
  <c r="C40" i="13" s="1"/>
  <c r="V31" i="23"/>
  <c r="E40" i="13" s="1"/>
  <c r="W31" i="23"/>
  <c r="G40" i="13" s="1"/>
  <c r="X31" i="23"/>
  <c r="I40" i="13" s="1"/>
  <c r="Y31" i="23"/>
  <c r="K40" i="13" s="1"/>
  <c r="Z31" i="23"/>
  <c r="M40" i="13" s="1"/>
  <c r="AA31" i="23"/>
  <c r="AB31" i="23"/>
  <c r="U32" i="23"/>
  <c r="C41" i="13" s="1"/>
  <c r="V32" i="23"/>
  <c r="E41" i="13" s="1"/>
  <c r="W32" i="23"/>
  <c r="G41" i="13" s="1"/>
  <c r="X32" i="23"/>
  <c r="I41" i="13" s="1"/>
  <c r="Y32" i="23"/>
  <c r="K41" i="13" s="1"/>
  <c r="Z32" i="23"/>
  <c r="M41" i="13" s="1"/>
  <c r="AA32" i="23"/>
  <c r="AB32" i="23"/>
  <c r="U33" i="23"/>
  <c r="C42" i="13" s="1"/>
  <c r="V33" i="23"/>
  <c r="E42" i="13" s="1"/>
  <c r="W33" i="23"/>
  <c r="G42" i="13" s="1"/>
  <c r="X33" i="23"/>
  <c r="I42" i="13" s="1"/>
  <c r="Y33" i="23"/>
  <c r="K42" i="13" s="1"/>
  <c r="Z33" i="23"/>
  <c r="M42" i="13" s="1"/>
  <c r="AA33" i="23"/>
  <c r="AB33" i="23"/>
  <c r="U34" i="23"/>
  <c r="C43" i="13" s="1"/>
  <c r="V34" i="23"/>
  <c r="E43" i="13" s="1"/>
  <c r="W34" i="23"/>
  <c r="G43" i="13" s="1"/>
  <c r="X34" i="23"/>
  <c r="I43" i="13" s="1"/>
  <c r="Y34" i="23"/>
  <c r="K43" i="13" s="1"/>
  <c r="Z34" i="23"/>
  <c r="M43" i="13" s="1"/>
  <c r="AA34" i="23"/>
  <c r="AB34" i="23"/>
  <c r="U35" i="23"/>
  <c r="C44" i="13" s="1"/>
  <c r="V35" i="23"/>
  <c r="E44" i="13" s="1"/>
  <c r="W35" i="23"/>
  <c r="G44" i="13" s="1"/>
  <c r="X35" i="23"/>
  <c r="I44" i="13" s="1"/>
  <c r="Y35" i="23"/>
  <c r="K44" i="13" s="1"/>
  <c r="Z35" i="23"/>
  <c r="M44" i="13" s="1"/>
  <c r="AA35" i="23"/>
  <c r="AB35" i="23"/>
  <c r="U36" i="23"/>
  <c r="C45" i="13" s="1"/>
  <c r="V36" i="23"/>
  <c r="E45" i="13" s="1"/>
  <c r="W36" i="23"/>
  <c r="G45" i="13" s="1"/>
  <c r="X36" i="23"/>
  <c r="I45" i="13" s="1"/>
  <c r="Y36" i="23"/>
  <c r="K45" i="13" s="1"/>
  <c r="Z36" i="23"/>
  <c r="M45" i="13" s="1"/>
  <c r="AA36" i="23"/>
  <c r="AB36" i="23"/>
  <c r="U37" i="23"/>
  <c r="C46" i="13" s="1"/>
  <c r="V37" i="23"/>
  <c r="E46" i="13" s="1"/>
  <c r="W37" i="23"/>
  <c r="G46" i="13" s="1"/>
  <c r="X37" i="23"/>
  <c r="I46" i="13" s="1"/>
  <c r="Y37" i="23"/>
  <c r="K46" i="13" s="1"/>
  <c r="Z37" i="23"/>
  <c r="M46" i="13" s="1"/>
  <c r="AA37" i="23"/>
  <c r="AB37" i="23"/>
  <c r="AB8" i="23"/>
  <c r="AA8" i="23"/>
  <c r="Z8" i="23"/>
  <c r="M17" i="13" s="1"/>
  <c r="Y8" i="23"/>
  <c r="K17" i="13" s="1"/>
  <c r="X8" i="23"/>
  <c r="I17" i="13" s="1"/>
  <c r="W8" i="23"/>
  <c r="G17" i="13" s="1"/>
  <c r="V8" i="23"/>
  <c r="E17" i="13" s="1"/>
  <c r="U8" i="23"/>
  <c r="C17" i="13" s="1"/>
  <c r="D3" i="23"/>
  <c r="D2" i="23"/>
  <c r="D1" i="23"/>
  <c r="H134" i="24"/>
  <c r="H135" i="24" s="1"/>
  <c r="H136" i="24" s="1"/>
  <c r="M15" i="23"/>
  <c r="Q22" i="23"/>
  <c r="M29" i="23"/>
  <c r="Q31" i="23"/>
  <c r="R36" i="23"/>
  <c r="M37" i="23"/>
  <c r="H2" i="24"/>
  <c r="H3" i="24" s="1"/>
  <c r="I2" i="24"/>
  <c r="I3" i="24" s="1"/>
  <c r="I4" i="24" s="1"/>
  <c r="I5" i="24" s="1"/>
  <c r="I7" i="24" s="1"/>
  <c r="I8" i="24" s="1"/>
  <c r="I9" i="24" s="1"/>
  <c r="I10" i="24" s="1"/>
  <c r="I12" i="24" s="1"/>
  <c r="I13" i="24" s="1"/>
  <c r="I14" i="24" s="1"/>
  <c r="I15" i="24" s="1"/>
  <c r="I16" i="24" s="1"/>
  <c r="I17" i="24" s="1"/>
  <c r="I18" i="24" s="1"/>
  <c r="I20" i="24" s="1"/>
  <c r="H24" i="24"/>
  <c r="H25" i="24" s="1"/>
  <c r="I24" i="24"/>
  <c r="I25" i="24" s="1"/>
  <c r="I26" i="24" s="1"/>
  <c r="I27" i="24" s="1"/>
  <c r="H46" i="24"/>
  <c r="H47" i="24" s="1"/>
  <c r="H48" i="24" s="1"/>
  <c r="I46" i="24"/>
  <c r="I47" i="24" s="1"/>
  <c r="I48" i="24" s="1"/>
  <c r="I49" i="24" s="1"/>
  <c r="I51" i="24" s="1"/>
  <c r="I52" i="24" s="1"/>
  <c r="I53" i="24" s="1"/>
  <c r="I54" i="24" s="1"/>
  <c r="I56" i="24" s="1"/>
  <c r="I57" i="24" s="1"/>
  <c r="I58" i="24" s="1"/>
  <c r="I59" i="24" s="1"/>
  <c r="I60" i="24" s="1"/>
  <c r="I61" i="24" s="1"/>
  <c r="I62" i="24" s="1"/>
  <c r="I64" i="24" s="1"/>
  <c r="H68" i="24"/>
  <c r="H69" i="24" s="1"/>
  <c r="H70" i="24" s="1"/>
  <c r="H71" i="24" s="1"/>
  <c r="I68" i="24"/>
  <c r="I69" i="24" s="1"/>
  <c r="I70" i="24" s="1"/>
  <c r="I71" i="24" s="1"/>
  <c r="I73" i="24" s="1"/>
  <c r="I74" i="24" s="1"/>
  <c r="I75" i="24" s="1"/>
  <c r="I76" i="24" s="1"/>
  <c r="I78" i="24" s="1"/>
  <c r="I79" i="24" s="1"/>
  <c r="I80" i="24" s="1"/>
  <c r="I81" i="24" s="1"/>
  <c r="I82" i="24" s="1"/>
  <c r="I83" i="24" s="1"/>
  <c r="I84" i="24" s="1"/>
  <c r="I86" i="24" s="1"/>
  <c r="H90" i="24"/>
  <c r="H91" i="24" s="1"/>
  <c r="I90" i="24"/>
  <c r="I91" i="24" s="1"/>
  <c r="I92" i="24" s="1"/>
  <c r="I93" i="24" s="1"/>
  <c r="I95" i="24" s="1"/>
  <c r="I96" i="24" s="1"/>
  <c r="I97" i="24" s="1"/>
  <c r="I98" i="24" s="1"/>
  <c r="I100" i="24" s="1"/>
  <c r="I101" i="24" s="1"/>
  <c r="I102" i="24" s="1"/>
  <c r="I103" i="24" s="1"/>
  <c r="I104" i="24" s="1"/>
  <c r="I105" i="24" s="1"/>
  <c r="I106" i="24" s="1"/>
  <c r="I108" i="24" s="1"/>
  <c r="H112" i="24"/>
  <c r="H113" i="24" s="1"/>
  <c r="I112" i="24"/>
  <c r="I113" i="24" s="1"/>
  <c r="I114" i="24" s="1"/>
  <c r="I115" i="24" s="1"/>
  <c r="I117" i="24" s="1"/>
  <c r="I118" i="24" s="1"/>
  <c r="I119" i="24" s="1"/>
  <c r="I120" i="24" s="1"/>
  <c r="I122" i="24" s="1"/>
  <c r="I123" i="24" s="1"/>
  <c r="I124" i="24" s="1"/>
  <c r="I125" i="24" s="1"/>
  <c r="I126" i="24" s="1"/>
  <c r="I127" i="24" s="1"/>
  <c r="I128" i="24" s="1"/>
  <c r="I130" i="24" s="1"/>
  <c r="I134" i="24"/>
  <c r="I135" i="24" s="1"/>
  <c r="I178" i="24"/>
  <c r="I179" i="24" s="1"/>
  <c r="I180" i="24" s="1"/>
  <c r="I181" i="24" s="1"/>
  <c r="I183" i="24" s="1"/>
  <c r="I184" i="24" s="1"/>
  <c r="I185" i="24" s="1"/>
  <c r="I186" i="24" s="1"/>
  <c r="I188" i="24" s="1"/>
  <c r="I189" i="24" s="1"/>
  <c r="I190" i="24" s="1"/>
  <c r="I191" i="24" s="1"/>
  <c r="I192" i="24" s="1"/>
  <c r="I193" i="24" s="1"/>
  <c r="I194" i="24" s="1"/>
  <c r="I196" i="24" s="1"/>
  <c r="Q8" i="23"/>
  <c r="Q9" i="23"/>
  <c r="Q10" i="23"/>
  <c r="Q11" i="23"/>
  <c r="Q12" i="23"/>
  <c r="Q13" i="23"/>
  <c r="Q17" i="23"/>
  <c r="Q25" i="23"/>
  <c r="Q26" i="23"/>
  <c r="Q37" i="23"/>
  <c r="O4" i="13"/>
  <c r="C3" i="22"/>
  <c r="O3" i="13" s="1"/>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17" i="13"/>
  <c r="S8" i="23"/>
  <c r="S9" i="23"/>
  <c r="S10" i="23"/>
  <c r="S11" i="23"/>
  <c r="S12" i="23"/>
  <c r="S13" i="23"/>
  <c r="S17" i="23"/>
  <c r="R8" i="23"/>
  <c r="R9" i="23"/>
  <c r="R10" i="23"/>
  <c r="R11" i="23"/>
  <c r="R12" i="23"/>
  <c r="R13" i="23"/>
  <c r="R14" i="23"/>
  <c r="R18" i="23"/>
  <c r="R33" i="23"/>
  <c r="R34" i="23"/>
  <c r="N21" i="24"/>
  <c r="N22" i="24"/>
  <c r="N43" i="24"/>
  <c r="N44" i="24"/>
  <c r="N65" i="24"/>
  <c r="N66" i="24"/>
  <c r="N87" i="24"/>
  <c r="N88" i="24"/>
  <c r="N109" i="24"/>
  <c r="N110" i="24"/>
  <c r="N131" i="24"/>
  <c r="N132" i="24"/>
  <c r="N153" i="24"/>
  <c r="N154" i="24"/>
  <c r="N175" i="24"/>
  <c r="N176" i="24"/>
  <c r="N197" i="24"/>
  <c r="N198" i="24"/>
  <c r="N219" i="24"/>
  <c r="N220" i="24"/>
  <c r="N241" i="24"/>
  <c r="N242" i="24"/>
  <c r="N263" i="24"/>
  <c r="N264" i="24"/>
  <c r="N285" i="24"/>
  <c r="N286" i="24"/>
  <c r="N307" i="24"/>
  <c r="N308" i="24"/>
  <c r="N329" i="24"/>
  <c r="N330" i="24"/>
  <c r="N351" i="24"/>
  <c r="N352" i="24"/>
  <c r="N373" i="24"/>
  <c r="N374" i="24"/>
  <c r="N395" i="24"/>
  <c r="N396" i="24"/>
  <c r="N417" i="24"/>
  <c r="N418" i="24"/>
  <c r="N439" i="24"/>
  <c r="N440" i="24"/>
  <c r="N461" i="24"/>
  <c r="N462" i="24"/>
  <c r="N483" i="24"/>
  <c r="N484" i="24"/>
  <c r="N505" i="24"/>
  <c r="N506" i="24"/>
  <c r="N527" i="24"/>
  <c r="N528" i="24"/>
  <c r="N549" i="24"/>
  <c r="N550" i="24"/>
  <c r="N571" i="24"/>
  <c r="N572" i="24"/>
  <c r="N593" i="24"/>
  <c r="N594" i="24"/>
  <c r="N615" i="24"/>
  <c r="N616" i="24"/>
  <c r="N637" i="24"/>
  <c r="N638" i="24"/>
  <c r="N659" i="24"/>
  <c r="N660" i="24"/>
  <c r="D2" i="21"/>
  <c r="M18" i="23"/>
  <c r="M36" i="2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I86" i="2"/>
  <c r="I174" i="2"/>
  <c r="I262" i="2"/>
  <c r="I350" i="2"/>
  <c r="I438" i="2"/>
  <c r="I526" i="2"/>
  <c r="I614" i="2"/>
  <c r="I702" i="2"/>
  <c r="I790" i="2"/>
  <c r="I878" i="2"/>
  <c r="I966" i="2"/>
  <c r="I1054" i="2"/>
  <c r="I1142" i="2"/>
  <c r="I1230" i="2"/>
  <c r="I1318" i="2"/>
  <c r="I1406" i="2"/>
  <c r="I1494" i="2"/>
  <c r="I1582" i="2"/>
  <c r="I1670" i="2"/>
  <c r="I1758" i="2"/>
  <c r="I1846" i="2"/>
  <c r="I1934" i="2"/>
  <c r="I2022" i="2"/>
  <c r="I2110" i="2"/>
  <c r="I2198" i="2"/>
  <c r="I2286" i="2"/>
  <c r="I2374" i="2"/>
  <c r="I2462" i="2"/>
  <c r="I2550" i="2"/>
  <c r="I2638" i="2"/>
  <c r="E178" i="24"/>
  <c r="F178" i="24"/>
  <c r="F179" i="24" s="1"/>
  <c r="F180" i="24" s="1"/>
  <c r="F181" i="24" s="1"/>
  <c r="F183" i="24" s="1"/>
  <c r="F184" i="24" s="1"/>
  <c r="F185" i="24" s="1"/>
  <c r="F186" i="24" s="1"/>
  <c r="F188" i="24" s="1"/>
  <c r="F189" i="24" s="1"/>
  <c r="F190" i="24" s="1"/>
  <c r="F191" i="24" s="1"/>
  <c r="F192" i="24" s="1"/>
  <c r="F193" i="24" s="1"/>
  <c r="F194" i="24" s="1"/>
  <c r="F196" i="24" s="1"/>
  <c r="G178" i="24"/>
  <c r="D178" i="24"/>
  <c r="D179" i="24" s="1"/>
  <c r="D180" i="24" s="1"/>
  <c r="D181" i="24" s="1"/>
  <c r="D183" i="24" s="1"/>
  <c r="D184" i="24" s="1"/>
  <c r="D185" i="24" s="1"/>
  <c r="D186" i="24" s="1"/>
  <c r="D188" i="24" s="1"/>
  <c r="D189" i="24" s="1"/>
  <c r="D190" i="24" s="1"/>
  <c r="D191" i="24" s="1"/>
  <c r="D192" i="24" s="1"/>
  <c r="D193" i="24" s="1"/>
  <c r="D194" i="24" s="1"/>
  <c r="D196" i="24" s="1"/>
  <c r="E156" i="24"/>
  <c r="F156" i="24"/>
  <c r="F157" i="24" s="1"/>
  <c r="F158" i="24" s="1"/>
  <c r="F159" i="24" s="1"/>
  <c r="F161" i="24" s="1"/>
  <c r="F162" i="24" s="1"/>
  <c r="F163" i="24" s="1"/>
  <c r="F164" i="24" s="1"/>
  <c r="F166" i="24" s="1"/>
  <c r="F167" i="24" s="1"/>
  <c r="F168" i="24" s="1"/>
  <c r="F169" i="24" s="1"/>
  <c r="F170" i="24" s="1"/>
  <c r="F171" i="24" s="1"/>
  <c r="F172" i="24" s="1"/>
  <c r="F174" i="24" s="1"/>
  <c r="G156" i="24"/>
  <c r="D156" i="24"/>
  <c r="D157" i="24" s="1"/>
  <c r="D158" i="24" s="1"/>
  <c r="D159" i="24" s="1"/>
  <c r="D161" i="24" s="1"/>
  <c r="D162" i="24" s="1"/>
  <c r="D163" i="24" s="1"/>
  <c r="D164" i="24" s="1"/>
  <c r="D166" i="24" s="1"/>
  <c r="D167" i="24" s="1"/>
  <c r="D168" i="24" s="1"/>
  <c r="D169" i="24" s="1"/>
  <c r="D170" i="24" s="1"/>
  <c r="D171" i="24" s="1"/>
  <c r="D172" i="24" s="1"/>
  <c r="D174" i="24" s="1"/>
  <c r="E134" i="24"/>
  <c r="F134" i="24"/>
  <c r="F135" i="24" s="1"/>
  <c r="F136" i="24" s="1"/>
  <c r="F137" i="24" s="1"/>
  <c r="F139" i="24" s="1"/>
  <c r="F140" i="24" s="1"/>
  <c r="F141" i="24" s="1"/>
  <c r="F142" i="24" s="1"/>
  <c r="F144" i="24" s="1"/>
  <c r="F145" i="24" s="1"/>
  <c r="F146" i="24" s="1"/>
  <c r="F147" i="24" s="1"/>
  <c r="F148" i="24" s="1"/>
  <c r="F149" i="24" s="1"/>
  <c r="F150" i="24" s="1"/>
  <c r="F152" i="24" s="1"/>
  <c r="G134" i="24"/>
  <c r="D134" i="24"/>
  <c r="D135" i="24" s="1"/>
  <c r="D136" i="24" s="1"/>
  <c r="D137" i="24" s="1"/>
  <c r="D139" i="24" s="1"/>
  <c r="D140" i="24" s="1"/>
  <c r="D141" i="24" s="1"/>
  <c r="D142" i="24" s="1"/>
  <c r="D144" i="24" s="1"/>
  <c r="D145" i="24" s="1"/>
  <c r="D146" i="24" s="1"/>
  <c r="D147" i="24" s="1"/>
  <c r="D148" i="24" s="1"/>
  <c r="D149" i="24" s="1"/>
  <c r="D150" i="24" s="1"/>
  <c r="D152" i="24" s="1"/>
  <c r="E112" i="24"/>
  <c r="F112" i="24"/>
  <c r="F113" i="24" s="1"/>
  <c r="F114" i="24" s="1"/>
  <c r="F115" i="24" s="1"/>
  <c r="F117" i="24" s="1"/>
  <c r="F118" i="24" s="1"/>
  <c r="F119" i="24" s="1"/>
  <c r="F120" i="24" s="1"/>
  <c r="F122" i="24" s="1"/>
  <c r="F123" i="24" s="1"/>
  <c r="F124" i="24" s="1"/>
  <c r="F125" i="24" s="1"/>
  <c r="F126" i="24" s="1"/>
  <c r="F127" i="24" s="1"/>
  <c r="F128" i="24" s="1"/>
  <c r="F130" i="24" s="1"/>
  <c r="G112" i="24"/>
  <c r="D112" i="24"/>
  <c r="D113" i="24" s="1"/>
  <c r="D114" i="24" s="1"/>
  <c r="D115" i="24" s="1"/>
  <c r="D117" i="24" s="1"/>
  <c r="D118" i="24" s="1"/>
  <c r="D119" i="24" s="1"/>
  <c r="D120" i="24" s="1"/>
  <c r="D122" i="24" s="1"/>
  <c r="D123" i="24" s="1"/>
  <c r="D124" i="24" s="1"/>
  <c r="D125" i="24" s="1"/>
  <c r="D126" i="24" s="1"/>
  <c r="D127" i="24" s="1"/>
  <c r="D128" i="24" s="1"/>
  <c r="D130" i="24" s="1"/>
  <c r="E90" i="24"/>
  <c r="F90" i="24"/>
  <c r="F91" i="24" s="1"/>
  <c r="F92" i="24" s="1"/>
  <c r="F93" i="24" s="1"/>
  <c r="F95" i="24" s="1"/>
  <c r="F96" i="24" s="1"/>
  <c r="F97" i="24" s="1"/>
  <c r="F98" i="24" s="1"/>
  <c r="F100" i="24" s="1"/>
  <c r="F101" i="24" s="1"/>
  <c r="F102" i="24" s="1"/>
  <c r="F103" i="24" s="1"/>
  <c r="F104" i="24" s="1"/>
  <c r="F105" i="24" s="1"/>
  <c r="F106" i="24" s="1"/>
  <c r="F108" i="24" s="1"/>
  <c r="G90" i="24"/>
  <c r="D90" i="24"/>
  <c r="D91" i="24" s="1"/>
  <c r="D92" i="24" s="1"/>
  <c r="D93" i="24" s="1"/>
  <c r="D95" i="24" s="1"/>
  <c r="D96" i="24" s="1"/>
  <c r="D97" i="24" s="1"/>
  <c r="D98" i="24" s="1"/>
  <c r="D100" i="24" s="1"/>
  <c r="D101" i="24" s="1"/>
  <c r="D102" i="24" s="1"/>
  <c r="D103" i="24" s="1"/>
  <c r="D104" i="24" s="1"/>
  <c r="D105" i="24" s="1"/>
  <c r="D106" i="24" s="1"/>
  <c r="D108" i="24" s="1"/>
  <c r="E68" i="24"/>
  <c r="F68" i="24"/>
  <c r="F69" i="24" s="1"/>
  <c r="F70" i="24" s="1"/>
  <c r="F71" i="24" s="1"/>
  <c r="F73" i="24" s="1"/>
  <c r="F74" i="24" s="1"/>
  <c r="F75" i="24" s="1"/>
  <c r="F76" i="24" s="1"/>
  <c r="F78" i="24" s="1"/>
  <c r="F79" i="24" s="1"/>
  <c r="F80" i="24" s="1"/>
  <c r="F81" i="24" s="1"/>
  <c r="F82" i="24" s="1"/>
  <c r="F83" i="24" s="1"/>
  <c r="F84" i="24" s="1"/>
  <c r="F86" i="24" s="1"/>
  <c r="G68" i="24"/>
  <c r="D68" i="24"/>
  <c r="D69" i="24" s="1"/>
  <c r="D70" i="24" s="1"/>
  <c r="D71" i="24" s="1"/>
  <c r="D73" i="24" s="1"/>
  <c r="D74" i="24" s="1"/>
  <c r="D75" i="24" s="1"/>
  <c r="D76" i="24" s="1"/>
  <c r="D78" i="24" s="1"/>
  <c r="D79" i="24" s="1"/>
  <c r="D80" i="24" s="1"/>
  <c r="D81" i="24" s="1"/>
  <c r="D82" i="24" s="1"/>
  <c r="D83" i="24" s="1"/>
  <c r="D84" i="24" s="1"/>
  <c r="D86" i="24" s="1"/>
  <c r="E46" i="24"/>
  <c r="F46" i="24"/>
  <c r="F47" i="24" s="1"/>
  <c r="F48" i="24" s="1"/>
  <c r="F49" i="24" s="1"/>
  <c r="F51" i="24" s="1"/>
  <c r="F52" i="24" s="1"/>
  <c r="F53" i="24" s="1"/>
  <c r="F54" i="24" s="1"/>
  <c r="F56" i="24" s="1"/>
  <c r="F57" i="24" s="1"/>
  <c r="F58" i="24" s="1"/>
  <c r="F59" i="24" s="1"/>
  <c r="F60" i="24" s="1"/>
  <c r="F61" i="24" s="1"/>
  <c r="F62" i="24" s="1"/>
  <c r="F64" i="24" s="1"/>
  <c r="G46" i="24"/>
  <c r="D46" i="24"/>
  <c r="D47" i="24" s="1"/>
  <c r="D48" i="24" s="1"/>
  <c r="D49" i="24" s="1"/>
  <c r="D51" i="24" s="1"/>
  <c r="D52" i="24" s="1"/>
  <c r="D53" i="24" s="1"/>
  <c r="D54" i="24" s="1"/>
  <c r="D56" i="24" s="1"/>
  <c r="D57" i="24" s="1"/>
  <c r="D58" i="24" s="1"/>
  <c r="D59" i="24" s="1"/>
  <c r="D60" i="24" s="1"/>
  <c r="D61" i="24" s="1"/>
  <c r="D62" i="24" s="1"/>
  <c r="D64" i="24" s="1"/>
  <c r="E24" i="24"/>
  <c r="F24" i="24"/>
  <c r="F25" i="24" s="1"/>
  <c r="F26" i="24" s="1"/>
  <c r="F27" i="24" s="1"/>
  <c r="F29" i="24" s="1"/>
  <c r="F30" i="24" s="1"/>
  <c r="F31" i="24" s="1"/>
  <c r="F32" i="24" s="1"/>
  <c r="F34" i="24" s="1"/>
  <c r="F35" i="24" s="1"/>
  <c r="F36" i="24" s="1"/>
  <c r="F37" i="24" s="1"/>
  <c r="F38" i="24" s="1"/>
  <c r="F39" i="24" s="1"/>
  <c r="F40" i="24" s="1"/>
  <c r="F42" i="24" s="1"/>
  <c r="G24" i="24"/>
  <c r="D24" i="24"/>
  <c r="D25" i="24" s="1"/>
  <c r="D26" i="24" s="1"/>
  <c r="D27" i="24" s="1"/>
  <c r="D29" i="24" s="1"/>
  <c r="D30" i="24" s="1"/>
  <c r="D31" i="24" s="1"/>
  <c r="D32" i="24" s="1"/>
  <c r="D34" i="24" s="1"/>
  <c r="D35" i="24" s="1"/>
  <c r="D36" i="24" s="1"/>
  <c r="D37" i="24" s="1"/>
  <c r="D38" i="24" s="1"/>
  <c r="D39" i="24" s="1"/>
  <c r="D40" i="24" s="1"/>
  <c r="D42" i="24" s="1"/>
  <c r="E2" i="24"/>
  <c r="F2" i="24"/>
  <c r="F3" i="24" s="1"/>
  <c r="F4" i="24" s="1"/>
  <c r="F5" i="24" s="1"/>
  <c r="F7" i="24" s="1"/>
  <c r="F8" i="24" s="1"/>
  <c r="F9" i="24" s="1"/>
  <c r="F10" i="24" s="1"/>
  <c r="F12" i="24" s="1"/>
  <c r="F13" i="24" s="1"/>
  <c r="F14" i="24" s="1"/>
  <c r="F15" i="24" s="1"/>
  <c r="F16" i="24" s="1"/>
  <c r="F17" i="24" s="1"/>
  <c r="F18" i="24" s="1"/>
  <c r="F20" i="24" s="1"/>
  <c r="G2" i="24"/>
  <c r="D2" i="24"/>
  <c r="D3" i="24" s="1"/>
  <c r="D4" i="24" s="1"/>
  <c r="D5" i="24" s="1"/>
  <c r="D7" i="24" s="1"/>
  <c r="D8" i="24" s="1"/>
  <c r="D9" i="24" s="1"/>
  <c r="D10" i="24" s="1"/>
  <c r="D12" i="24" s="1"/>
  <c r="D13" i="24" s="1"/>
  <c r="D14" i="24" s="1"/>
  <c r="D15" i="24" s="1"/>
  <c r="D16" i="24" s="1"/>
  <c r="D17" i="24" s="1"/>
  <c r="D18" i="24" s="1"/>
  <c r="D20" i="24" s="1"/>
  <c r="M9" i="23"/>
  <c r="M10" i="23"/>
  <c r="M11" i="23"/>
  <c r="M12" i="23"/>
  <c r="M13" i="23"/>
  <c r="M8" i="23"/>
  <c r="L39" i="23"/>
  <c r="K39" i="23"/>
  <c r="S4" i="23"/>
  <c r="R4" i="23"/>
  <c r="Q4" i="23"/>
  <c r="D4" i="23"/>
  <c r="F12" i="18"/>
  <c r="I7" i="21" s="1"/>
  <c r="E7" i="21" s="1"/>
  <c r="C3" i="18"/>
  <c r="F1" i="18"/>
  <c r="B3" i="18"/>
  <c r="B2" i="18"/>
  <c r="B1" i="18"/>
  <c r="A2" i="21"/>
  <c r="C2" i="21"/>
  <c r="E12" i="18"/>
  <c r="G7" i="21" s="1"/>
  <c r="E24" i="22"/>
  <c r="G95" i="21" s="1"/>
  <c r="D4" i="3"/>
  <c r="A4" i="14" s="1"/>
  <c r="B3" i="22"/>
  <c r="B2" i="22"/>
  <c r="F1" i="22"/>
  <c r="B1" i="22"/>
  <c r="J86" i="2"/>
  <c r="J174" i="2"/>
  <c r="J262" i="2"/>
  <c r="J350" i="2"/>
  <c r="J438" i="2"/>
  <c r="J526" i="2"/>
  <c r="J614" i="2"/>
  <c r="J702" i="2"/>
  <c r="J790" i="2"/>
  <c r="J878" i="2"/>
  <c r="J966" i="2"/>
  <c r="J1054" i="2"/>
  <c r="J1142" i="2"/>
  <c r="J1230" i="2"/>
  <c r="J1318" i="2"/>
  <c r="J1406" i="2"/>
  <c r="J1494" i="2"/>
  <c r="J1582" i="2"/>
  <c r="J1670" i="2"/>
  <c r="J1758" i="2"/>
  <c r="J1846" i="2"/>
  <c r="J1934" i="2"/>
  <c r="J2022" i="2"/>
  <c r="J2110" i="2"/>
  <c r="J2198" i="2"/>
  <c r="J2286" i="2"/>
  <c r="J2374" i="2"/>
  <c r="J2462" i="2"/>
  <c r="J2550" i="2"/>
  <c r="J2638" i="2"/>
  <c r="K86" i="2"/>
  <c r="K174" i="2"/>
  <c r="K262" i="2"/>
  <c r="K350" i="2"/>
  <c r="K438" i="2"/>
  <c r="K526" i="2"/>
  <c r="K614" i="2"/>
  <c r="K702" i="2"/>
  <c r="K790" i="2"/>
  <c r="K878" i="2"/>
  <c r="K966" i="2"/>
  <c r="K1054" i="2"/>
  <c r="K1142" i="2"/>
  <c r="K1230" i="2"/>
  <c r="K1318" i="2"/>
  <c r="K1406" i="2"/>
  <c r="K1494" i="2"/>
  <c r="K1582" i="2"/>
  <c r="K1670" i="2"/>
  <c r="K1758" i="2"/>
  <c r="K1846" i="2"/>
  <c r="K1934" i="2"/>
  <c r="K2022" i="2"/>
  <c r="K2110" i="2"/>
  <c r="K2198" i="2"/>
  <c r="K2286" i="2"/>
  <c r="K2374" i="2"/>
  <c r="K2462" i="2"/>
  <c r="K2550" i="2"/>
  <c r="K2638" i="2"/>
  <c r="E2554" i="2"/>
  <c r="E2555" i="2" s="1"/>
  <c r="E2556" i="2" s="1"/>
  <c r="E2557" i="2" s="1"/>
  <c r="E2558" i="2" s="1"/>
  <c r="E2559" i="2" s="1"/>
  <c r="E2560" i="2" s="1"/>
  <c r="E2561" i="2" s="1"/>
  <c r="E2562" i="2" s="1"/>
  <c r="E2563" i="2" s="1"/>
  <c r="E2564" i="2" s="1"/>
  <c r="E2565" i="2" s="1"/>
  <c r="E2566" i="2" s="1"/>
  <c r="E2567" i="2" s="1"/>
  <c r="E2568" i="2" s="1"/>
  <c r="E2569" i="2" s="1"/>
  <c r="E2570" i="2" s="1"/>
  <c r="E2571" i="2" s="1"/>
  <c r="E2572" i="2" s="1"/>
  <c r="E2573" i="2" s="1"/>
  <c r="E2574" i="2" s="1"/>
  <c r="E2575" i="2" s="1"/>
  <c r="E2576" i="2" s="1"/>
  <c r="E2577" i="2" s="1"/>
  <c r="E2578" i="2" s="1"/>
  <c r="E2579" i="2" s="1"/>
  <c r="E2580" i="2" s="1"/>
  <c r="E2581" i="2" s="1"/>
  <c r="E2582" i="2" s="1"/>
  <c r="E2583" i="2" s="1"/>
  <c r="E2584" i="2" s="1"/>
  <c r="E2585" i="2" s="1"/>
  <c r="E2586" i="2" s="1"/>
  <c r="E2587" i="2" s="1"/>
  <c r="E2588" i="2" s="1"/>
  <c r="E2589" i="2" s="1"/>
  <c r="E2590" i="2" s="1"/>
  <c r="E2591" i="2" s="1"/>
  <c r="E2592" i="2" s="1"/>
  <c r="E2593" i="2" s="1"/>
  <c r="E2594" i="2" s="1"/>
  <c r="E2595" i="2" s="1"/>
  <c r="E2596" i="2" s="1"/>
  <c r="E2597" i="2" s="1"/>
  <c r="E2598" i="2" s="1"/>
  <c r="E2599" i="2" s="1"/>
  <c r="E2600" i="2" s="1"/>
  <c r="E2601" i="2" s="1"/>
  <c r="E2602" i="2" s="1"/>
  <c r="E2603" i="2" s="1"/>
  <c r="E2605" i="2" s="1"/>
  <c r="E2606" i="2" s="1"/>
  <c r="E2607" i="2" s="1"/>
  <c r="E2608" i="2" s="1"/>
  <c r="E2609" i="2" s="1"/>
  <c r="E2610" i="2" s="1"/>
  <c r="D2554" i="2"/>
  <c r="D2555" i="2" s="1"/>
  <c r="D2556" i="2" s="1"/>
  <c r="D2557" i="2" s="1"/>
  <c r="D2558" i="2" s="1"/>
  <c r="D2559" i="2" s="1"/>
  <c r="D2560" i="2" s="1"/>
  <c r="D2561" i="2" s="1"/>
  <c r="D2562" i="2" s="1"/>
  <c r="D2563" i="2" s="1"/>
  <c r="D2564" i="2" s="1"/>
  <c r="D2565" i="2" s="1"/>
  <c r="D2566" i="2" s="1"/>
  <c r="D2567" i="2" s="1"/>
  <c r="D2568" i="2" s="1"/>
  <c r="D2569" i="2" s="1"/>
  <c r="D2570" i="2" s="1"/>
  <c r="D2571" i="2" s="1"/>
  <c r="D2572" i="2" s="1"/>
  <c r="D2573" i="2" s="1"/>
  <c r="D2574" i="2" s="1"/>
  <c r="D2575" i="2" s="1"/>
  <c r="D2576" i="2" s="1"/>
  <c r="D2577" i="2" s="1"/>
  <c r="D2578" i="2" s="1"/>
  <c r="D2579" i="2" s="1"/>
  <c r="D2580" i="2" s="1"/>
  <c r="D2581" i="2" s="1"/>
  <c r="D2582" i="2" s="1"/>
  <c r="D2583" i="2" s="1"/>
  <c r="D2584" i="2" s="1"/>
  <c r="D2585" i="2" s="1"/>
  <c r="D2586" i="2" s="1"/>
  <c r="D2587" i="2" s="1"/>
  <c r="D2588" i="2" s="1"/>
  <c r="D2589" i="2" s="1"/>
  <c r="D2590" i="2" s="1"/>
  <c r="D2591" i="2" s="1"/>
  <c r="D2592" i="2" s="1"/>
  <c r="D2593" i="2" s="1"/>
  <c r="D2594" i="2" s="1"/>
  <c r="D2595" i="2" s="1"/>
  <c r="D2596" i="2" s="1"/>
  <c r="D2597" i="2" s="1"/>
  <c r="D2598" i="2" s="1"/>
  <c r="D2599" i="2" s="1"/>
  <c r="D2600" i="2" s="1"/>
  <c r="D2601" i="2" s="1"/>
  <c r="D2602" i="2" s="1"/>
  <c r="D2603" i="2" s="1"/>
  <c r="D2605" i="2" s="1"/>
  <c r="D2606" i="2" s="1"/>
  <c r="D2607" i="2" s="1"/>
  <c r="D2608" i="2" s="1"/>
  <c r="D2609" i="2" s="1"/>
  <c r="D2610" i="2" s="1"/>
  <c r="E2466" i="2"/>
  <c r="E2467" i="2" s="1"/>
  <c r="E2468" i="2" s="1"/>
  <c r="E2469" i="2" s="1"/>
  <c r="E2470" i="2" s="1"/>
  <c r="E2471" i="2" s="1"/>
  <c r="E2472" i="2" s="1"/>
  <c r="E2473" i="2" s="1"/>
  <c r="E2474" i="2" s="1"/>
  <c r="E2475" i="2" s="1"/>
  <c r="E2476" i="2" s="1"/>
  <c r="E2477" i="2" s="1"/>
  <c r="E2478" i="2" s="1"/>
  <c r="E2479" i="2" s="1"/>
  <c r="E2480" i="2" s="1"/>
  <c r="E2481" i="2" s="1"/>
  <c r="E2482" i="2" s="1"/>
  <c r="E2483" i="2" s="1"/>
  <c r="E2484" i="2" s="1"/>
  <c r="E2485" i="2" s="1"/>
  <c r="E2486" i="2" s="1"/>
  <c r="E2487" i="2" s="1"/>
  <c r="E2488" i="2" s="1"/>
  <c r="E2489" i="2" s="1"/>
  <c r="E2490" i="2" s="1"/>
  <c r="E2491" i="2" s="1"/>
  <c r="E2492" i="2" s="1"/>
  <c r="E2493" i="2" s="1"/>
  <c r="E2494" i="2" s="1"/>
  <c r="E2495" i="2" s="1"/>
  <c r="E2496" i="2" s="1"/>
  <c r="E2497" i="2" s="1"/>
  <c r="E2498" i="2" s="1"/>
  <c r="E2499" i="2" s="1"/>
  <c r="E2500" i="2" s="1"/>
  <c r="E2501" i="2" s="1"/>
  <c r="E2502" i="2" s="1"/>
  <c r="E2503" i="2" s="1"/>
  <c r="E2504" i="2" s="1"/>
  <c r="E2505" i="2" s="1"/>
  <c r="E2506" i="2" s="1"/>
  <c r="E2507" i="2" s="1"/>
  <c r="E2508" i="2" s="1"/>
  <c r="E2509" i="2" s="1"/>
  <c r="E2510" i="2" s="1"/>
  <c r="E2511" i="2" s="1"/>
  <c r="E2512" i="2" s="1"/>
  <c r="E2513" i="2" s="1"/>
  <c r="E2514" i="2" s="1"/>
  <c r="E2515" i="2" s="1"/>
  <c r="E2517" i="2" s="1"/>
  <c r="E2518" i="2" s="1"/>
  <c r="E2519" i="2" s="1"/>
  <c r="E2520" i="2" s="1"/>
  <c r="E2521" i="2" s="1"/>
  <c r="E2522" i="2" s="1"/>
  <c r="D2466" i="2"/>
  <c r="D2467" i="2" s="1"/>
  <c r="D2468" i="2" s="1"/>
  <c r="D2469" i="2" s="1"/>
  <c r="D2470" i="2" s="1"/>
  <c r="D2471" i="2" s="1"/>
  <c r="D2472" i="2" s="1"/>
  <c r="D2473" i="2" s="1"/>
  <c r="D2474" i="2" s="1"/>
  <c r="D2475" i="2" s="1"/>
  <c r="D2476" i="2" s="1"/>
  <c r="D2477" i="2" s="1"/>
  <c r="D2478" i="2" s="1"/>
  <c r="D2479" i="2" s="1"/>
  <c r="D2480" i="2" s="1"/>
  <c r="D2481" i="2" s="1"/>
  <c r="D2482" i="2" s="1"/>
  <c r="D2483" i="2" s="1"/>
  <c r="D2484" i="2" s="1"/>
  <c r="D2485" i="2" s="1"/>
  <c r="D2486" i="2" s="1"/>
  <c r="D2487" i="2" s="1"/>
  <c r="D2488" i="2" s="1"/>
  <c r="D2489" i="2" s="1"/>
  <c r="D2490" i="2" s="1"/>
  <c r="D2491" i="2" s="1"/>
  <c r="D2492" i="2" s="1"/>
  <c r="D2493" i="2" s="1"/>
  <c r="D2494" i="2" s="1"/>
  <c r="D2495" i="2" s="1"/>
  <c r="D2496" i="2" s="1"/>
  <c r="D2497" i="2" s="1"/>
  <c r="D2498" i="2" s="1"/>
  <c r="D2499" i="2" s="1"/>
  <c r="D2500" i="2" s="1"/>
  <c r="D2501" i="2" s="1"/>
  <c r="D2502" i="2" s="1"/>
  <c r="D2503" i="2" s="1"/>
  <c r="D2504" i="2" s="1"/>
  <c r="D2505" i="2" s="1"/>
  <c r="D2506" i="2" s="1"/>
  <c r="D2507" i="2" s="1"/>
  <c r="D2508" i="2" s="1"/>
  <c r="D2509" i="2" s="1"/>
  <c r="D2510" i="2" s="1"/>
  <c r="D2511" i="2" s="1"/>
  <c r="D2512" i="2" s="1"/>
  <c r="D2513" i="2" s="1"/>
  <c r="D2514" i="2" s="1"/>
  <c r="D2515" i="2" s="1"/>
  <c r="D2517" i="2" s="1"/>
  <c r="D2518" i="2" s="1"/>
  <c r="D2519" i="2" s="1"/>
  <c r="D2520" i="2" s="1"/>
  <c r="D2521" i="2" s="1"/>
  <c r="D2522" i="2" s="1"/>
  <c r="E2378" i="2"/>
  <c r="E2379" i="2" s="1"/>
  <c r="E2380" i="2" s="1"/>
  <c r="E2381" i="2" s="1"/>
  <c r="E2382" i="2" s="1"/>
  <c r="E2383" i="2" s="1"/>
  <c r="E2384" i="2" s="1"/>
  <c r="E2385" i="2" s="1"/>
  <c r="E2386" i="2" s="1"/>
  <c r="E2387" i="2" s="1"/>
  <c r="E2388" i="2" s="1"/>
  <c r="E2389" i="2" s="1"/>
  <c r="E2390" i="2" s="1"/>
  <c r="E2391" i="2" s="1"/>
  <c r="E2392" i="2" s="1"/>
  <c r="E2393" i="2" s="1"/>
  <c r="E2394" i="2" s="1"/>
  <c r="E2395" i="2" s="1"/>
  <c r="E2396" i="2" s="1"/>
  <c r="E2397" i="2" s="1"/>
  <c r="E2398" i="2" s="1"/>
  <c r="E2399" i="2" s="1"/>
  <c r="E2400" i="2" s="1"/>
  <c r="E2401" i="2" s="1"/>
  <c r="E2402" i="2" s="1"/>
  <c r="E2403" i="2" s="1"/>
  <c r="E2404" i="2" s="1"/>
  <c r="E2405" i="2" s="1"/>
  <c r="E2406" i="2" s="1"/>
  <c r="E2407" i="2" s="1"/>
  <c r="E2408" i="2" s="1"/>
  <c r="E2409" i="2" s="1"/>
  <c r="E2410" i="2" s="1"/>
  <c r="E2411" i="2" s="1"/>
  <c r="E2412" i="2" s="1"/>
  <c r="E2413" i="2" s="1"/>
  <c r="E2414" i="2" s="1"/>
  <c r="E2415" i="2" s="1"/>
  <c r="E2416" i="2" s="1"/>
  <c r="E2417" i="2" s="1"/>
  <c r="E2418" i="2" s="1"/>
  <c r="E2419" i="2" s="1"/>
  <c r="E2420" i="2" s="1"/>
  <c r="E2421" i="2" s="1"/>
  <c r="E2422" i="2" s="1"/>
  <c r="E2423" i="2" s="1"/>
  <c r="E2424" i="2" s="1"/>
  <c r="E2425" i="2" s="1"/>
  <c r="E2426" i="2" s="1"/>
  <c r="E2427" i="2" s="1"/>
  <c r="E2429" i="2" s="1"/>
  <c r="E2430" i="2" s="1"/>
  <c r="E2431" i="2" s="1"/>
  <c r="E2432" i="2" s="1"/>
  <c r="E2433" i="2" s="1"/>
  <c r="E2434" i="2" s="1"/>
  <c r="D2378" i="2"/>
  <c r="D2379" i="2" s="1"/>
  <c r="D2380" i="2" s="1"/>
  <c r="D2381" i="2" s="1"/>
  <c r="D2382" i="2" s="1"/>
  <c r="D2383" i="2" s="1"/>
  <c r="D2384" i="2" s="1"/>
  <c r="D2385" i="2" s="1"/>
  <c r="D2386" i="2" s="1"/>
  <c r="D2387" i="2" s="1"/>
  <c r="D2388" i="2" s="1"/>
  <c r="D2389" i="2" s="1"/>
  <c r="D2390" i="2" s="1"/>
  <c r="D2391" i="2" s="1"/>
  <c r="D2392" i="2" s="1"/>
  <c r="D2393" i="2" s="1"/>
  <c r="D2394" i="2" s="1"/>
  <c r="D2395" i="2" s="1"/>
  <c r="D2396" i="2" s="1"/>
  <c r="D2397" i="2" s="1"/>
  <c r="D2398" i="2" s="1"/>
  <c r="D2399" i="2" s="1"/>
  <c r="D2400" i="2" s="1"/>
  <c r="D2401" i="2" s="1"/>
  <c r="D2402" i="2" s="1"/>
  <c r="D2403" i="2" s="1"/>
  <c r="D2404" i="2" s="1"/>
  <c r="D2405" i="2" s="1"/>
  <c r="D2406" i="2" s="1"/>
  <c r="D2407" i="2" s="1"/>
  <c r="D2408" i="2" s="1"/>
  <c r="D2409" i="2" s="1"/>
  <c r="D2410" i="2" s="1"/>
  <c r="D2411" i="2" s="1"/>
  <c r="D2412" i="2" s="1"/>
  <c r="D2413" i="2" s="1"/>
  <c r="D2414" i="2" s="1"/>
  <c r="D2415" i="2" s="1"/>
  <c r="D2416" i="2" s="1"/>
  <c r="D2417" i="2" s="1"/>
  <c r="D2418" i="2" s="1"/>
  <c r="D2419" i="2" s="1"/>
  <c r="D2420" i="2" s="1"/>
  <c r="D2421" i="2" s="1"/>
  <c r="D2422" i="2" s="1"/>
  <c r="D2423" i="2" s="1"/>
  <c r="D2424" i="2" s="1"/>
  <c r="D2425" i="2" s="1"/>
  <c r="D2426" i="2" s="1"/>
  <c r="D2427" i="2" s="1"/>
  <c r="D2429" i="2" s="1"/>
  <c r="D2430" i="2" s="1"/>
  <c r="D2431" i="2" s="1"/>
  <c r="D2432" i="2" s="1"/>
  <c r="D2433" i="2" s="1"/>
  <c r="D2434" i="2" s="1"/>
  <c r="E2290" i="2"/>
  <c r="E2291" i="2" s="1"/>
  <c r="E2292" i="2" s="1"/>
  <c r="E2293" i="2" s="1"/>
  <c r="E2294" i="2" s="1"/>
  <c r="E2295" i="2" s="1"/>
  <c r="E2296" i="2" s="1"/>
  <c r="E2297" i="2" s="1"/>
  <c r="E2298" i="2" s="1"/>
  <c r="E2299" i="2" s="1"/>
  <c r="E2300" i="2" s="1"/>
  <c r="E2301" i="2" s="1"/>
  <c r="E2302" i="2" s="1"/>
  <c r="E2303" i="2" s="1"/>
  <c r="E2304" i="2" s="1"/>
  <c r="E2305" i="2" s="1"/>
  <c r="E2306" i="2" s="1"/>
  <c r="E2307" i="2" s="1"/>
  <c r="E2308" i="2" s="1"/>
  <c r="E2309" i="2" s="1"/>
  <c r="E2310" i="2" s="1"/>
  <c r="E2311" i="2" s="1"/>
  <c r="E2312" i="2" s="1"/>
  <c r="E2313" i="2" s="1"/>
  <c r="E2314" i="2" s="1"/>
  <c r="E2315" i="2" s="1"/>
  <c r="E2316" i="2" s="1"/>
  <c r="E2317" i="2" s="1"/>
  <c r="E2318" i="2" s="1"/>
  <c r="E2319" i="2" s="1"/>
  <c r="E2320" i="2" s="1"/>
  <c r="E2321" i="2" s="1"/>
  <c r="E2322" i="2" s="1"/>
  <c r="E2323" i="2" s="1"/>
  <c r="E2324" i="2" s="1"/>
  <c r="E2325" i="2" s="1"/>
  <c r="E2326" i="2" s="1"/>
  <c r="E2327" i="2" s="1"/>
  <c r="E2328" i="2" s="1"/>
  <c r="E2329" i="2" s="1"/>
  <c r="E2330" i="2" s="1"/>
  <c r="E2331" i="2" s="1"/>
  <c r="E2332" i="2" s="1"/>
  <c r="E2333" i="2" s="1"/>
  <c r="E2334" i="2" s="1"/>
  <c r="E2335" i="2" s="1"/>
  <c r="E2336" i="2" s="1"/>
  <c r="E2337" i="2" s="1"/>
  <c r="E2338" i="2" s="1"/>
  <c r="E2339" i="2" s="1"/>
  <c r="E2341" i="2" s="1"/>
  <c r="E2342" i="2" s="1"/>
  <c r="E2343" i="2" s="1"/>
  <c r="E2344" i="2" s="1"/>
  <c r="E2345" i="2" s="1"/>
  <c r="E2346" i="2" s="1"/>
  <c r="D2290" i="2"/>
  <c r="D2291" i="2" s="1"/>
  <c r="D2292" i="2" s="1"/>
  <c r="D2293" i="2" s="1"/>
  <c r="D2294" i="2" s="1"/>
  <c r="D2295" i="2" s="1"/>
  <c r="D2296" i="2" s="1"/>
  <c r="D2297" i="2" s="1"/>
  <c r="D2298" i="2" s="1"/>
  <c r="D2299" i="2" s="1"/>
  <c r="D2300" i="2" s="1"/>
  <c r="D2301" i="2" s="1"/>
  <c r="D2302" i="2" s="1"/>
  <c r="D2303" i="2" s="1"/>
  <c r="D2304" i="2" s="1"/>
  <c r="D2305" i="2" s="1"/>
  <c r="D2306" i="2" s="1"/>
  <c r="D2307" i="2" s="1"/>
  <c r="D2308" i="2" s="1"/>
  <c r="D2309" i="2" s="1"/>
  <c r="D2310" i="2" s="1"/>
  <c r="D2311" i="2" s="1"/>
  <c r="D2312" i="2" s="1"/>
  <c r="D2313" i="2" s="1"/>
  <c r="D2314" i="2" s="1"/>
  <c r="D2315" i="2" s="1"/>
  <c r="D2316" i="2" s="1"/>
  <c r="D2317" i="2" s="1"/>
  <c r="D2318" i="2" s="1"/>
  <c r="D2319" i="2" s="1"/>
  <c r="D2320" i="2" s="1"/>
  <c r="D2321" i="2" s="1"/>
  <c r="D2322" i="2" s="1"/>
  <c r="D2323" i="2" s="1"/>
  <c r="D2324" i="2" s="1"/>
  <c r="D2325" i="2" s="1"/>
  <c r="D2326" i="2" s="1"/>
  <c r="D2327" i="2" s="1"/>
  <c r="D2328" i="2" s="1"/>
  <c r="D2329" i="2" s="1"/>
  <c r="D2330" i="2" s="1"/>
  <c r="D2331" i="2" s="1"/>
  <c r="D2332" i="2" s="1"/>
  <c r="D2333" i="2" s="1"/>
  <c r="D2334" i="2" s="1"/>
  <c r="D2335" i="2" s="1"/>
  <c r="D2336" i="2" s="1"/>
  <c r="D2337" i="2" s="1"/>
  <c r="D2338" i="2" s="1"/>
  <c r="D2339" i="2" s="1"/>
  <c r="D2341" i="2" s="1"/>
  <c r="D2342" i="2" s="1"/>
  <c r="D2343" i="2" s="1"/>
  <c r="D2344" i="2" s="1"/>
  <c r="D2345" i="2" s="1"/>
  <c r="D2346" i="2" s="1"/>
  <c r="D2347" i="2" s="1"/>
  <c r="D2348" i="2" s="1"/>
  <c r="D2349" i="2" s="1"/>
  <c r="D2350" i="2" s="1"/>
  <c r="D2351" i="2" s="1"/>
  <c r="E2202" i="2"/>
  <c r="E2203" i="2" s="1"/>
  <c r="E2204" i="2" s="1"/>
  <c r="E2205" i="2" s="1"/>
  <c r="E2206" i="2" s="1"/>
  <c r="E2207" i="2" s="1"/>
  <c r="E2208" i="2" s="1"/>
  <c r="E2209" i="2" s="1"/>
  <c r="E2210" i="2" s="1"/>
  <c r="E2211" i="2" s="1"/>
  <c r="E2212" i="2" s="1"/>
  <c r="E2213" i="2" s="1"/>
  <c r="E2214" i="2" s="1"/>
  <c r="E2215" i="2" s="1"/>
  <c r="E2216" i="2" s="1"/>
  <c r="E2217" i="2" s="1"/>
  <c r="E2218" i="2" s="1"/>
  <c r="E2219" i="2" s="1"/>
  <c r="E2220" i="2" s="1"/>
  <c r="E2221" i="2" s="1"/>
  <c r="E2222" i="2" s="1"/>
  <c r="E2223" i="2" s="1"/>
  <c r="E2224" i="2" s="1"/>
  <c r="E2225" i="2" s="1"/>
  <c r="E2226" i="2" s="1"/>
  <c r="E2227" i="2" s="1"/>
  <c r="E2228" i="2" s="1"/>
  <c r="E2229" i="2" s="1"/>
  <c r="E2230" i="2" s="1"/>
  <c r="E2231" i="2" s="1"/>
  <c r="E2232" i="2" s="1"/>
  <c r="E2233" i="2" s="1"/>
  <c r="E2234" i="2" s="1"/>
  <c r="E2235" i="2" s="1"/>
  <c r="E2236" i="2" s="1"/>
  <c r="E2237" i="2" s="1"/>
  <c r="E2238" i="2" s="1"/>
  <c r="E2239" i="2" s="1"/>
  <c r="E2240" i="2" s="1"/>
  <c r="E2241" i="2" s="1"/>
  <c r="E2242" i="2" s="1"/>
  <c r="E2243" i="2" s="1"/>
  <c r="E2244" i="2" s="1"/>
  <c r="E2245" i="2" s="1"/>
  <c r="E2246" i="2" s="1"/>
  <c r="E2247" i="2" s="1"/>
  <c r="E2248" i="2" s="1"/>
  <c r="E2249" i="2" s="1"/>
  <c r="E2250" i="2" s="1"/>
  <c r="E2251" i="2" s="1"/>
  <c r="E2253" i="2" s="1"/>
  <c r="E2254" i="2" s="1"/>
  <c r="E2255" i="2" s="1"/>
  <c r="E2256" i="2" s="1"/>
  <c r="E2257" i="2" s="1"/>
  <c r="E2258" i="2" s="1"/>
  <c r="D2202" i="2"/>
  <c r="D2203" i="2" s="1"/>
  <c r="D2204" i="2" s="1"/>
  <c r="D2205" i="2" s="1"/>
  <c r="D2206" i="2" s="1"/>
  <c r="D2207" i="2" s="1"/>
  <c r="D2208" i="2" s="1"/>
  <c r="D2209" i="2" s="1"/>
  <c r="D2210" i="2" s="1"/>
  <c r="D2211" i="2" s="1"/>
  <c r="D2212" i="2" s="1"/>
  <c r="D2213" i="2" s="1"/>
  <c r="D2214" i="2" s="1"/>
  <c r="D2215" i="2" s="1"/>
  <c r="D2216" i="2" s="1"/>
  <c r="D2217" i="2" s="1"/>
  <c r="D2218" i="2" s="1"/>
  <c r="D2219" i="2" s="1"/>
  <c r="D2220" i="2" s="1"/>
  <c r="D2221" i="2" s="1"/>
  <c r="D2222" i="2" s="1"/>
  <c r="D2223" i="2" s="1"/>
  <c r="D2224" i="2" s="1"/>
  <c r="D2225" i="2" s="1"/>
  <c r="D2226" i="2" s="1"/>
  <c r="D2227" i="2" s="1"/>
  <c r="D2228" i="2" s="1"/>
  <c r="D2229" i="2" s="1"/>
  <c r="D2230" i="2" s="1"/>
  <c r="D2231" i="2" s="1"/>
  <c r="D2232" i="2" s="1"/>
  <c r="D2233" i="2" s="1"/>
  <c r="D2234" i="2" s="1"/>
  <c r="D2235" i="2" s="1"/>
  <c r="D2236" i="2" s="1"/>
  <c r="D2237" i="2" s="1"/>
  <c r="D2238" i="2" s="1"/>
  <c r="D2239" i="2" s="1"/>
  <c r="D2240" i="2" s="1"/>
  <c r="D2241" i="2" s="1"/>
  <c r="D2242" i="2" s="1"/>
  <c r="D2243" i="2" s="1"/>
  <c r="D2244" i="2" s="1"/>
  <c r="D2245" i="2" s="1"/>
  <c r="D2246" i="2" s="1"/>
  <c r="D2247" i="2" s="1"/>
  <c r="D2248" i="2" s="1"/>
  <c r="D2249" i="2" s="1"/>
  <c r="D2250" i="2" s="1"/>
  <c r="D2251" i="2" s="1"/>
  <c r="D2253" i="2" s="1"/>
  <c r="D2254" i="2" s="1"/>
  <c r="D2255" i="2" s="1"/>
  <c r="D2256" i="2" s="1"/>
  <c r="D2257" i="2" s="1"/>
  <c r="D2258" i="2" s="1"/>
  <c r="E2114" i="2"/>
  <c r="E2115" i="2" s="1"/>
  <c r="E2116" i="2" s="1"/>
  <c r="E2117" i="2" s="1"/>
  <c r="E2118" i="2" s="1"/>
  <c r="E2119" i="2" s="1"/>
  <c r="E2120" i="2" s="1"/>
  <c r="E2121" i="2" s="1"/>
  <c r="E2122" i="2" s="1"/>
  <c r="E2123" i="2" s="1"/>
  <c r="E2124" i="2" s="1"/>
  <c r="E2125" i="2" s="1"/>
  <c r="E2126" i="2" s="1"/>
  <c r="E2127" i="2" s="1"/>
  <c r="E2128" i="2" s="1"/>
  <c r="E2129" i="2" s="1"/>
  <c r="E2130" i="2" s="1"/>
  <c r="E2131" i="2" s="1"/>
  <c r="E2132" i="2" s="1"/>
  <c r="E2133" i="2" s="1"/>
  <c r="E2134" i="2" s="1"/>
  <c r="E2135" i="2" s="1"/>
  <c r="E2136" i="2" s="1"/>
  <c r="E2137" i="2" s="1"/>
  <c r="E2138" i="2" s="1"/>
  <c r="E2139" i="2" s="1"/>
  <c r="E2140" i="2" s="1"/>
  <c r="E2141" i="2" s="1"/>
  <c r="E2142" i="2" s="1"/>
  <c r="E2143" i="2" s="1"/>
  <c r="E2144" i="2" s="1"/>
  <c r="E2145" i="2" s="1"/>
  <c r="E2146" i="2" s="1"/>
  <c r="E2147" i="2" s="1"/>
  <c r="E2148" i="2" s="1"/>
  <c r="E2149" i="2" s="1"/>
  <c r="E2150" i="2" s="1"/>
  <c r="E2151" i="2" s="1"/>
  <c r="E2152" i="2" s="1"/>
  <c r="E2153" i="2" s="1"/>
  <c r="E2154" i="2" s="1"/>
  <c r="E2155" i="2" s="1"/>
  <c r="E2156" i="2" s="1"/>
  <c r="E2157" i="2" s="1"/>
  <c r="E2158" i="2" s="1"/>
  <c r="E2159" i="2" s="1"/>
  <c r="E2160" i="2" s="1"/>
  <c r="E2161" i="2" s="1"/>
  <c r="E2162" i="2" s="1"/>
  <c r="E2163" i="2" s="1"/>
  <c r="E2165" i="2" s="1"/>
  <c r="E2166" i="2" s="1"/>
  <c r="E2167" i="2" s="1"/>
  <c r="E2168" i="2" s="1"/>
  <c r="E2169" i="2" s="1"/>
  <c r="E2170" i="2" s="1"/>
  <c r="D2114" i="2"/>
  <c r="D2115" i="2" s="1"/>
  <c r="D2116" i="2" s="1"/>
  <c r="D2117" i="2" s="1"/>
  <c r="D2118" i="2" s="1"/>
  <c r="D2119" i="2" s="1"/>
  <c r="D2120" i="2" s="1"/>
  <c r="D2121" i="2" s="1"/>
  <c r="D2122" i="2" s="1"/>
  <c r="D2123" i="2" s="1"/>
  <c r="D2124" i="2" s="1"/>
  <c r="D2125" i="2" s="1"/>
  <c r="D2126" i="2" s="1"/>
  <c r="D2127" i="2" s="1"/>
  <c r="D2128" i="2" s="1"/>
  <c r="D2129" i="2" s="1"/>
  <c r="D2130" i="2" s="1"/>
  <c r="D2131" i="2" s="1"/>
  <c r="D2132" i="2" s="1"/>
  <c r="D2133" i="2" s="1"/>
  <c r="D2134" i="2" s="1"/>
  <c r="D2135" i="2" s="1"/>
  <c r="D2136" i="2" s="1"/>
  <c r="D2137" i="2" s="1"/>
  <c r="D2138" i="2" s="1"/>
  <c r="D2139" i="2" s="1"/>
  <c r="D2140" i="2" s="1"/>
  <c r="D2141" i="2" s="1"/>
  <c r="D2142" i="2" s="1"/>
  <c r="D2143" i="2" s="1"/>
  <c r="D2144" i="2" s="1"/>
  <c r="D2145" i="2" s="1"/>
  <c r="D2146" i="2" s="1"/>
  <c r="D2147" i="2" s="1"/>
  <c r="D2148" i="2" s="1"/>
  <c r="D2149" i="2" s="1"/>
  <c r="D2150" i="2" s="1"/>
  <c r="D2151" i="2" s="1"/>
  <c r="D2152" i="2" s="1"/>
  <c r="D2153" i="2" s="1"/>
  <c r="D2154" i="2" s="1"/>
  <c r="D2155" i="2" s="1"/>
  <c r="D2156" i="2" s="1"/>
  <c r="D2157" i="2" s="1"/>
  <c r="D2158" i="2" s="1"/>
  <c r="D2159" i="2" s="1"/>
  <c r="D2160" i="2" s="1"/>
  <c r="D2161" i="2" s="1"/>
  <c r="D2162" i="2" s="1"/>
  <c r="D2163" i="2" s="1"/>
  <c r="D2165" i="2" s="1"/>
  <c r="D2166" i="2" s="1"/>
  <c r="D2167" i="2" s="1"/>
  <c r="D2168" i="2" s="1"/>
  <c r="D2169" i="2" s="1"/>
  <c r="D2170" i="2" s="1"/>
  <c r="E2026" i="2"/>
  <c r="E2027" i="2" s="1"/>
  <c r="E2028" i="2" s="1"/>
  <c r="E2029" i="2" s="1"/>
  <c r="E2030" i="2" s="1"/>
  <c r="E2031" i="2" s="1"/>
  <c r="E2032" i="2" s="1"/>
  <c r="E2033" i="2" s="1"/>
  <c r="E2034" i="2" s="1"/>
  <c r="E2035" i="2" s="1"/>
  <c r="E2036" i="2" s="1"/>
  <c r="E2037" i="2" s="1"/>
  <c r="E2038" i="2" s="1"/>
  <c r="E2039" i="2" s="1"/>
  <c r="E2040" i="2" s="1"/>
  <c r="E2041" i="2" s="1"/>
  <c r="E2042" i="2" s="1"/>
  <c r="E2043" i="2" s="1"/>
  <c r="E2044" i="2" s="1"/>
  <c r="E2045" i="2" s="1"/>
  <c r="E2046" i="2" s="1"/>
  <c r="E2047" i="2" s="1"/>
  <c r="E2048" i="2" s="1"/>
  <c r="E2049" i="2" s="1"/>
  <c r="E2050" i="2" s="1"/>
  <c r="E2051" i="2" s="1"/>
  <c r="E2052" i="2" s="1"/>
  <c r="E2053" i="2" s="1"/>
  <c r="E2054" i="2" s="1"/>
  <c r="E2055" i="2" s="1"/>
  <c r="E2056" i="2" s="1"/>
  <c r="E2057" i="2" s="1"/>
  <c r="E2058" i="2" s="1"/>
  <c r="E2059" i="2" s="1"/>
  <c r="E2060" i="2" s="1"/>
  <c r="E2061" i="2" s="1"/>
  <c r="E2062" i="2" s="1"/>
  <c r="E2063" i="2" s="1"/>
  <c r="E2064" i="2" s="1"/>
  <c r="E2065" i="2" s="1"/>
  <c r="E2066" i="2" s="1"/>
  <c r="E2067" i="2" s="1"/>
  <c r="E2068" i="2" s="1"/>
  <c r="E2069" i="2" s="1"/>
  <c r="E2070" i="2" s="1"/>
  <c r="E2071" i="2" s="1"/>
  <c r="E2072" i="2" s="1"/>
  <c r="E2073" i="2" s="1"/>
  <c r="E2074" i="2" s="1"/>
  <c r="E2075" i="2" s="1"/>
  <c r="E2077" i="2" s="1"/>
  <c r="E2078" i="2" s="1"/>
  <c r="E2079" i="2" s="1"/>
  <c r="E2080" i="2" s="1"/>
  <c r="E2081" i="2" s="1"/>
  <c r="E2082" i="2" s="1"/>
  <c r="D2026" i="2"/>
  <c r="D2027" i="2" s="1"/>
  <c r="D2028" i="2" s="1"/>
  <c r="D2029" i="2" s="1"/>
  <c r="D2030" i="2" s="1"/>
  <c r="D2031" i="2" s="1"/>
  <c r="D2032" i="2" s="1"/>
  <c r="D2033" i="2" s="1"/>
  <c r="D2034" i="2" s="1"/>
  <c r="D2035" i="2" s="1"/>
  <c r="D2036" i="2" s="1"/>
  <c r="D2037" i="2" s="1"/>
  <c r="D2038" i="2" s="1"/>
  <c r="D2039" i="2" s="1"/>
  <c r="D2040" i="2" s="1"/>
  <c r="D2041" i="2" s="1"/>
  <c r="D2042" i="2" s="1"/>
  <c r="D2043" i="2" s="1"/>
  <c r="D2044" i="2" s="1"/>
  <c r="D2045" i="2" s="1"/>
  <c r="D2046" i="2" s="1"/>
  <c r="D2047" i="2" s="1"/>
  <c r="D2048" i="2" s="1"/>
  <c r="D2049" i="2" s="1"/>
  <c r="D2050" i="2" s="1"/>
  <c r="D2051" i="2" s="1"/>
  <c r="D2052" i="2" s="1"/>
  <c r="D2053" i="2" s="1"/>
  <c r="D2054" i="2" s="1"/>
  <c r="D2055" i="2" s="1"/>
  <c r="D2056" i="2" s="1"/>
  <c r="D2057" i="2" s="1"/>
  <c r="D2058" i="2" s="1"/>
  <c r="D2059" i="2" s="1"/>
  <c r="D2060" i="2" s="1"/>
  <c r="D2061" i="2" s="1"/>
  <c r="D2062" i="2" s="1"/>
  <c r="D2063" i="2" s="1"/>
  <c r="D2064" i="2" s="1"/>
  <c r="D2065" i="2" s="1"/>
  <c r="D2066" i="2" s="1"/>
  <c r="D2067" i="2" s="1"/>
  <c r="D2068" i="2" s="1"/>
  <c r="D2069" i="2" s="1"/>
  <c r="D2070" i="2" s="1"/>
  <c r="D2071" i="2" s="1"/>
  <c r="D2072" i="2" s="1"/>
  <c r="D2073" i="2" s="1"/>
  <c r="D2074" i="2" s="1"/>
  <c r="D2075" i="2" s="1"/>
  <c r="D2077" i="2" s="1"/>
  <c r="D2078" i="2" s="1"/>
  <c r="D2079" i="2" s="1"/>
  <c r="D2080" i="2" s="1"/>
  <c r="D2081" i="2" s="1"/>
  <c r="D2082" i="2" s="1"/>
  <c r="E1938" i="2"/>
  <c r="E1939" i="2" s="1"/>
  <c r="E1940" i="2" s="1"/>
  <c r="E1941" i="2" s="1"/>
  <c r="E1942" i="2" s="1"/>
  <c r="E1943" i="2" s="1"/>
  <c r="E1944" i="2" s="1"/>
  <c r="E1945" i="2" s="1"/>
  <c r="E1946" i="2" s="1"/>
  <c r="E1947" i="2" s="1"/>
  <c r="E1948" i="2" s="1"/>
  <c r="E1949" i="2" s="1"/>
  <c r="E1950" i="2" s="1"/>
  <c r="E1951" i="2" s="1"/>
  <c r="E1952" i="2" s="1"/>
  <c r="E1953" i="2" s="1"/>
  <c r="E1954" i="2" s="1"/>
  <c r="E1955" i="2" s="1"/>
  <c r="E1956" i="2" s="1"/>
  <c r="E1957" i="2" s="1"/>
  <c r="E1958" i="2" s="1"/>
  <c r="E1959" i="2" s="1"/>
  <c r="E1960" i="2" s="1"/>
  <c r="E1961" i="2" s="1"/>
  <c r="E1962" i="2" s="1"/>
  <c r="E1963" i="2" s="1"/>
  <c r="E1964" i="2" s="1"/>
  <c r="E1965" i="2" s="1"/>
  <c r="E1966" i="2" s="1"/>
  <c r="E1967" i="2" s="1"/>
  <c r="E1968" i="2" s="1"/>
  <c r="E1969" i="2" s="1"/>
  <c r="E1970" i="2" s="1"/>
  <c r="E1971" i="2" s="1"/>
  <c r="E1972" i="2" s="1"/>
  <c r="E1973" i="2" s="1"/>
  <c r="E1974" i="2" s="1"/>
  <c r="E1975" i="2" s="1"/>
  <c r="E1976" i="2" s="1"/>
  <c r="E1977" i="2" s="1"/>
  <c r="E1978" i="2" s="1"/>
  <c r="E1979" i="2" s="1"/>
  <c r="E1980" i="2" s="1"/>
  <c r="E1981" i="2" s="1"/>
  <c r="E1982" i="2" s="1"/>
  <c r="E1983" i="2" s="1"/>
  <c r="E1984" i="2" s="1"/>
  <c r="E1985" i="2" s="1"/>
  <c r="E1986" i="2" s="1"/>
  <c r="E1987" i="2" s="1"/>
  <c r="E1989" i="2" s="1"/>
  <c r="E1990" i="2" s="1"/>
  <c r="E1991" i="2" s="1"/>
  <c r="E1992" i="2" s="1"/>
  <c r="E1993" i="2" s="1"/>
  <c r="E1994" i="2" s="1"/>
  <c r="D1938" i="2"/>
  <c r="D1939" i="2" s="1"/>
  <c r="D1940" i="2" s="1"/>
  <c r="D1941" i="2" s="1"/>
  <c r="D1942" i="2" s="1"/>
  <c r="D1943" i="2" s="1"/>
  <c r="D1944" i="2" s="1"/>
  <c r="D1945" i="2" s="1"/>
  <c r="D1946" i="2" s="1"/>
  <c r="D1947" i="2" s="1"/>
  <c r="D1948" i="2" s="1"/>
  <c r="D1949" i="2" s="1"/>
  <c r="D1950" i="2" s="1"/>
  <c r="D1951" i="2" s="1"/>
  <c r="D1952" i="2" s="1"/>
  <c r="D1953" i="2" s="1"/>
  <c r="D1954" i="2" s="1"/>
  <c r="D1955" i="2" s="1"/>
  <c r="D1956" i="2" s="1"/>
  <c r="D1957" i="2" s="1"/>
  <c r="D1958" i="2" s="1"/>
  <c r="D1959" i="2" s="1"/>
  <c r="D1960" i="2" s="1"/>
  <c r="D1961" i="2" s="1"/>
  <c r="D1962" i="2" s="1"/>
  <c r="D1963" i="2" s="1"/>
  <c r="D1964" i="2" s="1"/>
  <c r="D1965" i="2" s="1"/>
  <c r="D1966" i="2" s="1"/>
  <c r="D1967" i="2" s="1"/>
  <c r="D1968" i="2" s="1"/>
  <c r="D1969" i="2" s="1"/>
  <c r="D1970" i="2" s="1"/>
  <c r="D1971" i="2" s="1"/>
  <c r="D1972" i="2" s="1"/>
  <c r="D1973" i="2" s="1"/>
  <c r="D1974" i="2" s="1"/>
  <c r="D1975" i="2" s="1"/>
  <c r="D1976" i="2" s="1"/>
  <c r="D1977" i="2" s="1"/>
  <c r="D1978" i="2" s="1"/>
  <c r="D1979" i="2" s="1"/>
  <c r="D1980" i="2" s="1"/>
  <c r="D1981" i="2" s="1"/>
  <c r="D1982" i="2" s="1"/>
  <c r="D1983" i="2" s="1"/>
  <c r="D1984" i="2" s="1"/>
  <c r="D1985" i="2" s="1"/>
  <c r="D1986" i="2" s="1"/>
  <c r="D1987" i="2" s="1"/>
  <c r="D1989" i="2" s="1"/>
  <c r="D1990" i="2" s="1"/>
  <c r="D1991" i="2" s="1"/>
  <c r="D1992" i="2" s="1"/>
  <c r="D1993" i="2" s="1"/>
  <c r="D1994" i="2" s="1"/>
  <c r="E1850" i="2"/>
  <c r="E1851" i="2" s="1"/>
  <c r="E1852" i="2" s="1"/>
  <c r="E1853" i="2" s="1"/>
  <c r="E1854" i="2" s="1"/>
  <c r="E1855" i="2" s="1"/>
  <c r="E1856" i="2" s="1"/>
  <c r="E1857" i="2" s="1"/>
  <c r="E1858" i="2" s="1"/>
  <c r="E1859" i="2" s="1"/>
  <c r="E1860" i="2" s="1"/>
  <c r="E1861" i="2" s="1"/>
  <c r="E1862" i="2" s="1"/>
  <c r="E1863" i="2" s="1"/>
  <c r="E1864" i="2" s="1"/>
  <c r="E1865" i="2" s="1"/>
  <c r="E1866" i="2" s="1"/>
  <c r="E1867" i="2" s="1"/>
  <c r="E1868" i="2" s="1"/>
  <c r="E1869" i="2" s="1"/>
  <c r="E1870" i="2" s="1"/>
  <c r="E1871" i="2" s="1"/>
  <c r="E1872" i="2" s="1"/>
  <c r="E1873" i="2" s="1"/>
  <c r="E1874" i="2" s="1"/>
  <c r="E1875" i="2" s="1"/>
  <c r="E1876" i="2" s="1"/>
  <c r="E1877" i="2" s="1"/>
  <c r="E1878" i="2" s="1"/>
  <c r="E1879" i="2" s="1"/>
  <c r="E1880" i="2" s="1"/>
  <c r="E1881" i="2" s="1"/>
  <c r="E1882" i="2" s="1"/>
  <c r="E1883" i="2" s="1"/>
  <c r="E1884" i="2" s="1"/>
  <c r="E1885" i="2" s="1"/>
  <c r="E1886" i="2" s="1"/>
  <c r="E1887" i="2" s="1"/>
  <c r="E1888" i="2" s="1"/>
  <c r="E1889" i="2" s="1"/>
  <c r="E1890" i="2" s="1"/>
  <c r="E1891" i="2" s="1"/>
  <c r="E1892" i="2" s="1"/>
  <c r="E1893" i="2" s="1"/>
  <c r="E1894" i="2" s="1"/>
  <c r="E1895" i="2" s="1"/>
  <c r="E1896" i="2" s="1"/>
  <c r="E1897" i="2" s="1"/>
  <c r="E1898" i="2" s="1"/>
  <c r="E1899" i="2" s="1"/>
  <c r="E1901" i="2" s="1"/>
  <c r="E1902" i="2" s="1"/>
  <c r="E1903" i="2" s="1"/>
  <c r="E1904" i="2" s="1"/>
  <c r="E1905" i="2" s="1"/>
  <c r="E1906" i="2" s="1"/>
  <c r="D1850" i="2"/>
  <c r="D1851" i="2" s="1"/>
  <c r="D1852" i="2" s="1"/>
  <c r="D1853" i="2" s="1"/>
  <c r="D1854" i="2" s="1"/>
  <c r="D1855" i="2" s="1"/>
  <c r="D1856" i="2" s="1"/>
  <c r="D1857" i="2" s="1"/>
  <c r="D1858" i="2" s="1"/>
  <c r="D1859" i="2" s="1"/>
  <c r="D1860" i="2" s="1"/>
  <c r="D1861" i="2" s="1"/>
  <c r="D1862" i="2" s="1"/>
  <c r="D1863" i="2" s="1"/>
  <c r="D1864" i="2" s="1"/>
  <c r="D1865" i="2" s="1"/>
  <c r="D1866" i="2" s="1"/>
  <c r="D1867" i="2" s="1"/>
  <c r="D1868" i="2" s="1"/>
  <c r="D1869" i="2" s="1"/>
  <c r="D1870" i="2" s="1"/>
  <c r="D1871" i="2" s="1"/>
  <c r="D1872" i="2" s="1"/>
  <c r="D1873" i="2" s="1"/>
  <c r="D1874" i="2" s="1"/>
  <c r="D1875" i="2" s="1"/>
  <c r="D1876" i="2" s="1"/>
  <c r="D1877" i="2" s="1"/>
  <c r="D1878" i="2" s="1"/>
  <c r="D1879" i="2" s="1"/>
  <c r="D1880" i="2" s="1"/>
  <c r="D1881" i="2" s="1"/>
  <c r="D1882" i="2" s="1"/>
  <c r="D1883" i="2" s="1"/>
  <c r="D1884" i="2" s="1"/>
  <c r="D1885" i="2" s="1"/>
  <c r="D1886" i="2" s="1"/>
  <c r="D1887" i="2" s="1"/>
  <c r="D1888" i="2" s="1"/>
  <c r="D1889" i="2" s="1"/>
  <c r="D1890" i="2" s="1"/>
  <c r="D1891" i="2" s="1"/>
  <c r="D1892" i="2" s="1"/>
  <c r="D1893" i="2" s="1"/>
  <c r="D1894" i="2" s="1"/>
  <c r="D1895" i="2" s="1"/>
  <c r="D1896" i="2" s="1"/>
  <c r="D1897" i="2" s="1"/>
  <c r="D1898" i="2" s="1"/>
  <c r="D1899" i="2" s="1"/>
  <c r="D1901" i="2" s="1"/>
  <c r="D1902" i="2" s="1"/>
  <c r="D1903" i="2" s="1"/>
  <c r="D1904" i="2" s="1"/>
  <c r="D1905" i="2" s="1"/>
  <c r="D1906" i="2" s="1"/>
  <c r="E1762" i="2"/>
  <c r="E1763" i="2" s="1"/>
  <c r="E1764" i="2" s="1"/>
  <c r="E1765" i="2" s="1"/>
  <c r="E1766" i="2" s="1"/>
  <c r="E1767" i="2" s="1"/>
  <c r="E1768" i="2" s="1"/>
  <c r="E1769" i="2" s="1"/>
  <c r="E1770" i="2" s="1"/>
  <c r="E1771" i="2" s="1"/>
  <c r="E1772" i="2" s="1"/>
  <c r="E1773" i="2" s="1"/>
  <c r="E1774" i="2" s="1"/>
  <c r="E1775" i="2" s="1"/>
  <c r="E1776" i="2" s="1"/>
  <c r="E1777" i="2" s="1"/>
  <c r="E1778" i="2" s="1"/>
  <c r="E1779" i="2" s="1"/>
  <c r="E1780" i="2" s="1"/>
  <c r="E1781" i="2" s="1"/>
  <c r="E1782" i="2" s="1"/>
  <c r="E1783" i="2" s="1"/>
  <c r="E1784" i="2" s="1"/>
  <c r="E1785" i="2" s="1"/>
  <c r="E1786" i="2" s="1"/>
  <c r="E1787" i="2" s="1"/>
  <c r="E1788" i="2" s="1"/>
  <c r="E1789" i="2" s="1"/>
  <c r="E1790" i="2" s="1"/>
  <c r="E1791" i="2" s="1"/>
  <c r="E1792" i="2" s="1"/>
  <c r="E1793" i="2" s="1"/>
  <c r="E1794" i="2" s="1"/>
  <c r="E1795" i="2" s="1"/>
  <c r="E1796" i="2" s="1"/>
  <c r="E1797" i="2" s="1"/>
  <c r="E1798" i="2" s="1"/>
  <c r="E1799" i="2" s="1"/>
  <c r="E1800" i="2" s="1"/>
  <c r="E1801" i="2" s="1"/>
  <c r="E1802" i="2" s="1"/>
  <c r="E1803" i="2" s="1"/>
  <c r="E1804" i="2" s="1"/>
  <c r="E1805" i="2" s="1"/>
  <c r="E1806" i="2" s="1"/>
  <c r="E1807" i="2" s="1"/>
  <c r="E1808" i="2" s="1"/>
  <c r="E1809" i="2" s="1"/>
  <c r="E1810" i="2" s="1"/>
  <c r="E1811" i="2" s="1"/>
  <c r="E1813" i="2" s="1"/>
  <c r="E1814" i="2" s="1"/>
  <c r="E1815" i="2" s="1"/>
  <c r="E1816" i="2" s="1"/>
  <c r="E1817" i="2" s="1"/>
  <c r="E1818" i="2" s="1"/>
  <c r="D1762" i="2"/>
  <c r="D1763" i="2" s="1"/>
  <c r="D1764" i="2" s="1"/>
  <c r="D1765" i="2" s="1"/>
  <c r="D1766" i="2" s="1"/>
  <c r="D1767" i="2" s="1"/>
  <c r="D1768" i="2" s="1"/>
  <c r="D1769" i="2" s="1"/>
  <c r="D1770" i="2" s="1"/>
  <c r="D1771" i="2" s="1"/>
  <c r="D1772" i="2" s="1"/>
  <c r="D1773" i="2" s="1"/>
  <c r="D1774" i="2" s="1"/>
  <c r="D1775" i="2" s="1"/>
  <c r="D1776" i="2" s="1"/>
  <c r="D1777" i="2" s="1"/>
  <c r="D1778" i="2" s="1"/>
  <c r="D1779" i="2" s="1"/>
  <c r="D1780" i="2" s="1"/>
  <c r="D1781" i="2" s="1"/>
  <c r="D1782" i="2" s="1"/>
  <c r="D1783" i="2" s="1"/>
  <c r="D1784" i="2" s="1"/>
  <c r="D1785" i="2" s="1"/>
  <c r="D1786" i="2" s="1"/>
  <c r="D1787" i="2" s="1"/>
  <c r="D1788" i="2" s="1"/>
  <c r="D1789" i="2" s="1"/>
  <c r="D1790" i="2" s="1"/>
  <c r="D1791" i="2" s="1"/>
  <c r="D1792" i="2" s="1"/>
  <c r="D1793" i="2" s="1"/>
  <c r="D1794" i="2" s="1"/>
  <c r="D1795" i="2" s="1"/>
  <c r="D1796" i="2" s="1"/>
  <c r="D1797" i="2" s="1"/>
  <c r="D1798" i="2" s="1"/>
  <c r="D1799" i="2" s="1"/>
  <c r="D1800" i="2" s="1"/>
  <c r="D1801" i="2" s="1"/>
  <c r="D1802" i="2" s="1"/>
  <c r="D1803" i="2" s="1"/>
  <c r="D1804" i="2" s="1"/>
  <c r="D1805" i="2" s="1"/>
  <c r="D1806" i="2" s="1"/>
  <c r="D1807" i="2" s="1"/>
  <c r="D1808" i="2" s="1"/>
  <c r="D1809" i="2" s="1"/>
  <c r="D1810" i="2" s="1"/>
  <c r="D1811" i="2" s="1"/>
  <c r="D1813" i="2" s="1"/>
  <c r="D1814" i="2" s="1"/>
  <c r="D1815" i="2" s="1"/>
  <c r="D1816" i="2" s="1"/>
  <c r="D1817" i="2" s="1"/>
  <c r="D1818" i="2" s="1"/>
  <c r="E1674" i="2"/>
  <c r="E1675" i="2" s="1"/>
  <c r="E1676" i="2" s="1"/>
  <c r="E1677" i="2" s="1"/>
  <c r="E1678" i="2" s="1"/>
  <c r="E1679" i="2" s="1"/>
  <c r="E1680" i="2" s="1"/>
  <c r="E1681" i="2" s="1"/>
  <c r="E1682" i="2" s="1"/>
  <c r="E1683" i="2" s="1"/>
  <c r="E1684" i="2" s="1"/>
  <c r="E1685" i="2" s="1"/>
  <c r="E1686" i="2" s="1"/>
  <c r="E1687" i="2" s="1"/>
  <c r="E1688" i="2" s="1"/>
  <c r="E1689" i="2" s="1"/>
  <c r="E1690" i="2" s="1"/>
  <c r="E1691" i="2" s="1"/>
  <c r="E1692" i="2" s="1"/>
  <c r="E1693" i="2" s="1"/>
  <c r="E1694" i="2" s="1"/>
  <c r="E1695" i="2" s="1"/>
  <c r="E1696" i="2" s="1"/>
  <c r="E1697" i="2" s="1"/>
  <c r="E1698" i="2" s="1"/>
  <c r="E1699" i="2" s="1"/>
  <c r="E1700" i="2" s="1"/>
  <c r="E1701" i="2" s="1"/>
  <c r="E1702" i="2" s="1"/>
  <c r="E1703" i="2" s="1"/>
  <c r="E1704" i="2" s="1"/>
  <c r="E1705" i="2" s="1"/>
  <c r="E1706" i="2" s="1"/>
  <c r="E1707" i="2" s="1"/>
  <c r="E1708" i="2" s="1"/>
  <c r="E1709" i="2" s="1"/>
  <c r="E1710" i="2" s="1"/>
  <c r="E1711" i="2" s="1"/>
  <c r="E1712" i="2" s="1"/>
  <c r="E1713" i="2" s="1"/>
  <c r="E1714" i="2" s="1"/>
  <c r="E1715" i="2" s="1"/>
  <c r="E1716" i="2" s="1"/>
  <c r="E1717" i="2" s="1"/>
  <c r="E1718" i="2" s="1"/>
  <c r="E1719" i="2" s="1"/>
  <c r="E1720" i="2" s="1"/>
  <c r="E1721" i="2" s="1"/>
  <c r="E1722" i="2" s="1"/>
  <c r="E1723" i="2" s="1"/>
  <c r="E1725" i="2" s="1"/>
  <c r="E1726" i="2" s="1"/>
  <c r="E1727" i="2" s="1"/>
  <c r="E1728" i="2" s="1"/>
  <c r="E1729" i="2" s="1"/>
  <c r="E1730" i="2" s="1"/>
  <c r="D1674" i="2"/>
  <c r="D1675" i="2" s="1"/>
  <c r="D1676" i="2" s="1"/>
  <c r="D1677" i="2" s="1"/>
  <c r="D1678" i="2" s="1"/>
  <c r="D1679" i="2" s="1"/>
  <c r="D1680" i="2" s="1"/>
  <c r="D1681" i="2" s="1"/>
  <c r="D1682" i="2" s="1"/>
  <c r="D1683" i="2" s="1"/>
  <c r="D1684" i="2" s="1"/>
  <c r="D1685" i="2" s="1"/>
  <c r="D1686" i="2" s="1"/>
  <c r="D1687" i="2" s="1"/>
  <c r="D1688" i="2" s="1"/>
  <c r="D1689" i="2" s="1"/>
  <c r="D1690" i="2" s="1"/>
  <c r="D1691" i="2" s="1"/>
  <c r="D1692" i="2" s="1"/>
  <c r="D1693" i="2" s="1"/>
  <c r="D1694" i="2" s="1"/>
  <c r="D1695" i="2" s="1"/>
  <c r="D1696" i="2" s="1"/>
  <c r="D1697" i="2" s="1"/>
  <c r="D1698" i="2" s="1"/>
  <c r="D1699" i="2" s="1"/>
  <c r="D1700" i="2" s="1"/>
  <c r="D1701" i="2" s="1"/>
  <c r="D1702" i="2" s="1"/>
  <c r="D1703" i="2" s="1"/>
  <c r="D1704" i="2" s="1"/>
  <c r="D1705" i="2" s="1"/>
  <c r="D1706" i="2" s="1"/>
  <c r="D1707" i="2" s="1"/>
  <c r="D1708" i="2" s="1"/>
  <c r="D1709" i="2" s="1"/>
  <c r="D1710" i="2" s="1"/>
  <c r="D1711" i="2" s="1"/>
  <c r="D1712" i="2" s="1"/>
  <c r="D1713" i="2" s="1"/>
  <c r="D1714" i="2" s="1"/>
  <c r="D1715" i="2" s="1"/>
  <c r="D1716" i="2" s="1"/>
  <c r="D1717" i="2" s="1"/>
  <c r="D1718" i="2" s="1"/>
  <c r="D1719" i="2" s="1"/>
  <c r="D1720" i="2" s="1"/>
  <c r="D1721" i="2" s="1"/>
  <c r="D1722" i="2" s="1"/>
  <c r="D1723" i="2" s="1"/>
  <c r="D1725" i="2" s="1"/>
  <c r="D1726" i="2" s="1"/>
  <c r="D1727" i="2" s="1"/>
  <c r="D1728" i="2" s="1"/>
  <c r="D1729" i="2" s="1"/>
  <c r="D1730" i="2" s="1"/>
  <c r="D1736" i="2" s="1"/>
  <c r="D1737" i="2" s="1"/>
  <c r="D1738" i="2" s="1"/>
  <c r="D1739" i="2" s="1"/>
  <c r="D1740" i="2" s="1"/>
  <c r="D1741" i="2" s="1"/>
  <c r="D1742" i="2" s="1"/>
  <c r="D1743" i="2" s="1"/>
  <c r="D1744" i="2" s="1"/>
  <c r="D1745" i="2" s="1"/>
  <c r="D1746" i="2" s="1"/>
  <c r="D1748" i="2" s="1"/>
  <c r="D1749" i="2" s="1"/>
  <c r="D1750" i="2" s="1"/>
  <c r="D1751" i="2" s="1"/>
  <c r="D1752" i="2" s="1"/>
  <c r="D1753" i="2" s="1"/>
  <c r="D1754" i="2" s="1"/>
  <c r="D1755" i="2" s="1"/>
  <c r="D1756" i="2" s="1"/>
  <c r="D1757" i="2" s="1"/>
  <c r="E1586" i="2"/>
  <c r="E1587" i="2" s="1"/>
  <c r="E1588" i="2" s="1"/>
  <c r="E1589" i="2" s="1"/>
  <c r="E1590" i="2" s="1"/>
  <c r="E1591" i="2" s="1"/>
  <c r="E1592" i="2" s="1"/>
  <c r="E1593" i="2" s="1"/>
  <c r="E1594" i="2" s="1"/>
  <c r="E1595" i="2" s="1"/>
  <c r="E1596" i="2" s="1"/>
  <c r="E1597" i="2" s="1"/>
  <c r="E1598" i="2" s="1"/>
  <c r="E1599" i="2" s="1"/>
  <c r="E1600" i="2" s="1"/>
  <c r="E1601" i="2" s="1"/>
  <c r="E1602" i="2" s="1"/>
  <c r="E1603" i="2" s="1"/>
  <c r="E1604" i="2" s="1"/>
  <c r="E1605" i="2" s="1"/>
  <c r="E1606" i="2" s="1"/>
  <c r="E1607" i="2" s="1"/>
  <c r="E1608" i="2" s="1"/>
  <c r="E1609" i="2" s="1"/>
  <c r="E1610" i="2" s="1"/>
  <c r="E1611" i="2" s="1"/>
  <c r="E1612" i="2" s="1"/>
  <c r="E1613" i="2" s="1"/>
  <c r="E1614" i="2" s="1"/>
  <c r="E1615" i="2" s="1"/>
  <c r="E1616" i="2" s="1"/>
  <c r="E1617" i="2" s="1"/>
  <c r="E1618" i="2" s="1"/>
  <c r="E1619" i="2" s="1"/>
  <c r="E1620" i="2" s="1"/>
  <c r="E1621" i="2" s="1"/>
  <c r="E1622" i="2" s="1"/>
  <c r="E1623" i="2" s="1"/>
  <c r="E1624" i="2" s="1"/>
  <c r="E1625" i="2" s="1"/>
  <c r="E1626" i="2" s="1"/>
  <c r="E1627" i="2" s="1"/>
  <c r="E1628" i="2" s="1"/>
  <c r="E1629" i="2" s="1"/>
  <c r="E1630" i="2" s="1"/>
  <c r="E1631" i="2" s="1"/>
  <c r="E1632" i="2" s="1"/>
  <c r="E1633" i="2" s="1"/>
  <c r="E1634" i="2" s="1"/>
  <c r="E1635" i="2" s="1"/>
  <c r="E1637" i="2" s="1"/>
  <c r="E1638" i="2" s="1"/>
  <c r="E1639" i="2" s="1"/>
  <c r="E1640" i="2" s="1"/>
  <c r="E1641" i="2" s="1"/>
  <c r="E1642" i="2" s="1"/>
  <c r="D1586" i="2"/>
  <c r="D1587" i="2" s="1"/>
  <c r="D1588" i="2" s="1"/>
  <c r="D1589" i="2" s="1"/>
  <c r="D1590" i="2" s="1"/>
  <c r="D1591" i="2" s="1"/>
  <c r="D1592" i="2" s="1"/>
  <c r="D1593" i="2" s="1"/>
  <c r="D1594" i="2" s="1"/>
  <c r="D1595" i="2" s="1"/>
  <c r="D1596" i="2" s="1"/>
  <c r="D1597" i="2" s="1"/>
  <c r="D1598" i="2" s="1"/>
  <c r="D1599" i="2" s="1"/>
  <c r="D1600" i="2" s="1"/>
  <c r="D1601" i="2" s="1"/>
  <c r="D1602" i="2" s="1"/>
  <c r="D1603" i="2" s="1"/>
  <c r="D1604" i="2" s="1"/>
  <c r="D1605" i="2" s="1"/>
  <c r="D1606" i="2" s="1"/>
  <c r="D1607" i="2" s="1"/>
  <c r="D1608" i="2" s="1"/>
  <c r="D1609" i="2" s="1"/>
  <c r="D1610" i="2" s="1"/>
  <c r="D1611" i="2" s="1"/>
  <c r="D1612" i="2" s="1"/>
  <c r="D1613" i="2" s="1"/>
  <c r="D1614" i="2" s="1"/>
  <c r="D1615" i="2" s="1"/>
  <c r="D1616" i="2" s="1"/>
  <c r="D1617" i="2" s="1"/>
  <c r="D1618" i="2" s="1"/>
  <c r="D1619" i="2" s="1"/>
  <c r="D1620" i="2" s="1"/>
  <c r="D1621" i="2" s="1"/>
  <c r="D1622" i="2" s="1"/>
  <c r="D1623" i="2" s="1"/>
  <c r="D1624" i="2" s="1"/>
  <c r="D1625" i="2" s="1"/>
  <c r="D1626" i="2" s="1"/>
  <c r="D1627" i="2" s="1"/>
  <c r="D1628" i="2" s="1"/>
  <c r="D1629" i="2" s="1"/>
  <c r="D1630" i="2" s="1"/>
  <c r="D1631" i="2" s="1"/>
  <c r="D1632" i="2" s="1"/>
  <c r="D1633" i="2" s="1"/>
  <c r="D1634" i="2" s="1"/>
  <c r="D1635" i="2" s="1"/>
  <c r="D1637" i="2" s="1"/>
  <c r="D1638" i="2" s="1"/>
  <c r="D1639" i="2" s="1"/>
  <c r="D1640" i="2" s="1"/>
  <c r="D1641" i="2" s="1"/>
  <c r="D1642" i="2" s="1"/>
  <c r="E1498" i="2"/>
  <c r="E1499" i="2" s="1"/>
  <c r="E1500" i="2" s="1"/>
  <c r="E1501" i="2" s="1"/>
  <c r="E1502" i="2" s="1"/>
  <c r="E1503" i="2" s="1"/>
  <c r="E1504" i="2" s="1"/>
  <c r="E1505" i="2" s="1"/>
  <c r="E1506" i="2" s="1"/>
  <c r="E1507" i="2" s="1"/>
  <c r="E1508" i="2" s="1"/>
  <c r="E1509" i="2" s="1"/>
  <c r="E1510" i="2" s="1"/>
  <c r="E1511" i="2" s="1"/>
  <c r="E1512" i="2" s="1"/>
  <c r="E1513" i="2" s="1"/>
  <c r="E1514" i="2" s="1"/>
  <c r="E1515" i="2" s="1"/>
  <c r="E1516" i="2" s="1"/>
  <c r="E1517" i="2" s="1"/>
  <c r="E1518" i="2" s="1"/>
  <c r="E1519" i="2" s="1"/>
  <c r="E1520" i="2" s="1"/>
  <c r="E1521" i="2" s="1"/>
  <c r="E1522" i="2" s="1"/>
  <c r="E1523" i="2" s="1"/>
  <c r="E1524" i="2" s="1"/>
  <c r="E1525" i="2" s="1"/>
  <c r="E1526" i="2" s="1"/>
  <c r="E1527" i="2" s="1"/>
  <c r="E1528" i="2" s="1"/>
  <c r="E1529" i="2" s="1"/>
  <c r="E1530" i="2" s="1"/>
  <c r="E1531" i="2" s="1"/>
  <c r="E1532" i="2" s="1"/>
  <c r="E1533" i="2" s="1"/>
  <c r="E1534" i="2" s="1"/>
  <c r="E1535" i="2" s="1"/>
  <c r="E1536" i="2" s="1"/>
  <c r="E1537" i="2" s="1"/>
  <c r="E1538" i="2" s="1"/>
  <c r="E1539" i="2" s="1"/>
  <c r="E1540" i="2" s="1"/>
  <c r="E1541" i="2" s="1"/>
  <c r="E1542" i="2" s="1"/>
  <c r="E1543" i="2" s="1"/>
  <c r="E1544" i="2" s="1"/>
  <c r="E1545" i="2" s="1"/>
  <c r="E1546" i="2" s="1"/>
  <c r="E1547" i="2" s="1"/>
  <c r="E1549" i="2" s="1"/>
  <c r="E1550" i="2" s="1"/>
  <c r="E1551" i="2" s="1"/>
  <c r="E1552" i="2" s="1"/>
  <c r="E1553" i="2" s="1"/>
  <c r="E1554" i="2" s="1"/>
  <c r="D1498" i="2"/>
  <c r="D1499" i="2" s="1"/>
  <c r="D1500" i="2" s="1"/>
  <c r="D1501" i="2" s="1"/>
  <c r="D1502" i="2" s="1"/>
  <c r="D1503" i="2" s="1"/>
  <c r="D1504" i="2" s="1"/>
  <c r="D1505" i="2" s="1"/>
  <c r="D1506" i="2" s="1"/>
  <c r="D1507" i="2" s="1"/>
  <c r="D1508" i="2" s="1"/>
  <c r="D1509" i="2" s="1"/>
  <c r="D1510" i="2" s="1"/>
  <c r="D1511" i="2" s="1"/>
  <c r="D1512" i="2" s="1"/>
  <c r="D1513" i="2" s="1"/>
  <c r="D1514" i="2" s="1"/>
  <c r="D1515" i="2" s="1"/>
  <c r="D1516" i="2" s="1"/>
  <c r="D1517" i="2" s="1"/>
  <c r="D1518" i="2" s="1"/>
  <c r="D1519" i="2" s="1"/>
  <c r="D1520" i="2" s="1"/>
  <c r="D1521" i="2" s="1"/>
  <c r="D1522" i="2" s="1"/>
  <c r="D1523" i="2" s="1"/>
  <c r="D1524" i="2" s="1"/>
  <c r="D1525" i="2" s="1"/>
  <c r="D1526" i="2" s="1"/>
  <c r="D1527" i="2" s="1"/>
  <c r="D1528" i="2" s="1"/>
  <c r="D1529" i="2" s="1"/>
  <c r="D1530" i="2" s="1"/>
  <c r="D1531" i="2" s="1"/>
  <c r="D1532" i="2" s="1"/>
  <c r="D1533" i="2" s="1"/>
  <c r="D1534" i="2" s="1"/>
  <c r="D1535" i="2" s="1"/>
  <c r="D1536" i="2" s="1"/>
  <c r="D1537" i="2" s="1"/>
  <c r="D1538" i="2" s="1"/>
  <c r="D1539" i="2" s="1"/>
  <c r="D1540" i="2" s="1"/>
  <c r="D1541" i="2" s="1"/>
  <c r="D1542" i="2" s="1"/>
  <c r="D1543" i="2" s="1"/>
  <c r="D1544" i="2" s="1"/>
  <c r="D1545" i="2" s="1"/>
  <c r="D1546" i="2" s="1"/>
  <c r="D1547" i="2" s="1"/>
  <c r="D1549" i="2" s="1"/>
  <c r="D1550" i="2" s="1"/>
  <c r="D1551" i="2" s="1"/>
  <c r="D1552" i="2" s="1"/>
  <c r="D1553" i="2" s="1"/>
  <c r="D1554" i="2" s="1"/>
  <c r="E1410" i="2"/>
  <c r="E1411" i="2" s="1"/>
  <c r="E1412" i="2" s="1"/>
  <c r="E1413" i="2" s="1"/>
  <c r="E1414" i="2" s="1"/>
  <c r="E1415" i="2" s="1"/>
  <c r="E1416" i="2" s="1"/>
  <c r="E1417" i="2" s="1"/>
  <c r="E1418" i="2" s="1"/>
  <c r="E1419" i="2" s="1"/>
  <c r="E1420" i="2" s="1"/>
  <c r="E1421" i="2" s="1"/>
  <c r="E1422" i="2" s="1"/>
  <c r="E1423" i="2" s="1"/>
  <c r="E1424" i="2" s="1"/>
  <c r="E1425" i="2" s="1"/>
  <c r="E1426" i="2" s="1"/>
  <c r="E1427" i="2" s="1"/>
  <c r="E1428" i="2" s="1"/>
  <c r="E1429" i="2" s="1"/>
  <c r="E1430" i="2" s="1"/>
  <c r="E1431" i="2" s="1"/>
  <c r="E1432" i="2" s="1"/>
  <c r="E1433" i="2" s="1"/>
  <c r="E1434" i="2" s="1"/>
  <c r="E1435" i="2" s="1"/>
  <c r="E1436" i="2" s="1"/>
  <c r="E1437" i="2" s="1"/>
  <c r="E1438" i="2" s="1"/>
  <c r="E1439" i="2" s="1"/>
  <c r="E1440" i="2" s="1"/>
  <c r="E1441" i="2" s="1"/>
  <c r="E1442" i="2" s="1"/>
  <c r="E1443" i="2" s="1"/>
  <c r="E1444" i="2" s="1"/>
  <c r="E1445" i="2" s="1"/>
  <c r="E1446" i="2" s="1"/>
  <c r="E1447" i="2" s="1"/>
  <c r="E1448" i="2" s="1"/>
  <c r="E1449" i="2" s="1"/>
  <c r="E1450" i="2" s="1"/>
  <c r="E1451" i="2" s="1"/>
  <c r="E1452" i="2" s="1"/>
  <c r="E1453" i="2" s="1"/>
  <c r="E1454" i="2" s="1"/>
  <c r="E1455" i="2" s="1"/>
  <c r="E1456" i="2" s="1"/>
  <c r="E1457" i="2" s="1"/>
  <c r="E1458" i="2" s="1"/>
  <c r="E1459" i="2" s="1"/>
  <c r="E1461" i="2" s="1"/>
  <c r="E1462" i="2" s="1"/>
  <c r="E1463" i="2" s="1"/>
  <c r="E1464" i="2" s="1"/>
  <c r="E1465" i="2" s="1"/>
  <c r="E1466" i="2" s="1"/>
  <c r="D1410" i="2"/>
  <c r="D1411" i="2" s="1"/>
  <c r="D1412" i="2" s="1"/>
  <c r="D1413" i="2" s="1"/>
  <c r="D1414" i="2" s="1"/>
  <c r="D1415" i="2" s="1"/>
  <c r="D1416" i="2" s="1"/>
  <c r="D1417" i="2" s="1"/>
  <c r="D1418" i="2" s="1"/>
  <c r="D1419" i="2" s="1"/>
  <c r="D1420" i="2" s="1"/>
  <c r="D1421" i="2" s="1"/>
  <c r="D1422" i="2" s="1"/>
  <c r="D1423" i="2" s="1"/>
  <c r="D1424" i="2" s="1"/>
  <c r="D1425" i="2" s="1"/>
  <c r="D1426" i="2" s="1"/>
  <c r="D1427" i="2" s="1"/>
  <c r="D1428" i="2" s="1"/>
  <c r="D1429" i="2" s="1"/>
  <c r="D1430" i="2" s="1"/>
  <c r="D1431" i="2" s="1"/>
  <c r="D1432" i="2" s="1"/>
  <c r="D1433" i="2" s="1"/>
  <c r="D1434" i="2" s="1"/>
  <c r="D1435" i="2" s="1"/>
  <c r="D1436" i="2" s="1"/>
  <c r="D1437" i="2" s="1"/>
  <c r="D1438" i="2" s="1"/>
  <c r="D1439" i="2" s="1"/>
  <c r="D1440" i="2" s="1"/>
  <c r="D1441" i="2" s="1"/>
  <c r="D1442" i="2" s="1"/>
  <c r="D1443" i="2" s="1"/>
  <c r="D1444" i="2" s="1"/>
  <c r="D1445" i="2" s="1"/>
  <c r="D1446" i="2" s="1"/>
  <c r="D1447" i="2" s="1"/>
  <c r="D1448" i="2" s="1"/>
  <c r="D1449" i="2" s="1"/>
  <c r="D1450" i="2" s="1"/>
  <c r="D1451" i="2" s="1"/>
  <c r="D1452" i="2" s="1"/>
  <c r="D1453" i="2" s="1"/>
  <c r="D1454" i="2" s="1"/>
  <c r="D1455" i="2" s="1"/>
  <c r="D1456" i="2" s="1"/>
  <c r="D1457" i="2" s="1"/>
  <c r="D1458" i="2" s="1"/>
  <c r="D1459" i="2" s="1"/>
  <c r="D1461" i="2" s="1"/>
  <c r="D1462" i="2" s="1"/>
  <c r="D1463" i="2" s="1"/>
  <c r="D1464" i="2" s="1"/>
  <c r="D1465" i="2" s="1"/>
  <c r="D1466" i="2" s="1"/>
  <c r="E1322" i="2"/>
  <c r="E1323" i="2" s="1"/>
  <c r="E1324" i="2" s="1"/>
  <c r="E1325" i="2" s="1"/>
  <c r="E1326" i="2" s="1"/>
  <c r="E1327" i="2" s="1"/>
  <c r="E1328" i="2" s="1"/>
  <c r="E1329" i="2" s="1"/>
  <c r="E1330" i="2" s="1"/>
  <c r="E1331" i="2" s="1"/>
  <c r="E1332" i="2" s="1"/>
  <c r="E1333" i="2" s="1"/>
  <c r="E1334" i="2" s="1"/>
  <c r="E1335" i="2" s="1"/>
  <c r="E1336" i="2" s="1"/>
  <c r="E1337" i="2" s="1"/>
  <c r="E1338" i="2" s="1"/>
  <c r="E1339" i="2" s="1"/>
  <c r="E1340" i="2" s="1"/>
  <c r="E1341" i="2" s="1"/>
  <c r="E1342" i="2" s="1"/>
  <c r="E1343" i="2" s="1"/>
  <c r="E1344" i="2" s="1"/>
  <c r="E1345" i="2" s="1"/>
  <c r="E1346" i="2" s="1"/>
  <c r="E1347" i="2" s="1"/>
  <c r="E1348" i="2" s="1"/>
  <c r="E1349" i="2" s="1"/>
  <c r="E1350" i="2" s="1"/>
  <c r="E1351" i="2" s="1"/>
  <c r="E1352" i="2" s="1"/>
  <c r="E1353" i="2" s="1"/>
  <c r="E1354" i="2" s="1"/>
  <c r="E1355" i="2" s="1"/>
  <c r="E1356" i="2" s="1"/>
  <c r="E1357" i="2" s="1"/>
  <c r="E1358" i="2" s="1"/>
  <c r="E1359" i="2" s="1"/>
  <c r="E1360" i="2" s="1"/>
  <c r="E1361" i="2" s="1"/>
  <c r="E1362" i="2" s="1"/>
  <c r="E1363" i="2" s="1"/>
  <c r="E1364" i="2" s="1"/>
  <c r="E1365" i="2" s="1"/>
  <c r="E1366" i="2" s="1"/>
  <c r="E1367" i="2" s="1"/>
  <c r="E1368" i="2" s="1"/>
  <c r="E1369" i="2" s="1"/>
  <c r="E1370" i="2" s="1"/>
  <c r="E1371" i="2" s="1"/>
  <c r="E1373" i="2" s="1"/>
  <c r="E1374" i="2" s="1"/>
  <c r="E1375" i="2" s="1"/>
  <c r="E1376" i="2" s="1"/>
  <c r="E1377" i="2" s="1"/>
  <c r="E1378" i="2" s="1"/>
  <c r="D1322" i="2"/>
  <c r="D1323" i="2" s="1"/>
  <c r="D1324" i="2" s="1"/>
  <c r="D1325" i="2" s="1"/>
  <c r="D1326" i="2" s="1"/>
  <c r="D1327" i="2" s="1"/>
  <c r="D1328" i="2" s="1"/>
  <c r="D1329" i="2" s="1"/>
  <c r="D1330" i="2" s="1"/>
  <c r="D1331" i="2" s="1"/>
  <c r="D1332" i="2" s="1"/>
  <c r="D1333" i="2" s="1"/>
  <c r="D1334" i="2" s="1"/>
  <c r="D1335" i="2" s="1"/>
  <c r="D1336" i="2" s="1"/>
  <c r="D1337" i="2" s="1"/>
  <c r="D1338" i="2" s="1"/>
  <c r="D1339" i="2" s="1"/>
  <c r="D1340" i="2" s="1"/>
  <c r="D1341" i="2" s="1"/>
  <c r="D1342" i="2" s="1"/>
  <c r="D1343" i="2" s="1"/>
  <c r="D1344" i="2" s="1"/>
  <c r="D1345" i="2" s="1"/>
  <c r="D1346" i="2" s="1"/>
  <c r="D1347" i="2" s="1"/>
  <c r="D1348" i="2" s="1"/>
  <c r="D1349" i="2" s="1"/>
  <c r="D1350" i="2" s="1"/>
  <c r="D1351" i="2" s="1"/>
  <c r="D1352" i="2" s="1"/>
  <c r="D1353" i="2" s="1"/>
  <c r="D1354" i="2" s="1"/>
  <c r="D1355" i="2" s="1"/>
  <c r="D1356" i="2" s="1"/>
  <c r="D1357" i="2" s="1"/>
  <c r="D1358" i="2" s="1"/>
  <c r="D1359" i="2" s="1"/>
  <c r="D1360" i="2" s="1"/>
  <c r="D1361" i="2" s="1"/>
  <c r="D1362" i="2" s="1"/>
  <c r="D1363" i="2" s="1"/>
  <c r="D1364" i="2" s="1"/>
  <c r="D1365" i="2" s="1"/>
  <c r="D1366" i="2" s="1"/>
  <c r="D1367" i="2" s="1"/>
  <c r="D1368" i="2" s="1"/>
  <c r="D1369" i="2" s="1"/>
  <c r="D1370" i="2" s="1"/>
  <c r="D1371" i="2" s="1"/>
  <c r="D1373" i="2" s="1"/>
  <c r="D1374" i="2" s="1"/>
  <c r="D1375" i="2" s="1"/>
  <c r="D1376" i="2" s="1"/>
  <c r="D1377" i="2" s="1"/>
  <c r="D1378" i="2" s="1"/>
  <c r="E1234" i="2"/>
  <c r="E1235" i="2" s="1"/>
  <c r="E1236" i="2" s="1"/>
  <c r="E1237" i="2" s="1"/>
  <c r="E1238" i="2" s="1"/>
  <c r="E1239" i="2" s="1"/>
  <c r="E1240" i="2" s="1"/>
  <c r="E1241" i="2" s="1"/>
  <c r="E1242" i="2" s="1"/>
  <c r="E1243" i="2" s="1"/>
  <c r="E1244" i="2" s="1"/>
  <c r="E1245" i="2" s="1"/>
  <c r="E1246" i="2" s="1"/>
  <c r="E1247" i="2" s="1"/>
  <c r="E1248" i="2" s="1"/>
  <c r="E1249" i="2" s="1"/>
  <c r="E1250" i="2" s="1"/>
  <c r="E1251" i="2" s="1"/>
  <c r="E1252" i="2" s="1"/>
  <c r="E1253" i="2" s="1"/>
  <c r="E1254" i="2" s="1"/>
  <c r="E1255" i="2" s="1"/>
  <c r="E1256" i="2" s="1"/>
  <c r="E1257" i="2" s="1"/>
  <c r="E1258" i="2" s="1"/>
  <c r="E1259" i="2" s="1"/>
  <c r="E1260" i="2" s="1"/>
  <c r="E1261" i="2" s="1"/>
  <c r="E1262" i="2" s="1"/>
  <c r="E1263" i="2" s="1"/>
  <c r="E1264" i="2" s="1"/>
  <c r="E1265" i="2" s="1"/>
  <c r="E1266" i="2" s="1"/>
  <c r="E1267" i="2" s="1"/>
  <c r="E1268" i="2" s="1"/>
  <c r="E1269" i="2" s="1"/>
  <c r="E1270" i="2" s="1"/>
  <c r="E1271" i="2" s="1"/>
  <c r="E1272" i="2" s="1"/>
  <c r="E1273" i="2" s="1"/>
  <c r="E1274" i="2" s="1"/>
  <c r="E1275" i="2" s="1"/>
  <c r="E1276" i="2" s="1"/>
  <c r="E1277" i="2" s="1"/>
  <c r="E1278" i="2" s="1"/>
  <c r="E1279" i="2" s="1"/>
  <c r="E1280" i="2" s="1"/>
  <c r="E1281" i="2" s="1"/>
  <c r="E1282" i="2" s="1"/>
  <c r="E1283" i="2" s="1"/>
  <c r="E1285" i="2" s="1"/>
  <c r="E1286" i="2" s="1"/>
  <c r="E1287" i="2" s="1"/>
  <c r="E1288" i="2" s="1"/>
  <c r="E1289" i="2" s="1"/>
  <c r="E1290" i="2" s="1"/>
  <c r="D1234" i="2"/>
  <c r="D1235" i="2" s="1"/>
  <c r="D1236" i="2" s="1"/>
  <c r="D1237" i="2" s="1"/>
  <c r="D1238" i="2" s="1"/>
  <c r="D1239" i="2" s="1"/>
  <c r="D1240" i="2" s="1"/>
  <c r="D1241" i="2" s="1"/>
  <c r="D1242" i="2" s="1"/>
  <c r="D1243" i="2" s="1"/>
  <c r="D1244" i="2" s="1"/>
  <c r="D1245" i="2" s="1"/>
  <c r="D1246" i="2" s="1"/>
  <c r="D1247" i="2" s="1"/>
  <c r="D1248" i="2" s="1"/>
  <c r="D1249" i="2" s="1"/>
  <c r="D1250" i="2" s="1"/>
  <c r="D1251" i="2" s="1"/>
  <c r="D1252" i="2" s="1"/>
  <c r="D1253" i="2" s="1"/>
  <c r="D1254" i="2" s="1"/>
  <c r="D1255" i="2" s="1"/>
  <c r="D1256" i="2" s="1"/>
  <c r="D1257" i="2" s="1"/>
  <c r="D1258" i="2" s="1"/>
  <c r="D1259" i="2" s="1"/>
  <c r="D1260" i="2" s="1"/>
  <c r="D1261" i="2" s="1"/>
  <c r="D1262" i="2" s="1"/>
  <c r="D1263" i="2" s="1"/>
  <c r="D1264" i="2" s="1"/>
  <c r="D1265" i="2" s="1"/>
  <c r="D1266" i="2" s="1"/>
  <c r="D1267" i="2" s="1"/>
  <c r="D1268" i="2" s="1"/>
  <c r="D1269" i="2" s="1"/>
  <c r="D1270" i="2" s="1"/>
  <c r="D1271" i="2" s="1"/>
  <c r="D1272" i="2" s="1"/>
  <c r="D1273" i="2" s="1"/>
  <c r="D1274" i="2" s="1"/>
  <c r="D1275" i="2" s="1"/>
  <c r="D1276" i="2" s="1"/>
  <c r="D1277" i="2" s="1"/>
  <c r="D1278" i="2" s="1"/>
  <c r="D1279" i="2" s="1"/>
  <c r="D1280" i="2" s="1"/>
  <c r="D1281" i="2" s="1"/>
  <c r="D1282" i="2" s="1"/>
  <c r="D1283" i="2" s="1"/>
  <c r="D1285" i="2" s="1"/>
  <c r="D1286" i="2" s="1"/>
  <c r="D1287" i="2" s="1"/>
  <c r="D1288" i="2" s="1"/>
  <c r="D1289" i="2" s="1"/>
  <c r="D1290" i="2" s="1"/>
  <c r="E1146" i="2"/>
  <c r="E1147" i="2" s="1"/>
  <c r="E1148" i="2" s="1"/>
  <c r="E1149" i="2" s="1"/>
  <c r="E1150" i="2" s="1"/>
  <c r="E1151" i="2" s="1"/>
  <c r="E1152" i="2" s="1"/>
  <c r="E1153" i="2" s="1"/>
  <c r="E1154" i="2" s="1"/>
  <c r="E1155" i="2" s="1"/>
  <c r="E1156" i="2" s="1"/>
  <c r="E1157" i="2" s="1"/>
  <c r="E1158" i="2" s="1"/>
  <c r="E1159" i="2" s="1"/>
  <c r="E1160" i="2" s="1"/>
  <c r="E1161" i="2" s="1"/>
  <c r="E1162" i="2" s="1"/>
  <c r="E1163" i="2" s="1"/>
  <c r="E1164" i="2" s="1"/>
  <c r="E1165" i="2" s="1"/>
  <c r="E1166" i="2" s="1"/>
  <c r="E1167" i="2" s="1"/>
  <c r="E1168" i="2" s="1"/>
  <c r="E1169" i="2" s="1"/>
  <c r="E1170" i="2" s="1"/>
  <c r="E1171" i="2" s="1"/>
  <c r="E1172" i="2" s="1"/>
  <c r="E1173" i="2" s="1"/>
  <c r="E1174" i="2" s="1"/>
  <c r="E1175" i="2" s="1"/>
  <c r="E1176" i="2" s="1"/>
  <c r="E1177" i="2" s="1"/>
  <c r="E1178" i="2" s="1"/>
  <c r="E1179" i="2" s="1"/>
  <c r="E1180" i="2" s="1"/>
  <c r="E1181" i="2" s="1"/>
  <c r="E1182" i="2" s="1"/>
  <c r="E1183" i="2" s="1"/>
  <c r="E1184" i="2" s="1"/>
  <c r="E1185" i="2" s="1"/>
  <c r="E1186" i="2" s="1"/>
  <c r="E1187" i="2" s="1"/>
  <c r="E1188" i="2" s="1"/>
  <c r="E1189" i="2" s="1"/>
  <c r="E1190" i="2" s="1"/>
  <c r="E1191" i="2" s="1"/>
  <c r="E1192" i="2" s="1"/>
  <c r="E1193" i="2" s="1"/>
  <c r="E1194" i="2" s="1"/>
  <c r="E1195" i="2" s="1"/>
  <c r="E1197" i="2" s="1"/>
  <c r="E1198" i="2" s="1"/>
  <c r="E1199" i="2" s="1"/>
  <c r="E1200" i="2" s="1"/>
  <c r="E1201" i="2" s="1"/>
  <c r="E1202" i="2" s="1"/>
  <c r="D1146" i="2"/>
  <c r="D1147" i="2" s="1"/>
  <c r="D1148" i="2" s="1"/>
  <c r="D1149" i="2" s="1"/>
  <c r="D1150" i="2" s="1"/>
  <c r="D1151" i="2" s="1"/>
  <c r="D1152" i="2" s="1"/>
  <c r="D1153" i="2" s="1"/>
  <c r="D1154" i="2" s="1"/>
  <c r="D1155" i="2" s="1"/>
  <c r="D1156" i="2" s="1"/>
  <c r="D1157" i="2" s="1"/>
  <c r="D1158" i="2" s="1"/>
  <c r="D1159" i="2" s="1"/>
  <c r="D1160" i="2" s="1"/>
  <c r="D1161" i="2" s="1"/>
  <c r="D1162" i="2" s="1"/>
  <c r="D1163" i="2" s="1"/>
  <c r="D1164" i="2" s="1"/>
  <c r="D1165" i="2" s="1"/>
  <c r="D1166" i="2" s="1"/>
  <c r="D1167" i="2" s="1"/>
  <c r="D1168" i="2" s="1"/>
  <c r="D1169" i="2" s="1"/>
  <c r="D1170" i="2" s="1"/>
  <c r="D1171" i="2" s="1"/>
  <c r="D1172" i="2" s="1"/>
  <c r="D1173" i="2" s="1"/>
  <c r="D1174" i="2" s="1"/>
  <c r="D1175" i="2" s="1"/>
  <c r="D1176" i="2" s="1"/>
  <c r="D1177" i="2" s="1"/>
  <c r="D1178" i="2" s="1"/>
  <c r="D1179" i="2" s="1"/>
  <c r="D1180" i="2" s="1"/>
  <c r="D1181" i="2" s="1"/>
  <c r="D1182" i="2" s="1"/>
  <c r="D1183" i="2" s="1"/>
  <c r="D1184" i="2" s="1"/>
  <c r="D1185" i="2" s="1"/>
  <c r="D1186" i="2" s="1"/>
  <c r="D1187" i="2" s="1"/>
  <c r="D1188" i="2" s="1"/>
  <c r="D1189" i="2" s="1"/>
  <c r="D1190" i="2" s="1"/>
  <c r="D1191" i="2" s="1"/>
  <c r="D1192" i="2" s="1"/>
  <c r="D1193" i="2" s="1"/>
  <c r="D1194" i="2" s="1"/>
  <c r="D1195" i="2" s="1"/>
  <c r="D1197" i="2" s="1"/>
  <c r="D1198" i="2" s="1"/>
  <c r="D1199" i="2" s="1"/>
  <c r="D1200" i="2" s="1"/>
  <c r="D1201" i="2" s="1"/>
  <c r="D1202" i="2" s="1"/>
  <c r="E1058" i="2"/>
  <c r="E1059" i="2" s="1"/>
  <c r="E1060" i="2" s="1"/>
  <c r="E1061" i="2" s="1"/>
  <c r="E1062" i="2" s="1"/>
  <c r="E1063" i="2" s="1"/>
  <c r="E1064" i="2" s="1"/>
  <c r="E1065" i="2" s="1"/>
  <c r="E1066" i="2" s="1"/>
  <c r="E1067" i="2" s="1"/>
  <c r="E1068" i="2" s="1"/>
  <c r="E1069" i="2" s="1"/>
  <c r="E1070" i="2" s="1"/>
  <c r="E1071" i="2" s="1"/>
  <c r="E1072" i="2" s="1"/>
  <c r="E1073" i="2" s="1"/>
  <c r="E1074" i="2" s="1"/>
  <c r="E1075" i="2" s="1"/>
  <c r="E1076" i="2" s="1"/>
  <c r="E1077" i="2" s="1"/>
  <c r="E1078" i="2" s="1"/>
  <c r="E1079" i="2" s="1"/>
  <c r="E1080" i="2" s="1"/>
  <c r="E1081" i="2" s="1"/>
  <c r="E1082" i="2" s="1"/>
  <c r="E1083" i="2" s="1"/>
  <c r="E1084" i="2" s="1"/>
  <c r="E1085" i="2" s="1"/>
  <c r="E1086" i="2" s="1"/>
  <c r="E1087" i="2" s="1"/>
  <c r="E1088" i="2" s="1"/>
  <c r="E1089" i="2" s="1"/>
  <c r="E1090" i="2" s="1"/>
  <c r="E1091" i="2" s="1"/>
  <c r="E1092" i="2" s="1"/>
  <c r="E1093" i="2" s="1"/>
  <c r="E1094" i="2" s="1"/>
  <c r="E1095" i="2" s="1"/>
  <c r="E1096" i="2" s="1"/>
  <c r="E1097" i="2" s="1"/>
  <c r="E1098" i="2" s="1"/>
  <c r="E1099" i="2" s="1"/>
  <c r="E1100" i="2" s="1"/>
  <c r="E1101" i="2" s="1"/>
  <c r="E1102" i="2" s="1"/>
  <c r="E1103" i="2" s="1"/>
  <c r="E1104" i="2" s="1"/>
  <c r="E1105" i="2" s="1"/>
  <c r="E1106" i="2" s="1"/>
  <c r="E1107" i="2" s="1"/>
  <c r="E1109" i="2" s="1"/>
  <c r="E1110" i="2" s="1"/>
  <c r="E1111" i="2" s="1"/>
  <c r="E1112" i="2" s="1"/>
  <c r="E1113" i="2" s="1"/>
  <c r="E1114" i="2" s="1"/>
  <c r="D1058" i="2"/>
  <c r="D1059" i="2" s="1"/>
  <c r="D1060" i="2" s="1"/>
  <c r="D1061" i="2" s="1"/>
  <c r="D1062" i="2" s="1"/>
  <c r="D1063" i="2" s="1"/>
  <c r="D1064" i="2" s="1"/>
  <c r="D1065" i="2" s="1"/>
  <c r="D1066" i="2" s="1"/>
  <c r="D1067" i="2" s="1"/>
  <c r="D1068" i="2" s="1"/>
  <c r="D1069" i="2" s="1"/>
  <c r="D1070" i="2" s="1"/>
  <c r="D1071" i="2" s="1"/>
  <c r="D1072" i="2" s="1"/>
  <c r="D1073" i="2" s="1"/>
  <c r="D1074" i="2" s="1"/>
  <c r="D1075" i="2" s="1"/>
  <c r="D1076" i="2" s="1"/>
  <c r="D1077" i="2" s="1"/>
  <c r="D1078" i="2" s="1"/>
  <c r="D1079" i="2" s="1"/>
  <c r="D1080" i="2" s="1"/>
  <c r="D1081" i="2" s="1"/>
  <c r="D1082" i="2" s="1"/>
  <c r="D1083" i="2" s="1"/>
  <c r="D1084" i="2" s="1"/>
  <c r="D1085" i="2" s="1"/>
  <c r="D1086" i="2" s="1"/>
  <c r="D1087" i="2" s="1"/>
  <c r="D1088" i="2" s="1"/>
  <c r="D1089" i="2" s="1"/>
  <c r="D1090" i="2" s="1"/>
  <c r="D1091" i="2" s="1"/>
  <c r="D1092" i="2" s="1"/>
  <c r="D1093" i="2" s="1"/>
  <c r="D1094" i="2" s="1"/>
  <c r="D1095" i="2" s="1"/>
  <c r="D1096" i="2" s="1"/>
  <c r="D1097" i="2" s="1"/>
  <c r="D1098" i="2" s="1"/>
  <c r="D1099" i="2" s="1"/>
  <c r="D1100" i="2" s="1"/>
  <c r="D1101" i="2" s="1"/>
  <c r="D1102" i="2" s="1"/>
  <c r="D1103" i="2" s="1"/>
  <c r="D1104" i="2" s="1"/>
  <c r="D1105" i="2" s="1"/>
  <c r="D1106" i="2" s="1"/>
  <c r="D1107" i="2" s="1"/>
  <c r="D1109" i="2" s="1"/>
  <c r="D1110" i="2" s="1"/>
  <c r="D1111" i="2" s="1"/>
  <c r="D1112" i="2" s="1"/>
  <c r="D1113" i="2" s="1"/>
  <c r="D1114" i="2" s="1"/>
  <c r="E970" i="2"/>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E997" i="2" s="1"/>
  <c r="E998" i="2" s="1"/>
  <c r="E999" i="2" s="1"/>
  <c r="E1000" i="2" s="1"/>
  <c r="E1001" i="2" s="1"/>
  <c r="E1002" i="2" s="1"/>
  <c r="E1003" i="2" s="1"/>
  <c r="E1004" i="2" s="1"/>
  <c r="E1005" i="2" s="1"/>
  <c r="E1006" i="2" s="1"/>
  <c r="E1007" i="2" s="1"/>
  <c r="E1008" i="2" s="1"/>
  <c r="E1009" i="2" s="1"/>
  <c r="E1010" i="2" s="1"/>
  <c r="E1011" i="2" s="1"/>
  <c r="E1012" i="2" s="1"/>
  <c r="E1013" i="2" s="1"/>
  <c r="E1014" i="2" s="1"/>
  <c r="E1015" i="2" s="1"/>
  <c r="E1016" i="2" s="1"/>
  <c r="E1017" i="2" s="1"/>
  <c r="E1018" i="2" s="1"/>
  <c r="E1019" i="2" s="1"/>
  <c r="E1021" i="2" s="1"/>
  <c r="E1022" i="2" s="1"/>
  <c r="E1023" i="2" s="1"/>
  <c r="E1024" i="2" s="1"/>
  <c r="E1025" i="2" s="1"/>
  <c r="E1026" i="2" s="1"/>
  <c r="D970" i="2"/>
  <c r="D971" i="2" s="1"/>
  <c r="D972" i="2" s="1"/>
  <c r="D973" i="2" s="1"/>
  <c r="D974" i="2" s="1"/>
  <c r="D975" i="2" s="1"/>
  <c r="D976" i="2" s="1"/>
  <c r="D977" i="2" s="1"/>
  <c r="D978" i="2" s="1"/>
  <c r="D979" i="2" s="1"/>
  <c r="D980" i="2" s="1"/>
  <c r="D981" i="2" s="1"/>
  <c r="D982" i="2" s="1"/>
  <c r="D983" i="2" s="1"/>
  <c r="D984" i="2" s="1"/>
  <c r="D985" i="2" s="1"/>
  <c r="D986" i="2" s="1"/>
  <c r="D987" i="2" s="1"/>
  <c r="D988" i="2" s="1"/>
  <c r="D989" i="2" s="1"/>
  <c r="D990" i="2" s="1"/>
  <c r="D991" i="2" s="1"/>
  <c r="D992" i="2" s="1"/>
  <c r="D993" i="2" s="1"/>
  <c r="D994" i="2" s="1"/>
  <c r="D995" i="2" s="1"/>
  <c r="D996" i="2" s="1"/>
  <c r="D997" i="2" s="1"/>
  <c r="D998" i="2" s="1"/>
  <c r="D999" i="2" s="1"/>
  <c r="D1000" i="2" s="1"/>
  <c r="D1001" i="2" s="1"/>
  <c r="D1002" i="2" s="1"/>
  <c r="D1003" i="2" s="1"/>
  <c r="D1004" i="2" s="1"/>
  <c r="D1005" i="2" s="1"/>
  <c r="D1006" i="2" s="1"/>
  <c r="D1007" i="2" s="1"/>
  <c r="D1008" i="2" s="1"/>
  <c r="D1009" i="2" s="1"/>
  <c r="D1010" i="2" s="1"/>
  <c r="D1011" i="2" s="1"/>
  <c r="D1012" i="2" s="1"/>
  <c r="D1013" i="2" s="1"/>
  <c r="D1014" i="2" s="1"/>
  <c r="D1015" i="2" s="1"/>
  <c r="D1016" i="2" s="1"/>
  <c r="D1017" i="2" s="1"/>
  <c r="D1018" i="2" s="1"/>
  <c r="D1019" i="2" s="1"/>
  <c r="D1021" i="2" s="1"/>
  <c r="D1022" i="2" s="1"/>
  <c r="D1023" i="2" s="1"/>
  <c r="D1024" i="2" s="1"/>
  <c r="D1025" i="2" s="1"/>
  <c r="D1026" i="2" s="1"/>
  <c r="E882" i="2"/>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3" i="2" s="1"/>
  <c r="E934" i="2" s="1"/>
  <c r="E935" i="2" s="1"/>
  <c r="E936" i="2" s="1"/>
  <c r="E937" i="2" s="1"/>
  <c r="E938" i="2" s="1"/>
  <c r="D882" i="2"/>
  <c r="D883" i="2" s="1"/>
  <c r="D884" i="2" s="1"/>
  <c r="D885" i="2" s="1"/>
  <c r="D886" i="2" s="1"/>
  <c r="D887" i="2" s="1"/>
  <c r="D888" i="2" s="1"/>
  <c r="D889" i="2" s="1"/>
  <c r="D890" i="2" s="1"/>
  <c r="D891" i="2" s="1"/>
  <c r="D892" i="2" s="1"/>
  <c r="D893" i="2" s="1"/>
  <c r="D894" i="2" s="1"/>
  <c r="D895" i="2" s="1"/>
  <c r="D896" i="2" s="1"/>
  <c r="D897" i="2" s="1"/>
  <c r="D898" i="2" s="1"/>
  <c r="D899" i="2" s="1"/>
  <c r="D900" i="2" s="1"/>
  <c r="D901" i="2" s="1"/>
  <c r="D902" i="2" s="1"/>
  <c r="D903" i="2" s="1"/>
  <c r="D904" i="2" s="1"/>
  <c r="D905" i="2" s="1"/>
  <c r="D906" i="2" s="1"/>
  <c r="D907" i="2" s="1"/>
  <c r="D908" i="2" s="1"/>
  <c r="D909" i="2" s="1"/>
  <c r="D910" i="2" s="1"/>
  <c r="D911" i="2" s="1"/>
  <c r="D912" i="2" s="1"/>
  <c r="D913" i="2" s="1"/>
  <c r="D914" i="2" s="1"/>
  <c r="D915" i="2" s="1"/>
  <c r="D916" i="2" s="1"/>
  <c r="D917" i="2" s="1"/>
  <c r="D918" i="2" s="1"/>
  <c r="D919" i="2" s="1"/>
  <c r="D920" i="2" s="1"/>
  <c r="D921" i="2" s="1"/>
  <c r="D922" i="2" s="1"/>
  <c r="D923" i="2" s="1"/>
  <c r="D924" i="2" s="1"/>
  <c r="D925" i="2" s="1"/>
  <c r="D926" i="2" s="1"/>
  <c r="D927" i="2" s="1"/>
  <c r="D928" i="2" s="1"/>
  <c r="D929" i="2" s="1"/>
  <c r="D930" i="2" s="1"/>
  <c r="D931" i="2" s="1"/>
  <c r="D933" i="2" s="1"/>
  <c r="D934" i="2" s="1"/>
  <c r="D935" i="2" s="1"/>
  <c r="D936" i="2" s="1"/>
  <c r="D937" i="2" s="1"/>
  <c r="D938" i="2" s="1"/>
  <c r="E794" i="2"/>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5" i="2" s="1"/>
  <c r="E846" i="2" s="1"/>
  <c r="E847" i="2" s="1"/>
  <c r="E848" i="2" s="1"/>
  <c r="E849" i="2" s="1"/>
  <c r="E850" i="2" s="1"/>
  <c r="D794" i="2"/>
  <c r="D795" i="2" s="1"/>
  <c r="D796" i="2" s="1"/>
  <c r="D797" i="2" s="1"/>
  <c r="D798" i="2" s="1"/>
  <c r="D799" i="2" s="1"/>
  <c r="D800" i="2" s="1"/>
  <c r="D801" i="2" s="1"/>
  <c r="D802" i="2" s="1"/>
  <c r="D803" i="2" s="1"/>
  <c r="D804" i="2" s="1"/>
  <c r="D805" i="2" s="1"/>
  <c r="D806" i="2" s="1"/>
  <c r="D807" i="2" s="1"/>
  <c r="D808" i="2" s="1"/>
  <c r="D809" i="2" s="1"/>
  <c r="D810" i="2" s="1"/>
  <c r="D811" i="2" s="1"/>
  <c r="D812" i="2" s="1"/>
  <c r="D813" i="2" s="1"/>
  <c r="D814" i="2" s="1"/>
  <c r="D815" i="2" s="1"/>
  <c r="D816" i="2" s="1"/>
  <c r="D817" i="2" s="1"/>
  <c r="D818" i="2" s="1"/>
  <c r="D819" i="2" s="1"/>
  <c r="D820" i="2" s="1"/>
  <c r="D821" i="2" s="1"/>
  <c r="D822" i="2" s="1"/>
  <c r="D823" i="2" s="1"/>
  <c r="D824" i="2" s="1"/>
  <c r="D825" i="2" s="1"/>
  <c r="D826" i="2" s="1"/>
  <c r="D827" i="2" s="1"/>
  <c r="D828" i="2" s="1"/>
  <c r="D829" i="2" s="1"/>
  <c r="D830" i="2" s="1"/>
  <c r="D831" i="2" s="1"/>
  <c r="D832" i="2" s="1"/>
  <c r="D833" i="2" s="1"/>
  <c r="D834" i="2" s="1"/>
  <c r="D835" i="2" s="1"/>
  <c r="D836" i="2" s="1"/>
  <c r="D837" i="2" s="1"/>
  <c r="D838" i="2" s="1"/>
  <c r="D839" i="2" s="1"/>
  <c r="D840" i="2" s="1"/>
  <c r="D841" i="2" s="1"/>
  <c r="D842" i="2" s="1"/>
  <c r="D843" i="2" s="1"/>
  <c r="D845" i="2" s="1"/>
  <c r="D846" i="2" s="1"/>
  <c r="D847" i="2" s="1"/>
  <c r="D848" i="2" s="1"/>
  <c r="D849" i="2" s="1"/>
  <c r="D850" i="2" s="1"/>
  <c r="E706" i="2"/>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7" i="2" s="1"/>
  <c r="E758" i="2" s="1"/>
  <c r="E759" i="2" s="1"/>
  <c r="E760" i="2" s="1"/>
  <c r="E761" i="2" s="1"/>
  <c r="E762" i="2" s="1"/>
  <c r="D706" i="2"/>
  <c r="D707" i="2" s="1"/>
  <c r="D708" i="2" s="1"/>
  <c r="D709" i="2" s="1"/>
  <c r="D710" i="2" s="1"/>
  <c r="D711" i="2" s="1"/>
  <c r="D712" i="2" s="1"/>
  <c r="D713" i="2" s="1"/>
  <c r="D714" i="2" s="1"/>
  <c r="D715" i="2" s="1"/>
  <c r="D716" i="2" s="1"/>
  <c r="D717" i="2" s="1"/>
  <c r="D718" i="2" s="1"/>
  <c r="D719" i="2" s="1"/>
  <c r="D720" i="2" s="1"/>
  <c r="D721" i="2" s="1"/>
  <c r="D722" i="2" s="1"/>
  <c r="D723" i="2" s="1"/>
  <c r="D724" i="2" s="1"/>
  <c r="D725" i="2" s="1"/>
  <c r="D726" i="2" s="1"/>
  <c r="D727" i="2" s="1"/>
  <c r="D728" i="2" s="1"/>
  <c r="D729" i="2" s="1"/>
  <c r="D730" i="2" s="1"/>
  <c r="D731" i="2" s="1"/>
  <c r="D732" i="2" s="1"/>
  <c r="D733" i="2" s="1"/>
  <c r="D734" i="2" s="1"/>
  <c r="D735" i="2" s="1"/>
  <c r="D736" i="2" s="1"/>
  <c r="D737" i="2" s="1"/>
  <c r="D738" i="2" s="1"/>
  <c r="D739" i="2" s="1"/>
  <c r="D740" i="2" s="1"/>
  <c r="D741" i="2" s="1"/>
  <c r="D742" i="2" s="1"/>
  <c r="D743" i="2" s="1"/>
  <c r="D744" i="2" s="1"/>
  <c r="D745" i="2" s="1"/>
  <c r="D746" i="2" s="1"/>
  <c r="D747" i="2" s="1"/>
  <c r="D748" i="2" s="1"/>
  <c r="D749" i="2" s="1"/>
  <c r="D750" i="2" s="1"/>
  <c r="D751" i="2" s="1"/>
  <c r="D752" i="2" s="1"/>
  <c r="D753" i="2" s="1"/>
  <c r="D754" i="2" s="1"/>
  <c r="D755" i="2" s="1"/>
  <c r="D757" i="2" s="1"/>
  <c r="D758" i="2" s="1"/>
  <c r="D759" i="2" s="1"/>
  <c r="D760" i="2" s="1"/>
  <c r="D761" i="2" s="1"/>
  <c r="D762" i="2" s="1"/>
  <c r="E618" i="2"/>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9" i="2" s="1"/>
  <c r="E670" i="2" s="1"/>
  <c r="E671" i="2" s="1"/>
  <c r="E672" i="2" s="1"/>
  <c r="E673" i="2" s="1"/>
  <c r="E674" i="2" s="1"/>
  <c r="D618" i="2"/>
  <c r="D619" i="2" s="1"/>
  <c r="D620" i="2" s="1"/>
  <c r="D621" i="2" s="1"/>
  <c r="D622" i="2" s="1"/>
  <c r="D623" i="2" s="1"/>
  <c r="D624" i="2" s="1"/>
  <c r="D625" i="2" s="1"/>
  <c r="D626" i="2" s="1"/>
  <c r="D627" i="2" s="1"/>
  <c r="D628" i="2" s="1"/>
  <c r="D629" i="2" s="1"/>
  <c r="D630" i="2" s="1"/>
  <c r="D631" i="2" s="1"/>
  <c r="D632" i="2" s="1"/>
  <c r="D633" i="2" s="1"/>
  <c r="D634" i="2" s="1"/>
  <c r="D635" i="2" s="1"/>
  <c r="D636" i="2" s="1"/>
  <c r="D637" i="2" s="1"/>
  <c r="D638" i="2" s="1"/>
  <c r="D639" i="2" s="1"/>
  <c r="D640" i="2" s="1"/>
  <c r="D641" i="2" s="1"/>
  <c r="D642" i="2" s="1"/>
  <c r="D643" i="2" s="1"/>
  <c r="D644" i="2" s="1"/>
  <c r="D645" i="2" s="1"/>
  <c r="D646" i="2" s="1"/>
  <c r="D647" i="2" s="1"/>
  <c r="D648" i="2" s="1"/>
  <c r="D649" i="2" s="1"/>
  <c r="D650" i="2" s="1"/>
  <c r="D651" i="2" s="1"/>
  <c r="D652" i="2" s="1"/>
  <c r="D653" i="2" s="1"/>
  <c r="D654" i="2" s="1"/>
  <c r="D655" i="2" s="1"/>
  <c r="D656" i="2" s="1"/>
  <c r="D657" i="2" s="1"/>
  <c r="D658" i="2" s="1"/>
  <c r="D659" i="2" s="1"/>
  <c r="D660" i="2" s="1"/>
  <c r="D661" i="2" s="1"/>
  <c r="D662" i="2" s="1"/>
  <c r="D663" i="2" s="1"/>
  <c r="D664" i="2" s="1"/>
  <c r="D665" i="2" s="1"/>
  <c r="D666" i="2" s="1"/>
  <c r="D667" i="2" s="1"/>
  <c r="D669" i="2" s="1"/>
  <c r="D670" i="2" s="1"/>
  <c r="D671" i="2" s="1"/>
  <c r="D672" i="2" s="1"/>
  <c r="D673" i="2" s="1"/>
  <c r="D674" i="2" s="1"/>
  <c r="E530" i="2"/>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1" i="2" s="1"/>
  <c r="E582" i="2" s="1"/>
  <c r="E583" i="2" s="1"/>
  <c r="E584" i="2" s="1"/>
  <c r="E585" i="2" s="1"/>
  <c r="E586" i="2" s="1"/>
  <c r="D530" i="2"/>
  <c r="D531" i="2" s="1"/>
  <c r="D532" i="2" s="1"/>
  <c r="D533" i="2" s="1"/>
  <c r="D534" i="2" s="1"/>
  <c r="D535" i="2" s="1"/>
  <c r="D536" i="2" s="1"/>
  <c r="D537" i="2" s="1"/>
  <c r="D538" i="2" s="1"/>
  <c r="D539" i="2" s="1"/>
  <c r="D540" i="2" s="1"/>
  <c r="D541" i="2" s="1"/>
  <c r="D542" i="2" s="1"/>
  <c r="D543" i="2" s="1"/>
  <c r="D544" i="2" s="1"/>
  <c r="D545" i="2" s="1"/>
  <c r="D546" i="2" s="1"/>
  <c r="D547" i="2" s="1"/>
  <c r="D548" i="2" s="1"/>
  <c r="D549" i="2" s="1"/>
  <c r="D550" i="2" s="1"/>
  <c r="D551" i="2" s="1"/>
  <c r="D552" i="2" s="1"/>
  <c r="D553" i="2" s="1"/>
  <c r="D554" i="2" s="1"/>
  <c r="D555" i="2" s="1"/>
  <c r="D556" i="2" s="1"/>
  <c r="D557" i="2" s="1"/>
  <c r="D558" i="2" s="1"/>
  <c r="D559" i="2" s="1"/>
  <c r="D560" i="2" s="1"/>
  <c r="D561" i="2" s="1"/>
  <c r="D562" i="2" s="1"/>
  <c r="D563" i="2" s="1"/>
  <c r="D564" i="2" s="1"/>
  <c r="D565" i="2" s="1"/>
  <c r="D566" i="2" s="1"/>
  <c r="D567" i="2" s="1"/>
  <c r="D568" i="2" s="1"/>
  <c r="D569" i="2" s="1"/>
  <c r="D570" i="2" s="1"/>
  <c r="D571" i="2" s="1"/>
  <c r="D572" i="2" s="1"/>
  <c r="D573" i="2" s="1"/>
  <c r="D574" i="2" s="1"/>
  <c r="D575" i="2" s="1"/>
  <c r="D576" i="2" s="1"/>
  <c r="D577" i="2" s="1"/>
  <c r="D578" i="2" s="1"/>
  <c r="D579" i="2" s="1"/>
  <c r="D581" i="2" s="1"/>
  <c r="D582" i="2" s="1"/>
  <c r="D583" i="2" s="1"/>
  <c r="D584" i="2" s="1"/>
  <c r="D585" i="2" s="1"/>
  <c r="D586" i="2" s="1"/>
  <c r="E442" i="2"/>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3" i="2" s="1"/>
  <c r="E494" i="2" s="1"/>
  <c r="E495" i="2" s="1"/>
  <c r="E496" i="2" s="1"/>
  <c r="E497" i="2" s="1"/>
  <c r="E498" i="2" s="1"/>
  <c r="D442" i="2"/>
  <c r="D443" i="2" s="1"/>
  <c r="D444" i="2" s="1"/>
  <c r="D445" i="2" s="1"/>
  <c r="D446" i="2" s="1"/>
  <c r="D447" i="2" s="1"/>
  <c r="D448" i="2" s="1"/>
  <c r="D449" i="2" s="1"/>
  <c r="D450" i="2" s="1"/>
  <c r="D451" i="2" s="1"/>
  <c r="D452" i="2" s="1"/>
  <c r="D453" i="2" s="1"/>
  <c r="D454" i="2" s="1"/>
  <c r="D455" i="2" s="1"/>
  <c r="D456" i="2" s="1"/>
  <c r="D457" i="2" s="1"/>
  <c r="D458" i="2" s="1"/>
  <c r="D459" i="2" s="1"/>
  <c r="D460" i="2" s="1"/>
  <c r="D461" i="2" s="1"/>
  <c r="D462" i="2" s="1"/>
  <c r="D463" i="2" s="1"/>
  <c r="D464" i="2" s="1"/>
  <c r="D465" i="2" s="1"/>
  <c r="D466" i="2" s="1"/>
  <c r="D467" i="2" s="1"/>
  <c r="D468" i="2" s="1"/>
  <c r="D469" i="2" s="1"/>
  <c r="D470" i="2" s="1"/>
  <c r="D471" i="2" s="1"/>
  <c r="D472" i="2" s="1"/>
  <c r="D473" i="2" s="1"/>
  <c r="D474" i="2" s="1"/>
  <c r="D475" i="2" s="1"/>
  <c r="D476" i="2" s="1"/>
  <c r="D477" i="2" s="1"/>
  <c r="D478" i="2" s="1"/>
  <c r="D479" i="2" s="1"/>
  <c r="D480" i="2" s="1"/>
  <c r="D481" i="2" s="1"/>
  <c r="D482" i="2" s="1"/>
  <c r="D483" i="2" s="1"/>
  <c r="D484" i="2" s="1"/>
  <c r="D485" i="2" s="1"/>
  <c r="D486" i="2" s="1"/>
  <c r="D487" i="2" s="1"/>
  <c r="D488" i="2" s="1"/>
  <c r="D489" i="2" s="1"/>
  <c r="D490" i="2" s="1"/>
  <c r="D491" i="2" s="1"/>
  <c r="D493" i="2" s="1"/>
  <c r="D494" i="2" s="1"/>
  <c r="D495" i="2" s="1"/>
  <c r="D496" i="2" s="1"/>
  <c r="D497" i="2" s="1"/>
  <c r="D498" i="2" s="1"/>
  <c r="E354" i="2"/>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5" i="2" s="1"/>
  <c r="E406" i="2" s="1"/>
  <c r="E407" i="2" s="1"/>
  <c r="E408" i="2" s="1"/>
  <c r="E409" i="2" s="1"/>
  <c r="E410" i="2" s="1"/>
  <c r="D354" i="2"/>
  <c r="D355" i="2" s="1"/>
  <c r="D356" i="2" s="1"/>
  <c r="D357" i="2" s="1"/>
  <c r="D358" i="2" s="1"/>
  <c r="D359" i="2" s="1"/>
  <c r="D360" i="2" s="1"/>
  <c r="D361" i="2" s="1"/>
  <c r="D362" i="2" s="1"/>
  <c r="D363" i="2" s="1"/>
  <c r="D364" i="2" s="1"/>
  <c r="D365" i="2" s="1"/>
  <c r="D366" i="2" s="1"/>
  <c r="D367" i="2" s="1"/>
  <c r="D368" i="2" s="1"/>
  <c r="D369" i="2" s="1"/>
  <c r="D370" i="2" s="1"/>
  <c r="D371" i="2" s="1"/>
  <c r="D372" i="2" s="1"/>
  <c r="D373" i="2" s="1"/>
  <c r="D374" i="2" s="1"/>
  <c r="D375" i="2" s="1"/>
  <c r="D376" i="2" s="1"/>
  <c r="D377" i="2" s="1"/>
  <c r="D378" i="2" s="1"/>
  <c r="D379" i="2" s="1"/>
  <c r="D380" i="2" s="1"/>
  <c r="D381" i="2" s="1"/>
  <c r="D382" i="2" s="1"/>
  <c r="D383" i="2" s="1"/>
  <c r="D384" i="2" s="1"/>
  <c r="D385" i="2" s="1"/>
  <c r="D386" i="2" s="1"/>
  <c r="D387" i="2" s="1"/>
  <c r="D388" i="2" s="1"/>
  <c r="D389" i="2" s="1"/>
  <c r="D390" i="2" s="1"/>
  <c r="D391" i="2" s="1"/>
  <c r="D392" i="2" s="1"/>
  <c r="D393" i="2" s="1"/>
  <c r="D394" i="2" s="1"/>
  <c r="D395" i="2" s="1"/>
  <c r="D396" i="2" s="1"/>
  <c r="D397" i="2" s="1"/>
  <c r="D398" i="2" s="1"/>
  <c r="D399" i="2" s="1"/>
  <c r="D400" i="2" s="1"/>
  <c r="D401" i="2" s="1"/>
  <c r="D402" i="2" s="1"/>
  <c r="D403" i="2" s="1"/>
  <c r="D405" i="2" s="1"/>
  <c r="D406" i="2" s="1"/>
  <c r="D407" i="2" s="1"/>
  <c r="D408" i="2" s="1"/>
  <c r="D409" i="2" s="1"/>
  <c r="D410" i="2" s="1"/>
  <c r="E266" i="2"/>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7" i="2" s="1"/>
  <c r="E318" i="2" s="1"/>
  <c r="E319" i="2" s="1"/>
  <c r="E320" i="2" s="1"/>
  <c r="E321" i="2" s="1"/>
  <c r="E322" i="2" s="1"/>
  <c r="D266" i="2"/>
  <c r="D267" i="2" s="1"/>
  <c r="D268" i="2" s="1"/>
  <c r="D269" i="2" s="1"/>
  <c r="D270" i="2" s="1"/>
  <c r="D271" i="2" s="1"/>
  <c r="D272" i="2" s="1"/>
  <c r="D273" i="2" s="1"/>
  <c r="D274" i="2" s="1"/>
  <c r="D275" i="2" s="1"/>
  <c r="D276" i="2" s="1"/>
  <c r="D277" i="2" s="1"/>
  <c r="D278" i="2" s="1"/>
  <c r="D279" i="2" s="1"/>
  <c r="D280" i="2" s="1"/>
  <c r="D281" i="2" s="1"/>
  <c r="D282" i="2" s="1"/>
  <c r="D283" i="2" s="1"/>
  <c r="D284" i="2" s="1"/>
  <c r="D285" i="2" s="1"/>
  <c r="D286" i="2" s="1"/>
  <c r="D287" i="2" s="1"/>
  <c r="D288" i="2" s="1"/>
  <c r="D289" i="2" s="1"/>
  <c r="D290" i="2" s="1"/>
  <c r="D291" i="2" s="1"/>
  <c r="D292" i="2" s="1"/>
  <c r="D293" i="2" s="1"/>
  <c r="D294" i="2" s="1"/>
  <c r="D295" i="2" s="1"/>
  <c r="D296" i="2" s="1"/>
  <c r="D297" i="2" s="1"/>
  <c r="D298" i="2" s="1"/>
  <c r="D299" i="2" s="1"/>
  <c r="D300" i="2" s="1"/>
  <c r="D301" i="2" s="1"/>
  <c r="D302" i="2" s="1"/>
  <c r="D303" i="2" s="1"/>
  <c r="D304" i="2" s="1"/>
  <c r="D305" i="2" s="1"/>
  <c r="D306" i="2" s="1"/>
  <c r="D307" i="2" s="1"/>
  <c r="D308" i="2" s="1"/>
  <c r="D309" i="2" s="1"/>
  <c r="D310" i="2" s="1"/>
  <c r="D311" i="2" s="1"/>
  <c r="D312" i="2" s="1"/>
  <c r="D313" i="2" s="1"/>
  <c r="D314" i="2" s="1"/>
  <c r="D315" i="2" s="1"/>
  <c r="D317" i="2" s="1"/>
  <c r="D318" i="2" s="1"/>
  <c r="D319" i="2" s="1"/>
  <c r="D320" i="2" s="1"/>
  <c r="D321" i="2" s="1"/>
  <c r="D322" i="2" s="1"/>
  <c r="E90" i="2"/>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1" i="2" s="1"/>
  <c r="E142" i="2" s="1"/>
  <c r="E143" i="2" s="1"/>
  <c r="E144" i="2" s="1"/>
  <c r="E145" i="2" s="1"/>
  <c r="E146" i="2" s="1"/>
  <c r="D90" i="2"/>
  <c r="D91" i="2" s="1"/>
  <c r="D92" i="2" s="1"/>
  <c r="D93" i="2" s="1"/>
  <c r="D94" i="2" s="1"/>
  <c r="D95" i="2" s="1"/>
  <c r="D96" i="2" s="1"/>
  <c r="D97" i="2" s="1"/>
  <c r="D98" i="2" s="1"/>
  <c r="D99" i="2" s="1"/>
  <c r="D100" i="2" s="1"/>
  <c r="D101" i="2" s="1"/>
  <c r="D102" i="2" s="1"/>
  <c r="D103" i="2" s="1"/>
  <c r="D104" i="2" s="1"/>
  <c r="D105" i="2" s="1"/>
  <c r="D106" i="2" s="1"/>
  <c r="D107" i="2" s="1"/>
  <c r="D108" i="2" s="1"/>
  <c r="D109" i="2" s="1"/>
  <c r="D110" i="2" s="1"/>
  <c r="D111" i="2" s="1"/>
  <c r="D112" i="2" s="1"/>
  <c r="D113" i="2" s="1"/>
  <c r="D114" i="2" s="1"/>
  <c r="D115" i="2" s="1"/>
  <c r="D116" i="2" s="1"/>
  <c r="D117" i="2" s="1"/>
  <c r="D118" i="2" s="1"/>
  <c r="D119" i="2" s="1"/>
  <c r="D120" i="2" s="1"/>
  <c r="D121" i="2" s="1"/>
  <c r="D122" i="2" s="1"/>
  <c r="D123" i="2" s="1"/>
  <c r="D124" i="2" s="1"/>
  <c r="D125" i="2" s="1"/>
  <c r="D126" i="2" s="1"/>
  <c r="D127" i="2" s="1"/>
  <c r="D128" i="2" s="1"/>
  <c r="D129" i="2" s="1"/>
  <c r="D130" i="2" s="1"/>
  <c r="D131" i="2" s="1"/>
  <c r="D132" i="2" s="1"/>
  <c r="D133" i="2" s="1"/>
  <c r="D134" i="2" s="1"/>
  <c r="D135" i="2" s="1"/>
  <c r="D136" i="2" s="1"/>
  <c r="D137" i="2" s="1"/>
  <c r="D138" i="2" s="1"/>
  <c r="D139" i="2" s="1"/>
  <c r="D141" i="2" s="1"/>
  <c r="D142" i="2" s="1"/>
  <c r="D143" i="2" s="1"/>
  <c r="D144" i="2" s="1"/>
  <c r="D145" i="2" s="1"/>
  <c r="D146" i="2" s="1"/>
  <c r="D2" i="2"/>
  <c r="D3" i="2" s="1"/>
  <c r="D4" i="2" s="1"/>
  <c r="D5" i="2" s="1"/>
  <c r="D6" i="2" s="1"/>
  <c r="D7" i="2" s="1"/>
  <c r="D8" i="2" s="1"/>
  <c r="D9" i="2" s="1"/>
  <c r="D10" i="2" s="1"/>
  <c r="D11" i="2" s="1"/>
  <c r="D12" i="2" s="1"/>
  <c r="D13" i="2" s="1"/>
  <c r="D14" i="2" s="1"/>
  <c r="D15" i="2" s="1"/>
  <c r="D16" i="2" s="1"/>
  <c r="D17" i="2" s="1"/>
  <c r="D18" i="2" s="1"/>
  <c r="D19" i="2" s="1"/>
  <c r="D20" i="2" s="1"/>
  <c r="D21" i="2" s="1"/>
  <c r="D22" i="2" s="1"/>
  <c r="D23" i="2" s="1"/>
  <c r="D24" i="2" s="1"/>
  <c r="D25" i="2" s="1"/>
  <c r="D26" i="2" s="1"/>
  <c r="D27" i="2" s="1"/>
  <c r="D28" i="2" s="1"/>
  <c r="D29" i="2" s="1"/>
  <c r="D30" i="2" s="1"/>
  <c r="D31" i="2" s="1"/>
  <c r="D32" i="2" s="1"/>
  <c r="D33" i="2" s="1"/>
  <c r="D34" i="2" s="1"/>
  <c r="D35" i="2" s="1"/>
  <c r="D36" i="2" s="1"/>
  <c r="D37" i="2" s="1"/>
  <c r="D38" i="2" s="1"/>
  <c r="D39" i="2" s="1"/>
  <c r="D40" i="2" s="1"/>
  <c r="D41" i="2" s="1"/>
  <c r="D42" i="2" s="1"/>
  <c r="D43" i="2" s="1"/>
  <c r="D44" i="2" s="1"/>
  <c r="D45" i="2" s="1"/>
  <c r="D46" i="2" s="1"/>
  <c r="D47" i="2" s="1"/>
  <c r="D48" i="2" s="1"/>
  <c r="D49" i="2" s="1"/>
  <c r="D50" i="2" s="1"/>
  <c r="D51" i="2" s="1"/>
  <c r="D53" i="2" s="1"/>
  <c r="D54" i="2" s="1"/>
  <c r="D55" i="2" s="1"/>
  <c r="D56" i="2" s="1"/>
  <c r="D57" i="2" s="1"/>
  <c r="D58" i="2" s="1"/>
  <c r="D59" i="2" s="1"/>
  <c r="E2" i="2"/>
  <c r="E3" i="2" s="1"/>
  <c r="E4" i="2" s="1"/>
  <c r="E5" i="2" s="1"/>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3" i="2" s="1"/>
  <c r="E54" i="2" s="1"/>
  <c r="E55" i="2" s="1"/>
  <c r="E56" i="2" s="1"/>
  <c r="E57" i="2" s="1"/>
  <c r="E58" i="2" s="1"/>
  <c r="E59" i="2" s="1"/>
  <c r="F2" i="21"/>
  <c r="D38" i="18"/>
  <c r="J27" i="21" s="1"/>
  <c r="M174" i="2"/>
  <c r="M175" i="2"/>
  <c r="M176" i="2"/>
  <c r="M262" i="2"/>
  <c r="M263" i="2"/>
  <c r="M264" i="2"/>
  <c r="M350" i="2"/>
  <c r="M351" i="2"/>
  <c r="M352" i="2"/>
  <c r="M438" i="2"/>
  <c r="M439" i="2"/>
  <c r="M440" i="2"/>
  <c r="M526" i="2"/>
  <c r="M527" i="2"/>
  <c r="M528" i="2"/>
  <c r="M614" i="2"/>
  <c r="M615" i="2"/>
  <c r="M616" i="2"/>
  <c r="M702" i="2"/>
  <c r="M703" i="2"/>
  <c r="M704" i="2"/>
  <c r="M790" i="2"/>
  <c r="M791" i="2"/>
  <c r="M792" i="2"/>
  <c r="M878" i="2"/>
  <c r="M879" i="2"/>
  <c r="M880" i="2"/>
  <c r="M966" i="2"/>
  <c r="M967" i="2"/>
  <c r="M968" i="2"/>
  <c r="M1054" i="2"/>
  <c r="M1055" i="2"/>
  <c r="M1056" i="2"/>
  <c r="M1142" i="2"/>
  <c r="M1143" i="2"/>
  <c r="M1144" i="2"/>
  <c r="M1230" i="2"/>
  <c r="M1231" i="2"/>
  <c r="M1232" i="2"/>
  <c r="M1318" i="2"/>
  <c r="M1319" i="2"/>
  <c r="M1320" i="2"/>
  <c r="M1406" i="2"/>
  <c r="M1407" i="2"/>
  <c r="M1408" i="2"/>
  <c r="M1494" i="2"/>
  <c r="M1495" i="2"/>
  <c r="M1496" i="2"/>
  <c r="M1582" i="2"/>
  <c r="M1583" i="2"/>
  <c r="M1584" i="2"/>
  <c r="M1670" i="2"/>
  <c r="M1671" i="2"/>
  <c r="M1672" i="2"/>
  <c r="M1758" i="2"/>
  <c r="M1759" i="2"/>
  <c r="M1760" i="2"/>
  <c r="M1846" i="2"/>
  <c r="M1847" i="2"/>
  <c r="M1848" i="2"/>
  <c r="M1934" i="2"/>
  <c r="M1935" i="2"/>
  <c r="M1936" i="2"/>
  <c r="M2022" i="2"/>
  <c r="M2023" i="2"/>
  <c r="M2024" i="2"/>
  <c r="M2110" i="2"/>
  <c r="M2111" i="2"/>
  <c r="M2112" i="2"/>
  <c r="M2198" i="2"/>
  <c r="M2199" i="2"/>
  <c r="M2200" i="2"/>
  <c r="M2286" i="2"/>
  <c r="M2287" i="2"/>
  <c r="M2288" i="2"/>
  <c r="M2374" i="2"/>
  <c r="M2375" i="2"/>
  <c r="M2376" i="2"/>
  <c r="M2462" i="2"/>
  <c r="M2463" i="2"/>
  <c r="M2464" i="2"/>
  <c r="M2550" i="2"/>
  <c r="M2551" i="2"/>
  <c r="M2552" i="2"/>
  <c r="M2638" i="2"/>
  <c r="M2639" i="2"/>
  <c r="M2640" i="2"/>
  <c r="M87" i="2"/>
  <c r="M88" i="2"/>
  <c r="M86" i="2"/>
  <c r="F2554" i="2"/>
  <c r="F2466" i="2"/>
  <c r="F2378" i="2"/>
  <c r="F2290" i="2"/>
  <c r="F2202" i="2"/>
  <c r="F2114" i="2"/>
  <c r="F2026" i="2"/>
  <c r="F1938" i="2"/>
  <c r="F1850" i="2"/>
  <c r="F1762" i="2"/>
  <c r="F1674" i="2"/>
  <c r="F1586" i="2"/>
  <c r="F1498" i="2"/>
  <c r="F1410" i="2"/>
  <c r="F1322" i="2"/>
  <c r="F1234" i="2"/>
  <c r="F1146" i="2"/>
  <c r="F1058" i="2"/>
  <c r="F970" i="2"/>
  <c r="F882" i="2"/>
  <c r="F794" i="2"/>
  <c r="F706" i="2"/>
  <c r="F618" i="2"/>
  <c r="F530" i="2"/>
  <c r="F442" i="2"/>
  <c r="F354" i="2"/>
  <c r="F266" i="2"/>
  <c r="F178" i="2"/>
  <c r="F90" i="2"/>
  <c r="F2" i="2"/>
  <c r="E23" i="8"/>
  <c r="C1" i="13"/>
  <c r="B2" i="12"/>
  <c r="A1" i="12"/>
  <c r="A1" i="11"/>
  <c r="A1" i="10"/>
  <c r="A1" i="15"/>
  <c r="A1" i="14"/>
  <c r="A1" i="9"/>
  <c r="F3" i="12"/>
  <c r="E3" i="11"/>
  <c r="E3" i="10"/>
  <c r="E3" i="15"/>
  <c r="E3" i="14"/>
  <c r="E3" i="9"/>
  <c r="E3" i="8"/>
  <c r="A1" i="8"/>
  <c r="A1" i="4"/>
  <c r="I2" i="4"/>
  <c r="U4" i="3"/>
  <c r="AB4" i="3"/>
  <c r="AA4" i="3"/>
  <c r="X4" i="3"/>
  <c r="L40" i="3"/>
  <c r="K40" i="3"/>
  <c r="I40" i="3"/>
  <c r="Q19" i="23"/>
  <c r="Q14" i="23"/>
  <c r="S33" i="23"/>
  <c r="Q36" i="23"/>
  <c r="S36" i="23"/>
  <c r="R28" i="23"/>
  <c r="M27" i="23"/>
  <c r="S28" i="23"/>
  <c r="M24" i="23"/>
  <c r="S24" i="23"/>
  <c r="Q34" i="23"/>
  <c r="M20" i="23"/>
  <c r="S26" i="23"/>
  <c r="M28" i="23"/>
  <c r="S29" i="23"/>
  <c r="M14" i="23"/>
  <c r="S34" i="23"/>
  <c r="Q33" i="23"/>
  <c r="Q27" i="23"/>
  <c r="S19" i="23"/>
  <c r="R23" i="23"/>
  <c r="M33" i="23"/>
  <c r="M19" i="23"/>
  <c r="R19" i="23"/>
  <c r="S14" i="23"/>
  <c r="S30" i="23"/>
  <c r="H156" i="24"/>
  <c r="H157" i="24" s="1"/>
  <c r="M23" i="23"/>
  <c r="Q30" i="23"/>
  <c r="M30" i="23"/>
  <c r="Q20" i="23"/>
  <c r="S20" i="23"/>
  <c r="R20" i="23"/>
  <c r="S31" i="23"/>
  <c r="R31" i="23"/>
  <c r="S22" i="23"/>
  <c r="R22" i="23"/>
  <c r="M22" i="23"/>
  <c r="R26" i="23"/>
  <c r="M25" i="23"/>
  <c r="M31" i="23"/>
  <c r="R25" i="23"/>
  <c r="S25" i="23"/>
  <c r="R37" i="23"/>
  <c r="R27" i="23"/>
  <c r="R17" i="23"/>
  <c r="S37" i="23"/>
  <c r="S27" i="23"/>
  <c r="S18" i="23"/>
  <c r="Q15" i="23"/>
  <c r="M26" i="23"/>
  <c r="M17" i="23"/>
  <c r="S23" i="23"/>
  <c r="M34" i="23"/>
  <c r="R30" i="23"/>
  <c r="Q29" i="23"/>
  <c r="Q23" i="23"/>
  <c r="Q18" i="23"/>
  <c r="R29" i="23"/>
  <c r="Q28" i="23"/>
  <c r="Q21" i="23"/>
  <c r="S21" i="23"/>
  <c r="R21" i="23"/>
  <c r="M21" i="23"/>
  <c r="Q35" i="23"/>
  <c r="R35" i="23"/>
  <c r="M35" i="23"/>
  <c r="S35" i="23"/>
  <c r="Q32" i="23"/>
  <c r="R32" i="23"/>
  <c r="S32" i="23"/>
  <c r="M32" i="23"/>
  <c r="Q16" i="23"/>
  <c r="H178" i="24"/>
  <c r="H179" i="24" s="1"/>
  <c r="R16" i="23"/>
  <c r="S16" i="23"/>
  <c r="M16" i="23"/>
  <c r="I156" i="24"/>
  <c r="I157" i="24" s="1"/>
  <c r="I158" i="24" s="1"/>
  <c r="I159" i="24" s="1"/>
  <c r="I161" i="24" s="1"/>
  <c r="I162" i="24" s="1"/>
  <c r="I163" i="24" s="1"/>
  <c r="I164" i="24" s="1"/>
  <c r="I166" i="24" s="1"/>
  <c r="I167" i="24" s="1"/>
  <c r="I168" i="24" s="1"/>
  <c r="I169" i="24" s="1"/>
  <c r="I170" i="24" s="1"/>
  <c r="I171" i="24" s="1"/>
  <c r="I172" i="24" s="1"/>
  <c r="I174" i="24" s="1"/>
  <c r="R15" i="23"/>
  <c r="S15" i="23"/>
  <c r="Q24" i="23"/>
  <c r="R24" i="23"/>
  <c r="I39" i="23"/>
  <c r="F29" i="22" s="1"/>
  <c r="AE12" i="3"/>
  <c r="AG12" i="3"/>
  <c r="V10" i="3"/>
  <c r="V12" i="3"/>
  <c r="Y12" i="3"/>
  <c r="AG14" i="3"/>
  <c r="V19" i="3"/>
  <c r="Y24" i="3"/>
  <c r="AG24" i="3"/>
  <c r="Y22" i="3"/>
  <c r="V24" i="3"/>
  <c r="Y20" i="3"/>
  <c r="H2165" i="2"/>
  <c r="H2166" i="2" s="1"/>
  <c r="H2167" i="2" s="1"/>
  <c r="H2168" i="2" s="1"/>
  <c r="H2169" i="2" s="1"/>
  <c r="H2170" i="2" s="1"/>
  <c r="K2379" i="2" l="1"/>
  <c r="H2428" i="2"/>
  <c r="X18" i="26"/>
  <c r="P34" i="26"/>
  <c r="X42" i="29"/>
  <c r="K20" i="26"/>
  <c r="AG23" i="3"/>
  <c r="W10" i="3"/>
  <c r="M34" i="26"/>
  <c r="I2379" i="2"/>
  <c r="M2379" i="2"/>
  <c r="AC17" i="26"/>
  <c r="M1059" i="2"/>
  <c r="AG17" i="3"/>
  <c r="AE21" i="3"/>
  <c r="U18" i="26"/>
  <c r="G2380" i="2"/>
  <c r="T65" i="28"/>
  <c r="I1059" i="2"/>
  <c r="Y17" i="26"/>
  <c r="M25" i="26"/>
  <c r="AE17" i="3"/>
  <c r="AE19" i="3"/>
  <c r="AG25" i="3"/>
  <c r="T59" i="28"/>
  <c r="AA21" i="26"/>
  <c r="I29" i="26"/>
  <c r="S37" i="26"/>
  <c r="L597" i="24"/>
  <c r="E235" i="2"/>
  <c r="E236" i="2" s="1"/>
  <c r="E237" i="2" s="1"/>
  <c r="E238" i="2" s="1"/>
  <c r="E239" i="2" s="1"/>
  <c r="T21" i="28"/>
  <c r="Y34" i="26"/>
  <c r="V21" i="26"/>
  <c r="Q29" i="26"/>
  <c r="J37" i="26"/>
  <c r="AC21" i="26"/>
  <c r="Y18" i="26"/>
  <c r="K34" i="26"/>
  <c r="P29" i="26"/>
  <c r="X31" i="26"/>
  <c r="K1059" i="2"/>
  <c r="X19" i="29"/>
  <c r="Z19" i="29" s="1"/>
  <c r="Z18" i="26"/>
  <c r="Y9" i="26"/>
  <c r="Q17" i="26"/>
  <c r="V25" i="26"/>
  <c r="M33" i="26"/>
  <c r="I1851" i="2"/>
  <c r="AE25" i="3"/>
  <c r="AI17" i="3"/>
  <c r="G1852" i="2"/>
  <c r="G1853" i="2" s="1"/>
  <c r="AC14" i="26"/>
  <c r="Z22" i="26"/>
  <c r="T30" i="26"/>
  <c r="AI19" i="3"/>
  <c r="D26" i="29" s="1"/>
  <c r="M2380" i="2"/>
  <c r="H1372" i="2"/>
  <c r="T21" i="26"/>
  <c r="AA16" i="26"/>
  <c r="J32" i="26"/>
  <c r="AE23" i="3"/>
  <c r="AI27" i="3"/>
  <c r="D34" i="29" s="1"/>
  <c r="AI25" i="3"/>
  <c r="D32" i="29" s="1"/>
  <c r="AI21" i="3"/>
  <c r="D28" i="29" s="1"/>
  <c r="E28" i="29" s="1"/>
  <c r="AI23" i="3"/>
  <c r="D30" i="29" s="1"/>
  <c r="AG27" i="3"/>
  <c r="I17" i="26"/>
  <c r="S25" i="26"/>
  <c r="J2379" i="2"/>
  <c r="V26" i="26"/>
  <c r="AG21" i="3"/>
  <c r="AZ25" i="3"/>
  <c r="M32" i="29" s="1"/>
  <c r="Z25" i="26"/>
  <c r="AZ21" i="3"/>
  <c r="M28" i="29" s="1"/>
  <c r="AZ17" i="3"/>
  <c r="Y25" i="3"/>
  <c r="Z25" i="3" s="1"/>
  <c r="S32" i="29"/>
  <c r="W25" i="3"/>
  <c r="Q24" i="26"/>
  <c r="Z21" i="3"/>
  <c r="V21" i="3"/>
  <c r="W21" i="3" s="1"/>
  <c r="Z17" i="3"/>
  <c r="W17" i="3"/>
  <c r="AG13" i="3"/>
  <c r="AZ23" i="3"/>
  <c r="M30" i="29" s="1"/>
  <c r="K1235" i="2"/>
  <c r="Z23" i="3"/>
  <c r="W23" i="3"/>
  <c r="AG11" i="3"/>
  <c r="AZ27" i="3"/>
  <c r="M34" i="29" s="1"/>
  <c r="AZ19" i="3"/>
  <c r="M26" i="29" s="1"/>
  <c r="Z27" i="3"/>
  <c r="N26" i="26"/>
  <c r="AA26" i="26"/>
  <c r="W27" i="3"/>
  <c r="W19" i="3"/>
  <c r="Z19" i="3"/>
  <c r="AG19" i="3"/>
  <c r="T82" i="28"/>
  <c r="T56" i="28"/>
  <c r="T36" i="28"/>
  <c r="K510" i="24"/>
  <c r="K1675" i="2"/>
  <c r="T15" i="28"/>
  <c r="T14" i="28"/>
  <c r="Y23" i="26"/>
  <c r="J31" i="26"/>
  <c r="J224" i="24"/>
  <c r="T54" i="28"/>
  <c r="T109" i="28"/>
  <c r="T121" i="28"/>
  <c r="T102" i="28"/>
  <c r="J135" i="24"/>
  <c r="T34" i="28"/>
  <c r="T79" i="28"/>
  <c r="T46" i="28"/>
  <c r="T101" i="28"/>
  <c r="Y20" i="26"/>
  <c r="N28" i="26"/>
  <c r="Z36" i="26"/>
  <c r="H844" i="2"/>
  <c r="J19" i="26"/>
  <c r="S35" i="26"/>
  <c r="K641" i="24"/>
  <c r="U21" i="26"/>
  <c r="Y29" i="26"/>
  <c r="Y33" i="29"/>
  <c r="N20" i="26"/>
  <c r="Z28" i="26"/>
  <c r="T28" i="26"/>
  <c r="M23" i="26"/>
  <c r="K28" i="26"/>
  <c r="V28" i="26"/>
  <c r="T20" i="26"/>
  <c r="AA28" i="26"/>
  <c r="S20" i="26"/>
  <c r="Z31" i="26"/>
  <c r="B4" i="12"/>
  <c r="J26" i="26"/>
  <c r="T34" i="26"/>
  <c r="L488" i="24"/>
  <c r="J1323" i="2"/>
  <c r="K487" i="24"/>
  <c r="M1851" i="2"/>
  <c r="M1499" i="2"/>
  <c r="K1323" i="2"/>
  <c r="AC31" i="26"/>
  <c r="P28" i="26"/>
  <c r="J20" i="26"/>
  <c r="K31" i="26"/>
  <c r="J23" i="26"/>
  <c r="Y31" i="26"/>
  <c r="N487" i="24"/>
  <c r="I1325" i="2"/>
  <c r="M971" i="2"/>
  <c r="K619" i="2"/>
  <c r="D33" i="29"/>
  <c r="K47" i="24"/>
  <c r="K36" i="26"/>
  <c r="I28" i="26"/>
  <c r="N31" i="26"/>
  <c r="N36" i="26"/>
  <c r="N47" i="24"/>
  <c r="N289" i="24"/>
  <c r="K377" i="24"/>
  <c r="J1939" i="2"/>
  <c r="M883" i="2"/>
  <c r="S34" i="29"/>
  <c r="M19" i="26"/>
  <c r="H290" i="24"/>
  <c r="L290" i="24" s="1"/>
  <c r="Q30" i="26"/>
  <c r="M29" i="26"/>
  <c r="N3" i="24"/>
  <c r="W42" i="29"/>
  <c r="Z42" i="29" s="1"/>
  <c r="I30" i="26"/>
  <c r="I1499" i="2"/>
  <c r="P26" i="26"/>
  <c r="I1147" i="2"/>
  <c r="M795" i="2"/>
  <c r="K22" i="26"/>
  <c r="AC29" i="26"/>
  <c r="T26" i="26"/>
  <c r="J1851" i="2"/>
  <c r="S30" i="26"/>
  <c r="Y26" i="26"/>
  <c r="S12" i="26"/>
  <c r="K15" i="26"/>
  <c r="K223" i="24"/>
  <c r="D43" i="29"/>
  <c r="X27" i="26"/>
  <c r="V35" i="26"/>
  <c r="L487" i="24"/>
  <c r="M30" i="26"/>
  <c r="J29" i="26"/>
  <c r="J1499" i="2"/>
  <c r="K289" i="24"/>
  <c r="G1500" i="2"/>
  <c r="K1500" i="2" s="1"/>
  <c r="N21" i="26"/>
  <c r="K21" i="26"/>
  <c r="U26" i="26"/>
  <c r="J29" i="29"/>
  <c r="J47" i="24"/>
  <c r="L3" i="24"/>
  <c r="K1499" i="2"/>
  <c r="H1197" i="2"/>
  <c r="H1198" i="2" s="1"/>
  <c r="H1199" i="2" s="1"/>
  <c r="H1200" i="2" s="1"/>
  <c r="H1201" i="2" s="1"/>
  <c r="H1202" i="2" s="1"/>
  <c r="H1208" i="2" s="1"/>
  <c r="H1209" i="2" s="1"/>
  <c r="H1210" i="2" s="1"/>
  <c r="H1211" i="2" s="1"/>
  <c r="H1212" i="2" s="1"/>
  <c r="H1213" i="2" s="1"/>
  <c r="H1214" i="2" s="1"/>
  <c r="H1215" i="2" s="1"/>
  <c r="H1216" i="2" s="1"/>
  <c r="H1217" i="2" s="1"/>
  <c r="H1218" i="2" s="1"/>
  <c r="H1219" i="2" s="1"/>
  <c r="P14" i="26"/>
  <c r="J22" i="26"/>
  <c r="I1235" i="2"/>
  <c r="L47" i="24"/>
  <c r="U19" i="26"/>
  <c r="U22" i="26"/>
  <c r="Z29" i="26"/>
  <c r="U29" i="26"/>
  <c r="I23" i="26"/>
  <c r="K14" i="26"/>
  <c r="G1236" i="2"/>
  <c r="J1236" i="2" s="1"/>
  <c r="P22" i="26"/>
  <c r="J46" i="29"/>
  <c r="K46" i="29" s="1"/>
  <c r="M33" i="29"/>
  <c r="Y29" i="29"/>
  <c r="K11" i="26"/>
  <c r="X29" i="26"/>
  <c r="AA14" i="26"/>
  <c r="J487" i="24"/>
  <c r="K2115" i="2"/>
  <c r="K29" i="26"/>
  <c r="X22" i="26"/>
  <c r="I642" i="24"/>
  <c r="I643" i="24" s="1"/>
  <c r="I645" i="24" s="1"/>
  <c r="I646" i="24" s="1"/>
  <c r="I647" i="24" s="1"/>
  <c r="I648" i="24" s="1"/>
  <c r="I650" i="24" s="1"/>
  <c r="I651" i="24" s="1"/>
  <c r="I652" i="24" s="1"/>
  <c r="I653" i="24" s="1"/>
  <c r="I654" i="24" s="1"/>
  <c r="I655" i="24" s="1"/>
  <c r="I656" i="24" s="1"/>
  <c r="I658" i="24" s="1"/>
  <c r="T25" i="26"/>
  <c r="I1675" i="2"/>
  <c r="N575" i="24"/>
  <c r="X35" i="26"/>
  <c r="AC24" i="26"/>
  <c r="J355" i="24"/>
  <c r="L575" i="24"/>
  <c r="AA35" i="26"/>
  <c r="M32" i="26"/>
  <c r="J2555" i="2"/>
  <c r="I35" i="26"/>
  <c r="J357" i="24"/>
  <c r="J575" i="24"/>
  <c r="U24" i="26"/>
  <c r="P35" i="26"/>
  <c r="V32" i="26"/>
  <c r="D86" i="21"/>
  <c r="V19" i="26"/>
  <c r="I19" i="26"/>
  <c r="U35" i="26"/>
  <c r="K30" i="26"/>
  <c r="S48" i="29"/>
  <c r="D41" i="29"/>
  <c r="I2380" i="2"/>
  <c r="Z32" i="26"/>
  <c r="H851" i="2"/>
  <c r="H852" i="2" s="1"/>
  <c r="H853" i="2" s="1"/>
  <c r="H854" i="2" s="1"/>
  <c r="H855" i="2" s="1"/>
  <c r="X32" i="26"/>
  <c r="K597" i="24"/>
  <c r="K575" i="24"/>
  <c r="G972" i="2"/>
  <c r="P19" i="26"/>
  <c r="AC35" i="26"/>
  <c r="AA32" i="26"/>
  <c r="D88" i="21"/>
  <c r="T35" i="26"/>
  <c r="S11" i="26"/>
  <c r="Z19" i="26"/>
  <c r="K1939" i="2"/>
  <c r="Q35" i="26"/>
  <c r="P32" i="26"/>
  <c r="D2352" i="2"/>
  <c r="D2353" i="2" s="1"/>
  <c r="D2354" i="2" s="1"/>
  <c r="D2355" i="2" s="1"/>
  <c r="D2356" i="2" s="1"/>
  <c r="D2357" i="2" s="1"/>
  <c r="D2358" i="2" s="1"/>
  <c r="D2359" i="2" s="1"/>
  <c r="D2360" i="2" s="1"/>
  <c r="D2361" i="2" s="1"/>
  <c r="D2362" i="2" s="1"/>
  <c r="D2364" i="2" s="1"/>
  <c r="D2365" i="2" s="1"/>
  <c r="D2366" i="2" s="1"/>
  <c r="D2367" i="2" s="1"/>
  <c r="D2368" i="2" s="1"/>
  <c r="D2369" i="2" s="1"/>
  <c r="D2370" i="2" s="1"/>
  <c r="D2371" i="2" s="1"/>
  <c r="D2372" i="2" s="1"/>
  <c r="D2373" i="2" s="1"/>
  <c r="D85" i="21"/>
  <c r="I24" i="26"/>
  <c r="M2555" i="2"/>
  <c r="I1939" i="2"/>
  <c r="C48" i="29"/>
  <c r="F48" i="29" s="1"/>
  <c r="I48" i="29" s="1"/>
  <c r="L48" i="29" s="1"/>
  <c r="O48" i="29" s="1"/>
  <c r="P48" i="29" s="1"/>
  <c r="Q48" i="29" s="1"/>
  <c r="M18" i="26"/>
  <c r="Q21" i="26"/>
  <c r="U37" i="26"/>
  <c r="K1851" i="2"/>
  <c r="T66" i="28"/>
  <c r="T137" i="28"/>
  <c r="S37" i="29"/>
  <c r="Y49" i="29"/>
  <c r="L355" i="24"/>
  <c r="K2555" i="2"/>
  <c r="H2604" i="2"/>
  <c r="D82" i="21"/>
  <c r="N355" i="24"/>
  <c r="M35" i="26"/>
  <c r="T32" i="26"/>
  <c r="A3" i="4"/>
  <c r="K48" i="24"/>
  <c r="J33" i="26"/>
  <c r="U36" i="26"/>
  <c r="T61" i="28"/>
  <c r="T17" i="28"/>
  <c r="T18" i="28"/>
  <c r="C51" i="29"/>
  <c r="F51" i="29" s="1"/>
  <c r="I51" i="29" s="1"/>
  <c r="L51" i="29" s="1"/>
  <c r="V37" i="26"/>
  <c r="J91" i="24"/>
  <c r="N91" i="24"/>
  <c r="L91" i="24"/>
  <c r="K465" i="24"/>
  <c r="H466" i="24"/>
  <c r="H467" i="24" s="1"/>
  <c r="N467" i="24" s="1"/>
  <c r="I554" i="24"/>
  <c r="I555" i="24" s="1"/>
  <c r="I557" i="24" s="1"/>
  <c r="I558" i="24" s="1"/>
  <c r="I559" i="24" s="1"/>
  <c r="I560" i="24" s="1"/>
  <c r="I562" i="24" s="1"/>
  <c r="I563" i="24" s="1"/>
  <c r="I564" i="24" s="1"/>
  <c r="I565" i="24" s="1"/>
  <c r="I566" i="24" s="1"/>
  <c r="I567" i="24" s="1"/>
  <c r="I568" i="24" s="1"/>
  <c r="I570" i="24" s="1"/>
  <c r="L553" i="24"/>
  <c r="J553" i="24"/>
  <c r="I1587" i="2"/>
  <c r="K2204" i="2"/>
  <c r="U34" i="26"/>
  <c r="S34" i="26"/>
  <c r="I34" i="26"/>
  <c r="AA34" i="26"/>
  <c r="Z34" i="26"/>
  <c r="AC34" i="26"/>
  <c r="K37" i="26"/>
  <c r="AC37" i="26"/>
  <c r="Z37" i="26"/>
  <c r="N37" i="26"/>
  <c r="I37" i="26"/>
  <c r="Y37" i="26"/>
  <c r="A4" i="15"/>
  <c r="A4" i="11"/>
  <c r="A4" i="9"/>
  <c r="B4" i="18"/>
  <c r="A4" i="10"/>
  <c r="M2291" i="2"/>
  <c r="G2292" i="2"/>
  <c r="G2293" i="2" s="1"/>
  <c r="K356" i="24"/>
  <c r="N356" i="24"/>
  <c r="J356" i="24"/>
  <c r="A3" i="13"/>
  <c r="B4" i="22"/>
  <c r="AC20" i="26"/>
  <c r="I20" i="26"/>
  <c r="P20" i="26"/>
  <c r="X20" i="26"/>
  <c r="M20" i="26"/>
  <c r="Q20" i="26"/>
  <c r="V20" i="26"/>
  <c r="AA20" i="26"/>
  <c r="U20" i="26"/>
  <c r="Z20" i="26"/>
  <c r="N311" i="24"/>
  <c r="L224" i="24"/>
  <c r="V34" i="26"/>
  <c r="Q37" i="26"/>
  <c r="Q34" i="26"/>
  <c r="A4" i="8"/>
  <c r="N34" i="26"/>
  <c r="X37" i="26"/>
  <c r="I2115" i="2"/>
  <c r="J2115" i="2"/>
  <c r="G2116" i="2"/>
  <c r="M35" i="29"/>
  <c r="Y35" i="29"/>
  <c r="N377" i="24"/>
  <c r="N23" i="26"/>
  <c r="X23" i="26"/>
  <c r="AC23" i="26"/>
  <c r="U23" i="26"/>
  <c r="T23" i="26"/>
  <c r="AA23" i="26"/>
  <c r="Q23" i="26"/>
  <c r="P23" i="26"/>
  <c r="K23" i="26"/>
  <c r="K26" i="26"/>
  <c r="Z26" i="26"/>
  <c r="S26" i="26"/>
  <c r="AC26" i="26"/>
  <c r="Q26" i="26"/>
  <c r="I532" i="24"/>
  <c r="I533" i="24" s="1"/>
  <c r="I535" i="24" s="1"/>
  <c r="I536" i="24" s="1"/>
  <c r="I537" i="24" s="1"/>
  <c r="I538" i="24" s="1"/>
  <c r="I540" i="24" s="1"/>
  <c r="I541" i="24" s="1"/>
  <c r="I542" i="24" s="1"/>
  <c r="I543" i="24" s="1"/>
  <c r="I544" i="24" s="1"/>
  <c r="I545" i="24" s="1"/>
  <c r="I546" i="24" s="1"/>
  <c r="I548" i="24" s="1"/>
  <c r="J531" i="24"/>
  <c r="N224" i="24"/>
  <c r="N357" i="24"/>
  <c r="K357" i="24"/>
  <c r="J1675" i="2"/>
  <c r="J34" i="26"/>
  <c r="M26" i="26"/>
  <c r="T37" i="26"/>
  <c r="H359" i="24"/>
  <c r="L359" i="24" s="1"/>
  <c r="L356" i="24"/>
  <c r="H378" i="24"/>
  <c r="J378" i="24" s="1"/>
  <c r="H92" i="24"/>
  <c r="H93" i="24" s="1"/>
  <c r="I26" i="26"/>
  <c r="H598" i="24"/>
  <c r="N598" i="24" s="1"/>
  <c r="L641" i="24"/>
  <c r="K91" i="24"/>
  <c r="S23" i="26"/>
  <c r="P37" i="26"/>
  <c r="Z23" i="26"/>
  <c r="K531" i="24"/>
  <c r="V23" i="26"/>
  <c r="L201" i="24"/>
  <c r="K201" i="24"/>
  <c r="J1411" i="2"/>
  <c r="G1412" i="2"/>
  <c r="I1412" i="2" s="1"/>
  <c r="M1411" i="2"/>
  <c r="J1059" i="2"/>
  <c r="G1060" i="2"/>
  <c r="K1060" i="2" s="1"/>
  <c r="P25" i="26"/>
  <c r="S14" i="26"/>
  <c r="T29" i="26"/>
  <c r="Q32" i="26"/>
  <c r="J1587" i="2"/>
  <c r="S19" i="26"/>
  <c r="AC30" i="26"/>
  <c r="I22" i="26"/>
  <c r="S32" i="26"/>
  <c r="Y35" i="26"/>
  <c r="Y32" i="26"/>
  <c r="H1852" i="2"/>
  <c r="M1852" i="2" s="1"/>
  <c r="Y16" i="26"/>
  <c r="T27" i="26"/>
  <c r="V33" i="26"/>
  <c r="L377" i="24"/>
  <c r="I883" i="2"/>
  <c r="T27" i="28"/>
  <c r="T13" i="28"/>
  <c r="T20" i="28"/>
  <c r="T83" i="28"/>
  <c r="M37" i="29"/>
  <c r="G37" i="29"/>
  <c r="J48" i="29"/>
  <c r="W33" i="29"/>
  <c r="AB33" i="29" s="1"/>
  <c r="C26" i="29"/>
  <c r="F26" i="29" s="1"/>
  <c r="I26" i="29" s="1"/>
  <c r="L26" i="29" s="1"/>
  <c r="R38" i="31"/>
  <c r="J13" i="26"/>
  <c r="I21" i="26"/>
  <c r="P30" i="26"/>
  <c r="T127" i="28"/>
  <c r="T134" i="28"/>
  <c r="T89" i="28"/>
  <c r="T94" i="28"/>
  <c r="M43" i="29"/>
  <c r="S43" i="29"/>
  <c r="S33" i="29"/>
  <c r="Y37" i="29"/>
  <c r="L576" i="24"/>
  <c r="P18" i="26"/>
  <c r="S29" i="26"/>
  <c r="AC32" i="26"/>
  <c r="X26" i="26"/>
  <c r="N465" i="24"/>
  <c r="T57" i="28"/>
  <c r="T42" i="28"/>
  <c r="T45" i="28"/>
  <c r="T95" i="28"/>
  <c r="T81" i="28"/>
  <c r="W48" i="29"/>
  <c r="J49" i="29"/>
  <c r="N17" i="26"/>
  <c r="X34" i="26"/>
  <c r="I971" i="2"/>
  <c r="D37" i="29"/>
  <c r="G48" i="29"/>
  <c r="C37" i="29"/>
  <c r="F37" i="29" s="1"/>
  <c r="I37" i="29" s="1"/>
  <c r="L37" i="29" s="1"/>
  <c r="X49" i="29"/>
  <c r="M48" i="29"/>
  <c r="J37" i="29"/>
  <c r="Y48" i="29"/>
  <c r="X48" i="29"/>
  <c r="J9" i="26"/>
  <c r="U14" i="26"/>
  <c r="S17" i="26"/>
  <c r="G26" i="29"/>
  <c r="J443" i="2"/>
  <c r="Z12" i="26"/>
  <c r="J11" i="26"/>
  <c r="Q19" i="26"/>
  <c r="Y19" i="29"/>
  <c r="M11" i="26"/>
  <c r="H884" i="2"/>
  <c r="AA12" i="26"/>
  <c r="I12" i="26"/>
  <c r="J795" i="2"/>
  <c r="P17" i="26"/>
  <c r="T17" i="26"/>
  <c r="N19" i="26"/>
  <c r="AC19" i="26"/>
  <c r="J971" i="2"/>
  <c r="S15" i="26"/>
  <c r="I422" i="24"/>
  <c r="K422" i="24" s="1"/>
  <c r="K421" i="24"/>
  <c r="L421" i="24"/>
  <c r="K179" i="24"/>
  <c r="J179" i="24"/>
  <c r="L179" i="24"/>
  <c r="U39" i="23"/>
  <c r="C19" i="13"/>
  <c r="L333" i="24"/>
  <c r="N333" i="24"/>
  <c r="K333" i="24"/>
  <c r="H334" i="24"/>
  <c r="J333" i="24"/>
  <c r="M36" i="29"/>
  <c r="Y36" i="29"/>
  <c r="G36" i="29"/>
  <c r="L509" i="24"/>
  <c r="N509" i="24"/>
  <c r="K509" i="24"/>
  <c r="J509" i="24"/>
  <c r="H555" i="24"/>
  <c r="H2292" i="2"/>
  <c r="H2293" i="2" s="1"/>
  <c r="H2294" i="2" s="1"/>
  <c r="H2295" i="2" s="1"/>
  <c r="H2296" i="2" s="1"/>
  <c r="H2297" i="2" s="1"/>
  <c r="H2298" i="2" s="1"/>
  <c r="H2299" i="2" s="1"/>
  <c r="H2300" i="2" s="1"/>
  <c r="H2301" i="2" s="1"/>
  <c r="H2302" i="2" s="1"/>
  <c r="H2303" i="2" s="1"/>
  <c r="H2304" i="2" s="1"/>
  <c r="H2305" i="2" s="1"/>
  <c r="H2306" i="2" s="1"/>
  <c r="H2307" i="2" s="1"/>
  <c r="H2308" i="2" s="1"/>
  <c r="H2309" i="2" s="1"/>
  <c r="H2310" i="2" s="1"/>
  <c r="H2311" i="2" s="1"/>
  <c r="H2312" i="2" s="1"/>
  <c r="H2313" i="2" s="1"/>
  <c r="H2314" i="2" s="1"/>
  <c r="H2315" i="2" s="1"/>
  <c r="H2316" i="2" s="1"/>
  <c r="H2317" i="2" s="1"/>
  <c r="H2318" i="2" s="1"/>
  <c r="H2319" i="2" s="1"/>
  <c r="H2320" i="2" s="1"/>
  <c r="H2321" i="2" s="1"/>
  <c r="H2322" i="2" s="1"/>
  <c r="H2323" i="2" s="1"/>
  <c r="H2324" i="2" s="1"/>
  <c r="H2325" i="2" s="1"/>
  <c r="H2326" i="2" s="1"/>
  <c r="H2327" i="2" s="1"/>
  <c r="H2328" i="2" s="1"/>
  <c r="H2329" i="2" s="1"/>
  <c r="H2330" i="2" s="1"/>
  <c r="H2331" i="2" s="1"/>
  <c r="H2332" i="2" s="1"/>
  <c r="H2333" i="2" s="1"/>
  <c r="H2334" i="2" s="1"/>
  <c r="H2335" i="2" s="1"/>
  <c r="H2336" i="2" s="1"/>
  <c r="H2337" i="2" s="1"/>
  <c r="H2338" i="2" s="1"/>
  <c r="H2339" i="2" s="1"/>
  <c r="H2340" i="2" s="1"/>
  <c r="K2291" i="2"/>
  <c r="I2291" i="2"/>
  <c r="AB39" i="23"/>
  <c r="I312" i="24"/>
  <c r="K312" i="24" s="1"/>
  <c r="J311" i="24"/>
  <c r="N400" i="24"/>
  <c r="J400" i="24"/>
  <c r="H401" i="24"/>
  <c r="H403" i="24" s="1"/>
  <c r="H404" i="24" s="1"/>
  <c r="K404" i="24" s="1"/>
  <c r="L400" i="24"/>
  <c r="N421" i="24"/>
  <c r="K400" i="24"/>
  <c r="G31" i="29"/>
  <c r="H31" i="29" s="1"/>
  <c r="Y31" i="29"/>
  <c r="W31" i="29"/>
  <c r="N488" i="24"/>
  <c r="J70" i="24"/>
  <c r="L311" i="24"/>
  <c r="M1147" i="2"/>
  <c r="Y39" i="23"/>
  <c r="S22" i="26"/>
  <c r="M22" i="26"/>
  <c r="Y25" i="26"/>
  <c r="J25" i="26"/>
  <c r="Y28" i="26"/>
  <c r="S28" i="26"/>
  <c r="I31" i="26"/>
  <c r="T31" i="26"/>
  <c r="V36" i="26"/>
  <c r="X36" i="26"/>
  <c r="S36" i="26"/>
  <c r="J36" i="26"/>
  <c r="L357" i="24"/>
  <c r="J488" i="24"/>
  <c r="L70" i="24"/>
  <c r="J2380" i="2"/>
  <c r="J223" i="24"/>
  <c r="J69" i="24"/>
  <c r="Q28" i="26"/>
  <c r="K25" i="26"/>
  <c r="G1940" i="2"/>
  <c r="J17" i="26"/>
  <c r="I36" i="26"/>
  <c r="J2291" i="2"/>
  <c r="G2556" i="2"/>
  <c r="U28" i="26"/>
  <c r="Y22" i="26"/>
  <c r="I2555" i="2"/>
  <c r="AA17" i="26"/>
  <c r="Q31" i="26"/>
  <c r="H972" i="2"/>
  <c r="H973" i="2" s="1"/>
  <c r="H974" i="2" s="1"/>
  <c r="H975" i="2" s="1"/>
  <c r="H976" i="2" s="1"/>
  <c r="H977" i="2" s="1"/>
  <c r="H978" i="2" s="1"/>
  <c r="H979" i="2" s="1"/>
  <c r="H980" i="2" s="1"/>
  <c r="H981" i="2" s="1"/>
  <c r="H982" i="2" s="1"/>
  <c r="H983" i="2" s="1"/>
  <c r="H984" i="2" s="1"/>
  <c r="H985" i="2" s="1"/>
  <c r="H986" i="2" s="1"/>
  <c r="H987" i="2" s="1"/>
  <c r="H988" i="2" s="1"/>
  <c r="H989" i="2" s="1"/>
  <c r="H990" i="2" s="1"/>
  <c r="H991" i="2" s="1"/>
  <c r="H992" i="2" s="1"/>
  <c r="H993" i="2" s="1"/>
  <c r="H994" i="2" s="1"/>
  <c r="H995" i="2" s="1"/>
  <c r="H996" i="2" s="1"/>
  <c r="H997" i="2" s="1"/>
  <c r="H998" i="2" s="1"/>
  <c r="H999" i="2" s="1"/>
  <c r="H1000" i="2" s="1"/>
  <c r="H1001" i="2" s="1"/>
  <c r="H1002" i="2" s="1"/>
  <c r="H1003" i="2" s="1"/>
  <c r="H1004" i="2" s="1"/>
  <c r="H1005" i="2" s="1"/>
  <c r="H1006" i="2" s="1"/>
  <c r="H1007" i="2" s="1"/>
  <c r="H1008" i="2" s="1"/>
  <c r="H1009" i="2" s="1"/>
  <c r="H1010" i="2" s="1"/>
  <c r="H1011" i="2" s="1"/>
  <c r="H1012" i="2" s="1"/>
  <c r="H1013" i="2" s="1"/>
  <c r="H1014" i="2" s="1"/>
  <c r="H1015" i="2" s="1"/>
  <c r="H1016" i="2" s="1"/>
  <c r="H1017" i="2" s="1"/>
  <c r="H1018" i="2" s="1"/>
  <c r="H1019" i="2" s="1"/>
  <c r="H1020" i="2" s="1"/>
  <c r="I9" i="26"/>
  <c r="AC25" i="26"/>
  <c r="Q22" i="26"/>
  <c r="L465" i="24"/>
  <c r="N201" i="24"/>
  <c r="L289" i="24"/>
  <c r="J289" i="24"/>
  <c r="N553" i="24"/>
  <c r="J641" i="24"/>
  <c r="H642" i="24"/>
  <c r="I1411" i="2"/>
  <c r="K1411" i="2"/>
  <c r="J43" i="29"/>
  <c r="X43" i="29"/>
  <c r="W43" i="29"/>
  <c r="G43" i="29"/>
  <c r="D35" i="29"/>
  <c r="S35" i="29"/>
  <c r="J1763" i="2"/>
  <c r="H180" i="2"/>
  <c r="J180" i="2" s="1"/>
  <c r="M179" i="2"/>
  <c r="J465" i="24"/>
  <c r="P27" i="26"/>
  <c r="U27" i="26"/>
  <c r="K2380" i="2"/>
  <c r="N69" i="24"/>
  <c r="G796" i="2"/>
  <c r="G797" i="2" s="1"/>
  <c r="I797" i="2" s="1"/>
  <c r="AA36" i="26"/>
  <c r="AA19" i="26"/>
  <c r="AA31" i="26"/>
  <c r="U25" i="26"/>
  <c r="X17" i="26"/>
  <c r="U17" i="26"/>
  <c r="Q36" i="26"/>
  <c r="I1323" i="2"/>
  <c r="AA22" i="26"/>
  <c r="K17" i="26"/>
  <c r="V31" i="26"/>
  <c r="M1939" i="2"/>
  <c r="M36" i="26"/>
  <c r="N25" i="26"/>
  <c r="N641" i="24"/>
  <c r="V27" i="26"/>
  <c r="Y8" i="26"/>
  <c r="P16" i="26"/>
  <c r="K35" i="26"/>
  <c r="N35" i="26"/>
  <c r="J35" i="26"/>
  <c r="J377" i="24"/>
  <c r="AZ53" i="3"/>
  <c r="G35" i="29"/>
  <c r="C43" i="29"/>
  <c r="F43" i="29" s="1"/>
  <c r="W51" i="29"/>
  <c r="S51" i="29"/>
  <c r="G51" i="29"/>
  <c r="H51" i="29" s="1"/>
  <c r="X51" i="29"/>
  <c r="W39" i="29"/>
  <c r="C39" i="29"/>
  <c r="F39" i="29" s="1"/>
  <c r="I39" i="29" s="1"/>
  <c r="L39" i="29" s="1"/>
  <c r="J34" i="29"/>
  <c r="G34" i="29"/>
  <c r="G2381" i="2"/>
  <c r="G2382" i="2" s="1"/>
  <c r="M2382" i="2" s="1"/>
  <c r="H225" i="24"/>
  <c r="J225" i="24" s="1"/>
  <c r="K3" i="24"/>
  <c r="K311" i="24"/>
  <c r="L399" i="24"/>
  <c r="L223" i="24"/>
  <c r="J421" i="24"/>
  <c r="L69" i="24"/>
  <c r="M28" i="26"/>
  <c r="Y19" i="26"/>
  <c r="M31" i="26"/>
  <c r="Q25" i="26"/>
  <c r="V17" i="26"/>
  <c r="Z17" i="26"/>
  <c r="K1587" i="2"/>
  <c r="D1731" i="2"/>
  <c r="D1732" i="2" s="1"/>
  <c r="D1733" i="2" s="1"/>
  <c r="D1734" i="2" s="1"/>
  <c r="D1735" i="2" s="1"/>
  <c r="T33" i="26"/>
  <c r="K19" i="26"/>
  <c r="AC36" i="26"/>
  <c r="N22" i="26"/>
  <c r="I25" i="26"/>
  <c r="M1587" i="2"/>
  <c r="T19" i="26"/>
  <c r="M31" i="29"/>
  <c r="N31" i="29" s="1"/>
  <c r="J45" i="29"/>
  <c r="S45" i="29"/>
  <c r="G23" i="29"/>
  <c r="K488" i="24"/>
  <c r="K69" i="24"/>
  <c r="M46" i="29"/>
  <c r="N46" i="29" s="1"/>
  <c r="Y46" i="29"/>
  <c r="K399" i="24"/>
  <c r="N223" i="24"/>
  <c r="H316" i="24"/>
  <c r="T36" i="26"/>
  <c r="T22" i="26"/>
  <c r="M1323" i="2"/>
  <c r="U31" i="26"/>
  <c r="I1763" i="2"/>
  <c r="H423" i="24"/>
  <c r="H425" i="24" s="1"/>
  <c r="K224" i="24"/>
  <c r="J1324" i="2"/>
  <c r="H4" i="24"/>
  <c r="N4" i="24" s="1"/>
  <c r="N399" i="24"/>
  <c r="J399" i="24"/>
  <c r="J3" i="24"/>
  <c r="K553" i="24"/>
  <c r="K971" i="2"/>
  <c r="Y36" i="26"/>
  <c r="X28" i="26"/>
  <c r="X19" i="26"/>
  <c r="S31" i="26"/>
  <c r="AA25" i="26"/>
  <c r="M17" i="26"/>
  <c r="X14" i="26"/>
  <c r="V22" i="26"/>
  <c r="J28" i="26"/>
  <c r="AC22" i="26"/>
  <c r="P31" i="26"/>
  <c r="X25" i="26"/>
  <c r="AA27" i="26"/>
  <c r="Q9" i="26"/>
  <c r="V29" i="26"/>
  <c r="AA29" i="26"/>
  <c r="N29" i="26"/>
  <c r="I32" i="26"/>
  <c r="K32" i="26"/>
  <c r="U32" i="26"/>
  <c r="M37" i="26"/>
  <c r="AA37" i="26"/>
  <c r="D31" i="29"/>
  <c r="E31" i="29" s="1"/>
  <c r="D51" i="29"/>
  <c r="R45" i="31"/>
  <c r="U11" i="26"/>
  <c r="N14" i="26"/>
  <c r="U1" i="28"/>
  <c r="U12" i="28" s="1"/>
  <c r="T129" i="28"/>
  <c r="T52" i="28"/>
  <c r="T25" i="28"/>
  <c r="T107" i="28"/>
  <c r="T116" i="28"/>
  <c r="AZ58" i="3"/>
  <c r="W37" i="29"/>
  <c r="AB37" i="29" s="1"/>
  <c r="C33" i="29"/>
  <c r="F33" i="29" s="1"/>
  <c r="I33" i="29" s="1"/>
  <c r="K10" i="26"/>
  <c r="J18" i="26"/>
  <c r="J21" i="26"/>
  <c r="K24" i="26"/>
  <c r="M2204" i="2"/>
  <c r="G22" i="29"/>
  <c r="R44" i="31"/>
  <c r="T44" i="28"/>
  <c r="T74" i="28"/>
  <c r="T49" i="28"/>
  <c r="T123" i="28"/>
  <c r="T103" i="28"/>
  <c r="T76" i="28"/>
  <c r="J33" i="29"/>
  <c r="P9" i="26"/>
  <c r="J22" i="29"/>
  <c r="G33" i="29"/>
  <c r="AI52" i="3"/>
  <c r="AZ16" i="3"/>
  <c r="V16" i="3"/>
  <c r="AG16" i="3"/>
  <c r="AE16" i="3"/>
  <c r="AZ57" i="3"/>
  <c r="AZ55" i="3"/>
  <c r="AI53" i="3"/>
  <c r="AZ52" i="3"/>
  <c r="V13" i="3"/>
  <c r="W13" i="3" s="1"/>
  <c r="AE15" i="3"/>
  <c r="AI58" i="3"/>
  <c r="AG9" i="3"/>
  <c r="AG15" i="3"/>
  <c r="H141" i="2"/>
  <c r="H142" i="2" s="1"/>
  <c r="H143" i="2" s="1"/>
  <c r="H144" i="2" s="1"/>
  <c r="H145" i="2" s="1"/>
  <c r="H146" i="2" s="1"/>
  <c r="H147" i="2" s="1"/>
  <c r="H148" i="2" s="1"/>
  <c r="H149" i="2" s="1"/>
  <c r="H150" i="2" s="1"/>
  <c r="H151" i="2" s="1"/>
  <c r="H140" i="2"/>
  <c r="M708" i="2"/>
  <c r="J708" i="2"/>
  <c r="V13" i="26"/>
  <c r="I267" i="2"/>
  <c r="P10" i="26"/>
  <c r="W21" i="29"/>
  <c r="Z21" i="29" s="1"/>
  <c r="Y14" i="26"/>
  <c r="I11" i="26"/>
  <c r="M16" i="26"/>
  <c r="V16" i="26"/>
  <c r="X8" i="26"/>
  <c r="Z14" i="26"/>
  <c r="U8" i="26"/>
  <c r="T15" i="26"/>
  <c r="Z16" i="26"/>
  <c r="AE13" i="3"/>
  <c r="Y12" i="26"/>
  <c r="M619" i="2"/>
  <c r="AZ15" i="3"/>
  <c r="M22" i="29" s="1"/>
  <c r="AZ13" i="3"/>
  <c r="M20" i="29" s="1"/>
  <c r="AZ11" i="3"/>
  <c r="M18" i="29" s="1"/>
  <c r="AI10" i="3"/>
  <c r="S21" i="29"/>
  <c r="I707" i="2"/>
  <c r="AA15" i="26"/>
  <c r="Q16" i="26"/>
  <c r="AC8" i="26"/>
  <c r="Y13" i="26"/>
  <c r="J3" i="2"/>
  <c r="S40" i="3"/>
  <c r="C9" i="18" s="1"/>
  <c r="H4" i="21" s="1"/>
  <c r="G21" i="29"/>
  <c r="K707" i="2"/>
  <c r="I14" i="26"/>
  <c r="T11" i="26"/>
  <c r="U12" i="26"/>
  <c r="J16" i="26"/>
  <c r="M707" i="2"/>
  <c r="I3" i="2"/>
  <c r="V15" i="3"/>
  <c r="S17" i="29"/>
  <c r="J14" i="26"/>
  <c r="X16" i="26"/>
  <c r="S8" i="26"/>
  <c r="T16" i="26"/>
  <c r="J8" i="26"/>
  <c r="X12" i="26"/>
  <c r="U16" i="26"/>
  <c r="I16" i="26"/>
  <c r="AI15" i="3"/>
  <c r="D22" i="29" s="1"/>
  <c r="AZ10" i="3"/>
  <c r="M17" i="29" s="1"/>
  <c r="N17" i="29" s="1"/>
  <c r="I443" i="2"/>
  <c r="J707" i="2"/>
  <c r="K16" i="26"/>
  <c r="S16" i="26"/>
  <c r="N16" i="26"/>
  <c r="AC16" i="26"/>
  <c r="AC9" i="26"/>
  <c r="V8" i="26"/>
  <c r="V11" i="26"/>
  <c r="AD40" i="3"/>
  <c r="AI13" i="3"/>
  <c r="D20" i="29" s="1"/>
  <c r="E20" i="29" s="1"/>
  <c r="AI9" i="3"/>
  <c r="D16" i="29" s="1"/>
  <c r="E16" i="29" s="1"/>
  <c r="W24" i="29"/>
  <c r="AI16" i="3"/>
  <c r="AI11" i="3"/>
  <c r="D18" i="29" s="1"/>
  <c r="AZ9" i="3"/>
  <c r="M16" i="29" s="1"/>
  <c r="N16" i="29" s="1"/>
  <c r="S24" i="29"/>
  <c r="Y21" i="29"/>
  <c r="J4" i="2"/>
  <c r="H316" i="2"/>
  <c r="H317" i="2"/>
  <c r="H318" i="2" s="1"/>
  <c r="H319" i="2" s="1"/>
  <c r="H320" i="2" s="1"/>
  <c r="H321" i="2" s="1"/>
  <c r="H322" i="2" s="1"/>
  <c r="H328" i="2" s="1"/>
  <c r="H329" i="2" s="1"/>
  <c r="H330" i="2" s="1"/>
  <c r="H331" i="2" s="1"/>
  <c r="H332" i="2" s="1"/>
  <c r="H333" i="2" s="1"/>
  <c r="H334" i="2" s="1"/>
  <c r="H335" i="2" s="1"/>
  <c r="H336" i="2" s="1"/>
  <c r="H337" i="2" s="1"/>
  <c r="H338" i="2" s="1"/>
  <c r="I4" i="2"/>
  <c r="M4" i="2"/>
  <c r="M91" i="2"/>
  <c r="G92" i="2"/>
  <c r="K92" i="2" s="1"/>
  <c r="J91" i="2"/>
  <c r="K91" i="2"/>
  <c r="I91" i="2"/>
  <c r="S18" i="29"/>
  <c r="U15" i="26"/>
  <c r="Q11" i="26"/>
  <c r="Q10" i="26"/>
  <c r="M8" i="26"/>
  <c r="S23" i="29"/>
  <c r="K179" i="2"/>
  <c r="G268" i="2"/>
  <c r="Z9" i="26"/>
  <c r="N12" i="26"/>
  <c r="K443" i="2"/>
  <c r="W16" i="3"/>
  <c r="Z16" i="3"/>
  <c r="Z11" i="3"/>
  <c r="D17" i="29"/>
  <c r="E17" i="29" s="1"/>
  <c r="Q15" i="26"/>
  <c r="X11" i="26"/>
  <c r="I444" i="2"/>
  <c r="V15" i="26"/>
  <c r="T12" i="26"/>
  <c r="Z8" i="26"/>
  <c r="K8" i="26"/>
  <c r="N8" i="26"/>
  <c r="S22" i="29"/>
  <c r="N11" i="26"/>
  <c r="U10" i="26"/>
  <c r="T9" i="26"/>
  <c r="V9" i="26"/>
  <c r="J267" i="2"/>
  <c r="T8" i="26"/>
  <c r="AA8" i="26"/>
  <c r="AE11" i="3"/>
  <c r="J16" i="29"/>
  <c r="K16" i="29" s="1"/>
  <c r="G20" i="29"/>
  <c r="J23" i="29"/>
  <c r="K3" i="2"/>
  <c r="M14" i="26"/>
  <c r="AA11" i="26"/>
  <c r="Z11" i="26"/>
  <c r="H492" i="2"/>
  <c r="M10" i="26"/>
  <c r="U9" i="26"/>
  <c r="I8" i="26"/>
  <c r="T14" i="26"/>
  <c r="J179" i="2"/>
  <c r="S9" i="26"/>
  <c r="V14" i="26"/>
  <c r="I179" i="2"/>
  <c r="P8" i="26"/>
  <c r="N9" i="26"/>
  <c r="AE9" i="3"/>
  <c r="G16" i="29"/>
  <c r="H16" i="29" s="1"/>
  <c r="S20" i="29"/>
  <c r="X9" i="26"/>
  <c r="R40" i="3"/>
  <c r="C17" i="18" s="1"/>
  <c r="H10" i="21" s="1"/>
  <c r="J20" i="29"/>
  <c r="W15" i="3"/>
  <c r="C23" i="29"/>
  <c r="F23" i="29" s="1"/>
  <c r="K267" i="2"/>
  <c r="I15" i="26"/>
  <c r="P11" i="26"/>
  <c r="Y11" i="26"/>
  <c r="AA9" i="26"/>
  <c r="V12" i="26"/>
  <c r="H620" i="2"/>
  <c r="H621" i="2" s="1"/>
  <c r="H622" i="2" s="1"/>
  <c r="H623" i="2" s="1"/>
  <c r="H624" i="2" s="1"/>
  <c r="H625" i="2" s="1"/>
  <c r="H626" i="2" s="1"/>
  <c r="H627" i="2" s="1"/>
  <c r="H628" i="2" s="1"/>
  <c r="H629" i="2" s="1"/>
  <c r="H630" i="2" s="1"/>
  <c r="H631" i="2" s="1"/>
  <c r="H632" i="2" s="1"/>
  <c r="H633" i="2" s="1"/>
  <c r="H634" i="2" s="1"/>
  <c r="H635" i="2" s="1"/>
  <c r="H636" i="2" s="1"/>
  <c r="H637" i="2" s="1"/>
  <c r="H638" i="2" s="1"/>
  <c r="H639" i="2" s="1"/>
  <c r="H640" i="2" s="1"/>
  <c r="H641" i="2" s="1"/>
  <c r="H642" i="2" s="1"/>
  <c r="H643" i="2" s="1"/>
  <c r="H644" i="2" s="1"/>
  <c r="H645" i="2" s="1"/>
  <c r="H646" i="2" s="1"/>
  <c r="H647" i="2" s="1"/>
  <c r="H648" i="2" s="1"/>
  <c r="H649" i="2" s="1"/>
  <c r="H650" i="2" s="1"/>
  <c r="H651" i="2" s="1"/>
  <c r="H652" i="2" s="1"/>
  <c r="H653" i="2" s="1"/>
  <c r="H654" i="2" s="1"/>
  <c r="H655" i="2" s="1"/>
  <c r="H656" i="2" s="1"/>
  <c r="H657" i="2" s="1"/>
  <c r="H658" i="2" s="1"/>
  <c r="H659" i="2" s="1"/>
  <c r="H660" i="2" s="1"/>
  <c r="H661" i="2" s="1"/>
  <c r="H662" i="2" s="1"/>
  <c r="H663" i="2" s="1"/>
  <c r="H664" i="2" s="1"/>
  <c r="H665" i="2" s="1"/>
  <c r="H666" i="2" s="1"/>
  <c r="H667" i="2" s="1"/>
  <c r="H668" i="2" s="1"/>
  <c r="Q8" i="26"/>
  <c r="M3" i="2"/>
  <c r="J12" i="26"/>
  <c r="M9" i="26"/>
  <c r="J17" i="29"/>
  <c r="K17" i="29" s="1"/>
  <c r="AA40" i="3"/>
  <c r="AB40" i="3"/>
  <c r="W17" i="29"/>
  <c r="Y15" i="26"/>
  <c r="X10" i="26"/>
  <c r="M267" i="2"/>
  <c r="V11" i="3"/>
  <c r="M40" i="3"/>
  <c r="F105" i="18" s="1"/>
  <c r="Q12" i="26"/>
  <c r="M12" i="26"/>
  <c r="P12" i="26"/>
  <c r="D23" i="29"/>
  <c r="E23" i="29" s="1"/>
  <c r="X15" i="26"/>
  <c r="Z13" i="3"/>
  <c r="N15" i="26"/>
  <c r="Q14" i="26"/>
  <c r="AC11" i="26"/>
  <c r="M443" i="2"/>
  <c r="AC12" i="26"/>
  <c r="K12" i="26"/>
  <c r="K9" i="26"/>
  <c r="S16" i="29"/>
  <c r="G17" i="29"/>
  <c r="H17" i="29" s="1"/>
  <c r="Z10" i="26"/>
  <c r="I13" i="26"/>
  <c r="M23" i="29"/>
  <c r="W20" i="29"/>
  <c r="AI51" i="3"/>
  <c r="AZ51" i="3"/>
  <c r="AI57" i="3"/>
  <c r="AI55" i="3"/>
  <c r="AF40" i="3"/>
  <c r="Q40" i="3"/>
  <c r="K1588" i="2"/>
  <c r="G1589" i="2"/>
  <c r="K1589" i="2" s="1"/>
  <c r="J1588" i="2"/>
  <c r="I1588" i="2"/>
  <c r="H246" i="24"/>
  <c r="L245" i="24"/>
  <c r="H137" i="24"/>
  <c r="H139" i="24" s="1"/>
  <c r="J1500" i="2"/>
  <c r="K157" i="24"/>
  <c r="K708" i="2"/>
  <c r="I708" i="2"/>
  <c r="G709" i="2"/>
  <c r="G710" i="2" s="1"/>
  <c r="H73" i="24"/>
  <c r="J73" i="24" s="1"/>
  <c r="L71" i="24"/>
  <c r="J619" i="24"/>
  <c r="H620" i="24"/>
  <c r="L619" i="24"/>
  <c r="N619" i="24"/>
  <c r="K619" i="24"/>
  <c r="H2468" i="2"/>
  <c r="M2468" i="2" s="1"/>
  <c r="M2467" i="2"/>
  <c r="K2467" i="2"/>
  <c r="G2028" i="2"/>
  <c r="K2028" i="2" s="1"/>
  <c r="K2027" i="2"/>
  <c r="J2027" i="2"/>
  <c r="I2027" i="2"/>
  <c r="M2027" i="2"/>
  <c r="I2205" i="2"/>
  <c r="K2205" i="2"/>
  <c r="J2467" i="2"/>
  <c r="I2467" i="2"/>
  <c r="L25" i="24"/>
  <c r="J25" i="24"/>
  <c r="K25" i="24"/>
  <c r="N25" i="24"/>
  <c r="H26" i="24"/>
  <c r="J26" i="24" s="1"/>
  <c r="M1588" i="2"/>
  <c r="J2205" i="2"/>
  <c r="N245" i="24"/>
  <c r="E1912" i="2"/>
  <c r="E1913" i="2" s="1"/>
  <c r="E1914" i="2" s="1"/>
  <c r="E1915" i="2" s="1"/>
  <c r="E1916" i="2" s="1"/>
  <c r="E1917" i="2" s="1"/>
  <c r="E1918" i="2" s="1"/>
  <c r="E1919" i="2" s="1"/>
  <c r="E1920" i="2" s="1"/>
  <c r="E1921" i="2" s="1"/>
  <c r="E1922" i="2" s="1"/>
  <c r="E1924" i="2" s="1"/>
  <c r="E1925" i="2" s="1"/>
  <c r="E1926" i="2" s="1"/>
  <c r="E1927" i="2" s="1"/>
  <c r="E1928" i="2" s="1"/>
  <c r="E1929" i="2" s="1"/>
  <c r="E1930" i="2" s="1"/>
  <c r="E1931" i="2" s="1"/>
  <c r="E1932" i="2" s="1"/>
  <c r="E1933" i="2" s="1"/>
  <c r="E1907" i="2"/>
  <c r="E1908" i="2" s="1"/>
  <c r="E1909" i="2" s="1"/>
  <c r="E1910" i="2" s="1"/>
  <c r="E1911" i="2" s="1"/>
  <c r="L113" i="24"/>
  <c r="H114" i="24"/>
  <c r="J113" i="24"/>
  <c r="N113" i="24"/>
  <c r="K113" i="24"/>
  <c r="H532" i="2"/>
  <c r="K532" i="2" s="1"/>
  <c r="J531" i="2"/>
  <c r="I531" i="2"/>
  <c r="M531" i="2"/>
  <c r="K531" i="2"/>
  <c r="L267" i="24"/>
  <c r="N267" i="24"/>
  <c r="K576" i="24"/>
  <c r="N576" i="24"/>
  <c r="H577" i="24"/>
  <c r="J577" i="24" s="1"/>
  <c r="J576" i="24"/>
  <c r="H535" i="24"/>
  <c r="H49" i="24"/>
  <c r="H51" i="24" s="1"/>
  <c r="J48" i="24"/>
  <c r="H2171" i="2"/>
  <c r="H2172" i="2" s="1"/>
  <c r="H2173" i="2" s="1"/>
  <c r="H2174" i="2" s="1"/>
  <c r="H2175" i="2" s="1"/>
  <c r="H2176" i="2"/>
  <c r="H2177" i="2" s="1"/>
  <c r="H2178" i="2" s="1"/>
  <c r="H2179" i="2" s="1"/>
  <c r="H2180" i="2" s="1"/>
  <c r="H2181" i="2" s="1"/>
  <c r="H2182" i="2" s="1"/>
  <c r="H2183" i="2" s="1"/>
  <c r="H2184" i="2" s="1"/>
  <c r="H2185" i="2" s="1"/>
  <c r="H2186" i="2" s="1"/>
  <c r="H2188" i="2" s="1"/>
  <c r="H2189" i="2" s="1"/>
  <c r="H2190" i="2" s="1"/>
  <c r="H2191" i="2" s="1"/>
  <c r="H2192" i="2" s="1"/>
  <c r="H2193" i="2" s="1"/>
  <c r="H2194" i="2" s="1"/>
  <c r="H2195" i="2" s="1"/>
  <c r="H2196" i="2" s="1"/>
  <c r="H2197" i="2" s="1"/>
  <c r="N48" i="24"/>
  <c r="K245" i="24"/>
  <c r="K1325" i="2"/>
  <c r="G2470" i="2"/>
  <c r="G2471" i="2" s="1"/>
  <c r="L48" i="24"/>
  <c r="J245" i="24"/>
  <c r="H2440" i="2"/>
  <c r="H2441" i="2" s="1"/>
  <c r="H2442" i="2" s="1"/>
  <c r="H2443" i="2" s="1"/>
  <c r="H2444" i="2" s="1"/>
  <c r="H2445" i="2" s="1"/>
  <c r="H2446" i="2" s="1"/>
  <c r="H2447" i="2" s="1"/>
  <c r="H2448" i="2" s="1"/>
  <c r="H2449" i="2" s="1"/>
  <c r="H2450" i="2" s="1"/>
  <c r="H2452" i="2" s="1"/>
  <c r="H2453" i="2" s="1"/>
  <c r="H2454" i="2" s="1"/>
  <c r="H2455" i="2" s="1"/>
  <c r="H2456" i="2" s="1"/>
  <c r="H2457" i="2" s="1"/>
  <c r="H2458" i="2" s="1"/>
  <c r="H2459" i="2" s="1"/>
  <c r="H2460" i="2" s="1"/>
  <c r="H2461" i="2" s="1"/>
  <c r="K267" i="24"/>
  <c r="H1812" i="2"/>
  <c r="H1813" i="2"/>
  <c r="H1814" i="2" s="1"/>
  <c r="H1815" i="2" s="1"/>
  <c r="H1816" i="2" s="1"/>
  <c r="H1817" i="2" s="1"/>
  <c r="H1818" i="2" s="1"/>
  <c r="H356" i="2"/>
  <c r="J355" i="2"/>
  <c r="K355" i="2"/>
  <c r="I355" i="2"/>
  <c r="M355" i="2"/>
  <c r="Z27" i="26"/>
  <c r="AC27" i="26"/>
  <c r="I27" i="26"/>
  <c r="S27" i="26"/>
  <c r="K27" i="26"/>
  <c r="Y27" i="26"/>
  <c r="Q33" i="26"/>
  <c r="Z33" i="26"/>
  <c r="AA33" i="26"/>
  <c r="AC33" i="26"/>
  <c r="K33" i="26"/>
  <c r="Y33" i="26"/>
  <c r="X33" i="26"/>
  <c r="F28" i="29"/>
  <c r="I28" i="29" s="1"/>
  <c r="L28" i="29" s="1"/>
  <c r="N531" i="24"/>
  <c r="N24" i="26"/>
  <c r="D92" i="21"/>
  <c r="J10" i="26"/>
  <c r="T10" i="26"/>
  <c r="S33" i="26"/>
  <c r="J27" i="26"/>
  <c r="P13" i="26"/>
  <c r="Q27" i="26"/>
  <c r="I444" i="24"/>
  <c r="L444" i="24" s="1"/>
  <c r="N443" i="24"/>
  <c r="M25" i="13"/>
  <c r="Z39" i="23"/>
  <c r="M24" i="26"/>
  <c r="S24" i="26"/>
  <c r="T24" i="26"/>
  <c r="Z24" i="26"/>
  <c r="P24" i="26"/>
  <c r="X24" i="26"/>
  <c r="V24" i="26"/>
  <c r="J24" i="26"/>
  <c r="J30" i="26"/>
  <c r="V30" i="26"/>
  <c r="Z30" i="26"/>
  <c r="U30" i="26"/>
  <c r="Y30" i="26"/>
  <c r="N30" i="26"/>
  <c r="X30" i="26"/>
  <c r="AA30" i="26"/>
  <c r="M2203" i="2"/>
  <c r="K2203" i="2"/>
  <c r="I2203" i="2"/>
  <c r="J2203" i="2"/>
  <c r="Z10" i="3"/>
  <c r="X40" i="3"/>
  <c r="W9" i="3"/>
  <c r="U40" i="3"/>
  <c r="W38" i="29"/>
  <c r="Y38" i="29"/>
  <c r="M38" i="29"/>
  <c r="G38" i="29"/>
  <c r="C38" i="29"/>
  <c r="F38" i="29" s="1"/>
  <c r="I38" i="29" s="1"/>
  <c r="L38" i="29" s="1"/>
  <c r="X38" i="29"/>
  <c r="J38" i="29"/>
  <c r="S38" i="29"/>
  <c r="D38" i="29"/>
  <c r="W32" i="29"/>
  <c r="C32" i="29"/>
  <c r="F32" i="29" s="1"/>
  <c r="I32" i="29" s="1"/>
  <c r="L32" i="29" s="1"/>
  <c r="J32" i="29"/>
  <c r="M19" i="29"/>
  <c r="C19" i="29"/>
  <c r="F19" i="29" s="1"/>
  <c r="I19" i="29" s="1"/>
  <c r="L19" i="29" s="1"/>
  <c r="O19" i="29" s="1"/>
  <c r="P19" i="29" s="1"/>
  <c r="Q19" i="29" s="1"/>
  <c r="G19" i="29"/>
  <c r="D19" i="29"/>
  <c r="J19" i="29"/>
  <c r="S19" i="29"/>
  <c r="K18" i="26"/>
  <c r="Q18" i="26"/>
  <c r="V18" i="26"/>
  <c r="M1235" i="2"/>
  <c r="J1235" i="2"/>
  <c r="K70" i="24"/>
  <c r="J201" i="24"/>
  <c r="AA24" i="26"/>
  <c r="N18" i="26"/>
  <c r="K1763" i="2"/>
  <c r="T18" i="26"/>
  <c r="D93" i="21"/>
  <c r="Y10" i="26"/>
  <c r="I33" i="26"/>
  <c r="N33" i="26"/>
  <c r="D95" i="21"/>
  <c r="I2204" i="2"/>
  <c r="S13" i="26"/>
  <c r="H202" i="24"/>
  <c r="M27" i="26"/>
  <c r="H180" i="24"/>
  <c r="N179" i="24"/>
  <c r="Q39" i="23"/>
  <c r="I136" i="24"/>
  <c r="L135" i="24"/>
  <c r="K135" i="24"/>
  <c r="N135" i="24"/>
  <c r="I25" i="13"/>
  <c r="X39" i="23"/>
  <c r="P15" i="26"/>
  <c r="M15" i="26"/>
  <c r="J15" i="26"/>
  <c r="Z15" i="26"/>
  <c r="AC15" i="26"/>
  <c r="G884" i="2"/>
  <c r="J883" i="2"/>
  <c r="K883" i="2"/>
  <c r="W29" i="29"/>
  <c r="C29" i="29"/>
  <c r="F29" i="29" s="1"/>
  <c r="I29" i="29" s="1"/>
  <c r="L29" i="29" s="1"/>
  <c r="O29" i="29" s="1"/>
  <c r="P29" i="29" s="1"/>
  <c r="Q29" i="29" s="1"/>
  <c r="G29" i="29"/>
  <c r="D29" i="29"/>
  <c r="S29" i="29"/>
  <c r="X29" i="29"/>
  <c r="U33" i="26"/>
  <c r="H3" i="23"/>
  <c r="D83" i="21"/>
  <c r="D81" i="21"/>
  <c r="D87" i="21"/>
  <c r="D89" i="21"/>
  <c r="D91" i="21"/>
  <c r="N10" i="26"/>
  <c r="AA10" i="26"/>
  <c r="I10" i="26"/>
  <c r="S10" i="26"/>
  <c r="Z13" i="26"/>
  <c r="T13" i="26"/>
  <c r="X13" i="26"/>
  <c r="Q13" i="26"/>
  <c r="AC13" i="26"/>
  <c r="U13" i="26"/>
  <c r="AA13" i="26"/>
  <c r="N13" i="26"/>
  <c r="M13" i="26"/>
  <c r="X21" i="26"/>
  <c r="Z21" i="26"/>
  <c r="M21" i="26"/>
  <c r="P21" i="26"/>
  <c r="M27" i="29"/>
  <c r="C27" i="29"/>
  <c r="F27" i="29" s="1"/>
  <c r="I27" i="29" s="1"/>
  <c r="L27" i="29" s="1"/>
  <c r="R27" i="29" s="1"/>
  <c r="W27" i="29"/>
  <c r="X27" i="29"/>
  <c r="Y27" i="29"/>
  <c r="G27" i="29"/>
  <c r="J27" i="29"/>
  <c r="S27" i="29"/>
  <c r="J510" i="24"/>
  <c r="L510" i="24"/>
  <c r="N70" i="24"/>
  <c r="J2204" i="2"/>
  <c r="L531" i="24"/>
  <c r="Y24" i="26"/>
  <c r="I18" i="26"/>
  <c r="G1764" i="2"/>
  <c r="S18" i="26"/>
  <c r="D90" i="21"/>
  <c r="AC10" i="26"/>
  <c r="S21" i="26"/>
  <c r="D84" i="21"/>
  <c r="H5" i="2"/>
  <c r="K4" i="2"/>
  <c r="I619" i="2"/>
  <c r="G620" i="2"/>
  <c r="J619" i="2"/>
  <c r="P33" i="26"/>
  <c r="Y21" i="26"/>
  <c r="AC18" i="26"/>
  <c r="AA18" i="26"/>
  <c r="D94" i="21"/>
  <c r="V10" i="26"/>
  <c r="M1763" i="2"/>
  <c r="K13" i="26"/>
  <c r="N27" i="26"/>
  <c r="R39" i="23"/>
  <c r="C20" i="22" s="1"/>
  <c r="H92" i="21" s="1"/>
  <c r="G1148" i="2"/>
  <c r="K1147" i="2"/>
  <c r="J1147" i="2"/>
  <c r="K795" i="2"/>
  <c r="I795" i="2"/>
  <c r="K355" i="24"/>
  <c r="J40" i="29"/>
  <c r="S40" i="29"/>
  <c r="Y40" i="29"/>
  <c r="D40" i="29"/>
  <c r="P36" i="26"/>
  <c r="G19" i="13"/>
  <c r="W39" i="23"/>
  <c r="G1676" i="2"/>
  <c r="M1675" i="2"/>
  <c r="AZ48" i="3"/>
  <c r="AZ46" i="3"/>
  <c r="S30" i="29"/>
  <c r="G30" i="29"/>
  <c r="J30" i="29"/>
  <c r="W30" i="29"/>
  <c r="C30" i="29"/>
  <c r="F30" i="29" s="1"/>
  <c r="I30" i="29" s="1"/>
  <c r="M24" i="29"/>
  <c r="N24" i="29" s="1"/>
  <c r="D24" i="29"/>
  <c r="E24" i="29" s="1"/>
  <c r="G24" i="29"/>
  <c r="H24" i="29" s="1"/>
  <c r="J24" i="29"/>
  <c r="K24" i="29" s="1"/>
  <c r="T23" i="28"/>
  <c r="T55" i="28"/>
  <c r="T47" i="28"/>
  <c r="T29" i="28"/>
  <c r="T16" i="28"/>
  <c r="T77" i="28"/>
  <c r="C21" i="29"/>
  <c r="F21" i="29" s="1"/>
  <c r="I21" i="29" s="1"/>
  <c r="L21" i="29" s="1"/>
  <c r="J21" i="29"/>
  <c r="M39" i="23"/>
  <c r="V39" i="23"/>
  <c r="AC28" i="26"/>
  <c r="T92" i="28"/>
  <c r="T80" i="28"/>
  <c r="T87" i="28"/>
  <c r="T124" i="28"/>
  <c r="T110" i="28"/>
  <c r="T24" i="28"/>
  <c r="T33" i="28"/>
  <c r="T119" i="28"/>
  <c r="T35" i="28"/>
  <c r="T63" i="28"/>
  <c r="T64" i="28"/>
  <c r="T30" i="28"/>
  <c r="T88" i="28"/>
  <c r="T98" i="28"/>
  <c r="T128" i="28"/>
  <c r="T130" i="28"/>
  <c r="T28" i="28"/>
  <c r="T12" i="28"/>
  <c r="T19" i="28"/>
  <c r="T50" i="28"/>
  <c r="T71" i="28"/>
  <c r="T72" i="28"/>
  <c r="T51" i="28"/>
  <c r="T96" i="28"/>
  <c r="T112" i="28"/>
  <c r="T132" i="28"/>
  <c r="T135" i="28"/>
  <c r="T32" i="28"/>
  <c r="T26" i="28"/>
  <c r="T126" i="28"/>
  <c r="T62" i="28"/>
  <c r="T75" i="28"/>
  <c r="T70" i="28"/>
  <c r="T69" i="28"/>
  <c r="G28" i="29"/>
  <c r="J28" i="29"/>
  <c r="D4" i="26"/>
  <c r="D45" i="29"/>
  <c r="M21" i="29"/>
  <c r="D42" i="29"/>
  <c r="S42" i="29"/>
  <c r="C42" i="29"/>
  <c r="F42" i="29" s="1"/>
  <c r="I42" i="29" s="1"/>
  <c r="L42" i="29" s="1"/>
  <c r="O42" i="29" s="1"/>
  <c r="P42" i="29" s="1"/>
  <c r="Q42" i="29" s="1"/>
  <c r="X39" i="29"/>
  <c r="S39" i="29"/>
  <c r="D39" i="29"/>
  <c r="W28" i="29"/>
  <c r="J26" i="29"/>
  <c r="S26" i="29"/>
  <c r="R17" i="29"/>
  <c r="O17" i="29"/>
  <c r="P17" i="29" s="1"/>
  <c r="Q17" i="29" s="1"/>
  <c r="D21" i="29"/>
  <c r="X35" i="29"/>
  <c r="W35" i="29"/>
  <c r="C35" i="29"/>
  <c r="J35" i="29"/>
  <c r="S28" i="29"/>
  <c r="F20" i="29"/>
  <c r="I20" i="29" s="1"/>
  <c r="L20" i="29" s="1"/>
  <c r="N32" i="26"/>
  <c r="Z35" i="26"/>
  <c r="M44" i="29"/>
  <c r="AZ45" i="3"/>
  <c r="AI45" i="3"/>
  <c r="M51" i="29"/>
  <c r="M49" i="29"/>
  <c r="AZ47" i="3"/>
  <c r="AI46" i="3"/>
  <c r="R42" i="31"/>
  <c r="H1285" i="2"/>
  <c r="H1286" i="2" s="1"/>
  <c r="H1287" i="2" s="1"/>
  <c r="H1288" i="2" s="1"/>
  <c r="H1289" i="2" s="1"/>
  <c r="H1290" i="2" s="1"/>
  <c r="H1284" i="2"/>
  <c r="E147" i="2"/>
  <c r="E148" i="2" s="1"/>
  <c r="E149" i="2" s="1"/>
  <c r="E150" i="2" s="1"/>
  <c r="E151" i="2" s="1"/>
  <c r="E152" i="2"/>
  <c r="E153" i="2" s="1"/>
  <c r="E154" i="2" s="1"/>
  <c r="E155" i="2" s="1"/>
  <c r="E156" i="2" s="1"/>
  <c r="E157" i="2" s="1"/>
  <c r="E158" i="2" s="1"/>
  <c r="E159" i="2" s="1"/>
  <c r="E160" i="2" s="1"/>
  <c r="E161" i="2" s="1"/>
  <c r="E162" i="2" s="1"/>
  <c r="E164" i="2" s="1"/>
  <c r="E165" i="2" s="1"/>
  <c r="E166" i="2" s="1"/>
  <c r="E167" i="2" s="1"/>
  <c r="E168" i="2" s="1"/>
  <c r="E169" i="2" s="1"/>
  <c r="E170" i="2" s="1"/>
  <c r="E171" i="2" s="1"/>
  <c r="E172" i="2" s="1"/>
  <c r="E173" i="2" s="1"/>
  <c r="D2264" i="2"/>
  <c r="D2265" i="2" s="1"/>
  <c r="D2266" i="2" s="1"/>
  <c r="D2267" i="2" s="1"/>
  <c r="D2268" i="2" s="1"/>
  <c r="D2269" i="2" s="1"/>
  <c r="D2270" i="2" s="1"/>
  <c r="D2271" i="2" s="1"/>
  <c r="D2272" i="2" s="1"/>
  <c r="D2273" i="2" s="1"/>
  <c r="D2274" i="2" s="1"/>
  <c r="D2276" i="2" s="1"/>
  <c r="D2277" i="2" s="1"/>
  <c r="D2278" i="2" s="1"/>
  <c r="D2279" i="2" s="1"/>
  <c r="D2280" i="2" s="1"/>
  <c r="D2281" i="2" s="1"/>
  <c r="D2282" i="2" s="1"/>
  <c r="D2283" i="2" s="1"/>
  <c r="D2284" i="2" s="1"/>
  <c r="D2285" i="2" s="1"/>
  <c r="D2259" i="2"/>
  <c r="D2260" i="2" s="1"/>
  <c r="D2261" i="2" s="1"/>
  <c r="D2262" i="2" s="1"/>
  <c r="D2263" i="2" s="1"/>
  <c r="E2616" i="2"/>
  <c r="E2617" i="2" s="1"/>
  <c r="E2618" i="2" s="1"/>
  <c r="E2619" i="2" s="1"/>
  <c r="E2620" i="2" s="1"/>
  <c r="E2621" i="2" s="1"/>
  <c r="E2622" i="2" s="1"/>
  <c r="E2623" i="2" s="1"/>
  <c r="E2624" i="2" s="1"/>
  <c r="E2625" i="2" s="1"/>
  <c r="E2626" i="2" s="1"/>
  <c r="E2628" i="2" s="1"/>
  <c r="E2629" i="2" s="1"/>
  <c r="E2630" i="2" s="1"/>
  <c r="E2631" i="2" s="1"/>
  <c r="E2632" i="2" s="1"/>
  <c r="E2633" i="2" s="1"/>
  <c r="E2634" i="2" s="1"/>
  <c r="E2635" i="2" s="1"/>
  <c r="E2636" i="2" s="1"/>
  <c r="E2637" i="2" s="1"/>
  <c r="E2611" i="2"/>
  <c r="E2612" i="2" s="1"/>
  <c r="E2613" i="2" s="1"/>
  <c r="E2614" i="2" s="1"/>
  <c r="E2615" i="2" s="1"/>
  <c r="E328" i="2"/>
  <c r="E329" i="2" s="1"/>
  <c r="E330" i="2" s="1"/>
  <c r="E331" i="2" s="1"/>
  <c r="E332" i="2" s="1"/>
  <c r="E333" i="2" s="1"/>
  <c r="E334" i="2" s="1"/>
  <c r="E335" i="2" s="1"/>
  <c r="E336" i="2" s="1"/>
  <c r="E337" i="2" s="1"/>
  <c r="E338" i="2" s="1"/>
  <c r="E340" i="2" s="1"/>
  <c r="E341" i="2" s="1"/>
  <c r="E342" i="2" s="1"/>
  <c r="E343" i="2" s="1"/>
  <c r="E344" i="2" s="1"/>
  <c r="E345" i="2" s="1"/>
  <c r="E346" i="2" s="1"/>
  <c r="E347" i="2" s="1"/>
  <c r="E348" i="2" s="1"/>
  <c r="E349" i="2" s="1"/>
  <c r="E323" i="2"/>
  <c r="E324" i="2" s="1"/>
  <c r="E325" i="2" s="1"/>
  <c r="E326" i="2" s="1"/>
  <c r="E327" i="2" s="1"/>
  <c r="D680" i="2"/>
  <c r="D681" i="2" s="1"/>
  <c r="D682" i="2" s="1"/>
  <c r="D683" i="2" s="1"/>
  <c r="D684" i="2" s="1"/>
  <c r="D685" i="2" s="1"/>
  <c r="D686" i="2" s="1"/>
  <c r="D687" i="2" s="1"/>
  <c r="D688" i="2" s="1"/>
  <c r="D689" i="2" s="1"/>
  <c r="D690" i="2" s="1"/>
  <c r="D692" i="2" s="1"/>
  <c r="D693" i="2" s="1"/>
  <c r="D694" i="2" s="1"/>
  <c r="D695" i="2" s="1"/>
  <c r="D696" i="2" s="1"/>
  <c r="D697" i="2" s="1"/>
  <c r="D698" i="2" s="1"/>
  <c r="D699" i="2" s="1"/>
  <c r="D700" i="2" s="1"/>
  <c r="D701" i="2" s="1"/>
  <c r="D675" i="2"/>
  <c r="D676" i="2" s="1"/>
  <c r="D677" i="2" s="1"/>
  <c r="D678" i="2" s="1"/>
  <c r="D679" i="2" s="1"/>
  <c r="E1291" i="2"/>
  <c r="E1292" i="2" s="1"/>
  <c r="E1293" i="2" s="1"/>
  <c r="E1294" i="2" s="1"/>
  <c r="E1295" i="2" s="1"/>
  <c r="E1296" i="2"/>
  <c r="E1297" i="2" s="1"/>
  <c r="E1298" i="2" s="1"/>
  <c r="E1299" i="2" s="1"/>
  <c r="E1300" i="2" s="1"/>
  <c r="E1301" i="2" s="1"/>
  <c r="E1302" i="2" s="1"/>
  <c r="E1303" i="2" s="1"/>
  <c r="E1304" i="2" s="1"/>
  <c r="E1305" i="2" s="1"/>
  <c r="E1306" i="2" s="1"/>
  <c r="E1308" i="2" s="1"/>
  <c r="E1309" i="2" s="1"/>
  <c r="E1310" i="2" s="1"/>
  <c r="E1311" i="2" s="1"/>
  <c r="E1312" i="2" s="1"/>
  <c r="E1313" i="2" s="1"/>
  <c r="E1314" i="2" s="1"/>
  <c r="E1315" i="2" s="1"/>
  <c r="E1316" i="2" s="1"/>
  <c r="E1317" i="2" s="1"/>
  <c r="H867" i="2"/>
  <c r="H868" i="2"/>
  <c r="H869" i="2" s="1"/>
  <c r="H870" i="2" s="1"/>
  <c r="H871" i="2" s="1"/>
  <c r="H872" i="2" s="1"/>
  <c r="H873" i="2" s="1"/>
  <c r="H874" i="2" s="1"/>
  <c r="H875" i="2" s="1"/>
  <c r="H876" i="2" s="1"/>
  <c r="H877" i="2" s="1"/>
  <c r="H271" i="24"/>
  <c r="E1819" i="2"/>
  <c r="E1820" i="2" s="1"/>
  <c r="E1821" i="2" s="1"/>
  <c r="E1822" i="2" s="1"/>
  <c r="E1823" i="2" s="1"/>
  <c r="E1824" i="2"/>
  <c r="E1825" i="2" s="1"/>
  <c r="E1826" i="2" s="1"/>
  <c r="E1827" i="2" s="1"/>
  <c r="E1828" i="2" s="1"/>
  <c r="E1829" i="2" s="1"/>
  <c r="E1830" i="2" s="1"/>
  <c r="E1831" i="2" s="1"/>
  <c r="E1832" i="2" s="1"/>
  <c r="E1833" i="2" s="1"/>
  <c r="E1834" i="2" s="1"/>
  <c r="E1836" i="2" s="1"/>
  <c r="E1837" i="2" s="1"/>
  <c r="E1838" i="2" s="1"/>
  <c r="E1839" i="2" s="1"/>
  <c r="E1840" i="2" s="1"/>
  <c r="E1841" i="2" s="1"/>
  <c r="E1842" i="2" s="1"/>
  <c r="E1843" i="2" s="1"/>
  <c r="E1844" i="2" s="1"/>
  <c r="E1845" i="2" s="1"/>
  <c r="D2440" i="2"/>
  <c r="D2441" i="2" s="1"/>
  <c r="D2442" i="2" s="1"/>
  <c r="D2443" i="2" s="1"/>
  <c r="D2444" i="2" s="1"/>
  <c r="D2445" i="2" s="1"/>
  <c r="D2446" i="2" s="1"/>
  <c r="D2447" i="2" s="1"/>
  <c r="D2448" i="2" s="1"/>
  <c r="D2449" i="2" s="1"/>
  <c r="D2450" i="2" s="1"/>
  <c r="D2452" i="2" s="1"/>
  <c r="D2453" i="2" s="1"/>
  <c r="D2454" i="2" s="1"/>
  <c r="D2455" i="2" s="1"/>
  <c r="D2456" i="2" s="1"/>
  <c r="D2457" i="2" s="1"/>
  <c r="D2458" i="2" s="1"/>
  <c r="D2459" i="2" s="1"/>
  <c r="D2460" i="2" s="1"/>
  <c r="D2461" i="2" s="1"/>
  <c r="D2435" i="2"/>
  <c r="D2436" i="2" s="1"/>
  <c r="D2437" i="2" s="1"/>
  <c r="D2438" i="2" s="1"/>
  <c r="D2439" i="2" s="1"/>
  <c r="E65" i="2"/>
  <c r="E66" i="2" s="1"/>
  <c r="E67" i="2" s="1"/>
  <c r="E68" i="2" s="1"/>
  <c r="E69" i="2" s="1"/>
  <c r="E70" i="2" s="1"/>
  <c r="E71" i="2" s="1"/>
  <c r="E72" i="2" s="1"/>
  <c r="E73" i="2" s="1"/>
  <c r="E74" i="2" s="1"/>
  <c r="E76" i="2" s="1"/>
  <c r="E77" i="2" s="1"/>
  <c r="E78" i="2" s="1"/>
  <c r="E79" i="2" s="1"/>
  <c r="E80" i="2" s="1"/>
  <c r="E81" i="2" s="1"/>
  <c r="E82" i="2" s="1"/>
  <c r="E83" i="2" s="1"/>
  <c r="E84" i="2" s="1"/>
  <c r="E85" i="2" s="1"/>
  <c r="E60" i="2"/>
  <c r="E61" i="2" s="1"/>
  <c r="E62" i="2" s="1"/>
  <c r="E63" i="2" s="1"/>
  <c r="E64" i="2" s="1"/>
  <c r="H2253" i="2"/>
  <c r="H2254" i="2" s="1"/>
  <c r="H2255" i="2" s="1"/>
  <c r="H2256" i="2" s="1"/>
  <c r="H2257" i="2" s="1"/>
  <c r="H2258" i="2" s="1"/>
  <c r="H2252" i="2"/>
  <c r="D2083" i="2"/>
  <c r="D2084" i="2" s="1"/>
  <c r="D2085" i="2" s="1"/>
  <c r="D2086" i="2" s="1"/>
  <c r="D2087" i="2" s="1"/>
  <c r="D2088" i="2"/>
  <c r="D2089" i="2" s="1"/>
  <c r="D2090" i="2" s="1"/>
  <c r="D2091" i="2" s="1"/>
  <c r="D2092" i="2" s="1"/>
  <c r="D2093" i="2" s="1"/>
  <c r="D2094" i="2" s="1"/>
  <c r="D2095" i="2" s="1"/>
  <c r="D2096" i="2" s="1"/>
  <c r="D2097" i="2" s="1"/>
  <c r="D2098" i="2" s="1"/>
  <c r="D2100" i="2" s="1"/>
  <c r="D2101" i="2" s="1"/>
  <c r="D2102" i="2" s="1"/>
  <c r="D2103" i="2" s="1"/>
  <c r="D2104" i="2" s="1"/>
  <c r="D2105" i="2" s="1"/>
  <c r="D2106" i="2" s="1"/>
  <c r="D2107" i="2" s="1"/>
  <c r="D2108" i="2" s="1"/>
  <c r="D2109" i="2" s="1"/>
  <c r="E2528" i="2"/>
  <c r="E2529" i="2" s="1"/>
  <c r="E2530" i="2" s="1"/>
  <c r="E2531" i="2" s="1"/>
  <c r="E2532" i="2" s="1"/>
  <c r="E2533" i="2" s="1"/>
  <c r="E2534" i="2" s="1"/>
  <c r="E2535" i="2" s="1"/>
  <c r="E2536" i="2" s="1"/>
  <c r="E2537" i="2" s="1"/>
  <c r="E2538" i="2" s="1"/>
  <c r="E2540" i="2" s="1"/>
  <c r="E2541" i="2" s="1"/>
  <c r="E2542" i="2" s="1"/>
  <c r="E2543" i="2" s="1"/>
  <c r="E2544" i="2" s="1"/>
  <c r="E2545" i="2" s="1"/>
  <c r="E2546" i="2" s="1"/>
  <c r="E2547" i="2" s="1"/>
  <c r="E2548" i="2" s="1"/>
  <c r="E2549" i="2" s="1"/>
  <c r="E2523" i="2"/>
  <c r="E2524" i="2" s="1"/>
  <c r="E2525" i="2" s="1"/>
  <c r="E2526" i="2" s="1"/>
  <c r="E2527" i="2" s="1"/>
  <c r="I29" i="24"/>
  <c r="D1120" i="2"/>
  <c r="D1121" i="2" s="1"/>
  <c r="D1122" i="2" s="1"/>
  <c r="D1123" i="2" s="1"/>
  <c r="D1124" i="2" s="1"/>
  <c r="D1125" i="2" s="1"/>
  <c r="D1126" i="2" s="1"/>
  <c r="D1127" i="2" s="1"/>
  <c r="D1128" i="2" s="1"/>
  <c r="D1129" i="2" s="1"/>
  <c r="D1130" i="2" s="1"/>
  <c r="D1132" i="2" s="1"/>
  <c r="D1133" i="2" s="1"/>
  <c r="D1134" i="2" s="1"/>
  <c r="D1135" i="2" s="1"/>
  <c r="D1136" i="2" s="1"/>
  <c r="D1137" i="2" s="1"/>
  <c r="D1138" i="2" s="1"/>
  <c r="D1139" i="2" s="1"/>
  <c r="D1140" i="2" s="1"/>
  <c r="D1141" i="2" s="1"/>
  <c r="D1115" i="2"/>
  <c r="D1116" i="2" s="1"/>
  <c r="D1117" i="2" s="1"/>
  <c r="D1118" i="2" s="1"/>
  <c r="D1119" i="2" s="1"/>
  <c r="D2171" i="2"/>
  <c r="D2172" i="2" s="1"/>
  <c r="D2173" i="2" s="1"/>
  <c r="D2174" i="2" s="1"/>
  <c r="D2175" i="2" s="1"/>
  <c r="D2176" i="2"/>
  <c r="D2177" i="2" s="1"/>
  <c r="D2178" i="2" s="1"/>
  <c r="D2179" i="2" s="1"/>
  <c r="D2180" i="2" s="1"/>
  <c r="D2181" i="2" s="1"/>
  <c r="D2182" i="2" s="1"/>
  <c r="D2183" i="2" s="1"/>
  <c r="D2184" i="2" s="1"/>
  <c r="D2185" i="2" s="1"/>
  <c r="D2186" i="2" s="1"/>
  <c r="D2188" i="2" s="1"/>
  <c r="D2189" i="2" s="1"/>
  <c r="D2190" i="2" s="1"/>
  <c r="D2191" i="2" s="1"/>
  <c r="D2192" i="2" s="1"/>
  <c r="D2193" i="2" s="1"/>
  <c r="D2194" i="2" s="1"/>
  <c r="D2195" i="2" s="1"/>
  <c r="D2196" i="2" s="1"/>
  <c r="D2197" i="2" s="1"/>
  <c r="D328" i="2"/>
  <c r="D329" i="2" s="1"/>
  <c r="D330" i="2" s="1"/>
  <c r="D331" i="2" s="1"/>
  <c r="D332" i="2" s="1"/>
  <c r="D333" i="2" s="1"/>
  <c r="D334" i="2" s="1"/>
  <c r="D335" i="2" s="1"/>
  <c r="D336" i="2" s="1"/>
  <c r="D337" i="2" s="1"/>
  <c r="D338" i="2" s="1"/>
  <c r="D340" i="2" s="1"/>
  <c r="D341" i="2" s="1"/>
  <c r="D342" i="2" s="1"/>
  <c r="D343" i="2" s="1"/>
  <c r="D344" i="2" s="1"/>
  <c r="D345" i="2" s="1"/>
  <c r="D346" i="2" s="1"/>
  <c r="D347" i="2" s="1"/>
  <c r="D348" i="2" s="1"/>
  <c r="D349" i="2" s="1"/>
  <c r="D323" i="2"/>
  <c r="D324" i="2" s="1"/>
  <c r="D325" i="2" s="1"/>
  <c r="D326" i="2" s="1"/>
  <c r="D327" i="2" s="1"/>
  <c r="E592" i="2"/>
  <c r="E593" i="2" s="1"/>
  <c r="E594" i="2" s="1"/>
  <c r="E595" i="2" s="1"/>
  <c r="E596" i="2" s="1"/>
  <c r="E597" i="2" s="1"/>
  <c r="E598" i="2" s="1"/>
  <c r="E599" i="2" s="1"/>
  <c r="E600" i="2" s="1"/>
  <c r="E601" i="2" s="1"/>
  <c r="E602" i="2" s="1"/>
  <c r="E604" i="2" s="1"/>
  <c r="E605" i="2" s="1"/>
  <c r="E606" i="2" s="1"/>
  <c r="E607" i="2" s="1"/>
  <c r="E608" i="2" s="1"/>
  <c r="E609" i="2" s="1"/>
  <c r="E610" i="2" s="1"/>
  <c r="E611" i="2" s="1"/>
  <c r="E612" i="2" s="1"/>
  <c r="E613" i="2" s="1"/>
  <c r="E587" i="2"/>
  <c r="E588" i="2" s="1"/>
  <c r="E589" i="2" s="1"/>
  <c r="E590" i="2" s="1"/>
  <c r="E591" i="2" s="1"/>
  <c r="E1384" i="2"/>
  <c r="E1385" i="2" s="1"/>
  <c r="E1386" i="2" s="1"/>
  <c r="E1387" i="2" s="1"/>
  <c r="E1388" i="2" s="1"/>
  <c r="E1389" i="2" s="1"/>
  <c r="E1390" i="2" s="1"/>
  <c r="E1391" i="2" s="1"/>
  <c r="E1392" i="2" s="1"/>
  <c r="E1393" i="2" s="1"/>
  <c r="E1394" i="2" s="1"/>
  <c r="E1396" i="2" s="1"/>
  <c r="E1397" i="2" s="1"/>
  <c r="E1398" i="2" s="1"/>
  <c r="E1399" i="2" s="1"/>
  <c r="E1400" i="2" s="1"/>
  <c r="E1401" i="2" s="1"/>
  <c r="E1402" i="2" s="1"/>
  <c r="E1403" i="2" s="1"/>
  <c r="E1404" i="2" s="1"/>
  <c r="E1405" i="2" s="1"/>
  <c r="E1379" i="2"/>
  <c r="E1380" i="2" s="1"/>
  <c r="E1381" i="2" s="1"/>
  <c r="E1382" i="2" s="1"/>
  <c r="E1383" i="2" s="1"/>
  <c r="D240" i="2"/>
  <c r="D241" i="2" s="1"/>
  <c r="D242" i="2" s="1"/>
  <c r="D243" i="2" s="1"/>
  <c r="D244" i="2" s="1"/>
  <c r="D245" i="2" s="1"/>
  <c r="D246" i="2" s="1"/>
  <c r="D247" i="2" s="1"/>
  <c r="D248" i="2" s="1"/>
  <c r="D249" i="2" s="1"/>
  <c r="D250" i="2" s="1"/>
  <c r="D252" i="2" s="1"/>
  <c r="D253" i="2" s="1"/>
  <c r="D254" i="2" s="1"/>
  <c r="D255" i="2" s="1"/>
  <c r="D256" i="2" s="1"/>
  <c r="D257" i="2" s="1"/>
  <c r="D258" i="2" s="1"/>
  <c r="D259" i="2" s="1"/>
  <c r="D260" i="2" s="1"/>
  <c r="D261" i="2" s="1"/>
  <c r="D235" i="2"/>
  <c r="D236" i="2" s="1"/>
  <c r="D237" i="2" s="1"/>
  <c r="D238" i="2" s="1"/>
  <c r="D239" i="2" s="1"/>
  <c r="H1724" i="2"/>
  <c r="H1725" i="2"/>
  <c r="H1726" i="2" s="1"/>
  <c r="H1727" i="2" s="1"/>
  <c r="H1728" i="2" s="1"/>
  <c r="H1729" i="2" s="1"/>
  <c r="H1730" i="2" s="1"/>
  <c r="H1636" i="2"/>
  <c r="H1637" i="2"/>
  <c r="H1638" i="2" s="1"/>
  <c r="H1639" i="2" s="1"/>
  <c r="H1640" i="2" s="1"/>
  <c r="H1641" i="2" s="1"/>
  <c r="H1642" i="2" s="1"/>
  <c r="H1460" i="2"/>
  <c r="H1461" i="2"/>
  <c r="H1462" i="2" s="1"/>
  <c r="H1463" i="2" s="1"/>
  <c r="H1464" i="2" s="1"/>
  <c r="H1465" i="2" s="1"/>
  <c r="H1466" i="2" s="1"/>
  <c r="H756" i="2"/>
  <c r="H757" i="2"/>
  <c r="H758" i="2" s="1"/>
  <c r="H759" i="2" s="1"/>
  <c r="H760" i="2" s="1"/>
  <c r="H761" i="2" s="1"/>
  <c r="H762" i="2" s="1"/>
  <c r="D592" i="2"/>
  <c r="D593" i="2" s="1"/>
  <c r="D594" i="2" s="1"/>
  <c r="D595" i="2" s="1"/>
  <c r="D596" i="2" s="1"/>
  <c r="D597" i="2" s="1"/>
  <c r="D598" i="2" s="1"/>
  <c r="D599" i="2" s="1"/>
  <c r="D600" i="2" s="1"/>
  <c r="D601" i="2" s="1"/>
  <c r="D602" i="2" s="1"/>
  <c r="D604" i="2" s="1"/>
  <c r="D605" i="2" s="1"/>
  <c r="D606" i="2" s="1"/>
  <c r="D607" i="2" s="1"/>
  <c r="D608" i="2" s="1"/>
  <c r="D609" i="2" s="1"/>
  <c r="D610" i="2" s="1"/>
  <c r="D611" i="2" s="1"/>
  <c r="D612" i="2" s="1"/>
  <c r="D613" i="2" s="1"/>
  <c r="D587" i="2"/>
  <c r="D588" i="2" s="1"/>
  <c r="D589" i="2" s="1"/>
  <c r="D590" i="2" s="1"/>
  <c r="D591" i="2" s="1"/>
  <c r="D1032" i="2"/>
  <c r="D1033" i="2" s="1"/>
  <c r="D1034" i="2" s="1"/>
  <c r="D1035" i="2" s="1"/>
  <c r="D1036" i="2" s="1"/>
  <c r="D1037" i="2" s="1"/>
  <c r="D1038" i="2" s="1"/>
  <c r="D1039" i="2" s="1"/>
  <c r="D1040" i="2" s="1"/>
  <c r="D1041" i="2" s="1"/>
  <c r="D1042" i="2" s="1"/>
  <c r="D1044" i="2" s="1"/>
  <c r="D1045" i="2" s="1"/>
  <c r="D1046" i="2" s="1"/>
  <c r="D1047" i="2" s="1"/>
  <c r="D1048" i="2" s="1"/>
  <c r="D1049" i="2" s="1"/>
  <c r="D1050" i="2" s="1"/>
  <c r="D1051" i="2" s="1"/>
  <c r="D1052" i="2" s="1"/>
  <c r="D1053" i="2" s="1"/>
  <c r="D1027" i="2"/>
  <c r="D1028" i="2" s="1"/>
  <c r="D1029" i="2" s="1"/>
  <c r="D1030" i="2" s="1"/>
  <c r="D1031" i="2" s="1"/>
  <c r="H1220" i="2"/>
  <c r="H1221" i="2" s="1"/>
  <c r="H1222" i="2" s="1"/>
  <c r="H1223" i="2" s="1"/>
  <c r="H1224" i="2" s="1"/>
  <c r="H1225" i="2" s="1"/>
  <c r="H1226" i="2" s="1"/>
  <c r="H1227" i="2" s="1"/>
  <c r="H1228" i="2" s="1"/>
  <c r="H1229" i="2" s="1"/>
  <c r="H2616" i="2"/>
  <c r="H2617" i="2" s="1"/>
  <c r="H2618" i="2" s="1"/>
  <c r="H2619" i="2" s="1"/>
  <c r="H2620" i="2" s="1"/>
  <c r="H2621" i="2" s="1"/>
  <c r="H2622" i="2" s="1"/>
  <c r="H2623" i="2" s="1"/>
  <c r="H2624" i="2" s="1"/>
  <c r="H2625" i="2" s="1"/>
  <c r="H2626" i="2" s="1"/>
  <c r="H2611" i="2"/>
  <c r="H2612" i="2" s="1"/>
  <c r="H2613" i="2" s="1"/>
  <c r="H2614" i="2" s="1"/>
  <c r="H2615" i="2" s="1"/>
  <c r="G445" i="2"/>
  <c r="J444" i="2"/>
  <c r="M444" i="2"/>
  <c r="K444" i="2"/>
  <c r="D944" i="2"/>
  <c r="D945" i="2" s="1"/>
  <c r="D946" i="2" s="1"/>
  <c r="D947" i="2" s="1"/>
  <c r="D948" i="2" s="1"/>
  <c r="D949" i="2" s="1"/>
  <c r="D950" i="2" s="1"/>
  <c r="D951" i="2" s="1"/>
  <c r="D952" i="2" s="1"/>
  <c r="D953" i="2" s="1"/>
  <c r="D954" i="2" s="1"/>
  <c r="D956" i="2" s="1"/>
  <c r="D957" i="2" s="1"/>
  <c r="D958" i="2" s="1"/>
  <c r="D959" i="2" s="1"/>
  <c r="D960" i="2" s="1"/>
  <c r="D961" i="2" s="1"/>
  <c r="D962" i="2" s="1"/>
  <c r="D963" i="2" s="1"/>
  <c r="D964" i="2" s="1"/>
  <c r="D965" i="2" s="1"/>
  <c r="D939" i="2"/>
  <c r="D940" i="2" s="1"/>
  <c r="D941" i="2" s="1"/>
  <c r="D942" i="2" s="1"/>
  <c r="D943" i="2" s="1"/>
  <c r="K2382" i="2"/>
  <c r="H2030" i="2"/>
  <c r="H1384" i="2"/>
  <c r="H1385" i="2" s="1"/>
  <c r="H1386" i="2" s="1"/>
  <c r="H1387" i="2" s="1"/>
  <c r="H1388" i="2" s="1"/>
  <c r="H1389" i="2" s="1"/>
  <c r="H1390" i="2" s="1"/>
  <c r="H1391" i="2" s="1"/>
  <c r="H1392" i="2" s="1"/>
  <c r="H1393" i="2" s="1"/>
  <c r="H1394" i="2" s="1"/>
  <c r="H1379" i="2"/>
  <c r="H1380" i="2" s="1"/>
  <c r="H1381" i="2" s="1"/>
  <c r="H1382" i="2" s="1"/>
  <c r="H1383" i="2" s="1"/>
  <c r="H1548" i="2"/>
  <c r="H1549" i="2"/>
  <c r="H1550" i="2" s="1"/>
  <c r="H1551" i="2" s="1"/>
  <c r="H1552" i="2" s="1"/>
  <c r="H1553" i="2" s="1"/>
  <c r="H1554" i="2" s="1"/>
  <c r="H499" i="2"/>
  <c r="H500" i="2" s="1"/>
  <c r="H501" i="2" s="1"/>
  <c r="H502" i="2" s="1"/>
  <c r="H503" i="2" s="1"/>
  <c r="H504" i="2"/>
  <c r="H505" i="2" s="1"/>
  <c r="H506" i="2" s="1"/>
  <c r="H507" i="2" s="1"/>
  <c r="H508" i="2" s="1"/>
  <c r="H509" i="2" s="1"/>
  <c r="H510" i="2" s="1"/>
  <c r="H511" i="2" s="1"/>
  <c r="H512" i="2" s="1"/>
  <c r="H513" i="2" s="1"/>
  <c r="H514" i="2" s="1"/>
  <c r="H1108" i="2"/>
  <c r="H1109" i="2"/>
  <c r="H1110" i="2" s="1"/>
  <c r="H1111" i="2" s="1"/>
  <c r="H1112" i="2" s="1"/>
  <c r="H1113" i="2" s="1"/>
  <c r="H1114" i="2" s="1"/>
  <c r="E1027" i="2"/>
  <c r="E1028" i="2" s="1"/>
  <c r="E1029" i="2" s="1"/>
  <c r="E1030" i="2" s="1"/>
  <c r="E1031" i="2" s="1"/>
  <c r="E1032" i="2"/>
  <c r="E1033" i="2" s="1"/>
  <c r="E1034" i="2" s="1"/>
  <c r="E1035" i="2" s="1"/>
  <c r="E1036" i="2" s="1"/>
  <c r="E1037" i="2" s="1"/>
  <c r="E1038" i="2" s="1"/>
  <c r="E1039" i="2" s="1"/>
  <c r="E1040" i="2" s="1"/>
  <c r="E1041" i="2" s="1"/>
  <c r="E1042" i="2" s="1"/>
  <c r="E1044" i="2" s="1"/>
  <c r="E1045" i="2" s="1"/>
  <c r="E1046" i="2" s="1"/>
  <c r="E1047" i="2" s="1"/>
  <c r="E1048" i="2" s="1"/>
  <c r="E1049" i="2" s="1"/>
  <c r="E1050" i="2" s="1"/>
  <c r="E1051" i="2" s="1"/>
  <c r="E1052" i="2" s="1"/>
  <c r="E1053" i="2" s="1"/>
  <c r="D1560" i="2"/>
  <c r="D1561" i="2" s="1"/>
  <c r="D1562" i="2" s="1"/>
  <c r="D1563" i="2" s="1"/>
  <c r="D1564" i="2" s="1"/>
  <c r="D1565" i="2" s="1"/>
  <c r="D1566" i="2" s="1"/>
  <c r="D1567" i="2" s="1"/>
  <c r="D1568" i="2" s="1"/>
  <c r="D1569" i="2" s="1"/>
  <c r="D1570" i="2" s="1"/>
  <c r="D1572" i="2" s="1"/>
  <c r="D1573" i="2" s="1"/>
  <c r="D1574" i="2" s="1"/>
  <c r="D1575" i="2" s="1"/>
  <c r="D1576" i="2" s="1"/>
  <c r="D1577" i="2" s="1"/>
  <c r="D1578" i="2" s="1"/>
  <c r="D1579" i="2" s="1"/>
  <c r="D1580" i="2" s="1"/>
  <c r="D1581" i="2" s="1"/>
  <c r="D1555" i="2"/>
  <c r="D1556" i="2" s="1"/>
  <c r="D1557" i="2" s="1"/>
  <c r="D1558" i="2" s="1"/>
  <c r="D1559" i="2" s="1"/>
  <c r="D1819" i="2"/>
  <c r="D1820" i="2" s="1"/>
  <c r="D1821" i="2" s="1"/>
  <c r="D1822" i="2" s="1"/>
  <c r="D1823" i="2" s="1"/>
  <c r="D1824" i="2"/>
  <c r="D1825" i="2" s="1"/>
  <c r="D1826" i="2" s="1"/>
  <c r="D1827" i="2" s="1"/>
  <c r="D1828" i="2" s="1"/>
  <c r="D1829" i="2" s="1"/>
  <c r="D1830" i="2" s="1"/>
  <c r="D1831" i="2" s="1"/>
  <c r="D1832" i="2" s="1"/>
  <c r="D1833" i="2" s="1"/>
  <c r="D1834" i="2" s="1"/>
  <c r="D1836" i="2" s="1"/>
  <c r="D1837" i="2" s="1"/>
  <c r="D1838" i="2" s="1"/>
  <c r="D1839" i="2" s="1"/>
  <c r="D1840" i="2" s="1"/>
  <c r="D1841" i="2" s="1"/>
  <c r="D1842" i="2" s="1"/>
  <c r="D1843" i="2" s="1"/>
  <c r="D1844" i="2" s="1"/>
  <c r="D1845" i="2" s="1"/>
  <c r="D1995" i="2"/>
  <c r="D1996" i="2" s="1"/>
  <c r="D1997" i="2" s="1"/>
  <c r="D1998" i="2" s="1"/>
  <c r="D1999" i="2" s="1"/>
  <c r="D2000" i="2"/>
  <c r="D2001" i="2" s="1"/>
  <c r="D2002" i="2" s="1"/>
  <c r="D2003" i="2" s="1"/>
  <c r="D2004" i="2" s="1"/>
  <c r="D2005" i="2" s="1"/>
  <c r="D2006" i="2" s="1"/>
  <c r="D2007" i="2" s="1"/>
  <c r="D2008" i="2" s="1"/>
  <c r="D2009" i="2" s="1"/>
  <c r="D2010" i="2" s="1"/>
  <c r="D2012" i="2" s="1"/>
  <c r="D2013" i="2" s="1"/>
  <c r="D2014" i="2" s="1"/>
  <c r="D2015" i="2" s="1"/>
  <c r="D2016" i="2" s="1"/>
  <c r="D2017" i="2" s="1"/>
  <c r="D2018" i="2" s="1"/>
  <c r="D2019" i="2" s="1"/>
  <c r="D2020" i="2" s="1"/>
  <c r="D2021" i="2" s="1"/>
  <c r="G7" i="2"/>
  <c r="D504" i="2"/>
  <c r="D505" i="2" s="1"/>
  <c r="D506" i="2" s="1"/>
  <c r="D507" i="2" s="1"/>
  <c r="D508" i="2" s="1"/>
  <c r="D509" i="2" s="1"/>
  <c r="D510" i="2" s="1"/>
  <c r="D511" i="2" s="1"/>
  <c r="D512" i="2" s="1"/>
  <c r="D513" i="2" s="1"/>
  <c r="D514" i="2" s="1"/>
  <c r="D516" i="2" s="1"/>
  <c r="D517" i="2" s="1"/>
  <c r="D518" i="2" s="1"/>
  <c r="D519" i="2" s="1"/>
  <c r="D520" i="2" s="1"/>
  <c r="D521" i="2" s="1"/>
  <c r="D522" i="2" s="1"/>
  <c r="D523" i="2" s="1"/>
  <c r="D524" i="2" s="1"/>
  <c r="D525" i="2" s="1"/>
  <c r="D499" i="2"/>
  <c r="D500" i="2" s="1"/>
  <c r="D501" i="2" s="1"/>
  <c r="D502" i="2" s="1"/>
  <c r="D503" i="2" s="1"/>
  <c r="E768" i="2"/>
  <c r="E769" i="2" s="1"/>
  <c r="E770" i="2" s="1"/>
  <c r="E771" i="2" s="1"/>
  <c r="E772" i="2" s="1"/>
  <c r="E773" i="2" s="1"/>
  <c r="E774" i="2" s="1"/>
  <c r="E775" i="2" s="1"/>
  <c r="E776" i="2" s="1"/>
  <c r="E777" i="2" s="1"/>
  <c r="E778" i="2" s="1"/>
  <c r="E780" i="2" s="1"/>
  <c r="E781" i="2" s="1"/>
  <c r="E782" i="2" s="1"/>
  <c r="E783" i="2" s="1"/>
  <c r="E784" i="2" s="1"/>
  <c r="E785" i="2" s="1"/>
  <c r="E786" i="2" s="1"/>
  <c r="E787" i="2" s="1"/>
  <c r="E788" i="2" s="1"/>
  <c r="E789" i="2" s="1"/>
  <c r="E763" i="2"/>
  <c r="E764" i="2" s="1"/>
  <c r="E765" i="2" s="1"/>
  <c r="E766" i="2" s="1"/>
  <c r="E767" i="2" s="1"/>
  <c r="D1384" i="2"/>
  <c r="D1385" i="2" s="1"/>
  <c r="D1386" i="2" s="1"/>
  <c r="D1387" i="2" s="1"/>
  <c r="D1388" i="2" s="1"/>
  <c r="D1389" i="2" s="1"/>
  <c r="D1390" i="2" s="1"/>
  <c r="D1391" i="2" s="1"/>
  <c r="D1392" i="2" s="1"/>
  <c r="D1393" i="2" s="1"/>
  <c r="D1394" i="2" s="1"/>
  <c r="D1396" i="2" s="1"/>
  <c r="D1397" i="2" s="1"/>
  <c r="D1398" i="2" s="1"/>
  <c r="D1399" i="2" s="1"/>
  <c r="D1400" i="2" s="1"/>
  <c r="D1401" i="2" s="1"/>
  <c r="D1402" i="2" s="1"/>
  <c r="D1403" i="2" s="1"/>
  <c r="D1404" i="2" s="1"/>
  <c r="D1405" i="2" s="1"/>
  <c r="D1379" i="2"/>
  <c r="D1380" i="2" s="1"/>
  <c r="D1381" i="2" s="1"/>
  <c r="D1382" i="2" s="1"/>
  <c r="D1383" i="2" s="1"/>
  <c r="E2088" i="2"/>
  <c r="E2089" i="2" s="1"/>
  <c r="E2090" i="2" s="1"/>
  <c r="E2091" i="2" s="1"/>
  <c r="E2092" i="2" s="1"/>
  <c r="E2093" i="2" s="1"/>
  <c r="E2094" i="2" s="1"/>
  <c r="E2095" i="2" s="1"/>
  <c r="E2096" i="2" s="1"/>
  <c r="E2097" i="2" s="1"/>
  <c r="E2098" i="2" s="1"/>
  <c r="E2100" i="2" s="1"/>
  <c r="E2101" i="2" s="1"/>
  <c r="E2102" i="2" s="1"/>
  <c r="E2103" i="2" s="1"/>
  <c r="E2104" i="2" s="1"/>
  <c r="E2105" i="2" s="1"/>
  <c r="E2106" i="2" s="1"/>
  <c r="E2107" i="2" s="1"/>
  <c r="E2108" i="2" s="1"/>
  <c r="E2109" i="2" s="1"/>
  <c r="E2083" i="2"/>
  <c r="E2084" i="2" s="1"/>
  <c r="E2085" i="2" s="1"/>
  <c r="E2086" i="2" s="1"/>
  <c r="E2087" i="2" s="1"/>
  <c r="E2264" i="2"/>
  <c r="E2265" i="2" s="1"/>
  <c r="E2266" i="2" s="1"/>
  <c r="E2267" i="2" s="1"/>
  <c r="E2268" i="2" s="1"/>
  <c r="E2269" i="2" s="1"/>
  <c r="E2270" i="2" s="1"/>
  <c r="E2271" i="2" s="1"/>
  <c r="E2272" i="2" s="1"/>
  <c r="E2273" i="2" s="1"/>
  <c r="E2274" i="2" s="1"/>
  <c r="E2276" i="2" s="1"/>
  <c r="E2277" i="2" s="1"/>
  <c r="E2278" i="2" s="1"/>
  <c r="E2279" i="2" s="1"/>
  <c r="E2280" i="2" s="1"/>
  <c r="E2281" i="2" s="1"/>
  <c r="E2282" i="2" s="1"/>
  <c r="E2283" i="2" s="1"/>
  <c r="E2284" i="2" s="1"/>
  <c r="E2285" i="2" s="1"/>
  <c r="E2259" i="2"/>
  <c r="E2260" i="2" s="1"/>
  <c r="E2261" i="2" s="1"/>
  <c r="E2262" i="2" s="1"/>
  <c r="E2263" i="2" s="1"/>
  <c r="G536" i="2"/>
  <c r="G973" i="2"/>
  <c r="D851" i="2"/>
  <c r="D852" i="2" s="1"/>
  <c r="D853" i="2" s="1"/>
  <c r="D854" i="2" s="1"/>
  <c r="D855" i="2" s="1"/>
  <c r="D856" i="2"/>
  <c r="D857" i="2" s="1"/>
  <c r="D858" i="2" s="1"/>
  <c r="D859" i="2" s="1"/>
  <c r="D860" i="2" s="1"/>
  <c r="D861" i="2" s="1"/>
  <c r="D862" i="2" s="1"/>
  <c r="D863" i="2" s="1"/>
  <c r="D864" i="2" s="1"/>
  <c r="D865" i="2" s="1"/>
  <c r="D866" i="2" s="1"/>
  <c r="D868" i="2" s="1"/>
  <c r="D869" i="2" s="1"/>
  <c r="D870" i="2" s="1"/>
  <c r="D871" i="2" s="1"/>
  <c r="D872" i="2" s="1"/>
  <c r="D873" i="2" s="1"/>
  <c r="D874" i="2" s="1"/>
  <c r="D875" i="2" s="1"/>
  <c r="D876" i="2" s="1"/>
  <c r="D877" i="2" s="1"/>
  <c r="D1203" i="2"/>
  <c r="D1204" i="2" s="1"/>
  <c r="D1205" i="2" s="1"/>
  <c r="D1206" i="2" s="1"/>
  <c r="D1207" i="2" s="1"/>
  <c r="D1208" i="2"/>
  <c r="D1209" i="2" s="1"/>
  <c r="D1210" i="2" s="1"/>
  <c r="D1211" i="2" s="1"/>
  <c r="D1212" i="2" s="1"/>
  <c r="D1213" i="2" s="1"/>
  <c r="D1214" i="2" s="1"/>
  <c r="D1215" i="2" s="1"/>
  <c r="D1216" i="2" s="1"/>
  <c r="D1217" i="2" s="1"/>
  <c r="D1218" i="2" s="1"/>
  <c r="D1220" i="2" s="1"/>
  <c r="D1221" i="2" s="1"/>
  <c r="D1222" i="2" s="1"/>
  <c r="D1223" i="2" s="1"/>
  <c r="D1224" i="2" s="1"/>
  <c r="D1225" i="2" s="1"/>
  <c r="D1226" i="2" s="1"/>
  <c r="D1227" i="2" s="1"/>
  <c r="D1228" i="2" s="1"/>
  <c r="D1229" i="2" s="1"/>
  <c r="G359" i="2"/>
  <c r="G183" i="2"/>
  <c r="D65" i="2"/>
  <c r="D66" i="2" s="1"/>
  <c r="D67" i="2" s="1"/>
  <c r="D68" i="2" s="1"/>
  <c r="D69" i="2" s="1"/>
  <c r="D70" i="2" s="1"/>
  <c r="D71" i="2" s="1"/>
  <c r="D72" i="2" s="1"/>
  <c r="D73" i="2" s="1"/>
  <c r="D74" i="2" s="1"/>
  <c r="D76" i="2" s="1"/>
  <c r="D77" i="2" s="1"/>
  <c r="D78" i="2" s="1"/>
  <c r="D79" i="2" s="1"/>
  <c r="D80" i="2" s="1"/>
  <c r="D81" i="2" s="1"/>
  <c r="D82" i="2" s="1"/>
  <c r="D83" i="2" s="1"/>
  <c r="D84" i="2" s="1"/>
  <c r="D85" i="2" s="1"/>
  <c r="D60" i="2"/>
  <c r="D61" i="2" s="1"/>
  <c r="D62" i="2" s="1"/>
  <c r="D63" i="2" s="1"/>
  <c r="D64" i="2" s="1"/>
  <c r="D411" i="2"/>
  <c r="D412" i="2" s="1"/>
  <c r="D413" i="2" s="1"/>
  <c r="D414" i="2" s="1"/>
  <c r="D415" i="2" s="1"/>
  <c r="D416" i="2"/>
  <c r="D417" i="2" s="1"/>
  <c r="D418" i="2" s="1"/>
  <c r="D419" i="2" s="1"/>
  <c r="D420" i="2" s="1"/>
  <c r="D421" i="2" s="1"/>
  <c r="D422" i="2" s="1"/>
  <c r="D423" i="2" s="1"/>
  <c r="D424" i="2" s="1"/>
  <c r="D425" i="2" s="1"/>
  <c r="D426" i="2" s="1"/>
  <c r="D428" i="2" s="1"/>
  <c r="D429" i="2" s="1"/>
  <c r="D430" i="2" s="1"/>
  <c r="D431" i="2" s="1"/>
  <c r="D432" i="2" s="1"/>
  <c r="D433" i="2" s="1"/>
  <c r="D434" i="2" s="1"/>
  <c r="D435" i="2" s="1"/>
  <c r="D436" i="2" s="1"/>
  <c r="D437" i="2" s="1"/>
  <c r="E1115" i="2"/>
  <c r="E1116" i="2" s="1"/>
  <c r="E1117" i="2" s="1"/>
  <c r="E1118" i="2" s="1"/>
  <c r="E1119" i="2" s="1"/>
  <c r="E1120" i="2"/>
  <c r="E1121" i="2" s="1"/>
  <c r="E1122" i="2" s="1"/>
  <c r="E1123" i="2" s="1"/>
  <c r="E1124" i="2" s="1"/>
  <c r="E1125" i="2" s="1"/>
  <c r="E1126" i="2" s="1"/>
  <c r="E1127" i="2" s="1"/>
  <c r="E1128" i="2" s="1"/>
  <c r="E1129" i="2" s="1"/>
  <c r="E1130" i="2" s="1"/>
  <c r="E1132" i="2" s="1"/>
  <c r="E1133" i="2" s="1"/>
  <c r="E1134" i="2" s="1"/>
  <c r="E1135" i="2" s="1"/>
  <c r="E1136" i="2" s="1"/>
  <c r="E1137" i="2" s="1"/>
  <c r="E1138" i="2" s="1"/>
  <c r="E1139" i="2" s="1"/>
  <c r="E1140" i="2" s="1"/>
  <c r="E1141" i="2" s="1"/>
  <c r="E1208" i="2"/>
  <c r="E1209" i="2" s="1"/>
  <c r="E1210" i="2" s="1"/>
  <c r="E1211" i="2" s="1"/>
  <c r="E1212" i="2" s="1"/>
  <c r="E1213" i="2" s="1"/>
  <c r="E1214" i="2" s="1"/>
  <c r="E1215" i="2" s="1"/>
  <c r="E1216" i="2" s="1"/>
  <c r="E1217" i="2" s="1"/>
  <c r="E1218" i="2" s="1"/>
  <c r="E1220" i="2" s="1"/>
  <c r="E1221" i="2" s="1"/>
  <c r="E1222" i="2" s="1"/>
  <c r="E1223" i="2" s="1"/>
  <c r="E1224" i="2" s="1"/>
  <c r="E1225" i="2" s="1"/>
  <c r="E1226" i="2" s="1"/>
  <c r="E1227" i="2" s="1"/>
  <c r="E1228" i="2" s="1"/>
  <c r="E1229" i="2" s="1"/>
  <c r="E1203" i="2"/>
  <c r="E1204" i="2" s="1"/>
  <c r="E1205" i="2" s="1"/>
  <c r="E1206" i="2" s="1"/>
  <c r="E1207" i="2" s="1"/>
  <c r="D1472" i="2"/>
  <c r="D1473" i="2" s="1"/>
  <c r="D1474" i="2" s="1"/>
  <c r="D1475" i="2" s="1"/>
  <c r="D1476" i="2" s="1"/>
  <c r="D1477" i="2" s="1"/>
  <c r="D1478" i="2" s="1"/>
  <c r="D1479" i="2" s="1"/>
  <c r="D1480" i="2" s="1"/>
  <c r="D1481" i="2" s="1"/>
  <c r="D1482" i="2" s="1"/>
  <c r="D1484" i="2" s="1"/>
  <c r="D1485" i="2" s="1"/>
  <c r="D1486" i="2" s="1"/>
  <c r="D1487" i="2" s="1"/>
  <c r="D1488" i="2" s="1"/>
  <c r="D1489" i="2" s="1"/>
  <c r="D1490" i="2" s="1"/>
  <c r="D1491" i="2" s="1"/>
  <c r="D1492" i="2" s="1"/>
  <c r="D1493" i="2" s="1"/>
  <c r="D1467" i="2"/>
  <c r="D1468" i="2" s="1"/>
  <c r="D1469" i="2" s="1"/>
  <c r="D1470" i="2" s="1"/>
  <c r="D1471" i="2" s="1"/>
  <c r="E499" i="2"/>
  <c r="E500" i="2" s="1"/>
  <c r="E501" i="2" s="1"/>
  <c r="E502" i="2" s="1"/>
  <c r="E503" i="2" s="1"/>
  <c r="E504" i="2"/>
  <c r="E505" i="2" s="1"/>
  <c r="E506" i="2" s="1"/>
  <c r="E507" i="2" s="1"/>
  <c r="E508" i="2" s="1"/>
  <c r="E509" i="2" s="1"/>
  <c r="E510" i="2" s="1"/>
  <c r="E511" i="2" s="1"/>
  <c r="E512" i="2" s="1"/>
  <c r="E513" i="2" s="1"/>
  <c r="E514" i="2" s="1"/>
  <c r="E516" i="2" s="1"/>
  <c r="E517" i="2" s="1"/>
  <c r="E518" i="2" s="1"/>
  <c r="E519" i="2" s="1"/>
  <c r="E520" i="2" s="1"/>
  <c r="E521" i="2" s="1"/>
  <c r="E522" i="2" s="1"/>
  <c r="E523" i="2" s="1"/>
  <c r="E524" i="2" s="1"/>
  <c r="E525" i="2" s="1"/>
  <c r="E680" i="2"/>
  <c r="E681" i="2" s="1"/>
  <c r="E682" i="2" s="1"/>
  <c r="E683" i="2" s="1"/>
  <c r="E684" i="2" s="1"/>
  <c r="E685" i="2" s="1"/>
  <c r="E686" i="2" s="1"/>
  <c r="E687" i="2" s="1"/>
  <c r="E688" i="2" s="1"/>
  <c r="E689" i="2" s="1"/>
  <c r="E690" i="2" s="1"/>
  <c r="E692" i="2" s="1"/>
  <c r="E693" i="2" s="1"/>
  <c r="E694" i="2" s="1"/>
  <c r="E695" i="2" s="1"/>
  <c r="E696" i="2" s="1"/>
  <c r="E697" i="2" s="1"/>
  <c r="E698" i="2" s="1"/>
  <c r="E699" i="2" s="1"/>
  <c r="E700" i="2" s="1"/>
  <c r="E701" i="2" s="1"/>
  <c r="E675" i="2"/>
  <c r="E676" i="2" s="1"/>
  <c r="E677" i="2" s="1"/>
  <c r="E678" i="2" s="1"/>
  <c r="E679" i="2" s="1"/>
  <c r="G1854" i="2"/>
  <c r="I205" i="24"/>
  <c r="D147" i="2"/>
  <c r="D148" i="2" s="1"/>
  <c r="D149" i="2" s="1"/>
  <c r="D150" i="2" s="1"/>
  <c r="D151" i="2" s="1"/>
  <c r="D152" i="2"/>
  <c r="D153" i="2" s="1"/>
  <c r="D154" i="2" s="1"/>
  <c r="D155" i="2" s="1"/>
  <c r="D156" i="2" s="1"/>
  <c r="D157" i="2" s="1"/>
  <c r="D158" i="2" s="1"/>
  <c r="D159" i="2" s="1"/>
  <c r="D160" i="2" s="1"/>
  <c r="D161" i="2" s="1"/>
  <c r="D162" i="2" s="1"/>
  <c r="D164" i="2" s="1"/>
  <c r="D165" i="2" s="1"/>
  <c r="D166" i="2" s="1"/>
  <c r="D167" i="2" s="1"/>
  <c r="D168" i="2" s="1"/>
  <c r="D169" i="2" s="1"/>
  <c r="D170" i="2" s="1"/>
  <c r="D171" i="2" s="1"/>
  <c r="D172" i="2" s="1"/>
  <c r="D173" i="2" s="1"/>
  <c r="E416" i="2"/>
  <c r="E417" i="2" s="1"/>
  <c r="E418" i="2" s="1"/>
  <c r="E419" i="2" s="1"/>
  <c r="E420" i="2" s="1"/>
  <c r="E421" i="2" s="1"/>
  <c r="E422" i="2" s="1"/>
  <c r="E423" i="2" s="1"/>
  <c r="E424" i="2" s="1"/>
  <c r="E425" i="2" s="1"/>
  <c r="E426" i="2" s="1"/>
  <c r="E428" i="2" s="1"/>
  <c r="E429" i="2" s="1"/>
  <c r="E430" i="2" s="1"/>
  <c r="E431" i="2" s="1"/>
  <c r="E432" i="2" s="1"/>
  <c r="E433" i="2" s="1"/>
  <c r="E434" i="2" s="1"/>
  <c r="E435" i="2" s="1"/>
  <c r="E436" i="2" s="1"/>
  <c r="E437" i="2" s="1"/>
  <c r="E411" i="2"/>
  <c r="E412" i="2" s="1"/>
  <c r="E413" i="2" s="1"/>
  <c r="E414" i="2" s="1"/>
  <c r="E415" i="2" s="1"/>
  <c r="D768" i="2"/>
  <c r="D769" i="2" s="1"/>
  <c r="D770" i="2" s="1"/>
  <c r="D771" i="2" s="1"/>
  <c r="D772" i="2" s="1"/>
  <c r="D773" i="2" s="1"/>
  <c r="D774" i="2" s="1"/>
  <c r="D775" i="2" s="1"/>
  <c r="D776" i="2" s="1"/>
  <c r="D777" i="2" s="1"/>
  <c r="D778" i="2" s="1"/>
  <c r="D780" i="2" s="1"/>
  <c r="D781" i="2" s="1"/>
  <c r="D782" i="2" s="1"/>
  <c r="D783" i="2" s="1"/>
  <c r="D784" i="2" s="1"/>
  <c r="D785" i="2" s="1"/>
  <c r="D786" i="2" s="1"/>
  <c r="D787" i="2" s="1"/>
  <c r="D788" i="2" s="1"/>
  <c r="D789" i="2" s="1"/>
  <c r="D763" i="2"/>
  <c r="D764" i="2" s="1"/>
  <c r="D765" i="2" s="1"/>
  <c r="D766" i="2" s="1"/>
  <c r="D767" i="2" s="1"/>
  <c r="E851" i="2"/>
  <c r="E852" i="2" s="1"/>
  <c r="E853" i="2" s="1"/>
  <c r="E854" i="2" s="1"/>
  <c r="E855" i="2" s="1"/>
  <c r="E856" i="2"/>
  <c r="E857" i="2" s="1"/>
  <c r="E858" i="2" s="1"/>
  <c r="E859" i="2" s="1"/>
  <c r="E860" i="2" s="1"/>
  <c r="E861" i="2" s="1"/>
  <c r="E862" i="2" s="1"/>
  <c r="E863" i="2" s="1"/>
  <c r="E864" i="2" s="1"/>
  <c r="E865" i="2" s="1"/>
  <c r="E866" i="2" s="1"/>
  <c r="E868" i="2" s="1"/>
  <c r="E869" i="2" s="1"/>
  <c r="E870" i="2" s="1"/>
  <c r="E871" i="2" s="1"/>
  <c r="E872" i="2" s="1"/>
  <c r="E873" i="2" s="1"/>
  <c r="E874" i="2" s="1"/>
  <c r="E875" i="2" s="1"/>
  <c r="E876" i="2" s="1"/>
  <c r="E877" i="2" s="1"/>
  <c r="D1291" i="2"/>
  <c r="D1292" i="2" s="1"/>
  <c r="D1293" i="2" s="1"/>
  <c r="D1294" i="2" s="1"/>
  <c r="D1295" i="2" s="1"/>
  <c r="D1296" i="2"/>
  <c r="D1297" i="2" s="1"/>
  <c r="D1298" i="2" s="1"/>
  <c r="D1299" i="2" s="1"/>
  <c r="D1300" i="2" s="1"/>
  <c r="D1301" i="2" s="1"/>
  <c r="D1302" i="2" s="1"/>
  <c r="D1303" i="2" s="1"/>
  <c r="D1304" i="2" s="1"/>
  <c r="D1305" i="2" s="1"/>
  <c r="D1306" i="2" s="1"/>
  <c r="D1308" i="2" s="1"/>
  <c r="D1309" i="2" s="1"/>
  <c r="D1310" i="2" s="1"/>
  <c r="D1311" i="2" s="1"/>
  <c r="D1312" i="2" s="1"/>
  <c r="D1313" i="2" s="1"/>
  <c r="D1314" i="2" s="1"/>
  <c r="D1315" i="2" s="1"/>
  <c r="D1316" i="2" s="1"/>
  <c r="D1317" i="2" s="1"/>
  <c r="D1643" i="2"/>
  <c r="D1644" i="2" s="1"/>
  <c r="D1645" i="2" s="1"/>
  <c r="D1646" i="2" s="1"/>
  <c r="D1647" i="2" s="1"/>
  <c r="D1648" i="2"/>
  <c r="D1649" i="2" s="1"/>
  <c r="D1650" i="2" s="1"/>
  <c r="D1651" i="2" s="1"/>
  <c r="D1652" i="2" s="1"/>
  <c r="D1653" i="2" s="1"/>
  <c r="D1654" i="2" s="1"/>
  <c r="D1655" i="2" s="1"/>
  <c r="D1656" i="2" s="1"/>
  <c r="D1657" i="2" s="1"/>
  <c r="D1658" i="2" s="1"/>
  <c r="D1660" i="2" s="1"/>
  <c r="D1661" i="2" s="1"/>
  <c r="D1662" i="2" s="1"/>
  <c r="D1663" i="2" s="1"/>
  <c r="D1664" i="2" s="1"/>
  <c r="D1665" i="2" s="1"/>
  <c r="D1666" i="2" s="1"/>
  <c r="D1667" i="2" s="1"/>
  <c r="D1668" i="2" s="1"/>
  <c r="D1669" i="2" s="1"/>
  <c r="N71" i="24"/>
  <c r="K71" i="24"/>
  <c r="J71" i="24"/>
  <c r="E1560" i="2"/>
  <c r="E1561" i="2" s="1"/>
  <c r="E1562" i="2" s="1"/>
  <c r="E1563" i="2" s="1"/>
  <c r="E1564" i="2" s="1"/>
  <c r="E1565" i="2" s="1"/>
  <c r="E1566" i="2" s="1"/>
  <c r="E1567" i="2" s="1"/>
  <c r="E1568" i="2" s="1"/>
  <c r="E1569" i="2" s="1"/>
  <c r="E1570" i="2" s="1"/>
  <c r="E1572" i="2" s="1"/>
  <c r="E1573" i="2" s="1"/>
  <c r="E1574" i="2" s="1"/>
  <c r="E1575" i="2" s="1"/>
  <c r="E1576" i="2" s="1"/>
  <c r="E1577" i="2" s="1"/>
  <c r="E1578" i="2" s="1"/>
  <c r="E1579" i="2" s="1"/>
  <c r="E1580" i="2" s="1"/>
  <c r="E1581" i="2" s="1"/>
  <c r="E1555" i="2"/>
  <c r="E1556" i="2" s="1"/>
  <c r="E1557" i="2" s="1"/>
  <c r="E1558" i="2" s="1"/>
  <c r="E1559" i="2" s="1"/>
  <c r="E939" i="2"/>
  <c r="E940" i="2" s="1"/>
  <c r="E941" i="2" s="1"/>
  <c r="E942" i="2" s="1"/>
  <c r="E943" i="2" s="1"/>
  <c r="E944" i="2"/>
  <c r="E945" i="2" s="1"/>
  <c r="E946" i="2" s="1"/>
  <c r="E947" i="2" s="1"/>
  <c r="E948" i="2" s="1"/>
  <c r="E949" i="2" s="1"/>
  <c r="E950" i="2" s="1"/>
  <c r="E951" i="2" s="1"/>
  <c r="E952" i="2" s="1"/>
  <c r="E953" i="2" s="1"/>
  <c r="E954" i="2" s="1"/>
  <c r="E956" i="2" s="1"/>
  <c r="E957" i="2" s="1"/>
  <c r="E958" i="2" s="1"/>
  <c r="E959" i="2" s="1"/>
  <c r="E960" i="2" s="1"/>
  <c r="E961" i="2" s="1"/>
  <c r="E962" i="2" s="1"/>
  <c r="E963" i="2" s="1"/>
  <c r="E964" i="2" s="1"/>
  <c r="E965" i="2" s="1"/>
  <c r="D2528" i="2"/>
  <c r="D2529" i="2" s="1"/>
  <c r="D2530" i="2" s="1"/>
  <c r="D2531" i="2" s="1"/>
  <c r="D2532" i="2" s="1"/>
  <c r="D2533" i="2" s="1"/>
  <c r="D2534" i="2" s="1"/>
  <c r="D2535" i="2" s="1"/>
  <c r="D2536" i="2" s="1"/>
  <c r="D2537" i="2" s="1"/>
  <c r="D2538" i="2" s="1"/>
  <c r="D2540" i="2" s="1"/>
  <c r="D2541" i="2" s="1"/>
  <c r="D2542" i="2" s="1"/>
  <c r="D2543" i="2" s="1"/>
  <c r="D2544" i="2" s="1"/>
  <c r="D2545" i="2" s="1"/>
  <c r="D2546" i="2" s="1"/>
  <c r="D2547" i="2" s="1"/>
  <c r="D2548" i="2" s="1"/>
  <c r="D2549" i="2" s="1"/>
  <c r="D2523" i="2"/>
  <c r="D2524" i="2" s="1"/>
  <c r="D2525" i="2" s="1"/>
  <c r="D2526" i="2" s="1"/>
  <c r="D2527" i="2" s="1"/>
  <c r="D2611" i="2"/>
  <c r="D2612" i="2" s="1"/>
  <c r="D2613" i="2" s="1"/>
  <c r="D2614" i="2" s="1"/>
  <c r="D2615" i="2" s="1"/>
  <c r="D2616" i="2"/>
  <c r="D2617" i="2" s="1"/>
  <c r="D2618" i="2" s="1"/>
  <c r="D2619" i="2" s="1"/>
  <c r="D2620" i="2" s="1"/>
  <c r="D2621" i="2" s="1"/>
  <c r="D2622" i="2" s="1"/>
  <c r="D2623" i="2" s="1"/>
  <c r="D2624" i="2" s="1"/>
  <c r="D2625" i="2" s="1"/>
  <c r="D2626" i="2" s="1"/>
  <c r="D2628" i="2" s="1"/>
  <c r="D2629" i="2" s="1"/>
  <c r="D2630" i="2" s="1"/>
  <c r="D2631" i="2" s="1"/>
  <c r="D2632" i="2" s="1"/>
  <c r="D2633" i="2" s="1"/>
  <c r="D2634" i="2" s="1"/>
  <c r="D2635" i="2" s="1"/>
  <c r="D2636" i="2" s="1"/>
  <c r="D2637" i="2" s="1"/>
  <c r="N157" i="24"/>
  <c r="H158" i="24"/>
  <c r="L157" i="24"/>
  <c r="J157" i="24"/>
  <c r="E1467" i="2"/>
  <c r="E1468" i="2" s="1"/>
  <c r="E1469" i="2" s="1"/>
  <c r="E1470" i="2" s="1"/>
  <c r="E1471" i="2" s="1"/>
  <c r="E1472" i="2"/>
  <c r="E1473" i="2" s="1"/>
  <c r="E1474" i="2" s="1"/>
  <c r="E1475" i="2" s="1"/>
  <c r="E1476" i="2" s="1"/>
  <c r="E1477" i="2" s="1"/>
  <c r="E1478" i="2" s="1"/>
  <c r="E1479" i="2" s="1"/>
  <c r="E1480" i="2" s="1"/>
  <c r="E1481" i="2" s="1"/>
  <c r="E1482" i="2" s="1"/>
  <c r="E1484" i="2" s="1"/>
  <c r="E1485" i="2" s="1"/>
  <c r="E1486" i="2" s="1"/>
  <c r="E1487" i="2" s="1"/>
  <c r="E1488" i="2" s="1"/>
  <c r="E1489" i="2" s="1"/>
  <c r="E1490" i="2" s="1"/>
  <c r="E1491" i="2" s="1"/>
  <c r="E1492" i="2" s="1"/>
  <c r="E1493" i="2" s="1"/>
  <c r="E1643" i="2"/>
  <c r="E1644" i="2" s="1"/>
  <c r="E1645" i="2" s="1"/>
  <c r="E1646" i="2" s="1"/>
  <c r="E1647" i="2" s="1"/>
  <c r="E1648" i="2"/>
  <c r="E1649" i="2" s="1"/>
  <c r="E1650" i="2" s="1"/>
  <c r="E1651" i="2" s="1"/>
  <c r="E1652" i="2" s="1"/>
  <c r="E1653" i="2" s="1"/>
  <c r="E1654" i="2" s="1"/>
  <c r="E1655" i="2" s="1"/>
  <c r="E1656" i="2" s="1"/>
  <c r="E1657" i="2" s="1"/>
  <c r="E1658" i="2" s="1"/>
  <c r="E1660" i="2" s="1"/>
  <c r="E1661" i="2" s="1"/>
  <c r="E1662" i="2" s="1"/>
  <c r="E1663" i="2" s="1"/>
  <c r="E1664" i="2" s="1"/>
  <c r="E1665" i="2" s="1"/>
  <c r="E1666" i="2" s="1"/>
  <c r="E1667" i="2" s="1"/>
  <c r="E1668" i="2" s="1"/>
  <c r="E1669" i="2" s="1"/>
  <c r="E2352" i="2"/>
  <c r="E2353" i="2" s="1"/>
  <c r="E2354" i="2" s="1"/>
  <c r="E2355" i="2" s="1"/>
  <c r="E2356" i="2" s="1"/>
  <c r="E2357" i="2" s="1"/>
  <c r="E2358" i="2" s="1"/>
  <c r="E2359" i="2" s="1"/>
  <c r="E2360" i="2" s="1"/>
  <c r="E2361" i="2" s="1"/>
  <c r="E2362" i="2" s="1"/>
  <c r="E2364" i="2" s="1"/>
  <c r="E2365" i="2" s="1"/>
  <c r="E2366" i="2" s="1"/>
  <c r="E2367" i="2" s="1"/>
  <c r="E2368" i="2" s="1"/>
  <c r="E2369" i="2" s="1"/>
  <c r="E2370" i="2" s="1"/>
  <c r="E2371" i="2" s="1"/>
  <c r="E2372" i="2" s="1"/>
  <c r="E2373" i="2" s="1"/>
  <c r="E2347" i="2"/>
  <c r="E2348" i="2" s="1"/>
  <c r="E2349" i="2" s="1"/>
  <c r="E2350" i="2" s="1"/>
  <c r="E2351" i="2" s="1"/>
  <c r="N510" i="24"/>
  <c r="H511" i="24"/>
  <c r="G1326" i="2"/>
  <c r="J1325" i="2"/>
  <c r="M1325" i="2"/>
  <c r="E2435" i="2"/>
  <c r="E2436" i="2" s="1"/>
  <c r="E2437" i="2" s="1"/>
  <c r="E2438" i="2" s="1"/>
  <c r="E2439" i="2" s="1"/>
  <c r="E2440" i="2"/>
  <c r="E2441" i="2" s="1"/>
  <c r="E2442" i="2" s="1"/>
  <c r="E2443" i="2" s="1"/>
  <c r="E2444" i="2" s="1"/>
  <c r="E2445" i="2" s="1"/>
  <c r="E2446" i="2" s="1"/>
  <c r="E2447" i="2" s="1"/>
  <c r="E2448" i="2" s="1"/>
  <c r="E2449" i="2" s="1"/>
  <c r="E2450" i="2" s="1"/>
  <c r="E2452" i="2" s="1"/>
  <c r="E2453" i="2" s="1"/>
  <c r="E2454" i="2" s="1"/>
  <c r="E2455" i="2" s="1"/>
  <c r="E2456" i="2" s="1"/>
  <c r="E2457" i="2" s="1"/>
  <c r="E2458" i="2" s="1"/>
  <c r="E2459" i="2" s="1"/>
  <c r="E2460" i="2" s="1"/>
  <c r="E2461" i="2" s="1"/>
  <c r="H489" i="24"/>
  <c r="H885" i="2"/>
  <c r="J597" i="24"/>
  <c r="N597" i="24"/>
  <c r="D1912" i="2"/>
  <c r="D1913" i="2" s="1"/>
  <c r="D1914" i="2" s="1"/>
  <c r="D1915" i="2" s="1"/>
  <c r="D1916" i="2" s="1"/>
  <c r="D1917" i="2" s="1"/>
  <c r="D1918" i="2" s="1"/>
  <c r="D1919" i="2" s="1"/>
  <c r="D1920" i="2" s="1"/>
  <c r="D1921" i="2" s="1"/>
  <c r="D1922" i="2" s="1"/>
  <c r="D1924" i="2" s="1"/>
  <c r="D1925" i="2" s="1"/>
  <c r="D1926" i="2" s="1"/>
  <c r="D1927" i="2" s="1"/>
  <c r="D1928" i="2" s="1"/>
  <c r="D1929" i="2" s="1"/>
  <c r="D1930" i="2" s="1"/>
  <c r="D1931" i="2" s="1"/>
  <c r="D1932" i="2" s="1"/>
  <c r="D1933" i="2" s="1"/>
  <c r="D1907" i="2"/>
  <c r="D1908" i="2" s="1"/>
  <c r="D1909" i="2" s="1"/>
  <c r="D1910" i="2" s="1"/>
  <c r="D1911" i="2" s="1"/>
  <c r="G2206" i="2"/>
  <c r="M2205" i="2"/>
  <c r="E1731" i="2"/>
  <c r="E1732" i="2" s="1"/>
  <c r="E1733" i="2" s="1"/>
  <c r="E1734" i="2" s="1"/>
  <c r="E1735" i="2" s="1"/>
  <c r="E1736" i="2"/>
  <c r="E1737" i="2" s="1"/>
  <c r="E1738" i="2" s="1"/>
  <c r="E1739" i="2" s="1"/>
  <c r="E1740" i="2" s="1"/>
  <c r="E1741" i="2" s="1"/>
  <c r="E1742" i="2" s="1"/>
  <c r="E1743" i="2" s="1"/>
  <c r="E1744" i="2" s="1"/>
  <c r="E1745" i="2" s="1"/>
  <c r="E1746" i="2" s="1"/>
  <c r="E1748" i="2" s="1"/>
  <c r="E1749" i="2" s="1"/>
  <c r="E1750" i="2" s="1"/>
  <c r="E1751" i="2" s="1"/>
  <c r="E1752" i="2" s="1"/>
  <c r="E1753" i="2" s="1"/>
  <c r="E1754" i="2" s="1"/>
  <c r="E1755" i="2" s="1"/>
  <c r="E1756" i="2" s="1"/>
  <c r="E1757" i="2" s="1"/>
  <c r="I1324" i="2"/>
  <c r="K1324" i="2"/>
  <c r="M1324" i="2"/>
  <c r="H445" i="24"/>
  <c r="L443" i="24"/>
  <c r="J443" i="24"/>
  <c r="K443" i="24"/>
  <c r="H1941" i="2"/>
  <c r="E2000" i="2"/>
  <c r="E2001" i="2" s="1"/>
  <c r="E2002" i="2" s="1"/>
  <c r="E2003" i="2" s="1"/>
  <c r="E2004" i="2" s="1"/>
  <c r="E2005" i="2" s="1"/>
  <c r="E2006" i="2" s="1"/>
  <c r="E2007" i="2" s="1"/>
  <c r="E2008" i="2" s="1"/>
  <c r="E2009" i="2" s="1"/>
  <c r="E2010" i="2" s="1"/>
  <c r="E2012" i="2" s="1"/>
  <c r="E2013" i="2" s="1"/>
  <c r="E2014" i="2" s="1"/>
  <c r="E2015" i="2" s="1"/>
  <c r="E2016" i="2" s="1"/>
  <c r="E2017" i="2" s="1"/>
  <c r="E2018" i="2" s="1"/>
  <c r="E2019" i="2" s="1"/>
  <c r="E2020" i="2" s="1"/>
  <c r="E2021" i="2" s="1"/>
  <c r="E1995" i="2"/>
  <c r="E1996" i="2" s="1"/>
  <c r="E1997" i="2" s="1"/>
  <c r="E1998" i="2" s="1"/>
  <c r="E1999" i="2" s="1"/>
  <c r="E2176" i="2"/>
  <c r="E2177" i="2" s="1"/>
  <c r="E2178" i="2" s="1"/>
  <c r="E2179" i="2" s="1"/>
  <c r="E2180" i="2" s="1"/>
  <c r="E2181" i="2" s="1"/>
  <c r="E2182" i="2" s="1"/>
  <c r="E2183" i="2" s="1"/>
  <c r="E2184" i="2" s="1"/>
  <c r="E2185" i="2" s="1"/>
  <c r="E2186" i="2" s="1"/>
  <c r="E2188" i="2" s="1"/>
  <c r="E2189" i="2" s="1"/>
  <c r="E2190" i="2" s="1"/>
  <c r="E2191" i="2" s="1"/>
  <c r="E2192" i="2" s="1"/>
  <c r="E2193" i="2" s="1"/>
  <c r="E2194" i="2" s="1"/>
  <c r="E2195" i="2" s="1"/>
  <c r="E2196" i="2" s="1"/>
  <c r="E2197" i="2" s="1"/>
  <c r="E2171" i="2"/>
  <c r="E2172" i="2" s="1"/>
  <c r="E2173" i="2" s="1"/>
  <c r="E2174" i="2" s="1"/>
  <c r="E2175" i="2" s="1"/>
  <c r="S39" i="23"/>
  <c r="C19" i="22" s="1"/>
  <c r="H91" i="21" s="1"/>
  <c r="I268" i="24"/>
  <c r="J267" i="24"/>
  <c r="R16" i="29"/>
  <c r="O16" i="29"/>
  <c r="AI47" i="3"/>
  <c r="AW65" i="3"/>
  <c r="AV65" i="3"/>
  <c r="AN65" i="3"/>
  <c r="AS65" i="3"/>
  <c r="AK65" i="3"/>
  <c r="BG65" i="3"/>
  <c r="AU65" i="3"/>
  <c r="AM65" i="3"/>
  <c r="AP65" i="3"/>
  <c r="AT65" i="3"/>
  <c r="AL65" i="3"/>
  <c r="AX65" i="3"/>
  <c r="O31" i="29"/>
  <c r="P31" i="29" s="1"/>
  <c r="Q31" i="29" s="1"/>
  <c r="R31" i="29"/>
  <c r="M2115" i="2"/>
  <c r="W25" i="29"/>
  <c r="Y25" i="29"/>
  <c r="C25" i="29"/>
  <c r="F25" i="29" s="1"/>
  <c r="I25" i="29" s="1"/>
  <c r="L25" i="29" s="1"/>
  <c r="S25" i="29"/>
  <c r="X25" i="29"/>
  <c r="D25" i="29"/>
  <c r="J25" i="29"/>
  <c r="M25" i="29"/>
  <c r="AZ49" i="3"/>
  <c r="AI48" i="3"/>
  <c r="AA39" i="23"/>
  <c r="R46" i="29"/>
  <c r="O46" i="29"/>
  <c r="P46" i="29" s="1"/>
  <c r="Q46" i="29" s="1"/>
  <c r="W18" i="29"/>
  <c r="G18" i="29"/>
  <c r="J18" i="29"/>
  <c r="C18" i="29"/>
  <c r="F18" i="29" s="1"/>
  <c r="I18" i="29" s="1"/>
  <c r="L18" i="29" s="1"/>
  <c r="R24" i="29"/>
  <c r="O24" i="29"/>
  <c r="P24" i="29" s="1"/>
  <c r="Q24" i="29" s="1"/>
  <c r="T39" i="28"/>
  <c r="T60" i="28"/>
  <c r="T67" i="28"/>
  <c r="T58" i="28"/>
  <c r="T133" i="28"/>
  <c r="T41" i="28"/>
  <c r="T108" i="28"/>
  <c r="T111" i="28"/>
  <c r="T100" i="28"/>
  <c r="T120" i="28"/>
  <c r="T85" i="28"/>
  <c r="R48" i="29"/>
  <c r="X47" i="29"/>
  <c r="W47" i="29"/>
  <c r="J47" i="29"/>
  <c r="M47" i="29"/>
  <c r="G47" i="29"/>
  <c r="D47" i="29"/>
  <c r="S47" i="29"/>
  <c r="C47" i="29"/>
  <c r="F47" i="29" s="1"/>
  <c r="I47" i="29" s="1"/>
  <c r="L47" i="29" s="1"/>
  <c r="W22" i="29"/>
  <c r="C22" i="29"/>
  <c r="F22" i="29" s="1"/>
  <c r="I22" i="29" s="1"/>
  <c r="L22" i="29" s="1"/>
  <c r="C44" i="29"/>
  <c r="F44" i="29" s="1"/>
  <c r="I44" i="29" s="1"/>
  <c r="L44" i="29" s="1"/>
  <c r="S44" i="29"/>
  <c r="W44" i="29"/>
  <c r="X44" i="29"/>
  <c r="G44" i="29"/>
  <c r="D44" i="29"/>
  <c r="J44" i="29"/>
  <c r="T86" i="28"/>
  <c r="T78" i="28"/>
  <c r="T91" i="28"/>
  <c r="T99" i="28"/>
  <c r="T113" i="28"/>
  <c r="T140" i="28"/>
  <c r="T105" i="28"/>
  <c r="T118" i="28"/>
  <c r="T90" i="28"/>
  <c r="T139" i="28"/>
  <c r="T53" i="28"/>
  <c r="T138" i="28"/>
  <c r="T97" i="28"/>
  <c r="T40" i="28"/>
  <c r="T43" i="28"/>
  <c r="T68" i="28"/>
  <c r="T38" i="28"/>
  <c r="T73" i="28"/>
  <c r="T84" i="28"/>
  <c r="T106" i="28"/>
  <c r="T104" i="28"/>
  <c r="T136" i="28"/>
  <c r="T115" i="28"/>
  <c r="T125" i="28"/>
  <c r="T117" i="28"/>
  <c r="T37" i="28"/>
  <c r="T122" i="28"/>
  <c r="T22" i="28"/>
  <c r="T31" i="28"/>
  <c r="T114" i="28"/>
  <c r="T48" i="28"/>
  <c r="T131" i="28"/>
  <c r="W16" i="29"/>
  <c r="C36" i="29"/>
  <c r="F36" i="29" s="1"/>
  <c r="I36" i="29" s="1"/>
  <c r="L36" i="29" s="1"/>
  <c r="X36" i="29"/>
  <c r="S36" i="29"/>
  <c r="D36" i="29"/>
  <c r="W36" i="29"/>
  <c r="J36" i="29"/>
  <c r="C50" i="29"/>
  <c r="F50" i="29" s="1"/>
  <c r="I50" i="29" s="1"/>
  <c r="L50" i="29" s="1"/>
  <c r="D50" i="29"/>
  <c r="Y50" i="29"/>
  <c r="S50" i="29"/>
  <c r="Y45" i="29"/>
  <c r="M45" i="29"/>
  <c r="X45" i="29"/>
  <c r="W45" i="29"/>
  <c r="G45" i="29"/>
  <c r="C45" i="29"/>
  <c r="F45" i="29" s="1"/>
  <c r="I45" i="29" s="1"/>
  <c r="L45" i="29" s="1"/>
  <c r="S41" i="29"/>
  <c r="W41" i="29"/>
  <c r="M41" i="29"/>
  <c r="G41" i="29"/>
  <c r="C41" i="29"/>
  <c r="X41" i="29"/>
  <c r="J41" i="29"/>
  <c r="AQ65" i="3"/>
  <c r="AO65" i="3"/>
  <c r="W50" i="29"/>
  <c r="X50" i="29"/>
  <c r="AI49" i="3"/>
  <c r="G50" i="29"/>
  <c r="M50" i="29"/>
  <c r="D46" i="29"/>
  <c r="E46" i="29" s="1"/>
  <c r="W46" i="29"/>
  <c r="S46" i="29"/>
  <c r="X46" i="29"/>
  <c r="G46" i="29"/>
  <c r="H46" i="29" s="1"/>
  <c r="AR65" i="3"/>
  <c r="X40" i="29"/>
  <c r="C40" i="29"/>
  <c r="F40" i="29" s="1"/>
  <c r="I40" i="29" s="1"/>
  <c r="L40" i="29" s="1"/>
  <c r="M40" i="29"/>
  <c r="G40" i="29"/>
  <c r="W40" i="29"/>
  <c r="C34" i="29"/>
  <c r="F34" i="29" s="1"/>
  <c r="I34" i="29" s="1"/>
  <c r="L34" i="29" s="1"/>
  <c r="W49" i="29"/>
  <c r="C49" i="29"/>
  <c r="F49" i="29" s="1"/>
  <c r="I49" i="29" s="1"/>
  <c r="L49" i="29" s="1"/>
  <c r="G49" i="29"/>
  <c r="X31" i="29"/>
  <c r="S31" i="29"/>
  <c r="J31" i="29"/>
  <c r="K31" i="29" s="1"/>
  <c r="S49" i="29"/>
  <c r="M42" i="29"/>
  <c r="Y42" i="29"/>
  <c r="G42" i="29"/>
  <c r="Y51" i="29"/>
  <c r="G32" i="29"/>
  <c r="G39" i="29"/>
  <c r="M39" i="29"/>
  <c r="Y39" i="29"/>
  <c r="J39" i="29"/>
  <c r="K39" i="29" s="1"/>
  <c r="R41" i="31"/>
  <c r="R39" i="31"/>
  <c r="R40" i="31"/>
  <c r="R43" i="31"/>
  <c r="AB49" i="29" l="1"/>
  <c r="K2381" i="2"/>
  <c r="M1500" i="2"/>
  <c r="N26" i="24"/>
  <c r="Y40" i="3"/>
  <c r="L401" i="24"/>
  <c r="I1500" i="2"/>
  <c r="K48" i="29"/>
  <c r="E48" i="29"/>
  <c r="H33" i="29"/>
  <c r="N48" i="29"/>
  <c r="Z33" i="29"/>
  <c r="J2381" i="2"/>
  <c r="J2382" i="2"/>
  <c r="I2382" i="2"/>
  <c r="H1203" i="2"/>
  <c r="H1204" i="2" s="1"/>
  <c r="H1205" i="2" s="1"/>
  <c r="H1206" i="2" s="1"/>
  <c r="H1207" i="2" s="1"/>
  <c r="G1501" i="2"/>
  <c r="I1501" i="2" s="1"/>
  <c r="AB29" i="29"/>
  <c r="J359" i="24"/>
  <c r="I1236" i="2"/>
  <c r="U115" i="28"/>
  <c r="K26" i="24"/>
  <c r="L554" i="24"/>
  <c r="N555" i="24"/>
  <c r="K37" i="29"/>
  <c r="K884" i="2"/>
  <c r="K444" i="24"/>
  <c r="L532" i="24"/>
  <c r="AB19" i="29"/>
  <c r="T48" i="29"/>
  <c r="L642" i="24"/>
  <c r="J642" i="24"/>
  <c r="N554" i="24"/>
  <c r="J466" i="24"/>
  <c r="M1236" i="2"/>
  <c r="U135" i="28"/>
  <c r="G1061" i="2"/>
  <c r="I1061" i="2" s="1"/>
  <c r="J555" i="24"/>
  <c r="G1237" i="2"/>
  <c r="H39" i="29"/>
  <c r="E39" i="29"/>
  <c r="U93" i="28"/>
  <c r="H32" i="29"/>
  <c r="K709" i="2"/>
  <c r="N92" i="24"/>
  <c r="K1236" i="2"/>
  <c r="K92" i="24"/>
  <c r="K466" i="24"/>
  <c r="L466" i="24"/>
  <c r="N466" i="24"/>
  <c r="N32" i="29"/>
  <c r="M1589" i="2"/>
  <c r="J554" i="24"/>
  <c r="K555" i="24"/>
  <c r="K38" i="29"/>
  <c r="Z49" i="29"/>
  <c r="Z48" i="29"/>
  <c r="H30" i="29"/>
  <c r="L555" i="24"/>
  <c r="J797" i="2"/>
  <c r="N290" i="24"/>
  <c r="H37" i="29"/>
  <c r="H26" i="29"/>
  <c r="U17" i="28"/>
  <c r="U92" i="28"/>
  <c r="U44" i="28"/>
  <c r="H28" i="29"/>
  <c r="U132" i="28"/>
  <c r="U112" i="28"/>
  <c r="U121" i="28"/>
  <c r="E51" i="29"/>
  <c r="J290" i="24"/>
  <c r="U81" i="28"/>
  <c r="U113" i="28"/>
  <c r="U59" i="28"/>
  <c r="K290" i="24"/>
  <c r="E26" i="29"/>
  <c r="H291" i="24"/>
  <c r="H293" i="24" s="1"/>
  <c r="K26" i="29"/>
  <c r="K51" i="29"/>
  <c r="U33" i="28"/>
  <c r="U73" i="28"/>
  <c r="U140" i="28"/>
  <c r="U124" i="28"/>
  <c r="U30" i="28"/>
  <c r="U90" i="28"/>
  <c r="I796" i="2"/>
  <c r="K554" i="24"/>
  <c r="U63" i="28"/>
  <c r="U96" i="28"/>
  <c r="U137" i="28"/>
  <c r="U32" i="28"/>
  <c r="U78" i="28"/>
  <c r="U69" i="28"/>
  <c r="H579" i="24"/>
  <c r="J579" i="24" s="1"/>
  <c r="U50" i="28"/>
  <c r="H557" i="24"/>
  <c r="N557" i="24" s="1"/>
  <c r="J1412" i="2"/>
  <c r="E32" i="29"/>
  <c r="I884" i="2"/>
  <c r="K1412" i="2"/>
  <c r="AB42" i="29"/>
  <c r="K533" i="24"/>
  <c r="K42" i="29"/>
  <c r="U104" i="28"/>
  <c r="U126" i="28"/>
  <c r="U110" i="28"/>
  <c r="N444" i="24"/>
  <c r="U102" i="28"/>
  <c r="K32" i="29"/>
  <c r="J533" i="24"/>
  <c r="N532" i="24"/>
  <c r="M1412" i="2"/>
  <c r="I1852" i="2"/>
  <c r="K359" i="24"/>
  <c r="H38" i="29"/>
  <c r="G1413" i="2"/>
  <c r="T46" i="29"/>
  <c r="K532" i="24"/>
  <c r="N533" i="24"/>
  <c r="L533" i="24"/>
  <c r="J972" i="2"/>
  <c r="N359" i="24"/>
  <c r="H43" i="29"/>
  <c r="H360" i="24"/>
  <c r="H361" i="24" s="1"/>
  <c r="L598" i="24"/>
  <c r="H2341" i="2"/>
  <c r="H2342" i="2" s="1"/>
  <c r="H2343" i="2" s="1"/>
  <c r="H2344" i="2" s="1"/>
  <c r="H2345" i="2" s="1"/>
  <c r="H2346" i="2" s="1"/>
  <c r="H2347" i="2" s="1"/>
  <c r="H2348" i="2" s="1"/>
  <c r="H2349" i="2" s="1"/>
  <c r="H2350" i="2" s="1"/>
  <c r="H2351" i="2" s="1"/>
  <c r="N39" i="29"/>
  <c r="U136" i="28"/>
  <c r="M797" i="2"/>
  <c r="M796" i="2"/>
  <c r="C38" i="18"/>
  <c r="H27" i="21" s="1"/>
  <c r="H49" i="29"/>
  <c r="U107" i="28"/>
  <c r="U139" i="28"/>
  <c r="U128" i="28"/>
  <c r="K577" i="24"/>
  <c r="J598" i="24"/>
  <c r="E30" i="29"/>
  <c r="T27" i="29"/>
  <c r="K796" i="2"/>
  <c r="J796" i="2"/>
  <c r="I1060" i="2"/>
  <c r="L577" i="24"/>
  <c r="U23" i="28"/>
  <c r="AB48" i="29"/>
  <c r="J532" i="24"/>
  <c r="Z29" i="29"/>
  <c r="H48" i="29"/>
  <c r="M2292" i="2"/>
  <c r="N378" i="24"/>
  <c r="N49" i="24"/>
  <c r="E43" i="29"/>
  <c r="J2292" i="2"/>
  <c r="J92" i="24"/>
  <c r="L92" i="24"/>
  <c r="R42" i="29"/>
  <c r="T42" i="29" s="1"/>
  <c r="K2292" i="2"/>
  <c r="K1852" i="2"/>
  <c r="J1852" i="2"/>
  <c r="H1853" i="2"/>
  <c r="L378" i="24"/>
  <c r="J467" i="24"/>
  <c r="E42" i="29"/>
  <c r="N312" i="24"/>
  <c r="E37" i="29"/>
  <c r="K49" i="24"/>
  <c r="I43" i="29"/>
  <c r="K43" i="29" s="1"/>
  <c r="K45" i="29"/>
  <c r="E44" i="29"/>
  <c r="H379" i="24"/>
  <c r="L379" i="24" s="1"/>
  <c r="L467" i="24"/>
  <c r="L49" i="24"/>
  <c r="K467" i="24"/>
  <c r="Z51" i="29"/>
  <c r="H469" i="24"/>
  <c r="J469" i="24" s="1"/>
  <c r="I2292" i="2"/>
  <c r="H599" i="24"/>
  <c r="K598" i="24"/>
  <c r="H42" i="29"/>
  <c r="N49" i="29"/>
  <c r="K378" i="24"/>
  <c r="N42" i="29"/>
  <c r="J49" i="24"/>
  <c r="K28" i="29"/>
  <c r="K180" i="2"/>
  <c r="I180" i="2"/>
  <c r="M180" i="2"/>
  <c r="H181" i="2"/>
  <c r="M181" i="2" s="1"/>
  <c r="AB43" i="29"/>
  <c r="K2293" i="2"/>
  <c r="J1060" i="2"/>
  <c r="M1060" i="2"/>
  <c r="G2117" i="2"/>
  <c r="I2116" i="2"/>
  <c r="M2116" i="2"/>
  <c r="K2116" i="2"/>
  <c r="J2116" i="2"/>
  <c r="C90" i="18"/>
  <c r="H70" i="21" s="1"/>
  <c r="C91" i="18"/>
  <c r="H71" i="21" s="1"/>
  <c r="C65" i="18"/>
  <c r="H49" i="21" s="1"/>
  <c r="C12" i="18"/>
  <c r="H7" i="21" s="1"/>
  <c r="C88" i="18"/>
  <c r="H68" i="21" s="1"/>
  <c r="C81" i="18"/>
  <c r="H63" i="21" s="1"/>
  <c r="C67" i="18"/>
  <c r="H51" i="21" s="1"/>
  <c r="C10" i="18"/>
  <c r="H5" i="21" s="1"/>
  <c r="V40" i="3"/>
  <c r="K47" i="21" s="1"/>
  <c r="C84" i="18"/>
  <c r="H66" i="21" s="1"/>
  <c r="R19" i="29"/>
  <c r="T19" i="29" s="1"/>
  <c r="H152" i="2"/>
  <c r="H153" i="2" s="1"/>
  <c r="H154" i="2" s="1"/>
  <c r="H155" i="2" s="1"/>
  <c r="H156" i="2" s="1"/>
  <c r="H157" i="2" s="1"/>
  <c r="H158" i="2" s="1"/>
  <c r="H159" i="2" s="1"/>
  <c r="H160" i="2" s="1"/>
  <c r="H161" i="2" s="1"/>
  <c r="H162" i="2" s="1"/>
  <c r="H164" i="2" s="1"/>
  <c r="H165" i="2" s="1"/>
  <c r="H166" i="2" s="1"/>
  <c r="H167" i="2" s="1"/>
  <c r="H168" i="2" s="1"/>
  <c r="H169" i="2" s="1"/>
  <c r="H170" i="2" s="1"/>
  <c r="H171" i="2" s="1"/>
  <c r="H172" i="2" s="1"/>
  <c r="H173" i="2" s="1"/>
  <c r="H1021" i="2"/>
  <c r="H1022" i="2" s="1"/>
  <c r="H1023" i="2" s="1"/>
  <c r="H1024" i="2" s="1"/>
  <c r="H1025" i="2" s="1"/>
  <c r="H1026" i="2" s="1"/>
  <c r="H1032" i="2" s="1"/>
  <c r="H1033" i="2" s="1"/>
  <c r="H1034" i="2" s="1"/>
  <c r="H1035" i="2" s="1"/>
  <c r="H1036" i="2" s="1"/>
  <c r="H1037" i="2" s="1"/>
  <c r="H1038" i="2" s="1"/>
  <c r="H1039" i="2" s="1"/>
  <c r="H1040" i="2" s="1"/>
  <c r="H1041" i="2" s="1"/>
  <c r="H1042" i="2" s="1"/>
  <c r="C66" i="18"/>
  <c r="H50" i="21" s="1"/>
  <c r="C40" i="18"/>
  <c r="H29" i="21" s="1"/>
  <c r="K972" i="2"/>
  <c r="C11" i="18"/>
  <c r="H6" i="21" s="1"/>
  <c r="C70" i="18"/>
  <c r="H53" i="21" s="1"/>
  <c r="M972" i="2"/>
  <c r="C82" i="18"/>
  <c r="H64" i="21" s="1"/>
  <c r="C8" i="18"/>
  <c r="H3" i="21" s="1"/>
  <c r="T16" i="29"/>
  <c r="C55" i="18"/>
  <c r="C60" i="18" s="1"/>
  <c r="H46" i="21" s="1"/>
  <c r="H19" i="29"/>
  <c r="I972" i="2"/>
  <c r="C7" i="18"/>
  <c r="H2" i="21" s="1"/>
  <c r="Z43" i="29"/>
  <c r="C8" i="22"/>
  <c r="H82" i="21" s="1"/>
  <c r="L4" i="24"/>
  <c r="H5" i="24"/>
  <c r="K4" i="24"/>
  <c r="H335" i="24"/>
  <c r="L334" i="24"/>
  <c r="J334" i="24"/>
  <c r="N334" i="24"/>
  <c r="K334" i="24"/>
  <c r="N40" i="29"/>
  <c r="E47" i="29"/>
  <c r="O27" i="29"/>
  <c r="P27" i="29" s="1"/>
  <c r="Q27" i="29" s="1"/>
  <c r="U101" i="28"/>
  <c r="U68" i="28"/>
  <c r="U39" i="28"/>
  <c r="U118" i="28"/>
  <c r="U71" i="28"/>
  <c r="U43" i="28"/>
  <c r="U62" i="28"/>
  <c r="U15" i="28"/>
  <c r="U35" i="28"/>
  <c r="U87" i="28"/>
  <c r="U64" i="28"/>
  <c r="U99" i="28"/>
  <c r="U31" i="28"/>
  <c r="U88" i="28"/>
  <c r="C19" i="18"/>
  <c r="H11" i="21" s="1"/>
  <c r="M2381" i="2"/>
  <c r="G2383" i="2"/>
  <c r="J2383" i="2" s="1"/>
  <c r="E45" i="29"/>
  <c r="U20" i="28"/>
  <c r="I2381" i="2"/>
  <c r="I2468" i="2"/>
  <c r="C20" i="18"/>
  <c r="H12" i="21" s="1"/>
  <c r="N22" i="29"/>
  <c r="I313" i="24"/>
  <c r="L312" i="24"/>
  <c r="J312" i="24"/>
  <c r="K225" i="24"/>
  <c r="L225" i="24"/>
  <c r="J2293" i="2"/>
  <c r="M2293" i="2"/>
  <c r="U26" i="28"/>
  <c r="U66" i="28"/>
  <c r="U58" i="28"/>
  <c r="U28" i="28"/>
  <c r="U51" i="28"/>
  <c r="U48" i="28"/>
  <c r="U84" i="28"/>
  <c r="U16" i="28"/>
  <c r="U67" i="28"/>
  <c r="U14" i="28"/>
  <c r="U47" i="28"/>
  <c r="U109" i="28"/>
  <c r="U27" i="28"/>
  <c r="U79" i="28"/>
  <c r="N225" i="24"/>
  <c r="U103" i="28"/>
  <c r="U83" i="28"/>
  <c r="C42" i="18"/>
  <c r="H30" i="21" s="1"/>
  <c r="H227" i="24"/>
  <c r="N227" i="24" s="1"/>
  <c r="AB51" i="29"/>
  <c r="I2293" i="2"/>
  <c r="K44" i="29"/>
  <c r="Z37" i="29"/>
  <c r="U65" i="28"/>
  <c r="U120" i="28"/>
  <c r="U38" i="28"/>
  <c r="U49" i="28"/>
  <c r="U45" i="28"/>
  <c r="U36" i="28"/>
  <c r="U111" i="28"/>
  <c r="U105" i="28"/>
  <c r="U116" i="28"/>
  <c r="U76" i="28"/>
  <c r="U41" i="28"/>
  <c r="U57" i="28"/>
  <c r="U127" i="28"/>
  <c r="U94" i="28"/>
  <c r="C24" i="18"/>
  <c r="H16" i="21" s="1"/>
  <c r="U131" i="28"/>
  <c r="J4" i="24"/>
  <c r="G2294" i="2"/>
  <c r="J2294" i="2" s="1"/>
  <c r="I423" i="24"/>
  <c r="L423" i="24" s="1"/>
  <c r="L422" i="24"/>
  <c r="J422" i="24"/>
  <c r="N422" i="24"/>
  <c r="I1940" i="2"/>
  <c r="K1940" i="2"/>
  <c r="G1941" i="2"/>
  <c r="G1942" i="2" s="1"/>
  <c r="G1943" i="2" s="1"/>
  <c r="G1944" i="2" s="1"/>
  <c r="G1945" i="2" s="1"/>
  <c r="G1946" i="2" s="1"/>
  <c r="G1947" i="2" s="1"/>
  <c r="M1940" i="2"/>
  <c r="J1940" i="2"/>
  <c r="U108" i="28"/>
  <c r="U42" i="28"/>
  <c r="N45" i="29"/>
  <c r="K27" i="29"/>
  <c r="H47" i="29"/>
  <c r="E33" i="29"/>
  <c r="U97" i="28"/>
  <c r="U122" i="28"/>
  <c r="U72" i="28"/>
  <c r="U60" i="28"/>
  <c r="U56" i="28"/>
  <c r="U52" i="28"/>
  <c r="U75" i="28"/>
  <c r="U18" i="28"/>
  <c r="U24" i="28"/>
  <c r="U86" i="28"/>
  <c r="U46" i="28"/>
  <c r="U85" i="28"/>
  <c r="U34" i="28"/>
  <c r="U77" i="28"/>
  <c r="U89" i="28"/>
  <c r="M2556" i="2"/>
  <c r="J2556" i="2"/>
  <c r="I2556" i="2"/>
  <c r="K2556" i="2"/>
  <c r="G2557" i="2"/>
  <c r="E34" i="29"/>
  <c r="N50" i="29"/>
  <c r="U100" i="28"/>
  <c r="U55" i="28"/>
  <c r="U82" i="28"/>
  <c r="U114" i="28"/>
  <c r="U95" i="28"/>
  <c r="U37" i="28"/>
  <c r="U22" i="28"/>
  <c r="U91" i="28"/>
  <c r="U53" i="28"/>
  <c r="V1" i="28"/>
  <c r="V87" i="28" s="1"/>
  <c r="U13" i="28"/>
  <c r="U74" i="28"/>
  <c r="U29" i="28"/>
  <c r="U106" i="28"/>
  <c r="C15" i="18"/>
  <c r="H9" i="21" s="1"/>
  <c r="AB39" i="29"/>
  <c r="U21" i="28"/>
  <c r="U133" i="28"/>
  <c r="H317" i="24"/>
  <c r="K797" i="2"/>
  <c r="G798" i="2"/>
  <c r="N73" i="24"/>
  <c r="K642" i="24"/>
  <c r="N642" i="24"/>
  <c r="H643" i="24"/>
  <c r="U119" i="28"/>
  <c r="U54" i="28"/>
  <c r="U19" i="28"/>
  <c r="U125" i="28"/>
  <c r="U117" i="28"/>
  <c r="U130" i="28"/>
  <c r="U134" i="28"/>
  <c r="U80" i="28"/>
  <c r="U123" i="28"/>
  <c r="U70" i="28"/>
  <c r="U25" i="28"/>
  <c r="U40" i="28"/>
  <c r="U129" i="28"/>
  <c r="U98" i="28"/>
  <c r="P16" i="29"/>
  <c r="Q16" i="29" s="1"/>
  <c r="C14" i="18"/>
  <c r="H8" i="21" s="1"/>
  <c r="J404" i="24"/>
  <c r="U61" i="28"/>
  <c r="U138" i="28"/>
  <c r="R39" i="29"/>
  <c r="T39" i="29" s="1"/>
  <c r="O39" i="29"/>
  <c r="P39" i="29" s="1"/>
  <c r="Q39" i="29" s="1"/>
  <c r="K401" i="24"/>
  <c r="N401" i="24"/>
  <c r="J401" i="24"/>
  <c r="F23" i="8"/>
  <c r="E11" i="8" s="1"/>
  <c r="E20" i="8" s="1"/>
  <c r="Z27" i="29"/>
  <c r="Z39" i="29"/>
  <c r="AE40" i="3"/>
  <c r="F7" i="18"/>
  <c r="I2" i="21" s="1"/>
  <c r="M92" i="2"/>
  <c r="AB21" i="29"/>
  <c r="G93" i="2"/>
  <c r="K93" i="2" s="1"/>
  <c r="N19" i="29"/>
  <c r="I92" i="2"/>
  <c r="H669" i="2"/>
  <c r="H670" i="2" s="1"/>
  <c r="H671" i="2" s="1"/>
  <c r="H672" i="2" s="1"/>
  <c r="H673" i="2" s="1"/>
  <c r="H674" i="2" s="1"/>
  <c r="H680" i="2" s="1"/>
  <c r="H681" i="2" s="1"/>
  <c r="H682" i="2" s="1"/>
  <c r="H683" i="2" s="1"/>
  <c r="H684" i="2" s="1"/>
  <c r="H685" i="2" s="1"/>
  <c r="H686" i="2" s="1"/>
  <c r="H687" i="2" s="1"/>
  <c r="H688" i="2" s="1"/>
  <c r="H689" i="2" s="1"/>
  <c r="H690" i="2" s="1"/>
  <c r="T24" i="29"/>
  <c r="X24" i="29" s="1"/>
  <c r="N20" i="29"/>
  <c r="T17" i="29"/>
  <c r="X17" i="29" s="1"/>
  <c r="E19" i="29"/>
  <c r="X39" i="26"/>
  <c r="Y39" i="26" s="1"/>
  <c r="H340" i="2"/>
  <c r="H341" i="2" s="1"/>
  <c r="H342" i="2" s="1"/>
  <c r="H343" i="2" s="1"/>
  <c r="H344" i="2" s="1"/>
  <c r="H345" i="2" s="1"/>
  <c r="H346" i="2" s="1"/>
  <c r="H347" i="2" s="1"/>
  <c r="H348" i="2" s="1"/>
  <c r="H349" i="2" s="1"/>
  <c r="H339" i="2"/>
  <c r="H21" i="29"/>
  <c r="N18" i="29"/>
  <c r="J92" i="2"/>
  <c r="E21" i="29"/>
  <c r="G269" i="2"/>
  <c r="K268" i="2"/>
  <c r="I268" i="2"/>
  <c r="M268" i="2"/>
  <c r="J268" i="2"/>
  <c r="E7" i="18"/>
  <c r="G2" i="21" s="1"/>
  <c r="H23" i="29"/>
  <c r="I23" i="29"/>
  <c r="L23" i="29" s="1"/>
  <c r="W11" i="3"/>
  <c r="K19" i="29"/>
  <c r="H323" i="2"/>
  <c r="H324" i="2" s="1"/>
  <c r="H325" i="2" s="1"/>
  <c r="H326" i="2" s="1"/>
  <c r="H327" i="2" s="1"/>
  <c r="E22" i="29"/>
  <c r="N39" i="26"/>
  <c r="AI65" i="3"/>
  <c r="P39" i="26"/>
  <c r="Q39" i="26"/>
  <c r="M39" i="26"/>
  <c r="Z39" i="26"/>
  <c r="U39" i="26"/>
  <c r="S39" i="26"/>
  <c r="K39" i="26"/>
  <c r="AC39" i="26"/>
  <c r="C36" i="18"/>
  <c r="H26" i="21" s="1"/>
  <c r="C26" i="18"/>
  <c r="H17" i="21" s="1"/>
  <c r="C35" i="18"/>
  <c r="H25" i="21" s="1"/>
  <c r="E7" i="22"/>
  <c r="G81" i="21" s="1"/>
  <c r="AZ65" i="3"/>
  <c r="C7" i="13"/>
  <c r="L246" i="24"/>
  <c r="N246" i="24"/>
  <c r="K246" i="24"/>
  <c r="H74" i="24"/>
  <c r="J74" i="24" s="1"/>
  <c r="H2451" i="2"/>
  <c r="N403" i="24"/>
  <c r="H405" i="24"/>
  <c r="J405" i="24" s="1"/>
  <c r="N27" i="29"/>
  <c r="I39" i="26"/>
  <c r="H2469" i="2"/>
  <c r="J2468" i="2"/>
  <c r="H50" i="29"/>
  <c r="K34" i="29"/>
  <c r="C13" i="22"/>
  <c r="H86" i="21" s="1"/>
  <c r="H247" i="24"/>
  <c r="J247" i="24" s="1"/>
  <c r="N577" i="24"/>
  <c r="L73" i="24"/>
  <c r="L403" i="24"/>
  <c r="L404" i="24"/>
  <c r="K21" i="29"/>
  <c r="I1676" i="2"/>
  <c r="J1676" i="2"/>
  <c r="M1676" i="2"/>
  <c r="G1677" i="2"/>
  <c r="K1676" i="2"/>
  <c r="E27" i="29"/>
  <c r="K180" i="24"/>
  <c r="H181" i="24"/>
  <c r="N180" i="24"/>
  <c r="J180" i="24"/>
  <c r="L180" i="24"/>
  <c r="E38" i="29"/>
  <c r="J709" i="2"/>
  <c r="I709" i="2"/>
  <c r="M709" i="2"/>
  <c r="H6" i="2"/>
  <c r="M5" i="2"/>
  <c r="I5" i="2"/>
  <c r="J5" i="2"/>
  <c r="K5" i="2"/>
  <c r="I137" i="24"/>
  <c r="K136" i="24"/>
  <c r="C24" i="22"/>
  <c r="H95" i="21" s="1"/>
  <c r="C21" i="22"/>
  <c r="J1589" i="2"/>
  <c r="I1589" i="2"/>
  <c r="G1590" i="2"/>
  <c r="K29" i="29"/>
  <c r="N25" i="29"/>
  <c r="C9" i="22"/>
  <c r="H83" i="21" s="1"/>
  <c r="J246" i="24"/>
  <c r="K73" i="24"/>
  <c r="J403" i="24"/>
  <c r="H2187" i="2"/>
  <c r="N404" i="24"/>
  <c r="R20" i="29"/>
  <c r="T20" i="29" s="1"/>
  <c r="O20" i="29"/>
  <c r="P20" i="29" s="1"/>
  <c r="Q20" i="29" s="1"/>
  <c r="N21" i="29"/>
  <c r="O21" i="29"/>
  <c r="P21" i="29" s="1"/>
  <c r="Q21" i="29" s="1"/>
  <c r="R21" i="29"/>
  <c r="T21" i="29" s="1"/>
  <c r="E15" i="15"/>
  <c r="K2468" i="2"/>
  <c r="H115" i="24"/>
  <c r="N114" i="24"/>
  <c r="J114" i="24"/>
  <c r="K114" i="24"/>
  <c r="L114" i="24"/>
  <c r="L136" i="24"/>
  <c r="Z35" i="29"/>
  <c r="Z40" i="3"/>
  <c r="K67" i="21"/>
  <c r="G1149" i="2"/>
  <c r="J1148" i="2"/>
  <c r="K1148" i="2"/>
  <c r="M1148" i="2"/>
  <c r="I1148" i="2"/>
  <c r="AB27" i="29"/>
  <c r="K25" i="29"/>
  <c r="C7" i="22"/>
  <c r="H81" i="21" s="1"/>
  <c r="H27" i="29"/>
  <c r="G885" i="2"/>
  <c r="G886" i="2" s="1"/>
  <c r="G887" i="2" s="1"/>
  <c r="G888" i="2" s="1"/>
  <c r="J884" i="2"/>
  <c r="M884" i="2"/>
  <c r="L202" i="24"/>
  <c r="K202" i="24"/>
  <c r="J202" i="24"/>
  <c r="N202" i="24"/>
  <c r="H203" i="24"/>
  <c r="J39" i="26"/>
  <c r="J356" i="2"/>
  <c r="H357" i="2"/>
  <c r="M356" i="2"/>
  <c r="I356" i="2"/>
  <c r="K356" i="2"/>
  <c r="J136" i="24"/>
  <c r="N29" i="29"/>
  <c r="E50" i="29"/>
  <c r="C11" i="22"/>
  <c r="H84" i="21" s="1"/>
  <c r="C12" i="22"/>
  <c r="H85" i="21" s="1"/>
  <c r="E29" i="29"/>
  <c r="AB38" i="29"/>
  <c r="Z38" i="29"/>
  <c r="AG40" i="3"/>
  <c r="E18" i="11"/>
  <c r="G18" i="11" s="1"/>
  <c r="H1819" i="2"/>
  <c r="H1820" i="2" s="1"/>
  <c r="H1821" i="2" s="1"/>
  <c r="H1822" i="2" s="1"/>
  <c r="H1823" i="2" s="1"/>
  <c r="H1824" i="2"/>
  <c r="H1825" i="2" s="1"/>
  <c r="H1826" i="2" s="1"/>
  <c r="H1827" i="2" s="1"/>
  <c r="H1828" i="2" s="1"/>
  <c r="H1829" i="2" s="1"/>
  <c r="H1830" i="2" s="1"/>
  <c r="H1831" i="2" s="1"/>
  <c r="H1832" i="2" s="1"/>
  <c r="H1833" i="2" s="1"/>
  <c r="H1834" i="2" s="1"/>
  <c r="H536" i="24"/>
  <c r="J535" i="24"/>
  <c r="K535" i="24"/>
  <c r="L535" i="24"/>
  <c r="N535" i="24"/>
  <c r="H27" i="24"/>
  <c r="L26" i="24"/>
  <c r="K620" i="24"/>
  <c r="J620" i="24"/>
  <c r="H621" i="24"/>
  <c r="L620" i="24"/>
  <c r="N620" i="24"/>
  <c r="H20" i="29"/>
  <c r="H533" i="2"/>
  <c r="J532" i="2"/>
  <c r="I532" i="2"/>
  <c r="M532" i="2"/>
  <c r="K403" i="24"/>
  <c r="I620" i="2"/>
  <c r="M620" i="2"/>
  <c r="J620" i="2"/>
  <c r="K620" i="2"/>
  <c r="G621" i="2"/>
  <c r="R29" i="29"/>
  <c r="T29" i="29" s="1"/>
  <c r="AB35" i="29"/>
  <c r="F35" i="29"/>
  <c r="E35" i="29"/>
  <c r="K20" i="29"/>
  <c r="K1764" i="2"/>
  <c r="M1764" i="2"/>
  <c r="J1764" i="2"/>
  <c r="I1764" i="2"/>
  <c r="G1765" i="2"/>
  <c r="H29" i="29"/>
  <c r="O32" i="29"/>
  <c r="P32" i="29" s="1"/>
  <c r="Q32" i="29" s="1"/>
  <c r="R32" i="29"/>
  <c r="T32" i="29" s="1"/>
  <c r="I445" i="24"/>
  <c r="I447" i="24" s="1"/>
  <c r="I448" i="24" s="1"/>
  <c r="I449" i="24" s="1"/>
  <c r="I450" i="24" s="1"/>
  <c r="I452" i="24" s="1"/>
  <c r="I453" i="24" s="1"/>
  <c r="I454" i="24" s="1"/>
  <c r="I455" i="24" s="1"/>
  <c r="I456" i="24" s="1"/>
  <c r="I457" i="24" s="1"/>
  <c r="I458" i="24" s="1"/>
  <c r="I460" i="24" s="1"/>
  <c r="J444" i="24"/>
  <c r="H426" i="24"/>
  <c r="H95" i="24"/>
  <c r="N93" i="24"/>
  <c r="K93" i="24"/>
  <c r="J93" i="24"/>
  <c r="L93" i="24"/>
  <c r="G2029" i="2"/>
  <c r="J2028" i="2"/>
  <c r="M2028" i="2"/>
  <c r="I2028" i="2"/>
  <c r="K1501" i="2"/>
  <c r="M1501" i="2"/>
  <c r="N136" i="24"/>
  <c r="Z45" i="29"/>
  <c r="AB45" i="29"/>
  <c r="L30" i="29"/>
  <c r="K30" i="29"/>
  <c r="G446" i="2"/>
  <c r="M445" i="2"/>
  <c r="K445" i="2"/>
  <c r="I445" i="2"/>
  <c r="J445" i="2"/>
  <c r="M1326" i="2"/>
  <c r="K1326" i="2"/>
  <c r="I1326" i="2"/>
  <c r="J1326" i="2"/>
  <c r="G1327" i="2"/>
  <c r="K511" i="24"/>
  <c r="L511" i="24"/>
  <c r="J511" i="24"/>
  <c r="H513" i="24"/>
  <c r="N511" i="24"/>
  <c r="G184" i="2"/>
  <c r="G974" i="2"/>
  <c r="I973" i="2"/>
  <c r="J973" i="2"/>
  <c r="M973" i="2"/>
  <c r="K973" i="2"/>
  <c r="H140" i="24"/>
  <c r="H272" i="24"/>
  <c r="T31" i="29"/>
  <c r="Z40" i="29"/>
  <c r="AB40" i="29"/>
  <c r="O44" i="29"/>
  <c r="P44" i="29" s="1"/>
  <c r="Q44" i="29" s="1"/>
  <c r="R44" i="29"/>
  <c r="T44" i="29" s="1"/>
  <c r="N44" i="29"/>
  <c r="R47" i="29"/>
  <c r="T47" i="29" s="1"/>
  <c r="O47" i="29"/>
  <c r="P47" i="29" s="1"/>
  <c r="Q47" i="29" s="1"/>
  <c r="K18" i="29"/>
  <c r="E25" i="29"/>
  <c r="K710" i="2"/>
  <c r="J710" i="2"/>
  <c r="G711" i="2"/>
  <c r="M710" i="2"/>
  <c r="I710" i="2"/>
  <c r="G537" i="2"/>
  <c r="H1396" i="2"/>
  <c r="H1397" i="2" s="1"/>
  <c r="H1398" i="2" s="1"/>
  <c r="H1399" i="2" s="1"/>
  <c r="H1400" i="2" s="1"/>
  <c r="H1401" i="2" s="1"/>
  <c r="H1402" i="2" s="1"/>
  <c r="H1403" i="2" s="1"/>
  <c r="H1404" i="2" s="1"/>
  <c r="H1405" i="2" s="1"/>
  <c r="H1395" i="2"/>
  <c r="H2628" i="2"/>
  <c r="H2629" i="2" s="1"/>
  <c r="H2630" i="2" s="1"/>
  <c r="H2631" i="2" s="1"/>
  <c r="H2632" i="2" s="1"/>
  <c r="H2633" i="2" s="1"/>
  <c r="H2634" i="2" s="1"/>
  <c r="H2635" i="2" s="1"/>
  <c r="H2636" i="2" s="1"/>
  <c r="H2637" i="2" s="1"/>
  <c r="H2627" i="2"/>
  <c r="H763" i="2"/>
  <c r="H764" i="2" s="1"/>
  <c r="H765" i="2" s="1"/>
  <c r="H766" i="2" s="1"/>
  <c r="H767" i="2" s="1"/>
  <c r="H768" i="2"/>
  <c r="H769" i="2" s="1"/>
  <c r="H770" i="2" s="1"/>
  <c r="H771" i="2" s="1"/>
  <c r="H772" i="2" s="1"/>
  <c r="H773" i="2" s="1"/>
  <c r="H774" i="2" s="1"/>
  <c r="H775" i="2" s="1"/>
  <c r="H776" i="2" s="1"/>
  <c r="H777" i="2" s="1"/>
  <c r="H778" i="2" s="1"/>
  <c r="AB50" i="29"/>
  <c r="Z50" i="29"/>
  <c r="F41" i="29"/>
  <c r="I41" i="29" s="1"/>
  <c r="L41" i="29" s="1"/>
  <c r="N41" i="29" s="1"/>
  <c r="E41" i="29"/>
  <c r="AB36" i="29"/>
  <c r="Z36" i="29"/>
  <c r="H1731" i="2"/>
  <c r="H1732" i="2" s="1"/>
  <c r="H1733" i="2" s="1"/>
  <c r="H1734" i="2" s="1"/>
  <c r="H1735" i="2" s="1"/>
  <c r="H1736" i="2"/>
  <c r="H1737" i="2" s="1"/>
  <c r="H1738" i="2" s="1"/>
  <c r="H1739" i="2" s="1"/>
  <c r="H1740" i="2" s="1"/>
  <c r="H1741" i="2" s="1"/>
  <c r="H1742" i="2" s="1"/>
  <c r="H1743" i="2" s="1"/>
  <c r="H1744" i="2" s="1"/>
  <c r="H1745" i="2" s="1"/>
  <c r="H1746" i="2" s="1"/>
  <c r="O26" i="29"/>
  <c r="P26" i="29" s="1"/>
  <c r="Q26" i="29" s="1"/>
  <c r="R26" i="29"/>
  <c r="T26" i="29" s="1"/>
  <c r="Z47" i="29"/>
  <c r="AB47" i="29"/>
  <c r="H18" i="29"/>
  <c r="Z25" i="29"/>
  <c r="AB25" i="29"/>
  <c r="N26" i="29"/>
  <c r="N489" i="24"/>
  <c r="J489" i="24"/>
  <c r="H491" i="24"/>
  <c r="K489" i="24"/>
  <c r="L489" i="24"/>
  <c r="F7" i="22"/>
  <c r="K51" i="24"/>
  <c r="L51" i="24"/>
  <c r="J51" i="24"/>
  <c r="N51" i="24"/>
  <c r="H52" i="24"/>
  <c r="H1472" i="2"/>
  <c r="H1473" i="2" s="1"/>
  <c r="H1474" i="2" s="1"/>
  <c r="H1475" i="2" s="1"/>
  <c r="H1476" i="2" s="1"/>
  <c r="H1477" i="2" s="1"/>
  <c r="H1478" i="2" s="1"/>
  <c r="H1479" i="2" s="1"/>
  <c r="H1480" i="2" s="1"/>
  <c r="H1481" i="2" s="1"/>
  <c r="H1482" i="2" s="1"/>
  <c r="H1467" i="2"/>
  <c r="H1468" i="2" s="1"/>
  <c r="H1469" i="2" s="1"/>
  <c r="H1470" i="2" s="1"/>
  <c r="H1471" i="2" s="1"/>
  <c r="I30" i="24"/>
  <c r="I31" i="24" s="1"/>
  <c r="I32" i="24" s="1"/>
  <c r="I34" i="24" s="1"/>
  <c r="I35" i="24" s="1"/>
  <c r="I36" i="24" s="1"/>
  <c r="I37" i="24" s="1"/>
  <c r="I38" i="24" s="1"/>
  <c r="I39" i="24" s="1"/>
  <c r="I40" i="24" s="1"/>
  <c r="I42" i="24" s="1"/>
  <c r="O36" i="29"/>
  <c r="P36" i="29" s="1"/>
  <c r="Q36" i="29" s="1"/>
  <c r="R36" i="29"/>
  <c r="T36" i="29" s="1"/>
  <c r="H36" i="29"/>
  <c r="I269" i="24"/>
  <c r="N268" i="24"/>
  <c r="K268" i="24"/>
  <c r="I206" i="24"/>
  <c r="G1855" i="2"/>
  <c r="H1120" i="2"/>
  <c r="H1121" i="2" s="1"/>
  <c r="H1122" i="2" s="1"/>
  <c r="H1123" i="2" s="1"/>
  <c r="H1124" i="2" s="1"/>
  <c r="H1125" i="2" s="1"/>
  <c r="H1126" i="2" s="1"/>
  <c r="H1127" i="2" s="1"/>
  <c r="H1128" i="2" s="1"/>
  <c r="H1129" i="2" s="1"/>
  <c r="H1130" i="2" s="1"/>
  <c r="H1115" i="2"/>
  <c r="H1116" i="2" s="1"/>
  <c r="H1117" i="2" s="1"/>
  <c r="H1118" i="2" s="1"/>
  <c r="H1119" i="2" s="1"/>
  <c r="H2031" i="2"/>
  <c r="H2032" i="2" s="1"/>
  <c r="H2033" i="2" s="1"/>
  <c r="H2034" i="2" s="1"/>
  <c r="H2035" i="2" s="1"/>
  <c r="H2036" i="2" s="1"/>
  <c r="H2037" i="2" s="1"/>
  <c r="H2038" i="2" s="1"/>
  <c r="H2039" i="2" s="1"/>
  <c r="H2040" i="2" s="1"/>
  <c r="H2041" i="2" s="1"/>
  <c r="H2042" i="2" s="1"/>
  <c r="H2043" i="2" s="1"/>
  <c r="H2044" i="2" s="1"/>
  <c r="H2045" i="2" s="1"/>
  <c r="H2046" i="2" s="1"/>
  <c r="H2047" i="2" s="1"/>
  <c r="H2048" i="2" s="1"/>
  <c r="H2049" i="2" s="1"/>
  <c r="H2050" i="2" s="1"/>
  <c r="H2051" i="2" s="1"/>
  <c r="H2052" i="2" s="1"/>
  <c r="H2053" i="2" s="1"/>
  <c r="H2054" i="2" s="1"/>
  <c r="H2055" i="2" s="1"/>
  <c r="H2056" i="2" s="1"/>
  <c r="H2057" i="2" s="1"/>
  <c r="H2058" i="2" s="1"/>
  <c r="H2059" i="2" s="1"/>
  <c r="H2060" i="2" s="1"/>
  <c r="H2061" i="2" s="1"/>
  <c r="H2062" i="2" s="1"/>
  <c r="H2063" i="2" s="1"/>
  <c r="H2064" i="2" s="1"/>
  <c r="H2065" i="2" s="1"/>
  <c r="H2066" i="2" s="1"/>
  <c r="H2067" i="2" s="1"/>
  <c r="H2068" i="2" s="1"/>
  <c r="H2069" i="2" s="1"/>
  <c r="H2070" i="2" s="1"/>
  <c r="H2071" i="2" s="1"/>
  <c r="H2072" i="2" s="1"/>
  <c r="H2073" i="2" s="1"/>
  <c r="H2074" i="2" s="1"/>
  <c r="H2075" i="2" s="1"/>
  <c r="K49" i="29"/>
  <c r="H45" i="29"/>
  <c r="H44" i="29"/>
  <c r="N47" i="29"/>
  <c r="H159" i="24"/>
  <c r="N158" i="24"/>
  <c r="J158" i="24"/>
  <c r="L158" i="24"/>
  <c r="K158" i="24"/>
  <c r="G360" i="2"/>
  <c r="G8" i="2"/>
  <c r="G2472" i="2"/>
  <c r="H1648" i="2"/>
  <c r="H1649" i="2" s="1"/>
  <c r="H1650" i="2" s="1"/>
  <c r="H1651" i="2" s="1"/>
  <c r="H1652" i="2" s="1"/>
  <c r="H1653" i="2" s="1"/>
  <c r="H1654" i="2" s="1"/>
  <c r="H1655" i="2" s="1"/>
  <c r="H1656" i="2" s="1"/>
  <c r="H1657" i="2" s="1"/>
  <c r="H1658" i="2" s="1"/>
  <c r="H1643" i="2"/>
  <c r="H1644" i="2" s="1"/>
  <c r="H1645" i="2" s="1"/>
  <c r="H1646" i="2" s="1"/>
  <c r="H1647" i="2" s="1"/>
  <c r="R40" i="29"/>
  <c r="T40" i="29" s="1"/>
  <c r="O40" i="29"/>
  <c r="P40" i="29" s="1"/>
  <c r="Q40" i="29" s="1"/>
  <c r="R18" i="29"/>
  <c r="T18" i="29" s="1"/>
  <c r="O18" i="29"/>
  <c r="P18" i="29" s="1"/>
  <c r="Q18" i="29" s="1"/>
  <c r="H886" i="2"/>
  <c r="AB31" i="29"/>
  <c r="Z31" i="29"/>
  <c r="H2264" i="2"/>
  <c r="H2265" i="2" s="1"/>
  <c r="H2266" i="2" s="1"/>
  <c r="H2267" i="2" s="1"/>
  <c r="H2268" i="2" s="1"/>
  <c r="H2269" i="2" s="1"/>
  <c r="H2270" i="2" s="1"/>
  <c r="H2271" i="2" s="1"/>
  <c r="H2272" i="2" s="1"/>
  <c r="H2273" i="2" s="1"/>
  <c r="H2274" i="2" s="1"/>
  <c r="H2259" i="2"/>
  <c r="H2260" i="2" s="1"/>
  <c r="H2261" i="2" s="1"/>
  <c r="H2262" i="2" s="1"/>
  <c r="H2263" i="2" s="1"/>
  <c r="O34" i="29"/>
  <c r="P34" i="29" s="1"/>
  <c r="Q34" i="29" s="1"/>
  <c r="R34" i="29"/>
  <c r="T34" i="29" s="1"/>
  <c r="N34" i="29"/>
  <c r="O38" i="29"/>
  <c r="P38" i="29" s="1"/>
  <c r="Q38" i="29" s="1"/>
  <c r="R38" i="29"/>
  <c r="T38" i="29" s="1"/>
  <c r="K40" i="29"/>
  <c r="K36" i="29"/>
  <c r="E18" i="29"/>
  <c r="O51" i="29"/>
  <c r="P51" i="29" s="1"/>
  <c r="Q51" i="29" s="1"/>
  <c r="N51" i="29"/>
  <c r="R51" i="29"/>
  <c r="T51" i="29" s="1"/>
  <c r="O49" i="29"/>
  <c r="P49" i="29" s="1"/>
  <c r="Q49" i="29" s="1"/>
  <c r="R49" i="29"/>
  <c r="T49" i="29" s="1"/>
  <c r="H34" i="29"/>
  <c r="R45" i="29"/>
  <c r="T45" i="29" s="1"/>
  <c r="O45" i="29"/>
  <c r="P45" i="29" s="1"/>
  <c r="Q45" i="29" s="1"/>
  <c r="E49" i="29"/>
  <c r="N38" i="29"/>
  <c r="O25" i="29"/>
  <c r="P25" i="29" s="1"/>
  <c r="Q25" i="29" s="1"/>
  <c r="R25" i="29"/>
  <c r="T25" i="29" s="1"/>
  <c r="H25" i="29"/>
  <c r="J2206" i="2"/>
  <c r="G2207" i="2"/>
  <c r="K2206" i="2"/>
  <c r="M2206" i="2"/>
  <c r="I2206" i="2"/>
  <c r="O50" i="29"/>
  <c r="P50" i="29" s="1"/>
  <c r="Q50" i="29" s="1"/>
  <c r="R50" i="29"/>
  <c r="T50" i="29" s="1"/>
  <c r="E36" i="29"/>
  <c r="O22" i="29"/>
  <c r="P22" i="29" s="1"/>
  <c r="Q22" i="29" s="1"/>
  <c r="R22" i="29"/>
  <c r="T22" i="29" s="1"/>
  <c r="N36" i="29"/>
  <c r="K50" i="29"/>
  <c r="H447" i="24"/>
  <c r="L268" i="24"/>
  <c r="H40" i="29"/>
  <c r="Z46" i="29"/>
  <c r="AB46" i="29"/>
  <c r="E40" i="29"/>
  <c r="AB41" i="29"/>
  <c r="Z41" i="29"/>
  <c r="Z44" i="29"/>
  <c r="AB44" i="29"/>
  <c r="K47" i="29"/>
  <c r="K22" i="29"/>
  <c r="R37" i="29"/>
  <c r="T37" i="29" s="1"/>
  <c r="O37" i="29"/>
  <c r="P37" i="29" s="1"/>
  <c r="Q37" i="29" s="1"/>
  <c r="N37" i="29"/>
  <c r="O28" i="29"/>
  <c r="P28" i="29" s="1"/>
  <c r="Q28" i="29" s="1"/>
  <c r="R28" i="29"/>
  <c r="T28" i="29" s="1"/>
  <c r="N28" i="29"/>
  <c r="K33" i="29"/>
  <c r="L33" i="29"/>
  <c r="H22" i="29"/>
  <c r="H1942" i="2"/>
  <c r="J268" i="24"/>
  <c r="H516" i="2"/>
  <c r="H517" i="2" s="1"/>
  <c r="H518" i="2" s="1"/>
  <c r="H519" i="2" s="1"/>
  <c r="H520" i="2" s="1"/>
  <c r="H521" i="2" s="1"/>
  <c r="H522" i="2" s="1"/>
  <c r="H523" i="2" s="1"/>
  <c r="H524" i="2" s="1"/>
  <c r="H525" i="2" s="1"/>
  <c r="H515" i="2"/>
  <c r="H1555" i="2"/>
  <c r="H1556" i="2" s="1"/>
  <c r="H1557" i="2" s="1"/>
  <c r="H1558" i="2" s="1"/>
  <c r="H1559" i="2" s="1"/>
  <c r="H1560" i="2"/>
  <c r="H1561" i="2" s="1"/>
  <c r="H1562" i="2" s="1"/>
  <c r="H1563" i="2" s="1"/>
  <c r="H1564" i="2" s="1"/>
  <c r="H1565" i="2" s="1"/>
  <c r="H1566" i="2" s="1"/>
  <c r="H1567" i="2" s="1"/>
  <c r="H1568" i="2" s="1"/>
  <c r="H1569" i="2" s="1"/>
  <c r="H1570" i="2" s="1"/>
  <c r="H1296" i="2"/>
  <c r="H1297" i="2" s="1"/>
  <c r="H1298" i="2" s="1"/>
  <c r="H1299" i="2" s="1"/>
  <c r="H1300" i="2" s="1"/>
  <c r="H1301" i="2" s="1"/>
  <c r="H1302" i="2" s="1"/>
  <c r="H1303" i="2" s="1"/>
  <c r="H1304" i="2" s="1"/>
  <c r="H1305" i="2" s="1"/>
  <c r="H1306" i="2" s="1"/>
  <c r="H1291" i="2"/>
  <c r="H1292" i="2" s="1"/>
  <c r="H1293" i="2" s="1"/>
  <c r="H1294" i="2" s="1"/>
  <c r="H1295" i="2" s="1"/>
  <c r="G1502" i="2" l="1"/>
  <c r="J1501" i="2"/>
  <c r="K469" i="24"/>
  <c r="K227" i="24"/>
  <c r="H228" i="24"/>
  <c r="J360" i="24"/>
  <c r="G1062" i="2"/>
  <c r="M1062" i="2" s="1"/>
  <c r="L405" i="24"/>
  <c r="K360" i="24"/>
  <c r="M1061" i="2"/>
  <c r="V13" i="28"/>
  <c r="J227" i="24"/>
  <c r="J1061" i="2"/>
  <c r="N360" i="24"/>
  <c r="H2352" i="2"/>
  <c r="H2353" i="2" s="1"/>
  <c r="H2354" i="2" s="1"/>
  <c r="H2355" i="2" s="1"/>
  <c r="H2356" i="2" s="1"/>
  <c r="H2357" i="2" s="1"/>
  <c r="H2358" i="2" s="1"/>
  <c r="H2359" i="2" s="1"/>
  <c r="H2360" i="2" s="1"/>
  <c r="H2361" i="2" s="1"/>
  <c r="H2362" i="2" s="1"/>
  <c r="H2364" i="2" s="1"/>
  <c r="H2365" i="2" s="1"/>
  <c r="H2366" i="2" s="1"/>
  <c r="H2367" i="2" s="1"/>
  <c r="H2368" i="2" s="1"/>
  <c r="H2369" i="2" s="1"/>
  <c r="H2370" i="2" s="1"/>
  <c r="H2371" i="2" s="1"/>
  <c r="H2372" i="2" s="1"/>
  <c r="H2373" i="2" s="1"/>
  <c r="K1061" i="2"/>
  <c r="L360" i="24"/>
  <c r="V94" i="28"/>
  <c r="L557" i="24"/>
  <c r="H558" i="24"/>
  <c r="X16" i="29"/>
  <c r="Y16" i="29" s="1"/>
  <c r="V25" i="28"/>
  <c r="V124" i="28"/>
  <c r="K1237" i="2"/>
  <c r="I1237" i="2"/>
  <c r="M1237" i="2"/>
  <c r="M93" i="2"/>
  <c r="V31" i="28"/>
  <c r="V95" i="28"/>
  <c r="K579" i="24"/>
  <c r="K291" i="24"/>
  <c r="V60" i="28"/>
  <c r="V63" i="28"/>
  <c r="L579" i="24"/>
  <c r="L291" i="24"/>
  <c r="G1238" i="2"/>
  <c r="I93" i="2"/>
  <c r="V112" i="28"/>
  <c r="V41" i="28"/>
  <c r="J1237" i="2"/>
  <c r="G2295" i="2"/>
  <c r="J2295" i="2" s="1"/>
  <c r="V29" i="28"/>
  <c r="V111" i="28"/>
  <c r="V83" i="28"/>
  <c r="V105" i="28"/>
  <c r="N579" i="24"/>
  <c r="N74" i="24"/>
  <c r="G2384" i="2"/>
  <c r="K2384" i="2" s="1"/>
  <c r="V101" i="28"/>
  <c r="V65" i="28"/>
  <c r="X28" i="29"/>
  <c r="Y28" i="29" s="1"/>
  <c r="X32" i="29"/>
  <c r="Y24" i="29"/>
  <c r="Z24" i="29"/>
  <c r="AB24" i="29"/>
  <c r="X34" i="29"/>
  <c r="X26" i="29"/>
  <c r="V127" i="28"/>
  <c r="V106" i="28"/>
  <c r="V53" i="28"/>
  <c r="V120" i="28"/>
  <c r="V125" i="28"/>
  <c r="V93" i="28"/>
  <c r="V129" i="28"/>
  <c r="V72" i="28"/>
  <c r="V90" i="28"/>
  <c r="V89" i="28"/>
  <c r="V50" i="28"/>
  <c r="V80" i="28"/>
  <c r="V86" i="28"/>
  <c r="V103" i="28"/>
  <c r="V23" i="28"/>
  <c r="V73" i="28"/>
  <c r="H580" i="24"/>
  <c r="N580" i="24" s="1"/>
  <c r="K557" i="24"/>
  <c r="J557" i="24"/>
  <c r="H75" i="24"/>
  <c r="K75" i="24" s="1"/>
  <c r="J291" i="24"/>
  <c r="N291" i="24"/>
  <c r="K181" i="2"/>
  <c r="M1413" i="2"/>
  <c r="K1413" i="2"/>
  <c r="I1413" i="2"/>
  <c r="G1414" i="2"/>
  <c r="J1413" i="2"/>
  <c r="H406" i="24"/>
  <c r="H408" i="24" s="1"/>
  <c r="K2383" i="2"/>
  <c r="K247" i="24"/>
  <c r="I2383" i="2"/>
  <c r="N247" i="24"/>
  <c r="M2383" i="2"/>
  <c r="I2294" i="2"/>
  <c r="H249" i="24"/>
  <c r="H250" i="24" s="1"/>
  <c r="W40" i="3"/>
  <c r="N469" i="24"/>
  <c r="L469" i="24"/>
  <c r="H470" i="24"/>
  <c r="L470" i="24" s="1"/>
  <c r="I885" i="2"/>
  <c r="K405" i="24"/>
  <c r="L247" i="24"/>
  <c r="N405" i="24"/>
  <c r="H381" i="24"/>
  <c r="N381" i="24" s="1"/>
  <c r="L43" i="29"/>
  <c r="O43" i="29" s="1"/>
  <c r="P43" i="29" s="1"/>
  <c r="Q43" i="29" s="1"/>
  <c r="J445" i="24"/>
  <c r="J379" i="24"/>
  <c r="H41" i="29"/>
  <c r="H1027" i="2"/>
  <c r="H1028" i="2" s="1"/>
  <c r="H1029" i="2" s="1"/>
  <c r="H1030" i="2" s="1"/>
  <c r="H1031" i="2" s="1"/>
  <c r="K379" i="24"/>
  <c r="N379" i="24"/>
  <c r="M1941" i="2"/>
  <c r="I181" i="2"/>
  <c r="H182" i="2"/>
  <c r="J181" i="2"/>
  <c r="K2117" i="2"/>
  <c r="J2117" i="2"/>
  <c r="G2118" i="2"/>
  <c r="M2117" i="2"/>
  <c r="I2117" i="2"/>
  <c r="K599" i="24"/>
  <c r="L599" i="24"/>
  <c r="J599" i="24"/>
  <c r="N599" i="24"/>
  <c r="H601" i="24"/>
  <c r="H1854" i="2"/>
  <c r="K1853" i="2"/>
  <c r="I1853" i="2"/>
  <c r="J1853" i="2"/>
  <c r="M1853" i="2"/>
  <c r="G11" i="8"/>
  <c r="G20" i="8" s="1"/>
  <c r="AA39" i="26"/>
  <c r="H42" i="21"/>
  <c r="H163" i="2"/>
  <c r="I798" i="2"/>
  <c r="K798" i="2"/>
  <c r="G799" i="2"/>
  <c r="M798" i="2"/>
  <c r="J798" i="2"/>
  <c r="L293" i="24"/>
  <c r="H294" i="24"/>
  <c r="N293" i="24"/>
  <c r="J293" i="24"/>
  <c r="K293" i="24"/>
  <c r="J1941" i="2"/>
  <c r="K445" i="24"/>
  <c r="K41" i="29"/>
  <c r="H675" i="2"/>
  <c r="H676" i="2" s="1"/>
  <c r="H677" i="2" s="1"/>
  <c r="H678" i="2" s="1"/>
  <c r="H679" i="2" s="1"/>
  <c r="V123" i="28"/>
  <c r="V68" i="28"/>
  <c r="V45" i="28"/>
  <c r="V140" i="28"/>
  <c r="V57" i="28"/>
  <c r="V51" i="28"/>
  <c r="V24" i="28"/>
  <c r="V58" i="28"/>
  <c r="V122" i="28"/>
  <c r="V135" i="28"/>
  <c r="V76" i="28"/>
  <c r="V21" i="28"/>
  <c r="V71" i="28"/>
  <c r="V104" i="28"/>
  <c r="V16" i="28"/>
  <c r="V113" i="28"/>
  <c r="K2294" i="2"/>
  <c r="M2294" i="2"/>
  <c r="H7" i="24"/>
  <c r="L5" i="24"/>
  <c r="J5" i="24"/>
  <c r="K5" i="24"/>
  <c r="N5" i="24"/>
  <c r="M885" i="2"/>
  <c r="N445" i="24"/>
  <c r="V118" i="28"/>
  <c r="V42" i="28"/>
  <c r="V46" i="28"/>
  <c r="V30" i="28"/>
  <c r="V37" i="28"/>
  <c r="V40" i="28"/>
  <c r="V49" i="28"/>
  <c r="V44" i="28"/>
  <c r="V67" i="28"/>
  <c r="V133" i="28"/>
  <c r="V131" i="28"/>
  <c r="V43" i="28"/>
  <c r="V79" i="28"/>
  <c r="V136" i="28"/>
  <c r="V98" i="28"/>
  <c r="V28" i="28"/>
  <c r="V107" i="28"/>
  <c r="I1941" i="2"/>
  <c r="AB16" i="29"/>
  <c r="K885" i="2"/>
  <c r="L227" i="24"/>
  <c r="V20" i="28"/>
  <c r="V47" i="28"/>
  <c r="V15" i="28"/>
  <c r="V110" i="28"/>
  <c r="V36" i="28"/>
  <c r="V17" i="28"/>
  <c r="V119" i="28"/>
  <c r="V82" i="28"/>
  <c r="V102" i="28"/>
  <c r="V92" i="28"/>
  <c r="V14" i="28"/>
  <c r="V69" i="28"/>
  <c r="V114" i="28"/>
  <c r="V128" i="28"/>
  <c r="V81" i="28"/>
  <c r="V54" i="28"/>
  <c r="V97" i="28"/>
  <c r="J2557" i="2"/>
  <c r="G2558" i="2"/>
  <c r="I2557" i="2"/>
  <c r="M2557" i="2"/>
  <c r="K2557" i="2"/>
  <c r="I425" i="24"/>
  <c r="J423" i="24"/>
  <c r="N423" i="24"/>
  <c r="V75" i="28"/>
  <c r="V137" i="28"/>
  <c r="V74" i="28"/>
  <c r="V35" i="28"/>
  <c r="V32" i="28"/>
  <c r="V70" i="28"/>
  <c r="V62" i="28"/>
  <c r="W1" i="28"/>
  <c r="W76" i="28" s="1"/>
  <c r="V84" i="28"/>
  <c r="V59" i="28"/>
  <c r="V109" i="28"/>
  <c r="V26" i="28"/>
  <c r="V52" i="28"/>
  <c r="V117" i="28"/>
  <c r="V116" i="28"/>
  <c r="V121" i="28"/>
  <c r="H318" i="24"/>
  <c r="J885" i="2"/>
  <c r="V91" i="28"/>
  <c r="V18" i="28"/>
  <c r="V85" i="28"/>
  <c r="V66" i="28"/>
  <c r="V34" i="28"/>
  <c r="V22" i="28"/>
  <c r="V134" i="28"/>
  <c r="V100" i="28"/>
  <c r="V27" i="28"/>
  <c r="V99" i="28"/>
  <c r="V130" i="28"/>
  <c r="V64" i="28"/>
  <c r="V96" i="28"/>
  <c r="V38" i="28"/>
  <c r="V55" i="28"/>
  <c r="V126" i="28"/>
  <c r="X20" i="29"/>
  <c r="Z20" i="29" s="1"/>
  <c r="H645" i="24"/>
  <c r="J643" i="24"/>
  <c r="K643" i="24"/>
  <c r="N643" i="24"/>
  <c r="L643" i="24"/>
  <c r="I315" i="24"/>
  <c r="J313" i="24"/>
  <c r="N313" i="24"/>
  <c r="K313" i="24"/>
  <c r="L313" i="24"/>
  <c r="H337" i="24"/>
  <c r="K335" i="24"/>
  <c r="J335" i="24"/>
  <c r="N335" i="24"/>
  <c r="L335" i="24"/>
  <c r="L445" i="24"/>
  <c r="V88" i="28"/>
  <c r="V61" i="28"/>
  <c r="V56" i="28"/>
  <c r="V39" i="28"/>
  <c r="V132" i="28"/>
  <c r="V108" i="28"/>
  <c r="V115" i="28"/>
  <c r="V19" i="28"/>
  <c r="V12" i="28"/>
  <c r="V77" i="28"/>
  <c r="V33" i="28"/>
  <c r="V138" i="28"/>
  <c r="V78" i="28"/>
  <c r="V139" i="28"/>
  <c r="V48" i="28"/>
  <c r="K423" i="24"/>
  <c r="K1941" i="2"/>
  <c r="X22" i="29"/>
  <c r="Z22" i="29" s="1"/>
  <c r="J93" i="2"/>
  <c r="G94" i="2"/>
  <c r="G95" i="2" s="1"/>
  <c r="F8" i="18"/>
  <c r="I3" i="21" s="1"/>
  <c r="E3" i="21" s="1"/>
  <c r="AB17" i="29"/>
  <c r="Z17" i="29"/>
  <c r="Y17" i="29"/>
  <c r="T39" i="26"/>
  <c r="R23" i="29"/>
  <c r="T23" i="29" s="1"/>
  <c r="O23" i="29"/>
  <c r="P23" i="29" s="1"/>
  <c r="Q23" i="29" s="1"/>
  <c r="J269" i="2"/>
  <c r="I269" i="2"/>
  <c r="K269" i="2"/>
  <c r="M269" i="2"/>
  <c r="G270" i="2"/>
  <c r="X18" i="29"/>
  <c r="V39" i="26"/>
  <c r="K23" i="29"/>
  <c r="N23" i="29"/>
  <c r="E8" i="18"/>
  <c r="G3" i="21" s="1"/>
  <c r="L115" i="24"/>
  <c r="N115" i="24"/>
  <c r="J115" i="24"/>
  <c r="H117" i="24"/>
  <c r="K115" i="24"/>
  <c r="J1502" i="2"/>
  <c r="I1502" i="2"/>
  <c r="G1503" i="2"/>
  <c r="M1502" i="2"/>
  <c r="K1502" i="2"/>
  <c r="I621" i="2"/>
  <c r="G622" i="2"/>
  <c r="K621" i="2"/>
  <c r="M621" i="2"/>
  <c r="J621" i="2"/>
  <c r="K15" i="15"/>
  <c r="M15" i="15" s="1"/>
  <c r="G15" i="15"/>
  <c r="H29" i="24"/>
  <c r="L27" i="24"/>
  <c r="K27" i="24"/>
  <c r="N27" i="24"/>
  <c r="J27" i="24"/>
  <c r="H358" i="2"/>
  <c r="J357" i="2"/>
  <c r="I357" i="2"/>
  <c r="K357" i="2"/>
  <c r="M357" i="2"/>
  <c r="E8" i="22"/>
  <c r="G82" i="21" s="1"/>
  <c r="L74" i="24"/>
  <c r="L621" i="24"/>
  <c r="N621" i="24"/>
  <c r="H623" i="24"/>
  <c r="K621" i="24"/>
  <c r="J621" i="24"/>
  <c r="H205" i="24"/>
  <c r="K203" i="24"/>
  <c r="L203" i="24"/>
  <c r="N203" i="24"/>
  <c r="J203" i="24"/>
  <c r="K1590" i="2"/>
  <c r="G1591" i="2"/>
  <c r="J1590" i="2"/>
  <c r="M1590" i="2"/>
  <c r="I1590" i="2"/>
  <c r="K2295" i="2"/>
  <c r="H2470" i="2"/>
  <c r="I2469" i="2"/>
  <c r="M2469" i="2"/>
  <c r="K2469" i="2"/>
  <c r="J2469" i="2"/>
  <c r="G2030" i="2"/>
  <c r="M2029" i="2"/>
  <c r="J2029" i="2"/>
  <c r="I2029" i="2"/>
  <c r="K2029" i="2"/>
  <c r="H427" i="24"/>
  <c r="I1765" i="2"/>
  <c r="G1766" i="2"/>
  <c r="K1765" i="2"/>
  <c r="J1765" i="2"/>
  <c r="M1765" i="2"/>
  <c r="L181" i="24"/>
  <c r="N181" i="24"/>
  <c r="H183" i="24"/>
  <c r="J181" i="24"/>
  <c r="K181" i="24"/>
  <c r="I139" i="24"/>
  <c r="L137" i="24"/>
  <c r="N137" i="24"/>
  <c r="K137" i="24"/>
  <c r="J137" i="24"/>
  <c r="K74" i="24"/>
  <c r="H96" i="24"/>
  <c r="L95" i="24"/>
  <c r="N95" i="24"/>
  <c r="J95" i="24"/>
  <c r="K95" i="24"/>
  <c r="H534" i="2"/>
  <c r="K533" i="2"/>
  <c r="M533" i="2"/>
  <c r="J533" i="2"/>
  <c r="I533" i="2"/>
  <c r="J536" i="24"/>
  <c r="H537" i="24"/>
  <c r="K536" i="24"/>
  <c r="L536" i="24"/>
  <c r="N536" i="24"/>
  <c r="M1149" i="2"/>
  <c r="K1149" i="2"/>
  <c r="G1150" i="2"/>
  <c r="J1149" i="2"/>
  <c r="I1149" i="2"/>
  <c r="K558" i="24"/>
  <c r="L558" i="24"/>
  <c r="H559" i="24"/>
  <c r="J558" i="24"/>
  <c r="N558" i="24"/>
  <c r="K1677" i="2"/>
  <c r="I1677" i="2"/>
  <c r="J1677" i="2"/>
  <c r="M1677" i="2"/>
  <c r="G1678" i="2"/>
  <c r="H1835" i="2"/>
  <c r="H1836" i="2"/>
  <c r="H1837" i="2" s="1"/>
  <c r="H1838" i="2" s="1"/>
  <c r="H1839" i="2" s="1"/>
  <c r="H1840" i="2" s="1"/>
  <c r="H1841" i="2" s="1"/>
  <c r="H1842" i="2" s="1"/>
  <c r="H1843" i="2" s="1"/>
  <c r="H1844" i="2" s="1"/>
  <c r="H1845" i="2" s="1"/>
  <c r="I35" i="29"/>
  <c r="H35" i="29"/>
  <c r="M12" i="13"/>
  <c r="H93" i="21"/>
  <c r="H7" i="2"/>
  <c r="I6" i="2"/>
  <c r="M6" i="2"/>
  <c r="K6" i="2"/>
  <c r="J6" i="2"/>
  <c r="E2" i="21"/>
  <c r="M711" i="2"/>
  <c r="I711" i="2"/>
  <c r="K711" i="2"/>
  <c r="J711" i="2"/>
  <c r="G712" i="2"/>
  <c r="H1307" i="2"/>
  <c r="H1308" i="2"/>
  <c r="H1309" i="2" s="1"/>
  <c r="H1310" i="2" s="1"/>
  <c r="H1311" i="2" s="1"/>
  <c r="H1312" i="2" s="1"/>
  <c r="H1313" i="2" s="1"/>
  <c r="H1314" i="2" s="1"/>
  <c r="H1315" i="2" s="1"/>
  <c r="H1316" i="2" s="1"/>
  <c r="H1317" i="2" s="1"/>
  <c r="O33" i="29"/>
  <c r="P33" i="29" s="1"/>
  <c r="Q33" i="29" s="1"/>
  <c r="R33" i="29"/>
  <c r="T33" i="29" s="1"/>
  <c r="N33" i="29"/>
  <c r="J447" i="24"/>
  <c r="L447" i="24"/>
  <c r="K447" i="24"/>
  <c r="N447" i="24"/>
  <c r="H448" i="24"/>
  <c r="L228" i="24"/>
  <c r="N228" i="24"/>
  <c r="H229" i="24"/>
  <c r="K228" i="24"/>
  <c r="J228" i="24"/>
  <c r="H1131" i="2"/>
  <c r="H1132" i="2"/>
  <c r="H1133" i="2" s="1"/>
  <c r="H1134" i="2" s="1"/>
  <c r="H1135" i="2" s="1"/>
  <c r="H1136" i="2" s="1"/>
  <c r="H1137" i="2" s="1"/>
  <c r="H1138" i="2" s="1"/>
  <c r="H1139" i="2" s="1"/>
  <c r="H1140" i="2" s="1"/>
  <c r="H1141" i="2" s="1"/>
  <c r="H691" i="2"/>
  <c r="H692" i="2"/>
  <c r="H693" i="2" s="1"/>
  <c r="H694" i="2" s="1"/>
  <c r="H695" i="2" s="1"/>
  <c r="H696" i="2" s="1"/>
  <c r="H697" i="2" s="1"/>
  <c r="H698" i="2" s="1"/>
  <c r="H699" i="2" s="1"/>
  <c r="H700" i="2" s="1"/>
  <c r="H701" i="2" s="1"/>
  <c r="H1483" i="2"/>
  <c r="H1484" i="2"/>
  <c r="H1485" i="2" s="1"/>
  <c r="H1486" i="2" s="1"/>
  <c r="H1487" i="2" s="1"/>
  <c r="H1488" i="2" s="1"/>
  <c r="H1489" i="2" s="1"/>
  <c r="H1490" i="2" s="1"/>
  <c r="H1491" i="2" s="1"/>
  <c r="H1492" i="2" s="1"/>
  <c r="H1493" i="2" s="1"/>
  <c r="H1748" i="2"/>
  <c r="H1749" i="2" s="1"/>
  <c r="H1750" i="2" s="1"/>
  <c r="H1751" i="2" s="1"/>
  <c r="H1752" i="2" s="1"/>
  <c r="H1753" i="2" s="1"/>
  <c r="H1754" i="2" s="1"/>
  <c r="H1755" i="2" s="1"/>
  <c r="H1756" i="2" s="1"/>
  <c r="H1757" i="2" s="1"/>
  <c r="H1747" i="2"/>
  <c r="G538" i="2"/>
  <c r="K974" i="2"/>
  <c r="G975" i="2"/>
  <c r="J974" i="2"/>
  <c r="I974" i="2"/>
  <c r="M974" i="2"/>
  <c r="H1044" i="2"/>
  <c r="H1045" i="2" s="1"/>
  <c r="H1046" i="2" s="1"/>
  <c r="H1047" i="2" s="1"/>
  <c r="H1048" i="2" s="1"/>
  <c r="H1049" i="2" s="1"/>
  <c r="H1050" i="2" s="1"/>
  <c r="H1051" i="2" s="1"/>
  <c r="H1052" i="2" s="1"/>
  <c r="H1053" i="2" s="1"/>
  <c r="H1043" i="2"/>
  <c r="N52" i="24"/>
  <c r="K52" i="24"/>
  <c r="H53" i="24"/>
  <c r="L52" i="24"/>
  <c r="J52" i="24"/>
  <c r="W119" i="28"/>
  <c r="W48" i="28"/>
  <c r="H141" i="24"/>
  <c r="K1327" i="2"/>
  <c r="G1328" i="2"/>
  <c r="I1327" i="2"/>
  <c r="J1327" i="2"/>
  <c r="M1327" i="2"/>
  <c r="N30" i="29"/>
  <c r="O30" i="29"/>
  <c r="P30" i="29" s="1"/>
  <c r="Q30" i="29" s="1"/>
  <c r="R30" i="29"/>
  <c r="T30" i="29" s="1"/>
  <c r="M446" i="2"/>
  <c r="K446" i="2"/>
  <c r="J446" i="2"/>
  <c r="G447" i="2"/>
  <c r="I446" i="2"/>
  <c r="G9" i="2"/>
  <c r="I207" i="24"/>
  <c r="G889" i="2"/>
  <c r="I271" i="24"/>
  <c r="N269" i="24"/>
  <c r="L269" i="24"/>
  <c r="J269" i="24"/>
  <c r="K269" i="24"/>
  <c r="F8" i="22"/>
  <c r="I82" i="21" s="1"/>
  <c r="E82" i="21" s="1"/>
  <c r="R41" i="29"/>
  <c r="T41" i="29" s="1"/>
  <c r="O41" i="29"/>
  <c r="P41" i="29" s="1"/>
  <c r="Q41" i="29" s="1"/>
  <c r="H2276" i="2"/>
  <c r="H2277" i="2" s="1"/>
  <c r="H2278" i="2" s="1"/>
  <c r="H2279" i="2" s="1"/>
  <c r="H2280" i="2" s="1"/>
  <c r="H2281" i="2" s="1"/>
  <c r="H2282" i="2" s="1"/>
  <c r="H2283" i="2" s="1"/>
  <c r="H2284" i="2" s="1"/>
  <c r="H2285" i="2" s="1"/>
  <c r="H2275" i="2"/>
  <c r="H1659" i="2"/>
  <c r="H1660" i="2"/>
  <c r="H1661" i="2" s="1"/>
  <c r="H1662" i="2" s="1"/>
  <c r="H1663" i="2" s="1"/>
  <c r="H1664" i="2" s="1"/>
  <c r="H1665" i="2" s="1"/>
  <c r="H1666" i="2" s="1"/>
  <c r="H1667" i="2" s="1"/>
  <c r="H1668" i="2" s="1"/>
  <c r="H1669" i="2" s="1"/>
  <c r="G361" i="2"/>
  <c r="H2076" i="2"/>
  <c r="H2077" i="2"/>
  <c r="H2078" i="2" s="1"/>
  <c r="H2079" i="2" s="1"/>
  <c r="H2080" i="2" s="1"/>
  <c r="H2081" i="2" s="1"/>
  <c r="H2082" i="2" s="1"/>
  <c r="G1856" i="2"/>
  <c r="J2384" i="2"/>
  <c r="G185" i="2"/>
  <c r="H887" i="2"/>
  <c r="J886" i="2"/>
  <c r="I886" i="2"/>
  <c r="K886" i="2"/>
  <c r="M886" i="2"/>
  <c r="N361" i="24"/>
  <c r="K361" i="24"/>
  <c r="H362" i="24"/>
  <c r="L361" i="24"/>
  <c r="J361" i="24"/>
  <c r="N159" i="24"/>
  <c r="H161" i="24"/>
  <c r="L159" i="24"/>
  <c r="K159" i="24"/>
  <c r="J159" i="24"/>
  <c r="I81" i="21"/>
  <c r="K580" i="24"/>
  <c r="J580" i="24"/>
  <c r="J513" i="24"/>
  <c r="K513" i="24"/>
  <c r="N513" i="24"/>
  <c r="H514" i="24"/>
  <c r="L513" i="24"/>
  <c r="H780" i="2"/>
  <c r="H781" i="2" s="1"/>
  <c r="H782" i="2" s="1"/>
  <c r="H783" i="2" s="1"/>
  <c r="H784" i="2" s="1"/>
  <c r="H785" i="2" s="1"/>
  <c r="H786" i="2" s="1"/>
  <c r="H787" i="2" s="1"/>
  <c r="H788" i="2" s="1"/>
  <c r="H789" i="2" s="1"/>
  <c r="H779" i="2"/>
  <c r="H273" i="24"/>
  <c r="M2207" i="2"/>
  <c r="K2207" i="2"/>
  <c r="J2207" i="2"/>
  <c r="I2207" i="2"/>
  <c r="G2208" i="2"/>
  <c r="H1571" i="2"/>
  <c r="H1572" i="2"/>
  <c r="H1573" i="2" s="1"/>
  <c r="H1574" i="2" s="1"/>
  <c r="H1575" i="2" s="1"/>
  <c r="H1576" i="2" s="1"/>
  <c r="H1577" i="2" s="1"/>
  <c r="H1578" i="2" s="1"/>
  <c r="H1579" i="2" s="1"/>
  <c r="H1580" i="2" s="1"/>
  <c r="H1581" i="2" s="1"/>
  <c r="H1943" i="2"/>
  <c r="K1942" i="2"/>
  <c r="M1942" i="2"/>
  <c r="J1942" i="2"/>
  <c r="I1942" i="2"/>
  <c r="G2473" i="2"/>
  <c r="G1948" i="2"/>
  <c r="L491" i="24"/>
  <c r="J491" i="24"/>
  <c r="N491" i="24"/>
  <c r="K491" i="24"/>
  <c r="H492" i="24"/>
  <c r="L580" i="24" l="1"/>
  <c r="H581" i="24"/>
  <c r="L406" i="24"/>
  <c r="J381" i="24"/>
  <c r="K381" i="24"/>
  <c r="G2385" i="2"/>
  <c r="J2385" i="2" s="1"/>
  <c r="K1062" i="2"/>
  <c r="H2363" i="2"/>
  <c r="I1062" i="2"/>
  <c r="W82" i="28"/>
  <c r="G1063" i="2"/>
  <c r="J1062" i="2"/>
  <c r="N406" i="24"/>
  <c r="L381" i="24"/>
  <c r="J406" i="24"/>
  <c r="H382" i="24"/>
  <c r="N382" i="24" s="1"/>
  <c r="K406" i="24"/>
  <c r="H471" i="24"/>
  <c r="I2295" i="2"/>
  <c r="I2384" i="2"/>
  <c r="M2384" i="2"/>
  <c r="Z16" i="29"/>
  <c r="M2295" i="2"/>
  <c r="K470" i="24"/>
  <c r="J470" i="24"/>
  <c r="N470" i="24"/>
  <c r="R43" i="29"/>
  <c r="T43" i="29" s="1"/>
  <c r="W58" i="28"/>
  <c r="G2296" i="2"/>
  <c r="G2297" i="2" s="1"/>
  <c r="W100" i="28"/>
  <c r="M1238" i="2"/>
  <c r="J1238" i="2"/>
  <c r="G1239" i="2"/>
  <c r="K1238" i="2"/>
  <c r="I1238" i="2"/>
  <c r="L75" i="24"/>
  <c r="K249" i="24"/>
  <c r="N75" i="24"/>
  <c r="J75" i="24"/>
  <c r="X30" i="29"/>
  <c r="Z30" i="29" s="1"/>
  <c r="H76" i="24"/>
  <c r="L76" i="24" s="1"/>
  <c r="AB28" i="29"/>
  <c r="Z28" i="29"/>
  <c r="Y32" i="29"/>
  <c r="AB32" i="29"/>
  <c r="Z32" i="29"/>
  <c r="Y34" i="29"/>
  <c r="Z34" i="29"/>
  <c r="AB34" i="29"/>
  <c r="AB26" i="29"/>
  <c r="Y26" i="29"/>
  <c r="Z26" i="29"/>
  <c r="W116" i="28"/>
  <c r="W39" i="28"/>
  <c r="W108" i="28"/>
  <c r="W35" i="28"/>
  <c r="W54" i="28"/>
  <c r="W70" i="28"/>
  <c r="W66" i="28"/>
  <c r="W17" i="28"/>
  <c r="W84" i="28"/>
  <c r="W72" i="28"/>
  <c r="W67" i="28"/>
  <c r="W18" i="28"/>
  <c r="W86" i="28"/>
  <c r="W111" i="28"/>
  <c r="W59" i="28"/>
  <c r="W34" i="28"/>
  <c r="J249" i="24"/>
  <c r="N43" i="29"/>
  <c r="W52" i="28"/>
  <c r="W97" i="28"/>
  <c r="K1414" i="2"/>
  <c r="G1415" i="2"/>
  <c r="J1414" i="2"/>
  <c r="M1414" i="2"/>
  <c r="I1414" i="2"/>
  <c r="W43" i="28"/>
  <c r="W44" i="28"/>
  <c r="W38" i="28"/>
  <c r="W139" i="28"/>
  <c r="L249" i="24"/>
  <c r="W107" i="28"/>
  <c r="W65" i="28"/>
  <c r="W124" i="28"/>
  <c r="W122" i="28"/>
  <c r="N249" i="24"/>
  <c r="W91" i="28"/>
  <c r="W41" i="28"/>
  <c r="W40" i="28"/>
  <c r="W27" i="28"/>
  <c r="W30" i="28"/>
  <c r="W113" i="28"/>
  <c r="W85" i="28"/>
  <c r="W103" i="28"/>
  <c r="W16" i="28"/>
  <c r="W42" i="28"/>
  <c r="W25" i="28"/>
  <c r="W115" i="28"/>
  <c r="W15" i="28"/>
  <c r="W123" i="28"/>
  <c r="W110" i="28"/>
  <c r="W57" i="28"/>
  <c r="W95" i="28"/>
  <c r="W133" i="28"/>
  <c r="W19" i="28"/>
  <c r="W128" i="28"/>
  <c r="W106" i="28"/>
  <c r="W56" i="28"/>
  <c r="W93" i="28"/>
  <c r="W64" i="28"/>
  <c r="W53" i="28"/>
  <c r="W78" i="28"/>
  <c r="W112" i="28"/>
  <c r="W126" i="28"/>
  <c r="W51" i="28"/>
  <c r="W81" i="28"/>
  <c r="W31" i="28"/>
  <c r="W62" i="28"/>
  <c r="W102" i="28"/>
  <c r="W46" i="28"/>
  <c r="W89" i="28"/>
  <c r="W140" i="28"/>
  <c r="W26" i="28"/>
  <c r="W24" i="28"/>
  <c r="W99" i="28"/>
  <c r="W20" i="28"/>
  <c r="W87" i="28"/>
  <c r="W50" i="28"/>
  <c r="W29" i="28"/>
  <c r="W37" i="28"/>
  <c r="W21" i="28"/>
  <c r="W80" i="28"/>
  <c r="W33" i="28"/>
  <c r="W138" i="28"/>
  <c r="W49" i="28"/>
  <c r="W121" i="28"/>
  <c r="W22" i="28"/>
  <c r="W98" i="28"/>
  <c r="W125" i="28"/>
  <c r="W101" i="28"/>
  <c r="W36" i="28"/>
  <c r="W71" i="28"/>
  <c r="W94" i="28"/>
  <c r="W117" i="28"/>
  <c r="W13" i="28"/>
  <c r="W23" i="28"/>
  <c r="W131" i="28"/>
  <c r="W96" i="28"/>
  <c r="W69" i="28"/>
  <c r="W83" i="28"/>
  <c r="W135" i="28"/>
  <c r="W90" i="28"/>
  <c r="W114" i="28"/>
  <c r="W127" i="28"/>
  <c r="X1" i="28"/>
  <c r="X139" i="28" s="1"/>
  <c r="W120" i="28"/>
  <c r="W63" i="28"/>
  <c r="W109" i="28"/>
  <c r="W129" i="28"/>
  <c r="W105" i="28"/>
  <c r="W61" i="28"/>
  <c r="W136" i="28"/>
  <c r="W45" i="28"/>
  <c r="W12" i="28"/>
  <c r="W68" i="28"/>
  <c r="W137" i="28"/>
  <c r="W79" i="28"/>
  <c r="W92" i="28"/>
  <c r="W130" i="28"/>
  <c r="W32" i="28"/>
  <c r="W14" i="28"/>
  <c r="W74" i="28"/>
  <c r="W118" i="28"/>
  <c r="W60" i="28"/>
  <c r="W75" i="28"/>
  <c r="W104" i="28"/>
  <c r="W134" i="28"/>
  <c r="W132" i="28"/>
  <c r="W73" i="28"/>
  <c r="W88" i="28"/>
  <c r="W47" i="28"/>
  <c r="W77" i="28"/>
  <c r="W28" i="28"/>
  <c r="W55" i="28"/>
  <c r="AB20" i="29"/>
  <c r="H183" i="2"/>
  <c r="I182" i="2"/>
  <c r="J182" i="2"/>
  <c r="K182" i="2"/>
  <c r="M182" i="2"/>
  <c r="H1855" i="2"/>
  <c r="K1854" i="2"/>
  <c r="M1854" i="2"/>
  <c r="J1854" i="2"/>
  <c r="I1854" i="2"/>
  <c r="I2118" i="2"/>
  <c r="J2118" i="2"/>
  <c r="K2118" i="2"/>
  <c r="M2118" i="2"/>
  <c r="G2119" i="2"/>
  <c r="J601" i="24"/>
  <c r="K601" i="24"/>
  <c r="L601" i="24"/>
  <c r="N601" i="24"/>
  <c r="H602" i="24"/>
  <c r="M94" i="2"/>
  <c r="I94" i="2"/>
  <c r="J94" i="2"/>
  <c r="K94" i="2"/>
  <c r="J337" i="24"/>
  <c r="K337" i="24"/>
  <c r="L337" i="24"/>
  <c r="H338" i="24"/>
  <c r="N337" i="24"/>
  <c r="H320" i="24"/>
  <c r="M2558" i="2"/>
  <c r="K2558" i="2"/>
  <c r="I2558" i="2"/>
  <c r="J2558" i="2"/>
  <c r="G2559" i="2"/>
  <c r="L294" i="24"/>
  <c r="H295" i="24"/>
  <c r="N294" i="24"/>
  <c r="J294" i="24"/>
  <c r="K294" i="24"/>
  <c r="K645" i="24"/>
  <c r="N645" i="24"/>
  <c r="H646" i="24"/>
  <c r="L645" i="24"/>
  <c r="J645" i="24"/>
  <c r="Y20" i="29"/>
  <c r="I426" i="24"/>
  <c r="J425" i="24"/>
  <c r="K425" i="24"/>
  <c r="L425" i="24"/>
  <c r="N425" i="24"/>
  <c r="M799" i="2"/>
  <c r="K799" i="2"/>
  <c r="G800" i="2"/>
  <c r="J799" i="2"/>
  <c r="I799" i="2"/>
  <c r="I316" i="24"/>
  <c r="K315" i="24"/>
  <c r="L315" i="24"/>
  <c r="J315" i="24"/>
  <c r="N315" i="24"/>
  <c r="N7" i="24"/>
  <c r="H8" i="24"/>
  <c r="L7" i="24"/>
  <c r="K7" i="24"/>
  <c r="J7" i="24"/>
  <c r="X23" i="29"/>
  <c r="Z23" i="29" s="1"/>
  <c r="Y22" i="29"/>
  <c r="AB22" i="29"/>
  <c r="Y23" i="29"/>
  <c r="K270" i="2"/>
  <c r="M270" i="2"/>
  <c r="I270" i="2"/>
  <c r="G271" i="2"/>
  <c r="J270" i="2"/>
  <c r="E9" i="18"/>
  <c r="G4" i="21" s="1"/>
  <c r="Y18" i="29"/>
  <c r="Z18" i="29"/>
  <c r="AB18" i="29"/>
  <c r="F9" i="18"/>
  <c r="I4" i="21" s="1"/>
  <c r="I140" i="24"/>
  <c r="J139" i="24"/>
  <c r="K139" i="24"/>
  <c r="L139" i="24"/>
  <c r="N139" i="24"/>
  <c r="K1503" i="2"/>
  <c r="G1504" i="2"/>
  <c r="I1503" i="2"/>
  <c r="J1503" i="2"/>
  <c r="M1503" i="2"/>
  <c r="K35" i="29"/>
  <c r="L35" i="29"/>
  <c r="J1150" i="2"/>
  <c r="I1150" i="2"/>
  <c r="G1151" i="2"/>
  <c r="K1150" i="2"/>
  <c r="M1150" i="2"/>
  <c r="J96" i="24"/>
  <c r="K96" i="24"/>
  <c r="L96" i="24"/>
  <c r="H97" i="24"/>
  <c r="N96" i="24"/>
  <c r="K183" i="24"/>
  <c r="N183" i="24"/>
  <c r="J183" i="24"/>
  <c r="L183" i="24"/>
  <c r="H184" i="24"/>
  <c r="K559" i="24"/>
  <c r="L559" i="24"/>
  <c r="N559" i="24"/>
  <c r="J559" i="24"/>
  <c r="H560" i="24"/>
  <c r="K1766" i="2"/>
  <c r="M1766" i="2"/>
  <c r="G1767" i="2"/>
  <c r="I1766" i="2"/>
  <c r="J1766" i="2"/>
  <c r="H30" i="24"/>
  <c r="K29" i="24"/>
  <c r="N29" i="24"/>
  <c r="J29" i="24"/>
  <c r="L29" i="24"/>
  <c r="M622" i="2"/>
  <c r="I622" i="2"/>
  <c r="J622" i="2"/>
  <c r="G623" i="2"/>
  <c r="K622" i="2"/>
  <c r="H118" i="24"/>
  <c r="K117" i="24"/>
  <c r="N117" i="24"/>
  <c r="J117" i="24"/>
  <c r="L117" i="24"/>
  <c r="H8" i="2"/>
  <c r="K7" i="2"/>
  <c r="J7" i="2"/>
  <c r="M7" i="2"/>
  <c r="I7" i="2"/>
  <c r="G1679" i="2"/>
  <c r="I1678" i="2"/>
  <c r="M1678" i="2"/>
  <c r="K1678" i="2"/>
  <c r="J1678" i="2"/>
  <c r="H535" i="2"/>
  <c r="J534" i="2"/>
  <c r="K534" i="2"/>
  <c r="M534" i="2"/>
  <c r="I534" i="2"/>
  <c r="G1592" i="2"/>
  <c r="I1591" i="2"/>
  <c r="M1591" i="2"/>
  <c r="J1591" i="2"/>
  <c r="K1591" i="2"/>
  <c r="H206" i="24"/>
  <c r="K205" i="24"/>
  <c r="J205" i="24"/>
  <c r="N205" i="24"/>
  <c r="L205" i="24"/>
  <c r="L623" i="24"/>
  <c r="H624" i="24"/>
  <c r="J623" i="24"/>
  <c r="K623" i="24"/>
  <c r="N623" i="24"/>
  <c r="H2471" i="2"/>
  <c r="J2470" i="2"/>
  <c r="K2470" i="2"/>
  <c r="M2470" i="2"/>
  <c r="I2470" i="2"/>
  <c r="F9" i="22"/>
  <c r="I83" i="21" s="1"/>
  <c r="E83" i="21" s="1"/>
  <c r="E9" i="22"/>
  <c r="G83" i="21" s="1"/>
  <c r="H538" i="24"/>
  <c r="J537" i="24"/>
  <c r="K537" i="24"/>
  <c r="L537" i="24"/>
  <c r="N537" i="24"/>
  <c r="H428" i="24"/>
  <c r="I2030" i="2"/>
  <c r="G2031" i="2"/>
  <c r="J2030" i="2"/>
  <c r="K2030" i="2"/>
  <c r="M2030" i="2"/>
  <c r="H359" i="2"/>
  <c r="J358" i="2"/>
  <c r="I358" i="2"/>
  <c r="M358" i="2"/>
  <c r="K358" i="2"/>
  <c r="K382" i="24"/>
  <c r="G890" i="2"/>
  <c r="H142" i="24"/>
  <c r="K471" i="24"/>
  <c r="N471" i="24"/>
  <c r="J471" i="24"/>
  <c r="H472" i="24"/>
  <c r="L471" i="24"/>
  <c r="J2208" i="2"/>
  <c r="K2208" i="2"/>
  <c r="I2208" i="2"/>
  <c r="M2208" i="2"/>
  <c r="G2209" i="2"/>
  <c r="L161" i="24"/>
  <c r="H162" i="24"/>
  <c r="K161" i="24"/>
  <c r="J161" i="24"/>
  <c r="N161" i="24"/>
  <c r="H2088" i="2"/>
  <c r="H2089" i="2" s="1"/>
  <c r="H2090" i="2" s="1"/>
  <c r="H2091" i="2" s="1"/>
  <c r="H2092" i="2" s="1"/>
  <c r="H2093" i="2" s="1"/>
  <c r="H2094" i="2" s="1"/>
  <c r="H2095" i="2" s="1"/>
  <c r="H2096" i="2" s="1"/>
  <c r="H2097" i="2" s="1"/>
  <c r="H2098" i="2" s="1"/>
  <c r="H2083" i="2"/>
  <c r="H2084" i="2" s="1"/>
  <c r="H2085" i="2" s="1"/>
  <c r="H2086" i="2" s="1"/>
  <c r="H2087" i="2" s="1"/>
  <c r="H78" i="24"/>
  <c r="L492" i="24"/>
  <c r="N492" i="24"/>
  <c r="H493" i="24"/>
  <c r="K492" i="24"/>
  <c r="J492" i="24"/>
  <c r="G362" i="2"/>
  <c r="I208" i="24"/>
  <c r="I1063" i="2"/>
  <c r="M1063" i="2"/>
  <c r="G1064" i="2"/>
  <c r="J1063" i="2"/>
  <c r="K1063" i="2"/>
  <c r="I95" i="2"/>
  <c r="G96" i="2"/>
  <c r="K95" i="2"/>
  <c r="M95" i="2"/>
  <c r="J95" i="2"/>
  <c r="G10" i="2"/>
  <c r="M1328" i="2"/>
  <c r="G1329" i="2"/>
  <c r="J1328" i="2"/>
  <c r="K1328" i="2"/>
  <c r="I1328" i="2"/>
  <c r="M975" i="2"/>
  <c r="K975" i="2"/>
  <c r="I975" i="2"/>
  <c r="J975" i="2"/>
  <c r="G976" i="2"/>
  <c r="G2474" i="2"/>
  <c r="H274" i="24"/>
  <c r="H515" i="24"/>
  <c r="J514" i="24"/>
  <c r="K514" i="24"/>
  <c r="N514" i="24"/>
  <c r="L514" i="24"/>
  <c r="L250" i="24"/>
  <c r="N250" i="24"/>
  <c r="H251" i="24"/>
  <c r="K250" i="24"/>
  <c r="J250" i="24"/>
  <c r="G539" i="2"/>
  <c r="H888" i="2"/>
  <c r="I887" i="2"/>
  <c r="K887" i="2"/>
  <c r="J887" i="2"/>
  <c r="M887" i="2"/>
  <c r="I272" i="24"/>
  <c r="L271" i="24"/>
  <c r="K271" i="24"/>
  <c r="J271" i="24"/>
  <c r="N271" i="24"/>
  <c r="N53" i="24"/>
  <c r="H54" i="24"/>
  <c r="J53" i="24"/>
  <c r="K53" i="24"/>
  <c r="L53" i="24"/>
  <c r="H409" i="24"/>
  <c r="N408" i="24"/>
  <c r="L408" i="24"/>
  <c r="K408" i="24"/>
  <c r="J408" i="24"/>
  <c r="K229" i="24"/>
  <c r="L229" i="24"/>
  <c r="N229" i="24"/>
  <c r="H230" i="24"/>
  <c r="J229" i="24"/>
  <c r="K448" i="24"/>
  <c r="L448" i="24"/>
  <c r="N448" i="24"/>
  <c r="H449" i="24"/>
  <c r="J448" i="24"/>
  <c r="M447" i="2"/>
  <c r="K447" i="2"/>
  <c r="I447" i="2"/>
  <c r="J447" i="2"/>
  <c r="G448" i="2"/>
  <c r="G1949" i="2"/>
  <c r="N581" i="24"/>
  <c r="K581" i="24"/>
  <c r="L581" i="24"/>
  <c r="J581" i="24"/>
  <c r="H582" i="24"/>
  <c r="E81" i="21"/>
  <c r="N362" i="24"/>
  <c r="K362" i="24"/>
  <c r="H364" i="24"/>
  <c r="L362" i="24"/>
  <c r="J362" i="24"/>
  <c r="K712" i="2"/>
  <c r="J712" i="2"/>
  <c r="M712" i="2"/>
  <c r="I712" i="2"/>
  <c r="G713" i="2"/>
  <c r="H1944" i="2"/>
  <c r="K1943" i="2"/>
  <c r="J1943" i="2"/>
  <c r="I1943" i="2"/>
  <c r="M1943" i="2"/>
  <c r="G186" i="2"/>
  <c r="K2385" i="2"/>
  <c r="G1857" i="2"/>
  <c r="L382" i="24" l="1"/>
  <c r="AB30" i="29"/>
  <c r="H383" i="24"/>
  <c r="J382" i="24"/>
  <c r="M2385" i="2"/>
  <c r="G2386" i="2"/>
  <c r="K2386" i="2" s="1"/>
  <c r="I2385" i="2"/>
  <c r="K76" i="24"/>
  <c r="J76" i="24"/>
  <c r="Y30" i="29"/>
  <c r="N76" i="24"/>
  <c r="I2296" i="2"/>
  <c r="M2296" i="2"/>
  <c r="J2296" i="2"/>
  <c r="X136" i="28"/>
  <c r="K2296" i="2"/>
  <c r="X44" i="28"/>
  <c r="G1240" i="2"/>
  <c r="I1239" i="2"/>
  <c r="K1239" i="2"/>
  <c r="J1239" i="2"/>
  <c r="M1239" i="2"/>
  <c r="X129" i="28"/>
  <c r="X105" i="28"/>
  <c r="X103" i="28"/>
  <c r="X133" i="28"/>
  <c r="X93" i="28"/>
  <c r="X118" i="28"/>
  <c r="X40" i="28"/>
  <c r="X120" i="28"/>
  <c r="X70" i="28"/>
  <c r="X109" i="28"/>
  <c r="X35" i="28"/>
  <c r="X61" i="28"/>
  <c r="X31" i="28"/>
  <c r="X12" i="28"/>
  <c r="X63" i="28"/>
  <c r="X55" i="28"/>
  <c r="X85" i="28"/>
  <c r="X125" i="28"/>
  <c r="X137" i="28"/>
  <c r="X87" i="28"/>
  <c r="X116" i="28"/>
  <c r="X102" i="28"/>
  <c r="X32" i="28"/>
  <c r="X101" i="28"/>
  <c r="X132" i="28"/>
  <c r="X99" i="28"/>
  <c r="X37" i="28"/>
  <c r="X115" i="28"/>
  <c r="X18" i="28"/>
  <c r="X130" i="28"/>
  <c r="J1415" i="2"/>
  <c r="K1415" i="2"/>
  <c r="G1416" i="2"/>
  <c r="I1415" i="2"/>
  <c r="M1415" i="2"/>
  <c r="X73" i="28"/>
  <c r="X117" i="28"/>
  <c r="X89" i="28"/>
  <c r="X60" i="28"/>
  <c r="X71" i="28"/>
  <c r="X45" i="28"/>
  <c r="X52" i="28"/>
  <c r="X68" i="28"/>
  <c r="X24" i="28"/>
  <c r="X27" i="28"/>
  <c r="X59" i="28"/>
  <c r="X23" i="28"/>
  <c r="X75" i="28"/>
  <c r="X43" i="28"/>
  <c r="X78" i="28"/>
  <c r="X128" i="28"/>
  <c r="X98" i="28"/>
  <c r="X19" i="28"/>
  <c r="X72" i="28"/>
  <c r="Y1" i="28"/>
  <c r="Y86" i="28" s="1"/>
  <c r="X111" i="28"/>
  <c r="X76" i="28"/>
  <c r="X81" i="28"/>
  <c r="X108" i="28"/>
  <c r="X80" i="28"/>
  <c r="X94" i="28"/>
  <c r="X51" i="28"/>
  <c r="X86" i="28"/>
  <c r="X47" i="28"/>
  <c r="X82" i="28"/>
  <c r="X36" i="28"/>
  <c r="X95" i="28"/>
  <c r="X96" i="28"/>
  <c r="X83" i="28"/>
  <c r="X54" i="28"/>
  <c r="X121" i="28"/>
  <c r="X57" i="28"/>
  <c r="X41" i="28"/>
  <c r="X58" i="28"/>
  <c r="X53" i="28"/>
  <c r="X64" i="28"/>
  <c r="X42" i="28"/>
  <c r="X56" i="28"/>
  <c r="X107" i="28"/>
  <c r="X113" i="28"/>
  <c r="X34" i="28"/>
  <c r="X67" i="28"/>
  <c r="X17" i="28"/>
  <c r="X38" i="28"/>
  <c r="X135" i="28"/>
  <c r="X134" i="28"/>
  <c r="X88" i="28"/>
  <c r="X39" i="28"/>
  <c r="X112" i="28"/>
  <c r="X14" i="28"/>
  <c r="X13" i="28"/>
  <c r="X49" i="28"/>
  <c r="X123" i="28"/>
  <c r="X48" i="28"/>
  <c r="X84" i="28"/>
  <c r="X46" i="28"/>
  <c r="X124" i="28"/>
  <c r="X74" i="28"/>
  <c r="X30" i="28"/>
  <c r="X50" i="28"/>
  <c r="X131" i="28"/>
  <c r="X66" i="28"/>
  <c r="X90" i="28"/>
  <c r="X15" i="28"/>
  <c r="X26" i="28"/>
  <c r="X126" i="28"/>
  <c r="X122" i="28"/>
  <c r="X79" i="28"/>
  <c r="X110" i="28"/>
  <c r="X140" i="28"/>
  <c r="X104" i="28"/>
  <c r="X97" i="28"/>
  <c r="X100" i="28"/>
  <c r="X127" i="28"/>
  <c r="X92" i="28"/>
  <c r="X29" i="28"/>
  <c r="X114" i="28"/>
  <c r="X22" i="28"/>
  <c r="X28" i="28"/>
  <c r="X138" i="28"/>
  <c r="X106" i="28"/>
  <c r="X33" i="28"/>
  <c r="X25" i="28"/>
  <c r="X20" i="28"/>
  <c r="X91" i="28"/>
  <c r="X69" i="28"/>
  <c r="X77" i="28"/>
  <c r="X65" i="28"/>
  <c r="X16" i="28"/>
  <c r="X21" i="28"/>
  <c r="X119" i="28"/>
  <c r="X62" i="28"/>
  <c r="M2119" i="2"/>
  <c r="J2119" i="2"/>
  <c r="K2119" i="2"/>
  <c r="G2120" i="2"/>
  <c r="I2119" i="2"/>
  <c r="H1856" i="2"/>
  <c r="K1855" i="2"/>
  <c r="M1855" i="2"/>
  <c r="I1855" i="2"/>
  <c r="J1855" i="2"/>
  <c r="H603" i="24"/>
  <c r="N602" i="24"/>
  <c r="K602" i="24"/>
  <c r="L602" i="24"/>
  <c r="J602" i="24"/>
  <c r="H184" i="2"/>
  <c r="K183" i="2"/>
  <c r="M183" i="2"/>
  <c r="I183" i="2"/>
  <c r="J183" i="2"/>
  <c r="L646" i="24"/>
  <c r="N646" i="24"/>
  <c r="H647" i="24"/>
  <c r="K646" i="24"/>
  <c r="J646" i="24"/>
  <c r="M2559" i="2"/>
  <c r="G2560" i="2"/>
  <c r="J2559" i="2"/>
  <c r="K2559" i="2"/>
  <c r="I2559" i="2"/>
  <c r="H321" i="24"/>
  <c r="AB23" i="29"/>
  <c r="N338" i="24"/>
  <c r="L338" i="24"/>
  <c r="K338" i="24"/>
  <c r="J338" i="24"/>
  <c r="H339" i="24"/>
  <c r="N8" i="24"/>
  <c r="L8" i="24"/>
  <c r="H9" i="24"/>
  <c r="J8" i="24"/>
  <c r="K8" i="24"/>
  <c r="I427" i="24"/>
  <c r="N426" i="24"/>
  <c r="J426" i="24"/>
  <c r="K426" i="24"/>
  <c r="L426" i="24"/>
  <c r="J800" i="2"/>
  <c r="M800" i="2"/>
  <c r="I800" i="2"/>
  <c r="G801" i="2"/>
  <c r="K800" i="2"/>
  <c r="H296" i="24"/>
  <c r="N295" i="24"/>
  <c r="L295" i="24"/>
  <c r="J295" i="24"/>
  <c r="K295" i="24"/>
  <c r="I317" i="24"/>
  <c r="K316" i="24"/>
  <c r="L316" i="24"/>
  <c r="J316" i="24"/>
  <c r="N316" i="24"/>
  <c r="M271" i="2"/>
  <c r="J271" i="2"/>
  <c r="I271" i="2"/>
  <c r="G272" i="2"/>
  <c r="K271" i="2"/>
  <c r="E10" i="18"/>
  <c r="G5" i="21" s="1"/>
  <c r="F10" i="18"/>
  <c r="I5" i="21" s="1"/>
  <c r="E5" i="21" s="1"/>
  <c r="I1151" i="2"/>
  <c r="K1151" i="2"/>
  <c r="G1152" i="2"/>
  <c r="M1151" i="2"/>
  <c r="J1151" i="2"/>
  <c r="M1504" i="2"/>
  <c r="J1504" i="2"/>
  <c r="G1505" i="2"/>
  <c r="K1504" i="2"/>
  <c r="I1504" i="2"/>
  <c r="I1592" i="2"/>
  <c r="J1592" i="2"/>
  <c r="M1592" i="2"/>
  <c r="K1592" i="2"/>
  <c r="G1593" i="2"/>
  <c r="H119" i="24"/>
  <c r="L118" i="24"/>
  <c r="K118" i="24"/>
  <c r="J118" i="24"/>
  <c r="N118" i="24"/>
  <c r="N560" i="24"/>
  <c r="K560" i="24"/>
  <c r="J560" i="24"/>
  <c r="L560" i="24"/>
  <c r="H562" i="24"/>
  <c r="H360" i="2"/>
  <c r="J359" i="2"/>
  <c r="I359" i="2"/>
  <c r="K359" i="2"/>
  <c r="M359" i="2"/>
  <c r="L184" i="24"/>
  <c r="K184" i="24"/>
  <c r="N184" i="24"/>
  <c r="J184" i="24"/>
  <c r="H185" i="24"/>
  <c r="I1679" i="2"/>
  <c r="J1679" i="2"/>
  <c r="G1680" i="2"/>
  <c r="K1679" i="2"/>
  <c r="M1679" i="2"/>
  <c r="J2031" i="2"/>
  <c r="M2031" i="2"/>
  <c r="I2031" i="2"/>
  <c r="K2031" i="2"/>
  <c r="G2032" i="2"/>
  <c r="H536" i="2"/>
  <c r="K535" i="2"/>
  <c r="J535" i="2"/>
  <c r="I535" i="2"/>
  <c r="M535" i="2"/>
  <c r="O35" i="29"/>
  <c r="P35" i="29" s="1"/>
  <c r="Q35" i="29" s="1"/>
  <c r="R35" i="29"/>
  <c r="T35" i="29" s="1"/>
  <c r="N35" i="29"/>
  <c r="I1767" i="2"/>
  <c r="K1767" i="2"/>
  <c r="G1768" i="2"/>
  <c r="J1767" i="2"/>
  <c r="M1767" i="2"/>
  <c r="H207" i="24"/>
  <c r="K206" i="24"/>
  <c r="N206" i="24"/>
  <c r="L206" i="24"/>
  <c r="J206" i="24"/>
  <c r="K623" i="2"/>
  <c r="G624" i="2"/>
  <c r="I623" i="2"/>
  <c r="M623" i="2"/>
  <c r="J623" i="2"/>
  <c r="H31" i="24"/>
  <c r="N30" i="24"/>
  <c r="K30" i="24"/>
  <c r="L30" i="24"/>
  <c r="J30" i="24"/>
  <c r="H2472" i="2"/>
  <c r="K2471" i="2"/>
  <c r="J2471" i="2"/>
  <c r="M2471" i="2"/>
  <c r="I2471" i="2"/>
  <c r="H9" i="2"/>
  <c r="K8" i="2"/>
  <c r="J8" i="2"/>
  <c r="I8" i="2"/>
  <c r="M8" i="2"/>
  <c r="K97" i="24"/>
  <c r="H98" i="24"/>
  <c r="J97" i="24"/>
  <c r="L97" i="24"/>
  <c r="N97" i="24"/>
  <c r="H430" i="24"/>
  <c r="H540" i="24"/>
  <c r="N538" i="24"/>
  <c r="K538" i="24"/>
  <c r="L538" i="24"/>
  <c r="J538" i="24"/>
  <c r="K624" i="24"/>
  <c r="J624" i="24"/>
  <c r="N624" i="24"/>
  <c r="H625" i="24"/>
  <c r="L624" i="24"/>
  <c r="G2298" i="2"/>
  <c r="K2297" i="2"/>
  <c r="I2297" i="2"/>
  <c r="J2297" i="2"/>
  <c r="M2297" i="2"/>
  <c r="I141" i="24"/>
  <c r="N140" i="24"/>
  <c r="J140" i="24"/>
  <c r="L140" i="24"/>
  <c r="K140" i="24"/>
  <c r="J976" i="2"/>
  <c r="I976" i="2"/>
  <c r="G977" i="2"/>
  <c r="K976" i="2"/>
  <c r="M976" i="2"/>
  <c r="E4" i="21"/>
  <c r="J448" i="2"/>
  <c r="G449" i="2"/>
  <c r="I448" i="2"/>
  <c r="K448" i="2"/>
  <c r="M448" i="2"/>
  <c r="J230" i="24"/>
  <c r="N230" i="24"/>
  <c r="K230" i="24"/>
  <c r="H232" i="24"/>
  <c r="L230" i="24"/>
  <c r="K409" i="24"/>
  <c r="J409" i="24"/>
  <c r="H410" i="24"/>
  <c r="L409" i="24"/>
  <c r="N409" i="24"/>
  <c r="H252" i="24"/>
  <c r="K251" i="24"/>
  <c r="L251" i="24"/>
  <c r="N251" i="24"/>
  <c r="J251" i="24"/>
  <c r="H276" i="24"/>
  <c r="G363" i="2"/>
  <c r="G2475" i="2"/>
  <c r="M1329" i="2"/>
  <c r="K1329" i="2"/>
  <c r="I1329" i="2"/>
  <c r="G1330" i="2"/>
  <c r="J1329" i="2"/>
  <c r="H144" i="24"/>
  <c r="I273" i="24"/>
  <c r="L272" i="24"/>
  <c r="K272" i="24"/>
  <c r="N272" i="24"/>
  <c r="J272" i="24"/>
  <c r="I1064" i="2"/>
  <c r="K1064" i="2"/>
  <c r="G1065" i="2"/>
  <c r="J1064" i="2"/>
  <c r="M1064" i="2"/>
  <c r="G187" i="2"/>
  <c r="G1950" i="2"/>
  <c r="K582" i="24"/>
  <c r="N582" i="24"/>
  <c r="J582" i="24"/>
  <c r="L582" i="24"/>
  <c r="H584" i="24"/>
  <c r="M96" i="2"/>
  <c r="K96" i="2"/>
  <c r="I96" i="2"/>
  <c r="G97" i="2"/>
  <c r="J96" i="2"/>
  <c r="G11" i="2"/>
  <c r="K383" i="24"/>
  <c r="L383" i="24"/>
  <c r="H384" i="24"/>
  <c r="N383" i="24"/>
  <c r="J383" i="24"/>
  <c r="J515" i="24"/>
  <c r="K515" i="24"/>
  <c r="H516" i="24"/>
  <c r="N515" i="24"/>
  <c r="L515" i="24"/>
  <c r="J449" i="24"/>
  <c r="K449" i="24"/>
  <c r="N449" i="24"/>
  <c r="L449" i="24"/>
  <c r="H450" i="24"/>
  <c r="I210" i="24"/>
  <c r="H494" i="24"/>
  <c r="N493" i="24"/>
  <c r="J493" i="24"/>
  <c r="K493" i="24"/>
  <c r="L493" i="24"/>
  <c r="H2100" i="2"/>
  <c r="H2101" i="2" s="1"/>
  <c r="H2102" i="2" s="1"/>
  <c r="H2103" i="2" s="1"/>
  <c r="H2104" i="2" s="1"/>
  <c r="H2105" i="2" s="1"/>
  <c r="H2106" i="2" s="1"/>
  <c r="H2107" i="2" s="1"/>
  <c r="H2108" i="2" s="1"/>
  <c r="H2109" i="2" s="1"/>
  <c r="H2099" i="2"/>
  <c r="F11" i="22"/>
  <c r="G1858" i="2"/>
  <c r="L162" i="24"/>
  <c r="N162" i="24"/>
  <c r="K162" i="24"/>
  <c r="J162" i="24"/>
  <c r="H163" i="24"/>
  <c r="Y80" i="28"/>
  <c r="Y126" i="28"/>
  <c r="Y97" i="28"/>
  <c r="Y134" i="28"/>
  <c r="Y38" i="28"/>
  <c r="Y101" i="28"/>
  <c r="Y127" i="28"/>
  <c r="Y110" i="28"/>
  <c r="Y12" i="28"/>
  <c r="Y107" i="28"/>
  <c r="Y45" i="28"/>
  <c r="Y85" i="28"/>
  <c r="Y111" i="28"/>
  <c r="Y32" i="28"/>
  <c r="Y19" i="28"/>
  <c r="Y139" i="28"/>
  <c r="H79" i="24"/>
  <c r="K78" i="24"/>
  <c r="N78" i="24"/>
  <c r="L78" i="24"/>
  <c r="J78" i="24"/>
  <c r="G891" i="2"/>
  <c r="J364" i="24"/>
  <c r="L364" i="24"/>
  <c r="H365" i="24"/>
  <c r="K364" i="24"/>
  <c r="N364" i="24"/>
  <c r="G2387" i="2"/>
  <c r="I2386" i="2"/>
  <c r="H1945" i="2"/>
  <c r="I1944" i="2"/>
  <c r="J1944" i="2"/>
  <c r="K1944" i="2"/>
  <c r="M1944" i="2"/>
  <c r="I713" i="2"/>
  <c r="K713" i="2"/>
  <c r="J713" i="2"/>
  <c r="G714" i="2"/>
  <c r="M713" i="2"/>
  <c r="J54" i="24"/>
  <c r="N54" i="24"/>
  <c r="L54" i="24"/>
  <c r="H56" i="24"/>
  <c r="K54" i="24"/>
  <c r="H889" i="2"/>
  <c r="K888" i="2"/>
  <c r="I888" i="2"/>
  <c r="M888" i="2"/>
  <c r="J888" i="2"/>
  <c r="G540" i="2"/>
  <c r="I2209" i="2"/>
  <c r="G2210" i="2"/>
  <c r="K2209" i="2"/>
  <c r="M2209" i="2"/>
  <c r="J2209" i="2"/>
  <c r="N472" i="24"/>
  <c r="J472" i="24"/>
  <c r="H474" i="24"/>
  <c r="K472" i="24"/>
  <c r="L472" i="24"/>
  <c r="M2386" i="2" l="1"/>
  <c r="J2386" i="2"/>
  <c r="Y60" i="28"/>
  <c r="Y136" i="28"/>
  <c r="Y58" i="28"/>
  <c r="Y44" i="28"/>
  <c r="Y95" i="28"/>
  <c r="Y133" i="28"/>
  <c r="Y49" i="28"/>
  <c r="Y41" i="28"/>
  <c r="Y36" i="28"/>
  <c r="Y92" i="28"/>
  <c r="Y48" i="28"/>
  <c r="Y120" i="28"/>
  <c r="Y76" i="28"/>
  <c r="Y98" i="28"/>
  <c r="Y31" i="28"/>
  <c r="Y64" i="28"/>
  <c r="Y71" i="28"/>
  <c r="Y125" i="28"/>
  <c r="Y26" i="28"/>
  <c r="Y118" i="28"/>
  <c r="Y132" i="28"/>
  <c r="Y94" i="28"/>
  <c r="Y21" i="28"/>
  <c r="Y52" i="28"/>
  <c r="Y13" i="28"/>
  <c r="Z1" i="28"/>
  <c r="Z117" i="28" s="1"/>
  <c r="Y105" i="28"/>
  <c r="Y46" i="28"/>
  <c r="Y117" i="28"/>
  <c r="Y128" i="28"/>
  <c r="Y23" i="28"/>
  <c r="Y89" i="28"/>
  <c r="Y27" i="28"/>
  <c r="Y130" i="28"/>
  <c r="Y113" i="28"/>
  <c r="Y33" i="28"/>
  <c r="Y22" i="28"/>
  <c r="Y70" i="28"/>
  <c r="Y16" i="28"/>
  <c r="Y115" i="28"/>
  <c r="Y72" i="28"/>
  <c r="Y28" i="28"/>
  <c r="Y112" i="28"/>
  <c r="Y104" i="28"/>
  <c r="Y137" i="28"/>
  <c r="Y122" i="28"/>
  <c r="Y57" i="28"/>
  <c r="Y121" i="28"/>
  <c r="Y54" i="28"/>
  <c r="Y81" i="28"/>
  <c r="Y108" i="28"/>
  <c r="Y50" i="28"/>
  <c r="Y37" i="28"/>
  <c r="Y79" i="28"/>
  <c r="Y129" i="28"/>
  <c r="Y59" i="28"/>
  <c r="Y106" i="28"/>
  <c r="Y61" i="28"/>
  <c r="Y40" i="28"/>
  <c r="Y55" i="28"/>
  <c r="Y124" i="28"/>
  <c r="Y82" i="28"/>
  <c r="Y67" i="28"/>
  <c r="Y29" i="28"/>
  <c r="Y18" i="28"/>
  <c r="Y24" i="28"/>
  <c r="Y138" i="28"/>
  <c r="Y63" i="28"/>
  <c r="Y119" i="28"/>
  <c r="Y68" i="28"/>
  <c r="Y35" i="28"/>
  <c r="Y25" i="28"/>
  <c r="Y43" i="28"/>
  <c r="Y42" i="28"/>
  <c r="Y14" i="28"/>
  <c r="Y17" i="28"/>
  <c r="Y15" i="28"/>
  <c r="Y47" i="28"/>
  <c r="Y53" i="28"/>
  <c r="Y87" i="28"/>
  <c r="Y96" i="28"/>
  <c r="Y78" i="28"/>
  <c r="Y56" i="28"/>
  <c r="Y109" i="28"/>
  <c r="Y88" i="28"/>
  <c r="Y66" i="28"/>
  <c r="Y39" i="28"/>
  <c r="Y73" i="28"/>
  <c r="Y65" i="28"/>
  <c r="Y30" i="28"/>
  <c r="Y93" i="28"/>
  <c r="Y77" i="28"/>
  <c r="Y34" i="28"/>
  <c r="Y131" i="28"/>
  <c r="Y100" i="28"/>
  <c r="Y74" i="28"/>
  <c r="Y84" i="28"/>
  <c r="Y91" i="28"/>
  <c r="Y90" i="28"/>
  <c r="Y135" i="28"/>
  <c r="Y102" i="28"/>
  <c r="Y20" i="28"/>
  <c r="Y114" i="28"/>
  <c r="Y123" i="28"/>
  <c r="Y140" i="28"/>
  <c r="Y99" i="28"/>
  <c r="Y62" i="28"/>
  <c r="Y75" i="28"/>
  <c r="Y116" i="28"/>
  <c r="Y69" i="28"/>
  <c r="Y103" i="28"/>
  <c r="Y83" i="28"/>
  <c r="Y51" i="28"/>
  <c r="J1240" i="2"/>
  <c r="G1241" i="2"/>
  <c r="I1240" i="2"/>
  <c r="K1240" i="2"/>
  <c r="M1240" i="2"/>
  <c r="K1416" i="2"/>
  <c r="I1416" i="2"/>
  <c r="J1416" i="2"/>
  <c r="M1416" i="2"/>
  <c r="G1417" i="2"/>
  <c r="H185" i="2"/>
  <c r="I184" i="2"/>
  <c r="K184" i="2"/>
  <c r="J184" i="2"/>
  <c r="M184" i="2"/>
  <c r="H1857" i="2"/>
  <c r="J1856" i="2"/>
  <c r="I1856" i="2"/>
  <c r="M1856" i="2"/>
  <c r="K1856" i="2"/>
  <c r="G2121" i="2"/>
  <c r="K2120" i="2"/>
  <c r="M2120" i="2"/>
  <c r="I2120" i="2"/>
  <c r="J2120" i="2"/>
  <c r="H604" i="24"/>
  <c r="N603" i="24"/>
  <c r="K603" i="24"/>
  <c r="J603" i="24"/>
  <c r="L603" i="24"/>
  <c r="F11" i="18"/>
  <c r="I6" i="21" s="1"/>
  <c r="E6" i="21" s="1"/>
  <c r="K9" i="24"/>
  <c r="H10" i="24"/>
  <c r="J9" i="24"/>
  <c r="L9" i="24"/>
  <c r="N9" i="24"/>
  <c r="H322" i="24"/>
  <c r="K2560" i="2"/>
  <c r="M2560" i="2"/>
  <c r="I2560" i="2"/>
  <c r="J2560" i="2"/>
  <c r="G2561" i="2"/>
  <c r="L296" i="24"/>
  <c r="H298" i="24"/>
  <c r="J296" i="24"/>
  <c r="N296" i="24"/>
  <c r="K296" i="24"/>
  <c r="L339" i="24"/>
  <c r="N339" i="24"/>
  <c r="J339" i="24"/>
  <c r="K339" i="24"/>
  <c r="H340" i="24"/>
  <c r="J801" i="2"/>
  <c r="M801" i="2"/>
  <c r="I801" i="2"/>
  <c r="G802" i="2"/>
  <c r="K801" i="2"/>
  <c r="I428" i="24"/>
  <c r="N427" i="24"/>
  <c r="J427" i="24"/>
  <c r="K427" i="24"/>
  <c r="L427" i="24"/>
  <c r="J647" i="24"/>
  <c r="K647" i="24"/>
  <c r="H648" i="24"/>
  <c r="N647" i="24"/>
  <c r="L647" i="24"/>
  <c r="I318" i="24"/>
  <c r="L317" i="24"/>
  <c r="J317" i="24"/>
  <c r="K317" i="24"/>
  <c r="N317" i="24"/>
  <c r="F12" i="22"/>
  <c r="I85" i="21" s="1"/>
  <c r="E85" i="21" s="1"/>
  <c r="I272" i="2"/>
  <c r="J272" i="2"/>
  <c r="M272" i="2"/>
  <c r="G273" i="2"/>
  <c r="K272" i="2"/>
  <c r="E11" i="18"/>
  <c r="G6" i="21" s="1"/>
  <c r="I142" i="24"/>
  <c r="J141" i="24"/>
  <c r="L141" i="24"/>
  <c r="K141" i="24"/>
  <c r="N141" i="24"/>
  <c r="H537" i="2"/>
  <c r="J536" i="2"/>
  <c r="I536" i="2"/>
  <c r="M536" i="2"/>
  <c r="K536" i="2"/>
  <c r="K1680" i="2"/>
  <c r="M1680" i="2"/>
  <c r="J1680" i="2"/>
  <c r="G1681" i="2"/>
  <c r="I1680" i="2"/>
  <c r="E12" i="22"/>
  <c r="G85" i="21" s="1"/>
  <c r="H431" i="24"/>
  <c r="H208" i="24"/>
  <c r="K207" i="24"/>
  <c r="L207" i="24"/>
  <c r="N207" i="24"/>
  <c r="J207" i="24"/>
  <c r="M1768" i="2"/>
  <c r="K1768" i="2"/>
  <c r="G1769" i="2"/>
  <c r="J1768" i="2"/>
  <c r="I1768" i="2"/>
  <c r="K2032" i="2"/>
  <c r="M2032" i="2"/>
  <c r="G2033" i="2"/>
  <c r="J2032" i="2"/>
  <c r="I2032" i="2"/>
  <c r="G1506" i="2"/>
  <c r="K1505" i="2"/>
  <c r="J1505" i="2"/>
  <c r="I1505" i="2"/>
  <c r="M1505" i="2"/>
  <c r="K98" i="24"/>
  <c r="J98" i="24"/>
  <c r="L98" i="24"/>
  <c r="H100" i="24"/>
  <c r="N98" i="24"/>
  <c r="H2473" i="2"/>
  <c r="J2472" i="2"/>
  <c r="K2472" i="2"/>
  <c r="I2472" i="2"/>
  <c r="M2472" i="2"/>
  <c r="J624" i="2"/>
  <c r="I624" i="2"/>
  <c r="K624" i="2"/>
  <c r="G625" i="2"/>
  <c r="M624" i="2"/>
  <c r="H186" i="24"/>
  <c r="N185" i="24"/>
  <c r="L185" i="24"/>
  <c r="J185" i="24"/>
  <c r="K185" i="24"/>
  <c r="I1152" i="2"/>
  <c r="M1152" i="2"/>
  <c r="G1153" i="2"/>
  <c r="K1152" i="2"/>
  <c r="J1152" i="2"/>
  <c r="N625" i="24"/>
  <c r="L625" i="24"/>
  <c r="J625" i="24"/>
  <c r="H626" i="24"/>
  <c r="K625" i="24"/>
  <c r="H541" i="24"/>
  <c r="N540" i="24"/>
  <c r="K540" i="24"/>
  <c r="L540" i="24"/>
  <c r="J540" i="24"/>
  <c r="L119" i="24"/>
  <c r="H120" i="24"/>
  <c r="J119" i="24"/>
  <c r="N119" i="24"/>
  <c r="K119" i="24"/>
  <c r="G2299" i="2"/>
  <c r="I2298" i="2"/>
  <c r="M2298" i="2"/>
  <c r="J2298" i="2"/>
  <c r="K2298" i="2"/>
  <c r="H361" i="2"/>
  <c r="I360" i="2"/>
  <c r="M360" i="2"/>
  <c r="J360" i="2"/>
  <c r="K360" i="2"/>
  <c r="H32" i="24"/>
  <c r="K31" i="24"/>
  <c r="J31" i="24"/>
  <c r="L31" i="24"/>
  <c r="N31" i="24"/>
  <c r="M1593" i="2"/>
  <c r="I1593" i="2"/>
  <c r="G1594" i="2"/>
  <c r="J1593" i="2"/>
  <c r="K1593" i="2"/>
  <c r="H10" i="2"/>
  <c r="I9" i="2"/>
  <c r="J9" i="2"/>
  <c r="M9" i="2"/>
  <c r="K9" i="2"/>
  <c r="H563" i="24"/>
  <c r="J562" i="24"/>
  <c r="L562" i="24"/>
  <c r="N562" i="24"/>
  <c r="K562" i="24"/>
  <c r="L163" i="24"/>
  <c r="J163" i="24"/>
  <c r="N163" i="24"/>
  <c r="K163" i="24"/>
  <c r="H164" i="24"/>
  <c r="G1859" i="2"/>
  <c r="Z90" i="28"/>
  <c r="Z85" i="28"/>
  <c r="Z118" i="28"/>
  <c r="G541" i="2"/>
  <c r="J2387" i="2"/>
  <c r="I2387" i="2"/>
  <c r="G2388" i="2"/>
  <c r="K2387" i="2"/>
  <c r="M2387" i="2"/>
  <c r="N516" i="24"/>
  <c r="L516" i="24"/>
  <c r="H518" i="24"/>
  <c r="K516" i="24"/>
  <c r="J516" i="24"/>
  <c r="G1066" i="2"/>
  <c r="I1065" i="2"/>
  <c r="K1065" i="2"/>
  <c r="M1065" i="2"/>
  <c r="J1065" i="2"/>
  <c r="G2476" i="2"/>
  <c r="H277" i="24"/>
  <c r="J252" i="24"/>
  <c r="N252" i="24"/>
  <c r="L252" i="24"/>
  <c r="K252" i="24"/>
  <c r="H254" i="24"/>
  <c r="K410" i="24"/>
  <c r="N410" i="24"/>
  <c r="L410" i="24"/>
  <c r="J410" i="24"/>
  <c r="H411" i="24"/>
  <c r="J449" i="2"/>
  <c r="I449" i="2"/>
  <c r="G450" i="2"/>
  <c r="M449" i="2"/>
  <c r="K449" i="2"/>
  <c r="G2211" i="2"/>
  <c r="I2210" i="2"/>
  <c r="K2210" i="2"/>
  <c r="J2210" i="2"/>
  <c r="M2210" i="2"/>
  <c r="H890" i="2"/>
  <c r="J889" i="2"/>
  <c r="K889" i="2"/>
  <c r="I889" i="2"/>
  <c r="M889" i="2"/>
  <c r="G892" i="2"/>
  <c r="N494" i="24"/>
  <c r="K494" i="24"/>
  <c r="J494" i="24"/>
  <c r="L494" i="24"/>
  <c r="H496" i="24"/>
  <c r="J450" i="24"/>
  <c r="K450" i="24"/>
  <c r="L450" i="24"/>
  <c r="H452" i="24"/>
  <c r="N450" i="24"/>
  <c r="H145" i="24"/>
  <c r="I97" i="2"/>
  <c r="M97" i="2"/>
  <c r="G98" i="2"/>
  <c r="K97" i="2"/>
  <c r="J97" i="2"/>
  <c r="I211" i="24"/>
  <c r="J584" i="24"/>
  <c r="L584" i="24"/>
  <c r="H585" i="24"/>
  <c r="K584" i="24"/>
  <c r="N584" i="24"/>
  <c r="G1951" i="2"/>
  <c r="G715" i="2"/>
  <c r="M714" i="2"/>
  <c r="J714" i="2"/>
  <c r="K714" i="2"/>
  <c r="I714" i="2"/>
  <c r="L474" i="24"/>
  <c r="J474" i="24"/>
  <c r="K474" i="24"/>
  <c r="H475" i="24"/>
  <c r="N474" i="24"/>
  <c r="N56" i="24"/>
  <c r="H57" i="24"/>
  <c r="L56" i="24"/>
  <c r="K56" i="24"/>
  <c r="J56" i="24"/>
  <c r="H1946" i="2"/>
  <c r="J1945" i="2"/>
  <c r="K1945" i="2"/>
  <c r="I1945" i="2"/>
  <c r="M1945" i="2"/>
  <c r="I84" i="21"/>
  <c r="G188" i="2"/>
  <c r="J1330" i="2"/>
  <c r="G1331" i="2"/>
  <c r="I1330" i="2"/>
  <c r="K1330" i="2"/>
  <c r="M1330" i="2"/>
  <c r="L384" i="24"/>
  <c r="H386" i="24"/>
  <c r="J384" i="24"/>
  <c r="N384" i="24"/>
  <c r="K384" i="24"/>
  <c r="H80" i="24"/>
  <c r="K79" i="24"/>
  <c r="L79" i="24"/>
  <c r="J79" i="24"/>
  <c r="N79" i="24"/>
  <c r="N232" i="24"/>
  <c r="J232" i="24"/>
  <c r="H233" i="24"/>
  <c r="K232" i="24"/>
  <c r="L232" i="24"/>
  <c r="N365" i="24"/>
  <c r="K365" i="24"/>
  <c r="J365" i="24"/>
  <c r="H366" i="24"/>
  <c r="L365" i="24"/>
  <c r="G364" i="2"/>
  <c r="I274" i="24"/>
  <c r="N273" i="24"/>
  <c r="L273" i="24"/>
  <c r="K273" i="24"/>
  <c r="J273" i="24"/>
  <c r="G12" i="2"/>
  <c r="G978" i="2"/>
  <c r="M977" i="2"/>
  <c r="I977" i="2"/>
  <c r="K977" i="2"/>
  <c r="J977" i="2"/>
  <c r="Z70" i="28" l="1"/>
  <c r="Z107" i="28"/>
  <c r="Z96" i="28"/>
  <c r="Z125" i="28"/>
  <c r="Z76" i="28"/>
  <c r="Z119" i="28"/>
  <c r="Z87" i="28"/>
  <c r="Z25" i="28"/>
  <c r="Z50" i="28"/>
  <c r="Z34" i="28"/>
  <c r="Z45" i="28"/>
  <c r="Z97" i="28"/>
  <c r="Z38" i="28"/>
  <c r="Z126" i="28"/>
  <c r="Z99" i="28"/>
  <c r="Z77" i="28"/>
  <c r="Z36" i="28"/>
  <c r="Z86" i="28"/>
  <c r="Z53" i="28"/>
  <c r="Z52" i="28"/>
  <c r="Z23" i="28"/>
  <c r="Z44" i="28"/>
  <c r="Z89" i="28"/>
  <c r="Z78" i="28"/>
  <c r="Z110" i="28"/>
  <c r="Z30" i="28"/>
  <c r="Z37" i="28"/>
  <c r="Z104" i="28"/>
  <c r="Z75" i="28"/>
  <c r="Z15" i="28"/>
  <c r="Z112" i="28"/>
  <c r="Z137" i="28"/>
  <c r="Z13" i="28"/>
  <c r="Z136" i="28"/>
  <c r="Z33" i="28"/>
  <c r="Z31" i="28"/>
  <c r="Z123" i="28"/>
  <c r="Z20" i="28"/>
  <c r="Z19" i="28"/>
  <c r="Z49" i="28"/>
  <c r="Z114" i="28"/>
  <c r="Z48" i="28"/>
  <c r="Z29" i="28"/>
  <c r="Z122" i="28"/>
  <c r="Z138" i="28"/>
  <c r="Z100" i="28"/>
  <c r="Z43" i="28"/>
  <c r="Z91" i="28"/>
  <c r="Z79" i="28"/>
  <c r="Z81" i="28"/>
  <c r="Z24" i="28"/>
  <c r="Z127" i="28"/>
  <c r="Z92" i="28"/>
  <c r="Z129" i="28"/>
  <c r="Z113" i="28"/>
  <c r="Z71" i="28"/>
  <c r="Z80" i="28"/>
  <c r="Z28" i="28"/>
  <c r="Z63" i="28"/>
  <c r="Z17" i="28"/>
  <c r="Z46" i="28"/>
  <c r="Z131" i="28"/>
  <c r="Z55" i="28"/>
  <c r="Z68" i="28"/>
  <c r="Z41" i="28"/>
  <c r="Z82" i="28"/>
  <c r="Z102" i="28"/>
  <c r="Z101" i="28"/>
  <c r="Z64" i="28"/>
  <c r="Z139" i="28"/>
  <c r="Z40" i="28"/>
  <c r="Z62" i="28"/>
  <c r="Z83" i="28"/>
  <c r="Z27" i="28"/>
  <c r="Z66" i="28"/>
  <c r="Z116" i="28"/>
  <c r="Z65" i="28"/>
  <c r="Z115" i="28"/>
  <c r="Z32" i="28"/>
  <c r="Z54" i="28"/>
  <c r="Z39" i="28"/>
  <c r="Z67" i="28"/>
  <c r="Z18" i="28"/>
  <c r="Z73" i="28"/>
  <c r="Z133" i="28"/>
  <c r="Z51" i="28"/>
  <c r="Z47" i="28"/>
  <c r="Z108" i="28"/>
  <c r="Z35" i="28"/>
  <c r="Z16" i="28"/>
  <c r="Z95" i="28"/>
  <c r="Z93" i="28"/>
  <c r="Z60" i="28"/>
  <c r="Z128" i="28"/>
  <c r="Z58" i="28"/>
  <c r="AA1" i="28"/>
  <c r="AA120" i="28" s="1"/>
  <c r="Z124" i="28"/>
  <c r="Z132" i="28"/>
  <c r="Z140" i="28"/>
  <c r="Z103" i="28"/>
  <c r="Z56" i="28"/>
  <c r="Z69" i="28"/>
  <c r="Z94" i="28"/>
  <c r="Z14" i="28"/>
  <c r="Z61" i="28"/>
  <c r="Z42" i="28"/>
  <c r="Z106" i="28"/>
  <c r="Z12" i="28"/>
  <c r="Z84" i="28"/>
  <c r="Z22" i="28"/>
  <c r="Z98" i="28"/>
  <c r="Z121" i="28"/>
  <c r="Z134" i="28"/>
  <c r="Z109" i="28"/>
  <c r="Z111" i="28"/>
  <c r="Z105" i="28"/>
  <c r="Z59" i="28"/>
  <c r="Z57" i="28"/>
  <c r="Z21" i="28"/>
  <c r="Z72" i="28"/>
  <c r="Z135" i="28"/>
  <c r="Z120" i="28"/>
  <c r="Z74" i="28"/>
  <c r="Z88" i="28"/>
  <c r="Z130" i="28"/>
  <c r="Z26" i="28"/>
  <c r="M1241" i="2"/>
  <c r="G1242" i="2"/>
  <c r="J1241" i="2"/>
  <c r="K1241" i="2"/>
  <c r="I1241" i="2"/>
  <c r="M1417" i="2"/>
  <c r="J1417" i="2"/>
  <c r="I1417" i="2"/>
  <c r="K1417" i="2"/>
  <c r="G1418" i="2"/>
  <c r="H1858" i="2"/>
  <c r="I1857" i="2"/>
  <c r="K1857" i="2"/>
  <c r="M1857" i="2"/>
  <c r="J1857" i="2"/>
  <c r="K604" i="24"/>
  <c r="N604" i="24"/>
  <c r="L604" i="24"/>
  <c r="H606" i="24"/>
  <c r="J604" i="24"/>
  <c r="I2121" i="2"/>
  <c r="J2121" i="2"/>
  <c r="G2122" i="2"/>
  <c r="K2121" i="2"/>
  <c r="M2121" i="2"/>
  <c r="H186" i="2"/>
  <c r="I185" i="2"/>
  <c r="M185" i="2"/>
  <c r="K185" i="2"/>
  <c r="J185" i="2"/>
  <c r="H323" i="24"/>
  <c r="I430" i="24"/>
  <c r="K428" i="24"/>
  <c r="J428" i="24"/>
  <c r="L428" i="24"/>
  <c r="N428" i="24"/>
  <c r="J2561" i="2"/>
  <c r="M2561" i="2"/>
  <c r="G2562" i="2"/>
  <c r="I2561" i="2"/>
  <c r="K2561" i="2"/>
  <c r="J802" i="2"/>
  <c r="K802" i="2"/>
  <c r="I802" i="2"/>
  <c r="M802" i="2"/>
  <c r="G803" i="2"/>
  <c r="K648" i="24"/>
  <c r="H650" i="24"/>
  <c r="N648" i="24"/>
  <c r="L648" i="24"/>
  <c r="J648" i="24"/>
  <c r="M8" i="13"/>
  <c r="J10" i="24"/>
  <c r="L10" i="24"/>
  <c r="H12" i="24"/>
  <c r="K10" i="24"/>
  <c r="N10" i="24"/>
  <c r="I320" i="24"/>
  <c r="J318" i="24"/>
  <c r="K318" i="24"/>
  <c r="N318" i="24"/>
  <c r="L318" i="24"/>
  <c r="J340" i="24"/>
  <c r="N340" i="24"/>
  <c r="H342" i="24"/>
  <c r="L340" i="24"/>
  <c r="K340" i="24"/>
  <c r="K298" i="24"/>
  <c r="N298" i="24"/>
  <c r="L298" i="24"/>
  <c r="J298" i="24"/>
  <c r="H299" i="24"/>
  <c r="K273" i="2"/>
  <c r="I273" i="2"/>
  <c r="G274" i="2"/>
  <c r="J273" i="2"/>
  <c r="M273" i="2"/>
  <c r="H210" i="24"/>
  <c r="N208" i="24"/>
  <c r="L208" i="24"/>
  <c r="J208" i="24"/>
  <c r="K208" i="24"/>
  <c r="I1681" i="2"/>
  <c r="J1681" i="2"/>
  <c r="K1681" i="2"/>
  <c r="G1682" i="2"/>
  <c r="M1681" i="2"/>
  <c r="H538" i="2"/>
  <c r="K537" i="2"/>
  <c r="I537" i="2"/>
  <c r="J537" i="2"/>
  <c r="M537" i="2"/>
  <c r="J563" i="24"/>
  <c r="K563" i="24"/>
  <c r="N563" i="24"/>
  <c r="L563" i="24"/>
  <c r="H564" i="24"/>
  <c r="K541" i="24"/>
  <c r="J541" i="24"/>
  <c r="L541" i="24"/>
  <c r="H542" i="24"/>
  <c r="N541" i="24"/>
  <c r="G1154" i="2"/>
  <c r="M1153" i="2"/>
  <c r="J1153" i="2"/>
  <c r="I1153" i="2"/>
  <c r="K1153" i="2"/>
  <c r="H362" i="2"/>
  <c r="K361" i="2"/>
  <c r="M361" i="2"/>
  <c r="I361" i="2"/>
  <c r="J361" i="2"/>
  <c r="J625" i="2"/>
  <c r="K625" i="2"/>
  <c r="G626" i="2"/>
  <c r="M625" i="2"/>
  <c r="I625" i="2"/>
  <c r="H432" i="24"/>
  <c r="J1594" i="2"/>
  <c r="G1595" i="2"/>
  <c r="M1594" i="2"/>
  <c r="K1594" i="2"/>
  <c r="I1594" i="2"/>
  <c r="J2299" i="2"/>
  <c r="K2299" i="2"/>
  <c r="G2300" i="2"/>
  <c r="I2299" i="2"/>
  <c r="M2299" i="2"/>
  <c r="H2474" i="2"/>
  <c r="I2473" i="2"/>
  <c r="K2473" i="2"/>
  <c r="M2473" i="2"/>
  <c r="J2473" i="2"/>
  <c r="L186" i="24"/>
  <c r="N186" i="24"/>
  <c r="K186" i="24"/>
  <c r="H188" i="24"/>
  <c r="J186" i="24"/>
  <c r="I1506" i="2"/>
  <c r="G1507" i="2"/>
  <c r="K1506" i="2"/>
  <c r="J1506" i="2"/>
  <c r="M1506" i="2"/>
  <c r="H11" i="2"/>
  <c r="I10" i="2"/>
  <c r="J10" i="2"/>
  <c r="K10" i="2"/>
  <c r="M10" i="2"/>
  <c r="H122" i="24"/>
  <c r="K120" i="24"/>
  <c r="J120" i="24"/>
  <c r="N120" i="24"/>
  <c r="L120" i="24"/>
  <c r="J626" i="24"/>
  <c r="K626" i="24"/>
  <c r="H628" i="24"/>
  <c r="L626" i="24"/>
  <c r="N626" i="24"/>
  <c r="G2034" i="2"/>
  <c r="I2033" i="2"/>
  <c r="M2033" i="2"/>
  <c r="J2033" i="2"/>
  <c r="K2033" i="2"/>
  <c r="H101" i="24"/>
  <c r="N100" i="24"/>
  <c r="L100" i="24"/>
  <c r="J100" i="24"/>
  <c r="K100" i="24"/>
  <c r="K1769" i="2"/>
  <c r="J1769" i="2"/>
  <c r="M1769" i="2"/>
  <c r="I1769" i="2"/>
  <c r="G1770" i="2"/>
  <c r="J32" i="24"/>
  <c r="N32" i="24"/>
  <c r="H34" i="24"/>
  <c r="L32" i="24"/>
  <c r="K32" i="24"/>
  <c r="I144" i="24"/>
  <c r="N142" i="24"/>
  <c r="J142" i="24"/>
  <c r="L142" i="24"/>
  <c r="K142" i="24"/>
  <c r="J80" i="24"/>
  <c r="K80" i="24"/>
  <c r="L80" i="24"/>
  <c r="N80" i="24"/>
  <c r="H81" i="24"/>
  <c r="G1952" i="2"/>
  <c r="I212" i="24"/>
  <c r="I450" i="2"/>
  <c r="M450" i="2"/>
  <c r="G451" i="2"/>
  <c r="J450" i="2"/>
  <c r="K450" i="2"/>
  <c r="L411" i="24"/>
  <c r="K411" i="24"/>
  <c r="N411" i="24"/>
  <c r="J411" i="24"/>
  <c r="H412" i="24"/>
  <c r="I1066" i="2"/>
  <c r="K1066" i="2"/>
  <c r="M1066" i="2"/>
  <c r="G1067" i="2"/>
  <c r="J1066" i="2"/>
  <c r="H891" i="2"/>
  <c r="I890" i="2"/>
  <c r="K890" i="2"/>
  <c r="M890" i="2"/>
  <c r="J890" i="2"/>
  <c r="J978" i="2"/>
  <c r="K978" i="2"/>
  <c r="G979" i="2"/>
  <c r="M978" i="2"/>
  <c r="I978" i="2"/>
  <c r="G13" i="2"/>
  <c r="H367" i="24"/>
  <c r="J366" i="24"/>
  <c r="L366" i="24"/>
  <c r="N366" i="24"/>
  <c r="K366" i="24"/>
  <c r="J1331" i="2"/>
  <c r="G1332" i="2"/>
  <c r="M1331" i="2"/>
  <c r="K1331" i="2"/>
  <c r="I1331" i="2"/>
  <c r="H146" i="24"/>
  <c r="N452" i="24"/>
  <c r="L452" i="24"/>
  <c r="K452" i="24"/>
  <c r="H453" i="24"/>
  <c r="J452" i="24"/>
  <c r="G2477" i="2"/>
  <c r="L233" i="24"/>
  <c r="H234" i="24"/>
  <c r="J233" i="24"/>
  <c r="N233" i="24"/>
  <c r="K233" i="24"/>
  <c r="J386" i="24"/>
  <c r="N386" i="24"/>
  <c r="L386" i="24"/>
  <c r="H387" i="24"/>
  <c r="K386" i="24"/>
  <c r="G189" i="2"/>
  <c r="J57" i="24"/>
  <c r="N57" i="24"/>
  <c r="H58" i="24"/>
  <c r="K57" i="24"/>
  <c r="L57" i="24"/>
  <c r="J715" i="2"/>
  <c r="K715" i="2"/>
  <c r="G716" i="2"/>
  <c r="I715" i="2"/>
  <c r="M715" i="2"/>
  <c r="H586" i="24"/>
  <c r="J585" i="24"/>
  <c r="K585" i="24"/>
  <c r="L585" i="24"/>
  <c r="N585" i="24"/>
  <c r="M98" i="2"/>
  <c r="J98" i="2"/>
  <c r="K98" i="2"/>
  <c r="G99" i="2"/>
  <c r="I98" i="2"/>
  <c r="J2211" i="2"/>
  <c r="K2211" i="2"/>
  <c r="G2212" i="2"/>
  <c r="M2211" i="2"/>
  <c r="I2211" i="2"/>
  <c r="G542" i="2"/>
  <c r="J164" i="24"/>
  <c r="H166" i="24"/>
  <c r="L164" i="24"/>
  <c r="N164" i="24"/>
  <c r="K164" i="24"/>
  <c r="H1947" i="2"/>
  <c r="J1946" i="2"/>
  <c r="M1946" i="2"/>
  <c r="I1946" i="2"/>
  <c r="K1946" i="2"/>
  <c r="G1860" i="2"/>
  <c r="L475" i="24"/>
  <c r="H476" i="24"/>
  <c r="K475" i="24"/>
  <c r="N475" i="24"/>
  <c r="J475" i="24"/>
  <c r="L496" i="24"/>
  <c r="N496" i="24"/>
  <c r="J496" i="24"/>
  <c r="K496" i="24"/>
  <c r="H497" i="24"/>
  <c r="G893" i="2"/>
  <c r="N254" i="24"/>
  <c r="K254" i="24"/>
  <c r="H255" i="24"/>
  <c r="J254" i="24"/>
  <c r="L254" i="24"/>
  <c r="H278" i="24"/>
  <c r="I2388" i="2"/>
  <c r="J2388" i="2"/>
  <c r="G2389" i="2"/>
  <c r="K2388" i="2"/>
  <c r="M2388" i="2"/>
  <c r="AA103" i="28"/>
  <c r="AA131" i="28"/>
  <c r="AA31" i="28"/>
  <c r="AA16" i="28"/>
  <c r="AA81" i="28"/>
  <c r="AA135" i="28"/>
  <c r="AA36" i="28"/>
  <c r="AA137" i="28"/>
  <c r="AA140" i="28"/>
  <c r="AA110" i="28"/>
  <c r="AA42" i="28"/>
  <c r="AA76" i="28"/>
  <c r="AA71" i="28"/>
  <c r="AA58" i="28"/>
  <c r="AA82" i="28"/>
  <c r="AA40" i="28"/>
  <c r="AA139" i="28"/>
  <c r="AA121" i="28"/>
  <c r="AA99" i="28"/>
  <c r="AA124" i="28"/>
  <c r="AA123" i="28"/>
  <c r="AA32" i="28"/>
  <c r="AA49" i="28"/>
  <c r="AA62" i="28"/>
  <c r="AA56" i="28"/>
  <c r="AA84" i="28"/>
  <c r="AA48" i="28"/>
  <c r="AA115" i="28"/>
  <c r="AA61" i="28"/>
  <c r="AA96" i="28"/>
  <c r="AA12" i="28"/>
  <c r="AA18" i="28"/>
  <c r="E13" i="22"/>
  <c r="G86" i="21" s="1"/>
  <c r="I276" i="24"/>
  <c r="K274" i="24"/>
  <c r="N274" i="24"/>
  <c r="L274" i="24"/>
  <c r="J274" i="24"/>
  <c r="E84" i="21"/>
  <c r="G365" i="2"/>
  <c r="K518" i="24"/>
  <c r="J518" i="24"/>
  <c r="H519" i="24"/>
  <c r="L518" i="24"/>
  <c r="N518" i="24"/>
  <c r="AA109" i="28" l="1"/>
  <c r="AA35" i="28"/>
  <c r="AA63" i="28"/>
  <c r="AA114" i="28"/>
  <c r="AA74" i="28"/>
  <c r="AA100" i="28"/>
  <c r="AA91" i="28"/>
  <c r="AA87" i="28"/>
  <c r="AA78" i="28"/>
  <c r="AA136" i="28"/>
  <c r="AA37" i="28"/>
  <c r="AA29" i="28"/>
  <c r="AA13" i="28"/>
  <c r="AA94" i="28"/>
  <c r="AA102" i="28"/>
  <c r="AA130" i="28"/>
  <c r="AA90" i="28"/>
  <c r="AA122" i="28"/>
  <c r="AA132" i="28"/>
  <c r="AA113" i="28"/>
  <c r="AA66" i="28"/>
  <c r="AA129" i="28"/>
  <c r="AA17" i="28"/>
  <c r="AA69" i="28"/>
  <c r="AA72" i="28"/>
  <c r="AA68" i="28"/>
  <c r="AA127" i="28"/>
  <c r="AA19" i="28"/>
  <c r="AA46" i="28"/>
  <c r="AA108" i="28"/>
  <c r="AA53" i="28"/>
  <c r="AA88" i="28"/>
  <c r="AA138" i="28"/>
  <c r="AA79" i="28"/>
  <c r="AA85" i="28"/>
  <c r="AA21" i="28"/>
  <c r="AA64" i="28"/>
  <c r="AA70" i="28"/>
  <c r="AA126" i="28"/>
  <c r="AA95" i="28"/>
  <c r="AA50" i="28"/>
  <c r="AA54" i="28"/>
  <c r="AA57" i="28"/>
  <c r="AA101" i="28"/>
  <c r="AA20" i="28"/>
  <c r="AA39" i="28"/>
  <c r="AA77" i="28"/>
  <c r="AA44" i="28"/>
  <c r="AA73" i="28"/>
  <c r="AA22" i="28"/>
  <c r="AA86" i="28"/>
  <c r="AA105" i="28"/>
  <c r="AA52" i="28"/>
  <c r="AA117" i="28"/>
  <c r="AA89" i="28"/>
  <c r="AA26" i="28"/>
  <c r="AA27" i="28"/>
  <c r="AA118" i="28"/>
  <c r="AA23" i="28"/>
  <c r="AA83" i="28"/>
  <c r="AA111" i="28"/>
  <c r="AA75" i="28"/>
  <c r="AA80" i="28"/>
  <c r="AA133" i="28"/>
  <c r="AA60" i="28"/>
  <c r="AA134" i="28"/>
  <c r="AA92" i="28"/>
  <c r="AA34" i="28"/>
  <c r="AA119" i="28"/>
  <c r="AA14" i="28"/>
  <c r="AA97" i="28"/>
  <c r="AA51" i="28"/>
  <c r="AA15" i="28"/>
  <c r="AA59" i="28"/>
  <c r="AA25" i="28"/>
  <c r="AA107" i="28"/>
  <c r="AA116" i="28"/>
  <c r="AA45" i="28"/>
  <c r="AA65" i="28"/>
  <c r="AA24" i="28"/>
  <c r="AA47" i="28"/>
  <c r="AA104" i="28"/>
  <c r="AA67" i="28"/>
  <c r="AA28" i="28"/>
  <c r="AB1" i="28"/>
  <c r="AB112" i="28" s="1"/>
  <c r="AA112" i="28"/>
  <c r="AA55" i="28"/>
  <c r="AA41" i="28"/>
  <c r="AA98" i="28"/>
  <c r="AA30" i="28"/>
  <c r="AA38" i="28"/>
  <c r="AA125" i="28"/>
  <c r="AA106" i="28"/>
  <c r="AA93" i="28"/>
  <c r="AA33" i="28"/>
  <c r="AA128" i="28"/>
  <c r="AA43" i="28"/>
  <c r="M1242" i="2"/>
  <c r="J1242" i="2"/>
  <c r="I1242" i="2"/>
  <c r="K1242" i="2"/>
  <c r="G1243" i="2"/>
  <c r="G1419" i="2"/>
  <c r="K1418" i="2"/>
  <c r="M1418" i="2"/>
  <c r="J1418" i="2"/>
  <c r="I1418" i="2"/>
  <c r="H187" i="2"/>
  <c r="M186" i="2"/>
  <c r="K186" i="2"/>
  <c r="I186" i="2"/>
  <c r="J186" i="2"/>
  <c r="K2122" i="2"/>
  <c r="J2122" i="2"/>
  <c r="G2123" i="2"/>
  <c r="M2122" i="2"/>
  <c r="I2122" i="2"/>
  <c r="N606" i="24"/>
  <c r="K606" i="24"/>
  <c r="H607" i="24"/>
  <c r="L606" i="24"/>
  <c r="J606" i="24"/>
  <c r="H1859" i="2"/>
  <c r="J1858" i="2"/>
  <c r="I1858" i="2"/>
  <c r="K1858" i="2"/>
  <c r="M1858" i="2"/>
  <c r="I321" i="24"/>
  <c r="L320" i="24"/>
  <c r="J320" i="24"/>
  <c r="N320" i="24"/>
  <c r="K320" i="24"/>
  <c r="J342" i="24"/>
  <c r="H343" i="24"/>
  <c r="K342" i="24"/>
  <c r="L342" i="24"/>
  <c r="N342" i="24"/>
  <c r="H13" i="24"/>
  <c r="K12" i="24"/>
  <c r="N12" i="24"/>
  <c r="L12" i="24"/>
  <c r="J12" i="24"/>
  <c r="I2562" i="2"/>
  <c r="K2562" i="2"/>
  <c r="G2563" i="2"/>
  <c r="M2562" i="2"/>
  <c r="J2562" i="2"/>
  <c r="H324" i="24"/>
  <c r="L650" i="24"/>
  <c r="N650" i="24"/>
  <c r="H651" i="24"/>
  <c r="J650" i="24"/>
  <c r="K650" i="24"/>
  <c r="J803" i="2"/>
  <c r="I803" i="2"/>
  <c r="M803" i="2"/>
  <c r="G804" i="2"/>
  <c r="K803" i="2"/>
  <c r="H300" i="24"/>
  <c r="N299" i="24"/>
  <c r="K299" i="24"/>
  <c r="J299" i="24"/>
  <c r="L299" i="24"/>
  <c r="I431" i="24"/>
  <c r="J430" i="24"/>
  <c r="N430" i="24"/>
  <c r="L430" i="24"/>
  <c r="K430" i="24"/>
  <c r="E14" i="18"/>
  <c r="G8" i="21" s="1"/>
  <c r="J274" i="2"/>
  <c r="M274" i="2"/>
  <c r="I274" i="2"/>
  <c r="G275" i="2"/>
  <c r="K274" i="2"/>
  <c r="F14" i="18"/>
  <c r="I8" i="21" s="1"/>
  <c r="K542" i="24"/>
  <c r="L542" i="24"/>
  <c r="H543" i="24"/>
  <c r="N542" i="24"/>
  <c r="J542" i="24"/>
  <c r="G1771" i="2"/>
  <c r="J1770" i="2"/>
  <c r="M1770" i="2"/>
  <c r="K1770" i="2"/>
  <c r="I1770" i="2"/>
  <c r="N122" i="24"/>
  <c r="J122" i="24"/>
  <c r="K122" i="24"/>
  <c r="H123" i="24"/>
  <c r="L122" i="24"/>
  <c r="I626" i="2"/>
  <c r="K626" i="2"/>
  <c r="M626" i="2"/>
  <c r="G627" i="2"/>
  <c r="J626" i="2"/>
  <c r="I145" i="24"/>
  <c r="L144" i="24"/>
  <c r="K144" i="24"/>
  <c r="N144" i="24"/>
  <c r="J144" i="24"/>
  <c r="N101" i="24"/>
  <c r="L101" i="24"/>
  <c r="K101" i="24"/>
  <c r="H102" i="24"/>
  <c r="J101" i="24"/>
  <c r="J628" i="24"/>
  <c r="K628" i="24"/>
  <c r="L628" i="24"/>
  <c r="N628" i="24"/>
  <c r="H629" i="24"/>
  <c r="G1508" i="2"/>
  <c r="M1507" i="2"/>
  <c r="I1507" i="2"/>
  <c r="J1507" i="2"/>
  <c r="K1507" i="2"/>
  <c r="H189" i="24"/>
  <c r="L188" i="24"/>
  <c r="K188" i="24"/>
  <c r="J188" i="24"/>
  <c r="N188" i="24"/>
  <c r="H2475" i="2"/>
  <c r="M2474" i="2"/>
  <c r="J2474" i="2"/>
  <c r="I2474" i="2"/>
  <c r="K2474" i="2"/>
  <c r="C15" i="22"/>
  <c r="H87" i="21" s="1"/>
  <c r="J1595" i="2"/>
  <c r="I1595" i="2"/>
  <c r="G1596" i="2"/>
  <c r="M1595" i="2"/>
  <c r="K1595" i="2"/>
  <c r="N564" i="24"/>
  <c r="J564" i="24"/>
  <c r="K564" i="24"/>
  <c r="L564" i="24"/>
  <c r="H565" i="24"/>
  <c r="H433" i="24"/>
  <c r="H539" i="2"/>
  <c r="J538" i="2"/>
  <c r="I538" i="2"/>
  <c r="M538" i="2"/>
  <c r="K538" i="2"/>
  <c r="I2034" i="2"/>
  <c r="M2034" i="2"/>
  <c r="K2034" i="2"/>
  <c r="G2035" i="2"/>
  <c r="J2034" i="2"/>
  <c r="K34" i="24"/>
  <c r="J34" i="24"/>
  <c r="N34" i="24"/>
  <c r="L34" i="24"/>
  <c r="H35" i="24"/>
  <c r="M2300" i="2"/>
  <c r="J2300" i="2"/>
  <c r="I2300" i="2"/>
  <c r="G2301" i="2"/>
  <c r="K2300" i="2"/>
  <c r="M1154" i="2"/>
  <c r="I1154" i="2"/>
  <c r="J1154" i="2"/>
  <c r="G1155" i="2"/>
  <c r="K1154" i="2"/>
  <c r="H363" i="2"/>
  <c r="K362" i="2"/>
  <c r="I362" i="2"/>
  <c r="M362" i="2"/>
  <c r="J362" i="2"/>
  <c r="H12" i="2"/>
  <c r="I11" i="2"/>
  <c r="K11" i="2"/>
  <c r="M11" i="2"/>
  <c r="J11" i="2"/>
  <c r="I1682" i="2"/>
  <c r="M1682" i="2"/>
  <c r="J1682" i="2"/>
  <c r="K1682" i="2"/>
  <c r="G1683" i="2"/>
  <c r="H211" i="24"/>
  <c r="L210" i="24"/>
  <c r="K210" i="24"/>
  <c r="J210" i="24"/>
  <c r="N210" i="24"/>
  <c r="H279" i="24"/>
  <c r="G100" i="2"/>
  <c r="K99" i="2"/>
  <c r="I99" i="2"/>
  <c r="M99" i="2"/>
  <c r="J99" i="2"/>
  <c r="I213" i="24"/>
  <c r="AB80" i="28"/>
  <c r="AB77" i="28"/>
  <c r="AB101" i="28"/>
  <c r="AB140" i="28"/>
  <c r="AB126" i="28"/>
  <c r="AB121" i="28"/>
  <c r="AB138" i="28"/>
  <c r="AB45" i="28"/>
  <c r="AB125" i="28"/>
  <c r="AB130" i="28"/>
  <c r="AB139" i="28"/>
  <c r="AB55" i="28"/>
  <c r="AB31" i="28"/>
  <c r="AB57" i="28"/>
  <c r="AC1" i="28"/>
  <c r="AB92" i="28"/>
  <c r="AB107" i="28"/>
  <c r="AB132" i="28"/>
  <c r="AB114" i="28"/>
  <c r="AB20" i="28"/>
  <c r="AB25" i="28"/>
  <c r="AB135" i="28"/>
  <c r="AB23" i="28"/>
  <c r="AB71" i="28"/>
  <c r="AB26" i="28"/>
  <c r="AB62" i="28"/>
  <c r="AB52" i="28"/>
  <c r="AB88" i="28"/>
  <c r="AB97" i="28"/>
  <c r="AB113" i="28"/>
  <c r="AB17" i="28"/>
  <c r="AB81" i="28"/>
  <c r="AB49" i="28"/>
  <c r="AB35" i="28"/>
  <c r="AB127" i="28"/>
  <c r="AB51" i="28"/>
  <c r="AB64" i="28"/>
  <c r="AB42" i="28"/>
  <c r="AB89" i="28"/>
  <c r="AB86" i="28"/>
  <c r="AB124" i="28"/>
  <c r="AB103" i="28"/>
  <c r="AB24" i="28"/>
  <c r="AB33" i="28"/>
  <c r="AB137" i="28"/>
  <c r="AB59" i="28"/>
  <c r="AB58" i="28"/>
  <c r="AB16" i="28"/>
  <c r="AB54" i="28"/>
  <c r="AB102" i="28"/>
  <c r="AB109" i="28"/>
  <c r="AB28" i="28"/>
  <c r="AB41" i="28"/>
  <c r="AB48" i="28"/>
  <c r="AB63" i="28"/>
  <c r="AB60" i="28"/>
  <c r="AB61" i="28"/>
  <c r="AB84" i="28"/>
  <c r="AB128" i="28"/>
  <c r="AB12" i="28"/>
  <c r="AB21" i="28"/>
  <c r="AB122" i="28"/>
  <c r="AB70" i="28"/>
  <c r="AB123" i="28"/>
  <c r="AB66" i="28"/>
  <c r="AB90" i="28"/>
  <c r="AB136" i="28"/>
  <c r="AB119" i="28"/>
  <c r="AB22" i="28"/>
  <c r="AB129" i="28"/>
  <c r="AB56" i="28"/>
  <c r="AB73" i="28"/>
  <c r="AB14" i="28"/>
  <c r="AB32" i="28"/>
  <c r="AB30" i="28"/>
  <c r="AB134" i="28"/>
  <c r="AB68" i="28"/>
  <c r="AB65" i="28"/>
  <c r="AB116" i="28"/>
  <c r="AB36" i="28"/>
  <c r="AB13" i="28"/>
  <c r="AB38" i="28"/>
  <c r="AB72" i="28"/>
  <c r="AB82" i="28"/>
  <c r="AB108" i="28"/>
  <c r="AB133" i="28"/>
  <c r="AB50" i="28"/>
  <c r="AB91" i="28"/>
  <c r="AB110" i="28"/>
  <c r="AB106" i="28"/>
  <c r="AB104" i="28"/>
  <c r="AB46" i="28"/>
  <c r="AB47" i="28"/>
  <c r="AB93" i="28"/>
  <c r="AB67" i="28"/>
  <c r="AB105" i="28"/>
  <c r="AB29" i="28"/>
  <c r="AB75" i="28"/>
  <c r="AB76" i="28"/>
  <c r="AB98" i="28"/>
  <c r="AB94" i="28"/>
  <c r="AB53" i="28"/>
  <c r="AB96" i="28"/>
  <c r="AB43" i="28"/>
  <c r="AB87" i="28"/>
  <c r="AB39" i="28"/>
  <c r="AB111" i="28"/>
  <c r="AB131" i="28"/>
  <c r="AB74" i="28"/>
  <c r="AB120" i="28"/>
  <c r="AB37" i="28"/>
  <c r="AB19" i="28"/>
  <c r="AB85" i="28"/>
  <c r="AB40" i="28"/>
  <c r="I2389" i="2"/>
  <c r="G2390" i="2"/>
  <c r="M2389" i="2"/>
  <c r="K2389" i="2"/>
  <c r="J2389" i="2"/>
  <c r="N453" i="24"/>
  <c r="J453" i="24"/>
  <c r="H454" i="24"/>
  <c r="L453" i="24"/>
  <c r="K453" i="24"/>
  <c r="G543" i="2"/>
  <c r="H587" i="24"/>
  <c r="J586" i="24"/>
  <c r="L586" i="24"/>
  <c r="K586" i="24"/>
  <c r="N586" i="24"/>
  <c r="G14" i="2"/>
  <c r="K451" i="2"/>
  <c r="J451" i="2"/>
  <c r="G452" i="2"/>
  <c r="M451" i="2"/>
  <c r="I451" i="2"/>
  <c r="H520" i="24"/>
  <c r="L519" i="24"/>
  <c r="N519" i="24"/>
  <c r="J519" i="24"/>
  <c r="K519" i="24"/>
  <c r="G2478" i="2"/>
  <c r="K412" i="24"/>
  <c r="N412" i="24"/>
  <c r="J412" i="24"/>
  <c r="H413" i="24"/>
  <c r="L412" i="24"/>
  <c r="L387" i="24"/>
  <c r="N387" i="24"/>
  <c r="K387" i="24"/>
  <c r="J387" i="24"/>
  <c r="H388" i="24"/>
  <c r="H1948" i="2"/>
  <c r="M1947" i="2"/>
  <c r="K1947" i="2"/>
  <c r="J1947" i="2"/>
  <c r="I1947" i="2"/>
  <c r="G190" i="2"/>
  <c r="H147" i="24"/>
  <c r="L367" i="24"/>
  <c r="N367" i="24"/>
  <c r="K367" i="24"/>
  <c r="J367" i="24"/>
  <c r="H368" i="24"/>
  <c r="H892" i="2"/>
  <c r="I891" i="2"/>
  <c r="K891" i="2"/>
  <c r="M891" i="2"/>
  <c r="J891" i="2"/>
  <c r="J81" i="24"/>
  <c r="H82" i="24"/>
  <c r="N81" i="24"/>
  <c r="L81" i="24"/>
  <c r="K81" i="24"/>
  <c r="I277" i="24"/>
  <c r="L276" i="24"/>
  <c r="N276" i="24"/>
  <c r="K276" i="24"/>
  <c r="J276" i="24"/>
  <c r="G1861" i="2"/>
  <c r="K2212" i="2"/>
  <c r="I2212" i="2"/>
  <c r="J2212" i="2"/>
  <c r="M2212" i="2"/>
  <c r="G2213" i="2"/>
  <c r="M716" i="2"/>
  <c r="I716" i="2"/>
  <c r="J716" i="2"/>
  <c r="G717" i="2"/>
  <c r="K716" i="2"/>
  <c r="K166" i="24"/>
  <c r="L166" i="24"/>
  <c r="H167" i="24"/>
  <c r="N166" i="24"/>
  <c r="J166" i="24"/>
  <c r="K1332" i="2"/>
  <c r="J1332" i="2"/>
  <c r="I1332" i="2"/>
  <c r="M1332" i="2"/>
  <c r="G1333" i="2"/>
  <c r="G366" i="2"/>
  <c r="G980" i="2"/>
  <c r="K979" i="2"/>
  <c r="J979" i="2"/>
  <c r="M979" i="2"/>
  <c r="I979" i="2"/>
  <c r="G894" i="2"/>
  <c r="L255" i="24"/>
  <c r="J255" i="24"/>
  <c r="K255" i="24"/>
  <c r="H256" i="24"/>
  <c r="N255" i="24"/>
  <c r="H498" i="24"/>
  <c r="K497" i="24"/>
  <c r="L497" i="24"/>
  <c r="J497" i="24"/>
  <c r="N497" i="24"/>
  <c r="L476" i="24"/>
  <c r="H477" i="24"/>
  <c r="N476" i="24"/>
  <c r="K476" i="24"/>
  <c r="J476" i="24"/>
  <c r="J58" i="24"/>
  <c r="K58" i="24"/>
  <c r="L58" i="24"/>
  <c r="N58" i="24"/>
  <c r="H59" i="24"/>
  <c r="N234" i="24"/>
  <c r="L234" i="24"/>
  <c r="J234" i="24"/>
  <c r="K234" i="24"/>
  <c r="H235" i="24"/>
  <c r="M1067" i="2"/>
  <c r="K1067" i="2"/>
  <c r="J1067" i="2"/>
  <c r="G1068" i="2"/>
  <c r="I1067" i="2"/>
  <c r="G1953" i="2"/>
  <c r="AB44" i="28" l="1"/>
  <c r="AB27" i="28"/>
  <c r="AB100" i="28"/>
  <c r="AB15" i="28"/>
  <c r="AB78" i="28"/>
  <c r="AB79" i="28"/>
  <c r="AB115" i="28"/>
  <c r="AB83" i="28"/>
  <c r="AB99" i="28"/>
  <c r="AB118" i="28"/>
  <c r="AB69" i="28"/>
  <c r="AB18" i="28"/>
  <c r="AB117" i="28"/>
  <c r="AB95" i="28"/>
  <c r="AB34" i="28"/>
  <c r="K1243" i="2"/>
  <c r="I1243" i="2"/>
  <c r="G1244" i="2"/>
  <c r="J1243" i="2"/>
  <c r="M1243" i="2"/>
  <c r="M1419" i="2"/>
  <c r="I1419" i="2"/>
  <c r="J1419" i="2"/>
  <c r="K1419" i="2"/>
  <c r="G1420" i="2"/>
  <c r="H1860" i="2"/>
  <c r="K1859" i="2"/>
  <c r="I1859" i="2"/>
  <c r="J1859" i="2"/>
  <c r="M1859" i="2"/>
  <c r="J2123" i="2"/>
  <c r="M2123" i="2"/>
  <c r="G2124" i="2"/>
  <c r="I2123" i="2"/>
  <c r="K2123" i="2"/>
  <c r="N607" i="24"/>
  <c r="H608" i="24"/>
  <c r="J607" i="24"/>
  <c r="L607" i="24"/>
  <c r="K607" i="24"/>
  <c r="H188" i="2"/>
  <c r="K187" i="2"/>
  <c r="I187" i="2"/>
  <c r="J187" i="2"/>
  <c r="M187" i="2"/>
  <c r="H301" i="24"/>
  <c r="N300" i="24"/>
  <c r="K300" i="24"/>
  <c r="L300" i="24"/>
  <c r="J300" i="24"/>
  <c r="J651" i="24"/>
  <c r="K651" i="24"/>
  <c r="L651" i="24"/>
  <c r="H652" i="24"/>
  <c r="N651" i="24"/>
  <c r="N13" i="24"/>
  <c r="H14" i="24"/>
  <c r="L13" i="24"/>
  <c r="K13" i="24"/>
  <c r="J13" i="24"/>
  <c r="M804" i="2"/>
  <c r="G805" i="2"/>
  <c r="J804" i="2"/>
  <c r="K804" i="2"/>
  <c r="I804" i="2"/>
  <c r="G2564" i="2"/>
  <c r="M2563" i="2"/>
  <c r="J2563" i="2"/>
  <c r="I2563" i="2"/>
  <c r="K2563" i="2"/>
  <c r="K343" i="24"/>
  <c r="L343" i="24"/>
  <c r="N343" i="24"/>
  <c r="J343" i="24"/>
  <c r="H344" i="24"/>
  <c r="I432" i="24"/>
  <c r="K431" i="24"/>
  <c r="L431" i="24"/>
  <c r="N431" i="24"/>
  <c r="J431" i="24"/>
  <c r="H325" i="24"/>
  <c r="I322" i="24"/>
  <c r="L321" i="24"/>
  <c r="N321" i="24"/>
  <c r="J321" i="24"/>
  <c r="K321" i="24"/>
  <c r="I275" i="2"/>
  <c r="M275" i="2"/>
  <c r="K275" i="2"/>
  <c r="G276" i="2"/>
  <c r="J275" i="2"/>
  <c r="E9" i="4"/>
  <c r="E11" i="4" s="1"/>
  <c r="E15" i="18"/>
  <c r="G9" i="21" s="1"/>
  <c r="F15" i="18"/>
  <c r="I9" i="21" s="1"/>
  <c r="E9" i="21" s="1"/>
  <c r="H13" i="2"/>
  <c r="K12" i="2"/>
  <c r="I12" i="2"/>
  <c r="M12" i="2"/>
  <c r="J12" i="2"/>
  <c r="N35" i="24"/>
  <c r="J35" i="24"/>
  <c r="H36" i="24"/>
  <c r="L35" i="24"/>
  <c r="K35" i="24"/>
  <c r="M1596" i="2"/>
  <c r="G1597" i="2"/>
  <c r="J1596" i="2"/>
  <c r="I1596" i="2"/>
  <c r="K1596" i="2"/>
  <c r="H2476" i="2"/>
  <c r="M2475" i="2"/>
  <c r="J2475" i="2"/>
  <c r="K2475" i="2"/>
  <c r="I2475" i="2"/>
  <c r="H124" i="24"/>
  <c r="K123" i="24"/>
  <c r="J123" i="24"/>
  <c r="N123" i="24"/>
  <c r="L123" i="24"/>
  <c r="J1771" i="2"/>
  <c r="K1771" i="2"/>
  <c r="M1771" i="2"/>
  <c r="G1772" i="2"/>
  <c r="I1771" i="2"/>
  <c r="H212" i="24"/>
  <c r="N211" i="24"/>
  <c r="L211" i="24"/>
  <c r="J211" i="24"/>
  <c r="K211" i="24"/>
  <c r="N565" i="24"/>
  <c r="L565" i="24"/>
  <c r="H566" i="24"/>
  <c r="K565" i="24"/>
  <c r="J565" i="24"/>
  <c r="H103" i="24"/>
  <c r="J102" i="24"/>
  <c r="L102" i="24"/>
  <c r="N102" i="24"/>
  <c r="K102" i="24"/>
  <c r="I146" i="24"/>
  <c r="K145" i="24"/>
  <c r="J145" i="24"/>
  <c r="L145" i="24"/>
  <c r="N145" i="24"/>
  <c r="I2035" i="2"/>
  <c r="G2036" i="2"/>
  <c r="M2035" i="2"/>
  <c r="K2035" i="2"/>
  <c r="J2035" i="2"/>
  <c r="H540" i="2"/>
  <c r="J539" i="2"/>
  <c r="M539" i="2"/>
  <c r="I539" i="2"/>
  <c r="K539" i="2"/>
  <c r="H434" i="24"/>
  <c r="J629" i="24"/>
  <c r="N629" i="24"/>
  <c r="K629" i="24"/>
  <c r="L629" i="24"/>
  <c r="H630" i="24"/>
  <c r="I627" i="2"/>
  <c r="J627" i="2"/>
  <c r="K627" i="2"/>
  <c r="G628" i="2"/>
  <c r="M627" i="2"/>
  <c r="K543" i="24"/>
  <c r="J543" i="24"/>
  <c r="L543" i="24"/>
  <c r="N543" i="24"/>
  <c r="H544" i="24"/>
  <c r="I1155" i="2"/>
  <c r="K1155" i="2"/>
  <c r="G1156" i="2"/>
  <c r="M1155" i="2"/>
  <c r="J1155" i="2"/>
  <c r="M2301" i="2"/>
  <c r="I2301" i="2"/>
  <c r="J2301" i="2"/>
  <c r="G2302" i="2"/>
  <c r="K2301" i="2"/>
  <c r="I1683" i="2"/>
  <c r="M1683" i="2"/>
  <c r="K1683" i="2"/>
  <c r="G1684" i="2"/>
  <c r="J1683" i="2"/>
  <c r="G1509" i="2"/>
  <c r="M1508" i="2"/>
  <c r="K1508" i="2"/>
  <c r="J1508" i="2"/>
  <c r="I1508" i="2"/>
  <c r="H364" i="2"/>
  <c r="K363" i="2"/>
  <c r="M363" i="2"/>
  <c r="I363" i="2"/>
  <c r="J363" i="2"/>
  <c r="K189" i="24"/>
  <c r="L189" i="24"/>
  <c r="H190" i="24"/>
  <c r="J189" i="24"/>
  <c r="N189" i="24"/>
  <c r="I278" i="24"/>
  <c r="J277" i="24"/>
  <c r="K277" i="24"/>
  <c r="N277" i="24"/>
  <c r="L277" i="24"/>
  <c r="N82" i="24"/>
  <c r="L82" i="24"/>
  <c r="J82" i="24"/>
  <c r="H83" i="24"/>
  <c r="K82" i="24"/>
  <c r="I2390" i="2"/>
  <c r="J2390" i="2"/>
  <c r="K2390" i="2"/>
  <c r="G2391" i="2"/>
  <c r="M2390" i="2"/>
  <c r="K587" i="24"/>
  <c r="N587" i="24"/>
  <c r="H588" i="24"/>
  <c r="J587" i="24"/>
  <c r="L587" i="24"/>
  <c r="G895" i="2"/>
  <c r="G981" i="2"/>
  <c r="M980" i="2"/>
  <c r="J980" i="2"/>
  <c r="I980" i="2"/>
  <c r="K980" i="2"/>
  <c r="F16" i="22"/>
  <c r="I88" i="21" s="1"/>
  <c r="E88" i="21" s="1"/>
  <c r="J2213" i="2"/>
  <c r="G2214" i="2"/>
  <c r="I2213" i="2"/>
  <c r="K2213" i="2"/>
  <c r="M2213" i="2"/>
  <c r="I100" i="2"/>
  <c r="K100" i="2"/>
  <c r="G101" i="2"/>
  <c r="M100" i="2"/>
  <c r="J100" i="2"/>
  <c r="J368" i="24"/>
  <c r="L368" i="24"/>
  <c r="N368" i="24"/>
  <c r="K368" i="24"/>
  <c r="H369" i="24"/>
  <c r="L498" i="24"/>
  <c r="N498" i="24"/>
  <c r="J498" i="24"/>
  <c r="H499" i="24"/>
  <c r="K498" i="24"/>
  <c r="J520" i="24"/>
  <c r="L520" i="24"/>
  <c r="H521" i="24"/>
  <c r="N520" i="24"/>
  <c r="K520" i="24"/>
  <c r="I452" i="2"/>
  <c r="K452" i="2"/>
  <c r="M452" i="2"/>
  <c r="J452" i="2"/>
  <c r="G453" i="2"/>
  <c r="AC85" i="28"/>
  <c r="AC92" i="28"/>
  <c r="AC102" i="28"/>
  <c r="AC90" i="28"/>
  <c r="AC132" i="28"/>
  <c r="AC121" i="28"/>
  <c r="AC21" i="28"/>
  <c r="AC126" i="28"/>
  <c r="AC27" i="28"/>
  <c r="AC115" i="28"/>
  <c r="AC119" i="28"/>
  <c r="AC72" i="28"/>
  <c r="AC59" i="28"/>
  <c r="AC71" i="28"/>
  <c r="AC52" i="28"/>
  <c r="AC70" i="28"/>
  <c r="AC97" i="28"/>
  <c r="AC103" i="28"/>
  <c r="AC109" i="28"/>
  <c r="AC124" i="28"/>
  <c r="AC117" i="28"/>
  <c r="AC25" i="28"/>
  <c r="AC12" i="28"/>
  <c r="AC37" i="28"/>
  <c r="AC42" i="28"/>
  <c r="AC60" i="28"/>
  <c r="AC127" i="28"/>
  <c r="AC134" i="28"/>
  <c r="AC69" i="28"/>
  <c r="AC39" i="28"/>
  <c r="AC93" i="28"/>
  <c r="AC107" i="28"/>
  <c r="AC79" i="28"/>
  <c r="AC140" i="28"/>
  <c r="AC137" i="28"/>
  <c r="AC112" i="28"/>
  <c r="AC35" i="28"/>
  <c r="AC38" i="28"/>
  <c r="AC64" i="28"/>
  <c r="AC63" i="28"/>
  <c r="AC36" i="28"/>
  <c r="AC73" i="28"/>
  <c r="AC88" i="28"/>
  <c r="AC86" i="28"/>
  <c r="AC116" i="28"/>
  <c r="AC110" i="28"/>
  <c r="AC29" i="28"/>
  <c r="AC118" i="28"/>
  <c r="AC49" i="28"/>
  <c r="AC26" i="28"/>
  <c r="AC23" i="28"/>
  <c r="AC28" i="28"/>
  <c r="AC62" i="28"/>
  <c r="AC83" i="28"/>
  <c r="AC94" i="28"/>
  <c r="AC101" i="28"/>
  <c r="AC104" i="28"/>
  <c r="AC95" i="28"/>
  <c r="AC78" i="28"/>
  <c r="AC54" i="28"/>
  <c r="AC48" i="28"/>
  <c r="AC51" i="28"/>
  <c r="AC66" i="28"/>
  <c r="AC76" i="28"/>
  <c r="AC106" i="28"/>
  <c r="AC128" i="28"/>
  <c r="AC15" i="28"/>
  <c r="AC17" i="28"/>
  <c r="AC24" i="28"/>
  <c r="AC68" i="28"/>
  <c r="AC20" i="28"/>
  <c r="AC58" i="28"/>
  <c r="AC80" i="28"/>
  <c r="AC113" i="28"/>
  <c r="AC129" i="28"/>
  <c r="AC123" i="28"/>
  <c r="AC50" i="28"/>
  <c r="AC67" i="28"/>
  <c r="AC47" i="28"/>
  <c r="AC84" i="28"/>
  <c r="AC108" i="28"/>
  <c r="AC133" i="28"/>
  <c r="AC122" i="28"/>
  <c r="AC30" i="28"/>
  <c r="AC75" i="28"/>
  <c r="AC74" i="28"/>
  <c r="AC96" i="28"/>
  <c r="AC111" i="28"/>
  <c r="AC19" i="28"/>
  <c r="AC13" i="28"/>
  <c r="AC55" i="28"/>
  <c r="AC40" i="28"/>
  <c r="AC57" i="28"/>
  <c r="AC77" i="28"/>
  <c r="AC87" i="28"/>
  <c r="AC14" i="28"/>
  <c r="AC98" i="28"/>
  <c r="AC53" i="28"/>
  <c r="AC91" i="28"/>
  <c r="AC16" i="28"/>
  <c r="AC22" i="28"/>
  <c r="AC81" i="28"/>
  <c r="AC18" i="28"/>
  <c r="AC32" i="28"/>
  <c r="AC31" i="28"/>
  <c r="AC89" i="28"/>
  <c r="AC125" i="28"/>
  <c r="AC46" i="28"/>
  <c r="AC44" i="28"/>
  <c r="AC99" i="28"/>
  <c r="AC138" i="28"/>
  <c r="AC56" i="28"/>
  <c r="AC65" i="28"/>
  <c r="AC105" i="28"/>
  <c r="AC131" i="28"/>
  <c r="AC130" i="28"/>
  <c r="AD1" i="28"/>
  <c r="AC82" i="28"/>
  <c r="AC135" i="28"/>
  <c r="AC100" i="28"/>
  <c r="AC43" i="28"/>
  <c r="AC120" i="28"/>
  <c r="AC139" i="28"/>
  <c r="AC136" i="28"/>
  <c r="AC34" i="28"/>
  <c r="AC114" i="28"/>
  <c r="AC41" i="28"/>
  <c r="AC33" i="28"/>
  <c r="AC45" i="28"/>
  <c r="AC61" i="28"/>
  <c r="H280" i="24"/>
  <c r="G367" i="2"/>
  <c r="H148" i="24"/>
  <c r="G191" i="2"/>
  <c r="N388" i="24"/>
  <c r="J388" i="24"/>
  <c r="L388" i="24"/>
  <c r="K388" i="24"/>
  <c r="H389" i="24"/>
  <c r="H414" i="24"/>
  <c r="N413" i="24"/>
  <c r="K413" i="24"/>
  <c r="J413" i="24"/>
  <c r="L413" i="24"/>
  <c r="M1068" i="2"/>
  <c r="J1068" i="2"/>
  <c r="G1069" i="2"/>
  <c r="K1068" i="2"/>
  <c r="I1068" i="2"/>
  <c r="I1333" i="2"/>
  <c r="K1333" i="2"/>
  <c r="J1333" i="2"/>
  <c r="M1333" i="2"/>
  <c r="G1334" i="2"/>
  <c r="H168" i="24"/>
  <c r="L167" i="24"/>
  <c r="J167" i="24"/>
  <c r="N167" i="24"/>
  <c r="K167" i="24"/>
  <c r="H1949" i="2"/>
  <c r="I1948" i="2"/>
  <c r="K1948" i="2"/>
  <c r="J1948" i="2"/>
  <c r="M1948" i="2"/>
  <c r="J235" i="24"/>
  <c r="K235" i="24"/>
  <c r="L235" i="24"/>
  <c r="H236" i="24"/>
  <c r="N235" i="24"/>
  <c r="G15" i="2"/>
  <c r="N59" i="24"/>
  <c r="H60" i="24"/>
  <c r="K59" i="24"/>
  <c r="L59" i="24"/>
  <c r="J59" i="24"/>
  <c r="N477" i="24"/>
  <c r="H478" i="24"/>
  <c r="J477" i="24"/>
  <c r="K477" i="24"/>
  <c r="L477" i="24"/>
  <c r="L256" i="24"/>
  <c r="N256" i="24"/>
  <c r="K256" i="24"/>
  <c r="J256" i="24"/>
  <c r="H257" i="24"/>
  <c r="C16" i="22"/>
  <c r="H88" i="21" s="1"/>
  <c r="G2479" i="2"/>
  <c r="I214" i="24"/>
  <c r="G1862" i="2"/>
  <c r="G1954" i="2"/>
  <c r="E8" i="21"/>
  <c r="G718" i="2"/>
  <c r="K717" i="2"/>
  <c r="M717" i="2"/>
  <c r="J717" i="2"/>
  <c r="I717" i="2"/>
  <c r="H893" i="2"/>
  <c r="M892" i="2"/>
  <c r="J892" i="2"/>
  <c r="I892" i="2"/>
  <c r="K892" i="2"/>
  <c r="G544" i="2"/>
  <c r="H455" i="24"/>
  <c r="L454" i="24"/>
  <c r="J454" i="24"/>
  <c r="N454" i="24"/>
  <c r="K454" i="24"/>
  <c r="J1244" i="2" l="1"/>
  <c r="I1244" i="2"/>
  <c r="G1245" i="2"/>
  <c r="M1244" i="2"/>
  <c r="K1244" i="2"/>
  <c r="G1421" i="2"/>
  <c r="K1420" i="2"/>
  <c r="J1420" i="2"/>
  <c r="M1420" i="2"/>
  <c r="I1420" i="2"/>
  <c r="H189" i="2"/>
  <c r="M188" i="2"/>
  <c r="I188" i="2"/>
  <c r="K188" i="2"/>
  <c r="J188" i="2"/>
  <c r="I2124" i="2"/>
  <c r="J2124" i="2"/>
  <c r="K2124" i="2"/>
  <c r="G2125" i="2"/>
  <c r="M2124" i="2"/>
  <c r="K608" i="24"/>
  <c r="J608" i="24"/>
  <c r="N608" i="24"/>
  <c r="L608" i="24"/>
  <c r="H609" i="24"/>
  <c r="H1861" i="2"/>
  <c r="I1860" i="2"/>
  <c r="K1860" i="2"/>
  <c r="J1860" i="2"/>
  <c r="M1860" i="2"/>
  <c r="I433" i="24"/>
  <c r="N432" i="24"/>
  <c r="J432" i="24"/>
  <c r="L432" i="24"/>
  <c r="K432" i="24"/>
  <c r="K2564" i="2"/>
  <c r="G2565" i="2"/>
  <c r="M2564" i="2"/>
  <c r="J2564" i="2"/>
  <c r="I2564" i="2"/>
  <c r="H326" i="24"/>
  <c r="L14" i="24"/>
  <c r="H15" i="24"/>
  <c r="N14" i="24"/>
  <c r="J14" i="24"/>
  <c r="K14" i="24"/>
  <c r="N344" i="24"/>
  <c r="J344" i="24"/>
  <c r="H345" i="24"/>
  <c r="K344" i="24"/>
  <c r="L344" i="24"/>
  <c r="I323" i="24"/>
  <c r="N322" i="24"/>
  <c r="K322" i="24"/>
  <c r="L322" i="24"/>
  <c r="J322" i="24"/>
  <c r="G806" i="2"/>
  <c r="J805" i="2"/>
  <c r="K805" i="2"/>
  <c r="M805" i="2"/>
  <c r="I805" i="2"/>
  <c r="K652" i="24"/>
  <c r="J652" i="24"/>
  <c r="L652" i="24"/>
  <c r="N652" i="24"/>
  <c r="H653" i="24"/>
  <c r="H302" i="24"/>
  <c r="J301" i="24"/>
  <c r="N301" i="24"/>
  <c r="K301" i="24"/>
  <c r="L301" i="24"/>
  <c r="G9" i="4"/>
  <c r="G11" i="4" s="1"/>
  <c r="K276" i="2"/>
  <c r="M276" i="2"/>
  <c r="I276" i="2"/>
  <c r="J276" i="2"/>
  <c r="G277" i="2"/>
  <c r="F17" i="18"/>
  <c r="I10" i="21" s="1"/>
  <c r="E10" i="21" s="1"/>
  <c r="H631" i="24"/>
  <c r="J630" i="24"/>
  <c r="N630" i="24"/>
  <c r="L630" i="24"/>
  <c r="K630" i="24"/>
  <c r="L36" i="24"/>
  <c r="H37" i="24"/>
  <c r="J36" i="24"/>
  <c r="N36" i="24"/>
  <c r="K36" i="24"/>
  <c r="I147" i="24"/>
  <c r="J146" i="24"/>
  <c r="N146" i="24"/>
  <c r="K146" i="24"/>
  <c r="L146" i="24"/>
  <c r="L566" i="24"/>
  <c r="K566" i="24"/>
  <c r="J566" i="24"/>
  <c r="H567" i="24"/>
  <c r="N566" i="24"/>
  <c r="I1156" i="2"/>
  <c r="G1157" i="2"/>
  <c r="M1156" i="2"/>
  <c r="K1156" i="2"/>
  <c r="J1156" i="2"/>
  <c r="I1772" i="2"/>
  <c r="M1772" i="2"/>
  <c r="G1773" i="2"/>
  <c r="K1772" i="2"/>
  <c r="J1772" i="2"/>
  <c r="L124" i="24"/>
  <c r="N124" i="24"/>
  <c r="H125" i="24"/>
  <c r="J124" i="24"/>
  <c r="K124" i="24"/>
  <c r="H365" i="2"/>
  <c r="J364" i="2"/>
  <c r="I364" i="2"/>
  <c r="K364" i="2"/>
  <c r="M364" i="2"/>
  <c r="H541" i="2"/>
  <c r="K540" i="2"/>
  <c r="J540" i="2"/>
  <c r="M540" i="2"/>
  <c r="I540" i="2"/>
  <c r="H2477" i="2"/>
  <c r="K2476" i="2"/>
  <c r="M2476" i="2"/>
  <c r="J2476" i="2"/>
  <c r="I2476" i="2"/>
  <c r="H435" i="24"/>
  <c r="H213" i="24"/>
  <c r="J212" i="24"/>
  <c r="L212" i="24"/>
  <c r="K212" i="24"/>
  <c r="N212" i="24"/>
  <c r="K2302" i="2"/>
  <c r="M2302" i="2"/>
  <c r="G2303" i="2"/>
  <c r="J2302" i="2"/>
  <c r="I2302" i="2"/>
  <c r="J1509" i="2"/>
  <c r="K1509" i="2"/>
  <c r="I1509" i="2"/>
  <c r="G1510" i="2"/>
  <c r="M1509" i="2"/>
  <c r="K190" i="24"/>
  <c r="J190" i="24"/>
  <c r="H191" i="24"/>
  <c r="N190" i="24"/>
  <c r="L190" i="24"/>
  <c r="I1597" i="2"/>
  <c r="G1598" i="2"/>
  <c r="K1597" i="2"/>
  <c r="M1597" i="2"/>
  <c r="J1597" i="2"/>
  <c r="N544" i="24"/>
  <c r="J544" i="24"/>
  <c r="K544" i="24"/>
  <c r="H545" i="24"/>
  <c r="L544" i="24"/>
  <c r="G629" i="2"/>
  <c r="K628" i="2"/>
  <c r="I628" i="2"/>
  <c r="J628" i="2"/>
  <c r="M628" i="2"/>
  <c r="I2036" i="2"/>
  <c r="K2036" i="2"/>
  <c r="J2036" i="2"/>
  <c r="G2037" i="2"/>
  <c r="M2036" i="2"/>
  <c r="I1684" i="2"/>
  <c r="K1684" i="2"/>
  <c r="J1684" i="2"/>
  <c r="G1685" i="2"/>
  <c r="M1684" i="2"/>
  <c r="L103" i="24"/>
  <c r="J103" i="24"/>
  <c r="H104" i="24"/>
  <c r="N103" i="24"/>
  <c r="K103" i="24"/>
  <c r="H14" i="2"/>
  <c r="K13" i="2"/>
  <c r="I13" i="2"/>
  <c r="J13" i="2"/>
  <c r="M13" i="2"/>
  <c r="G192" i="2"/>
  <c r="G368" i="2"/>
  <c r="G545" i="2"/>
  <c r="M718" i="2"/>
  <c r="J718" i="2"/>
  <c r="K718" i="2"/>
  <c r="I718" i="2"/>
  <c r="G719" i="2"/>
  <c r="H281" i="24"/>
  <c r="L499" i="24"/>
  <c r="J499" i="24"/>
  <c r="N499" i="24"/>
  <c r="K499" i="24"/>
  <c r="H500" i="24"/>
  <c r="K2391" i="2"/>
  <c r="M2391" i="2"/>
  <c r="J2391" i="2"/>
  <c r="G2392" i="2"/>
  <c r="I2391" i="2"/>
  <c r="H169" i="24"/>
  <c r="L168" i="24"/>
  <c r="K168" i="24"/>
  <c r="J168" i="24"/>
  <c r="N168" i="24"/>
  <c r="G1070" i="2"/>
  <c r="M1069" i="2"/>
  <c r="I1069" i="2"/>
  <c r="K1069" i="2"/>
  <c r="J1069" i="2"/>
  <c r="AD79" i="28"/>
  <c r="AD92" i="28"/>
  <c r="AD95" i="28"/>
  <c r="AD125" i="28"/>
  <c r="AD101" i="28"/>
  <c r="AD21" i="28"/>
  <c r="AD22" i="28"/>
  <c r="AD42" i="28"/>
  <c r="AD124" i="28"/>
  <c r="AD18" i="28"/>
  <c r="AD126" i="28"/>
  <c r="AD43" i="28"/>
  <c r="AD78" i="28"/>
  <c r="AD23" i="28"/>
  <c r="AD74" i="28"/>
  <c r="AD70" i="28"/>
  <c r="AE1" i="28"/>
  <c r="AD85" i="28"/>
  <c r="AD103" i="28"/>
  <c r="AD105" i="28"/>
  <c r="AD104" i="28"/>
  <c r="AD15" i="28"/>
  <c r="AD14" i="28"/>
  <c r="AD130" i="28"/>
  <c r="AD115" i="28"/>
  <c r="AD76" i="28"/>
  <c r="AD35" i="28"/>
  <c r="AD12" i="28"/>
  <c r="AD64" i="28"/>
  <c r="AD67" i="28"/>
  <c r="AD61" i="28"/>
  <c r="AD112" i="28"/>
  <c r="AD62" i="28"/>
  <c r="AD99" i="28"/>
  <c r="AD113" i="28"/>
  <c r="AD129" i="28"/>
  <c r="AD128" i="28"/>
  <c r="AD140" i="28"/>
  <c r="AD46" i="28"/>
  <c r="AD27" i="28"/>
  <c r="AD41" i="28"/>
  <c r="AD48" i="28"/>
  <c r="AD57" i="28"/>
  <c r="AD83" i="28"/>
  <c r="AD36" i="28"/>
  <c r="AD93" i="28"/>
  <c r="AD86" i="28"/>
  <c r="AD114" i="28"/>
  <c r="AD90" i="28"/>
  <c r="AD25" i="28"/>
  <c r="AD34" i="28"/>
  <c r="AD120" i="28"/>
  <c r="AD28" i="28"/>
  <c r="AD60" i="28"/>
  <c r="AD75" i="28"/>
  <c r="AD132" i="28"/>
  <c r="AD51" i="28"/>
  <c r="AD77" i="28"/>
  <c r="AD87" i="28"/>
  <c r="AD117" i="28"/>
  <c r="AD108" i="28"/>
  <c r="AD30" i="28"/>
  <c r="AD13" i="28"/>
  <c r="AD119" i="28"/>
  <c r="AD71" i="28"/>
  <c r="AD66" i="28"/>
  <c r="AD39" i="28"/>
  <c r="AD81" i="28"/>
  <c r="AD88" i="28"/>
  <c r="AD121" i="28"/>
  <c r="AD116" i="28"/>
  <c r="AD24" i="28"/>
  <c r="AD17" i="28"/>
  <c r="AD55" i="28"/>
  <c r="AD139" i="28"/>
  <c r="AD49" i="28"/>
  <c r="AD89" i="28"/>
  <c r="AD100" i="28"/>
  <c r="AD133" i="28"/>
  <c r="AD138" i="28"/>
  <c r="AD32" i="28"/>
  <c r="AD111" i="28"/>
  <c r="AD56" i="28"/>
  <c r="AD47" i="28"/>
  <c r="AD37" i="28"/>
  <c r="AD94" i="28"/>
  <c r="AD102" i="28"/>
  <c r="AD96" i="28"/>
  <c r="AD135" i="28"/>
  <c r="AD54" i="28"/>
  <c r="AD40" i="28"/>
  <c r="AD136" i="28"/>
  <c r="AD69" i="28"/>
  <c r="AD44" i="28"/>
  <c r="AD82" i="28"/>
  <c r="AD123" i="28"/>
  <c r="AD122" i="28"/>
  <c r="AD63" i="28"/>
  <c r="AD20" i="28"/>
  <c r="AD109" i="28"/>
  <c r="AD29" i="28"/>
  <c r="AD127" i="28"/>
  <c r="AD52" i="28"/>
  <c r="AD91" i="28"/>
  <c r="AD33" i="28"/>
  <c r="AD131" i="28"/>
  <c r="AD65" i="28"/>
  <c r="AD97" i="28"/>
  <c r="AD137" i="28"/>
  <c r="AD38" i="28"/>
  <c r="AD68" i="28"/>
  <c r="AD98" i="28"/>
  <c r="AD118" i="28"/>
  <c r="AD53" i="28"/>
  <c r="AD16" i="28"/>
  <c r="AD73" i="28"/>
  <c r="AD84" i="28"/>
  <c r="AD50" i="28"/>
  <c r="AD31" i="28"/>
  <c r="AD26" i="28"/>
  <c r="AD59" i="28"/>
  <c r="AD110" i="28"/>
  <c r="AD45" i="28"/>
  <c r="AD107" i="28"/>
  <c r="AD58" i="28"/>
  <c r="AD106" i="28"/>
  <c r="AD80" i="28"/>
  <c r="AD19" i="28"/>
  <c r="AD134" i="28"/>
  <c r="AD72" i="28"/>
  <c r="K521" i="24"/>
  <c r="N521" i="24"/>
  <c r="J521" i="24"/>
  <c r="H522" i="24"/>
  <c r="L521" i="24"/>
  <c r="K2214" i="2"/>
  <c r="G2215" i="2"/>
  <c r="M2214" i="2"/>
  <c r="J2214" i="2"/>
  <c r="I2214" i="2"/>
  <c r="G1863" i="2"/>
  <c r="G2480" i="2"/>
  <c r="N257" i="24"/>
  <c r="J257" i="24"/>
  <c r="L257" i="24"/>
  <c r="H258" i="24"/>
  <c r="K257" i="24"/>
  <c r="L478" i="24"/>
  <c r="N478" i="24"/>
  <c r="J478" i="24"/>
  <c r="H479" i="24"/>
  <c r="K478" i="24"/>
  <c r="H149" i="24"/>
  <c r="L369" i="24"/>
  <c r="N369" i="24"/>
  <c r="J369" i="24"/>
  <c r="H370" i="24"/>
  <c r="K369" i="24"/>
  <c r="J981" i="2"/>
  <c r="K981" i="2"/>
  <c r="M981" i="2"/>
  <c r="G982" i="2"/>
  <c r="I981" i="2"/>
  <c r="N588" i="24"/>
  <c r="L588" i="24"/>
  <c r="H589" i="24"/>
  <c r="J588" i="24"/>
  <c r="K588" i="24"/>
  <c r="H894" i="2"/>
  <c r="J893" i="2"/>
  <c r="M893" i="2"/>
  <c r="K893" i="2"/>
  <c r="I893" i="2"/>
  <c r="G1955" i="2"/>
  <c r="N60" i="24"/>
  <c r="K60" i="24"/>
  <c r="L60" i="24"/>
  <c r="J60" i="24"/>
  <c r="H61" i="24"/>
  <c r="G16" i="2"/>
  <c r="G1335" i="2"/>
  <c r="K1334" i="2"/>
  <c r="I1334" i="2"/>
  <c r="J1334" i="2"/>
  <c r="M1334" i="2"/>
  <c r="N414" i="24"/>
  <c r="K414" i="24"/>
  <c r="H416" i="24"/>
  <c r="J414" i="24"/>
  <c r="L414" i="24"/>
  <c r="M453" i="2"/>
  <c r="I453" i="2"/>
  <c r="G454" i="2"/>
  <c r="J453" i="2"/>
  <c r="K453" i="2"/>
  <c r="H390" i="24"/>
  <c r="J389" i="24"/>
  <c r="L389" i="24"/>
  <c r="K389" i="24"/>
  <c r="N389" i="24"/>
  <c r="G896" i="2"/>
  <c r="L455" i="24"/>
  <c r="N455" i="24"/>
  <c r="H456" i="24"/>
  <c r="K455" i="24"/>
  <c r="J455" i="24"/>
  <c r="I215" i="24"/>
  <c r="L236" i="24"/>
  <c r="K236" i="24"/>
  <c r="N236" i="24"/>
  <c r="H237" i="24"/>
  <c r="J236" i="24"/>
  <c r="H1950" i="2"/>
  <c r="M1949" i="2"/>
  <c r="K1949" i="2"/>
  <c r="J1949" i="2"/>
  <c r="I1949" i="2"/>
  <c r="J101" i="2"/>
  <c r="K101" i="2"/>
  <c r="I101" i="2"/>
  <c r="M101" i="2"/>
  <c r="G102" i="2"/>
  <c r="N83" i="24"/>
  <c r="K83" i="24"/>
  <c r="L83" i="24"/>
  <c r="J83" i="24"/>
  <c r="H84" i="24"/>
  <c r="I279" i="24"/>
  <c r="K278" i="24"/>
  <c r="N278" i="24"/>
  <c r="J278" i="24"/>
  <c r="L278" i="24"/>
  <c r="K1245" i="2" l="1"/>
  <c r="I1245" i="2"/>
  <c r="M1245" i="2"/>
  <c r="J1245" i="2"/>
  <c r="G1246" i="2"/>
  <c r="I1421" i="2"/>
  <c r="J1421" i="2"/>
  <c r="M1421" i="2"/>
  <c r="K1421" i="2"/>
  <c r="G1422" i="2"/>
  <c r="H1862" i="2"/>
  <c r="M1861" i="2"/>
  <c r="J1861" i="2"/>
  <c r="K1861" i="2"/>
  <c r="I1861" i="2"/>
  <c r="J609" i="24"/>
  <c r="K609" i="24"/>
  <c r="N609" i="24"/>
  <c r="L609" i="24"/>
  <c r="H610" i="24"/>
  <c r="M2125" i="2"/>
  <c r="G2126" i="2"/>
  <c r="I2125" i="2"/>
  <c r="J2125" i="2"/>
  <c r="K2125" i="2"/>
  <c r="H190" i="2"/>
  <c r="M189" i="2"/>
  <c r="J189" i="2"/>
  <c r="K189" i="2"/>
  <c r="I189" i="2"/>
  <c r="H654" i="24"/>
  <c r="N653" i="24"/>
  <c r="K653" i="24"/>
  <c r="J653" i="24"/>
  <c r="L653" i="24"/>
  <c r="J806" i="2"/>
  <c r="G807" i="2"/>
  <c r="M806" i="2"/>
  <c r="I806" i="2"/>
  <c r="K806" i="2"/>
  <c r="L345" i="24"/>
  <c r="H346" i="24"/>
  <c r="N345" i="24"/>
  <c r="J345" i="24"/>
  <c r="K345" i="24"/>
  <c r="H328" i="24"/>
  <c r="M2565" i="2"/>
  <c r="G2566" i="2"/>
  <c r="J2565" i="2"/>
  <c r="I2565" i="2"/>
  <c r="K2565" i="2"/>
  <c r="I324" i="24"/>
  <c r="N323" i="24"/>
  <c r="L323" i="24"/>
  <c r="K323" i="24"/>
  <c r="J323" i="24"/>
  <c r="L302" i="24"/>
  <c r="J302" i="24"/>
  <c r="N302" i="24"/>
  <c r="K302" i="24"/>
  <c r="H303" i="24"/>
  <c r="K15" i="24"/>
  <c r="L15" i="24"/>
  <c r="J15" i="24"/>
  <c r="H16" i="24"/>
  <c r="N15" i="24"/>
  <c r="I434" i="24"/>
  <c r="K433" i="24"/>
  <c r="J433" i="24"/>
  <c r="N433" i="24"/>
  <c r="L433" i="24"/>
  <c r="I277" i="2"/>
  <c r="K277" i="2"/>
  <c r="M277" i="2"/>
  <c r="J277" i="2"/>
  <c r="G278" i="2"/>
  <c r="I2037" i="2"/>
  <c r="M2037" i="2"/>
  <c r="G2038" i="2"/>
  <c r="J2037" i="2"/>
  <c r="K2037" i="2"/>
  <c r="J629" i="2"/>
  <c r="K629" i="2"/>
  <c r="G630" i="2"/>
  <c r="M629" i="2"/>
  <c r="I629" i="2"/>
  <c r="J567" i="24"/>
  <c r="L567" i="24"/>
  <c r="K567" i="24"/>
  <c r="H568" i="24"/>
  <c r="N567" i="24"/>
  <c r="I148" i="24"/>
  <c r="K147" i="24"/>
  <c r="J147" i="24"/>
  <c r="L147" i="24"/>
  <c r="N147" i="24"/>
  <c r="K1598" i="2"/>
  <c r="J1598" i="2"/>
  <c r="G1599" i="2"/>
  <c r="M1598" i="2"/>
  <c r="I1598" i="2"/>
  <c r="H214" i="24"/>
  <c r="L213" i="24"/>
  <c r="J213" i="24"/>
  <c r="N213" i="24"/>
  <c r="K213" i="24"/>
  <c r="H15" i="2"/>
  <c r="I14" i="2"/>
  <c r="K14" i="2"/>
  <c r="M14" i="2"/>
  <c r="J14" i="2"/>
  <c r="J2303" i="2"/>
  <c r="K2303" i="2"/>
  <c r="M2303" i="2"/>
  <c r="G2304" i="2"/>
  <c r="I2303" i="2"/>
  <c r="L37" i="24"/>
  <c r="H38" i="24"/>
  <c r="J37" i="24"/>
  <c r="N37" i="24"/>
  <c r="K37" i="24"/>
  <c r="J191" i="24"/>
  <c r="H192" i="24"/>
  <c r="L191" i="24"/>
  <c r="N191" i="24"/>
  <c r="K191" i="24"/>
  <c r="H2478" i="2"/>
  <c r="K2477" i="2"/>
  <c r="I2477" i="2"/>
  <c r="M2477" i="2"/>
  <c r="J2477" i="2"/>
  <c r="K1157" i="2"/>
  <c r="G1158" i="2"/>
  <c r="M1157" i="2"/>
  <c r="J1157" i="2"/>
  <c r="I1157" i="2"/>
  <c r="K545" i="24"/>
  <c r="N545" i="24"/>
  <c r="L545" i="24"/>
  <c r="H546" i="24"/>
  <c r="J545" i="24"/>
  <c r="J1510" i="2"/>
  <c r="K1510" i="2"/>
  <c r="G1511" i="2"/>
  <c r="I1510" i="2"/>
  <c r="M1510" i="2"/>
  <c r="H542" i="2"/>
  <c r="K541" i="2"/>
  <c r="M541" i="2"/>
  <c r="J541" i="2"/>
  <c r="I541" i="2"/>
  <c r="K125" i="24"/>
  <c r="N125" i="24"/>
  <c r="L125" i="24"/>
  <c r="H126" i="24"/>
  <c r="J125" i="24"/>
  <c r="G1686" i="2"/>
  <c r="I1685" i="2"/>
  <c r="J1685" i="2"/>
  <c r="K1685" i="2"/>
  <c r="M1685" i="2"/>
  <c r="H436" i="24"/>
  <c r="H105" i="24"/>
  <c r="J104" i="24"/>
  <c r="K104" i="24"/>
  <c r="L104" i="24"/>
  <c r="N104" i="24"/>
  <c r="H366" i="2"/>
  <c r="J365" i="2"/>
  <c r="M365" i="2"/>
  <c r="K365" i="2"/>
  <c r="I365" i="2"/>
  <c r="G1774" i="2"/>
  <c r="M1773" i="2"/>
  <c r="K1773" i="2"/>
  <c r="J1773" i="2"/>
  <c r="I1773" i="2"/>
  <c r="J631" i="24"/>
  <c r="H632" i="24"/>
  <c r="N631" i="24"/>
  <c r="K631" i="24"/>
  <c r="L631" i="24"/>
  <c r="G2216" i="2"/>
  <c r="J2215" i="2"/>
  <c r="I2215" i="2"/>
  <c r="M2215" i="2"/>
  <c r="K2215" i="2"/>
  <c r="J102" i="2"/>
  <c r="I102" i="2"/>
  <c r="G103" i="2"/>
  <c r="M102" i="2"/>
  <c r="K102" i="2"/>
  <c r="J237" i="24"/>
  <c r="L237" i="24"/>
  <c r="N237" i="24"/>
  <c r="H238" i="24"/>
  <c r="K237" i="24"/>
  <c r="I216" i="24"/>
  <c r="H457" i="24"/>
  <c r="K456" i="24"/>
  <c r="J456" i="24"/>
  <c r="L456" i="24"/>
  <c r="N456" i="24"/>
  <c r="J61" i="24"/>
  <c r="N61" i="24"/>
  <c r="L61" i="24"/>
  <c r="H62" i="24"/>
  <c r="K61" i="24"/>
  <c r="J982" i="2"/>
  <c r="M982" i="2"/>
  <c r="K982" i="2"/>
  <c r="G983" i="2"/>
  <c r="I982" i="2"/>
  <c r="K500" i="24"/>
  <c r="L500" i="24"/>
  <c r="N500" i="24"/>
  <c r="J500" i="24"/>
  <c r="H501" i="24"/>
  <c r="L258" i="24"/>
  <c r="J258" i="24"/>
  <c r="N258" i="24"/>
  <c r="H259" i="24"/>
  <c r="K258" i="24"/>
  <c r="K522" i="24"/>
  <c r="N522" i="24"/>
  <c r="H523" i="24"/>
  <c r="J522" i="24"/>
  <c r="L522" i="24"/>
  <c r="H1951" i="2"/>
  <c r="M1950" i="2"/>
  <c r="J1950" i="2"/>
  <c r="K1950" i="2"/>
  <c r="I1950" i="2"/>
  <c r="J1335" i="2"/>
  <c r="K1335" i="2"/>
  <c r="G1336" i="2"/>
  <c r="M1335" i="2"/>
  <c r="I1335" i="2"/>
  <c r="K416" i="24"/>
  <c r="N416" i="24"/>
  <c r="L416" i="24"/>
  <c r="J416" i="24"/>
  <c r="J417" i="24" s="1"/>
  <c r="J418" i="24" s="1"/>
  <c r="N84" i="24"/>
  <c r="K84" i="24"/>
  <c r="L84" i="24"/>
  <c r="J84" i="24"/>
  <c r="H86" i="24"/>
  <c r="L390" i="24"/>
  <c r="H391" i="24"/>
  <c r="K390" i="24"/>
  <c r="N390" i="24"/>
  <c r="J390" i="24"/>
  <c r="G455" i="2"/>
  <c r="J454" i="2"/>
  <c r="M454" i="2"/>
  <c r="I454" i="2"/>
  <c r="K454" i="2"/>
  <c r="G17" i="2"/>
  <c r="H895" i="2"/>
  <c r="M894" i="2"/>
  <c r="J894" i="2"/>
  <c r="K894" i="2"/>
  <c r="I894" i="2"/>
  <c r="L169" i="24"/>
  <c r="H170" i="24"/>
  <c r="J169" i="24"/>
  <c r="N169" i="24"/>
  <c r="K169" i="24"/>
  <c r="H282" i="24"/>
  <c r="G897" i="2"/>
  <c r="L589" i="24"/>
  <c r="J589" i="24"/>
  <c r="N589" i="24"/>
  <c r="K589" i="24"/>
  <c r="H590" i="24"/>
  <c r="AE98" i="28"/>
  <c r="AE96" i="28"/>
  <c r="AE95" i="28"/>
  <c r="AE125" i="28"/>
  <c r="AE122" i="28"/>
  <c r="AE140" i="28"/>
  <c r="AE123" i="28"/>
  <c r="AE18" i="28"/>
  <c r="AE108" i="28"/>
  <c r="AE51" i="28"/>
  <c r="AE73" i="28"/>
  <c r="AE28" i="28"/>
  <c r="AE83" i="28"/>
  <c r="AE132" i="28"/>
  <c r="AE41" i="28"/>
  <c r="AE58" i="28"/>
  <c r="AE82" i="28"/>
  <c r="AE89" i="28"/>
  <c r="AE84" i="28"/>
  <c r="AE113" i="28"/>
  <c r="AE15" i="28"/>
  <c r="AE138" i="28"/>
  <c r="AE34" i="28"/>
  <c r="AE88" i="28"/>
  <c r="AE42" i="28"/>
  <c r="AE29" i="28"/>
  <c r="AE57" i="28"/>
  <c r="AE72" i="28"/>
  <c r="AE124" i="28"/>
  <c r="AE17" i="28"/>
  <c r="AE49" i="28"/>
  <c r="AE44" i="28"/>
  <c r="AE77" i="28"/>
  <c r="AE79" i="28"/>
  <c r="AE117" i="28"/>
  <c r="AE126" i="28"/>
  <c r="AE30" i="28"/>
  <c r="AE127" i="28"/>
  <c r="AE109" i="28"/>
  <c r="AE52" i="28"/>
  <c r="AE27" i="28"/>
  <c r="AE35" i="28"/>
  <c r="AE62" i="28"/>
  <c r="AE63" i="28"/>
  <c r="AE78" i="28"/>
  <c r="AE97" i="28"/>
  <c r="AE102" i="28"/>
  <c r="AE137" i="28"/>
  <c r="AE16" i="28"/>
  <c r="AE128" i="28"/>
  <c r="AE38" i="28"/>
  <c r="AE43" i="28"/>
  <c r="AE119" i="28"/>
  <c r="AE116" i="28"/>
  <c r="AE64" i="28"/>
  <c r="AE75" i="28"/>
  <c r="AE59" i="28"/>
  <c r="AE100" i="28"/>
  <c r="AE121" i="28"/>
  <c r="AE12" i="28"/>
  <c r="AE120" i="28"/>
  <c r="AE112" i="28"/>
  <c r="AE69" i="28"/>
  <c r="AE48" i="28"/>
  <c r="AE71" i="28"/>
  <c r="AE80" i="28"/>
  <c r="AE86" i="28"/>
  <c r="AE104" i="28"/>
  <c r="AE129" i="28"/>
  <c r="AE135" i="28"/>
  <c r="AE111" i="28"/>
  <c r="AE21" i="28"/>
  <c r="AE25" i="28"/>
  <c r="AE53" i="28"/>
  <c r="AE66" i="28"/>
  <c r="AE90" i="28"/>
  <c r="AE99" i="28"/>
  <c r="AE133" i="28"/>
  <c r="AE22" i="28"/>
  <c r="AE131" i="28"/>
  <c r="AE39" i="28"/>
  <c r="AE60" i="28"/>
  <c r="AE37" i="28"/>
  <c r="AE31" i="28"/>
  <c r="AE85" i="28"/>
  <c r="AE110" i="28"/>
  <c r="AE118" i="28"/>
  <c r="AE101" i="28"/>
  <c r="AE46" i="28"/>
  <c r="AE87" i="28"/>
  <c r="AE40" i="28"/>
  <c r="AE68" i="28"/>
  <c r="AE36" i="28"/>
  <c r="AE107" i="28"/>
  <c r="AE92" i="28"/>
  <c r="AE55" i="28"/>
  <c r="AE56" i="28"/>
  <c r="AE114" i="28"/>
  <c r="AE105" i="28"/>
  <c r="AE61" i="28"/>
  <c r="AE20" i="28"/>
  <c r="AE106" i="28"/>
  <c r="AE14" i="28"/>
  <c r="AE65" i="28"/>
  <c r="AE70" i="28"/>
  <c r="AF1" i="28"/>
  <c r="AE93" i="28"/>
  <c r="AE130" i="28"/>
  <c r="AE50" i="28"/>
  <c r="AE45" i="28"/>
  <c r="AE74" i="28"/>
  <c r="AE26" i="28"/>
  <c r="AE13" i="28"/>
  <c r="AE94" i="28"/>
  <c r="AE24" i="28"/>
  <c r="AE139" i="28"/>
  <c r="AE81" i="28"/>
  <c r="AE32" i="28"/>
  <c r="AE33" i="28"/>
  <c r="AE91" i="28"/>
  <c r="AE54" i="28"/>
  <c r="AE67" i="28"/>
  <c r="AE19" i="28"/>
  <c r="AE23" i="28"/>
  <c r="AE134" i="28"/>
  <c r="AE136" i="28"/>
  <c r="AE103" i="28"/>
  <c r="AE115" i="28"/>
  <c r="AE47" i="28"/>
  <c r="AE76" i="28"/>
  <c r="G193" i="2"/>
  <c r="K370" i="24"/>
  <c r="J370" i="24"/>
  <c r="H372" i="24"/>
  <c r="N370" i="24"/>
  <c r="L370" i="24"/>
  <c r="K1070" i="2"/>
  <c r="J1070" i="2"/>
  <c r="G1071" i="2"/>
  <c r="I1070" i="2"/>
  <c r="M1070" i="2"/>
  <c r="G2481" i="2"/>
  <c r="I280" i="24"/>
  <c r="K279" i="24"/>
  <c r="L279" i="24"/>
  <c r="J279" i="24"/>
  <c r="N279" i="24"/>
  <c r="G1956" i="2"/>
  <c r="H150" i="24"/>
  <c r="J479" i="24"/>
  <c r="H480" i="24"/>
  <c r="K479" i="24"/>
  <c r="L479" i="24"/>
  <c r="N479" i="24"/>
  <c r="G1864" i="2"/>
  <c r="G2393" i="2"/>
  <c r="J2392" i="2"/>
  <c r="K2392" i="2"/>
  <c r="M2392" i="2"/>
  <c r="I2392" i="2"/>
  <c r="M719" i="2"/>
  <c r="G720" i="2"/>
  <c r="K719" i="2"/>
  <c r="I719" i="2"/>
  <c r="J719" i="2"/>
  <c r="G546" i="2"/>
  <c r="G369" i="2"/>
  <c r="M1246" i="2" l="1"/>
  <c r="K1246" i="2"/>
  <c r="I1246" i="2"/>
  <c r="G1247" i="2"/>
  <c r="J1246" i="2"/>
  <c r="I1422" i="2"/>
  <c r="G1423" i="2"/>
  <c r="M1422" i="2"/>
  <c r="J1422" i="2"/>
  <c r="K1422" i="2"/>
  <c r="H191" i="2"/>
  <c r="J190" i="2"/>
  <c r="I190" i="2"/>
  <c r="M190" i="2"/>
  <c r="K190" i="2"/>
  <c r="M2126" i="2"/>
  <c r="I2126" i="2"/>
  <c r="G2127" i="2"/>
  <c r="K2126" i="2"/>
  <c r="J2126" i="2"/>
  <c r="K610" i="24"/>
  <c r="L610" i="24"/>
  <c r="J610" i="24"/>
  <c r="N610" i="24"/>
  <c r="H611" i="24"/>
  <c r="H1863" i="2"/>
  <c r="M1862" i="2"/>
  <c r="J1862" i="2"/>
  <c r="I1862" i="2"/>
  <c r="K1862" i="2"/>
  <c r="L16" i="24"/>
  <c r="J16" i="24"/>
  <c r="N16" i="24"/>
  <c r="K16" i="24"/>
  <c r="H17" i="24"/>
  <c r="I807" i="2"/>
  <c r="J807" i="2"/>
  <c r="K807" i="2"/>
  <c r="M807" i="2"/>
  <c r="G808" i="2"/>
  <c r="J303" i="24"/>
  <c r="N303" i="24"/>
  <c r="K303" i="24"/>
  <c r="L303" i="24"/>
  <c r="H304" i="24"/>
  <c r="I325" i="24"/>
  <c r="N324" i="24"/>
  <c r="J324" i="24"/>
  <c r="K324" i="24"/>
  <c r="L324" i="24"/>
  <c r="I2566" i="2"/>
  <c r="G2567" i="2"/>
  <c r="M2566" i="2"/>
  <c r="K2566" i="2"/>
  <c r="J2566" i="2"/>
  <c r="L346" i="24"/>
  <c r="N346" i="24"/>
  <c r="K346" i="24"/>
  <c r="J346" i="24"/>
  <c r="H347" i="24"/>
  <c r="I435" i="24"/>
  <c r="N434" i="24"/>
  <c r="K434" i="24"/>
  <c r="L434" i="24"/>
  <c r="J434" i="24"/>
  <c r="L654" i="24"/>
  <c r="N654" i="24"/>
  <c r="H655" i="24"/>
  <c r="K654" i="24"/>
  <c r="J654" i="24"/>
  <c r="K278" i="2"/>
  <c r="G279" i="2"/>
  <c r="I278" i="2"/>
  <c r="J278" i="2"/>
  <c r="M278" i="2"/>
  <c r="F19" i="18"/>
  <c r="I11" i="21" s="1"/>
  <c r="E11" i="21" s="1"/>
  <c r="E19" i="18"/>
  <c r="G11" i="21" s="1"/>
  <c r="J126" i="24"/>
  <c r="N126" i="24"/>
  <c r="K126" i="24"/>
  <c r="H127" i="24"/>
  <c r="L126" i="24"/>
  <c r="H543" i="2"/>
  <c r="J542" i="2"/>
  <c r="M542" i="2"/>
  <c r="K542" i="2"/>
  <c r="I542" i="2"/>
  <c r="I149" i="24"/>
  <c r="N148" i="24"/>
  <c r="J148" i="24"/>
  <c r="K148" i="24"/>
  <c r="L148" i="24"/>
  <c r="H633" i="24"/>
  <c r="K632" i="24"/>
  <c r="J632" i="24"/>
  <c r="N632" i="24"/>
  <c r="L632" i="24"/>
  <c r="N105" i="24"/>
  <c r="L105" i="24"/>
  <c r="J105" i="24"/>
  <c r="K105" i="24"/>
  <c r="H106" i="24"/>
  <c r="K568" i="24"/>
  <c r="N568" i="24"/>
  <c r="J568" i="24"/>
  <c r="L568" i="24"/>
  <c r="H570" i="24"/>
  <c r="M1511" i="2"/>
  <c r="I1511" i="2"/>
  <c r="G1512" i="2"/>
  <c r="J1511" i="2"/>
  <c r="K1511" i="2"/>
  <c r="N192" i="24"/>
  <c r="J192" i="24"/>
  <c r="L192" i="24"/>
  <c r="H193" i="24"/>
  <c r="K192" i="24"/>
  <c r="I2304" i="2"/>
  <c r="M2304" i="2"/>
  <c r="K2304" i="2"/>
  <c r="G2305" i="2"/>
  <c r="J2304" i="2"/>
  <c r="H16" i="2"/>
  <c r="K15" i="2"/>
  <c r="J15" i="2"/>
  <c r="I15" i="2"/>
  <c r="M15" i="2"/>
  <c r="I630" i="2"/>
  <c r="G631" i="2"/>
  <c r="K630" i="2"/>
  <c r="M630" i="2"/>
  <c r="J630" i="2"/>
  <c r="H367" i="2"/>
  <c r="I366" i="2"/>
  <c r="J366" i="2"/>
  <c r="M366" i="2"/>
  <c r="K366" i="2"/>
  <c r="N38" i="24"/>
  <c r="L38" i="24"/>
  <c r="H39" i="24"/>
  <c r="J38" i="24"/>
  <c r="K38" i="24"/>
  <c r="H215" i="24"/>
  <c r="J214" i="24"/>
  <c r="L214" i="24"/>
  <c r="K214" i="24"/>
  <c r="N214" i="24"/>
  <c r="K2038" i="2"/>
  <c r="J2038" i="2"/>
  <c r="M2038" i="2"/>
  <c r="G2039" i="2"/>
  <c r="I2038" i="2"/>
  <c r="G1775" i="2"/>
  <c r="J1774" i="2"/>
  <c r="M1774" i="2"/>
  <c r="I1774" i="2"/>
  <c r="K1774" i="2"/>
  <c r="K1599" i="2"/>
  <c r="M1599" i="2"/>
  <c r="J1599" i="2"/>
  <c r="G1600" i="2"/>
  <c r="I1599" i="2"/>
  <c r="M1686" i="2"/>
  <c r="G1687" i="2"/>
  <c r="I1686" i="2"/>
  <c r="K1686" i="2"/>
  <c r="J1686" i="2"/>
  <c r="H2479" i="2"/>
  <c r="J2478" i="2"/>
  <c r="I2478" i="2"/>
  <c r="M2478" i="2"/>
  <c r="K2478" i="2"/>
  <c r="H438" i="24"/>
  <c r="G1159" i="2"/>
  <c r="J1158" i="2"/>
  <c r="I1158" i="2"/>
  <c r="M1158" i="2"/>
  <c r="K1158" i="2"/>
  <c r="L546" i="24"/>
  <c r="N546" i="24"/>
  <c r="H548" i="24"/>
  <c r="J546" i="24"/>
  <c r="K546" i="24"/>
  <c r="G18" i="2"/>
  <c r="J259" i="24"/>
  <c r="N259" i="24"/>
  <c r="H260" i="24"/>
  <c r="L259" i="24"/>
  <c r="K259" i="24"/>
  <c r="K501" i="24"/>
  <c r="N501" i="24"/>
  <c r="J501" i="24"/>
  <c r="H502" i="24"/>
  <c r="L501" i="24"/>
  <c r="G194" i="2"/>
  <c r="H1952" i="2"/>
  <c r="K1951" i="2"/>
  <c r="I1951" i="2"/>
  <c r="M1951" i="2"/>
  <c r="J1951" i="2"/>
  <c r="J983" i="2"/>
  <c r="I983" i="2"/>
  <c r="K983" i="2"/>
  <c r="M983" i="2"/>
  <c r="G984" i="2"/>
  <c r="G898" i="2"/>
  <c r="G1957" i="2"/>
  <c r="K391" i="24"/>
  <c r="J391" i="24"/>
  <c r="L391" i="24"/>
  <c r="N391" i="24"/>
  <c r="H392" i="24"/>
  <c r="M1336" i="2"/>
  <c r="K1336" i="2"/>
  <c r="G1337" i="2"/>
  <c r="J1336" i="2"/>
  <c r="I1336" i="2"/>
  <c r="I218" i="24"/>
  <c r="I103" i="2"/>
  <c r="G104" i="2"/>
  <c r="K103" i="2"/>
  <c r="M103" i="2"/>
  <c r="J103" i="2"/>
  <c r="J62" i="24"/>
  <c r="H64" i="24"/>
  <c r="K62" i="24"/>
  <c r="N62" i="24"/>
  <c r="L62" i="24"/>
  <c r="G721" i="2"/>
  <c r="I720" i="2"/>
  <c r="M720" i="2"/>
  <c r="J720" i="2"/>
  <c r="K720" i="2"/>
  <c r="H152" i="24"/>
  <c r="G2482" i="2"/>
  <c r="G370" i="2"/>
  <c r="K523" i="24"/>
  <c r="L523" i="24"/>
  <c r="H524" i="24"/>
  <c r="J523" i="24"/>
  <c r="N523" i="24"/>
  <c r="G2217" i="2"/>
  <c r="M2216" i="2"/>
  <c r="K2216" i="2"/>
  <c r="I2216" i="2"/>
  <c r="J2216" i="2"/>
  <c r="AF89" i="28"/>
  <c r="AF84" i="28"/>
  <c r="AF111" i="28"/>
  <c r="AF12" i="28"/>
  <c r="AF103" i="28"/>
  <c r="AF30" i="28"/>
  <c r="AF18" i="28"/>
  <c r="AF39" i="28"/>
  <c r="AF105" i="28"/>
  <c r="AF38" i="28"/>
  <c r="AF64" i="28"/>
  <c r="AF61" i="28"/>
  <c r="AF20" i="28"/>
  <c r="AF70" i="28"/>
  <c r="AF92" i="28"/>
  <c r="AF75" i="28"/>
  <c r="AF90" i="28"/>
  <c r="AF104" i="28"/>
  <c r="AF102" i="28"/>
  <c r="AF126" i="28"/>
  <c r="AF112" i="28"/>
  <c r="AF140" i="28"/>
  <c r="AF125" i="28"/>
  <c r="AF35" i="28"/>
  <c r="AF55" i="28"/>
  <c r="AF36" i="28"/>
  <c r="AF14" i="28"/>
  <c r="AF128" i="28"/>
  <c r="AF121" i="28"/>
  <c r="AF49" i="28"/>
  <c r="AF33" i="28"/>
  <c r="AF80" i="28"/>
  <c r="AG1" i="28"/>
  <c r="AF91" i="28"/>
  <c r="AF95" i="28"/>
  <c r="AF134" i="28"/>
  <c r="AF106" i="28"/>
  <c r="AF88" i="28"/>
  <c r="AF21" i="28"/>
  <c r="AF116" i="28"/>
  <c r="AF124" i="28"/>
  <c r="AF52" i="28"/>
  <c r="AF24" i="28"/>
  <c r="AF119" i="28"/>
  <c r="AF48" i="28"/>
  <c r="AF86" i="28"/>
  <c r="AF77" i="28"/>
  <c r="AF115" i="28"/>
  <c r="AF87" i="28"/>
  <c r="AF22" i="28"/>
  <c r="AF23" i="28"/>
  <c r="AF51" i="28"/>
  <c r="AF37" i="28"/>
  <c r="AF68" i="28"/>
  <c r="AF73" i="28"/>
  <c r="AF62" i="28"/>
  <c r="AF46" i="28"/>
  <c r="AF96" i="28"/>
  <c r="AF93" i="28"/>
  <c r="AF99" i="28"/>
  <c r="AF127" i="28"/>
  <c r="AF47" i="28"/>
  <c r="AF40" i="28"/>
  <c r="AF57" i="28"/>
  <c r="AF58" i="28"/>
  <c r="AF41" i="28"/>
  <c r="AF100" i="28"/>
  <c r="AF118" i="28"/>
  <c r="AF120" i="28"/>
  <c r="AF132" i="28"/>
  <c r="AF131" i="28"/>
  <c r="AF45" i="28"/>
  <c r="AF65" i="28"/>
  <c r="AF66" i="28"/>
  <c r="AF59" i="28"/>
  <c r="AF108" i="28"/>
  <c r="AF122" i="28"/>
  <c r="AF133" i="28"/>
  <c r="AF13" i="28"/>
  <c r="AF15" i="28"/>
  <c r="AF17" i="28"/>
  <c r="AF69" i="28"/>
  <c r="AF74" i="28"/>
  <c r="AF54" i="28"/>
  <c r="AF94" i="28"/>
  <c r="AF107" i="28"/>
  <c r="AF16" i="28"/>
  <c r="AF26" i="28"/>
  <c r="AF109" i="28"/>
  <c r="AF136" i="28"/>
  <c r="AF72" i="28"/>
  <c r="AF123" i="28"/>
  <c r="AF67" i="28"/>
  <c r="AF78" i="28"/>
  <c r="AF130" i="28"/>
  <c r="AF27" i="28"/>
  <c r="AF25" i="28"/>
  <c r="AF117" i="28"/>
  <c r="AF82" i="28"/>
  <c r="AF138" i="28"/>
  <c r="AF31" i="28"/>
  <c r="AF56" i="28"/>
  <c r="AF71" i="28"/>
  <c r="AF98" i="28"/>
  <c r="AF113" i="28"/>
  <c r="AF29" i="28"/>
  <c r="AF137" i="28"/>
  <c r="AF63" i="28"/>
  <c r="AF97" i="28"/>
  <c r="AF19" i="28"/>
  <c r="AF129" i="28"/>
  <c r="AF60" i="28"/>
  <c r="AF135" i="28"/>
  <c r="AF28" i="28"/>
  <c r="AF34" i="28"/>
  <c r="AF42" i="28"/>
  <c r="AF85" i="28"/>
  <c r="AF44" i="28"/>
  <c r="AF76" i="28"/>
  <c r="AF43" i="28"/>
  <c r="AF53" i="28"/>
  <c r="AF110" i="28"/>
  <c r="AF101" i="28"/>
  <c r="AF50" i="28"/>
  <c r="AF79" i="28"/>
  <c r="AF83" i="28"/>
  <c r="AF139" i="28"/>
  <c r="AF114" i="28"/>
  <c r="AF81" i="28"/>
  <c r="AF32" i="28"/>
  <c r="J170" i="24"/>
  <c r="N170" i="24"/>
  <c r="H171" i="24"/>
  <c r="L170" i="24"/>
  <c r="K170" i="24"/>
  <c r="J455" i="2"/>
  <c r="G456" i="2"/>
  <c r="K455" i="2"/>
  <c r="M455" i="2"/>
  <c r="I455" i="2"/>
  <c r="I281" i="24"/>
  <c r="K280" i="24"/>
  <c r="J280" i="24"/>
  <c r="N280" i="24"/>
  <c r="L280" i="24"/>
  <c r="I1071" i="2"/>
  <c r="J1071" i="2"/>
  <c r="K1071" i="2"/>
  <c r="G1072" i="2"/>
  <c r="M1071" i="2"/>
  <c r="G547" i="2"/>
  <c r="H284" i="24"/>
  <c r="H240" i="24"/>
  <c r="N238" i="24"/>
  <c r="L238" i="24"/>
  <c r="J238" i="24"/>
  <c r="K238" i="24"/>
  <c r="N590" i="24"/>
  <c r="K590" i="24"/>
  <c r="J590" i="24"/>
  <c r="H592" i="24"/>
  <c r="L590" i="24"/>
  <c r="N372" i="24"/>
  <c r="L372" i="24"/>
  <c r="J372" i="24"/>
  <c r="J373" i="24" s="1"/>
  <c r="J374" i="24" s="1"/>
  <c r="K372" i="24"/>
  <c r="H896" i="2"/>
  <c r="J895" i="2"/>
  <c r="K895" i="2"/>
  <c r="I895" i="2"/>
  <c r="M895" i="2"/>
  <c r="J86" i="24"/>
  <c r="J87" i="24" s="1"/>
  <c r="J88" i="24" s="1"/>
  <c r="K86" i="24"/>
  <c r="N86" i="24"/>
  <c r="L86" i="24"/>
  <c r="G2394" i="2"/>
  <c r="M2393" i="2"/>
  <c r="J2393" i="2"/>
  <c r="I2393" i="2"/>
  <c r="K2393" i="2"/>
  <c r="G1865" i="2"/>
  <c r="H482" i="24"/>
  <c r="K480" i="24"/>
  <c r="N480" i="24"/>
  <c r="J480" i="24"/>
  <c r="L480" i="24"/>
  <c r="F19" i="22"/>
  <c r="I91" i="21" s="1"/>
  <c r="E91" i="21" s="1"/>
  <c r="N457" i="24"/>
  <c r="H458" i="24"/>
  <c r="K457" i="24"/>
  <c r="J457" i="24"/>
  <c r="L457" i="24"/>
  <c r="J1247" i="2" l="1"/>
  <c r="M1247" i="2"/>
  <c r="G1248" i="2"/>
  <c r="I1247" i="2"/>
  <c r="K1247" i="2"/>
  <c r="J1423" i="2"/>
  <c r="G1424" i="2"/>
  <c r="I1423" i="2"/>
  <c r="K1423" i="2"/>
  <c r="M1423" i="2"/>
  <c r="H1864" i="2"/>
  <c r="J1863" i="2"/>
  <c r="K1863" i="2"/>
  <c r="I1863" i="2"/>
  <c r="M1863" i="2"/>
  <c r="J2127" i="2"/>
  <c r="G2128" i="2"/>
  <c r="M2127" i="2"/>
  <c r="I2127" i="2"/>
  <c r="K2127" i="2"/>
  <c r="N611" i="24"/>
  <c r="J611" i="24"/>
  <c r="L611" i="24"/>
  <c r="H612" i="24"/>
  <c r="K611" i="24"/>
  <c r="H192" i="2"/>
  <c r="I191" i="2"/>
  <c r="M191" i="2"/>
  <c r="K191" i="2"/>
  <c r="J191" i="2"/>
  <c r="I326" i="24"/>
  <c r="J325" i="24"/>
  <c r="N325" i="24"/>
  <c r="L325" i="24"/>
  <c r="K325" i="24"/>
  <c r="I436" i="24"/>
  <c r="N435" i="24"/>
  <c r="K435" i="24"/>
  <c r="L435" i="24"/>
  <c r="J435" i="24"/>
  <c r="H306" i="24"/>
  <c r="J304" i="24"/>
  <c r="K304" i="24"/>
  <c r="L304" i="24"/>
  <c r="N304" i="24"/>
  <c r="J655" i="24"/>
  <c r="H656" i="24"/>
  <c r="K655" i="24"/>
  <c r="N655" i="24"/>
  <c r="L655" i="24"/>
  <c r="H348" i="24"/>
  <c r="J347" i="24"/>
  <c r="K347" i="24"/>
  <c r="N347" i="24"/>
  <c r="L347" i="24"/>
  <c r="M2567" i="2"/>
  <c r="J2567" i="2"/>
  <c r="K2567" i="2"/>
  <c r="G2568" i="2"/>
  <c r="I2567" i="2"/>
  <c r="G809" i="2"/>
  <c r="M808" i="2"/>
  <c r="J808" i="2"/>
  <c r="K808" i="2"/>
  <c r="I808" i="2"/>
  <c r="H18" i="24"/>
  <c r="K17" i="24"/>
  <c r="L17" i="24"/>
  <c r="J17" i="24"/>
  <c r="N17" i="24"/>
  <c r="I279" i="2"/>
  <c r="K279" i="2"/>
  <c r="J279" i="2"/>
  <c r="M279" i="2"/>
  <c r="G280" i="2"/>
  <c r="F20" i="18"/>
  <c r="I12" i="21" s="1"/>
  <c r="E12" i="21" s="1"/>
  <c r="E20" i="18"/>
  <c r="G12" i="21" s="1"/>
  <c r="K1512" i="2"/>
  <c r="I1512" i="2"/>
  <c r="J1512" i="2"/>
  <c r="M1512" i="2"/>
  <c r="G1513" i="2"/>
  <c r="J570" i="24"/>
  <c r="J571" i="24" s="1"/>
  <c r="J572" i="24" s="1"/>
  <c r="N570" i="24"/>
  <c r="K570" i="24"/>
  <c r="L570" i="24"/>
  <c r="H2480" i="2"/>
  <c r="M2479" i="2"/>
  <c r="J2479" i="2"/>
  <c r="I2479" i="2"/>
  <c r="K2479" i="2"/>
  <c r="L633" i="24"/>
  <c r="K633" i="24"/>
  <c r="N633" i="24"/>
  <c r="H634" i="24"/>
  <c r="J633" i="24"/>
  <c r="K2039" i="2"/>
  <c r="M2039" i="2"/>
  <c r="I2039" i="2"/>
  <c r="G2040" i="2"/>
  <c r="J2039" i="2"/>
  <c r="H216" i="24"/>
  <c r="L215" i="24"/>
  <c r="J215" i="24"/>
  <c r="N215" i="24"/>
  <c r="K215" i="24"/>
  <c r="J1159" i="2"/>
  <c r="G1160" i="2"/>
  <c r="I1159" i="2"/>
  <c r="K1159" i="2"/>
  <c r="M1159" i="2"/>
  <c r="J1687" i="2"/>
  <c r="M1687" i="2"/>
  <c r="G1688" i="2"/>
  <c r="I1687" i="2"/>
  <c r="K1687" i="2"/>
  <c r="H40" i="24"/>
  <c r="J39" i="24"/>
  <c r="L39" i="24"/>
  <c r="K39" i="24"/>
  <c r="N39" i="24"/>
  <c r="K193" i="24"/>
  <c r="N193" i="24"/>
  <c r="H194" i="24"/>
  <c r="J193" i="24"/>
  <c r="L193" i="24"/>
  <c r="N127" i="24"/>
  <c r="H128" i="24"/>
  <c r="L127" i="24"/>
  <c r="K127" i="24"/>
  <c r="J127" i="24"/>
  <c r="H17" i="2"/>
  <c r="M16" i="2"/>
  <c r="J16" i="2"/>
  <c r="K16" i="2"/>
  <c r="I16" i="2"/>
  <c r="I150" i="24"/>
  <c r="J149" i="24"/>
  <c r="L149" i="24"/>
  <c r="K149" i="24"/>
  <c r="N149" i="24"/>
  <c r="H544" i="2"/>
  <c r="K543" i="2"/>
  <c r="I543" i="2"/>
  <c r="M543" i="2"/>
  <c r="J543" i="2"/>
  <c r="K548" i="24"/>
  <c r="N548" i="24"/>
  <c r="L548" i="24"/>
  <c r="J548" i="24"/>
  <c r="J549" i="24" s="1"/>
  <c r="J550" i="24" s="1"/>
  <c r="H368" i="2"/>
  <c r="M367" i="2"/>
  <c r="J367" i="2"/>
  <c r="K367" i="2"/>
  <c r="I367" i="2"/>
  <c r="J1600" i="2"/>
  <c r="G1601" i="2"/>
  <c r="M1600" i="2"/>
  <c r="I1600" i="2"/>
  <c r="K1600" i="2"/>
  <c r="G1776" i="2"/>
  <c r="I1775" i="2"/>
  <c r="M1775" i="2"/>
  <c r="K1775" i="2"/>
  <c r="J1775" i="2"/>
  <c r="K631" i="2"/>
  <c r="I631" i="2"/>
  <c r="M631" i="2"/>
  <c r="J631" i="2"/>
  <c r="G632" i="2"/>
  <c r="J2305" i="2"/>
  <c r="I2305" i="2"/>
  <c r="K2305" i="2"/>
  <c r="G2306" i="2"/>
  <c r="M2305" i="2"/>
  <c r="K106" i="24"/>
  <c r="N106" i="24"/>
  <c r="J106" i="24"/>
  <c r="H108" i="24"/>
  <c r="L106" i="24"/>
  <c r="F13" i="22"/>
  <c r="F15" i="22"/>
  <c r="I87" i="21" s="1"/>
  <c r="E87" i="21" s="1"/>
  <c r="F17" i="22"/>
  <c r="I89" i="21" s="1"/>
  <c r="E89" i="21" s="1"/>
  <c r="F20" i="22"/>
  <c r="I92" i="21" s="1"/>
  <c r="E92" i="21" s="1"/>
  <c r="G371" i="2"/>
  <c r="J721" i="2"/>
  <c r="K721" i="2"/>
  <c r="I721" i="2"/>
  <c r="M721" i="2"/>
  <c r="G722" i="2"/>
  <c r="G195" i="2"/>
  <c r="G1866" i="2"/>
  <c r="N240" i="24"/>
  <c r="K240" i="24"/>
  <c r="J240" i="24"/>
  <c r="J241" i="24" s="1"/>
  <c r="J242" i="24" s="1"/>
  <c r="L240" i="24"/>
  <c r="J1337" i="2"/>
  <c r="I1337" i="2"/>
  <c r="M1337" i="2"/>
  <c r="K1337" i="2"/>
  <c r="G1338" i="2"/>
  <c r="H262" i="24"/>
  <c r="N260" i="24"/>
  <c r="J260" i="24"/>
  <c r="K260" i="24"/>
  <c r="L260" i="24"/>
  <c r="L524" i="24"/>
  <c r="J524" i="24"/>
  <c r="K524" i="24"/>
  <c r="H526" i="24"/>
  <c r="N524" i="24"/>
  <c r="G2395" i="2"/>
  <c r="J2394" i="2"/>
  <c r="I2394" i="2"/>
  <c r="M2394" i="2"/>
  <c r="K2394" i="2"/>
  <c r="I1072" i="2"/>
  <c r="K1072" i="2"/>
  <c r="M1072" i="2"/>
  <c r="J1072" i="2"/>
  <c r="G1073" i="2"/>
  <c r="I282" i="24"/>
  <c r="N281" i="24"/>
  <c r="K281" i="24"/>
  <c r="L281" i="24"/>
  <c r="J281" i="24"/>
  <c r="L592" i="24"/>
  <c r="J592" i="24"/>
  <c r="J593" i="24" s="1"/>
  <c r="J594" i="24" s="1"/>
  <c r="K592" i="24"/>
  <c r="N592" i="24"/>
  <c r="G899" i="2"/>
  <c r="L482" i="24"/>
  <c r="J482" i="24"/>
  <c r="J483" i="24" s="1"/>
  <c r="J484" i="24" s="1"/>
  <c r="N482" i="24"/>
  <c r="K482" i="24"/>
  <c r="H897" i="2"/>
  <c r="I896" i="2"/>
  <c r="M896" i="2"/>
  <c r="J896" i="2"/>
  <c r="K896" i="2"/>
  <c r="M456" i="2"/>
  <c r="J456" i="2"/>
  <c r="G457" i="2"/>
  <c r="K456" i="2"/>
  <c r="I456" i="2"/>
  <c r="AG91" i="28"/>
  <c r="AG81" i="28"/>
  <c r="AG104" i="28"/>
  <c r="AG80" i="28"/>
  <c r="AG126" i="28"/>
  <c r="AG127" i="28"/>
  <c r="AG132" i="28"/>
  <c r="AG137" i="28"/>
  <c r="AG21" i="28"/>
  <c r="AG26" i="28"/>
  <c r="AG114" i="28"/>
  <c r="AG74" i="28"/>
  <c r="AG30" i="28"/>
  <c r="AG45" i="28"/>
  <c r="AG59" i="28"/>
  <c r="AG22" i="28"/>
  <c r="AG86" i="28"/>
  <c r="AG76" i="28"/>
  <c r="AG115" i="28"/>
  <c r="AG110" i="28"/>
  <c r="AG12" i="28"/>
  <c r="AG13" i="28"/>
  <c r="AG31" i="28"/>
  <c r="AG129" i="28"/>
  <c r="AG47" i="28"/>
  <c r="AG44" i="28"/>
  <c r="AG58" i="28"/>
  <c r="AG32" i="28"/>
  <c r="AG61" i="28"/>
  <c r="AG128" i="28"/>
  <c r="AG64" i="28"/>
  <c r="AG41" i="28"/>
  <c r="AG83" i="28"/>
  <c r="AG88" i="28"/>
  <c r="AG111" i="28"/>
  <c r="AG118" i="28"/>
  <c r="AG131" i="28"/>
  <c r="AG27" i="28"/>
  <c r="AG36" i="28"/>
  <c r="AG28" i="28"/>
  <c r="AG49" i="28"/>
  <c r="AG140" i="28"/>
  <c r="AG92" i="28"/>
  <c r="AG60" i="28"/>
  <c r="AG82" i="28"/>
  <c r="AG96" i="28"/>
  <c r="AG99" i="28"/>
  <c r="AG138" i="28"/>
  <c r="AG85" i="28"/>
  <c r="AG108" i="28"/>
  <c r="AG43" i="28"/>
  <c r="AG52" i="28"/>
  <c r="AG15" i="28"/>
  <c r="AG57" i="28"/>
  <c r="AG124" i="28"/>
  <c r="AG63" i="28"/>
  <c r="AG78" i="28"/>
  <c r="AG77" i="28"/>
  <c r="AG122" i="28"/>
  <c r="AG17" i="28"/>
  <c r="AG116" i="28"/>
  <c r="AG34" i="28"/>
  <c r="AG70" i="28"/>
  <c r="AG73" i="28"/>
  <c r="AG53" i="28"/>
  <c r="AG90" i="28"/>
  <c r="AG93" i="28"/>
  <c r="AG130" i="28"/>
  <c r="AG125" i="28"/>
  <c r="AG136" i="28"/>
  <c r="AG40" i="28"/>
  <c r="AG19" i="28"/>
  <c r="AG121" i="28"/>
  <c r="AG75" i="28"/>
  <c r="AG94" i="28"/>
  <c r="AG84" i="28"/>
  <c r="AG134" i="28"/>
  <c r="AG18" i="28"/>
  <c r="AG133" i="28"/>
  <c r="AG48" i="28"/>
  <c r="AG117" i="28"/>
  <c r="AG33" i="28"/>
  <c r="AG67" i="28"/>
  <c r="AH1" i="28"/>
  <c r="AG79" i="28"/>
  <c r="AG105" i="28"/>
  <c r="AG106" i="28"/>
  <c r="AG123" i="28"/>
  <c r="AG120" i="28"/>
  <c r="AG51" i="28"/>
  <c r="AG42" i="28"/>
  <c r="AG37" i="28"/>
  <c r="AG25" i="28"/>
  <c r="AG71" i="28"/>
  <c r="AG98" i="28"/>
  <c r="AG16" i="28"/>
  <c r="AG29" i="28"/>
  <c r="AG38" i="28"/>
  <c r="AG72" i="28"/>
  <c r="AG101" i="28"/>
  <c r="AG119" i="28"/>
  <c r="AG39" i="28"/>
  <c r="AG14" i="28"/>
  <c r="AG56" i="28"/>
  <c r="AG89" i="28"/>
  <c r="AG135" i="28"/>
  <c r="AG55" i="28"/>
  <c r="AG50" i="28"/>
  <c r="AG107" i="28"/>
  <c r="AG35" i="28"/>
  <c r="AG24" i="28"/>
  <c r="AG65" i="28"/>
  <c r="AG23" i="28"/>
  <c r="AG54" i="28"/>
  <c r="AG87" i="28"/>
  <c r="AG109" i="28"/>
  <c r="AG68" i="28"/>
  <c r="AG95" i="28"/>
  <c r="AG113" i="28"/>
  <c r="AG46" i="28"/>
  <c r="AG100" i="28"/>
  <c r="AG20" i="28"/>
  <c r="AG102" i="28"/>
  <c r="AG62" i="28"/>
  <c r="AG69" i="28"/>
  <c r="AG97" i="28"/>
  <c r="AG103" i="28"/>
  <c r="AG66" i="28"/>
  <c r="AG112" i="28"/>
  <c r="AG139" i="28"/>
  <c r="G2483" i="2"/>
  <c r="K502" i="24"/>
  <c r="J502" i="24"/>
  <c r="L502" i="24"/>
  <c r="H504" i="24"/>
  <c r="N502" i="24"/>
  <c r="G2218" i="2"/>
  <c r="K2217" i="2"/>
  <c r="J2217" i="2"/>
  <c r="I2217" i="2"/>
  <c r="M2217" i="2"/>
  <c r="J64" i="24"/>
  <c r="J65" i="24" s="1"/>
  <c r="J66" i="24" s="1"/>
  <c r="N64" i="24"/>
  <c r="K64" i="24"/>
  <c r="L64" i="24"/>
  <c r="J392" i="24"/>
  <c r="K392" i="24"/>
  <c r="L392" i="24"/>
  <c r="N392" i="24"/>
  <c r="H394" i="24"/>
  <c r="J984" i="2"/>
  <c r="G985" i="2"/>
  <c r="M984" i="2"/>
  <c r="K984" i="2"/>
  <c r="I984" i="2"/>
  <c r="G19" i="2"/>
  <c r="G105" i="2"/>
  <c r="M104" i="2"/>
  <c r="K104" i="2"/>
  <c r="J104" i="2"/>
  <c r="I104" i="2"/>
  <c r="K458" i="24"/>
  <c r="H460" i="24"/>
  <c r="J458" i="24"/>
  <c r="N458" i="24"/>
  <c r="L458" i="24"/>
  <c r="L171" i="24"/>
  <c r="J171" i="24"/>
  <c r="H172" i="24"/>
  <c r="N171" i="24"/>
  <c r="K171" i="24"/>
  <c r="G548" i="2"/>
  <c r="G1958" i="2"/>
  <c r="H1953" i="2"/>
  <c r="K1952" i="2"/>
  <c r="I1952" i="2"/>
  <c r="M1952" i="2"/>
  <c r="J1952" i="2"/>
  <c r="K1248" i="2" l="1"/>
  <c r="I1248" i="2"/>
  <c r="G1249" i="2"/>
  <c r="J1248" i="2"/>
  <c r="M1248" i="2"/>
  <c r="J1424" i="2"/>
  <c r="M1424" i="2"/>
  <c r="G1425" i="2"/>
  <c r="I1424" i="2"/>
  <c r="K1424" i="2"/>
  <c r="H193" i="2"/>
  <c r="M192" i="2"/>
  <c r="J192" i="2"/>
  <c r="I192" i="2"/>
  <c r="K192" i="2"/>
  <c r="J2128" i="2"/>
  <c r="M2128" i="2"/>
  <c r="G2129" i="2"/>
  <c r="K2128" i="2"/>
  <c r="I2128" i="2"/>
  <c r="L612" i="24"/>
  <c r="J612" i="24"/>
  <c r="H614" i="24"/>
  <c r="K612" i="24"/>
  <c r="N612" i="24"/>
  <c r="H1865" i="2"/>
  <c r="M1864" i="2"/>
  <c r="I1864" i="2"/>
  <c r="K1864" i="2"/>
  <c r="J1864" i="2"/>
  <c r="I809" i="2"/>
  <c r="J809" i="2"/>
  <c r="M809" i="2"/>
  <c r="G810" i="2"/>
  <c r="K809" i="2"/>
  <c r="I438" i="24"/>
  <c r="J436" i="24"/>
  <c r="L436" i="24"/>
  <c r="N436" i="24"/>
  <c r="K436" i="24"/>
  <c r="J2568" i="2"/>
  <c r="K2568" i="2"/>
  <c r="I2568" i="2"/>
  <c r="G2569" i="2"/>
  <c r="M2568" i="2"/>
  <c r="N348" i="24"/>
  <c r="J348" i="24"/>
  <c r="K348" i="24"/>
  <c r="H350" i="24"/>
  <c r="L348" i="24"/>
  <c r="J18" i="24"/>
  <c r="H20" i="24"/>
  <c r="N18" i="24"/>
  <c r="L18" i="24"/>
  <c r="K18" i="24"/>
  <c r="N306" i="24"/>
  <c r="J306" i="24"/>
  <c r="J307" i="24" s="1"/>
  <c r="J308" i="24" s="1"/>
  <c r="K306" i="24"/>
  <c r="L306" i="24"/>
  <c r="K656" i="24"/>
  <c r="N656" i="24"/>
  <c r="J656" i="24"/>
  <c r="H658" i="24"/>
  <c r="L656" i="24"/>
  <c r="I328" i="24"/>
  <c r="K326" i="24"/>
  <c r="N326" i="24"/>
  <c r="J326" i="24"/>
  <c r="L326" i="24"/>
  <c r="M280" i="2"/>
  <c r="J280" i="2"/>
  <c r="I280" i="2"/>
  <c r="G281" i="2"/>
  <c r="K280" i="2"/>
  <c r="C21" i="18"/>
  <c r="H13" i="21" s="1"/>
  <c r="E21" i="18"/>
  <c r="G13" i="21" s="1"/>
  <c r="F21" i="18"/>
  <c r="I13" i="21" s="1"/>
  <c r="E13" i="21" s="1"/>
  <c r="K632" i="2"/>
  <c r="G633" i="2"/>
  <c r="M632" i="2"/>
  <c r="I632" i="2"/>
  <c r="J632" i="2"/>
  <c r="I152" i="24"/>
  <c r="J150" i="24"/>
  <c r="K150" i="24"/>
  <c r="L150" i="24"/>
  <c r="N150" i="24"/>
  <c r="L40" i="24"/>
  <c r="N40" i="24"/>
  <c r="J40" i="24"/>
  <c r="K40" i="24"/>
  <c r="H42" i="24"/>
  <c r="J1513" i="2"/>
  <c r="I1513" i="2"/>
  <c r="M1513" i="2"/>
  <c r="G1514" i="2"/>
  <c r="K1513" i="2"/>
  <c r="F21" i="22"/>
  <c r="I93" i="21" s="1"/>
  <c r="E93" i="21" s="1"/>
  <c r="J1776" i="2"/>
  <c r="G1777" i="2"/>
  <c r="K1776" i="2"/>
  <c r="M1776" i="2"/>
  <c r="I1776" i="2"/>
  <c r="N194" i="24"/>
  <c r="H196" i="24"/>
  <c r="J194" i="24"/>
  <c r="L194" i="24"/>
  <c r="K194" i="24"/>
  <c r="M2306" i="2"/>
  <c r="G2307" i="2"/>
  <c r="K2306" i="2"/>
  <c r="I2306" i="2"/>
  <c r="J2306" i="2"/>
  <c r="H545" i="2"/>
  <c r="K544" i="2"/>
  <c r="J544" i="2"/>
  <c r="I544" i="2"/>
  <c r="M544" i="2"/>
  <c r="N128" i="24"/>
  <c r="L128" i="24"/>
  <c r="K128" i="24"/>
  <c r="H130" i="24"/>
  <c r="J128" i="24"/>
  <c r="J1160" i="2"/>
  <c r="G1161" i="2"/>
  <c r="K1160" i="2"/>
  <c r="I1160" i="2"/>
  <c r="M1160" i="2"/>
  <c r="K2040" i="2"/>
  <c r="M2040" i="2"/>
  <c r="G2041" i="2"/>
  <c r="J2040" i="2"/>
  <c r="I2040" i="2"/>
  <c r="H18" i="2"/>
  <c r="I17" i="2"/>
  <c r="K17" i="2"/>
  <c r="J17" i="2"/>
  <c r="M17" i="2"/>
  <c r="K1601" i="2"/>
  <c r="J1601" i="2"/>
  <c r="M1601" i="2"/>
  <c r="I1601" i="2"/>
  <c r="G1602" i="2"/>
  <c r="I1688" i="2"/>
  <c r="J1688" i="2"/>
  <c r="M1688" i="2"/>
  <c r="G1689" i="2"/>
  <c r="K1688" i="2"/>
  <c r="K634" i="24"/>
  <c r="L634" i="24"/>
  <c r="J634" i="24"/>
  <c r="H636" i="24"/>
  <c r="N634" i="24"/>
  <c r="H2481" i="2"/>
  <c r="M2480" i="2"/>
  <c r="J2480" i="2"/>
  <c r="K2480" i="2"/>
  <c r="I2480" i="2"/>
  <c r="N108" i="24"/>
  <c r="L108" i="24"/>
  <c r="K108" i="24"/>
  <c r="J108" i="24"/>
  <c r="J109" i="24" s="1"/>
  <c r="J110" i="24" s="1"/>
  <c r="H369" i="2"/>
  <c r="K368" i="2"/>
  <c r="J368" i="2"/>
  <c r="M368" i="2"/>
  <c r="I368" i="2"/>
  <c r="H218" i="24"/>
  <c r="K216" i="24"/>
  <c r="N216" i="24"/>
  <c r="J216" i="24"/>
  <c r="L216" i="24"/>
  <c r="I985" i="2"/>
  <c r="G986" i="2"/>
  <c r="J985" i="2"/>
  <c r="M985" i="2"/>
  <c r="K985" i="2"/>
  <c r="L504" i="24"/>
  <c r="J504" i="24"/>
  <c r="J505" i="24" s="1"/>
  <c r="J506" i="24" s="1"/>
  <c r="K504" i="24"/>
  <c r="N504" i="24"/>
  <c r="N262" i="24"/>
  <c r="J262" i="24"/>
  <c r="J263" i="24" s="1"/>
  <c r="J264" i="24" s="1"/>
  <c r="K262" i="24"/>
  <c r="L262" i="24"/>
  <c r="G2219" i="2"/>
  <c r="J2218" i="2"/>
  <c r="I2218" i="2"/>
  <c r="K2218" i="2"/>
  <c r="M2218" i="2"/>
  <c r="AH81" i="28"/>
  <c r="AH106" i="28"/>
  <c r="AH112" i="28"/>
  <c r="AH17" i="28"/>
  <c r="AH130" i="28"/>
  <c r="AH23" i="28"/>
  <c r="AH20" i="28"/>
  <c r="AH34" i="28"/>
  <c r="AH136" i="28"/>
  <c r="AH69" i="28"/>
  <c r="AH70" i="28"/>
  <c r="AH21" i="28"/>
  <c r="AH71" i="28"/>
  <c r="AH65" i="28"/>
  <c r="AH68" i="28"/>
  <c r="AH56" i="28"/>
  <c r="AH91" i="28"/>
  <c r="AH76" i="28"/>
  <c r="AH82" i="28"/>
  <c r="AH131" i="28"/>
  <c r="AH92" i="28"/>
  <c r="AH118" i="28"/>
  <c r="AH78" i="28"/>
  <c r="AH36" i="28"/>
  <c r="AH52" i="28"/>
  <c r="AH47" i="28"/>
  <c r="AH49" i="28"/>
  <c r="AH37" i="28"/>
  <c r="AH41" i="28"/>
  <c r="AH55" i="28"/>
  <c r="AH25" i="28"/>
  <c r="AH51" i="28"/>
  <c r="AH86" i="28"/>
  <c r="AH77" i="28"/>
  <c r="AH127" i="28"/>
  <c r="AH98" i="28"/>
  <c r="AH27" i="28"/>
  <c r="AH32" i="28"/>
  <c r="AH116" i="28"/>
  <c r="AH134" i="28"/>
  <c r="AH30" i="28"/>
  <c r="AH63" i="28"/>
  <c r="AH73" i="28"/>
  <c r="AH29" i="28"/>
  <c r="AH79" i="28"/>
  <c r="AH105" i="28"/>
  <c r="AH104" i="28"/>
  <c r="AH102" i="28"/>
  <c r="AH90" i="28"/>
  <c r="AH117" i="28"/>
  <c r="AH40" i="28"/>
  <c r="AH33" i="28"/>
  <c r="AH62" i="28"/>
  <c r="AH57" i="28"/>
  <c r="AH122" i="28"/>
  <c r="AH46" i="28"/>
  <c r="AH100" i="28"/>
  <c r="AH87" i="28"/>
  <c r="AH111" i="28"/>
  <c r="AH13" i="28"/>
  <c r="AH132" i="28"/>
  <c r="AH97" i="28"/>
  <c r="AH14" i="28"/>
  <c r="AH74" i="28"/>
  <c r="AH67" i="28"/>
  <c r="AH64" i="28"/>
  <c r="AH95" i="28"/>
  <c r="AH115" i="28"/>
  <c r="AH110" i="28"/>
  <c r="AH18" i="28"/>
  <c r="AH138" i="28"/>
  <c r="AH54" i="28"/>
  <c r="AH133" i="28"/>
  <c r="AH75" i="28"/>
  <c r="AH53" i="28"/>
  <c r="AH93" i="28"/>
  <c r="AH89" i="28"/>
  <c r="AH85" i="28"/>
  <c r="AH31" i="28"/>
  <c r="AH26" i="28"/>
  <c r="AH126" i="28"/>
  <c r="AH12" i="28"/>
  <c r="AH120" i="28"/>
  <c r="AH39" i="28"/>
  <c r="AH94" i="28"/>
  <c r="AH123" i="28"/>
  <c r="AH137" i="28"/>
  <c r="AH124" i="28"/>
  <c r="AH84" i="28"/>
  <c r="AH42" i="28"/>
  <c r="AH107" i="28"/>
  <c r="AH61" i="28"/>
  <c r="AH60" i="28"/>
  <c r="AH108" i="28"/>
  <c r="AH35" i="28"/>
  <c r="AH128" i="28"/>
  <c r="AH43" i="28"/>
  <c r="AI1" i="28"/>
  <c r="AH119" i="28"/>
  <c r="AH113" i="28"/>
  <c r="AH103" i="28"/>
  <c r="AH50" i="28"/>
  <c r="AH135" i="28"/>
  <c r="AH24" i="28"/>
  <c r="AH58" i="28"/>
  <c r="AH121" i="28"/>
  <c r="AH101" i="28"/>
  <c r="AH109" i="28"/>
  <c r="AH48" i="28"/>
  <c r="AH19" i="28"/>
  <c r="AH45" i="28"/>
  <c r="AH88" i="28"/>
  <c r="AH44" i="28"/>
  <c r="AH140" i="28"/>
  <c r="AH80" i="28"/>
  <c r="AH129" i="28"/>
  <c r="AH38" i="28"/>
  <c r="AH99" i="28"/>
  <c r="AH114" i="28"/>
  <c r="AH139" i="28"/>
  <c r="AH66" i="28"/>
  <c r="AH16" i="28"/>
  <c r="AH22" i="28"/>
  <c r="AH59" i="28"/>
  <c r="AH28" i="28"/>
  <c r="AH72" i="28"/>
  <c r="AH83" i="28"/>
  <c r="AH15" i="28"/>
  <c r="AH96" i="28"/>
  <c r="AH125" i="28"/>
  <c r="J722" i="2"/>
  <c r="K722" i="2"/>
  <c r="M722" i="2"/>
  <c r="I722" i="2"/>
  <c r="G723" i="2"/>
  <c r="G2484" i="2"/>
  <c r="I1338" i="2"/>
  <c r="J1338" i="2"/>
  <c r="K1338" i="2"/>
  <c r="M1338" i="2"/>
  <c r="G1339" i="2"/>
  <c r="G1959" i="2"/>
  <c r="G20" i="2"/>
  <c r="I284" i="24"/>
  <c r="L282" i="24"/>
  <c r="N282" i="24"/>
  <c r="K282" i="24"/>
  <c r="J282" i="24"/>
  <c r="G1867" i="2"/>
  <c r="I105" i="2"/>
  <c r="K105" i="2"/>
  <c r="G106" i="2"/>
  <c r="M105" i="2"/>
  <c r="J105" i="2"/>
  <c r="H898" i="2"/>
  <c r="I897" i="2"/>
  <c r="M897" i="2"/>
  <c r="J897" i="2"/>
  <c r="K897" i="2"/>
  <c r="G900" i="2"/>
  <c r="K1073" i="2"/>
  <c r="M1073" i="2"/>
  <c r="J1073" i="2"/>
  <c r="G1074" i="2"/>
  <c r="I1073" i="2"/>
  <c r="G372" i="2"/>
  <c r="K457" i="2"/>
  <c r="J457" i="2"/>
  <c r="I457" i="2"/>
  <c r="G458" i="2"/>
  <c r="M457" i="2"/>
  <c r="G196" i="2"/>
  <c r="G549" i="2"/>
  <c r="M2395" i="2"/>
  <c r="G2396" i="2"/>
  <c r="I2395" i="2"/>
  <c r="K2395" i="2"/>
  <c r="J2395" i="2"/>
  <c r="I86" i="21"/>
  <c r="H1954" i="2"/>
  <c r="I1953" i="2"/>
  <c r="M1953" i="2"/>
  <c r="K1953" i="2"/>
  <c r="J1953" i="2"/>
  <c r="K526" i="24"/>
  <c r="J526" i="24"/>
  <c r="J527" i="24" s="1"/>
  <c r="J528" i="24" s="1"/>
  <c r="N526" i="24"/>
  <c r="L526" i="24"/>
  <c r="L394" i="24"/>
  <c r="J394" i="24"/>
  <c r="J395" i="24" s="1"/>
  <c r="J396" i="24" s="1"/>
  <c r="K394" i="24"/>
  <c r="N394" i="24"/>
  <c r="J172" i="24"/>
  <c r="N172" i="24"/>
  <c r="K172" i="24"/>
  <c r="L172" i="24"/>
  <c r="H174" i="24"/>
  <c r="N460" i="24"/>
  <c r="J460" i="24"/>
  <c r="J461" i="24" s="1"/>
  <c r="J462" i="24" s="1"/>
  <c r="K460" i="24"/>
  <c r="L460" i="24"/>
  <c r="I1249" i="2" l="1"/>
  <c r="J1249" i="2"/>
  <c r="G1250" i="2"/>
  <c r="K1249" i="2"/>
  <c r="M1249" i="2"/>
  <c r="J1425" i="2"/>
  <c r="I1425" i="2"/>
  <c r="M1425" i="2"/>
  <c r="K1425" i="2"/>
  <c r="G1426" i="2"/>
  <c r="H1866" i="2"/>
  <c r="I1865" i="2"/>
  <c r="K1865" i="2"/>
  <c r="M1865" i="2"/>
  <c r="J1865" i="2"/>
  <c r="M2129" i="2"/>
  <c r="J2129" i="2"/>
  <c r="G2130" i="2"/>
  <c r="I2129" i="2"/>
  <c r="K2129" i="2"/>
  <c r="L614" i="24"/>
  <c r="N614" i="24"/>
  <c r="J614" i="24"/>
  <c r="J615" i="24" s="1"/>
  <c r="J616" i="24" s="1"/>
  <c r="K614" i="24"/>
  <c r="H194" i="2"/>
  <c r="J193" i="2"/>
  <c r="I193" i="2"/>
  <c r="M193" i="2"/>
  <c r="K193" i="2"/>
  <c r="N20" i="24"/>
  <c r="J20" i="24"/>
  <c r="J21" i="24" s="1"/>
  <c r="J22" i="24" s="1"/>
  <c r="K20" i="24"/>
  <c r="L20" i="24"/>
  <c r="G2570" i="2"/>
  <c r="K2569" i="2"/>
  <c r="J2569" i="2"/>
  <c r="M2569" i="2"/>
  <c r="I2569" i="2"/>
  <c r="N438" i="24"/>
  <c r="L438" i="24"/>
  <c r="K438" i="24"/>
  <c r="J438" i="24"/>
  <c r="J439" i="24" s="1"/>
  <c r="J440" i="24" s="1"/>
  <c r="I810" i="2"/>
  <c r="M810" i="2"/>
  <c r="K810" i="2"/>
  <c r="J810" i="2"/>
  <c r="G811" i="2"/>
  <c r="J328" i="24"/>
  <c r="J329" i="24" s="1"/>
  <c r="J330" i="24" s="1"/>
  <c r="N328" i="24"/>
  <c r="L328" i="24"/>
  <c r="K328" i="24"/>
  <c r="L350" i="24"/>
  <c r="J350" i="24"/>
  <c r="J351" i="24" s="1"/>
  <c r="J352" i="24" s="1"/>
  <c r="K350" i="24"/>
  <c r="N350" i="24"/>
  <c r="J658" i="24"/>
  <c r="J659" i="24" s="1"/>
  <c r="J660" i="24" s="1"/>
  <c r="N658" i="24"/>
  <c r="K658" i="24"/>
  <c r="E11" i="22" s="1"/>
  <c r="L658" i="24"/>
  <c r="C17" i="22" s="1"/>
  <c r="H89" i="21" s="1"/>
  <c r="F22" i="18"/>
  <c r="I14" i="21" s="1"/>
  <c r="E14" i="21" s="1"/>
  <c r="I281" i="2"/>
  <c r="K281" i="2"/>
  <c r="J281" i="2"/>
  <c r="M281" i="2"/>
  <c r="G282" i="2"/>
  <c r="E22" i="18"/>
  <c r="G14" i="21" s="1"/>
  <c r="C22" i="18"/>
  <c r="H14" i="21" s="1"/>
  <c r="J1777" i="2"/>
  <c r="I1777" i="2"/>
  <c r="G1778" i="2"/>
  <c r="K1777" i="2"/>
  <c r="M1777" i="2"/>
  <c r="K42" i="24"/>
  <c r="N42" i="24"/>
  <c r="L42" i="24"/>
  <c r="J42" i="24"/>
  <c r="J43" i="24" s="1"/>
  <c r="J44" i="24" s="1"/>
  <c r="H370" i="2"/>
  <c r="I369" i="2"/>
  <c r="J369" i="2"/>
  <c r="K369" i="2"/>
  <c r="M369" i="2"/>
  <c r="M1602" i="2"/>
  <c r="J1602" i="2"/>
  <c r="G1603" i="2"/>
  <c r="K1602" i="2"/>
  <c r="I1602" i="2"/>
  <c r="H19" i="2"/>
  <c r="J18" i="2"/>
  <c r="I18" i="2"/>
  <c r="M18" i="2"/>
  <c r="K18" i="2"/>
  <c r="H2482" i="2"/>
  <c r="K2481" i="2"/>
  <c r="M2481" i="2"/>
  <c r="J2481" i="2"/>
  <c r="I2481" i="2"/>
  <c r="L130" i="24"/>
  <c r="J130" i="24"/>
  <c r="J131" i="24" s="1"/>
  <c r="J132" i="24" s="1"/>
  <c r="K130" i="24"/>
  <c r="N130" i="24"/>
  <c r="H546" i="2"/>
  <c r="M545" i="2"/>
  <c r="J545" i="2"/>
  <c r="K545" i="2"/>
  <c r="I545" i="2"/>
  <c r="G1690" i="2"/>
  <c r="J1689" i="2"/>
  <c r="I1689" i="2"/>
  <c r="M1689" i="2"/>
  <c r="K1689" i="2"/>
  <c r="J196" i="24"/>
  <c r="J197" i="24" s="1"/>
  <c r="J198" i="24" s="1"/>
  <c r="K196" i="24"/>
  <c r="L196" i="24"/>
  <c r="N196" i="24"/>
  <c r="I633" i="2"/>
  <c r="M633" i="2"/>
  <c r="K633" i="2"/>
  <c r="G634" i="2"/>
  <c r="J633" i="2"/>
  <c r="J2307" i="2"/>
  <c r="G2308" i="2"/>
  <c r="K2307" i="2"/>
  <c r="M2307" i="2"/>
  <c r="I2307" i="2"/>
  <c r="I1161" i="2"/>
  <c r="K1161" i="2"/>
  <c r="G1162" i="2"/>
  <c r="J1161" i="2"/>
  <c r="M1161" i="2"/>
  <c r="K152" i="24"/>
  <c r="N152" i="24"/>
  <c r="J152" i="24"/>
  <c r="J153" i="24" s="1"/>
  <c r="J154" i="24" s="1"/>
  <c r="L152" i="24"/>
  <c r="M2041" i="2"/>
  <c r="K2041" i="2"/>
  <c r="J2041" i="2"/>
  <c r="G2042" i="2"/>
  <c r="I2041" i="2"/>
  <c r="N218" i="24"/>
  <c r="J218" i="24"/>
  <c r="J219" i="24" s="1"/>
  <c r="J220" i="24" s="1"/>
  <c r="K218" i="24"/>
  <c r="L218" i="24"/>
  <c r="N636" i="24"/>
  <c r="L636" i="24"/>
  <c r="J636" i="24"/>
  <c r="J637" i="24" s="1"/>
  <c r="J638" i="24" s="1"/>
  <c r="K636" i="24"/>
  <c r="G1515" i="2"/>
  <c r="J1514" i="2"/>
  <c r="M1514" i="2"/>
  <c r="K1514" i="2"/>
  <c r="I1514" i="2"/>
  <c r="G1868" i="2"/>
  <c r="G21" i="2"/>
  <c r="G373" i="2"/>
  <c r="G197" i="2"/>
  <c r="K723" i="2"/>
  <c r="G724" i="2"/>
  <c r="M723" i="2"/>
  <c r="I723" i="2"/>
  <c r="J723" i="2"/>
  <c r="I2219" i="2"/>
  <c r="K2219" i="2"/>
  <c r="G2220" i="2"/>
  <c r="J2219" i="2"/>
  <c r="M2219" i="2"/>
  <c r="G901" i="2"/>
  <c r="H899" i="2"/>
  <c r="M898" i="2"/>
  <c r="I898" i="2"/>
  <c r="J898" i="2"/>
  <c r="K898" i="2"/>
  <c r="K106" i="2"/>
  <c r="J106" i="2"/>
  <c r="I106" i="2"/>
  <c r="G107" i="2"/>
  <c r="M106" i="2"/>
  <c r="G550" i="2"/>
  <c r="J2396" i="2"/>
  <c r="K2396" i="2"/>
  <c r="I2396" i="2"/>
  <c r="G2397" i="2"/>
  <c r="M2396" i="2"/>
  <c r="L174" i="24"/>
  <c r="J174" i="24"/>
  <c r="K174" i="24"/>
  <c r="N174" i="24"/>
  <c r="AI84" i="28"/>
  <c r="AI95" i="28"/>
  <c r="AI105" i="28"/>
  <c r="AI109" i="28"/>
  <c r="AI13" i="28"/>
  <c r="AI128" i="28"/>
  <c r="AI113" i="28"/>
  <c r="AI16" i="28"/>
  <c r="AI97" i="28"/>
  <c r="AI52" i="28"/>
  <c r="AI33" i="28"/>
  <c r="AI59" i="28"/>
  <c r="AI54" i="28"/>
  <c r="AI46" i="28"/>
  <c r="AI43" i="28"/>
  <c r="AI65" i="28"/>
  <c r="AI79" i="28"/>
  <c r="AI86" i="28"/>
  <c r="AI108" i="28"/>
  <c r="AI127" i="28"/>
  <c r="AI107" i="28"/>
  <c r="AI14" i="28"/>
  <c r="AI28" i="28"/>
  <c r="AI15" i="28"/>
  <c r="AI36" i="28"/>
  <c r="AI134" i="28"/>
  <c r="AI49" i="28"/>
  <c r="AI58" i="28"/>
  <c r="AI126" i="28"/>
  <c r="AI94" i="28"/>
  <c r="AI72" i="28"/>
  <c r="AI69" i="28"/>
  <c r="AJ1" i="28"/>
  <c r="AI96" i="28"/>
  <c r="AI81" i="28"/>
  <c r="AI115" i="28"/>
  <c r="AI100" i="28"/>
  <c r="AI77" i="28"/>
  <c r="AI111" i="28"/>
  <c r="AI34" i="28"/>
  <c r="AI25" i="28"/>
  <c r="AI63" i="28"/>
  <c r="AI70" i="28"/>
  <c r="AI19" i="28"/>
  <c r="AI57" i="28"/>
  <c r="AI76" i="28"/>
  <c r="AI98" i="28"/>
  <c r="AI104" i="28"/>
  <c r="AI135" i="28"/>
  <c r="AI132" i="28"/>
  <c r="AI24" i="28"/>
  <c r="AI118" i="28"/>
  <c r="AI103" i="28"/>
  <c r="AI45" i="28"/>
  <c r="AI55" i="28"/>
  <c r="AI75" i="28"/>
  <c r="AI27" i="28"/>
  <c r="AI61" i="28"/>
  <c r="AI83" i="28"/>
  <c r="AI89" i="28"/>
  <c r="AI17" i="28"/>
  <c r="AI78" i="28"/>
  <c r="AI114" i="28"/>
  <c r="AI121" i="28"/>
  <c r="AI67" i="28"/>
  <c r="AI39" i="28"/>
  <c r="AI50" i="28"/>
  <c r="AI87" i="28"/>
  <c r="AI112" i="28"/>
  <c r="AI90" i="28"/>
  <c r="AI117" i="28"/>
  <c r="AI125" i="28"/>
  <c r="AI23" i="28"/>
  <c r="AI71" i="28"/>
  <c r="AI42" i="28"/>
  <c r="AI51" i="28"/>
  <c r="AI91" i="28"/>
  <c r="AI99" i="28"/>
  <c r="AI116" i="28"/>
  <c r="AI20" i="28"/>
  <c r="AI138" i="28"/>
  <c r="AI31" i="28"/>
  <c r="AI30" i="28"/>
  <c r="AI74" i="28"/>
  <c r="AI64" i="28"/>
  <c r="AI80" i="28"/>
  <c r="AI93" i="28"/>
  <c r="AI123" i="28"/>
  <c r="AI136" i="28"/>
  <c r="AI137" i="28"/>
  <c r="AI44" i="28"/>
  <c r="AI53" i="28"/>
  <c r="AI66" i="28"/>
  <c r="AI73" i="28"/>
  <c r="AI102" i="28"/>
  <c r="AI120" i="28"/>
  <c r="AI26" i="28"/>
  <c r="AI47" i="28"/>
  <c r="AI60" i="28"/>
  <c r="AI106" i="28"/>
  <c r="AI124" i="28"/>
  <c r="AI40" i="28"/>
  <c r="AI62" i="28"/>
  <c r="AI56" i="28"/>
  <c r="AI101" i="28"/>
  <c r="AI140" i="28"/>
  <c r="AI48" i="28"/>
  <c r="AI133" i="28"/>
  <c r="AI119" i="28"/>
  <c r="AI130" i="28"/>
  <c r="AI41" i="28"/>
  <c r="AI21" i="28"/>
  <c r="AI85" i="28"/>
  <c r="AI37" i="28"/>
  <c r="AI131" i="28"/>
  <c r="AI22" i="28"/>
  <c r="AI139" i="28"/>
  <c r="AI35" i="28"/>
  <c r="AI18" i="28"/>
  <c r="AI29" i="28"/>
  <c r="AI88" i="28"/>
  <c r="AI122" i="28"/>
  <c r="AI38" i="28"/>
  <c r="AI68" i="28"/>
  <c r="AI82" i="28"/>
  <c r="AI110" i="28"/>
  <c r="AI92" i="28"/>
  <c r="AI12" i="28"/>
  <c r="AI32" i="28"/>
  <c r="AI129" i="28"/>
  <c r="E86" i="21"/>
  <c r="J458" i="2"/>
  <c r="G459" i="2"/>
  <c r="K458" i="2"/>
  <c r="I458" i="2"/>
  <c r="M458" i="2"/>
  <c r="J284" i="24"/>
  <c r="J285" i="24" s="1"/>
  <c r="J286" i="24" s="1"/>
  <c r="L284" i="24"/>
  <c r="K284" i="24"/>
  <c r="N284" i="24"/>
  <c r="I986" i="2"/>
  <c r="K986" i="2"/>
  <c r="J986" i="2"/>
  <c r="M986" i="2"/>
  <c r="G987" i="2"/>
  <c r="G1340" i="2"/>
  <c r="I1339" i="2"/>
  <c r="K1339" i="2"/>
  <c r="J1339" i="2"/>
  <c r="M1339" i="2"/>
  <c r="G2485" i="2"/>
  <c r="H1955" i="2"/>
  <c r="M1954" i="2"/>
  <c r="I1954" i="2"/>
  <c r="K1954" i="2"/>
  <c r="J1954" i="2"/>
  <c r="G1075" i="2"/>
  <c r="K1074" i="2"/>
  <c r="M1074" i="2"/>
  <c r="I1074" i="2"/>
  <c r="J1074" i="2"/>
  <c r="G1960" i="2"/>
  <c r="G1251" i="2" l="1"/>
  <c r="K1250" i="2"/>
  <c r="I1250" i="2"/>
  <c r="M1250" i="2"/>
  <c r="J1250" i="2"/>
  <c r="K1426" i="2"/>
  <c r="M1426" i="2"/>
  <c r="G1427" i="2"/>
  <c r="J1426" i="2"/>
  <c r="I1426" i="2"/>
  <c r="J2130" i="2"/>
  <c r="I2130" i="2"/>
  <c r="K2130" i="2"/>
  <c r="M2130" i="2"/>
  <c r="G2131" i="2"/>
  <c r="H195" i="2"/>
  <c r="I194" i="2"/>
  <c r="M194" i="2"/>
  <c r="K194" i="2"/>
  <c r="J194" i="2"/>
  <c r="H1867" i="2"/>
  <c r="J1866" i="2"/>
  <c r="K1866" i="2"/>
  <c r="M1866" i="2"/>
  <c r="I1866" i="2"/>
  <c r="E8" i="13"/>
  <c r="G84" i="21"/>
  <c r="G2571" i="2"/>
  <c r="J2570" i="2"/>
  <c r="M2570" i="2"/>
  <c r="K2570" i="2"/>
  <c r="I2570" i="2"/>
  <c r="I811" i="2"/>
  <c r="G812" i="2"/>
  <c r="J811" i="2"/>
  <c r="M811" i="2"/>
  <c r="K811" i="2"/>
  <c r="F23" i="18"/>
  <c r="I15" i="21" s="1"/>
  <c r="E15" i="21" s="1"/>
  <c r="I282" i="2"/>
  <c r="J282" i="2"/>
  <c r="K282" i="2"/>
  <c r="M282" i="2"/>
  <c r="G283" i="2"/>
  <c r="C23" i="18"/>
  <c r="H15" i="21" s="1"/>
  <c r="E23" i="18"/>
  <c r="G15" i="21" s="1"/>
  <c r="I1162" i="2"/>
  <c r="J1162" i="2"/>
  <c r="M1162" i="2"/>
  <c r="K1162" i="2"/>
  <c r="G1163" i="2"/>
  <c r="M1690" i="2"/>
  <c r="G1691" i="2"/>
  <c r="K1690" i="2"/>
  <c r="J1690" i="2"/>
  <c r="I1690" i="2"/>
  <c r="J2308" i="2"/>
  <c r="G2309" i="2"/>
  <c r="M2308" i="2"/>
  <c r="I2308" i="2"/>
  <c r="K2308" i="2"/>
  <c r="M1515" i="2"/>
  <c r="K1515" i="2"/>
  <c r="J1515" i="2"/>
  <c r="I1515" i="2"/>
  <c r="G1516" i="2"/>
  <c r="G2043" i="2"/>
  <c r="I2042" i="2"/>
  <c r="J2042" i="2"/>
  <c r="M2042" i="2"/>
  <c r="K2042" i="2"/>
  <c r="G1779" i="2"/>
  <c r="M1778" i="2"/>
  <c r="I1778" i="2"/>
  <c r="J1778" i="2"/>
  <c r="K1778" i="2"/>
  <c r="H547" i="2"/>
  <c r="K546" i="2"/>
  <c r="I546" i="2"/>
  <c r="M546" i="2"/>
  <c r="J546" i="2"/>
  <c r="H371" i="2"/>
  <c r="K370" i="2"/>
  <c r="I370" i="2"/>
  <c r="J370" i="2"/>
  <c r="M370" i="2"/>
  <c r="K634" i="2"/>
  <c r="G635" i="2"/>
  <c r="J634" i="2"/>
  <c r="I634" i="2"/>
  <c r="M634" i="2"/>
  <c r="H20" i="2"/>
  <c r="I19" i="2"/>
  <c r="M19" i="2"/>
  <c r="K19" i="2"/>
  <c r="J19" i="2"/>
  <c r="H2483" i="2"/>
  <c r="I2482" i="2"/>
  <c r="M2482" i="2"/>
  <c r="J2482" i="2"/>
  <c r="K2482" i="2"/>
  <c r="K1603" i="2"/>
  <c r="G1604" i="2"/>
  <c r="J1603" i="2"/>
  <c r="M1603" i="2"/>
  <c r="I1603" i="2"/>
  <c r="G198" i="2"/>
  <c r="G2486" i="2"/>
  <c r="G551" i="2"/>
  <c r="J1340" i="2"/>
  <c r="G1341" i="2"/>
  <c r="I1340" i="2"/>
  <c r="K1340" i="2"/>
  <c r="M1340" i="2"/>
  <c r="J175" i="24"/>
  <c r="J176" i="24" s="1"/>
  <c r="F24" i="22"/>
  <c r="G902" i="2"/>
  <c r="G1869" i="2"/>
  <c r="G1961" i="2"/>
  <c r="M1075" i="2"/>
  <c r="I1075" i="2"/>
  <c r="G1076" i="2"/>
  <c r="K1075" i="2"/>
  <c r="J1075" i="2"/>
  <c r="I724" i="2"/>
  <c r="J724" i="2"/>
  <c r="M724" i="2"/>
  <c r="K724" i="2"/>
  <c r="G725" i="2"/>
  <c r="G374" i="2"/>
  <c r="M107" i="2"/>
  <c r="G108" i="2"/>
  <c r="I107" i="2"/>
  <c r="J107" i="2"/>
  <c r="K107" i="2"/>
  <c r="H900" i="2"/>
  <c r="K899" i="2"/>
  <c r="M899" i="2"/>
  <c r="J899" i="2"/>
  <c r="I899" i="2"/>
  <c r="H1956" i="2"/>
  <c r="I1955" i="2"/>
  <c r="J1955" i="2"/>
  <c r="K1955" i="2"/>
  <c r="M1955" i="2"/>
  <c r="K459" i="2"/>
  <c r="J459" i="2"/>
  <c r="G460" i="2"/>
  <c r="I459" i="2"/>
  <c r="M459" i="2"/>
  <c r="I987" i="2"/>
  <c r="M987" i="2"/>
  <c r="K987" i="2"/>
  <c r="G988" i="2"/>
  <c r="J987" i="2"/>
  <c r="K2397" i="2"/>
  <c r="J2397" i="2"/>
  <c r="M2397" i="2"/>
  <c r="I2397" i="2"/>
  <c r="G2398" i="2"/>
  <c r="I2220" i="2"/>
  <c r="J2220" i="2"/>
  <c r="M2220" i="2"/>
  <c r="G2221" i="2"/>
  <c r="K2220" i="2"/>
  <c r="AJ84" i="28"/>
  <c r="AJ102" i="28"/>
  <c r="AJ108" i="28"/>
  <c r="AJ100" i="28"/>
  <c r="AJ140" i="28"/>
  <c r="AJ127" i="28"/>
  <c r="AJ20" i="28"/>
  <c r="AJ29" i="28"/>
  <c r="AJ37" i="28"/>
  <c r="AJ12" i="28"/>
  <c r="AJ42" i="28"/>
  <c r="AJ71" i="28"/>
  <c r="AJ133" i="28"/>
  <c r="AJ72" i="28"/>
  <c r="AJ57" i="28"/>
  <c r="AJ73" i="28"/>
  <c r="AJ78" i="28"/>
  <c r="AJ82" i="28"/>
  <c r="AJ113" i="28"/>
  <c r="AJ136" i="28"/>
  <c r="AJ129" i="28"/>
  <c r="AJ28" i="28"/>
  <c r="AJ105" i="28"/>
  <c r="AJ53" i="28"/>
  <c r="AJ47" i="28"/>
  <c r="AJ63" i="28"/>
  <c r="AJ126" i="28"/>
  <c r="AJ131" i="28"/>
  <c r="AJ19" i="28"/>
  <c r="AJ61" i="28"/>
  <c r="AJ80" i="28"/>
  <c r="AJ106" i="28"/>
  <c r="AJ87" i="28"/>
  <c r="AJ120" i="28"/>
  <c r="AJ97" i="28"/>
  <c r="AJ81" i="28"/>
  <c r="AJ21" i="28"/>
  <c r="AJ31" i="28"/>
  <c r="AJ16" i="28"/>
  <c r="AJ22" i="28"/>
  <c r="AJ62" i="28"/>
  <c r="AJ56" i="28"/>
  <c r="AJ58" i="28"/>
  <c r="AJ27" i="28"/>
  <c r="AJ76" i="28"/>
  <c r="AJ91" i="28"/>
  <c r="AJ90" i="28"/>
  <c r="AJ115" i="28"/>
  <c r="AJ117" i="28"/>
  <c r="AJ110" i="28"/>
  <c r="AJ123" i="28"/>
  <c r="AJ35" i="28"/>
  <c r="AJ17" i="28"/>
  <c r="AJ40" i="28"/>
  <c r="AJ36" i="28"/>
  <c r="AJ88" i="28"/>
  <c r="AJ93" i="28"/>
  <c r="AJ107" i="28"/>
  <c r="AJ114" i="28"/>
  <c r="AJ24" i="28"/>
  <c r="AJ121" i="28"/>
  <c r="AJ39" i="28"/>
  <c r="AJ59" i="28"/>
  <c r="AJ30" i="28"/>
  <c r="AJ138" i="28"/>
  <c r="AJ38" i="28"/>
  <c r="AJ92" i="28"/>
  <c r="AJ89" i="28"/>
  <c r="AJ116" i="28"/>
  <c r="AJ111" i="28"/>
  <c r="AJ32" i="28"/>
  <c r="AJ23" i="28"/>
  <c r="AJ44" i="28"/>
  <c r="AJ67" i="28"/>
  <c r="AJ51" i="28"/>
  <c r="AJ34" i="28"/>
  <c r="AJ48" i="28"/>
  <c r="AK1" i="28"/>
  <c r="AJ85" i="28"/>
  <c r="AJ101" i="28"/>
  <c r="AJ132" i="28"/>
  <c r="AJ15" i="28"/>
  <c r="AJ25" i="28"/>
  <c r="AJ49" i="28"/>
  <c r="AJ130" i="28"/>
  <c r="AJ66" i="28"/>
  <c r="AJ68" i="28"/>
  <c r="AJ69" i="28"/>
  <c r="AJ104" i="28"/>
  <c r="AJ122" i="28"/>
  <c r="AJ41" i="28"/>
  <c r="AJ75" i="28"/>
  <c r="AJ55" i="28"/>
  <c r="AJ112" i="28"/>
  <c r="AJ13" i="28"/>
  <c r="AJ45" i="28"/>
  <c r="AJ79" i="28"/>
  <c r="AJ50" i="28"/>
  <c r="AJ103" i="28"/>
  <c r="AJ77" i="28"/>
  <c r="AJ118" i="28"/>
  <c r="AJ70" i="28"/>
  <c r="AJ65" i="28"/>
  <c r="AJ83" i="28"/>
  <c r="AJ128" i="28"/>
  <c r="AJ139" i="28"/>
  <c r="AJ54" i="28"/>
  <c r="AJ64" i="28"/>
  <c r="AJ137" i="28"/>
  <c r="AJ124" i="28"/>
  <c r="AJ46" i="28"/>
  <c r="AJ94" i="28"/>
  <c r="AJ14" i="28"/>
  <c r="AJ119" i="28"/>
  <c r="AJ18" i="28"/>
  <c r="AJ26" i="28"/>
  <c r="AJ99" i="28"/>
  <c r="AJ74" i="28"/>
  <c r="AJ98" i="28"/>
  <c r="AJ33" i="28"/>
  <c r="AJ52" i="28"/>
  <c r="AJ135" i="28"/>
  <c r="AJ109" i="28"/>
  <c r="AJ125" i="28"/>
  <c r="AJ60" i="28"/>
  <c r="AJ96" i="28"/>
  <c r="AJ43" i="28"/>
  <c r="AJ86" i="28"/>
  <c r="AJ134" i="28"/>
  <c r="AJ95" i="28"/>
  <c r="G22" i="2"/>
  <c r="J1251" i="2" l="1"/>
  <c r="M1251" i="2"/>
  <c r="G1252" i="2"/>
  <c r="I1251" i="2"/>
  <c r="K1251" i="2"/>
  <c r="M1427" i="2"/>
  <c r="G1428" i="2"/>
  <c r="K1427" i="2"/>
  <c r="I1427" i="2"/>
  <c r="J1427" i="2"/>
  <c r="H196" i="2"/>
  <c r="I195" i="2"/>
  <c r="M195" i="2"/>
  <c r="J195" i="2"/>
  <c r="K195" i="2"/>
  <c r="G2132" i="2"/>
  <c r="I2131" i="2"/>
  <c r="K2131" i="2"/>
  <c r="M2131" i="2"/>
  <c r="J2131" i="2"/>
  <c r="H1868" i="2"/>
  <c r="M1867" i="2"/>
  <c r="I1867" i="2"/>
  <c r="K1867" i="2"/>
  <c r="J1867" i="2"/>
  <c r="I2571" i="2"/>
  <c r="M2571" i="2"/>
  <c r="G2572" i="2"/>
  <c r="K2571" i="2"/>
  <c r="J2571" i="2"/>
  <c r="J812" i="2"/>
  <c r="I812" i="2"/>
  <c r="K812" i="2"/>
  <c r="G813" i="2"/>
  <c r="M812" i="2"/>
  <c r="E24" i="18"/>
  <c r="G16" i="21" s="1"/>
  <c r="F24" i="18"/>
  <c r="I16" i="21" s="1"/>
  <c r="E16" i="21" s="1"/>
  <c r="G284" i="2"/>
  <c r="M283" i="2"/>
  <c r="J283" i="2"/>
  <c r="I283" i="2"/>
  <c r="K283" i="2"/>
  <c r="I635" i="2"/>
  <c r="G636" i="2"/>
  <c r="K635" i="2"/>
  <c r="J635" i="2"/>
  <c r="M635" i="2"/>
  <c r="I1779" i="2"/>
  <c r="J1779" i="2"/>
  <c r="K1779" i="2"/>
  <c r="G1780" i="2"/>
  <c r="M1779" i="2"/>
  <c r="I1604" i="2"/>
  <c r="M1604" i="2"/>
  <c r="K1604" i="2"/>
  <c r="J1604" i="2"/>
  <c r="G1605" i="2"/>
  <c r="H548" i="2"/>
  <c r="J547" i="2"/>
  <c r="K547" i="2"/>
  <c r="M547" i="2"/>
  <c r="I547" i="2"/>
  <c r="M1691" i="2"/>
  <c r="K1691" i="2"/>
  <c r="I1691" i="2"/>
  <c r="G1692" i="2"/>
  <c r="J1691" i="2"/>
  <c r="G2044" i="2"/>
  <c r="J2043" i="2"/>
  <c r="I2043" i="2"/>
  <c r="M2043" i="2"/>
  <c r="K2043" i="2"/>
  <c r="H372" i="2"/>
  <c r="I371" i="2"/>
  <c r="M371" i="2"/>
  <c r="J371" i="2"/>
  <c r="K371" i="2"/>
  <c r="M1516" i="2"/>
  <c r="G1517" i="2"/>
  <c r="K1516" i="2"/>
  <c r="J1516" i="2"/>
  <c r="I1516" i="2"/>
  <c r="J2309" i="2"/>
  <c r="K2309" i="2"/>
  <c r="M2309" i="2"/>
  <c r="I2309" i="2"/>
  <c r="G2310" i="2"/>
  <c r="H21" i="2"/>
  <c r="J20" i="2"/>
  <c r="M20" i="2"/>
  <c r="I20" i="2"/>
  <c r="K20" i="2"/>
  <c r="K1163" i="2"/>
  <c r="M1163" i="2"/>
  <c r="J1163" i="2"/>
  <c r="I1163" i="2"/>
  <c r="G1164" i="2"/>
  <c r="H2484" i="2"/>
  <c r="J2483" i="2"/>
  <c r="K2483" i="2"/>
  <c r="I2483" i="2"/>
  <c r="M2483" i="2"/>
  <c r="J725" i="2"/>
  <c r="K725" i="2"/>
  <c r="G726" i="2"/>
  <c r="I725" i="2"/>
  <c r="M725" i="2"/>
  <c r="M988" i="2"/>
  <c r="G989" i="2"/>
  <c r="K988" i="2"/>
  <c r="J988" i="2"/>
  <c r="I988" i="2"/>
  <c r="K108" i="2"/>
  <c r="G109" i="2"/>
  <c r="I108" i="2"/>
  <c r="M108" i="2"/>
  <c r="J108" i="2"/>
  <c r="M1076" i="2"/>
  <c r="I1076" i="2"/>
  <c r="K1076" i="2"/>
  <c r="G1077" i="2"/>
  <c r="J1076" i="2"/>
  <c r="K460" i="2"/>
  <c r="I460" i="2"/>
  <c r="J460" i="2"/>
  <c r="G461" i="2"/>
  <c r="M460" i="2"/>
  <c r="G375" i="2"/>
  <c r="G2487" i="2"/>
  <c r="G23" i="2"/>
  <c r="AK85" i="28"/>
  <c r="AK92" i="28"/>
  <c r="AK83" i="28"/>
  <c r="AK113" i="28"/>
  <c r="AK128" i="28"/>
  <c r="AK117" i="28"/>
  <c r="AK82" i="28"/>
  <c r="AK122" i="28"/>
  <c r="AK20" i="28"/>
  <c r="AK41" i="28"/>
  <c r="AK46" i="28"/>
  <c r="AK72" i="28"/>
  <c r="AK97" i="28"/>
  <c r="AK99" i="28"/>
  <c r="AK91" i="28"/>
  <c r="AK120" i="28"/>
  <c r="AK105" i="28"/>
  <c r="AK134" i="28"/>
  <c r="AK13" i="28"/>
  <c r="AK108" i="28"/>
  <c r="AK22" i="28"/>
  <c r="AK60" i="28"/>
  <c r="AK39" i="28"/>
  <c r="AK63" i="28"/>
  <c r="AK74" i="28"/>
  <c r="AK126" i="28"/>
  <c r="AK69" i="28"/>
  <c r="AK77" i="28"/>
  <c r="AK88" i="28"/>
  <c r="AK98" i="28"/>
  <c r="AK100" i="28"/>
  <c r="AK140" i="28"/>
  <c r="AK133" i="28"/>
  <c r="AK29" i="28"/>
  <c r="AK12" i="28"/>
  <c r="AK37" i="28"/>
  <c r="AK50" i="28"/>
  <c r="AK71" i="28"/>
  <c r="AK131" i="28"/>
  <c r="AK130" i="28"/>
  <c r="AK34" i="28"/>
  <c r="AK58" i="28"/>
  <c r="AK90" i="28"/>
  <c r="AK101" i="28"/>
  <c r="AK136" i="28"/>
  <c r="AK15" i="28"/>
  <c r="AK115" i="28"/>
  <c r="AK31" i="28"/>
  <c r="AK51" i="28"/>
  <c r="AK44" i="28"/>
  <c r="AK52" i="28"/>
  <c r="AK70" i="28"/>
  <c r="AK81" i="28"/>
  <c r="AK95" i="28"/>
  <c r="AK109" i="28"/>
  <c r="AK14" i="28"/>
  <c r="AK19" i="28"/>
  <c r="AK119" i="28"/>
  <c r="AK45" i="28"/>
  <c r="AK56" i="28"/>
  <c r="AK26" i="28"/>
  <c r="AK135" i="28"/>
  <c r="AK66" i="28"/>
  <c r="AK89" i="28"/>
  <c r="AK103" i="28"/>
  <c r="AK114" i="28"/>
  <c r="AK18" i="28"/>
  <c r="AK139" i="28"/>
  <c r="AK123" i="28"/>
  <c r="AK49" i="28"/>
  <c r="AK64" i="28"/>
  <c r="AK118" i="28"/>
  <c r="AK138" i="28"/>
  <c r="AK65" i="28"/>
  <c r="AK80" i="28"/>
  <c r="AK102" i="28"/>
  <c r="AK116" i="28"/>
  <c r="AK125" i="28"/>
  <c r="AK33" i="28"/>
  <c r="AK86" i="28"/>
  <c r="AK38" i="28"/>
  <c r="AK79" i="28"/>
  <c r="AK35" i="28"/>
  <c r="AK40" i="28"/>
  <c r="AK43" i="28"/>
  <c r="AK107" i="28"/>
  <c r="AK94" i="28"/>
  <c r="AK16" i="28"/>
  <c r="AK68" i="28"/>
  <c r="AK61" i="28"/>
  <c r="AK78" i="28"/>
  <c r="AK121" i="28"/>
  <c r="AK28" i="28"/>
  <c r="AK59" i="28"/>
  <c r="AK55" i="28"/>
  <c r="AK106" i="28"/>
  <c r="AK129" i="28"/>
  <c r="AK110" i="28"/>
  <c r="AK47" i="28"/>
  <c r="AK17" i="28"/>
  <c r="AL1" i="28"/>
  <c r="AK76" i="28"/>
  <c r="AK112" i="28"/>
  <c r="AK25" i="28"/>
  <c r="AK30" i="28"/>
  <c r="AK36" i="28"/>
  <c r="AK48" i="28"/>
  <c r="AK104" i="28"/>
  <c r="AK53" i="28"/>
  <c r="AK62" i="28"/>
  <c r="AK137" i="28"/>
  <c r="AK124" i="28"/>
  <c r="AK42" i="28"/>
  <c r="AK73" i="28"/>
  <c r="AK132" i="28"/>
  <c r="AK54" i="28"/>
  <c r="AK32" i="28"/>
  <c r="AK24" i="28"/>
  <c r="AK84" i="28"/>
  <c r="AK111" i="28"/>
  <c r="AK67" i="28"/>
  <c r="AK127" i="28"/>
  <c r="AK87" i="28"/>
  <c r="AK23" i="28"/>
  <c r="AK27" i="28"/>
  <c r="AK75" i="28"/>
  <c r="AK93" i="28"/>
  <c r="AK57" i="28"/>
  <c r="AK96" i="28"/>
  <c r="AK21" i="28"/>
  <c r="H1957" i="2"/>
  <c r="M1956" i="2"/>
  <c r="I1956" i="2"/>
  <c r="K1956" i="2"/>
  <c r="J1956" i="2"/>
  <c r="I95" i="21"/>
  <c r="F28" i="22"/>
  <c r="G552" i="2"/>
  <c r="G199" i="2"/>
  <c r="H901" i="2"/>
  <c r="I900" i="2"/>
  <c r="M900" i="2"/>
  <c r="J900" i="2"/>
  <c r="K900" i="2"/>
  <c r="G1870" i="2"/>
  <c r="G1962" i="2"/>
  <c r="G903" i="2"/>
  <c r="M2398" i="2"/>
  <c r="I2398" i="2"/>
  <c r="K2398" i="2"/>
  <c r="J2398" i="2"/>
  <c r="G2399" i="2"/>
  <c r="J2221" i="2"/>
  <c r="M2221" i="2"/>
  <c r="I2221" i="2"/>
  <c r="K2221" i="2"/>
  <c r="G2222" i="2"/>
  <c r="I1341" i="2"/>
  <c r="J1341" i="2"/>
  <c r="M1341" i="2"/>
  <c r="K1341" i="2"/>
  <c r="G1342" i="2"/>
  <c r="M1252" i="2" l="1"/>
  <c r="I1252" i="2"/>
  <c r="K1252" i="2"/>
  <c r="J1252" i="2"/>
  <c r="G1253" i="2"/>
  <c r="M1428" i="2"/>
  <c r="K1428" i="2"/>
  <c r="J1428" i="2"/>
  <c r="G1429" i="2"/>
  <c r="I1428" i="2"/>
  <c r="J2132" i="2"/>
  <c r="I2132" i="2"/>
  <c r="K2132" i="2"/>
  <c r="G2133" i="2"/>
  <c r="M2132" i="2"/>
  <c r="H1869" i="2"/>
  <c r="J1868" i="2"/>
  <c r="M1868" i="2"/>
  <c r="K1868" i="2"/>
  <c r="I1868" i="2"/>
  <c r="H197" i="2"/>
  <c r="J196" i="2"/>
  <c r="K196" i="2"/>
  <c r="M196" i="2"/>
  <c r="I196" i="2"/>
  <c r="G2573" i="2"/>
  <c r="M2572" i="2"/>
  <c r="I2572" i="2"/>
  <c r="J2572" i="2"/>
  <c r="K2572" i="2"/>
  <c r="I813" i="2"/>
  <c r="K813" i="2"/>
  <c r="M813" i="2"/>
  <c r="J813" i="2"/>
  <c r="G814" i="2"/>
  <c r="K284" i="2"/>
  <c r="G285" i="2"/>
  <c r="I284" i="2"/>
  <c r="M284" i="2"/>
  <c r="J284" i="2"/>
  <c r="I1692" i="2"/>
  <c r="M1692" i="2"/>
  <c r="K1692" i="2"/>
  <c r="J1692" i="2"/>
  <c r="G1693" i="2"/>
  <c r="H549" i="2"/>
  <c r="K548" i="2"/>
  <c r="I548" i="2"/>
  <c r="J548" i="2"/>
  <c r="M548" i="2"/>
  <c r="H373" i="2"/>
  <c r="I372" i="2"/>
  <c r="K372" i="2"/>
  <c r="M372" i="2"/>
  <c r="J372" i="2"/>
  <c r="J1605" i="2"/>
  <c r="K1605" i="2"/>
  <c r="I1605" i="2"/>
  <c r="G1606" i="2"/>
  <c r="M1605" i="2"/>
  <c r="H22" i="2"/>
  <c r="J21" i="2"/>
  <c r="K21" i="2"/>
  <c r="M21" i="2"/>
  <c r="I21" i="2"/>
  <c r="I2310" i="2"/>
  <c r="M2310" i="2"/>
  <c r="G2311" i="2"/>
  <c r="K2310" i="2"/>
  <c r="J2310" i="2"/>
  <c r="I1517" i="2"/>
  <c r="K1517" i="2"/>
  <c r="G1518" i="2"/>
  <c r="J1517" i="2"/>
  <c r="M1517" i="2"/>
  <c r="J1164" i="2"/>
  <c r="G1165" i="2"/>
  <c r="M1164" i="2"/>
  <c r="K1164" i="2"/>
  <c r="I1164" i="2"/>
  <c r="M2044" i="2"/>
  <c r="I2044" i="2"/>
  <c r="K2044" i="2"/>
  <c r="J2044" i="2"/>
  <c r="G2045" i="2"/>
  <c r="K636" i="2"/>
  <c r="J636" i="2"/>
  <c r="I636" i="2"/>
  <c r="G637" i="2"/>
  <c r="M636" i="2"/>
  <c r="H2485" i="2"/>
  <c r="J2484" i="2"/>
  <c r="K2484" i="2"/>
  <c r="M2484" i="2"/>
  <c r="I2484" i="2"/>
  <c r="J1780" i="2"/>
  <c r="G1781" i="2"/>
  <c r="K1780" i="2"/>
  <c r="M1780" i="2"/>
  <c r="I1780" i="2"/>
  <c r="K2399" i="2"/>
  <c r="G2400" i="2"/>
  <c r="J2399" i="2"/>
  <c r="I2399" i="2"/>
  <c r="M2399" i="2"/>
  <c r="G904" i="2"/>
  <c r="G553" i="2"/>
  <c r="J726" i="2"/>
  <c r="I726" i="2"/>
  <c r="G727" i="2"/>
  <c r="K726" i="2"/>
  <c r="M726" i="2"/>
  <c r="G200" i="2"/>
  <c r="G1871" i="2"/>
  <c r="G376" i="2"/>
  <c r="J1342" i="2"/>
  <c r="M1342" i="2"/>
  <c r="K1342" i="2"/>
  <c r="G1343" i="2"/>
  <c r="I1342" i="2"/>
  <c r="G1963" i="2"/>
  <c r="H1958" i="2"/>
  <c r="K1957" i="2"/>
  <c r="M1957" i="2"/>
  <c r="J1957" i="2"/>
  <c r="I1957" i="2"/>
  <c r="G2488" i="2"/>
  <c r="M461" i="2"/>
  <c r="I461" i="2"/>
  <c r="J461" i="2"/>
  <c r="K461" i="2"/>
  <c r="G462" i="2"/>
  <c r="G2223" i="2"/>
  <c r="J2222" i="2"/>
  <c r="I2222" i="2"/>
  <c r="K2222" i="2"/>
  <c r="M2222" i="2"/>
  <c r="G24" i="2"/>
  <c r="M109" i="2"/>
  <c r="J109" i="2"/>
  <c r="G110" i="2"/>
  <c r="I109" i="2"/>
  <c r="K109" i="2"/>
  <c r="AL80" i="28"/>
  <c r="AL88" i="28"/>
  <c r="AL96" i="28"/>
  <c r="AL125" i="28"/>
  <c r="AL115" i="28"/>
  <c r="AL33" i="28"/>
  <c r="AL30" i="28"/>
  <c r="AL54" i="28"/>
  <c r="AL102" i="28"/>
  <c r="AL120" i="28"/>
  <c r="AL56" i="28"/>
  <c r="AL37" i="28"/>
  <c r="AL61" i="28"/>
  <c r="AL13" i="28"/>
  <c r="AL58" i="28"/>
  <c r="AL45" i="28"/>
  <c r="AL85" i="28"/>
  <c r="AL103" i="28"/>
  <c r="AL106" i="28"/>
  <c r="AL92" i="28"/>
  <c r="AL15" i="28"/>
  <c r="AL139" i="28"/>
  <c r="AL12" i="28"/>
  <c r="AL38" i="28"/>
  <c r="AL18" i="28"/>
  <c r="AL36" i="28"/>
  <c r="AL67" i="28"/>
  <c r="AL72" i="28"/>
  <c r="AL43" i="28"/>
  <c r="AL76" i="28"/>
  <c r="AL138" i="28"/>
  <c r="AL32" i="28"/>
  <c r="AL90" i="28"/>
  <c r="AL101" i="28"/>
  <c r="AL117" i="28"/>
  <c r="AL119" i="28"/>
  <c r="AL136" i="28"/>
  <c r="AL46" i="28"/>
  <c r="AL130" i="28"/>
  <c r="AL63" i="28"/>
  <c r="AL49" i="28"/>
  <c r="AL65" i="28"/>
  <c r="AL86" i="28"/>
  <c r="AL52" i="28"/>
  <c r="AM1" i="28"/>
  <c r="AL95" i="28"/>
  <c r="AL109" i="28"/>
  <c r="AL121" i="28"/>
  <c r="AL124" i="28"/>
  <c r="AL17" i="28"/>
  <c r="AL50" i="28"/>
  <c r="AL132" i="28"/>
  <c r="AL71" i="28"/>
  <c r="AL104" i="28"/>
  <c r="AL69" i="28"/>
  <c r="AL74" i="28"/>
  <c r="AL66" i="28"/>
  <c r="AL99" i="28"/>
  <c r="AL113" i="28"/>
  <c r="AL129" i="28"/>
  <c r="AL134" i="28"/>
  <c r="AL22" i="28"/>
  <c r="AL123" i="28"/>
  <c r="AL27" i="28"/>
  <c r="AL84" i="28"/>
  <c r="AL75" i="28"/>
  <c r="AL73" i="28"/>
  <c r="AL47" i="28"/>
  <c r="AL62" i="28"/>
  <c r="AL89" i="28"/>
  <c r="AL83" i="28"/>
  <c r="AL110" i="28"/>
  <c r="AL19" i="28"/>
  <c r="AL29" i="28"/>
  <c r="AL112" i="28"/>
  <c r="AL20" i="28"/>
  <c r="AL108" i="28"/>
  <c r="AL64" i="28"/>
  <c r="AL48" i="28"/>
  <c r="AL122" i="28"/>
  <c r="AL135" i="28"/>
  <c r="AL107" i="28"/>
  <c r="AL133" i="28"/>
  <c r="AL26" i="28"/>
  <c r="AL41" i="28"/>
  <c r="AL128" i="28"/>
  <c r="AL55" i="28"/>
  <c r="AL78" i="28"/>
  <c r="AL137" i="28"/>
  <c r="AL34" i="28"/>
  <c r="AL39" i="28"/>
  <c r="AL31" i="28"/>
  <c r="AL100" i="28"/>
  <c r="AL87" i="28"/>
  <c r="AL82" i="28"/>
  <c r="AL14" i="28"/>
  <c r="AL35" i="28"/>
  <c r="AL53" i="28"/>
  <c r="AL140" i="28"/>
  <c r="AL81" i="28"/>
  <c r="AL98" i="28"/>
  <c r="AL25" i="28"/>
  <c r="AL16" i="28"/>
  <c r="AL60" i="28"/>
  <c r="AL116" i="28"/>
  <c r="AL94" i="28"/>
  <c r="AL127" i="28"/>
  <c r="AL44" i="28"/>
  <c r="AL114" i="28"/>
  <c r="AL28" i="28"/>
  <c r="AL118" i="28"/>
  <c r="AL105" i="28"/>
  <c r="AL79" i="28"/>
  <c r="AL23" i="28"/>
  <c r="AL111" i="28"/>
  <c r="AL59" i="28"/>
  <c r="AL70" i="28"/>
  <c r="AL93" i="28"/>
  <c r="AL126" i="28"/>
  <c r="AL68" i="28"/>
  <c r="AL51" i="28"/>
  <c r="AL40" i="28"/>
  <c r="AL131" i="28"/>
  <c r="AL24" i="28"/>
  <c r="AL42" i="28"/>
  <c r="AL77" i="28"/>
  <c r="AL57" i="28"/>
  <c r="AL97" i="28"/>
  <c r="AL91" i="28"/>
  <c r="AL21" i="28"/>
  <c r="I1077" i="2"/>
  <c r="K1077" i="2"/>
  <c r="G1078" i="2"/>
  <c r="M1077" i="2"/>
  <c r="J1077" i="2"/>
  <c r="H902" i="2"/>
  <c r="J901" i="2"/>
  <c r="K901" i="2"/>
  <c r="I901" i="2"/>
  <c r="M901" i="2"/>
  <c r="F30" i="22"/>
  <c r="F31" i="22" s="1"/>
  <c r="E95" i="21"/>
  <c r="G28" i="22"/>
  <c r="H28" i="22" s="1"/>
  <c r="K989" i="2"/>
  <c r="J989" i="2"/>
  <c r="G990" i="2"/>
  <c r="I989" i="2"/>
  <c r="M989" i="2"/>
  <c r="G1254" i="2" l="1"/>
  <c r="K1253" i="2"/>
  <c r="J1253" i="2"/>
  <c r="I1253" i="2"/>
  <c r="M1253" i="2"/>
  <c r="K1429" i="2"/>
  <c r="J1429" i="2"/>
  <c r="I1429" i="2"/>
  <c r="G1430" i="2"/>
  <c r="M1429" i="2"/>
  <c r="H1870" i="2"/>
  <c r="M1869" i="2"/>
  <c r="I1869" i="2"/>
  <c r="J1869" i="2"/>
  <c r="K1869" i="2"/>
  <c r="M2133" i="2"/>
  <c r="I2133" i="2"/>
  <c r="K2133" i="2"/>
  <c r="J2133" i="2"/>
  <c r="G2134" i="2"/>
  <c r="H198" i="2"/>
  <c r="I197" i="2"/>
  <c r="K197" i="2"/>
  <c r="M197" i="2"/>
  <c r="J197" i="2"/>
  <c r="K814" i="2"/>
  <c r="J814" i="2"/>
  <c r="M814" i="2"/>
  <c r="G815" i="2"/>
  <c r="I814" i="2"/>
  <c r="J2573" i="2"/>
  <c r="M2573" i="2"/>
  <c r="I2573" i="2"/>
  <c r="K2573" i="2"/>
  <c r="G2574" i="2"/>
  <c r="E26" i="18"/>
  <c r="G17" i="21" s="1"/>
  <c r="E10" i="9"/>
  <c r="G10" i="9" s="1"/>
  <c r="G14" i="9" s="1"/>
  <c r="J285" i="2"/>
  <c r="I285" i="2"/>
  <c r="K285" i="2"/>
  <c r="G286" i="2"/>
  <c r="M285" i="2"/>
  <c r="F26" i="18"/>
  <c r="I17" i="21" s="1"/>
  <c r="E17" i="21" s="1"/>
  <c r="J1518" i="2"/>
  <c r="G1519" i="2"/>
  <c r="K1518" i="2"/>
  <c r="I1518" i="2"/>
  <c r="M1518" i="2"/>
  <c r="G1694" i="2"/>
  <c r="K1693" i="2"/>
  <c r="M1693" i="2"/>
  <c r="J1693" i="2"/>
  <c r="I1693" i="2"/>
  <c r="J1781" i="2"/>
  <c r="M1781" i="2"/>
  <c r="G1782" i="2"/>
  <c r="K1781" i="2"/>
  <c r="I1781" i="2"/>
  <c r="I637" i="2"/>
  <c r="K637" i="2"/>
  <c r="M637" i="2"/>
  <c r="J637" i="2"/>
  <c r="G638" i="2"/>
  <c r="H550" i="2"/>
  <c r="J549" i="2"/>
  <c r="K549" i="2"/>
  <c r="I549" i="2"/>
  <c r="M549" i="2"/>
  <c r="I2045" i="2"/>
  <c r="G2046" i="2"/>
  <c r="K2045" i="2"/>
  <c r="M2045" i="2"/>
  <c r="J2045" i="2"/>
  <c r="K1165" i="2"/>
  <c r="G1166" i="2"/>
  <c r="M1165" i="2"/>
  <c r="I1165" i="2"/>
  <c r="J1165" i="2"/>
  <c r="H23" i="2"/>
  <c r="I22" i="2"/>
  <c r="K22" i="2"/>
  <c r="M22" i="2"/>
  <c r="J22" i="2"/>
  <c r="H2486" i="2"/>
  <c r="I2485" i="2"/>
  <c r="M2485" i="2"/>
  <c r="J2485" i="2"/>
  <c r="K2485" i="2"/>
  <c r="M1606" i="2"/>
  <c r="I1606" i="2"/>
  <c r="K1606" i="2"/>
  <c r="J1606" i="2"/>
  <c r="G1607" i="2"/>
  <c r="H374" i="2"/>
  <c r="K373" i="2"/>
  <c r="M373" i="2"/>
  <c r="J373" i="2"/>
  <c r="I373" i="2"/>
  <c r="G2312" i="2"/>
  <c r="M2311" i="2"/>
  <c r="I2311" i="2"/>
  <c r="J2311" i="2"/>
  <c r="K2311" i="2"/>
  <c r="J2400" i="2"/>
  <c r="M2400" i="2"/>
  <c r="K2400" i="2"/>
  <c r="G2401" i="2"/>
  <c r="I2400" i="2"/>
  <c r="AM85" i="28"/>
  <c r="AM80" i="28"/>
  <c r="AM114" i="28"/>
  <c r="AM129" i="28"/>
  <c r="AM108" i="28"/>
  <c r="AM16" i="28"/>
  <c r="AM113" i="28"/>
  <c r="AM25" i="28"/>
  <c r="AM54" i="28"/>
  <c r="AM47" i="28"/>
  <c r="AM57" i="28"/>
  <c r="AM41" i="28"/>
  <c r="AM120" i="28"/>
  <c r="AM32" i="28"/>
  <c r="AM66" i="28"/>
  <c r="AM37" i="28"/>
  <c r="AM90" i="28"/>
  <c r="AM87" i="28"/>
  <c r="AM107" i="28"/>
  <c r="AM109" i="28"/>
  <c r="AM83" i="28"/>
  <c r="AM130" i="28"/>
  <c r="AM22" i="28"/>
  <c r="AM79" i="28"/>
  <c r="AM38" i="28"/>
  <c r="AM27" i="28"/>
  <c r="AM29" i="28"/>
  <c r="AM73" i="28"/>
  <c r="AM68" i="28"/>
  <c r="AM24" i="28"/>
  <c r="AM58" i="28"/>
  <c r="AM67" i="28"/>
  <c r="AM78" i="28"/>
  <c r="AM97" i="28"/>
  <c r="AM98" i="28"/>
  <c r="AM133" i="28"/>
  <c r="AM126" i="28"/>
  <c r="AM30" i="28"/>
  <c r="AM33" i="28"/>
  <c r="AM19" i="28"/>
  <c r="AM48" i="28"/>
  <c r="AM56" i="28"/>
  <c r="AM106" i="28"/>
  <c r="AM21" i="28"/>
  <c r="AM123" i="28"/>
  <c r="AM82" i="28"/>
  <c r="AM92" i="28"/>
  <c r="AM110" i="28"/>
  <c r="AM137" i="28"/>
  <c r="AM134" i="28"/>
  <c r="AM34" i="28"/>
  <c r="AM112" i="28"/>
  <c r="AM35" i="28"/>
  <c r="AM53" i="28"/>
  <c r="AM60" i="28"/>
  <c r="AM28" i="28"/>
  <c r="AM52" i="28"/>
  <c r="AM86" i="28"/>
  <c r="AM100" i="28"/>
  <c r="AM76" i="28"/>
  <c r="AM15" i="28"/>
  <c r="AM138" i="28"/>
  <c r="AM115" i="28"/>
  <c r="AM14" i="28"/>
  <c r="AM39" i="28"/>
  <c r="AM61" i="28"/>
  <c r="AM64" i="28"/>
  <c r="AM44" i="28"/>
  <c r="AM62" i="28"/>
  <c r="AM81" i="28"/>
  <c r="AM99" i="28"/>
  <c r="AM117" i="28"/>
  <c r="AM91" i="28"/>
  <c r="AM136" i="28"/>
  <c r="AM116" i="28"/>
  <c r="AM50" i="28"/>
  <c r="AM55" i="28"/>
  <c r="AM18" i="28"/>
  <c r="AM49" i="28"/>
  <c r="AM45" i="28"/>
  <c r="AM23" i="28"/>
  <c r="AM104" i="28"/>
  <c r="AM84" i="28"/>
  <c r="AM119" i="28"/>
  <c r="AM43" i="28"/>
  <c r="AM72" i="28"/>
  <c r="AM75" i="28"/>
  <c r="AM95" i="28"/>
  <c r="AM88" i="28"/>
  <c r="AM124" i="28"/>
  <c r="AM51" i="28"/>
  <c r="AM127" i="28"/>
  <c r="AM71" i="28"/>
  <c r="AM103" i="28"/>
  <c r="AM118" i="28"/>
  <c r="AM102" i="28"/>
  <c r="AM20" i="28"/>
  <c r="AM13" i="28"/>
  <c r="AM74" i="28"/>
  <c r="AM77" i="28"/>
  <c r="AM111" i="28"/>
  <c r="AM131" i="28"/>
  <c r="AM46" i="28"/>
  <c r="AM69" i="28"/>
  <c r="AM63" i="28"/>
  <c r="AM105" i="28"/>
  <c r="AM42" i="28"/>
  <c r="AM135" i="28"/>
  <c r="AM122" i="28"/>
  <c r="AM121" i="28"/>
  <c r="AM128" i="28"/>
  <c r="AM40" i="28"/>
  <c r="AM125" i="28"/>
  <c r="AM139" i="28"/>
  <c r="AM59" i="28"/>
  <c r="AM31" i="28"/>
  <c r="AM70" i="28"/>
  <c r="AM89" i="28"/>
  <c r="AM17" i="28"/>
  <c r="AM101" i="28"/>
  <c r="AM94" i="28"/>
  <c r="AM140" i="28"/>
  <c r="AM65" i="28"/>
  <c r="AM36" i="28"/>
  <c r="AM93" i="28"/>
  <c r="AN1" i="28"/>
  <c r="AM96" i="28"/>
  <c r="AM12" i="28"/>
  <c r="AM26" i="28"/>
  <c r="AM132" i="28"/>
  <c r="J1343" i="2"/>
  <c r="I1343" i="2"/>
  <c r="M1343" i="2"/>
  <c r="K1343" i="2"/>
  <c r="G1344" i="2"/>
  <c r="G377" i="2"/>
  <c r="H1959" i="2"/>
  <c r="I1958" i="2"/>
  <c r="M1958" i="2"/>
  <c r="J1958" i="2"/>
  <c r="K1958" i="2"/>
  <c r="G1872" i="2"/>
  <c r="G2489" i="2"/>
  <c r="G554" i="2"/>
  <c r="J2223" i="2"/>
  <c r="G2224" i="2"/>
  <c r="M2223" i="2"/>
  <c r="K2223" i="2"/>
  <c r="I2223" i="2"/>
  <c r="G905" i="2"/>
  <c r="H903" i="2"/>
  <c r="I902" i="2"/>
  <c r="M902" i="2"/>
  <c r="K902" i="2"/>
  <c r="J902" i="2"/>
  <c r="G111" i="2"/>
  <c r="J110" i="2"/>
  <c r="I110" i="2"/>
  <c r="M110" i="2"/>
  <c r="K110" i="2"/>
  <c r="M990" i="2"/>
  <c r="K990" i="2"/>
  <c r="I990" i="2"/>
  <c r="J990" i="2"/>
  <c r="G991" i="2"/>
  <c r="M1078" i="2"/>
  <c r="K1078" i="2"/>
  <c r="G1079" i="2"/>
  <c r="I1078" i="2"/>
  <c r="J1078" i="2"/>
  <c r="K462" i="2"/>
  <c r="I462" i="2"/>
  <c r="J462" i="2"/>
  <c r="G463" i="2"/>
  <c r="M462" i="2"/>
  <c r="G1964" i="2"/>
  <c r="G201" i="2"/>
  <c r="G25" i="2"/>
  <c r="G728" i="2"/>
  <c r="J727" i="2"/>
  <c r="K727" i="2"/>
  <c r="M727" i="2"/>
  <c r="I727" i="2"/>
  <c r="M1254" i="2" l="1"/>
  <c r="K1254" i="2"/>
  <c r="G1255" i="2"/>
  <c r="J1254" i="2"/>
  <c r="I1254" i="2"/>
  <c r="I1430" i="2"/>
  <c r="J1430" i="2"/>
  <c r="M1430" i="2"/>
  <c r="K1430" i="2"/>
  <c r="G1431" i="2"/>
  <c r="H199" i="2"/>
  <c r="K198" i="2"/>
  <c r="I198" i="2"/>
  <c r="M198" i="2"/>
  <c r="J198" i="2"/>
  <c r="I2134" i="2"/>
  <c r="K2134" i="2"/>
  <c r="G2135" i="2"/>
  <c r="M2134" i="2"/>
  <c r="J2134" i="2"/>
  <c r="H1871" i="2"/>
  <c r="I1870" i="2"/>
  <c r="K1870" i="2"/>
  <c r="M1870" i="2"/>
  <c r="J1870" i="2"/>
  <c r="E14" i="9"/>
  <c r="M815" i="2"/>
  <c r="J815" i="2"/>
  <c r="G816" i="2"/>
  <c r="K815" i="2"/>
  <c r="I815" i="2"/>
  <c r="I2574" i="2"/>
  <c r="J2574" i="2"/>
  <c r="G2575" i="2"/>
  <c r="M2574" i="2"/>
  <c r="K2574" i="2"/>
  <c r="G287" i="2"/>
  <c r="K286" i="2"/>
  <c r="M286" i="2"/>
  <c r="J286" i="2"/>
  <c r="I286" i="2"/>
  <c r="C27" i="18"/>
  <c r="H18" i="21" s="1"/>
  <c r="F27" i="18"/>
  <c r="I18" i="21" s="1"/>
  <c r="E18" i="21" s="1"/>
  <c r="E27" i="18"/>
  <c r="G18" i="21" s="1"/>
  <c r="G2313" i="2"/>
  <c r="M2312" i="2"/>
  <c r="K2312" i="2"/>
  <c r="I2312" i="2"/>
  <c r="J2312" i="2"/>
  <c r="J1166" i="2"/>
  <c r="K1166" i="2"/>
  <c r="I1166" i="2"/>
  <c r="G1167" i="2"/>
  <c r="M1166" i="2"/>
  <c r="H551" i="2"/>
  <c r="M550" i="2"/>
  <c r="K550" i="2"/>
  <c r="I550" i="2"/>
  <c r="J550" i="2"/>
  <c r="K1782" i="2"/>
  <c r="M1782" i="2"/>
  <c r="I1782" i="2"/>
  <c r="J1782" i="2"/>
  <c r="G1783" i="2"/>
  <c r="G1695" i="2"/>
  <c r="I1694" i="2"/>
  <c r="M1694" i="2"/>
  <c r="J1694" i="2"/>
  <c r="K1694" i="2"/>
  <c r="K638" i="2"/>
  <c r="I638" i="2"/>
  <c r="J638" i="2"/>
  <c r="G639" i="2"/>
  <c r="M638" i="2"/>
  <c r="H24" i="2"/>
  <c r="I23" i="2"/>
  <c r="J23" i="2"/>
  <c r="K23" i="2"/>
  <c r="M23" i="2"/>
  <c r="H375" i="2"/>
  <c r="J374" i="2"/>
  <c r="K374" i="2"/>
  <c r="I374" i="2"/>
  <c r="M374" i="2"/>
  <c r="I2046" i="2"/>
  <c r="M2046" i="2"/>
  <c r="J2046" i="2"/>
  <c r="G2047" i="2"/>
  <c r="K2046" i="2"/>
  <c r="K1519" i="2"/>
  <c r="G1520" i="2"/>
  <c r="M1519" i="2"/>
  <c r="I1519" i="2"/>
  <c r="J1519" i="2"/>
  <c r="H2487" i="2"/>
  <c r="J2486" i="2"/>
  <c r="M2486" i="2"/>
  <c r="K2486" i="2"/>
  <c r="I2486" i="2"/>
  <c r="I1607" i="2"/>
  <c r="M1607" i="2"/>
  <c r="K1607" i="2"/>
  <c r="J1607" i="2"/>
  <c r="G1608" i="2"/>
  <c r="K1079" i="2"/>
  <c r="M1079" i="2"/>
  <c r="J1079" i="2"/>
  <c r="G1080" i="2"/>
  <c r="I1079" i="2"/>
  <c r="I991" i="2"/>
  <c r="M991" i="2"/>
  <c r="G992" i="2"/>
  <c r="K991" i="2"/>
  <c r="J991" i="2"/>
  <c r="G2490" i="2"/>
  <c r="I111" i="2"/>
  <c r="G112" i="2"/>
  <c r="K111" i="2"/>
  <c r="J111" i="2"/>
  <c r="M111" i="2"/>
  <c r="M2224" i="2"/>
  <c r="J2224" i="2"/>
  <c r="G2225" i="2"/>
  <c r="I2224" i="2"/>
  <c r="K2224" i="2"/>
  <c r="G555" i="2"/>
  <c r="K728" i="2"/>
  <c r="I728" i="2"/>
  <c r="J728" i="2"/>
  <c r="M728" i="2"/>
  <c r="G729" i="2"/>
  <c r="G202" i="2"/>
  <c r="G906" i="2"/>
  <c r="G26" i="2"/>
  <c r="G1873" i="2"/>
  <c r="G378" i="2"/>
  <c r="M463" i="2"/>
  <c r="K463" i="2"/>
  <c r="J463" i="2"/>
  <c r="I463" i="2"/>
  <c r="G464" i="2"/>
  <c r="G1965" i="2"/>
  <c r="H1960" i="2"/>
  <c r="J1959" i="2"/>
  <c r="K1959" i="2"/>
  <c r="I1959" i="2"/>
  <c r="M1959" i="2"/>
  <c r="J1344" i="2"/>
  <c r="I1344" i="2"/>
  <c r="G1345" i="2"/>
  <c r="K1344" i="2"/>
  <c r="M1344" i="2"/>
  <c r="K2401" i="2"/>
  <c r="G2402" i="2"/>
  <c r="I2401" i="2"/>
  <c r="M2401" i="2"/>
  <c r="J2401" i="2"/>
  <c r="H904" i="2"/>
  <c r="K903" i="2"/>
  <c r="J903" i="2"/>
  <c r="I903" i="2"/>
  <c r="M903" i="2"/>
  <c r="AN97" i="28"/>
  <c r="AN103" i="28"/>
  <c r="AN111" i="28"/>
  <c r="AN122" i="28"/>
  <c r="AN79" i="28"/>
  <c r="AN22" i="28"/>
  <c r="AN19" i="28"/>
  <c r="AN43" i="28"/>
  <c r="AN25" i="28"/>
  <c r="AN41" i="28"/>
  <c r="AN48" i="28"/>
  <c r="AN54" i="28"/>
  <c r="AN58" i="28"/>
  <c r="AN127" i="28"/>
  <c r="AN133" i="28"/>
  <c r="AN59" i="28"/>
  <c r="AN94" i="28"/>
  <c r="AN105" i="28"/>
  <c r="AN84" i="28"/>
  <c r="AN134" i="28"/>
  <c r="AN131" i="28"/>
  <c r="AN123" i="28"/>
  <c r="AN139" i="28"/>
  <c r="AN132" i="28"/>
  <c r="AN60" i="28"/>
  <c r="AN57" i="28"/>
  <c r="AN28" i="28"/>
  <c r="AN74" i="28"/>
  <c r="AN120" i="28"/>
  <c r="AN71" i="28"/>
  <c r="AN85" i="28"/>
  <c r="AN93" i="28"/>
  <c r="AN88" i="28"/>
  <c r="AN138" i="28"/>
  <c r="AN136" i="28"/>
  <c r="AN128" i="28"/>
  <c r="AN39" i="28"/>
  <c r="AN33" i="28"/>
  <c r="AN106" i="28"/>
  <c r="AN61" i="28"/>
  <c r="AN112" i="28"/>
  <c r="AN64" i="28"/>
  <c r="AN37" i="28"/>
  <c r="AN13" i="28"/>
  <c r="AN82" i="28"/>
  <c r="AN104" i="28"/>
  <c r="AN114" i="28"/>
  <c r="AN118" i="28"/>
  <c r="AN109" i="28"/>
  <c r="AN30" i="28"/>
  <c r="AN31" i="28"/>
  <c r="AN95" i="28"/>
  <c r="AN32" i="28"/>
  <c r="AN29" i="28"/>
  <c r="AN101" i="28"/>
  <c r="AN62" i="28"/>
  <c r="AN77" i="28"/>
  <c r="AN49" i="28"/>
  <c r="AO1" i="28"/>
  <c r="AN80" i="28"/>
  <c r="AN91" i="28"/>
  <c r="AN129" i="28"/>
  <c r="AN27" i="28"/>
  <c r="AN119" i="28"/>
  <c r="AN46" i="28"/>
  <c r="AN40" i="28"/>
  <c r="AN44" i="28"/>
  <c r="AN137" i="28"/>
  <c r="AN76" i="28"/>
  <c r="AN108" i="28"/>
  <c r="AN15" i="28"/>
  <c r="AN35" i="28"/>
  <c r="AN135" i="28"/>
  <c r="AN53" i="28"/>
  <c r="AN45" i="28"/>
  <c r="AN124" i="28"/>
  <c r="AN78" i="28"/>
  <c r="AN96" i="28"/>
  <c r="AN126" i="28"/>
  <c r="AN17" i="28"/>
  <c r="AN99" i="28"/>
  <c r="AN24" i="28"/>
  <c r="AN65" i="28"/>
  <c r="AN66" i="28"/>
  <c r="AN18" i="28"/>
  <c r="AN87" i="28"/>
  <c r="AN83" i="28"/>
  <c r="AN16" i="28"/>
  <c r="AN121" i="28"/>
  <c r="AN55" i="28"/>
  <c r="AN125" i="28"/>
  <c r="AN56" i="28"/>
  <c r="AN72" i="28"/>
  <c r="AN75" i="28"/>
  <c r="AN90" i="28"/>
  <c r="AN12" i="28"/>
  <c r="AN51" i="28"/>
  <c r="AN73" i="28"/>
  <c r="AN52" i="28"/>
  <c r="AN98" i="28"/>
  <c r="AN70" i="28"/>
  <c r="AN92" i="28"/>
  <c r="AN107" i="28"/>
  <c r="AN102" i="28"/>
  <c r="AN117" i="28"/>
  <c r="AN21" i="28"/>
  <c r="AN100" i="28"/>
  <c r="AN116" i="28"/>
  <c r="AN113" i="28"/>
  <c r="AN38" i="28"/>
  <c r="AN50" i="28"/>
  <c r="AN26" i="28"/>
  <c r="AN140" i="28"/>
  <c r="AN115" i="28"/>
  <c r="AN14" i="28"/>
  <c r="AN81" i="28"/>
  <c r="AN67" i="28"/>
  <c r="AN47" i="28"/>
  <c r="AN110" i="28"/>
  <c r="AN34" i="28"/>
  <c r="AN63" i="28"/>
  <c r="AN23" i="28"/>
  <c r="AN36" i="28"/>
  <c r="AN86" i="28"/>
  <c r="AN20" i="28"/>
  <c r="AN69" i="28"/>
  <c r="AN89" i="28"/>
  <c r="AN68" i="28"/>
  <c r="AN130" i="28"/>
  <c r="AN42" i="28"/>
  <c r="J1255" i="2" l="1"/>
  <c r="G1256" i="2"/>
  <c r="I1255" i="2"/>
  <c r="M1255" i="2"/>
  <c r="K1255" i="2"/>
  <c r="K1431" i="2"/>
  <c r="I1431" i="2"/>
  <c r="M1431" i="2"/>
  <c r="J1431" i="2"/>
  <c r="G1432" i="2"/>
  <c r="J2135" i="2"/>
  <c r="G2136" i="2"/>
  <c r="I2135" i="2"/>
  <c r="M2135" i="2"/>
  <c r="K2135" i="2"/>
  <c r="H1872" i="2"/>
  <c r="J1871" i="2"/>
  <c r="I1871" i="2"/>
  <c r="K1871" i="2"/>
  <c r="M1871" i="2"/>
  <c r="H200" i="2"/>
  <c r="J199" i="2"/>
  <c r="K199" i="2"/>
  <c r="M199" i="2"/>
  <c r="I199" i="2"/>
  <c r="I2575" i="2"/>
  <c r="K2575" i="2"/>
  <c r="G2576" i="2"/>
  <c r="M2575" i="2"/>
  <c r="J2575" i="2"/>
  <c r="K816" i="2"/>
  <c r="J816" i="2"/>
  <c r="G817" i="2"/>
  <c r="I816" i="2"/>
  <c r="M816" i="2"/>
  <c r="F28" i="18"/>
  <c r="I19" i="21" s="1"/>
  <c r="E19" i="21" s="1"/>
  <c r="E28" i="18"/>
  <c r="G19" i="21" s="1"/>
  <c r="M287" i="2"/>
  <c r="I287" i="2"/>
  <c r="G288" i="2"/>
  <c r="J287" i="2"/>
  <c r="K287" i="2"/>
  <c r="C28" i="18"/>
  <c r="H19" i="21" s="1"/>
  <c r="H25" i="2"/>
  <c r="M24" i="2"/>
  <c r="J24" i="2"/>
  <c r="K24" i="2"/>
  <c r="I24" i="2"/>
  <c r="J1520" i="2"/>
  <c r="K1520" i="2"/>
  <c r="G1521" i="2"/>
  <c r="I1520" i="2"/>
  <c r="M1520" i="2"/>
  <c r="K1783" i="2"/>
  <c r="G1784" i="2"/>
  <c r="I1783" i="2"/>
  <c r="M1783" i="2"/>
  <c r="J1783" i="2"/>
  <c r="K1695" i="2"/>
  <c r="G1696" i="2"/>
  <c r="J1695" i="2"/>
  <c r="M1695" i="2"/>
  <c r="I1695" i="2"/>
  <c r="H552" i="2"/>
  <c r="I551" i="2"/>
  <c r="J551" i="2"/>
  <c r="K551" i="2"/>
  <c r="M551" i="2"/>
  <c r="G640" i="2"/>
  <c r="I639" i="2"/>
  <c r="M639" i="2"/>
  <c r="K639" i="2"/>
  <c r="J639" i="2"/>
  <c r="H2488" i="2"/>
  <c r="M2487" i="2"/>
  <c r="K2487" i="2"/>
  <c r="I2487" i="2"/>
  <c r="J2487" i="2"/>
  <c r="G1609" i="2"/>
  <c r="I1608" i="2"/>
  <c r="J1608" i="2"/>
  <c r="M1608" i="2"/>
  <c r="K1608" i="2"/>
  <c r="G2048" i="2"/>
  <c r="K2047" i="2"/>
  <c r="I2047" i="2"/>
  <c r="M2047" i="2"/>
  <c r="J2047" i="2"/>
  <c r="H376" i="2"/>
  <c r="J375" i="2"/>
  <c r="K375" i="2"/>
  <c r="M375" i="2"/>
  <c r="I375" i="2"/>
  <c r="J1167" i="2"/>
  <c r="M1167" i="2"/>
  <c r="K1167" i="2"/>
  <c r="I1167" i="2"/>
  <c r="G1168" i="2"/>
  <c r="J2313" i="2"/>
  <c r="G2314" i="2"/>
  <c r="K2313" i="2"/>
  <c r="M2313" i="2"/>
  <c r="I2313" i="2"/>
  <c r="AO78" i="28"/>
  <c r="AO105" i="28"/>
  <c r="AO76" i="28"/>
  <c r="AO108" i="28"/>
  <c r="AO12" i="28"/>
  <c r="AO135" i="28"/>
  <c r="AO19" i="28"/>
  <c r="AO133" i="28"/>
  <c r="AO43" i="28"/>
  <c r="AO44" i="28"/>
  <c r="AO66" i="28"/>
  <c r="AO20" i="28"/>
  <c r="AO50" i="28"/>
  <c r="AO67" i="28"/>
  <c r="AO110" i="28"/>
  <c r="AO25" i="28"/>
  <c r="AO79" i="28"/>
  <c r="AO94" i="28"/>
  <c r="AO104" i="28"/>
  <c r="AO88" i="28"/>
  <c r="AO138" i="28"/>
  <c r="AO139" i="28"/>
  <c r="AO27" i="28"/>
  <c r="AO24" i="28"/>
  <c r="AO106" i="28"/>
  <c r="AO45" i="28"/>
  <c r="AO69" i="28"/>
  <c r="AO21" i="28"/>
  <c r="AO54" i="28"/>
  <c r="AO75" i="28"/>
  <c r="AO56" i="28"/>
  <c r="AO83" i="28"/>
  <c r="AO77" i="28"/>
  <c r="AO111" i="28"/>
  <c r="AO89" i="28"/>
  <c r="AO16" i="28"/>
  <c r="AO13" i="28"/>
  <c r="AO31" i="28"/>
  <c r="AO30" i="28"/>
  <c r="AO137" i="28"/>
  <c r="AO58" i="28"/>
  <c r="AO33" i="28"/>
  <c r="AO29" i="28"/>
  <c r="AO125" i="28"/>
  <c r="AO71" i="28"/>
  <c r="AP1" i="28"/>
  <c r="AO82" i="28"/>
  <c r="AO85" i="28"/>
  <c r="AO102" i="28"/>
  <c r="AO126" i="28"/>
  <c r="AO123" i="28"/>
  <c r="AO128" i="28"/>
  <c r="AO112" i="28"/>
  <c r="AO47" i="28"/>
  <c r="AO52" i="28"/>
  <c r="AO129" i="28"/>
  <c r="AO41" i="28"/>
  <c r="AO59" i="28"/>
  <c r="AO60" i="28"/>
  <c r="AO72" i="28"/>
  <c r="AO87" i="28"/>
  <c r="AO92" i="28"/>
  <c r="AO118" i="28"/>
  <c r="AO131" i="28"/>
  <c r="AO116" i="28"/>
  <c r="AO36" i="28"/>
  <c r="AO53" i="28"/>
  <c r="AO73" i="28"/>
  <c r="AO37" i="28"/>
  <c r="AO91" i="28"/>
  <c r="AO100" i="28"/>
  <c r="AO122" i="28"/>
  <c r="AO17" i="28"/>
  <c r="AO140" i="28"/>
  <c r="AO40" i="28"/>
  <c r="AO57" i="28"/>
  <c r="AO18" i="28"/>
  <c r="AO124" i="28"/>
  <c r="AO95" i="28"/>
  <c r="AO115" i="28"/>
  <c r="AO130" i="28"/>
  <c r="AO93" i="28"/>
  <c r="AO22" i="28"/>
  <c r="AO48" i="28"/>
  <c r="AO46" i="28"/>
  <c r="AO42" i="28"/>
  <c r="AO34" i="28"/>
  <c r="AO84" i="28"/>
  <c r="AO96" i="28"/>
  <c r="AO113" i="28"/>
  <c r="AO23" i="28"/>
  <c r="AO39" i="28"/>
  <c r="AO62" i="28"/>
  <c r="AO136" i="28"/>
  <c r="AO117" i="28"/>
  <c r="AO28" i="28"/>
  <c r="AO90" i="28"/>
  <c r="AO81" i="28"/>
  <c r="AO99" i="28"/>
  <c r="AO26" i="28"/>
  <c r="AO68" i="28"/>
  <c r="AO80" i="28"/>
  <c r="AO107" i="28"/>
  <c r="AO101" i="28"/>
  <c r="AO119" i="28"/>
  <c r="AO51" i="28"/>
  <c r="AO15" i="28"/>
  <c r="AO97" i="28"/>
  <c r="AO127" i="28"/>
  <c r="AO55" i="28"/>
  <c r="AO61" i="28"/>
  <c r="AO121" i="28"/>
  <c r="AO132" i="28"/>
  <c r="AO98" i="28"/>
  <c r="AO35" i="28"/>
  <c r="AO70" i="28"/>
  <c r="AO49" i="28"/>
  <c r="AO86" i="28"/>
  <c r="AO74" i="28"/>
  <c r="AO134" i="28"/>
  <c r="AO32" i="28"/>
  <c r="AO103" i="28"/>
  <c r="AO65" i="28"/>
  <c r="AO114" i="28"/>
  <c r="AO64" i="28"/>
  <c r="AO120" i="28"/>
  <c r="AO38" i="28"/>
  <c r="AO14" i="28"/>
  <c r="AO63" i="28"/>
  <c r="AO109" i="28"/>
  <c r="G907" i="2"/>
  <c r="J2402" i="2"/>
  <c r="G2403" i="2"/>
  <c r="K2402" i="2"/>
  <c r="M2402" i="2"/>
  <c r="I2402" i="2"/>
  <c r="G27" i="2"/>
  <c r="G556" i="2"/>
  <c r="G203" i="2"/>
  <c r="I112" i="2"/>
  <c r="J112" i="2"/>
  <c r="G113" i="2"/>
  <c r="K112" i="2"/>
  <c r="M112" i="2"/>
  <c r="G2491" i="2"/>
  <c r="K1080" i="2"/>
  <c r="G1081" i="2"/>
  <c r="J1080" i="2"/>
  <c r="M1080" i="2"/>
  <c r="I1080" i="2"/>
  <c r="H1961" i="2"/>
  <c r="M1960" i="2"/>
  <c r="K1960" i="2"/>
  <c r="J1960" i="2"/>
  <c r="I1960" i="2"/>
  <c r="G1966" i="2"/>
  <c r="I729" i="2"/>
  <c r="G730" i="2"/>
  <c r="M729" i="2"/>
  <c r="K729" i="2"/>
  <c r="J729" i="2"/>
  <c r="G1346" i="2"/>
  <c r="J1345" i="2"/>
  <c r="I1345" i="2"/>
  <c r="M1345" i="2"/>
  <c r="K1345" i="2"/>
  <c r="K464" i="2"/>
  <c r="I464" i="2"/>
  <c r="M464" i="2"/>
  <c r="G465" i="2"/>
  <c r="J464" i="2"/>
  <c r="G2226" i="2"/>
  <c r="J2225" i="2"/>
  <c r="K2225" i="2"/>
  <c r="I2225" i="2"/>
  <c r="M2225" i="2"/>
  <c r="H905" i="2"/>
  <c r="I904" i="2"/>
  <c r="K904" i="2"/>
  <c r="J904" i="2"/>
  <c r="M904" i="2"/>
  <c r="G1874" i="2"/>
  <c r="G379" i="2"/>
  <c r="I992" i="2"/>
  <c r="K992" i="2"/>
  <c r="M992" i="2"/>
  <c r="G993" i="2"/>
  <c r="J992" i="2"/>
  <c r="G1257" i="2" l="1"/>
  <c r="M1256" i="2"/>
  <c r="J1256" i="2"/>
  <c r="I1256" i="2"/>
  <c r="K1256" i="2"/>
  <c r="G1433" i="2"/>
  <c r="I1432" i="2"/>
  <c r="K1432" i="2"/>
  <c r="M1432" i="2"/>
  <c r="J1432" i="2"/>
  <c r="H1873" i="2"/>
  <c r="M1872" i="2"/>
  <c r="K1872" i="2"/>
  <c r="J1872" i="2"/>
  <c r="I1872" i="2"/>
  <c r="H201" i="2"/>
  <c r="M200" i="2"/>
  <c r="I200" i="2"/>
  <c r="K200" i="2"/>
  <c r="J200" i="2"/>
  <c r="K2136" i="2"/>
  <c r="G2137" i="2"/>
  <c r="I2136" i="2"/>
  <c r="J2136" i="2"/>
  <c r="M2136" i="2"/>
  <c r="K817" i="2"/>
  <c r="M817" i="2"/>
  <c r="J817" i="2"/>
  <c r="G818" i="2"/>
  <c r="I817" i="2"/>
  <c r="K2576" i="2"/>
  <c r="J2576" i="2"/>
  <c r="M2576" i="2"/>
  <c r="G2577" i="2"/>
  <c r="I2576" i="2"/>
  <c r="F29" i="18"/>
  <c r="I20" i="21" s="1"/>
  <c r="E20" i="21" s="1"/>
  <c r="G289" i="2"/>
  <c r="I288" i="2"/>
  <c r="K288" i="2"/>
  <c r="J288" i="2"/>
  <c r="M288" i="2"/>
  <c r="C29" i="18"/>
  <c r="H20" i="21" s="1"/>
  <c r="E29" i="18"/>
  <c r="G20" i="21" s="1"/>
  <c r="G1522" i="2"/>
  <c r="M1521" i="2"/>
  <c r="I1521" i="2"/>
  <c r="J1521" i="2"/>
  <c r="K1521" i="2"/>
  <c r="K640" i="2"/>
  <c r="M640" i="2"/>
  <c r="I640" i="2"/>
  <c r="G641" i="2"/>
  <c r="J640" i="2"/>
  <c r="H377" i="2"/>
  <c r="J376" i="2"/>
  <c r="M376" i="2"/>
  <c r="K376" i="2"/>
  <c r="I376" i="2"/>
  <c r="H2489" i="2"/>
  <c r="K2488" i="2"/>
  <c r="M2488" i="2"/>
  <c r="J2488" i="2"/>
  <c r="I2488" i="2"/>
  <c r="M1168" i="2"/>
  <c r="I1168" i="2"/>
  <c r="J1168" i="2"/>
  <c r="K1168" i="2"/>
  <c r="G1169" i="2"/>
  <c r="K2314" i="2"/>
  <c r="I2314" i="2"/>
  <c r="M2314" i="2"/>
  <c r="J2314" i="2"/>
  <c r="G2315" i="2"/>
  <c r="I1696" i="2"/>
  <c r="M1696" i="2"/>
  <c r="G1697" i="2"/>
  <c r="K1696" i="2"/>
  <c r="J1696" i="2"/>
  <c r="M1609" i="2"/>
  <c r="K1609" i="2"/>
  <c r="I1609" i="2"/>
  <c r="G1610" i="2"/>
  <c r="J1609" i="2"/>
  <c r="H553" i="2"/>
  <c r="M552" i="2"/>
  <c r="I552" i="2"/>
  <c r="K552" i="2"/>
  <c r="J552" i="2"/>
  <c r="I2048" i="2"/>
  <c r="J2048" i="2"/>
  <c r="G2049" i="2"/>
  <c r="K2048" i="2"/>
  <c r="M2048" i="2"/>
  <c r="I1784" i="2"/>
  <c r="M1784" i="2"/>
  <c r="J1784" i="2"/>
  <c r="K1784" i="2"/>
  <c r="G1785" i="2"/>
  <c r="H26" i="2"/>
  <c r="J25" i="2"/>
  <c r="K25" i="2"/>
  <c r="I25" i="2"/>
  <c r="M25" i="2"/>
  <c r="M465" i="2"/>
  <c r="J465" i="2"/>
  <c r="K465" i="2"/>
  <c r="G466" i="2"/>
  <c r="I465" i="2"/>
  <c r="G1875" i="2"/>
  <c r="G28" i="2"/>
  <c r="G908" i="2"/>
  <c r="AP95" i="28"/>
  <c r="AP90" i="28"/>
  <c r="AP81" i="28"/>
  <c r="AP119" i="28"/>
  <c r="AP98" i="28"/>
  <c r="AP121" i="28"/>
  <c r="AP110" i="28"/>
  <c r="AP130" i="28"/>
  <c r="AP109" i="28"/>
  <c r="AP43" i="28"/>
  <c r="AP58" i="28"/>
  <c r="AP65" i="28"/>
  <c r="AP55" i="28"/>
  <c r="AP76" i="28"/>
  <c r="AP64" i="28"/>
  <c r="AP56" i="28"/>
  <c r="AQ1" i="28"/>
  <c r="AP82" i="28"/>
  <c r="AP97" i="28"/>
  <c r="AP88" i="28"/>
  <c r="AP123" i="28"/>
  <c r="AP86" i="28"/>
  <c r="AP128" i="28"/>
  <c r="AP120" i="28"/>
  <c r="AP134" i="28"/>
  <c r="AP114" i="28"/>
  <c r="AP50" i="28"/>
  <c r="AP62" i="28"/>
  <c r="AP69" i="28"/>
  <c r="AP59" i="28"/>
  <c r="AP129" i="28"/>
  <c r="AP49" i="28"/>
  <c r="AP16" i="28"/>
  <c r="AP83" i="28"/>
  <c r="AP84" i="28"/>
  <c r="AP111" i="28"/>
  <c r="AP108" i="28"/>
  <c r="AP139" i="28"/>
  <c r="AP133" i="28"/>
  <c r="AP27" i="28"/>
  <c r="AP28" i="28"/>
  <c r="AP44" i="28"/>
  <c r="AP124" i="28"/>
  <c r="AP26" i="28"/>
  <c r="AP39" i="28"/>
  <c r="AP25" i="28"/>
  <c r="AP75" i="28"/>
  <c r="AP15" i="28"/>
  <c r="AP41" i="28"/>
  <c r="AP87" i="28"/>
  <c r="AP94" i="28"/>
  <c r="AP113" i="28"/>
  <c r="AP126" i="28"/>
  <c r="AP138" i="28"/>
  <c r="AP48" i="28"/>
  <c r="AP116" i="28"/>
  <c r="AP61" i="28"/>
  <c r="AP71" i="28"/>
  <c r="AP60" i="28"/>
  <c r="AP91" i="28"/>
  <c r="AP102" i="28"/>
  <c r="AP127" i="28"/>
  <c r="AP140" i="28"/>
  <c r="AP20" i="28"/>
  <c r="AP52" i="28"/>
  <c r="AP122" i="28"/>
  <c r="AP73" i="28"/>
  <c r="AP99" i="28"/>
  <c r="AP68" i="28"/>
  <c r="AP89" i="28"/>
  <c r="AP115" i="28"/>
  <c r="AP131" i="28"/>
  <c r="AP12" i="28"/>
  <c r="AP24" i="28"/>
  <c r="AP22" i="28"/>
  <c r="AP38" i="28"/>
  <c r="AP80" i="28"/>
  <c r="AP33" i="28"/>
  <c r="AP125" i="28"/>
  <c r="AP101" i="28"/>
  <c r="AP100" i="28"/>
  <c r="AP17" i="28"/>
  <c r="AP23" i="28"/>
  <c r="AP137" i="28"/>
  <c r="AP21" i="28"/>
  <c r="AP70" i="28"/>
  <c r="AP37" i="28"/>
  <c r="AP104" i="28"/>
  <c r="AP72" i="28"/>
  <c r="AP92" i="28"/>
  <c r="AP19" i="28"/>
  <c r="AP117" i="28"/>
  <c r="AP34" i="28"/>
  <c r="AP132" i="28"/>
  <c r="AP96" i="28"/>
  <c r="AP32" i="28"/>
  <c r="AP53" i="28"/>
  <c r="AP107" i="28"/>
  <c r="AP31" i="28"/>
  <c r="AP29" i="28"/>
  <c r="AP63" i="28"/>
  <c r="AP54" i="28"/>
  <c r="AP79" i="28"/>
  <c r="AP112" i="28"/>
  <c r="AP35" i="28"/>
  <c r="AP51" i="28"/>
  <c r="AP67" i="28"/>
  <c r="AP42" i="28"/>
  <c r="AP135" i="28"/>
  <c r="AP45" i="28"/>
  <c r="AP105" i="28"/>
  <c r="AP93" i="28"/>
  <c r="AP36" i="28"/>
  <c r="AP74" i="28"/>
  <c r="AP136" i="28"/>
  <c r="AP85" i="28"/>
  <c r="AP66" i="28"/>
  <c r="AP103" i="28"/>
  <c r="AP40" i="28"/>
  <c r="AP78" i="28"/>
  <c r="AP46" i="28"/>
  <c r="AP13" i="28"/>
  <c r="AP18" i="28"/>
  <c r="AP57" i="28"/>
  <c r="AP77" i="28"/>
  <c r="AP14" i="28"/>
  <c r="AP47" i="28"/>
  <c r="AP106" i="28"/>
  <c r="AP118" i="28"/>
  <c r="AP30" i="28"/>
  <c r="H1962" i="2"/>
  <c r="M1961" i="2"/>
  <c r="J1961" i="2"/>
  <c r="K1961" i="2"/>
  <c r="I1961" i="2"/>
  <c r="G204" i="2"/>
  <c r="M993" i="2"/>
  <c r="G994" i="2"/>
  <c r="I993" i="2"/>
  <c r="K993" i="2"/>
  <c r="J993" i="2"/>
  <c r="J113" i="2"/>
  <c r="M113" i="2"/>
  <c r="I113" i="2"/>
  <c r="G114" i="2"/>
  <c r="K113" i="2"/>
  <c r="J2226" i="2"/>
  <c r="M2226" i="2"/>
  <c r="K2226" i="2"/>
  <c r="G2227" i="2"/>
  <c r="I2226" i="2"/>
  <c r="G2492" i="2"/>
  <c r="H906" i="2"/>
  <c r="M905" i="2"/>
  <c r="J905" i="2"/>
  <c r="K905" i="2"/>
  <c r="I905" i="2"/>
  <c r="G557" i="2"/>
  <c r="M1346" i="2"/>
  <c r="I1346" i="2"/>
  <c r="K1346" i="2"/>
  <c r="J1346" i="2"/>
  <c r="G1347" i="2"/>
  <c r="G380" i="2"/>
  <c r="M730" i="2"/>
  <c r="I730" i="2"/>
  <c r="J730" i="2"/>
  <c r="G731" i="2"/>
  <c r="K730" i="2"/>
  <c r="G1967" i="2"/>
  <c r="M2403" i="2"/>
  <c r="I2403" i="2"/>
  <c r="J2403" i="2"/>
  <c r="K2403" i="2"/>
  <c r="G2404" i="2"/>
  <c r="I1081" i="2"/>
  <c r="M1081" i="2"/>
  <c r="G1082" i="2"/>
  <c r="J1081" i="2"/>
  <c r="K1081" i="2"/>
  <c r="M1257" i="2" l="1"/>
  <c r="K1257" i="2"/>
  <c r="J1257" i="2"/>
  <c r="I1257" i="2"/>
  <c r="G1258" i="2"/>
  <c r="G1434" i="2"/>
  <c r="I1433" i="2"/>
  <c r="K1433" i="2"/>
  <c r="J1433" i="2"/>
  <c r="M1433" i="2"/>
  <c r="H202" i="2"/>
  <c r="I201" i="2"/>
  <c r="J201" i="2"/>
  <c r="M201" i="2"/>
  <c r="K201" i="2"/>
  <c r="I2137" i="2"/>
  <c r="J2137" i="2"/>
  <c r="M2137" i="2"/>
  <c r="K2137" i="2"/>
  <c r="G2138" i="2"/>
  <c r="H1874" i="2"/>
  <c r="J1873" i="2"/>
  <c r="I1873" i="2"/>
  <c r="M1873" i="2"/>
  <c r="K1873" i="2"/>
  <c r="M818" i="2"/>
  <c r="K818" i="2"/>
  <c r="G819" i="2"/>
  <c r="I818" i="2"/>
  <c r="J818" i="2"/>
  <c r="M2577" i="2"/>
  <c r="I2577" i="2"/>
  <c r="K2577" i="2"/>
  <c r="G2578" i="2"/>
  <c r="J2577" i="2"/>
  <c r="G290" i="2"/>
  <c r="M289" i="2"/>
  <c r="J289" i="2"/>
  <c r="I289" i="2"/>
  <c r="K289" i="2"/>
  <c r="C30" i="18"/>
  <c r="H21" i="21" s="1"/>
  <c r="E30" i="18"/>
  <c r="G21" i="21" s="1"/>
  <c r="F30" i="18"/>
  <c r="I21" i="21" s="1"/>
  <c r="E21" i="21" s="1"/>
  <c r="H2490" i="2"/>
  <c r="I2489" i="2"/>
  <c r="J2489" i="2"/>
  <c r="M2489" i="2"/>
  <c r="K2489" i="2"/>
  <c r="H554" i="2"/>
  <c r="I553" i="2"/>
  <c r="M553" i="2"/>
  <c r="J553" i="2"/>
  <c r="K553" i="2"/>
  <c r="M1697" i="2"/>
  <c r="J1697" i="2"/>
  <c r="K1697" i="2"/>
  <c r="I1697" i="2"/>
  <c r="G1698" i="2"/>
  <c r="K1610" i="2"/>
  <c r="G1611" i="2"/>
  <c r="M1610" i="2"/>
  <c r="J1610" i="2"/>
  <c r="I1610" i="2"/>
  <c r="G2316" i="2"/>
  <c r="K2315" i="2"/>
  <c r="J2315" i="2"/>
  <c r="I2315" i="2"/>
  <c r="M2315" i="2"/>
  <c r="H378" i="2"/>
  <c r="M377" i="2"/>
  <c r="I377" i="2"/>
  <c r="J377" i="2"/>
  <c r="K377" i="2"/>
  <c r="H27" i="2"/>
  <c r="K26" i="2"/>
  <c r="M26" i="2"/>
  <c r="I26" i="2"/>
  <c r="J26" i="2"/>
  <c r="G2050" i="2"/>
  <c r="J2049" i="2"/>
  <c r="M2049" i="2"/>
  <c r="I2049" i="2"/>
  <c r="K2049" i="2"/>
  <c r="I1785" i="2"/>
  <c r="J1785" i="2"/>
  <c r="G1786" i="2"/>
  <c r="K1785" i="2"/>
  <c r="M1785" i="2"/>
  <c r="I1169" i="2"/>
  <c r="K1169" i="2"/>
  <c r="G1170" i="2"/>
  <c r="J1169" i="2"/>
  <c r="M1169" i="2"/>
  <c r="M641" i="2"/>
  <c r="K641" i="2"/>
  <c r="J641" i="2"/>
  <c r="G642" i="2"/>
  <c r="I641" i="2"/>
  <c r="K1522" i="2"/>
  <c r="J1522" i="2"/>
  <c r="I1522" i="2"/>
  <c r="G1523" i="2"/>
  <c r="M1522" i="2"/>
  <c r="J114" i="2"/>
  <c r="K114" i="2"/>
  <c r="G115" i="2"/>
  <c r="I114" i="2"/>
  <c r="M114" i="2"/>
  <c r="AQ84" i="28"/>
  <c r="AQ95" i="28"/>
  <c r="AQ101" i="28"/>
  <c r="AQ85" i="28"/>
  <c r="AQ119" i="28"/>
  <c r="AQ99" i="28"/>
  <c r="AQ140" i="28"/>
  <c r="AQ126" i="28"/>
  <c r="AQ27" i="28"/>
  <c r="AQ36" i="28"/>
  <c r="AQ49" i="28"/>
  <c r="AQ67" i="28"/>
  <c r="AQ43" i="28"/>
  <c r="AQ38" i="28"/>
  <c r="AQ15" i="28"/>
  <c r="AQ73" i="28"/>
  <c r="AQ88" i="28"/>
  <c r="AQ94" i="28"/>
  <c r="AQ105" i="28"/>
  <c r="AQ86" i="28"/>
  <c r="AQ123" i="28"/>
  <c r="AQ110" i="28"/>
  <c r="AQ14" i="28"/>
  <c r="AQ133" i="28"/>
  <c r="AQ29" i="28"/>
  <c r="AQ40" i="28"/>
  <c r="AQ53" i="28"/>
  <c r="AQ71" i="28"/>
  <c r="AQ50" i="28"/>
  <c r="AQ62" i="28"/>
  <c r="AQ61" i="28"/>
  <c r="AQ26" i="28"/>
  <c r="AR1" i="28"/>
  <c r="AQ83" i="28"/>
  <c r="AQ82" i="28"/>
  <c r="AQ107" i="28"/>
  <c r="AQ90" i="28"/>
  <c r="AQ139" i="28"/>
  <c r="AQ128" i="28"/>
  <c r="AQ24" i="28"/>
  <c r="AQ117" i="28"/>
  <c r="AQ130" i="28"/>
  <c r="AQ37" i="28"/>
  <c r="AQ55" i="28"/>
  <c r="AQ129" i="28"/>
  <c r="AQ74" i="28"/>
  <c r="AQ122" i="28"/>
  <c r="AQ39" i="28"/>
  <c r="AQ47" i="28"/>
  <c r="AQ79" i="28"/>
  <c r="AQ78" i="28"/>
  <c r="AQ111" i="28"/>
  <c r="AQ120" i="28"/>
  <c r="AQ32" i="28"/>
  <c r="AQ121" i="28"/>
  <c r="AQ109" i="28"/>
  <c r="AQ114" i="28"/>
  <c r="AQ65" i="28"/>
  <c r="AQ64" i="28"/>
  <c r="AQ87" i="28"/>
  <c r="AQ81" i="28"/>
  <c r="AQ113" i="28"/>
  <c r="AQ124" i="28"/>
  <c r="AQ12" i="28"/>
  <c r="AQ134" i="28"/>
  <c r="AQ25" i="28"/>
  <c r="AQ31" i="28"/>
  <c r="AQ57" i="28"/>
  <c r="AQ60" i="28"/>
  <c r="AQ91" i="28"/>
  <c r="AQ100" i="28"/>
  <c r="AQ127" i="28"/>
  <c r="AQ132" i="28"/>
  <c r="AQ118" i="28"/>
  <c r="AQ137" i="28"/>
  <c r="AQ34" i="28"/>
  <c r="AQ22" i="28"/>
  <c r="AQ23" i="28"/>
  <c r="AQ69" i="28"/>
  <c r="AQ80" i="28"/>
  <c r="AQ106" i="28"/>
  <c r="AQ93" i="28"/>
  <c r="AQ13" i="28"/>
  <c r="AQ138" i="28"/>
  <c r="AQ21" i="28"/>
  <c r="AQ52" i="28"/>
  <c r="AQ75" i="28"/>
  <c r="AQ33" i="28"/>
  <c r="AQ46" i="28"/>
  <c r="AQ102" i="28"/>
  <c r="AQ135" i="28"/>
  <c r="AQ19" i="28"/>
  <c r="AQ63" i="28"/>
  <c r="AQ16" i="28"/>
  <c r="AQ136" i="28"/>
  <c r="AQ58" i="28"/>
  <c r="AQ89" i="28"/>
  <c r="AQ17" i="28"/>
  <c r="AQ35" i="28"/>
  <c r="AQ70" i="28"/>
  <c r="AQ104" i="28"/>
  <c r="AQ108" i="28"/>
  <c r="AQ77" i="28"/>
  <c r="AQ116" i="28"/>
  <c r="AQ115" i="28"/>
  <c r="AQ51" i="28"/>
  <c r="AQ30" i="28"/>
  <c r="AQ44" i="28"/>
  <c r="AQ72" i="28"/>
  <c r="AQ92" i="28"/>
  <c r="AQ97" i="28"/>
  <c r="AQ20" i="28"/>
  <c r="AQ41" i="28"/>
  <c r="AQ42" i="28"/>
  <c r="AQ76" i="28"/>
  <c r="AQ125" i="28"/>
  <c r="AQ59" i="28"/>
  <c r="AQ18" i="28"/>
  <c r="AQ54" i="28"/>
  <c r="AQ28" i="28"/>
  <c r="AQ96" i="28"/>
  <c r="AQ48" i="28"/>
  <c r="AQ98" i="28"/>
  <c r="AQ45" i="28"/>
  <c r="AQ112" i="28"/>
  <c r="AQ68" i="28"/>
  <c r="AQ103" i="28"/>
  <c r="AQ66" i="28"/>
  <c r="AQ131" i="28"/>
  <c r="AQ56" i="28"/>
  <c r="G29" i="2"/>
  <c r="J731" i="2"/>
  <c r="M731" i="2"/>
  <c r="G732" i="2"/>
  <c r="K731" i="2"/>
  <c r="I731" i="2"/>
  <c r="I1347" i="2"/>
  <c r="K1347" i="2"/>
  <c r="G1348" i="2"/>
  <c r="M1347" i="2"/>
  <c r="J1347" i="2"/>
  <c r="G558" i="2"/>
  <c r="G2493" i="2"/>
  <c r="H1963" i="2"/>
  <c r="M1962" i="2"/>
  <c r="I1962" i="2"/>
  <c r="K1962" i="2"/>
  <c r="J1962" i="2"/>
  <c r="G909" i="2"/>
  <c r="H907" i="2"/>
  <c r="K906" i="2"/>
  <c r="I906" i="2"/>
  <c r="M906" i="2"/>
  <c r="J906" i="2"/>
  <c r="G205" i="2"/>
  <c r="K466" i="2"/>
  <c r="G467" i="2"/>
  <c r="M466" i="2"/>
  <c r="I466" i="2"/>
  <c r="J466" i="2"/>
  <c r="K2404" i="2"/>
  <c r="G2405" i="2"/>
  <c r="I2404" i="2"/>
  <c r="J2404" i="2"/>
  <c r="M2404" i="2"/>
  <c r="G1968" i="2"/>
  <c r="G1083" i="2"/>
  <c r="I1082" i="2"/>
  <c r="K1082" i="2"/>
  <c r="M1082" i="2"/>
  <c r="J1082" i="2"/>
  <c r="K2227" i="2"/>
  <c r="G2228" i="2"/>
  <c r="J2227" i="2"/>
  <c r="I2227" i="2"/>
  <c r="M2227" i="2"/>
  <c r="G1876" i="2"/>
  <c r="I994" i="2"/>
  <c r="G995" i="2"/>
  <c r="J994" i="2"/>
  <c r="M994" i="2"/>
  <c r="K994" i="2"/>
  <c r="G381" i="2"/>
  <c r="J1258" i="2" l="1"/>
  <c r="G1259" i="2"/>
  <c r="M1258" i="2"/>
  <c r="I1258" i="2"/>
  <c r="K1258" i="2"/>
  <c r="K1434" i="2"/>
  <c r="G1435" i="2"/>
  <c r="J1434" i="2"/>
  <c r="I1434" i="2"/>
  <c r="M1434" i="2"/>
  <c r="H1875" i="2"/>
  <c r="K1874" i="2"/>
  <c r="M1874" i="2"/>
  <c r="J1874" i="2"/>
  <c r="I1874" i="2"/>
  <c r="K2138" i="2"/>
  <c r="J2138" i="2"/>
  <c r="I2138" i="2"/>
  <c r="M2138" i="2"/>
  <c r="G2139" i="2"/>
  <c r="H203" i="2"/>
  <c r="J202" i="2"/>
  <c r="I202" i="2"/>
  <c r="K202" i="2"/>
  <c r="M202" i="2"/>
  <c r="I819" i="2"/>
  <c r="G820" i="2"/>
  <c r="J819" i="2"/>
  <c r="K819" i="2"/>
  <c r="M819" i="2"/>
  <c r="I2578" i="2"/>
  <c r="J2578" i="2"/>
  <c r="K2578" i="2"/>
  <c r="G2579" i="2"/>
  <c r="M2578" i="2"/>
  <c r="C31" i="18"/>
  <c r="H22" i="21" s="1"/>
  <c r="I290" i="2"/>
  <c r="J290" i="2"/>
  <c r="K290" i="2"/>
  <c r="M290" i="2"/>
  <c r="G291" i="2"/>
  <c r="E31" i="18"/>
  <c r="G22" i="21" s="1"/>
  <c r="F31" i="18"/>
  <c r="I22" i="21" s="1"/>
  <c r="E22" i="21" s="1"/>
  <c r="K1698" i="2"/>
  <c r="M1698" i="2"/>
  <c r="J1698" i="2"/>
  <c r="I1698" i="2"/>
  <c r="G1699" i="2"/>
  <c r="G2317" i="2"/>
  <c r="M2316" i="2"/>
  <c r="K2316" i="2"/>
  <c r="J2316" i="2"/>
  <c r="I2316" i="2"/>
  <c r="H28" i="2"/>
  <c r="M27" i="2"/>
  <c r="K27" i="2"/>
  <c r="I27" i="2"/>
  <c r="J27" i="2"/>
  <c r="K642" i="2"/>
  <c r="G643" i="2"/>
  <c r="I642" i="2"/>
  <c r="M642" i="2"/>
  <c r="J642" i="2"/>
  <c r="J2050" i="2"/>
  <c r="K2050" i="2"/>
  <c r="G2051" i="2"/>
  <c r="I2050" i="2"/>
  <c r="M2050" i="2"/>
  <c r="K1523" i="2"/>
  <c r="J1523" i="2"/>
  <c r="G1524" i="2"/>
  <c r="I1523" i="2"/>
  <c r="M1523" i="2"/>
  <c r="M1786" i="2"/>
  <c r="G1787" i="2"/>
  <c r="I1786" i="2"/>
  <c r="J1786" i="2"/>
  <c r="K1786" i="2"/>
  <c r="K1611" i="2"/>
  <c r="G1612" i="2"/>
  <c r="I1611" i="2"/>
  <c r="J1611" i="2"/>
  <c r="M1611" i="2"/>
  <c r="H2491" i="2"/>
  <c r="J2490" i="2"/>
  <c r="M2490" i="2"/>
  <c r="K2490" i="2"/>
  <c r="I2490" i="2"/>
  <c r="K1170" i="2"/>
  <c r="M1170" i="2"/>
  <c r="I1170" i="2"/>
  <c r="G1171" i="2"/>
  <c r="J1170" i="2"/>
  <c r="H555" i="2"/>
  <c r="M554" i="2"/>
  <c r="K554" i="2"/>
  <c r="I554" i="2"/>
  <c r="J554" i="2"/>
  <c r="H379" i="2"/>
  <c r="M378" i="2"/>
  <c r="I378" i="2"/>
  <c r="J378" i="2"/>
  <c r="K378" i="2"/>
  <c r="K995" i="2"/>
  <c r="I995" i="2"/>
  <c r="G996" i="2"/>
  <c r="M995" i="2"/>
  <c r="J995" i="2"/>
  <c r="G382" i="2"/>
  <c r="G1877" i="2"/>
  <c r="K467" i="2"/>
  <c r="G468" i="2"/>
  <c r="M467" i="2"/>
  <c r="J467" i="2"/>
  <c r="I467" i="2"/>
  <c r="H908" i="2"/>
  <c r="I907" i="2"/>
  <c r="J907" i="2"/>
  <c r="M907" i="2"/>
  <c r="K907" i="2"/>
  <c r="H1964" i="2"/>
  <c r="K1963" i="2"/>
  <c r="M1963" i="2"/>
  <c r="J1963" i="2"/>
  <c r="I1963" i="2"/>
  <c r="M732" i="2"/>
  <c r="K732" i="2"/>
  <c r="J732" i="2"/>
  <c r="I732" i="2"/>
  <c r="G733" i="2"/>
  <c r="G1969" i="2"/>
  <c r="G206" i="2"/>
  <c r="G910" i="2"/>
  <c r="AR80" i="28"/>
  <c r="AR98" i="28"/>
  <c r="AR100" i="28"/>
  <c r="AR113" i="28"/>
  <c r="AR136" i="28"/>
  <c r="AR103" i="28"/>
  <c r="AR24" i="28"/>
  <c r="AR21" i="28"/>
  <c r="AR49" i="28"/>
  <c r="AR35" i="28"/>
  <c r="AR50" i="28"/>
  <c r="AR67" i="28"/>
  <c r="AR52" i="28"/>
  <c r="AR43" i="28"/>
  <c r="AR57" i="28"/>
  <c r="AR30" i="28"/>
  <c r="AS1" i="28"/>
  <c r="AR84" i="28"/>
  <c r="AR102" i="28"/>
  <c r="AR105" i="28"/>
  <c r="AR85" i="28"/>
  <c r="AR140" i="28"/>
  <c r="AR95" i="28"/>
  <c r="AR28" i="28"/>
  <c r="AR25" i="28"/>
  <c r="AR53" i="28"/>
  <c r="AR77" i="28"/>
  <c r="AR58" i="28"/>
  <c r="AR71" i="28"/>
  <c r="AR54" i="28"/>
  <c r="AR48" i="28"/>
  <c r="AR127" i="28"/>
  <c r="AR73" i="28"/>
  <c r="AR79" i="28"/>
  <c r="AR89" i="28"/>
  <c r="AR90" i="28"/>
  <c r="AR124" i="28"/>
  <c r="AR91" i="28"/>
  <c r="AR125" i="28"/>
  <c r="AR135" i="28"/>
  <c r="AR37" i="28"/>
  <c r="AR12" i="28"/>
  <c r="AR34" i="28"/>
  <c r="AR55" i="28"/>
  <c r="AR131" i="28"/>
  <c r="AR68" i="28"/>
  <c r="AR121" i="28"/>
  <c r="AR46" i="28"/>
  <c r="AR51" i="28"/>
  <c r="AR82" i="28"/>
  <c r="AR109" i="28"/>
  <c r="AR86" i="28"/>
  <c r="AR32" i="28"/>
  <c r="AR41" i="28"/>
  <c r="AR15" i="28"/>
  <c r="AR63" i="28"/>
  <c r="AR64" i="28"/>
  <c r="AR65" i="28"/>
  <c r="AR104" i="28"/>
  <c r="AR76" i="28"/>
  <c r="AR87" i="28"/>
  <c r="AR110" i="28"/>
  <c r="AR93" i="28"/>
  <c r="AR114" i="28"/>
  <c r="AR45" i="28"/>
  <c r="AR26" i="28"/>
  <c r="AR75" i="28"/>
  <c r="AR72" i="28"/>
  <c r="AR134" i="28"/>
  <c r="AR39" i="28"/>
  <c r="AR88" i="28"/>
  <c r="AR83" i="28"/>
  <c r="AR116" i="28"/>
  <c r="AR97" i="28"/>
  <c r="AR130" i="28"/>
  <c r="AR111" i="28"/>
  <c r="AR40" i="28"/>
  <c r="AR36" i="28"/>
  <c r="AR31" i="28"/>
  <c r="AR44" i="28"/>
  <c r="AR81" i="28"/>
  <c r="AR108" i="28"/>
  <c r="AR132" i="28"/>
  <c r="AR123" i="28"/>
  <c r="AR29" i="28"/>
  <c r="AR19" i="28"/>
  <c r="AR66" i="28"/>
  <c r="AR47" i="28"/>
  <c r="AR115" i="28"/>
  <c r="AR133" i="28"/>
  <c r="AR96" i="28"/>
  <c r="AR128" i="28"/>
  <c r="AR16" i="28"/>
  <c r="AR62" i="28"/>
  <c r="AR70" i="28"/>
  <c r="AR78" i="28"/>
  <c r="AR117" i="28"/>
  <c r="AR129" i="28"/>
  <c r="AR94" i="28"/>
  <c r="AR14" i="28"/>
  <c r="AR33" i="28"/>
  <c r="AR74" i="28"/>
  <c r="AR69" i="28"/>
  <c r="AR106" i="28"/>
  <c r="AR18" i="28"/>
  <c r="AR119" i="28"/>
  <c r="AR59" i="28"/>
  <c r="AR13" i="28"/>
  <c r="AR101" i="28"/>
  <c r="AR38" i="28"/>
  <c r="AR112" i="28"/>
  <c r="AR138" i="28"/>
  <c r="AR27" i="28"/>
  <c r="AR56" i="28"/>
  <c r="AR61" i="28"/>
  <c r="AR20" i="28"/>
  <c r="AR17" i="28"/>
  <c r="AR92" i="28"/>
  <c r="AR120" i="28"/>
  <c r="AR137" i="28"/>
  <c r="AR122" i="28"/>
  <c r="AR118" i="28"/>
  <c r="AR139" i="28"/>
  <c r="AR126" i="28"/>
  <c r="AR107" i="28"/>
  <c r="AR42" i="28"/>
  <c r="AR99" i="28"/>
  <c r="AR23" i="28"/>
  <c r="AR60" i="28"/>
  <c r="AR22" i="28"/>
  <c r="G559" i="2"/>
  <c r="G2406" i="2"/>
  <c r="K2405" i="2"/>
  <c r="J2405" i="2"/>
  <c r="I2405" i="2"/>
  <c r="M2405" i="2"/>
  <c r="G2494" i="2"/>
  <c r="J1348" i="2"/>
  <c r="K1348" i="2"/>
  <c r="G1349" i="2"/>
  <c r="M1348" i="2"/>
  <c r="I1348" i="2"/>
  <c r="G30" i="2"/>
  <c r="K2228" i="2"/>
  <c r="G2229" i="2"/>
  <c r="J2228" i="2"/>
  <c r="M2228" i="2"/>
  <c r="I2228" i="2"/>
  <c r="K1083" i="2"/>
  <c r="I1083" i="2"/>
  <c r="M1083" i="2"/>
  <c r="J1083" i="2"/>
  <c r="G1084" i="2"/>
  <c r="J115" i="2"/>
  <c r="K115" i="2"/>
  <c r="G116" i="2"/>
  <c r="I115" i="2"/>
  <c r="M115" i="2"/>
  <c r="K1259" i="2" l="1"/>
  <c r="J1259" i="2"/>
  <c r="M1259" i="2"/>
  <c r="G1260" i="2"/>
  <c r="I1259" i="2"/>
  <c r="M1435" i="2"/>
  <c r="J1435" i="2"/>
  <c r="G1436" i="2"/>
  <c r="K1435" i="2"/>
  <c r="I1435" i="2"/>
  <c r="H204" i="2"/>
  <c r="J203" i="2"/>
  <c r="M203" i="2"/>
  <c r="K203" i="2"/>
  <c r="I203" i="2"/>
  <c r="G2140" i="2"/>
  <c r="M2139" i="2"/>
  <c r="I2139" i="2"/>
  <c r="K2139" i="2"/>
  <c r="J2139" i="2"/>
  <c r="H1876" i="2"/>
  <c r="M1875" i="2"/>
  <c r="K1875" i="2"/>
  <c r="J1875" i="2"/>
  <c r="I1875" i="2"/>
  <c r="E32" i="18"/>
  <c r="G23" i="21" s="1"/>
  <c r="G821" i="2"/>
  <c r="M820" i="2"/>
  <c r="I820" i="2"/>
  <c r="K820" i="2"/>
  <c r="J820" i="2"/>
  <c r="F32" i="18"/>
  <c r="I23" i="21" s="1"/>
  <c r="E23" i="21" s="1"/>
  <c r="I2579" i="2"/>
  <c r="K2579" i="2"/>
  <c r="J2579" i="2"/>
  <c r="G2580" i="2"/>
  <c r="M2579" i="2"/>
  <c r="I291" i="2"/>
  <c r="M291" i="2"/>
  <c r="G292" i="2"/>
  <c r="K291" i="2"/>
  <c r="J291" i="2"/>
  <c r="C32" i="18"/>
  <c r="H23" i="21" s="1"/>
  <c r="M1787" i="2"/>
  <c r="G1788" i="2"/>
  <c r="I1787" i="2"/>
  <c r="J1787" i="2"/>
  <c r="K1787" i="2"/>
  <c r="J643" i="2"/>
  <c r="K643" i="2"/>
  <c r="I643" i="2"/>
  <c r="M643" i="2"/>
  <c r="G644" i="2"/>
  <c r="K1699" i="2"/>
  <c r="I1699" i="2"/>
  <c r="G1700" i="2"/>
  <c r="J1699" i="2"/>
  <c r="M1699" i="2"/>
  <c r="K1171" i="2"/>
  <c r="M1171" i="2"/>
  <c r="G1172" i="2"/>
  <c r="I1171" i="2"/>
  <c r="J1171" i="2"/>
  <c r="H2492" i="2"/>
  <c r="I2491" i="2"/>
  <c r="J2491" i="2"/>
  <c r="K2491" i="2"/>
  <c r="M2491" i="2"/>
  <c r="H380" i="2"/>
  <c r="M379" i="2"/>
  <c r="J379" i="2"/>
  <c r="K379" i="2"/>
  <c r="I379" i="2"/>
  <c r="J1612" i="2"/>
  <c r="I1612" i="2"/>
  <c r="M1612" i="2"/>
  <c r="K1612" i="2"/>
  <c r="G1613" i="2"/>
  <c r="M2317" i="2"/>
  <c r="I2317" i="2"/>
  <c r="G2318" i="2"/>
  <c r="K2317" i="2"/>
  <c r="J2317" i="2"/>
  <c r="K1524" i="2"/>
  <c r="J1524" i="2"/>
  <c r="G1525" i="2"/>
  <c r="I1524" i="2"/>
  <c r="M1524" i="2"/>
  <c r="H29" i="2"/>
  <c r="J28" i="2"/>
  <c r="I28" i="2"/>
  <c r="M28" i="2"/>
  <c r="K28" i="2"/>
  <c r="J2051" i="2"/>
  <c r="M2051" i="2"/>
  <c r="G2052" i="2"/>
  <c r="K2051" i="2"/>
  <c r="I2051" i="2"/>
  <c r="H556" i="2"/>
  <c r="I555" i="2"/>
  <c r="J555" i="2"/>
  <c r="K555" i="2"/>
  <c r="M555" i="2"/>
  <c r="H909" i="2"/>
  <c r="M908" i="2"/>
  <c r="J908" i="2"/>
  <c r="I908" i="2"/>
  <c r="K908" i="2"/>
  <c r="K2229" i="2"/>
  <c r="M2229" i="2"/>
  <c r="G2230" i="2"/>
  <c r="J2229" i="2"/>
  <c r="I2229" i="2"/>
  <c r="G2495" i="2"/>
  <c r="G911" i="2"/>
  <c r="J733" i="2"/>
  <c r="M733" i="2"/>
  <c r="G734" i="2"/>
  <c r="I733" i="2"/>
  <c r="K733" i="2"/>
  <c r="J1349" i="2"/>
  <c r="K1349" i="2"/>
  <c r="G1350" i="2"/>
  <c r="I1349" i="2"/>
  <c r="M1349" i="2"/>
  <c r="G560" i="2"/>
  <c r="H1965" i="2"/>
  <c r="K1964" i="2"/>
  <c r="I1964" i="2"/>
  <c r="J1964" i="2"/>
  <c r="M1964" i="2"/>
  <c r="G997" i="2"/>
  <c r="I996" i="2"/>
  <c r="J996" i="2"/>
  <c r="M996" i="2"/>
  <c r="K996" i="2"/>
  <c r="G207" i="2"/>
  <c r="G1878" i="2"/>
  <c r="J116" i="2"/>
  <c r="K116" i="2"/>
  <c r="G117" i="2"/>
  <c r="M116" i="2"/>
  <c r="I116" i="2"/>
  <c r="G1085" i="2"/>
  <c r="M1084" i="2"/>
  <c r="I1084" i="2"/>
  <c r="J1084" i="2"/>
  <c r="K1084" i="2"/>
  <c r="G31" i="2"/>
  <c r="G1970" i="2"/>
  <c r="M468" i="2"/>
  <c r="I468" i="2"/>
  <c r="G469" i="2"/>
  <c r="J468" i="2"/>
  <c r="K468" i="2"/>
  <c r="I2406" i="2"/>
  <c r="M2406" i="2"/>
  <c r="J2406" i="2"/>
  <c r="K2406" i="2"/>
  <c r="G2407" i="2"/>
  <c r="AS81" i="28"/>
  <c r="AS88" i="28"/>
  <c r="AS79" i="28"/>
  <c r="AS83" i="28"/>
  <c r="AS116" i="28"/>
  <c r="AS18" i="28"/>
  <c r="AS15" i="28"/>
  <c r="AS29" i="28"/>
  <c r="AS119" i="28"/>
  <c r="AS100" i="28"/>
  <c r="AS54" i="28"/>
  <c r="AS72" i="28"/>
  <c r="AS111" i="28"/>
  <c r="AS30" i="28"/>
  <c r="AS69" i="28"/>
  <c r="AS39" i="28"/>
  <c r="AT1" i="28"/>
  <c r="AS85" i="28"/>
  <c r="AS92" i="28"/>
  <c r="AS94" i="28"/>
  <c r="AS104" i="28"/>
  <c r="AS120" i="28"/>
  <c r="AS115" i="28"/>
  <c r="AS112" i="28"/>
  <c r="AS33" i="28"/>
  <c r="AS24" i="28"/>
  <c r="AS122" i="28"/>
  <c r="AS23" i="28"/>
  <c r="AS55" i="28"/>
  <c r="AS63" i="28"/>
  <c r="AS59" i="28"/>
  <c r="AS57" i="28"/>
  <c r="AS58" i="28"/>
  <c r="AS76" i="28"/>
  <c r="AS99" i="28"/>
  <c r="AS90" i="28"/>
  <c r="AS101" i="28"/>
  <c r="AS136" i="28"/>
  <c r="AS129" i="28"/>
  <c r="AS16" i="28"/>
  <c r="AS126" i="28"/>
  <c r="AS45" i="28"/>
  <c r="AS42" i="28"/>
  <c r="AS60" i="28"/>
  <c r="AS22" i="28"/>
  <c r="AS108" i="28"/>
  <c r="AS61" i="28"/>
  <c r="AS12" i="28"/>
  <c r="AS19" i="28"/>
  <c r="AS97" i="28"/>
  <c r="AS98" i="28"/>
  <c r="AS105" i="28"/>
  <c r="AS121" i="28"/>
  <c r="AS25" i="28"/>
  <c r="AS41" i="28"/>
  <c r="AS47" i="28"/>
  <c r="AS27" i="28"/>
  <c r="AS127" i="28"/>
  <c r="AS35" i="28"/>
  <c r="AS80" i="28"/>
  <c r="AS102" i="28"/>
  <c r="AS110" i="28"/>
  <c r="AS125" i="28"/>
  <c r="AS78" i="28"/>
  <c r="AS49" i="28"/>
  <c r="AS52" i="28"/>
  <c r="AS40" i="28"/>
  <c r="AS131" i="28"/>
  <c r="AS73" i="28"/>
  <c r="AS84" i="28"/>
  <c r="AS106" i="28"/>
  <c r="AS124" i="28"/>
  <c r="AS133" i="28"/>
  <c r="AS118" i="28"/>
  <c r="AS53" i="28"/>
  <c r="AS56" i="28"/>
  <c r="AS71" i="28"/>
  <c r="AS74" i="28"/>
  <c r="AS65" i="28"/>
  <c r="AS77" i="28"/>
  <c r="AS91" i="28"/>
  <c r="AS82" i="28"/>
  <c r="AS140" i="28"/>
  <c r="AS130" i="28"/>
  <c r="AS34" i="28"/>
  <c r="AS38" i="28"/>
  <c r="AS67" i="28"/>
  <c r="AS138" i="28"/>
  <c r="AS66" i="28"/>
  <c r="AS62" i="28"/>
  <c r="AS113" i="28"/>
  <c r="AS114" i="28"/>
  <c r="AS17" i="28"/>
  <c r="AS31" i="28"/>
  <c r="AS36" i="28"/>
  <c r="AS128" i="28"/>
  <c r="AS64" i="28"/>
  <c r="AS89" i="28"/>
  <c r="AS87" i="28"/>
  <c r="AS135" i="28"/>
  <c r="AS46" i="28"/>
  <c r="AS139" i="28"/>
  <c r="AS93" i="28"/>
  <c r="AS95" i="28"/>
  <c r="AS21" i="28"/>
  <c r="AS50" i="28"/>
  <c r="AS20" i="28"/>
  <c r="AS96" i="28"/>
  <c r="AS123" i="28"/>
  <c r="AS51" i="28"/>
  <c r="AS103" i="28"/>
  <c r="AS14" i="28"/>
  <c r="AS32" i="28"/>
  <c r="AS43" i="28"/>
  <c r="AS44" i="28"/>
  <c r="AS132" i="28"/>
  <c r="AS75" i="28"/>
  <c r="AS70" i="28"/>
  <c r="AS107" i="28"/>
  <c r="AS68" i="28"/>
  <c r="AS117" i="28"/>
  <c r="AS134" i="28"/>
  <c r="AS137" i="28"/>
  <c r="AS28" i="28"/>
  <c r="AS26" i="28"/>
  <c r="AS48" i="28"/>
  <c r="AS37" i="28"/>
  <c r="AS86" i="28"/>
  <c r="AS13" i="28"/>
  <c r="AS109" i="28"/>
  <c r="G383" i="2"/>
  <c r="G1261" i="2" l="1"/>
  <c r="J1260" i="2"/>
  <c r="M1260" i="2"/>
  <c r="K1260" i="2"/>
  <c r="I1260" i="2"/>
  <c r="M1436" i="2"/>
  <c r="G1437" i="2"/>
  <c r="J1436" i="2"/>
  <c r="K1436" i="2"/>
  <c r="I1436" i="2"/>
  <c r="K2140" i="2"/>
  <c r="I2140" i="2"/>
  <c r="J2140" i="2"/>
  <c r="M2140" i="2"/>
  <c r="G2141" i="2"/>
  <c r="H1877" i="2"/>
  <c r="M1876" i="2"/>
  <c r="K1876" i="2"/>
  <c r="J1876" i="2"/>
  <c r="I1876" i="2"/>
  <c r="H205" i="2"/>
  <c r="J204" i="2"/>
  <c r="K204" i="2"/>
  <c r="I204" i="2"/>
  <c r="M204" i="2"/>
  <c r="C33" i="18"/>
  <c r="H24" i="21" s="1"/>
  <c r="J2580" i="2"/>
  <c r="I2580" i="2"/>
  <c r="K2580" i="2"/>
  <c r="M2580" i="2"/>
  <c r="G2581" i="2"/>
  <c r="I821" i="2"/>
  <c r="K821" i="2"/>
  <c r="J821" i="2"/>
  <c r="G822" i="2"/>
  <c r="M821" i="2"/>
  <c r="E33" i="18"/>
  <c r="G24" i="21" s="1"/>
  <c r="J292" i="2"/>
  <c r="G293" i="2"/>
  <c r="K292" i="2"/>
  <c r="M292" i="2"/>
  <c r="I292" i="2"/>
  <c r="F33" i="18"/>
  <c r="I24" i="21" s="1"/>
  <c r="E24" i="21" s="1"/>
  <c r="H30" i="2"/>
  <c r="J29" i="2"/>
  <c r="M29" i="2"/>
  <c r="I29" i="2"/>
  <c r="K29" i="2"/>
  <c r="I2318" i="2"/>
  <c r="G2319" i="2"/>
  <c r="J2318" i="2"/>
  <c r="M2318" i="2"/>
  <c r="K2318" i="2"/>
  <c r="H557" i="2"/>
  <c r="J556" i="2"/>
  <c r="I556" i="2"/>
  <c r="M556" i="2"/>
  <c r="K556" i="2"/>
  <c r="H2493" i="2"/>
  <c r="M2492" i="2"/>
  <c r="I2492" i="2"/>
  <c r="K2492" i="2"/>
  <c r="J2492" i="2"/>
  <c r="I1700" i="2"/>
  <c r="J1700" i="2"/>
  <c r="K1700" i="2"/>
  <c r="M1700" i="2"/>
  <c r="G1701" i="2"/>
  <c r="J1525" i="2"/>
  <c r="I1525" i="2"/>
  <c r="M1525" i="2"/>
  <c r="G1526" i="2"/>
  <c r="K1525" i="2"/>
  <c r="K1613" i="2"/>
  <c r="M1613" i="2"/>
  <c r="I1613" i="2"/>
  <c r="G1614" i="2"/>
  <c r="J1613" i="2"/>
  <c r="M2052" i="2"/>
  <c r="J2052" i="2"/>
  <c r="K2052" i="2"/>
  <c r="G2053" i="2"/>
  <c r="I2052" i="2"/>
  <c r="H381" i="2"/>
  <c r="J380" i="2"/>
  <c r="I380" i="2"/>
  <c r="M380" i="2"/>
  <c r="K380" i="2"/>
  <c r="J1172" i="2"/>
  <c r="G1173" i="2"/>
  <c r="K1172" i="2"/>
  <c r="M1172" i="2"/>
  <c r="I1172" i="2"/>
  <c r="J644" i="2"/>
  <c r="K644" i="2"/>
  <c r="M644" i="2"/>
  <c r="I644" i="2"/>
  <c r="G645" i="2"/>
  <c r="J1788" i="2"/>
  <c r="I1788" i="2"/>
  <c r="K1788" i="2"/>
  <c r="G1789" i="2"/>
  <c r="M1788" i="2"/>
  <c r="K997" i="2"/>
  <c r="G998" i="2"/>
  <c r="I997" i="2"/>
  <c r="J997" i="2"/>
  <c r="M997" i="2"/>
  <c r="H910" i="2"/>
  <c r="I909" i="2"/>
  <c r="M909" i="2"/>
  <c r="K909" i="2"/>
  <c r="J909" i="2"/>
  <c r="M1085" i="2"/>
  <c r="K1085" i="2"/>
  <c r="J1085" i="2"/>
  <c r="G1086" i="2"/>
  <c r="I1085" i="2"/>
  <c r="G32" i="2"/>
  <c r="J2230" i="2"/>
  <c r="K2230" i="2"/>
  <c r="G2231" i="2"/>
  <c r="I2230" i="2"/>
  <c r="M2230" i="2"/>
  <c r="G1879" i="2"/>
  <c r="G208" i="2"/>
  <c r="AT81" i="28"/>
  <c r="AT96" i="28"/>
  <c r="AT104" i="28"/>
  <c r="AT83" i="28"/>
  <c r="AT15" i="28"/>
  <c r="AT112" i="28"/>
  <c r="AT29" i="28"/>
  <c r="AT22" i="28"/>
  <c r="AT38" i="28"/>
  <c r="AT31" i="28"/>
  <c r="AT56" i="28"/>
  <c r="AT59" i="28"/>
  <c r="AT49" i="28"/>
  <c r="AT63" i="28"/>
  <c r="AT53" i="28"/>
  <c r="AT14" i="28"/>
  <c r="AU1" i="28"/>
  <c r="AT85" i="28"/>
  <c r="AT99" i="28"/>
  <c r="AT90" i="28"/>
  <c r="AT115" i="28"/>
  <c r="AT82" i="28"/>
  <c r="AT120" i="28"/>
  <c r="AT33" i="28"/>
  <c r="AT26" i="28"/>
  <c r="AT42" i="28"/>
  <c r="AT138" i="28"/>
  <c r="AT60" i="28"/>
  <c r="AT67" i="28"/>
  <c r="AT57" i="28"/>
  <c r="AT71" i="28"/>
  <c r="AT74" i="28"/>
  <c r="AT41" i="28"/>
  <c r="AT76" i="28"/>
  <c r="AT84" i="28"/>
  <c r="AT113" i="28"/>
  <c r="AT129" i="28"/>
  <c r="AT78" i="28"/>
  <c r="AT16" i="28"/>
  <c r="AT132" i="28"/>
  <c r="AT124" i="28"/>
  <c r="AT105" i="28"/>
  <c r="AT24" i="28"/>
  <c r="AT40" i="28"/>
  <c r="AT32" i="28"/>
  <c r="AT73" i="28"/>
  <c r="AT35" i="28"/>
  <c r="AT66" i="28"/>
  <c r="AT116" i="28"/>
  <c r="AT107" i="28"/>
  <c r="AT114" i="28"/>
  <c r="AT101" i="28"/>
  <c r="AT108" i="28"/>
  <c r="AT128" i="28"/>
  <c r="AT37" i="28"/>
  <c r="AT55" i="28"/>
  <c r="AT69" i="28"/>
  <c r="AT48" i="28"/>
  <c r="AT136" i="28"/>
  <c r="AT77" i="28"/>
  <c r="AT79" i="28"/>
  <c r="AT117" i="28"/>
  <c r="AT80" i="28"/>
  <c r="AT122" i="28"/>
  <c r="AT17" i="28"/>
  <c r="AT20" i="28"/>
  <c r="AT134" i="28"/>
  <c r="AT27" i="28"/>
  <c r="AT70" i="28"/>
  <c r="AT51" i="28"/>
  <c r="AT89" i="28"/>
  <c r="AT88" i="28"/>
  <c r="AT121" i="28"/>
  <c r="AT106" i="28"/>
  <c r="AT127" i="28"/>
  <c r="AT46" i="28"/>
  <c r="AT47" i="28"/>
  <c r="AT19" i="28"/>
  <c r="AT111" i="28"/>
  <c r="AT43" i="28"/>
  <c r="AT86" i="28"/>
  <c r="AT102" i="28"/>
  <c r="AT137" i="28"/>
  <c r="AT140" i="28"/>
  <c r="AT30" i="28"/>
  <c r="AT126" i="28"/>
  <c r="AT68" i="28"/>
  <c r="AT44" i="28"/>
  <c r="AT12" i="28"/>
  <c r="AT123" i="28"/>
  <c r="AT94" i="28"/>
  <c r="AT135" i="28"/>
  <c r="AT54" i="28"/>
  <c r="AT39" i="28"/>
  <c r="AT119" i="28"/>
  <c r="AT93" i="28"/>
  <c r="AT13" i="28"/>
  <c r="AT75" i="28"/>
  <c r="AT109" i="28"/>
  <c r="AT21" i="28"/>
  <c r="AT23" i="28"/>
  <c r="AT61" i="28"/>
  <c r="AT36" i="28"/>
  <c r="AT110" i="28"/>
  <c r="AT25" i="28"/>
  <c r="AT139" i="28"/>
  <c r="AT65" i="28"/>
  <c r="AT62" i="28"/>
  <c r="AT125" i="28"/>
  <c r="AT52" i="28"/>
  <c r="AT91" i="28"/>
  <c r="AT87" i="28"/>
  <c r="AT34" i="28"/>
  <c r="AT72" i="28"/>
  <c r="AT58" i="28"/>
  <c r="AT92" i="28"/>
  <c r="AT45" i="28"/>
  <c r="AT131" i="28"/>
  <c r="AT97" i="28"/>
  <c r="AT50" i="28"/>
  <c r="AT64" i="28"/>
  <c r="AT133" i="28"/>
  <c r="AT28" i="28"/>
  <c r="AT95" i="28"/>
  <c r="AT118" i="28"/>
  <c r="AT130" i="28"/>
  <c r="AT103" i="28"/>
  <c r="AT18" i="28"/>
  <c r="AT98" i="28"/>
  <c r="AT100" i="28"/>
  <c r="K117" i="2"/>
  <c r="J117" i="2"/>
  <c r="I117" i="2"/>
  <c r="M117" i="2"/>
  <c r="G118" i="2"/>
  <c r="I1350" i="2"/>
  <c r="K1350" i="2"/>
  <c r="M1350" i="2"/>
  <c r="J1350" i="2"/>
  <c r="G1351" i="2"/>
  <c r="G912" i="2"/>
  <c r="G735" i="2"/>
  <c r="M734" i="2"/>
  <c r="J734" i="2"/>
  <c r="I734" i="2"/>
  <c r="K734" i="2"/>
  <c r="H1966" i="2"/>
  <c r="J1965" i="2"/>
  <c r="M1965" i="2"/>
  <c r="I1965" i="2"/>
  <c r="K1965" i="2"/>
  <c r="G561" i="2"/>
  <c r="K2407" i="2"/>
  <c r="M2407" i="2"/>
  <c r="G2408" i="2"/>
  <c r="J2407" i="2"/>
  <c r="I2407" i="2"/>
  <c r="M469" i="2"/>
  <c r="I469" i="2"/>
  <c r="G470" i="2"/>
  <c r="J469" i="2"/>
  <c r="K469" i="2"/>
  <c r="G384" i="2"/>
  <c r="G1971" i="2"/>
  <c r="G2496" i="2"/>
  <c r="J1261" i="2" l="1"/>
  <c r="K1261" i="2"/>
  <c r="I1261" i="2"/>
  <c r="M1261" i="2"/>
  <c r="G1262" i="2"/>
  <c r="J1437" i="2"/>
  <c r="M1437" i="2"/>
  <c r="K1437" i="2"/>
  <c r="G1438" i="2"/>
  <c r="I1437" i="2"/>
  <c r="H1878" i="2"/>
  <c r="M1877" i="2"/>
  <c r="I1877" i="2"/>
  <c r="J1877" i="2"/>
  <c r="K1877" i="2"/>
  <c r="K2141" i="2"/>
  <c r="J2141" i="2"/>
  <c r="M2141" i="2"/>
  <c r="G2142" i="2"/>
  <c r="I2141" i="2"/>
  <c r="H206" i="2"/>
  <c r="I205" i="2"/>
  <c r="J205" i="2"/>
  <c r="M205" i="2"/>
  <c r="K205" i="2"/>
  <c r="G2582" i="2"/>
  <c r="I2581" i="2"/>
  <c r="M2581" i="2"/>
  <c r="J2581" i="2"/>
  <c r="K2581" i="2"/>
  <c r="J822" i="2"/>
  <c r="M822" i="2"/>
  <c r="K822" i="2"/>
  <c r="I822" i="2"/>
  <c r="G823" i="2"/>
  <c r="I293" i="2"/>
  <c r="G294" i="2"/>
  <c r="K293" i="2"/>
  <c r="J293" i="2"/>
  <c r="M293" i="2"/>
  <c r="F35" i="18"/>
  <c r="I25" i="21" s="1"/>
  <c r="E25" i="21" s="1"/>
  <c r="J1789" i="2"/>
  <c r="M1789" i="2"/>
  <c r="K1789" i="2"/>
  <c r="G1790" i="2"/>
  <c r="I1789" i="2"/>
  <c r="I1614" i="2"/>
  <c r="J1614" i="2"/>
  <c r="M1614" i="2"/>
  <c r="G1615" i="2"/>
  <c r="K1614" i="2"/>
  <c r="K1701" i="2"/>
  <c r="M1701" i="2"/>
  <c r="I1701" i="2"/>
  <c r="J1701" i="2"/>
  <c r="G1702" i="2"/>
  <c r="H2494" i="2"/>
  <c r="J2493" i="2"/>
  <c r="M2493" i="2"/>
  <c r="I2493" i="2"/>
  <c r="K2493" i="2"/>
  <c r="J2319" i="2"/>
  <c r="M2319" i="2"/>
  <c r="G2320" i="2"/>
  <c r="K2319" i="2"/>
  <c r="I2319" i="2"/>
  <c r="H31" i="2"/>
  <c r="K30" i="2"/>
  <c r="M30" i="2"/>
  <c r="J30" i="2"/>
  <c r="I30" i="2"/>
  <c r="J1526" i="2"/>
  <c r="M1526" i="2"/>
  <c r="I1526" i="2"/>
  <c r="K1526" i="2"/>
  <c r="G1527" i="2"/>
  <c r="H558" i="2"/>
  <c r="K557" i="2"/>
  <c r="M557" i="2"/>
  <c r="J557" i="2"/>
  <c r="I557" i="2"/>
  <c r="H382" i="2"/>
  <c r="J381" i="2"/>
  <c r="K381" i="2"/>
  <c r="I381" i="2"/>
  <c r="M381" i="2"/>
  <c r="K645" i="2"/>
  <c r="G646" i="2"/>
  <c r="J645" i="2"/>
  <c r="M645" i="2"/>
  <c r="I645" i="2"/>
  <c r="M1173" i="2"/>
  <c r="I1173" i="2"/>
  <c r="K1173" i="2"/>
  <c r="J1173" i="2"/>
  <c r="G1174" i="2"/>
  <c r="J2053" i="2"/>
  <c r="K2053" i="2"/>
  <c r="M2053" i="2"/>
  <c r="G2054" i="2"/>
  <c r="I2053" i="2"/>
  <c r="J735" i="2"/>
  <c r="M735" i="2"/>
  <c r="K735" i="2"/>
  <c r="I735" i="2"/>
  <c r="G736" i="2"/>
  <c r="G33" i="2"/>
  <c r="G209" i="2"/>
  <c r="G913" i="2"/>
  <c r="M118" i="2"/>
  <c r="I118" i="2"/>
  <c r="G119" i="2"/>
  <c r="K118" i="2"/>
  <c r="J118" i="2"/>
  <c r="H911" i="2"/>
  <c r="J910" i="2"/>
  <c r="I910" i="2"/>
  <c r="M910" i="2"/>
  <c r="K910" i="2"/>
  <c r="K470" i="2"/>
  <c r="G471" i="2"/>
  <c r="I470" i="2"/>
  <c r="M470" i="2"/>
  <c r="J470" i="2"/>
  <c r="G562" i="2"/>
  <c r="K998" i="2"/>
  <c r="I998" i="2"/>
  <c r="J998" i="2"/>
  <c r="M998" i="2"/>
  <c r="G999" i="2"/>
  <c r="AU82" i="28"/>
  <c r="AU93" i="28"/>
  <c r="AU96" i="28"/>
  <c r="AU95" i="28"/>
  <c r="AU121" i="28"/>
  <c r="AU126" i="28"/>
  <c r="AU132" i="28"/>
  <c r="AU139" i="28"/>
  <c r="AU29" i="28"/>
  <c r="AU20" i="28"/>
  <c r="AU32" i="28"/>
  <c r="AU52" i="28"/>
  <c r="AU40" i="28"/>
  <c r="AU72" i="28"/>
  <c r="AU71" i="28"/>
  <c r="AU75" i="28"/>
  <c r="AW93" i="28"/>
  <c r="AW104" i="28"/>
  <c r="AW99" i="28"/>
  <c r="AU86" i="28"/>
  <c r="AU97" i="28"/>
  <c r="AU99" i="28"/>
  <c r="AU101" i="28"/>
  <c r="AU125" i="28"/>
  <c r="AU130" i="28"/>
  <c r="AU13" i="28"/>
  <c r="AU135" i="28"/>
  <c r="AU38" i="28"/>
  <c r="AU28" i="28"/>
  <c r="AU44" i="28"/>
  <c r="AU56" i="28"/>
  <c r="AU113" i="28"/>
  <c r="AU45" i="28"/>
  <c r="AU116" i="28"/>
  <c r="AU67" i="28"/>
  <c r="AW85" i="28"/>
  <c r="AW86" i="28"/>
  <c r="AW98" i="28"/>
  <c r="AU81" i="28"/>
  <c r="AU91" i="28"/>
  <c r="AU80" i="28"/>
  <c r="AU15" i="28"/>
  <c r="AU127" i="28"/>
  <c r="AU31" i="28"/>
  <c r="AU54" i="28"/>
  <c r="AU19" i="28"/>
  <c r="AU87" i="28"/>
  <c r="AU60" i="28"/>
  <c r="AU58" i="28"/>
  <c r="AU33" i="28"/>
  <c r="AW92" i="28"/>
  <c r="AW87" i="28"/>
  <c r="AU85" i="28"/>
  <c r="AU103" i="28"/>
  <c r="AU112" i="28"/>
  <c r="AU118" i="28"/>
  <c r="AU18" i="28"/>
  <c r="AU124" i="28"/>
  <c r="AU131" i="28"/>
  <c r="AU49" i="28"/>
  <c r="AU109" i="28"/>
  <c r="AU64" i="28"/>
  <c r="AU59" i="28"/>
  <c r="AU53" i="28"/>
  <c r="AW101" i="28"/>
  <c r="AW91" i="28"/>
  <c r="AU89" i="28"/>
  <c r="AU107" i="28"/>
  <c r="AU84" i="28"/>
  <c r="AU122" i="28"/>
  <c r="AU22" i="28"/>
  <c r="AU128" i="28"/>
  <c r="AU140" i="28"/>
  <c r="AU57" i="28"/>
  <c r="AU25" i="28"/>
  <c r="AU68" i="28"/>
  <c r="AU55" i="28"/>
  <c r="AU74" i="28"/>
  <c r="AW83" i="28"/>
  <c r="AW94" i="28"/>
  <c r="AU90" i="28"/>
  <c r="AU100" i="28"/>
  <c r="AU92" i="28"/>
  <c r="AU129" i="28"/>
  <c r="AU12" i="28"/>
  <c r="AU34" i="28"/>
  <c r="AU42" i="28"/>
  <c r="AU47" i="28"/>
  <c r="AU69" i="28"/>
  <c r="AU98" i="28"/>
  <c r="AU63" i="28"/>
  <c r="AU41" i="28"/>
  <c r="AW89" i="28"/>
  <c r="AW103" i="28"/>
  <c r="AV1" i="28"/>
  <c r="AU88" i="28"/>
  <c r="AU117" i="28"/>
  <c r="AU30" i="28"/>
  <c r="AU43" i="28"/>
  <c r="AU27" i="28"/>
  <c r="AU24" i="28"/>
  <c r="AW102" i="28"/>
  <c r="AU134" i="28"/>
  <c r="AU61" i="28"/>
  <c r="AU48" i="28"/>
  <c r="AU104" i="28"/>
  <c r="AU133" i="28"/>
  <c r="AU120" i="28"/>
  <c r="AU51" i="28"/>
  <c r="AU123" i="28"/>
  <c r="AU66" i="28"/>
  <c r="AW95" i="28"/>
  <c r="AU76" i="28"/>
  <c r="AU137" i="28"/>
  <c r="AU23" i="28"/>
  <c r="AU105" i="28"/>
  <c r="AU136" i="28"/>
  <c r="AU119" i="28"/>
  <c r="AW84" i="28"/>
  <c r="AU110" i="28"/>
  <c r="AU17" i="28"/>
  <c r="AU36" i="28"/>
  <c r="AW96" i="28"/>
  <c r="AU94" i="28"/>
  <c r="AU79" i="28"/>
  <c r="AU16" i="28"/>
  <c r="AU46" i="28"/>
  <c r="AU73" i="28"/>
  <c r="AU102" i="28"/>
  <c r="AW97" i="28"/>
  <c r="AU138" i="28"/>
  <c r="AU37" i="28"/>
  <c r="AU77" i="28"/>
  <c r="AU14" i="28"/>
  <c r="AU106" i="28"/>
  <c r="AW88" i="28"/>
  <c r="AW100" i="28"/>
  <c r="AU108" i="28"/>
  <c r="AU62" i="28"/>
  <c r="AU111" i="28"/>
  <c r="AU78" i="28"/>
  <c r="AU26" i="28"/>
  <c r="AU35" i="28"/>
  <c r="AU21" i="28"/>
  <c r="AU83" i="28"/>
  <c r="AU50" i="28"/>
  <c r="AU70" i="28"/>
  <c r="AU114" i="28"/>
  <c r="AU39" i="28"/>
  <c r="AW90" i="28"/>
  <c r="AU65" i="28"/>
  <c r="AU115" i="28"/>
  <c r="G385" i="2"/>
  <c r="K2408" i="2"/>
  <c r="G2409" i="2"/>
  <c r="J2408" i="2"/>
  <c r="M2408" i="2"/>
  <c r="I2408" i="2"/>
  <c r="I2231" i="2"/>
  <c r="G2232" i="2"/>
  <c r="M2231" i="2"/>
  <c r="J2231" i="2"/>
  <c r="K2231" i="2"/>
  <c r="G2497" i="2"/>
  <c r="H1967" i="2"/>
  <c r="J1966" i="2"/>
  <c r="M1966" i="2"/>
  <c r="K1966" i="2"/>
  <c r="I1966" i="2"/>
  <c r="J1351" i="2"/>
  <c r="K1351" i="2"/>
  <c r="G1352" i="2"/>
  <c r="M1351" i="2"/>
  <c r="I1351" i="2"/>
  <c r="G1880" i="2"/>
  <c r="K1086" i="2"/>
  <c r="G1087" i="2"/>
  <c r="I1086" i="2"/>
  <c r="J1086" i="2"/>
  <c r="M1086" i="2"/>
  <c r="G1972" i="2"/>
  <c r="J1262" i="2" l="1"/>
  <c r="I1262" i="2"/>
  <c r="K1262" i="2"/>
  <c r="G1263" i="2"/>
  <c r="M1262" i="2"/>
  <c r="I1438" i="2"/>
  <c r="G1439" i="2"/>
  <c r="J1438" i="2"/>
  <c r="M1438" i="2"/>
  <c r="K1438" i="2"/>
  <c r="F36" i="18"/>
  <c r="I26" i="21" s="1"/>
  <c r="E26" i="21" s="1"/>
  <c r="H207" i="2"/>
  <c r="K206" i="2"/>
  <c r="J206" i="2"/>
  <c r="I206" i="2"/>
  <c r="M206" i="2"/>
  <c r="K2142" i="2"/>
  <c r="G2143" i="2"/>
  <c r="J2142" i="2"/>
  <c r="I2142" i="2"/>
  <c r="M2142" i="2"/>
  <c r="H1879" i="2"/>
  <c r="J1878" i="2"/>
  <c r="I1878" i="2"/>
  <c r="M1878" i="2"/>
  <c r="K1878" i="2"/>
  <c r="M823" i="2"/>
  <c r="G824" i="2"/>
  <c r="J823" i="2"/>
  <c r="I823" i="2"/>
  <c r="K823" i="2"/>
  <c r="M2582" i="2"/>
  <c r="G2583" i="2"/>
  <c r="K2582" i="2"/>
  <c r="I2582" i="2"/>
  <c r="J2582" i="2"/>
  <c r="J294" i="2"/>
  <c r="K294" i="2"/>
  <c r="I294" i="2"/>
  <c r="M294" i="2"/>
  <c r="G295" i="2"/>
  <c r="G1175" i="2"/>
  <c r="J1174" i="2"/>
  <c r="M1174" i="2"/>
  <c r="I1174" i="2"/>
  <c r="K1174" i="2"/>
  <c r="G647" i="2"/>
  <c r="K646" i="2"/>
  <c r="M646" i="2"/>
  <c r="I646" i="2"/>
  <c r="J646" i="2"/>
  <c r="K1790" i="2"/>
  <c r="I1790" i="2"/>
  <c r="M1790" i="2"/>
  <c r="G1791" i="2"/>
  <c r="J1790" i="2"/>
  <c r="K2054" i="2"/>
  <c r="J2054" i="2"/>
  <c r="M2054" i="2"/>
  <c r="I2054" i="2"/>
  <c r="G2055" i="2"/>
  <c r="K1527" i="2"/>
  <c r="G1528" i="2"/>
  <c r="I1527" i="2"/>
  <c r="M1527" i="2"/>
  <c r="J1527" i="2"/>
  <c r="H2495" i="2"/>
  <c r="M2494" i="2"/>
  <c r="J2494" i="2"/>
  <c r="I2494" i="2"/>
  <c r="K2494" i="2"/>
  <c r="H32" i="2"/>
  <c r="M31" i="2"/>
  <c r="K31" i="2"/>
  <c r="J31" i="2"/>
  <c r="I31" i="2"/>
  <c r="J2320" i="2"/>
  <c r="G2321" i="2"/>
  <c r="I2320" i="2"/>
  <c r="K2320" i="2"/>
  <c r="M2320" i="2"/>
  <c r="K1702" i="2"/>
  <c r="G1703" i="2"/>
  <c r="M1702" i="2"/>
  <c r="I1702" i="2"/>
  <c r="J1702" i="2"/>
  <c r="H383" i="2"/>
  <c r="K382" i="2"/>
  <c r="J382" i="2"/>
  <c r="I382" i="2"/>
  <c r="M382" i="2"/>
  <c r="H559" i="2"/>
  <c r="M558" i="2"/>
  <c r="K558" i="2"/>
  <c r="J558" i="2"/>
  <c r="I558" i="2"/>
  <c r="J1615" i="2"/>
  <c r="I1615" i="2"/>
  <c r="K1615" i="2"/>
  <c r="M1615" i="2"/>
  <c r="G1616" i="2"/>
  <c r="G1973" i="2"/>
  <c r="H1968" i="2"/>
  <c r="I1967" i="2"/>
  <c r="K1967" i="2"/>
  <c r="J1967" i="2"/>
  <c r="M1967" i="2"/>
  <c r="G914" i="2"/>
  <c r="I736" i="2"/>
  <c r="G737" i="2"/>
  <c r="J736" i="2"/>
  <c r="K736" i="2"/>
  <c r="M736" i="2"/>
  <c r="I2232" i="2"/>
  <c r="G2233" i="2"/>
  <c r="K2232" i="2"/>
  <c r="J2232" i="2"/>
  <c r="M2232" i="2"/>
  <c r="G386" i="2"/>
  <c r="J999" i="2"/>
  <c r="K999" i="2"/>
  <c r="G1000" i="2"/>
  <c r="I999" i="2"/>
  <c r="M999" i="2"/>
  <c r="G210" i="2"/>
  <c r="J1352" i="2"/>
  <c r="G1353" i="2"/>
  <c r="K1352" i="2"/>
  <c r="I1352" i="2"/>
  <c r="M1352" i="2"/>
  <c r="J2409" i="2"/>
  <c r="G2410" i="2"/>
  <c r="K2409" i="2"/>
  <c r="I2409" i="2"/>
  <c r="M2409" i="2"/>
  <c r="AV94" i="28"/>
  <c r="P32" i="28" s="1"/>
  <c r="AV76" i="28"/>
  <c r="P14" i="28" s="1"/>
  <c r="AV97" i="28"/>
  <c r="P35" i="28" s="1"/>
  <c r="AV138" i="28"/>
  <c r="AV77" i="28"/>
  <c r="AV13" i="28"/>
  <c r="G14" i="28" s="1"/>
  <c r="AV119" i="28"/>
  <c r="AV131" i="28"/>
  <c r="AV51" i="28"/>
  <c r="G52" i="28" s="1"/>
  <c r="AV21" i="28"/>
  <c r="G22" i="28" s="1"/>
  <c r="AV49" i="28"/>
  <c r="G50" i="28" s="1"/>
  <c r="AV64" i="28"/>
  <c r="G65" i="28" s="1"/>
  <c r="AV58" i="28"/>
  <c r="G59" i="28" s="1"/>
  <c r="AV56" i="28"/>
  <c r="G57" i="28" s="1"/>
  <c r="AV46" i="28"/>
  <c r="G47" i="28" s="1"/>
  <c r="AV48" i="28"/>
  <c r="G49" i="28" s="1"/>
  <c r="AV78" i="28"/>
  <c r="P15" i="28" s="1"/>
  <c r="AV88" i="28"/>
  <c r="P26" i="28" s="1"/>
  <c r="AV114" i="28"/>
  <c r="AV134" i="28"/>
  <c r="AV109" i="28"/>
  <c r="AV22" i="28"/>
  <c r="G23" i="28" s="1"/>
  <c r="AV23" i="28"/>
  <c r="G24" i="28" s="1"/>
  <c r="AV28" i="28"/>
  <c r="G29" i="28" s="1"/>
  <c r="AV98" i="28"/>
  <c r="P36" i="28" s="1"/>
  <c r="AV42" i="28"/>
  <c r="G43" i="28" s="1"/>
  <c r="AV50" i="28"/>
  <c r="G51" i="28" s="1"/>
  <c r="AV62" i="28"/>
  <c r="G63" i="28" s="1"/>
  <c r="AV24" i="28"/>
  <c r="AV121" i="28"/>
  <c r="AV45" i="28"/>
  <c r="G46" i="28" s="1"/>
  <c r="AV82" i="28"/>
  <c r="P20" i="28" s="1"/>
  <c r="AV100" i="28"/>
  <c r="AV84" i="28"/>
  <c r="P22" i="28" s="1"/>
  <c r="AV12" i="28"/>
  <c r="G13" i="28" s="1"/>
  <c r="AV137" i="28"/>
  <c r="AV26" i="28"/>
  <c r="G27" i="28" s="1"/>
  <c r="AV27" i="28"/>
  <c r="G28" i="28" s="1"/>
  <c r="AV39" i="28"/>
  <c r="G40" i="28" s="1"/>
  <c r="AV123" i="28"/>
  <c r="AV44" i="28"/>
  <c r="G45" i="28" s="1"/>
  <c r="AV68" i="28"/>
  <c r="G68" i="28" s="1"/>
  <c r="AV66" i="28"/>
  <c r="AV71" i="28"/>
  <c r="G71" i="28" s="1"/>
  <c r="AV75" i="28"/>
  <c r="AV86" i="28"/>
  <c r="P24" i="28" s="1"/>
  <c r="AV104" i="28"/>
  <c r="AV111" i="28"/>
  <c r="AV16" i="28"/>
  <c r="G17" i="28" s="1"/>
  <c r="AV139" i="28"/>
  <c r="AV30" i="28"/>
  <c r="G31" i="28" s="1"/>
  <c r="AV31" i="28"/>
  <c r="G32" i="28" s="1"/>
  <c r="AV43" i="28"/>
  <c r="G44" i="28" s="1"/>
  <c r="AV136" i="28"/>
  <c r="AV57" i="28"/>
  <c r="G58" i="28" s="1"/>
  <c r="AV72" i="28"/>
  <c r="G72" i="28" s="1"/>
  <c r="AV70" i="28"/>
  <c r="G70" i="28" s="1"/>
  <c r="AV67" i="28"/>
  <c r="G67" i="28" s="1"/>
  <c r="AV129" i="28"/>
  <c r="AV95" i="28"/>
  <c r="P33" i="28" s="1"/>
  <c r="AV101" i="28"/>
  <c r="AV122" i="28"/>
  <c r="AV92" i="28"/>
  <c r="P30" i="28" s="1"/>
  <c r="AV127" i="28"/>
  <c r="AV117" i="28"/>
  <c r="AV140" i="28"/>
  <c r="AV120" i="28"/>
  <c r="AV105" i="28"/>
  <c r="AV69" i="28"/>
  <c r="G69" i="28" s="1"/>
  <c r="AV17" i="28"/>
  <c r="G18" i="28" s="1"/>
  <c r="AV25" i="28"/>
  <c r="G26" i="28" s="1"/>
  <c r="AV33" i="28"/>
  <c r="G34" i="28" s="1"/>
  <c r="AV102" i="28"/>
  <c r="AV99" i="28"/>
  <c r="P37" i="28" s="1"/>
  <c r="AV85" i="28"/>
  <c r="P23" i="28" s="1"/>
  <c r="AV91" i="28"/>
  <c r="P29" i="28" s="1"/>
  <c r="AV135" i="28"/>
  <c r="AV65" i="28"/>
  <c r="G66" i="28" s="1"/>
  <c r="AV87" i="28"/>
  <c r="AV40" i="28"/>
  <c r="G41" i="28" s="1"/>
  <c r="AV115" i="28"/>
  <c r="AV35" i="28"/>
  <c r="G36" i="28" s="1"/>
  <c r="AV116" i="28"/>
  <c r="AV106" i="28"/>
  <c r="AV96" i="28"/>
  <c r="P34" i="28" s="1"/>
  <c r="AV124" i="28"/>
  <c r="AV133" i="28"/>
  <c r="AV73" i="28"/>
  <c r="G73" i="28" s="1"/>
  <c r="AV37" i="28"/>
  <c r="G38" i="28" s="1"/>
  <c r="AV113" i="28"/>
  <c r="AV110" i="28"/>
  <c r="AV112" i="28"/>
  <c r="AV19" i="28"/>
  <c r="G20" i="28" s="1"/>
  <c r="AV89" i="28"/>
  <c r="P27" i="28" s="1"/>
  <c r="AV29" i="28"/>
  <c r="G30" i="28" s="1"/>
  <c r="AV60" i="28"/>
  <c r="AV128" i="28"/>
  <c r="AV90" i="28"/>
  <c r="P28" i="28" s="1"/>
  <c r="AV108" i="28"/>
  <c r="AV54" i="28"/>
  <c r="G55" i="28" s="1"/>
  <c r="AV63" i="28"/>
  <c r="G64" i="28" s="1"/>
  <c r="AV81" i="28"/>
  <c r="P19" i="28" s="1"/>
  <c r="AV126" i="28"/>
  <c r="AV132" i="28"/>
  <c r="AV15" i="28"/>
  <c r="G16" i="28" s="1"/>
  <c r="AV107" i="28"/>
  <c r="AV36" i="28"/>
  <c r="AV53" i="28"/>
  <c r="G54" i="28" s="1"/>
  <c r="AV125" i="28"/>
  <c r="AV61" i="28"/>
  <c r="G62" i="28" s="1"/>
  <c r="AV83" i="28"/>
  <c r="P21" i="28" s="1"/>
  <c r="AV74" i="28"/>
  <c r="G74" i="28" s="1"/>
  <c r="AV52" i="28"/>
  <c r="AV38" i="28"/>
  <c r="G39" i="28" s="1"/>
  <c r="AV32" i="28"/>
  <c r="G33" i="28" s="1"/>
  <c r="AV18" i="28"/>
  <c r="G19" i="28" s="1"/>
  <c r="AV14" i="28"/>
  <c r="G15" i="28" s="1"/>
  <c r="AV93" i="28"/>
  <c r="P31" i="28" s="1"/>
  <c r="AV34" i="28"/>
  <c r="G35" i="28" s="1"/>
  <c r="AV41" i="28"/>
  <c r="G42" i="28" s="1"/>
  <c r="AV103" i="28"/>
  <c r="AV79" i="28"/>
  <c r="P16" i="28" s="1"/>
  <c r="AV20" i="28"/>
  <c r="G21" i="28" s="1"/>
  <c r="AV59" i="28"/>
  <c r="G60" i="28" s="1"/>
  <c r="AV118" i="28"/>
  <c r="AV47" i="28"/>
  <c r="G48" i="28" s="1"/>
  <c r="AV55" i="28"/>
  <c r="G56" i="28" s="1"/>
  <c r="AV130" i="28"/>
  <c r="AV80" i="28"/>
  <c r="P17" i="28" s="1"/>
  <c r="G2498" i="2"/>
  <c r="G563" i="2"/>
  <c r="H912" i="2"/>
  <c r="M911" i="2"/>
  <c r="K911" i="2"/>
  <c r="J911" i="2"/>
  <c r="I911" i="2"/>
  <c r="M119" i="2"/>
  <c r="K119" i="2"/>
  <c r="J119" i="2"/>
  <c r="I119" i="2"/>
  <c r="G120" i="2"/>
  <c r="K1087" i="2"/>
  <c r="I1087" i="2"/>
  <c r="M1087" i="2"/>
  <c r="G1088" i="2"/>
  <c r="J1087" i="2"/>
  <c r="G1881" i="2"/>
  <c r="J471" i="2"/>
  <c r="K471" i="2"/>
  <c r="I471" i="2"/>
  <c r="M471" i="2"/>
  <c r="G472" i="2"/>
  <c r="G34" i="2"/>
  <c r="J1263" i="2" l="1"/>
  <c r="G1264" i="2"/>
  <c r="K1263" i="2"/>
  <c r="I1263" i="2"/>
  <c r="M1263" i="2"/>
  <c r="M1439" i="2"/>
  <c r="G1440" i="2"/>
  <c r="I1439" i="2"/>
  <c r="J1439" i="2"/>
  <c r="K1439" i="2"/>
  <c r="G2144" i="2"/>
  <c r="K2143" i="2"/>
  <c r="J2143" i="2"/>
  <c r="I2143" i="2"/>
  <c r="M2143" i="2"/>
  <c r="H1880" i="2"/>
  <c r="M1879" i="2"/>
  <c r="J1879" i="2"/>
  <c r="K1879" i="2"/>
  <c r="I1879" i="2"/>
  <c r="H208" i="2"/>
  <c r="M207" i="2"/>
  <c r="K207" i="2"/>
  <c r="I207" i="2"/>
  <c r="J207" i="2"/>
  <c r="K2583" i="2"/>
  <c r="M2583" i="2"/>
  <c r="J2583" i="2"/>
  <c r="G2584" i="2"/>
  <c r="I2583" i="2"/>
  <c r="G825" i="2"/>
  <c r="K824" i="2"/>
  <c r="I824" i="2"/>
  <c r="J824" i="2"/>
  <c r="M824" i="2"/>
  <c r="J295" i="2"/>
  <c r="M295" i="2"/>
  <c r="G296" i="2"/>
  <c r="K295" i="2"/>
  <c r="I295" i="2"/>
  <c r="H384" i="2"/>
  <c r="K383" i="2"/>
  <c r="I383" i="2"/>
  <c r="M383" i="2"/>
  <c r="J383" i="2"/>
  <c r="I1528" i="2"/>
  <c r="J1528" i="2"/>
  <c r="G1529" i="2"/>
  <c r="K1528" i="2"/>
  <c r="M1528" i="2"/>
  <c r="K1791" i="2"/>
  <c r="M1791" i="2"/>
  <c r="G1792" i="2"/>
  <c r="J1791" i="2"/>
  <c r="I1791" i="2"/>
  <c r="G648" i="2"/>
  <c r="K647" i="2"/>
  <c r="J647" i="2"/>
  <c r="I647" i="2"/>
  <c r="M647" i="2"/>
  <c r="J2321" i="2"/>
  <c r="K2321" i="2"/>
  <c r="G2322" i="2"/>
  <c r="M2321" i="2"/>
  <c r="I2321" i="2"/>
  <c r="I2055" i="2"/>
  <c r="K2055" i="2"/>
  <c r="M2055" i="2"/>
  <c r="G2056" i="2"/>
  <c r="J2055" i="2"/>
  <c r="J1703" i="2"/>
  <c r="G1704" i="2"/>
  <c r="K1703" i="2"/>
  <c r="I1703" i="2"/>
  <c r="M1703" i="2"/>
  <c r="H2496" i="2"/>
  <c r="J2495" i="2"/>
  <c r="K2495" i="2"/>
  <c r="I2495" i="2"/>
  <c r="M2495" i="2"/>
  <c r="H560" i="2"/>
  <c r="M559" i="2"/>
  <c r="J559" i="2"/>
  <c r="K559" i="2"/>
  <c r="I559" i="2"/>
  <c r="H33" i="2"/>
  <c r="J32" i="2"/>
  <c r="I32" i="2"/>
  <c r="M32" i="2"/>
  <c r="K32" i="2"/>
  <c r="I1616" i="2"/>
  <c r="G1617" i="2"/>
  <c r="K1616" i="2"/>
  <c r="M1616" i="2"/>
  <c r="J1616" i="2"/>
  <c r="G1176" i="2"/>
  <c r="K1175" i="2"/>
  <c r="M1175" i="2"/>
  <c r="I1175" i="2"/>
  <c r="J1175" i="2"/>
  <c r="I120" i="2"/>
  <c r="G121" i="2"/>
  <c r="K120" i="2"/>
  <c r="J120" i="2"/>
  <c r="M120" i="2"/>
  <c r="K1000" i="2"/>
  <c r="G1001" i="2"/>
  <c r="M1000" i="2"/>
  <c r="J1000" i="2"/>
  <c r="I1000" i="2"/>
  <c r="G211" i="2"/>
  <c r="H1969" i="2"/>
  <c r="K1968" i="2"/>
  <c r="I1968" i="2"/>
  <c r="M1968" i="2"/>
  <c r="J1968" i="2"/>
  <c r="G564" i="2"/>
  <c r="G915" i="2"/>
  <c r="G1974" i="2"/>
  <c r="G35" i="2"/>
  <c r="I1088" i="2"/>
  <c r="J1088" i="2"/>
  <c r="M1088" i="2"/>
  <c r="K1088" i="2"/>
  <c r="G1089" i="2"/>
  <c r="K1353" i="2"/>
  <c r="J1353" i="2"/>
  <c r="G1354" i="2"/>
  <c r="M1353" i="2"/>
  <c r="I1353" i="2"/>
  <c r="H913" i="2"/>
  <c r="M912" i="2"/>
  <c r="I912" i="2"/>
  <c r="J912" i="2"/>
  <c r="K912" i="2"/>
  <c r="P13" i="28"/>
  <c r="G75" i="28"/>
  <c r="K2410" i="2"/>
  <c r="I2410" i="2"/>
  <c r="G2411" i="2"/>
  <c r="J2410" i="2"/>
  <c r="M2410" i="2"/>
  <c r="J2233" i="2"/>
  <c r="G2234" i="2"/>
  <c r="M2233" i="2"/>
  <c r="I2233" i="2"/>
  <c r="K2233" i="2"/>
  <c r="G473" i="2"/>
  <c r="K472" i="2"/>
  <c r="J472" i="2"/>
  <c r="I472" i="2"/>
  <c r="M472" i="2"/>
  <c r="G1882" i="2"/>
  <c r="G2499" i="2"/>
  <c r="G387" i="2"/>
  <c r="I737" i="2"/>
  <c r="G738" i="2"/>
  <c r="M737" i="2"/>
  <c r="J737" i="2"/>
  <c r="K737" i="2"/>
  <c r="K1264" i="2" l="1"/>
  <c r="G1265" i="2"/>
  <c r="J1264" i="2"/>
  <c r="M1264" i="2"/>
  <c r="I1264" i="2"/>
  <c r="K1440" i="2"/>
  <c r="J1440" i="2"/>
  <c r="G1441" i="2"/>
  <c r="I1440" i="2"/>
  <c r="M1440" i="2"/>
  <c r="H1881" i="2"/>
  <c r="M1880" i="2"/>
  <c r="K1880" i="2"/>
  <c r="J1880" i="2"/>
  <c r="I1880" i="2"/>
  <c r="H209" i="2"/>
  <c r="I208" i="2"/>
  <c r="M208" i="2"/>
  <c r="J208" i="2"/>
  <c r="K208" i="2"/>
  <c r="G2145" i="2"/>
  <c r="I2144" i="2"/>
  <c r="M2144" i="2"/>
  <c r="K2144" i="2"/>
  <c r="J2144" i="2"/>
  <c r="I825" i="2"/>
  <c r="J825" i="2"/>
  <c r="K825" i="2"/>
  <c r="G826" i="2"/>
  <c r="M825" i="2"/>
  <c r="J2584" i="2"/>
  <c r="M2584" i="2"/>
  <c r="K2584" i="2"/>
  <c r="I2584" i="2"/>
  <c r="G2585" i="2"/>
  <c r="F38" i="18"/>
  <c r="I27" i="21" s="1"/>
  <c r="E27" i="21" s="1"/>
  <c r="M296" i="2"/>
  <c r="I296" i="2"/>
  <c r="G297" i="2"/>
  <c r="J296" i="2"/>
  <c r="K296" i="2"/>
  <c r="E10" i="14"/>
  <c r="G10" i="14" s="1"/>
  <c r="E38" i="18"/>
  <c r="G27" i="21" s="1"/>
  <c r="J648" i="2"/>
  <c r="K648" i="2"/>
  <c r="M648" i="2"/>
  <c r="G649" i="2"/>
  <c r="I648" i="2"/>
  <c r="G1530" i="2"/>
  <c r="I1529" i="2"/>
  <c r="J1529" i="2"/>
  <c r="M1529" i="2"/>
  <c r="K1529" i="2"/>
  <c r="G1177" i="2"/>
  <c r="K1176" i="2"/>
  <c r="J1176" i="2"/>
  <c r="I1176" i="2"/>
  <c r="M1176" i="2"/>
  <c r="G1705" i="2"/>
  <c r="I1704" i="2"/>
  <c r="J1704" i="2"/>
  <c r="M1704" i="2"/>
  <c r="K1704" i="2"/>
  <c r="G1793" i="2"/>
  <c r="M1792" i="2"/>
  <c r="J1792" i="2"/>
  <c r="I1792" i="2"/>
  <c r="K1792" i="2"/>
  <c r="H561" i="2"/>
  <c r="K560" i="2"/>
  <c r="J560" i="2"/>
  <c r="M560" i="2"/>
  <c r="I560" i="2"/>
  <c r="I2056" i="2"/>
  <c r="G2057" i="2"/>
  <c r="J2056" i="2"/>
  <c r="M2056" i="2"/>
  <c r="K2056" i="2"/>
  <c r="J2322" i="2"/>
  <c r="M2322" i="2"/>
  <c r="G2323" i="2"/>
  <c r="I2322" i="2"/>
  <c r="K2322" i="2"/>
  <c r="I1617" i="2"/>
  <c r="G1618" i="2"/>
  <c r="K1617" i="2"/>
  <c r="M1617" i="2"/>
  <c r="J1617" i="2"/>
  <c r="H2497" i="2"/>
  <c r="I2496" i="2"/>
  <c r="K2496" i="2"/>
  <c r="J2496" i="2"/>
  <c r="M2496" i="2"/>
  <c r="H34" i="2"/>
  <c r="I33" i="2"/>
  <c r="J33" i="2"/>
  <c r="M33" i="2"/>
  <c r="K33" i="2"/>
  <c r="H385" i="2"/>
  <c r="M384" i="2"/>
  <c r="J384" i="2"/>
  <c r="I384" i="2"/>
  <c r="K384" i="2"/>
  <c r="K738" i="2"/>
  <c r="I738" i="2"/>
  <c r="M738" i="2"/>
  <c r="G739" i="2"/>
  <c r="J738" i="2"/>
  <c r="I2234" i="2"/>
  <c r="K2234" i="2"/>
  <c r="G2235" i="2"/>
  <c r="M2234" i="2"/>
  <c r="J2234" i="2"/>
  <c r="G1975" i="2"/>
  <c r="G212" i="2"/>
  <c r="G388" i="2"/>
  <c r="G565" i="2"/>
  <c r="H914" i="2"/>
  <c r="M913" i="2"/>
  <c r="J913" i="2"/>
  <c r="I913" i="2"/>
  <c r="K913" i="2"/>
  <c r="K1354" i="2"/>
  <c r="I1354" i="2"/>
  <c r="M1354" i="2"/>
  <c r="J1354" i="2"/>
  <c r="G1355" i="2"/>
  <c r="M1089" i="2"/>
  <c r="I1089" i="2"/>
  <c r="J1089" i="2"/>
  <c r="K1089" i="2"/>
  <c r="G1090" i="2"/>
  <c r="H1970" i="2"/>
  <c r="I1969" i="2"/>
  <c r="K1969" i="2"/>
  <c r="M1969" i="2"/>
  <c r="J1969" i="2"/>
  <c r="K1001" i="2"/>
  <c r="M1001" i="2"/>
  <c r="I1001" i="2"/>
  <c r="G1002" i="2"/>
  <c r="J1001" i="2"/>
  <c r="G2500" i="2"/>
  <c r="G36" i="2"/>
  <c r="G1883" i="2"/>
  <c r="M473" i="2"/>
  <c r="G474" i="2"/>
  <c r="K473" i="2"/>
  <c r="J473" i="2"/>
  <c r="I473" i="2"/>
  <c r="K2411" i="2"/>
  <c r="J2411" i="2"/>
  <c r="G2412" i="2"/>
  <c r="M2411" i="2"/>
  <c r="I2411" i="2"/>
  <c r="G916" i="2"/>
  <c r="J121" i="2"/>
  <c r="K121" i="2"/>
  <c r="M121" i="2"/>
  <c r="I121" i="2"/>
  <c r="G122" i="2"/>
  <c r="G1266" i="2" l="1"/>
  <c r="K1265" i="2"/>
  <c r="I1265" i="2"/>
  <c r="M1265" i="2"/>
  <c r="J1265" i="2"/>
  <c r="K1441" i="2"/>
  <c r="G1442" i="2"/>
  <c r="J1441" i="2"/>
  <c r="I1441" i="2"/>
  <c r="M1441" i="2"/>
  <c r="H210" i="2"/>
  <c r="M209" i="2"/>
  <c r="I209" i="2"/>
  <c r="J209" i="2"/>
  <c r="K209" i="2"/>
  <c r="M2145" i="2"/>
  <c r="G2146" i="2"/>
  <c r="J2145" i="2"/>
  <c r="K2145" i="2"/>
  <c r="I2145" i="2"/>
  <c r="H1882" i="2"/>
  <c r="I1881" i="2"/>
  <c r="J1881" i="2"/>
  <c r="M1881" i="2"/>
  <c r="K1881" i="2"/>
  <c r="I826" i="2"/>
  <c r="G827" i="2"/>
  <c r="J826" i="2"/>
  <c r="M826" i="2"/>
  <c r="K826" i="2"/>
  <c r="K2585" i="2"/>
  <c r="I2585" i="2"/>
  <c r="G2586" i="2"/>
  <c r="J2585" i="2"/>
  <c r="M2585" i="2"/>
  <c r="F39" i="18"/>
  <c r="I28" i="21" s="1"/>
  <c r="E28" i="21" s="1"/>
  <c r="C39" i="18"/>
  <c r="H28" i="21" s="1"/>
  <c r="K297" i="2"/>
  <c r="J297" i="2"/>
  <c r="G298" i="2"/>
  <c r="M297" i="2"/>
  <c r="I297" i="2"/>
  <c r="E39" i="18"/>
  <c r="G28" i="21" s="1"/>
  <c r="H2498" i="2"/>
  <c r="J2497" i="2"/>
  <c r="M2497" i="2"/>
  <c r="K2497" i="2"/>
  <c r="I2497" i="2"/>
  <c r="I2323" i="2"/>
  <c r="K2323" i="2"/>
  <c r="M2323" i="2"/>
  <c r="J2323" i="2"/>
  <c r="G2324" i="2"/>
  <c r="J1530" i="2"/>
  <c r="M1530" i="2"/>
  <c r="G1531" i="2"/>
  <c r="K1530" i="2"/>
  <c r="I1530" i="2"/>
  <c r="H386" i="2"/>
  <c r="I385" i="2"/>
  <c r="M385" i="2"/>
  <c r="K385" i="2"/>
  <c r="J385" i="2"/>
  <c r="J1793" i="2"/>
  <c r="K1793" i="2"/>
  <c r="M1793" i="2"/>
  <c r="I1793" i="2"/>
  <c r="G1794" i="2"/>
  <c r="J1177" i="2"/>
  <c r="I1177" i="2"/>
  <c r="G1178" i="2"/>
  <c r="M1177" i="2"/>
  <c r="K1177" i="2"/>
  <c r="K2057" i="2"/>
  <c r="I2057" i="2"/>
  <c r="J2057" i="2"/>
  <c r="M2057" i="2"/>
  <c r="G2058" i="2"/>
  <c r="I649" i="2"/>
  <c r="M649" i="2"/>
  <c r="J649" i="2"/>
  <c r="G650" i="2"/>
  <c r="K649" i="2"/>
  <c r="G1619" i="2"/>
  <c r="J1618" i="2"/>
  <c r="M1618" i="2"/>
  <c r="I1618" i="2"/>
  <c r="K1618" i="2"/>
  <c r="H562" i="2"/>
  <c r="K561" i="2"/>
  <c r="M561" i="2"/>
  <c r="J561" i="2"/>
  <c r="I561" i="2"/>
  <c r="H35" i="2"/>
  <c r="M34" i="2"/>
  <c r="K34" i="2"/>
  <c r="I34" i="2"/>
  <c r="J34" i="2"/>
  <c r="K1705" i="2"/>
  <c r="M1705" i="2"/>
  <c r="J1705" i="2"/>
  <c r="I1705" i="2"/>
  <c r="G1706" i="2"/>
  <c r="G917" i="2"/>
  <c r="G1356" i="2"/>
  <c r="I1355" i="2"/>
  <c r="M1355" i="2"/>
  <c r="J1355" i="2"/>
  <c r="K1355" i="2"/>
  <c r="G2413" i="2"/>
  <c r="K2412" i="2"/>
  <c r="I2412" i="2"/>
  <c r="M2412" i="2"/>
  <c r="J2412" i="2"/>
  <c r="G1884" i="2"/>
  <c r="G566" i="2"/>
  <c r="K2235" i="2"/>
  <c r="I2235" i="2"/>
  <c r="G2236" i="2"/>
  <c r="M2235" i="2"/>
  <c r="J2235" i="2"/>
  <c r="K1002" i="2"/>
  <c r="M1002" i="2"/>
  <c r="I1002" i="2"/>
  <c r="G1003" i="2"/>
  <c r="J1002" i="2"/>
  <c r="H1971" i="2"/>
  <c r="I1970" i="2"/>
  <c r="K1970" i="2"/>
  <c r="J1970" i="2"/>
  <c r="M1970" i="2"/>
  <c r="H915" i="2"/>
  <c r="J914" i="2"/>
  <c r="K914" i="2"/>
  <c r="M914" i="2"/>
  <c r="I914" i="2"/>
  <c r="M1090" i="2"/>
  <c r="G1091" i="2"/>
  <c r="J1090" i="2"/>
  <c r="K1090" i="2"/>
  <c r="I1090" i="2"/>
  <c r="G389" i="2"/>
  <c r="G2501" i="2"/>
  <c r="K474" i="2"/>
  <c r="J474" i="2"/>
  <c r="G475" i="2"/>
  <c r="M474" i="2"/>
  <c r="I474" i="2"/>
  <c r="G1976" i="2"/>
  <c r="G123" i="2"/>
  <c r="I122" i="2"/>
  <c r="M122" i="2"/>
  <c r="J122" i="2"/>
  <c r="K122" i="2"/>
  <c r="G37" i="2"/>
  <c r="G213" i="2"/>
  <c r="G740" i="2"/>
  <c r="I739" i="2"/>
  <c r="J739" i="2"/>
  <c r="M739" i="2"/>
  <c r="K739" i="2"/>
  <c r="M1266" i="2" l="1"/>
  <c r="K1266" i="2"/>
  <c r="J1266" i="2"/>
  <c r="G1267" i="2"/>
  <c r="I1266" i="2"/>
  <c r="G1443" i="2"/>
  <c r="I1442" i="2"/>
  <c r="M1442" i="2"/>
  <c r="K1442" i="2"/>
  <c r="J1442" i="2"/>
  <c r="J2146" i="2"/>
  <c r="G2147" i="2"/>
  <c r="M2146" i="2"/>
  <c r="K2146" i="2"/>
  <c r="I2146" i="2"/>
  <c r="H1883" i="2"/>
  <c r="I1882" i="2"/>
  <c r="J1882" i="2"/>
  <c r="M1882" i="2"/>
  <c r="K1882" i="2"/>
  <c r="H211" i="2"/>
  <c r="J210" i="2"/>
  <c r="I210" i="2"/>
  <c r="M210" i="2"/>
  <c r="K210" i="2"/>
  <c r="G2587" i="2"/>
  <c r="I2586" i="2"/>
  <c r="J2586" i="2"/>
  <c r="M2586" i="2"/>
  <c r="K2586" i="2"/>
  <c r="I827" i="2"/>
  <c r="M827" i="2"/>
  <c r="K827" i="2"/>
  <c r="J827" i="2"/>
  <c r="G828" i="2"/>
  <c r="E40" i="18"/>
  <c r="G29" i="21" s="1"/>
  <c r="F40" i="18"/>
  <c r="I29" i="21" s="1"/>
  <c r="E29" i="21" s="1"/>
  <c r="G299" i="2"/>
  <c r="J298" i="2"/>
  <c r="M298" i="2"/>
  <c r="K298" i="2"/>
  <c r="I298" i="2"/>
  <c r="E12" i="14"/>
  <c r="G12" i="14" s="1"/>
  <c r="G14" i="14" s="1"/>
  <c r="J2058" i="2"/>
  <c r="M2058" i="2"/>
  <c r="K2058" i="2"/>
  <c r="G2059" i="2"/>
  <c r="I2058" i="2"/>
  <c r="K650" i="2"/>
  <c r="I650" i="2"/>
  <c r="G651" i="2"/>
  <c r="M650" i="2"/>
  <c r="J650" i="2"/>
  <c r="M1531" i="2"/>
  <c r="J1531" i="2"/>
  <c r="K1531" i="2"/>
  <c r="G1532" i="2"/>
  <c r="I1531" i="2"/>
  <c r="G1707" i="2"/>
  <c r="M1706" i="2"/>
  <c r="J1706" i="2"/>
  <c r="I1706" i="2"/>
  <c r="K1706" i="2"/>
  <c r="G2325" i="2"/>
  <c r="M2324" i="2"/>
  <c r="I2324" i="2"/>
  <c r="K2324" i="2"/>
  <c r="J2324" i="2"/>
  <c r="H387" i="2"/>
  <c r="J386" i="2"/>
  <c r="M386" i="2"/>
  <c r="K386" i="2"/>
  <c r="I386" i="2"/>
  <c r="G1620" i="2"/>
  <c r="I1619" i="2"/>
  <c r="J1619" i="2"/>
  <c r="M1619" i="2"/>
  <c r="K1619" i="2"/>
  <c r="H563" i="2"/>
  <c r="M562" i="2"/>
  <c r="I562" i="2"/>
  <c r="K562" i="2"/>
  <c r="J562" i="2"/>
  <c r="H36" i="2"/>
  <c r="M35" i="2"/>
  <c r="I35" i="2"/>
  <c r="K35" i="2"/>
  <c r="J35" i="2"/>
  <c r="K1178" i="2"/>
  <c r="I1178" i="2"/>
  <c r="M1178" i="2"/>
  <c r="J1178" i="2"/>
  <c r="G1179" i="2"/>
  <c r="G1795" i="2"/>
  <c r="K1794" i="2"/>
  <c r="J1794" i="2"/>
  <c r="I1794" i="2"/>
  <c r="M1794" i="2"/>
  <c r="H2499" i="2"/>
  <c r="M2498" i="2"/>
  <c r="K2498" i="2"/>
  <c r="I2498" i="2"/>
  <c r="J2498" i="2"/>
  <c r="G390" i="2"/>
  <c r="I1003" i="2"/>
  <c r="K1003" i="2"/>
  <c r="M1003" i="2"/>
  <c r="G1004" i="2"/>
  <c r="J1003" i="2"/>
  <c r="H916" i="2"/>
  <c r="M915" i="2"/>
  <c r="K915" i="2"/>
  <c r="I915" i="2"/>
  <c r="J915" i="2"/>
  <c r="J1356" i="2"/>
  <c r="K1356" i="2"/>
  <c r="I1356" i="2"/>
  <c r="M1356" i="2"/>
  <c r="G1357" i="2"/>
  <c r="M123" i="2"/>
  <c r="K123" i="2"/>
  <c r="G124" i="2"/>
  <c r="J123" i="2"/>
  <c r="I123" i="2"/>
  <c r="G38" i="2"/>
  <c r="G567" i="2"/>
  <c r="G1977" i="2"/>
  <c r="K740" i="2"/>
  <c r="G741" i="2"/>
  <c r="I740" i="2"/>
  <c r="J740" i="2"/>
  <c r="M740" i="2"/>
  <c r="G2502" i="2"/>
  <c r="G1885" i="2"/>
  <c r="G2414" i="2"/>
  <c r="K2413" i="2"/>
  <c r="I2413" i="2"/>
  <c r="J2413" i="2"/>
  <c r="M2413" i="2"/>
  <c r="G918" i="2"/>
  <c r="G214" i="2"/>
  <c r="M475" i="2"/>
  <c r="I475" i="2"/>
  <c r="K475" i="2"/>
  <c r="J475" i="2"/>
  <c r="G476" i="2"/>
  <c r="J1091" i="2"/>
  <c r="K1091" i="2"/>
  <c r="M1091" i="2"/>
  <c r="G1092" i="2"/>
  <c r="I1091" i="2"/>
  <c r="H1972" i="2"/>
  <c r="M1971" i="2"/>
  <c r="J1971" i="2"/>
  <c r="I1971" i="2"/>
  <c r="K1971" i="2"/>
  <c r="M2236" i="2"/>
  <c r="I2236" i="2"/>
  <c r="G2237" i="2"/>
  <c r="J2236" i="2"/>
  <c r="K2236" i="2"/>
  <c r="M1267" i="2" l="1"/>
  <c r="K1267" i="2"/>
  <c r="G1268" i="2"/>
  <c r="I1267" i="2"/>
  <c r="J1267" i="2"/>
  <c r="I1443" i="2"/>
  <c r="G1444" i="2"/>
  <c r="M1443" i="2"/>
  <c r="K1443" i="2"/>
  <c r="J1443" i="2"/>
  <c r="H1884" i="2"/>
  <c r="K1883" i="2"/>
  <c r="M1883" i="2"/>
  <c r="J1883" i="2"/>
  <c r="I1883" i="2"/>
  <c r="H212" i="2"/>
  <c r="M211" i="2"/>
  <c r="I211" i="2"/>
  <c r="K211" i="2"/>
  <c r="J211" i="2"/>
  <c r="I2147" i="2"/>
  <c r="G2148" i="2"/>
  <c r="J2147" i="2"/>
  <c r="K2147" i="2"/>
  <c r="M2147" i="2"/>
  <c r="G829" i="2"/>
  <c r="M828" i="2"/>
  <c r="K828" i="2"/>
  <c r="J828" i="2"/>
  <c r="I828" i="2"/>
  <c r="J2587" i="2"/>
  <c r="K2587" i="2"/>
  <c r="M2587" i="2"/>
  <c r="G2588" i="2"/>
  <c r="I2587" i="2"/>
  <c r="E14" i="14"/>
  <c r="J299" i="2"/>
  <c r="M299" i="2"/>
  <c r="K299" i="2"/>
  <c r="G300" i="2"/>
  <c r="I299" i="2"/>
  <c r="F42" i="18"/>
  <c r="I30" i="21" s="1"/>
  <c r="E30" i="21" s="1"/>
  <c r="H388" i="2"/>
  <c r="I387" i="2"/>
  <c r="K387" i="2"/>
  <c r="J387" i="2"/>
  <c r="M387" i="2"/>
  <c r="G1533" i="2"/>
  <c r="K1532" i="2"/>
  <c r="M1532" i="2"/>
  <c r="J1532" i="2"/>
  <c r="I1532" i="2"/>
  <c r="K1620" i="2"/>
  <c r="I1620" i="2"/>
  <c r="J1620" i="2"/>
  <c r="G1621" i="2"/>
  <c r="M1620" i="2"/>
  <c r="J1179" i="2"/>
  <c r="M1179" i="2"/>
  <c r="G1180" i="2"/>
  <c r="I1179" i="2"/>
  <c r="K1179" i="2"/>
  <c r="J2059" i="2"/>
  <c r="I2059" i="2"/>
  <c r="M2059" i="2"/>
  <c r="G2060" i="2"/>
  <c r="K2059" i="2"/>
  <c r="I2325" i="2"/>
  <c r="G2326" i="2"/>
  <c r="J2325" i="2"/>
  <c r="M2325" i="2"/>
  <c r="K2325" i="2"/>
  <c r="H2500" i="2"/>
  <c r="I2499" i="2"/>
  <c r="M2499" i="2"/>
  <c r="J2499" i="2"/>
  <c r="K2499" i="2"/>
  <c r="H564" i="2"/>
  <c r="M563" i="2"/>
  <c r="I563" i="2"/>
  <c r="K563" i="2"/>
  <c r="J563" i="2"/>
  <c r="H37" i="2"/>
  <c r="J36" i="2"/>
  <c r="M36" i="2"/>
  <c r="K36" i="2"/>
  <c r="I36" i="2"/>
  <c r="J1795" i="2"/>
  <c r="M1795" i="2"/>
  <c r="I1795" i="2"/>
  <c r="K1795" i="2"/>
  <c r="G1796" i="2"/>
  <c r="M1707" i="2"/>
  <c r="G1708" i="2"/>
  <c r="K1707" i="2"/>
  <c r="I1707" i="2"/>
  <c r="J1707" i="2"/>
  <c r="J651" i="2"/>
  <c r="K651" i="2"/>
  <c r="I651" i="2"/>
  <c r="G652" i="2"/>
  <c r="M651" i="2"/>
  <c r="K1004" i="2"/>
  <c r="M1004" i="2"/>
  <c r="G1005" i="2"/>
  <c r="J1004" i="2"/>
  <c r="I1004" i="2"/>
  <c r="M476" i="2"/>
  <c r="J476" i="2"/>
  <c r="K476" i="2"/>
  <c r="I476" i="2"/>
  <c r="G477" i="2"/>
  <c r="G568" i="2"/>
  <c r="G39" i="2"/>
  <c r="K1357" i="2"/>
  <c r="I1357" i="2"/>
  <c r="M1357" i="2"/>
  <c r="J1357" i="2"/>
  <c r="G1358" i="2"/>
  <c r="G1978" i="2"/>
  <c r="G215" i="2"/>
  <c r="H917" i="2"/>
  <c r="K916" i="2"/>
  <c r="M916" i="2"/>
  <c r="J916" i="2"/>
  <c r="I916" i="2"/>
  <c r="G125" i="2"/>
  <c r="I124" i="2"/>
  <c r="J124" i="2"/>
  <c r="K124" i="2"/>
  <c r="M124" i="2"/>
  <c r="G2503" i="2"/>
  <c r="G1886" i="2"/>
  <c r="H1973" i="2"/>
  <c r="K1972" i="2"/>
  <c r="I1972" i="2"/>
  <c r="J1972" i="2"/>
  <c r="M1972" i="2"/>
  <c r="G391" i="2"/>
  <c r="I2414" i="2"/>
  <c r="J2414" i="2"/>
  <c r="G2415" i="2"/>
  <c r="M2414" i="2"/>
  <c r="K2414" i="2"/>
  <c r="M2237" i="2"/>
  <c r="K2237" i="2"/>
  <c r="J2237" i="2"/>
  <c r="I2237" i="2"/>
  <c r="G2238" i="2"/>
  <c r="I1092" i="2"/>
  <c r="J1092" i="2"/>
  <c r="K1092" i="2"/>
  <c r="G1093" i="2"/>
  <c r="M1092" i="2"/>
  <c r="G919" i="2"/>
  <c r="G742" i="2"/>
  <c r="J741" i="2"/>
  <c r="K741" i="2"/>
  <c r="I741" i="2"/>
  <c r="M741" i="2"/>
  <c r="J1268" i="2" l="1"/>
  <c r="K1268" i="2"/>
  <c r="G1269" i="2"/>
  <c r="I1268" i="2"/>
  <c r="M1268" i="2"/>
  <c r="I1444" i="2"/>
  <c r="G1445" i="2"/>
  <c r="M1444" i="2"/>
  <c r="J1444" i="2"/>
  <c r="K1444" i="2"/>
  <c r="M2148" i="2"/>
  <c r="G2149" i="2"/>
  <c r="J2148" i="2"/>
  <c r="K2148" i="2"/>
  <c r="I2148" i="2"/>
  <c r="H213" i="2"/>
  <c r="M212" i="2"/>
  <c r="I212" i="2"/>
  <c r="J212" i="2"/>
  <c r="K212" i="2"/>
  <c r="H1885" i="2"/>
  <c r="I1884" i="2"/>
  <c r="K1884" i="2"/>
  <c r="M1884" i="2"/>
  <c r="J1884" i="2"/>
  <c r="K2588" i="2"/>
  <c r="J2588" i="2"/>
  <c r="M2588" i="2"/>
  <c r="G2589" i="2"/>
  <c r="I2588" i="2"/>
  <c r="G830" i="2"/>
  <c r="M829" i="2"/>
  <c r="J829" i="2"/>
  <c r="I829" i="2"/>
  <c r="K829" i="2"/>
  <c r="F43" i="18"/>
  <c r="I31" i="21" s="1"/>
  <c r="E31" i="21" s="1"/>
  <c r="J300" i="2"/>
  <c r="I300" i="2"/>
  <c r="K300" i="2"/>
  <c r="G301" i="2"/>
  <c r="M300" i="2"/>
  <c r="C43" i="18"/>
  <c r="H31" i="21" s="1"/>
  <c r="K2060" i="2"/>
  <c r="M2060" i="2"/>
  <c r="G2061" i="2"/>
  <c r="J2060" i="2"/>
  <c r="I2060" i="2"/>
  <c r="H38" i="2"/>
  <c r="K37" i="2"/>
  <c r="M37" i="2"/>
  <c r="I37" i="2"/>
  <c r="J37" i="2"/>
  <c r="J1621" i="2"/>
  <c r="M1621" i="2"/>
  <c r="I1621" i="2"/>
  <c r="K1621" i="2"/>
  <c r="G1622" i="2"/>
  <c r="G1534" i="2"/>
  <c r="K1533" i="2"/>
  <c r="M1533" i="2"/>
  <c r="J1533" i="2"/>
  <c r="I1533" i="2"/>
  <c r="G2327" i="2"/>
  <c r="J2326" i="2"/>
  <c r="K2326" i="2"/>
  <c r="I2326" i="2"/>
  <c r="M2326" i="2"/>
  <c r="K1796" i="2"/>
  <c r="J1796" i="2"/>
  <c r="I1796" i="2"/>
  <c r="M1796" i="2"/>
  <c r="G1797" i="2"/>
  <c r="M1708" i="2"/>
  <c r="I1708" i="2"/>
  <c r="K1708" i="2"/>
  <c r="J1708" i="2"/>
  <c r="G1709" i="2"/>
  <c r="G1181" i="2"/>
  <c r="I1180" i="2"/>
  <c r="M1180" i="2"/>
  <c r="J1180" i="2"/>
  <c r="K1180" i="2"/>
  <c r="H2501" i="2"/>
  <c r="I2500" i="2"/>
  <c r="J2500" i="2"/>
  <c r="K2500" i="2"/>
  <c r="M2500" i="2"/>
  <c r="M652" i="2"/>
  <c r="K652" i="2"/>
  <c r="I652" i="2"/>
  <c r="G653" i="2"/>
  <c r="J652" i="2"/>
  <c r="H565" i="2"/>
  <c r="I564" i="2"/>
  <c r="K564" i="2"/>
  <c r="J564" i="2"/>
  <c r="M564" i="2"/>
  <c r="H389" i="2"/>
  <c r="K388" i="2"/>
  <c r="I388" i="2"/>
  <c r="M388" i="2"/>
  <c r="J388" i="2"/>
  <c r="H918" i="2"/>
  <c r="I917" i="2"/>
  <c r="M917" i="2"/>
  <c r="K917" i="2"/>
  <c r="J917" i="2"/>
  <c r="K1005" i="2"/>
  <c r="I1005" i="2"/>
  <c r="M1005" i="2"/>
  <c r="G1006" i="2"/>
  <c r="J1005" i="2"/>
  <c r="M1093" i="2"/>
  <c r="J1093" i="2"/>
  <c r="G1094" i="2"/>
  <c r="K1093" i="2"/>
  <c r="I1093" i="2"/>
  <c r="I477" i="2"/>
  <c r="G478" i="2"/>
  <c r="K477" i="2"/>
  <c r="M477" i="2"/>
  <c r="J477" i="2"/>
  <c r="K742" i="2"/>
  <c r="G743" i="2"/>
  <c r="M742" i="2"/>
  <c r="I742" i="2"/>
  <c r="J742" i="2"/>
  <c r="J2238" i="2"/>
  <c r="I2238" i="2"/>
  <c r="K2238" i="2"/>
  <c r="G2239" i="2"/>
  <c r="M2238" i="2"/>
  <c r="G1359" i="2"/>
  <c r="M1358" i="2"/>
  <c r="K1358" i="2"/>
  <c r="J1358" i="2"/>
  <c r="I1358" i="2"/>
  <c r="G40" i="2"/>
  <c r="G392" i="2"/>
  <c r="G216" i="2"/>
  <c r="G569" i="2"/>
  <c r="H1974" i="2"/>
  <c r="M1973" i="2"/>
  <c r="J1973" i="2"/>
  <c r="I1973" i="2"/>
  <c r="K1973" i="2"/>
  <c r="G2504" i="2"/>
  <c r="G1979" i="2"/>
  <c r="K125" i="2"/>
  <c r="J125" i="2"/>
  <c r="G126" i="2"/>
  <c r="M125" i="2"/>
  <c r="I125" i="2"/>
  <c r="G1887" i="2"/>
  <c r="G920" i="2"/>
  <c r="J2415" i="2"/>
  <c r="K2415" i="2"/>
  <c r="M2415" i="2"/>
  <c r="G2416" i="2"/>
  <c r="I2415" i="2"/>
  <c r="K1269" i="2" l="1"/>
  <c r="M1269" i="2"/>
  <c r="I1269" i="2"/>
  <c r="G1270" i="2"/>
  <c r="J1269" i="2"/>
  <c r="K1445" i="2"/>
  <c r="I1445" i="2"/>
  <c r="G1446" i="2"/>
  <c r="M1445" i="2"/>
  <c r="J1445" i="2"/>
  <c r="H1886" i="2"/>
  <c r="J1885" i="2"/>
  <c r="K1885" i="2"/>
  <c r="M1885" i="2"/>
  <c r="I1885" i="2"/>
  <c r="H214" i="2"/>
  <c r="I213" i="2"/>
  <c r="K213" i="2"/>
  <c r="M213" i="2"/>
  <c r="J213" i="2"/>
  <c r="J2149" i="2"/>
  <c r="I2149" i="2"/>
  <c r="K2149" i="2"/>
  <c r="M2149" i="2"/>
  <c r="G2150" i="2"/>
  <c r="G831" i="2"/>
  <c r="M830" i="2"/>
  <c r="J830" i="2"/>
  <c r="I830" i="2"/>
  <c r="K830" i="2"/>
  <c r="K2589" i="2"/>
  <c r="I2589" i="2"/>
  <c r="G2590" i="2"/>
  <c r="J2589" i="2"/>
  <c r="M2589" i="2"/>
  <c r="F44" i="18"/>
  <c r="I32" i="21" s="1"/>
  <c r="E32" i="21" s="1"/>
  <c r="M301" i="2"/>
  <c r="G302" i="2"/>
  <c r="I301" i="2"/>
  <c r="J301" i="2"/>
  <c r="K301" i="2"/>
  <c r="C44" i="18"/>
  <c r="H32" i="21" s="1"/>
  <c r="J653" i="2"/>
  <c r="I653" i="2"/>
  <c r="M653" i="2"/>
  <c r="K653" i="2"/>
  <c r="G654" i="2"/>
  <c r="H2502" i="2"/>
  <c r="J2501" i="2"/>
  <c r="K2501" i="2"/>
  <c r="I2501" i="2"/>
  <c r="M2501" i="2"/>
  <c r="H390" i="2"/>
  <c r="I389" i="2"/>
  <c r="K389" i="2"/>
  <c r="J389" i="2"/>
  <c r="M389" i="2"/>
  <c r="H39" i="2"/>
  <c r="K38" i="2"/>
  <c r="I38" i="2"/>
  <c r="M38" i="2"/>
  <c r="J38" i="2"/>
  <c r="M1534" i="2"/>
  <c r="G1535" i="2"/>
  <c r="J1534" i="2"/>
  <c r="K1534" i="2"/>
  <c r="I1534" i="2"/>
  <c r="J1797" i="2"/>
  <c r="M1797" i="2"/>
  <c r="K1797" i="2"/>
  <c r="G1798" i="2"/>
  <c r="I1797" i="2"/>
  <c r="K2327" i="2"/>
  <c r="M2327" i="2"/>
  <c r="G2328" i="2"/>
  <c r="J2327" i="2"/>
  <c r="I2327" i="2"/>
  <c r="K2061" i="2"/>
  <c r="J2061" i="2"/>
  <c r="I2061" i="2"/>
  <c r="M2061" i="2"/>
  <c r="G2062" i="2"/>
  <c r="K1181" i="2"/>
  <c r="M1181" i="2"/>
  <c r="I1181" i="2"/>
  <c r="J1181" i="2"/>
  <c r="G1182" i="2"/>
  <c r="G1623" i="2"/>
  <c r="K1622" i="2"/>
  <c r="I1622" i="2"/>
  <c r="M1622" i="2"/>
  <c r="J1622" i="2"/>
  <c r="H566" i="2"/>
  <c r="K565" i="2"/>
  <c r="J565" i="2"/>
  <c r="M565" i="2"/>
  <c r="I565" i="2"/>
  <c r="J1709" i="2"/>
  <c r="G1710" i="2"/>
  <c r="I1709" i="2"/>
  <c r="M1709" i="2"/>
  <c r="K1709" i="2"/>
  <c r="G1888" i="2"/>
  <c r="G41" i="2"/>
  <c r="K2239" i="2"/>
  <c r="M2239" i="2"/>
  <c r="G2240" i="2"/>
  <c r="I2239" i="2"/>
  <c r="J2239" i="2"/>
  <c r="G921" i="2"/>
  <c r="I478" i="2"/>
  <c r="J478" i="2"/>
  <c r="K478" i="2"/>
  <c r="M478" i="2"/>
  <c r="G479" i="2"/>
  <c r="G1007" i="2"/>
  <c r="I1006" i="2"/>
  <c r="K1006" i="2"/>
  <c r="J1006" i="2"/>
  <c r="M1006" i="2"/>
  <c r="G1980" i="2"/>
  <c r="G570" i="2"/>
  <c r="I126" i="2"/>
  <c r="M126" i="2"/>
  <c r="G127" i="2"/>
  <c r="J126" i="2"/>
  <c r="K126" i="2"/>
  <c r="G393" i="2"/>
  <c r="G2505" i="2"/>
  <c r="G1095" i="2"/>
  <c r="I1094" i="2"/>
  <c r="K1094" i="2"/>
  <c r="J1094" i="2"/>
  <c r="M1094" i="2"/>
  <c r="I2416" i="2"/>
  <c r="G2417" i="2"/>
  <c r="K2416" i="2"/>
  <c r="M2416" i="2"/>
  <c r="J2416" i="2"/>
  <c r="H1975" i="2"/>
  <c r="J1974" i="2"/>
  <c r="K1974" i="2"/>
  <c r="M1974" i="2"/>
  <c r="I1974" i="2"/>
  <c r="G217" i="2"/>
  <c r="K1359" i="2"/>
  <c r="J1359" i="2"/>
  <c r="M1359" i="2"/>
  <c r="G1360" i="2"/>
  <c r="I1359" i="2"/>
  <c r="J743" i="2"/>
  <c r="G744" i="2"/>
  <c r="M743" i="2"/>
  <c r="I743" i="2"/>
  <c r="K743" i="2"/>
  <c r="H919" i="2"/>
  <c r="M918" i="2"/>
  <c r="I918" i="2"/>
  <c r="J918" i="2"/>
  <c r="K918" i="2"/>
  <c r="K1270" i="2" l="1"/>
  <c r="J1270" i="2"/>
  <c r="I1270" i="2"/>
  <c r="G1271" i="2"/>
  <c r="M1270" i="2"/>
  <c r="G1447" i="2"/>
  <c r="J1446" i="2"/>
  <c r="M1446" i="2"/>
  <c r="I1446" i="2"/>
  <c r="K1446" i="2"/>
  <c r="I2150" i="2"/>
  <c r="J2150" i="2"/>
  <c r="K2150" i="2"/>
  <c r="M2150" i="2"/>
  <c r="G2151" i="2"/>
  <c r="H215" i="2"/>
  <c r="I214" i="2"/>
  <c r="M214" i="2"/>
  <c r="K214" i="2"/>
  <c r="J214" i="2"/>
  <c r="H1887" i="2"/>
  <c r="M1886" i="2"/>
  <c r="J1886" i="2"/>
  <c r="K1886" i="2"/>
  <c r="I1886" i="2"/>
  <c r="G2591" i="2"/>
  <c r="M2590" i="2"/>
  <c r="J2590" i="2"/>
  <c r="I2590" i="2"/>
  <c r="K2590" i="2"/>
  <c r="K831" i="2"/>
  <c r="J831" i="2"/>
  <c r="I831" i="2"/>
  <c r="G832" i="2"/>
  <c r="M831" i="2"/>
  <c r="M302" i="2"/>
  <c r="I302" i="2"/>
  <c r="G303" i="2"/>
  <c r="K302" i="2"/>
  <c r="J302" i="2"/>
  <c r="F45" i="18"/>
  <c r="I33" i="21" s="1"/>
  <c r="E33" i="21" s="1"/>
  <c r="C45" i="18"/>
  <c r="H33" i="21" s="1"/>
  <c r="I1535" i="2"/>
  <c r="J1535" i="2"/>
  <c r="G1536" i="2"/>
  <c r="K1535" i="2"/>
  <c r="M1535" i="2"/>
  <c r="K654" i="2"/>
  <c r="G655" i="2"/>
  <c r="J654" i="2"/>
  <c r="I654" i="2"/>
  <c r="M654" i="2"/>
  <c r="G1711" i="2"/>
  <c r="J1710" i="2"/>
  <c r="I1710" i="2"/>
  <c r="M1710" i="2"/>
  <c r="K1710" i="2"/>
  <c r="H391" i="2"/>
  <c r="M390" i="2"/>
  <c r="I390" i="2"/>
  <c r="J390" i="2"/>
  <c r="K390" i="2"/>
  <c r="G1799" i="2"/>
  <c r="J1798" i="2"/>
  <c r="M1798" i="2"/>
  <c r="K1798" i="2"/>
  <c r="I1798" i="2"/>
  <c r="H567" i="2"/>
  <c r="K566" i="2"/>
  <c r="J566" i="2"/>
  <c r="I566" i="2"/>
  <c r="M566" i="2"/>
  <c r="G2329" i="2"/>
  <c r="J2328" i="2"/>
  <c r="K2328" i="2"/>
  <c r="M2328" i="2"/>
  <c r="I2328" i="2"/>
  <c r="H40" i="2"/>
  <c r="K39" i="2"/>
  <c r="M39" i="2"/>
  <c r="I39" i="2"/>
  <c r="J39" i="2"/>
  <c r="G1624" i="2"/>
  <c r="I1623" i="2"/>
  <c r="M1623" i="2"/>
  <c r="J1623" i="2"/>
  <c r="K1623" i="2"/>
  <c r="G1183" i="2"/>
  <c r="M1182" i="2"/>
  <c r="J1182" i="2"/>
  <c r="K1182" i="2"/>
  <c r="I1182" i="2"/>
  <c r="H2503" i="2"/>
  <c r="M2502" i="2"/>
  <c r="K2502" i="2"/>
  <c r="J2502" i="2"/>
  <c r="I2502" i="2"/>
  <c r="K2062" i="2"/>
  <c r="I2062" i="2"/>
  <c r="J2062" i="2"/>
  <c r="M2062" i="2"/>
  <c r="G2063" i="2"/>
  <c r="G922" i="2"/>
  <c r="G1889" i="2"/>
  <c r="H920" i="2"/>
  <c r="K919" i="2"/>
  <c r="M919" i="2"/>
  <c r="I919" i="2"/>
  <c r="J919" i="2"/>
  <c r="G128" i="2"/>
  <c r="J127" i="2"/>
  <c r="K127" i="2"/>
  <c r="M127" i="2"/>
  <c r="I127" i="2"/>
  <c r="I1007" i="2"/>
  <c r="G1008" i="2"/>
  <c r="K1007" i="2"/>
  <c r="M1007" i="2"/>
  <c r="J1007" i="2"/>
  <c r="I479" i="2"/>
  <c r="G480" i="2"/>
  <c r="K479" i="2"/>
  <c r="M479" i="2"/>
  <c r="J479" i="2"/>
  <c r="H1976" i="2"/>
  <c r="M1975" i="2"/>
  <c r="I1975" i="2"/>
  <c r="K1975" i="2"/>
  <c r="J1975" i="2"/>
  <c r="G2506" i="2"/>
  <c r="G394" i="2"/>
  <c r="I2417" i="2"/>
  <c r="K2417" i="2"/>
  <c r="G2418" i="2"/>
  <c r="M2417" i="2"/>
  <c r="J2417" i="2"/>
  <c r="G571" i="2"/>
  <c r="G42" i="2"/>
  <c r="G1981" i="2"/>
  <c r="G1361" i="2"/>
  <c r="M1360" i="2"/>
  <c r="I1360" i="2"/>
  <c r="K1360" i="2"/>
  <c r="J1360" i="2"/>
  <c r="K744" i="2"/>
  <c r="G745" i="2"/>
  <c r="M744" i="2"/>
  <c r="I744" i="2"/>
  <c r="J744" i="2"/>
  <c r="I1095" i="2"/>
  <c r="J1095" i="2"/>
  <c r="K1095" i="2"/>
  <c r="G1096" i="2"/>
  <c r="M1095" i="2"/>
  <c r="G218" i="2"/>
  <c r="G2241" i="2"/>
  <c r="J2240" i="2"/>
  <c r="I2240" i="2"/>
  <c r="K2240" i="2"/>
  <c r="M2240" i="2"/>
  <c r="J1271" i="2" l="1"/>
  <c r="I1271" i="2"/>
  <c r="K1271" i="2"/>
  <c r="G1272" i="2"/>
  <c r="M1271" i="2"/>
  <c r="M1447" i="2"/>
  <c r="G1448" i="2"/>
  <c r="I1447" i="2"/>
  <c r="J1447" i="2"/>
  <c r="K1447" i="2"/>
  <c r="J2151" i="2"/>
  <c r="I2151" i="2"/>
  <c r="M2151" i="2"/>
  <c r="G2152" i="2"/>
  <c r="K2151" i="2"/>
  <c r="H1888" i="2"/>
  <c r="K1887" i="2"/>
  <c r="I1887" i="2"/>
  <c r="M1887" i="2"/>
  <c r="J1887" i="2"/>
  <c r="H216" i="2"/>
  <c r="K215" i="2"/>
  <c r="J215" i="2"/>
  <c r="M215" i="2"/>
  <c r="I215" i="2"/>
  <c r="I832" i="2"/>
  <c r="K832" i="2"/>
  <c r="J832" i="2"/>
  <c r="G833" i="2"/>
  <c r="M832" i="2"/>
  <c r="I2591" i="2"/>
  <c r="J2591" i="2"/>
  <c r="G2592" i="2"/>
  <c r="K2591" i="2"/>
  <c r="M2591" i="2"/>
  <c r="C46" i="18"/>
  <c r="H34" i="21" s="1"/>
  <c r="G304" i="2"/>
  <c r="J303" i="2"/>
  <c r="K303" i="2"/>
  <c r="M303" i="2"/>
  <c r="I303" i="2"/>
  <c r="F46" i="18"/>
  <c r="I34" i="21" s="1"/>
  <c r="E34" i="21" s="1"/>
  <c r="M1183" i="2"/>
  <c r="K1183" i="2"/>
  <c r="I1183" i="2"/>
  <c r="G1184" i="2"/>
  <c r="J1183" i="2"/>
  <c r="H568" i="2"/>
  <c r="M567" i="2"/>
  <c r="K567" i="2"/>
  <c r="J567" i="2"/>
  <c r="I567" i="2"/>
  <c r="I1711" i="2"/>
  <c r="G1712" i="2"/>
  <c r="K1711" i="2"/>
  <c r="J1711" i="2"/>
  <c r="M1711" i="2"/>
  <c r="G1625" i="2"/>
  <c r="J1624" i="2"/>
  <c r="M1624" i="2"/>
  <c r="K1624" i="2"/>
  <c r="I1624" i="2"/>
  <c r="I655" i="2"/>
  <c r="J655" i="2"/>
  <c r="K655" i="2"/>
  <c r="M655" i="2"/>
  <c r="G656" i="2"/>
  <c r="J1536" i="2"/>
  <c r="K1536" i="2"/>
  <c r="M1536" i="2"/>
  <c r="I1536" i="2"/>
  <c r="G1537" i="2"/>
  <c r="G2064" i="2"/>
  <c r="J2063" i="2"/>
  <c r="K2063" i="2"/>
  <c r="I2063" i="2"/>
  <c r="M2063" i="2"/>
  <c r="H41" i="2"/>
  <c r="I40" i="2"/>
  <c r="K40" i="2"/>
  <c r="M40" i="2"/>
  <c r="J40" i="2"/>
  <c r="I1799" i="2"/>
  <c r="M1799" i="2"/>
  <c r="J1799" i="2"/>
  <c r="G1800" i="2"/>
  <c r="K1799" i="2"/>
  <c r="M2329" i="2"/>
  <c r="G2330" i="2"/>
  <c r="I2329" i="2"/>
  <c r="K2329" i="2"/>
  <c r="J2329" i="2"/>
  <c r="H392" i="2"/>
  <c r="J391" i="2"/>
  <c r="I391" i="2"/>
  <c r="M391" i="2"/>
  <c r="K391" i="2"/>
  <c r="H2504" i="2"/>
  <c r="K2503" i="2"/>
  <c r="J2503" i="2"/>
  <c r="I2503" i="2"/>
  <c r="M2503" i="2"/>
  <c r="I1096" i="2"/>
  <c r="K1096" i="2"/>
  <c r="G1097" i="2"/>
  <c r="M1096" i="2"/>
  <c r="J1096" i="2"/>
  <c r="G1890" i="2"/>
  <c r="G129" i="2"/>
  <c r="J128" i="2"/>
  <c r="I128" i="2"/>
  <c r="K128" i="2"/>
  <c r="M128" i="2"/>
  <c r="G395" i="2"/>
  <c r="J2418" i="2"/>
  <c r="K2418" i="2"/>
  <c r="G2419" i="2"/>
  <c r="I2418" i="2"/>
  <c r="M2418" i="2"/>
  <c r="K745" i="2"/>
  <c r="M745" i="2"/>
  <c r="J745" i="2"/>
  <c r="G746" i="2"/>
  <c r="I745" i="2"/>
  <c r="G1362" i="2"/>
  <c r="M1361" i="2"/>
  <c r="K1361" i="2"/>
  <c r="I1361" i="2"/>
  <c r="J1361" i="2"/>
  <c r="G2507" i="2"/>
  <c r="G1982" i="2"/>
  <c r="G572" i="2"/>
  <c r="G43" i="2"/>
  <c r="K1008" i="2"/>
  <c r="J1008" i="2"/>
  <c r="M1008" i="2"/>
  <c r="I1008" i="2"/>
  <c r="G1009" i="2"/>
  <c r="I2241" i="2"/>
  <c r="G2242" i="2"/>
  <c r="M2241" i="2"/>
  <c r="J2241" i="2"/>
  <c r="K2241" i="2"/>
  <c r="H1977" i="2"/>
  <c r="M1976" i="2"/>
  <c r="I1976" i="2"/>
  <c r="J1976" i="2"/>
  <c r="K1976" i="2"/>
  <c r="G923" i="2"/>
  <c r="G219" i="2"/>
  <c r="H921" i="2"/>
  <c r="J920" i="2"/>
  <c r="K920" i="2"/>
  <c r="I920" i="2"/>
  <c r="M920" i="2"/>
  <c r="I480" i="2"/>
  <c r="J480" i="2"/>
  <c r="K480" i="2"/>
  <c r="G481" i="2"/>
  <c r="M480" i="2"/>
  <c r="I1272" i="2" l="1"/>
  <c r="J1272" i="2"/>
  <c r="M1272" i="2"/>
  <c r="K1272" i="2"/>
  <c r="G1273" i="2"/>
  <c r="M1448" i="2"/>
  <c r="J1448" i="2"/>
  <c r="G1449" i="2"/>
  <c r="K1448" i="2"/>
  <c r="I1448" i="2"/>
  <c r="H1889" i="2"/>
  <c r="I1888" i="2"/>
  <c r="M1888" i="2"/>
  <c r="K1888" i="2"/>
  <c r="J1888" i="2"/>
  <c r="G2153" i="2"/>
  <c r="K2152" i="2"/>
  <c r="M2152" i="2"/>
  <c r="J2152" i="2"/>
  <c r="I2152" i="2"/>
  <c r="H217" i="2"/>
  <c r="K216" i="2"/>
  <c r="M216" i="2"/>
  <c r="I216" i="2"/>
  <c r="J216" i="2"/>
  <c r="K2592" i="2"/>
  <c r="J2592" i="2"/>
  <c r="G2593" i="2"/>
  <c r="M2592" i="2"/>
  <c r="I2592" i="2"/>
  <c r="G834" i="2"/>
  <c r="M833" i="2"/>
  <c r="J833" i="2"/>
  <c r="I833" i="2"/>
  <c r="K833" i="2"/>
  <c r="F47" i="18"/>
  <c r="I35" i="21" s="1"/>
  <c r="E35" i="21" s="1"/>
  <c r="J304" i="2"/>
  <c r="I304" i="2"/>
  <c r="K304" i="2"/>
  <c r="M304" i="2"/>
  <c r="G305" i="2"/>
  <c r="C47" i="18"/>
  <c r="H35" i="21" s="1"/>
  <c r="H2505" i="2"/>
  <c r="K2504" i="2"/>
  <c r="M2504" i="2"/>
  <c r="I2504" i="2"/>
  <c r="J2504" i="2"/>
  <c r="I1625" i="2"/>
  <c r="G1626" i="2"/>
  <c r="K1625" i="2"/>
  <c r="J1625" i="2"/>
  <c r="M1625" i="2"/>
  <c r="K1537" i="2"/>
  <c r="G1538" i="2"/>
  <c r="J1537" i="2"/>
  <c r="M1537" i="2"/>
  <c r="I1537" i="2"/>
  <c r="H569" i="2"/>
  <c r="M568" i="2"/>
  <c r="K568" i="2"/>
  <c r="J568" i="2"/>
  <c r="I568" i="2"/>
  <c r="M2330" i="2"/>
  <c r="K2330" i="2"/>
  <c r="G2331" i="2"/>
  <c r="J2330" i="2"/>
  <c r="I2330" i="2"/>
  <c r="G2065" i="2"/>
  <c r="J2064" i="2"/>
  <c r="M2064" i="2"/>
  <c r="I2064" i="2"/>
  <c r="K2064" i="2"/>
  <c r="J1712" i="2"/>
  <c r="G1713" i="2"/>
  <c r="K1712" i="2"/>
  <c r="I1712" i="2"/>
  <c r="M1712" i="2"/>
  <c r="K1184" i="2"/>
  <c r="M1184" i="2"/>
  <c r="J1184" i="2"/>
  <c r="I1184" i="2"/>
  <c r="G1185" i="2"/>
  <c r="H393" i="2"/>
  <c r="I392" i="2"/>
  <c r="J392" i="2"/>
  <c r="M392" i="2"/>
  <c r="K392" i="2"/>
  <c r="G1801" i="2"/>
  <c r="K1800" i="2"/>
  <c r="I1800" i="2"/>
  <c r="J1800" i="2"/>
  <c r="M1800" i="2"/>
  <c r="H42" i="2"/>
  <c r="I41" i="2"/>
  <c r="K41" i="2"/>
  <c r="J41" i="2"/>
  <c r="M41" i="2"/>
  <c r="G657" i="2"/>
  <c r="I656" i="2"/>
  <c r="J656" i="2"/>
  <c r="K656" i="2"/>
  <c r="M656" i="2"/>
  <c r="I2419" i="2"/>
  <c r="G2420" i="2"/>
  <c r="J2419" i="2"/>
  <c r="M2419" i="2"/>
  <c r="K2419" i="2"/>
  <c r="G44" i="2"/>
  <c r="G220" i="2"/>
  <c r="K746" i="2"/>
  <c r="J746" i="2"/>
  <c r="I746" i="2"/>
  <c r="M746" i="2"/>
  <c r="G747" i="2"/>
  <c r="G2508" i="2"/>
  <c r="H1978" i="2"/>
  <c r="K1977" i="2"/>
  <c r="I1977" i="2"/>
  <c r="J1977" i="2"/>
  <c r="M1977" i="2"/>
  <c r="K1009" i="2"/>
  <c r="I1009" i="2"/>
  <c r="G1010" i="2"/>
  <c r="M1009" i="2"/>
  <c r="J1009" i="2"/>
  <c r="G396" i="2"/>
  <c r="I129" i="2"/>
  <c r="G130" i="2"/>
  <c r="M129" i="2"/>
  <c r="J129" i="2"/>
  <c r="K129" i="2"/>
  <c r="G573" i="2"/>
  <c r="H922" i="2"/>
  <c r="I921" i="2"/>
  <c r="M921" i="2"/>
  <c r="J921" i="2"/>
  <c r="K921" i="2"/>
  <c r="G924" i="2"/>
  <c r="I481" i="2"/>
  <c r="K481" i="2"/>
  <c r="G482" i="2"/>
  <c r="M481" i="2"/>
  <c r="J481" i="2"/>
  <c r="M2242" i="2"/>
  <c r="G2243" i="2"/>
  <c r="I2242" i="2"/>
  <c r="K2242" i="2"/>
  <c r="J2242" i="2"/>
  <c r="G1983" i="2"/>
  <c r="I1362" i="2"/>
  <c r="G1363" i="2"/>
  <c r="J1362" i="2"/>
  <c r="K1362" i="2"/>
  <c r="M1362" i="2"/>
  <c r="G1891" i="2"/>
  <c r="K1097" i="2"/>
  <c r="M1097" i="2"/>
  <c r="I1097" i="2"/>
  <c r="G1098" i="2"/>
  <c r="J1097" i="2"/>
  <c r="K1273" i="2" l="1"/>
  <c r="I1273" i="2"/>
  <c r="G1274" i="2"/>
  <c r="M1273" i="2"/>
  <c r="J1273" i="2"/>
  <c r="K1449" i="2"/>
  <c r="M1449" i="2"/>
  <c r="J1449" i="2"/>
  <c r="G1450" i="2"/>
  <c r="I1449" i="2"/>
  <c r="J2153" i="2"/>
  <c r="G2154" i="2"/>
  <c r="M2153" i="2"/>
  <c r="I2153" i="2"/>
  <c r="K2153" i="2"/>
  <c r="H218" i="2"/>
  <c r="M217" i="2"/>
  <c r="J217" i="2"/>
  <c r="I217" i="2"/>
  <c r="K217" i="2"/>
  <c r="H1890" i="2"/>
  <c r="M1889" i="2"/>
  <c r="I1889" i="2"/>
  <c r="J1889" i="2"/>
  <c r="K1889" i="2"/>
  <c r="G835" i="2"/>
  <c r="M834" i="2"/>
  <c r="K834" i="2"/>
  <c r="I834" i="2"/>
  <c r="J834" i="2"/>
  <c r="G2594" i="2"/>
  <c r="I2593" i="2"/>
  <c r="M2593" i="2"/>
  <c r="J2593" i="2"/>
  <c r="K2593" i="2"/>
  <c r="F48" i="18"/>
  <c r="I36" i="21" s="1"/>
  <c r="E36" i="21" s="1"/>
  <c r="J305" i="2"/>
  <c r="G306" i="2"/>
  <c r="I305" i="2"/>
  <c r="K305" i="2"/>
  <c r="M305" i="2"/>
  <c r="C48" i="18"/>
  <c r="H36" i="21" s="1"/>
  <c r="G1186" i="2"/>
  <c r="J1185" i="2"/>
  <c r="K1185" i="2"/>
  <c r="M1185" i="2"/>
  <c r="I1185" i="2"/>
  <c r="M1713" i="2"/>
  <c r="G1714" i="2"/>
  <c r="J1713" i="2"/>
  <c r="I1713" i="2"/>
  <c r="K1713" i="2"/>
  <c r="J657" i="2"/>
  <c r="M657" i="2"/>
  <c r="I657" i="2"/>
  <c r="G658" i="2"/>
  <c r="K657" i="2"/>
  <c r="H570" i="2"/>
  <c r="J569" i="2"/>
  <c r="M569" i="2"/>
  <c r="I569" i="2"/>
  <c r="K569" i="2"/>
  <c r="M1538" i="2"/>
  <c r="G1539" i="2"/>
  <c r="I1538" i="2"/>
  <c r="J1538" i="2"/>
  <c r="K1538" i="2"/>
  <c r="H43" i="2"/>
  <c r="M42" i="2"/>
  <c r="K42" i="2"/>
  <c r="I42" i="2"/>
  <c r="J42" i="2"/>
  <c r="M1626" i="2"/>
  <c r="I1626" i="2"/>
  <c r="K1626" i="2"/>
  <c r="G1627" i="2"/>
  <c r="J1626" i="2"/>
  <c r="I2065" i="2"/>
  <c r="J2065" i="2"/>
  <c r="M2065" i="2"/>
  <c r="G2066" i="2"/>
  <c r="K2065" i="2"/>
  <c r="J2331" i="2"/>
  <c r="K2331" i="2"/>
  <c r="I2331" i="2"/>
  <c r="M2331" i="2"/>
  <c r="G2332" i="2"/>
  <c r="J1801" i="2"/>
  <c r="G1802" i="2"/>
  <c r="M1801" i="2"/>
  <c r="K1801" i="2"/>
  <c r="I1801" i="2"/>
  <c r="H394" i="2"/>
  <c r="I393" i="2"/>
  <c r="M393" i="2"/>
  <c r="K393" i="2"/>
  <c r="J393" i="2"/>
  <c r="H2506" i="2"/>
  <c r="K2505" i="2"/>
  <c r="J2505" i="2"/>
  <c r="I2505" i="2"/>
  <c r="M2505" i="2"/>
  <c r="G221" i="2"/>
  <c r="H923" i="2"/>
  <c r="K922" i="2"/>
  <c r="J922" i="2"/>
  <c r="M922" i="2"/>
  <c r="I922" i="2"/>
  <c r="G1892" i="2"/>
  <c r="J1363" i="2"/>
  <c r="G1364" i="2"/>
  <c r="I1363" i="2"/>
  <c r="K1363" i="2"/>
  <c r="M1363" i="2"/>
  <c r="G925" i="2"/>
  <c r="G397" i="2"/>
  <c r="G2509" i="2"/>
  <c r="M747" i="2"/>
  <c r="I747" i="2"/>
  <c r="J747" i="2"/>
  <c r="G748" i="2"/>
  <c r="K747" i="2"/>
  <c r="M2420" i="2"/>
  <c r="K2420" i="2"/>
  <c r="G2421" i="2"/>
  <c r="I2420" i="2"/>
  <c r="J2420" i="2"/>
  <c r="G1984" i="2"/>
  <c r="I1098" i="2"/>
  <c r="G1099" i="2"/>
  <c r="J1098" i="2"/>
  <c r="K1098" i="2"/>
  <c r="M1098" i="2"/>
  <c r="J2243" i="2"/>
  <c r="K2243" i="2"/>
  <c r="M2243" i="2"/>
  <c r="I2243" i="2"/>
  <c r="G2244" i="2"/>
  <c r="K130" i="2"/>
  <c r="M130" i="2"/>
  <c r="G131" i="2"/>
  <c r="J130" i="2"/>
  <c r="I130" i="2"/>
  <c r="I482" i="2"/>
  <c r="G483" i="2"/>
  <c r="J482" i="2"/>
  <c r="M482" i="2"/>
  <c r="K482" i="2"/>
  <c r="M1010" i="2"/>
  <c r="G1011" i="2"/>
  <c r="I1010" i="2"/>
  <c r="K1010" i="2"/>
  <c r="J1010" i="2"/>
  <c r="G574" i="2"/>
  <c r="G45" i="2"/>
  <c r="H1979" i="2"/>
  <c r="J1978" i="2"/>
  <c r="K1978" i="2"/>
  <c r="M1978" i="2"/>
  <c r="I1978" i="2"/>
  <c r="I1274" i="2" l="1"/>
  <c r="J1274" i="2"/>
  <c r="G1275" i="2"/>
  <c r="M1274" i="2"/>
  <c r="K1274" i="2"/>
  <c r="J1450" i="2"/>
  <c r="G1451" i="2"/>
  <c r="M1450" i="2"/>
  <c r="I1450" i="2"/>
  <c r="K1450" i="2"/>
  <c r="H1891" i="2"/>
  <c r="K1890" i="2"/>
  <c r="I1890" i="2"/>
  <c r="J1890" i="2"/>
  <c r="M1890" i="2"/>
  <c r="G2155" i="2"/>
  <c r="K2154" i="2"/>
  <c r="J2154" i="2"/>
  <c r="I2154" i="2"/>
  <c r="M2154" i="2"/>
  <c r="H219" i="2"/>
  <c r="M218" i="2"/>
  <c r="K218" i="2"/>
  <c r="I218" i="2"/>
  <c r="J218" i="2"/>
  <c r="I2594" i="2"/>
  <c r="M2594" i="2"/>
  <c r="G2595" i="2"/>
  <c r="K2594" i="2"/>
  <c r="J2594" i="2"/>
  <c r="M835" i="2"/>
  <c r="K835" i="2"/>
  <c r="G836" i="2"/>
  <c r="J835" i="2"/>
  <c r="I835" i="2"/>
  <c r="C49" i="18"/>
  <c r="H37" i="21" s="1"/>
  <c r="F49" i="18"/>
  <c r="I37" i="21" s="1"/>
  <c r="E37" i="21" s="1"/>
  <c r="G307" i="2"/>
  <c r="K306" i="2"/>
  <c r="I306" i="2"/>
  <c r="J306" i="2"/>
  <c r="M306" i="2"/>
  <c r="H395" i="2"/>
  <c r="I394" i="2"/>
  <c r="J394" i="2"/>
  <c r="K394" i="2"/>
  <c r="M394" i="2"/>
  <c r="J1627" i="2"/>
  <c r="M1627" i="2"/>
  <c r="K1627" i="2"/>
  <c r="G1628" i="2"/>
  <c r="I1627" i="2"/>
  <c r="H44" i="2"/>
  <c r="K43" i="2"/>
  <c r="I43" i="2"/>
  <c r="J43" i="2"/>
  <c r="M43" i="2"/>
  <c r="J1714" i="2"/>
  <c r="I1714" i="2"/>
  <c r="M1714" i="2"/>
  <c r="G1715" i="2"/>
  <c r="K1714" i="2"/>
  <c r="H2507" i="2"/>
  <c r="I2506" i="2"/>
  <c r="J2506" i="2"/>
  <c r="K2506" i="2"/>
  <c r="M2506" i="2"/>
  <c r="H571" i="2"/>
  <c r="I570" i="2"/>
  <c r="J570" i="2"/>
  <c r="M570" i="2"/>
  <c r="K570" i="2"/>
  <c r="M2332" i="2"/>
  <c r="I2332" i="2"/>
  <c r="J2332" i="2"/>
  <c r="K2332" i="2"/>
  <c r="G2333" i="2"/>
  <c r="K1802" i="2"/>
  <c r="I1802" i="2"/>
  <c r="J1802" i="2"/>
  <c r="M1802" i="2"/>
  <c r="G1803" i="2"/>
  <c r="K2066" i="2"/>
  <c r="G2067" i="2"/>
  <c r="J2066" i="2"/>
  <c r="I2066" i="2"/>
  <c r="M2066" i="2"/>
  <c r="J1539" i="2"/>
  <c r="M1539" i="2"/>
  <c r="I1539" i="2"/>
  <c r="G1540" i="2"/>
  <c r="K1539" i="2"/>
  <c r="K658" i="2"/>
  <c r="G659" i="2"/>
  <c r="J658" i="2"/>
  <c r="M658" i="2"/>
  <c r="I658" i="2"/>
  <c r="M1186" i="2"/>
  <c r="G1187" i="2"/>
  <c r="J1186" i="2"/>
  <c r="I1186" i="2"/>
  <c r="K1186" i="2"/>
  <c r="I2244" i="2"/>
  <c r="G2245" i="2"/>
  <c r="K2244" i="2"/>
  <c r="M2244" i="2"/>
  <c r="J2244" i="2"/>
  <c r="M1099" i="2"/>
  <c r="K1099" i="2"/>
  <c r="I1099" i="2"/>
  <c r="J1099" i="2"/>
  <c r="G1100" i="2"/>
  <c r="G2510" i="2"/>
  <c r="G575" i="2"/>
  <c r="G926" i="2"/>
  <c r="G1985" i="2"/>
  <c r="G222" i="2"/>
  <c r="J748" i="2"/>
  <c r="K748" i="2"/>
  <c r="I748" i="2"/>
  <c r="M748" i="2"/>
  <c r="G749" i="2"/>
  <c r="I1364" i="2"/>
  <c r="J1364" i="2"/>
  <c r="M1364" i="2"/>
  <c r="G1365" i="2"/>
  <c r="K1364" i="2"/>
  <c r="M131" i="2"/>
  <c r="K131" i="2"/>
  <c r="J131" i="2"/>
  <c r="G132" i="2"/>
  <c r="I131" i="2"/>
  <c r="H924" i="2"/>
  <c r="I923" i="2"/>
  <c r="K923" i="2"/>
  <c r="M923" i="2"/>
  <c r="J923" i="2"/>
  <c r="M2421" i="2"/>
  <c r="G2422" i="2"/>
  <c r="J2421" i="2"/>
  <c r="K2421" i="2"/>
  <c r="I2421" i="2"/>
  <c r="M1011" i="2"/>
  <c r="G1012" i="2"/>
  <c r="K1011" i="2"/>
  <c r="J1011" i="2"/>
  <c r="I1011" i="2"/>
  <c r="H1980" i="2"/>
  <c r="M1979" i="2"/>
  <c r="I1979" i="2"/>
  <c r="K1979" i="2"/>
  <c r="J1979" i="2"/>
  <c r="G46" i="2"/>
  <c r="G398" i="2"/>
  <c r="G1893" i="2"/>
  <c r="I483" i="2"/>
  <c r="G484" i="2"/>
  <c r="M483" i="2"/>
  <c r="J483" i="2"/>
  <c r="K483" i="2"/>
  <c r="J1275" i="2" l="1"/>
  <c r="K1275" i="2"/>
  <c r="I1275" i="2"/>
  <c r="M1275" i="2"/>
  <c r="G1276" i="2"/>
  <c r="M1451" i="2"/>
  <c r="G1452" i="2"/>
  <c r="I1451" i="2"/>
  <c r="K1451" i="2"/>
  <c r="J1451" i="2"/>
  <c r="H220" i="2"/>
  <c r="K219" i="2"/>
  <c r="J219" i="2"/>
  <c r="M219" i="2"/>
  <c r="I219" i="2"/>
  <c r="M2155" i="2"/>
  <c r="I2155" i="2"/>
  <c r="K2155" i="2"/>
  <c r="G2156" i="2"/>
  <c r="J2155" i="2"/>
  <c r="H1892" i="2"/>
  <c r="K1891" i="2"/>
  <c r="M1891" i="2"/>
  <c r="J1891" i="2"/>
  <c r="I1891" i="2"/>
  <c r="G837" i="2"/>
  <c r="J836" i="2"/>
  <c r="M836" i="2"/>
  <c r="I836" i="2"/>
  <c r="K836" i="2"/>
  <c r="I2595" i="2"/>
  <c r="G2596" i="2"/>
  <c r="M2595" i="2"/>
  <c r="J2595" i="2"/>
  <c r="K2595" i="2"/>
  <c r="F50" i="18"/>
  <c r="I38" i="21" s="1"/>
  <c r="E38" i="21" s="1"/>
  <c r="C50" i="18"/>
  <c r="H38" i="21" s="1"/>
  <c r="I307" i="2"/>
  <c r="J307" i="2"/>
  <c r="M307" i="2"/>
  <c r="K307" i="2"/>
  <c r="G308" i="2"/>
  <c r="J2067" i="2"/>
  <c r="G2068" i="2"/>
  <c r="K2067" i="2"/>
  <c r="M2067" i="2"/>
  <c r="I2067" i="2"/>
  <c r="I1187" i="2"/>
  <c r="M1187" i="2"/>
  <c r="G1188" i="2"/>
  <c r="J1187" i="2"/>
  <c r="K1187" i="2"/>
  <c r="G1541" i="2"/>
  <c r="M1540" i="2"/>
  <c r="I1540" i="2"/>
  <c r="K1540" i="2"/>
  <c r="J1540" i="2"/>
  <c r="G1804" i="2"/>
  <c r="I1803" i="2"/>
  <c r="K1803" i="2"/>
  <c r="M1803" i="2"/>
  <c r="J1803" i="2"/>
  <c r="H2508" i="2"/>
  <c r="K2507" i="2"/>
  <c r="M2507" i="2"/>
  <c r="J2507" i="2"/>
  <c r="I2507" i="2"/>
  <c r="K1715" i="2"/>
  <c r="G1716" i="2"/>
  <c r="I1715" i="2"/>
  <c r="M1715" i="2"/>
  <c r="J1715" i="2"/>
  <c r="H45" i="2"/>
  <c r="M44" i="2"/>
  <c r="K44" i="2"/>
  <c r="J44" i="2"/>
  <c r="I44" i="2"/>
  <c r="H572" i="2"/>
  <c r="K571" i="2"/>
  <c r="J571" i="2"/>
  <c r="M571" i="2"/>
  <c r="I571" i="2"/>
  <c r="I659" i="2"/>
  <c r="G660" i="2"/>
  <c r="K659" i="2"/>
  <c r="M659" i="2"/>
  <c r="J659" i="2"/>
  <c r="G1629" i="2"/>
  <c r="M1628" i="2"/>
  <c r="K1628" i="2"/>
  <c r="I1628" i="2"/>
  <c r="J1628" i="2"/>
  <c r="G2334" i="2"/>
  <c r="I2333" i="2"/>
  <c r="M2333" i="2"/>
  <c r="K2333" i="2"/>
  <c r="J2333" i="2"/>
  <c r="H396" i="2"/>
  <c r="I395" i="2"/>
  <c r="K395" i="2"/>
  <c r="M395" i="2"/>
  <c r="J395" i="2"/>
  <c r="I484" i="2"/>
  <c r="G485" i="2"/>
  <c r="K484" i="2"/>
  <c r="M484" i="2"/>
  <c r="J484" i="2"/>
  <c r="G47" i="2"/>
  <c r="J1365" i="2"/>
  <c r="G1366" i="2"/>
  <c r="I1365" i="2"/>
  <c r="K1365" i="2"/>
  <c r="M1365" i="2"/>
  <c r="M1100" i="2"/>
  <c r="K1100" i="2"/>
  <c r="J1100" i="2"/>
  <c r="G1101" i="2"/>
  <c r="I1100" i="2"/>
  <c r="K2245" i="2"/>
  <c r="J2245" i="2"/>
  <c r="I2245" i="2"/>
  <c r="G2246" i="2"/>
  <c r="M2245" i="2"/>
  <c r="H925" i="2"/>
  <c r="K924" i="2"/>
  <c r="J924" i="2"/>
  <c r="M924" i="2"/>
  <c r="I924" i="2"/>
  <c r="G2511" i="2"/>
  <c r="J132" i="2"/>
  <c r="G133" i="2"/>
  <c r="K132" i="2"/>
  <c r="I132" i="2"/>
  <c r="M132" i="2"/>
  <c r="G223" i="2"/>
  <c r="G1894" i="2"/>
  <c r="J2422" i="2"/>
  <c r="K2422" i="2"/>
  <c r="G2423" i="2"/>
  <c r="I2422" i="2"/>
  <c r="M2422" i="2"/>
  <c r="I749" i="2"/>
  <c r="K749" i="2"/>
  <c r="J749" i="2"/>
  <c r="G750" i="2"/>
  <c r="M749" i="2"/>
  <c r="G1986" i="2"/>
  <c r="G927" i="2"/>
  <c r="G576" i="2"/>
  <c r="G399" i="2"/>
  <c r="M1012" i="2"/>
  <c r="J1012" i="2"/>
  <c r="I1012" i="2"/>
  <c r="G1013" i="2"/>
  <c r="K1012" i="2"/>
  <c r="H1981" i="2"/>
  <c r="I1980" i="2"/>
  <c r="M1980" i="2"/>
  <c r="K1980" i="2"/>
  <c r="J1980" i="2"/>
  <c r="M1276" i="2" l="1"/>
  <c r="J1276" i="2"/>
  <c r="G1277" i="2"/>
  <c r="K1276" i="2"/>
  <c r="I1276" i="2"/>
  <c r="J1452" i="2"/>
  <c r="I1452" i="2"/>
  <c r="G1453" i="2"/>
  <c r="M1452" i="2"/>
  <c r="K1452" i="2"/>
  <c r="H1893" i="2"/>
  <c r="M1892" i="2"/>
  <c r="I1892" i="2"/>
  <c r="J1892" i="2"/>
  <c r="K1892" i="2"/>
  <c r="K2156" i="2"/>
  <c r="M2156" i="2"/>
  <c r="I2156" i="2"/>
  <c r="G2157" i="2"/>
  <c r="J2156" i="2"/>
  <c r="H221" i="2"/>
  <c r="M220" i="2"/>
  <c r="I220" i="2"/>
  <c r="K220" i="2"/>
  <c r="J220" i="2"/>
  <c r="I2596" i="2"/>
  <c r="J2596" i="2"/>
  <c r="K2596" i="2"/>
  <c r="M2596" i="2"/>
  <c r="G2597" i="2"/>
  <c r="K837" i="2"/>
  <c r="J837" i="2"/>
  <c r="I837" i="2"/>
  <c r="G838" i="2"/>
  <c r="M837" i="2"/>
  <c r="F51" i="18"/>
  <c r="I39" i="21" s="1"/>
  <c r="E39" i="21" s="1"/>
  <c r="K308" i="2"/>
  <c r="G309" i="2"/>
  <c r="J308" i="2"/>
  <c r="M308" i="2"/>
  <c r="I308" i="2"/>
  <c r="C51" i="18"/>
  <c r="H39" i="21" s="1"/>
  <c r="K1804" i="2"/>
  <c r="I1804" i="2"/>
  <c r="G1805" i="2"/>
  <c r="M1804" i="2"/>
  <c r="J1804" i="2"/>
  <c r="K1188" i="2"/>
  <c r="G1189" i="2"/>
  <c r="I1188" i="2"/>
  <c r="M1188" i="2"/>
  <c r="J1188" i="2"/>
  <c r="H46" i="2"/>
  <c r="I45" i="2"/>
  <c r="J45" i="2"/>
  <c r="M45" i="2"/>
  <c r="K45" i="2"/>
  <c r="K1629" i="2"/>
  <c r="G1630" i="2"/>
  <c r="M1629" i="2"/>
  <c r="I1629" i="2"/>
  <c r="J1629" i="2"/>
  <c r="H397" i="2"/>
  <c r="M396" i="2"/>
  <c r="J396" i="2"/>
  <c r="K396" i="2"/>
  <c r="I396" i="2"/>
  <c r="K2334" i="2"/>
  <c r="I2334" i="2"/>
  <c r="M2334" i="2"/>
  <c r="J2334" i="2"/>
  <c r="G2335" i="2"/>
  <c r="G1717" i="2"/>
  <c r="M1716" i="2"/>
  <c r="K1716" i="2"/>
  <c r="I1716" i="2"/>
  <c r="J1716" i="2"/>
  <c r="G1542" i="2"/>
  <c r="M1541" i="2"/>
  <c r="J1541" i="2"/>
  <c r="K1541" i="2"/>
  <c r="I1541" i="2"/>
  <c r="H2509" i="2"/>
  <c r="K2508" i="2"/>
  <c r="J2508" i="2"/>
  <c r="I2508" i="2"/>
  <c r="M2508" i="2"/>
  <c r="H573" i="2"/>
  <c r="I572" i="2"/>
  <c r="M572" i="2"/>
  <c r="K572" i="2"/>
  <c r="J572" i="2"/>
  <c r="K660" i="2"/>
  <c r="J660" i="2"/>
  <c r="I660" i="2"/>
  <c r="G661" i="2"/>
  <c r="M660" i="2"/>
  <c r="G2069" i="2"/>
  <c r="I2068" i="2"/>
  <c r="M2068" i="2"/>
  <c r="K2068" i="2"/>
  <c r="J2068" i="2"/>
  <c r="G400" i="2"/>
  <c r="G1987" i="2"/>
  <c r="J2246" i="2"/>
  <c r="K2246" i="2"/>
  <c r="I2246" i="2"/>
  <c r="G2247" i="2"/>
  <c r="M2246" i="2"/>
  <c r="H926" i="2"/>
  <c r="I925" i="2"/>
  <c r="K925" i="2"/>
  <c r="M925" i="2"/>
  <c r="J925" i="2"/>
  <c r="G2512" i="2"/>
  <c r="M1366" i="2"/>
  <c r="I1366" i="2"/>
  <c r="J1366" i="2"/>
  <c r="G1367" i="2"/>
  <c r="K1366" i="2"/>
  <c r="G577" i="2"/>
  <c r="I1013" i="2"/>
  <c r="M1013" i="2"/>
  <c r="J1013" i="2"/>
  <c r="K1013" i="2"/>
  <c r="G1014" i="2"/>
  <c r="H1982" i="2"/>
  <c r="J1981" i="2"/>
  <c r="M1981" i="2"/>
  <c r="I1981" i="2"/>
  <c r="K1981" i="2"/>
  <c r="G928" i="2"/>
  <c r="I750" i="2"/>
  <c r="K750" i="2"/>
  <c r="J750" i="2"/>
  <c r="G751" i="2"/>
  <c r="M750" i="2"/>
  <c r="G1895" i="2"/>
  <c r="G1102" i="2"/>
  <c r="K1101" i="2"/>
  <c r="I1101" i="2"/>
  <c r="M1101" i="2"/>
  <c r="J1101" i="2"/>
  <c r="G48" i="2"/>
  <c r="G486" i="2"/>
  <c r="M485" i="2"/>
  <c r="K485" i="2"/>
  <c r="J485" i="2"/>
  <c r="I485" i="2"/>
  <c r="J2423" i="2"/>
  <c r="G2424" i="2"/>
  <c r="K2423" i="2"/>
  <c r="I2423" i="2"/>
  <c r="M2423" i="2"/>
  <c r="G224" i="2"/>
  <c r="I133" i="2"/>
  <c r="G134" i="2"/>
  <c r="K133" i="2"/>
  <c r="M133" i="2"/>
  <c r="J133" i="2"/>
  <c r="G1278" i="2" l="1"/>
  <c r="K1277" i="2"/>
  <c r="M1277" i="2"/>
  <c r="I1277" i="2"/>
  <c r="J1277" i="2"/>
  <c r="K1453" i="2"/>
  <c r="J1453" i="2"/>
  <c r="M1453" i="2"/>
  <c r="I1453" i="2"/>
  <c r="G1454" i="2"/>
  <c r="H222" i="2"/>
  <c r="M221" i="2"/>
  <c r="J221" i="2"/>
  <c r="K221" i="2"/>
  <c r="I221" i="2"/>
  <c r="G2158" i="2"/>
  <c r="J2157" i="2"/>
  <c r="I2157" i="2"/>
  <c r="K2157" i="2"/>
  <c r="M2157" i="2"/>
  <c r="H1894" i="2"/>
  <c r="I1893" i="2"/>
  <c r="M1893" i="2"/>
  <c r="J1893" i="2"/>
  <c r="K1893" i="2"/>
  <c r="I2597" i="2"/>
  <c r="J2597" i="2"/>
  <c r="M2597" i="2"/>
  <c r="G2598" i="2"/>
  <c r="K2597" i="2"/>
  <c r="J838" i="2"/>
  <c r="K838" i="2"/>
  <c r="G839" i="2"/>
  <c r="M838" i="2"/>
  <c r="I838" i="2"/>
  <c r="F52" i="18"/>
  <c r="I40" i="21" s="1"/>
  <c r="E40" i="21" s="1"/>
  <c r="I309" i="2"/>
  <c r="K309" i="2"/>
  <c r="M309" i="2"/>
  <c r="J309" i="2"/>
  <c r="G310" i="2"/>
  <c r="C52" i="18"/>
  <c r="H40" i="21" s="1"/>
  <c r="G1718" i="2"/>
  <c r="J1717" i="2"/>
  <c r="I1717" i="2"/>
  <c r="M1717" i="2"/>
  <c r="K1717" i="2"/>
  <c r="M2069" i="2"/>
  <c r="K2069" i="2"/>
  <c r="J2069" i="2"/>
  <c r="I2069" i="2"/>
  <c r="G2070" i="2"/>
  <c r="I1542" i="2"/>
  <c r="M1542" i="2"/>
  <c r="J1542" i="2"/>
  <c r="G1543" i="2"/>
  <c r="K1542" i="2"/>
  <c r="G1190" i="2"/>
  <c r="J1189" i="2"/>
  <c r="M1189" i="2"/>
  <c r="K1189" i="2"/>
  <c r="I1189" i="2"/>
  <c r="H398" i="2"/>
  <c r="K397" i="2"/>
  <c r="J397" i="2"/>
  <c r="I397" i="2"/>
  <c r="M397" i="2"/>
  <c r="J661" i="2"/>
  <c r="M661" i="2"/>
  <c r="G662" i="2"/>
  <c r="I661" i="2"/>
  <c r="K661" i="2"/>
  <c r="H47" i="2"/>
  <c r="J46" i="2"/>
  <c r="M46" i="2"/>
  <c r="K46" i="2"/>
  <c r="I46" i="2"/>
  <c r="I1805" i="2"/>
  <c r="M1805" i="2"/>
  <c r="K1805" i="2"/>
  <c r="G1806" i="2"/>
  <c r="J1805" i="2"/>
  <c r="I2335" i="2"/>
  <c r="J2335" i="2"/>
  <c r="M2335" i="2"/>
  <c r="K2335" i="2"/>
  <c r="G2336" i="2"/>
  <c r="H574" i="2"/>
  <c r="J573" i="2"/>
  <c r="I573" i="2"/>
  <c r="K573" i="2"/>
  <c r="M573" i="2"/>
  <c r="H2510" i="2"/>
  <c r="I2509" i="2"/>
  <c r="J2509" i="2"/>
  <c r="K2509" i="2"/>
  <c r="M2509" i="2"/>
  <c r="J1630" i="2"/>
  <c r="I1630" i="2"/>
  <c r="K1630" i="2"/>
  <c r="M1630" i="2"/>
  <c r="G1631" i="2"/>
  <c r="G225" i="2"/>
  <c r="J2247" i="2"/>
  <c r="K2247" i="2"/>
  <c r="G2248" i="2"/>
  <c r="M2247" i="2"/>
  <c r="I2247" i="2"/>
  <c r="J751" i="2"/>
  <c r="G752" i="2"/>
  <c r="K751" i="2"/>
  <c r="M751" i="2"/>
  <c r="I751" i="2"/>
  <c r="G2513" i="2"/>
  <c r="J1367" i="2"/>
  <c r="K1367" i="2"/>
  <c r="G1368" i="2"/>
  <c r="I1367" i="2"/>
  <c r="M1367" i="2"/>
  <c r="G49" i="2"/>
  <c r="G1989" i="2"/>
  <c r="G1988" i="2"/>
  <c r="G487" i="2"/>
  <c r="J486" i="2"/>
  <c r="K486" i="2"/>
  <c r="M486" i="2"/>
  <c r="I486" i="2"/>
  <c r="G135" i="2"/>
  <c r="I134" i="2"/>
  <c r="M134" i="2"/>
  <c r="K134" i="2"/>
  <c r="J134" i="2"/>
  <c r="G1896" i="2"/>
  <c r="G1015" i="2"/>
  <c r="J1014" i="2"/>
  <c r="I1014" i="2"/>
  <c r="M1014" i="2"/>
  <c r="K1014" i="2"/>
  <c r="G578" i="2"/>
  <c r="G401" i="2"/>
  <c r="G929" i="2"/>
  <c r="H1983" i="2"/>
  <c r="J1982" i="2"/>
  <c r="I1982" i="2"/>
  <c r="M1982" i="2"/>
  <c r="K1982" i="2"/>
  <c r="H927" i="2"/>
  <c r="I926" i="2"/>
  <c r="J926" i="2"/>
  <c r="K926" i="2"/>
  <c r="M926" i="2"/>
  <c r="J1102" i="2"/>
  <c r="K1102" i="2"/>
  <c r="G1103" i="2"/>
  <c r="M1102" i="2"/>
  <c r="I1102" i="2"/>
  <c r="I2424" i="2"/>
  <c r="K2424" i="2"/>
  <c r="G2425" i="2"/>
  <c r="J2424" i="2"/>
  <c r="M2424" i="2"/>
  <c r="M1278" i="2" l="1"/>
  <c r="K1278" i="2"/>
  <c r="J1278" i="2"/>
  <c r="G1279" i="2"/>
  <c r="I1278" i="2"/>
  <c r="J1454" i="2"/>
  <c r="M1454" i="2"/>
  <c r="G1455" i="2"/>
  <c r="K1454" i="2"/>
  <c r="I1454" i="2"/>
  <c r="C53" i="18"/>
  <c r="H41" i="21" s="1"/>
  <c r="H1895" i="2"/>
  <c r="J1894" i="2"/>
  <c r="I1894" i="2"/>
  <c r="M1894" i="2"/>
  <c r="K1894" i="2"/>
  <c r="I2158" i="2"/>
  <c r="M2158" i="2"/>
  <c r="J2158" i="2"/>
  <c r="K2158" i="2"/>
  <c r="G2159" i="2"/>
  <c r="H223" i="2"/>
  <c r="M222" i="2"/>
  <c r="J222" i="2"/>
  <c r="K222" i="2"/>
  <c r="I222" i="2"/>
  <c r="I839" i="2"/>
  <c r="K839" i="2"/>
  <c r="J839" i="2"/>
  <c r="M839" i="2"/>
  <c r="G840" i="2"/>
  <c r="I2598" i="2"/>
  <c r="M2598" i="2"/>
  <c r="J2598" i="2"/>
  <c r="G2599" i="2"/>
  <c r="K2598" i="2"/>
  <c r="F53" i="18"/>
  <c r="I41" i="21" s="1"/>
  <c r="E41" i="21" s="1"/>
  <c r="J310" i="2"/>
  <c r="G311" i="2"/>
  <c r="M310" i="2"/>
  <c r="I310" i="2"/>
  <c r="K310" i="2"/>
  <c r="H2511" i="2"/>
  <c r="K2510" i="2"/>
  <c r="J2510" i="2"/>
  <c r="M2510" i="2"/>
  <c r="I2510" i="2"/>
  <c r="I1190" i="2"/>
  <c r="M1190" i="2"/>
  <c r="G1191" i="2"/>
  <c r="K1190" i="2"/>
  <c r="J1190" i="2"/>
  <c r="K1543" i="2"/>
  <c r="I1543" i="2"/>
  <c r="J1543" i="2"/>
  <c r="M1543" i="2"/>
  <c r="G1544" i="2"/>
  <c r="J1806" i="2"/>
  <c r="K1806" i="2"/>
  <c r="I1806" i="2"/>
  <c r="G1807" i="2"/>
  <c r="M1806" i="2"/>
  <c r="H48" i="2"/>
  <c r="M47" i="2"/>
  <c r="J47" i="2"/>
  <c r="K47" i="2"/>
  <c r="I47" i="2"/>
  <c r="H575" i="2"/>
  <c r="K574" i="2"/>
  <c r="I574" i="2"/>
  <c r="M574" i="2"/>
  <c r="J574" i="2"/>
  <c r="G2337" i="2"/>
  <c r="I2336" i="2"/>
  <c r="M2336" i="2"/>
  <c r="K2336" i="2"/>
  <c r="J2336" i="2"/>
  <c r="H399" i="2"/>
  <c r="M398" i="2"/>
  <c r="J398" i="2"/>
  <c r="I398" i="2"/>
  <c r="K398" i="2"/>
  <c r="M2070" i="2"/>
  <c r="I2070" i="2"/>
  <c r="G2071" i="2"/>
  <c r="K2070" i="2"/>
  <c r="J2070" i="2"/>
  <c r="G1632" i="2"/>
  <c r="I1631" i="2"/>
  <c r="J1631" i="2"/>
  <c r="K1631" i="2"/>
  <c r="M1631" i="2"/>
  <c r="G663" i="2"/>
  <c r="M662" i="2"/>
  <c r="I662" i="2"/>
  <c r="J662" i="2"/>
  <c r="K662" i="2"/>
  <c r="I1718" i="2"/>
  <c r="G1719" i="2"/>
  <c r="J1718" i="2"/>
  <c r="M1718" i="2"/>
  <c r="K1718" i="2"/>
  <c r="H928" i="2"/>
  <c r="M927" i="2"/>
  <c r="I927" i="2"/>
  <c r="K927" i="2"/>
  <c r="J927" i="2"/>
  <c r="G930" i="2"/>
  <c r="G402" i="2"/>
  <c r="J487" i="2"/>
  <c r="G488" i="2"/>
  <c r="K487" i="2"/>
  <c r="M487" i="2"/>
  <c r="I487" i="2"/>
  <c r="G1897" i="2"/>
  <c r="G1990" i="2"/>
  <c r="G2514" i="2"/>
  <c r="I1103" i="2"/>
  <c r="K1103" i="2"/>
  <c r="G1104" i="2"/>
  <c r="J1103" i="2"/>
  <c r="M1103" i="2"/>
  <c r="J2248" i="2"/>
  <c r="G2249" i="2"/>
  <c r="K2248" i="2"/>
  <c r="I2248" i="2"/>
  <c r="M2248" i="2"/>
  <c r="G579" i="2"/>
  <c r="I1015" i="2"/>
  <c r="G1016" i="2"/>
  <c r="J1015" i="2"/>
  <c r="K1015" i="2"/>
  <c r="M1015" i="2"/>
  <c r="G226" i="2"/>
  <c r="G50" i="2"/>
  <c r="J2425" i="2"/>
  <c r="G2426" i="2"/>
  <c r="K2425" i="2"/>
  <c r="I2425" i="2"/>
  <c r="M2425" i="2"/>
  <c r="H1984" i="2"/>
  <c r="M1983" i="2"/>
  <c r="J1983" i="2"/>
  <c r="I1983" i="2"/>
  <c r="K1983" i="2"/>
  <c r="J135" i="2"/>
  <c r="G136" i="2"/>
  <c r="I135" i="2"/>
  <c r="K135" i="2"/>
  <c r="M135" i="2"/>
  <c r="M1368" i="2"/>
  <c r="G1369" i="2"/>
  <c r="J1368" i="2"/>
  <c r="I1368" i="2"/>
  <c r="K1368" i="2"/>
  <c r="J752" i="2"/>
  <c r="G753" i="2"/>
  <c r="M752" i="2"/>
  <c r="I752" i="2"/>
  <c r="K752" i="2"/>
  <c r="M1279" i="2" l="1"/>
  <c r="J1279" i="2"/>
  <c r="K1279" i="2"/>
  <c r="I1279" i="2"/>
  <c r="G1280" i="2"/>
  <c r="K1455" i="2"/>
  <c r="I1455" i="2"/>
  <c r="G1456" i="2"/>
  <c r="M1455" i="2"/>
  <c r="J1455" i="2"/>
  <c r="H224" i="2"/>
  <c r="I223" i="2"/>
  <c r="J223" i="2"/>
  <c r="M223" i="2"/>
  <c r="K223" i="2"/>
  <c r="K2159" i="2"/>
  <c r="M2159" i="2"/>
  <c r="J2159" i="2"/>
  <c r="I2159" i="2"/>
  <c r="G2160" i="2"/>
  <c r="H1896" i="2"/>
  <c r="I1895" i="2"/>
  <c r="M1895" i="2"/>
  <c r="J1895" i="2"/>
  <c r="K1895" i="2"/>
  <c r="K840" i="2"/>
  <c r="M840" i="2"/>
  <c r="G841" i="2"/>
  <c r="I840" i="2"/>
  <c r="J840" i="2"/>
  <c r="J2599" i="2"/>
  <c r="K2599" i="2"/>
  <c r="M2599" i="2"/>
  <c r="I2599" i="2"/>
  <c r="G2600" i="2"/>
  <c r="J311" i="2"/>
  <c r="G312" i="2"/>
  <c r="K311" i="2"/>
  <c r="I311" i="2"/>
  <c r="M311" i="2"/>
  <c r="K1544" i="2"/>
  <c r="M1544" i="2"/>
  <c r="G1545" i="2"/>
  <c r="I1544" i="2"/>
  <c r="J1544" i="2"/>
  <c r="H49" i="2"/>
  <c r="M48" i="2"/>
  <c r="I48" i="2"/>
  <c r="J48" i="2"/>
  <c r="K48" i="2"/>
  <c r="K663" i="2"/>
  <c r="J663" i="2"/>
  <c r="M663" i="2"/>
  <c r="G664" i="2"/>
  <c r="I663" i="2"/>
  <c r="K2071" i="2"/>
  <c r="J2071" i="2"/>
  <c r="G2072" i="2"/>
  <c r="M2071" i="2"/>
  <c r="I2071" i="2"/>
  <c r="J1191" i="2"/>
  <c r="M1191" i="2"/>
  <c r="I1191" i="2"/>
  <c r="G1192" i="2"/>
  <c r="K1191" i="2"/>
  <c r="J2337" i="2"/>
  <c r="K2337" i="2"/>
  <c r="G2338" i="2"/>
  <c r="I2337" i="2"/>
  <c r="M2337" i="2"/>
  <c r="H576" i="2"/>
  <c r="M575" i="2"/>
  <c r="I575" i="2"/>
  <c r="K575" i="2"/>
  <c r="J575" i="2"/>
  <c r="G1720" i="2"/>
  <c r="K1719" i="2"/>
  <c r="M1719" i="2"/>
  <c r="J1719" i="2"/>
  <c r="I1719" i="2"/>
  <c r="G1633" i="2"/>
  <c r="I1632" i="2"/>
  <c r="J1632" i="2"/>
  <c r="M1632" i="2"/>
  <c r="K1632" i="2"/>
  <c r="I1807" i="2"/>
  <c r="J1807" i="2"/>
  <c r="G1808" i="2"/>
  <c r="K1807" i="2"/>
  <c r="M1807" i="2"/>
  <c r="H400" i="2"/>
  <c r="M399" i="2"/>
  <c r="I399" i="2"/>
  <c r="K399" i="2"/>
  <c r="J399" i="2"/>
  <c r="H2512" i="2"/>
  <c r="J2511" i="2"/>
  <c r="K2511" i="2"/>
  <c r="M2511" i="2"/>
  <c r="I2511" i="2"/>
  <c r="G931" i="2"/>
  <c r="H929" i="2"/>
  <c r="J928" i="2"/>
  <c r="I928" i="2"/>
  <c r="M928" i="2"/>
  <c r="K928" i="2"/>
  <c r="K2426" i="2"/>
  <c r="I2426" i="2"/>
  <c r="M2426" i="2"/>
  <c r="J2426" i="2"/>
  <c r="G2427" i="2"/>
  <c r="J1104" i="2"/>
  <c r="K1104" i="2"/>
  <c r="G1105" i="2"/>
  <c r="M1104" i="2"/>
  <c r="I1104" i="2"/>
  <c r="G2515" i="2"/>
  <c r="G1898" i="2"/>
  <c r="I136" i="2"/>
  <c r="G137" i="2"/>
  <c r="K136" i="2"/>
  <c r="M136" i="2"/>
  <c r="J136" i="2"/>
  <c r="G403" i="2"/>
  <c r="I1369" i="2"/>
  <c r="G1370" i="2"/>
  <c r="J1369" i="2"/>
  <c r="K1369" i="2"/>
  <c r="M1369" i="2"/>
  <c r="M1016" i="2"/>
  <c r="G1017" i="2"/>
  <c r="K1016" i="2"/>
  <c r="I1016" i="2"/>
  <c r="J1016" i="2"/>
  <c r="G51" i="2"/>
  <c r="G227" i="2"/>
  <c r="G580" i="2"/>
  <c r="G581" i="2"/>
  <c r="G1991" i="2"/>
  <c r="G2250" i="2"/>
  <c r="J2249" i="2"/>
  <c r="I2249" i="2"/>
  <c r="M2249" i="2"/>
  <c r="K2249" i="2"/>
  <c r="K753" i="2"/>
  <c r="I753" i="2"/>
  <c r="J753" i="2"/>
  <c r="M753" i="2"/>
  <c r="G754" i="2"/>
  <c r="H1985" i="2"/>
  <c r="I1984" i="2"/>
  <c r="M1984" i="2"/>
  <c r="J1984" i="2"/>
  <c r="K1984" i="2"/>
  <c r="J488" i="2"/>
  <c r="G489" i="2"/>
  <c r="K488" i="2"/>
  <c r="M488" i="2"/>
  <c r="I488" i="2"/>
  <c r="G1281" i="2" l="1"/>
  <c r="M1280" i="2"/>
  <c r="I1280" i="2"/>
  <c r="K1280" i="2"/>
  <c r="J1280" i="2"/>
  <c r="G1457" i="2"/>
  <c r="K1456" i="2"/>
  <c r="J1456" i="2"/>
  <c r="I1456" i="2"/>
  <c r="M1456" i="2"/>
  <c r="H1897" i="2"/>
  <c r="I1896" i="2"/>
  <c r="K1896" i="2"/>
  <c r="M1896" i="2"/>
  <c r="J1896" i="2"/>
  <c r="M2160" i="2"/>
  <c r="K2160" i="2"/>
  <c r="I2160" i="2"/>
  <c r="J2160" i="2"/>
  <c r="G2161" i="2"/>
  <c r="H225" i="2"/>
  <c r="M224" i="2"/>
  <c r="K224" i="2"/>
  <c r="I224" i="2"/>
  <c r="J224" i="2"/>
  <c r="I841" i="2"/>
  <c r="G842" i="2"/>
  <c r="K841" i="2"/>
  <c r="M841" i="2"/>
  <c r="J841" i="2"/>
  <c r="I2600" i="2"/>
  <c r="J2600" i="2"/>
  <c r="M2600" i="2"/>
  <c r="K2600" i="2"/>
  <c r="G2601" i="2"/>
  <c r="F55" i="18"/>
  <c r="I42" i="21" s="1"/>
  <c r="E42" i="21" s="1"/>
  <c r="E55" i="18"/>
  <c r="G42" i="21" s="1"/>
  <c r="I312" i="2"/>
  <c r="G313" i="2"/>
  <c r="K312" i="2"/>
  <c r="M312" i="2"/>
  <c r="J312" i="2"/>
  <c r="E10" i="15"/>
  <c r="G10" i="15" s="1"/>
  <c r="G11" i="15" s="1"/>
  <c r="J1633" i="2"/>
  <c r="I1633" i="2"/>
  <c r="K1633" i="2"/>
  <c r="G1634" i="2"/>
  <c r="M1633" i="2"/>
  <c r="J664" i="2"/>
  <c r="G665" i="2"/>
  <c r="I664" i="2"/>
  <c r="M664" i="2"/>
  <c r="K664" i="2"/>
  <c r="H50" i="2"/>
  <c r="M49" i="2"/>
  <c r="J49" i="2"/>
  <c r="K49" i="2"/>
  <c r="I49" i="2"/>
  <c r="H577" i="2"/>
  <c r="J576" i="2"/>
  <c r="K576" i="2"/>
  <c r="I576" i="2"/>
  <c r="M576" i="2"/>
  <c r="I2338" i="2"/>
  <c r="K2338" i="2"/>
  <c r="J2338" i="2"/>
  <c r="G2339" i="2"/>
  <c r="M2338" i="2"/>
  <c r="H2513" i="2"/>
  <c r="I2512" i="2"/>
  <c r="K2512" i="2"/>
  <c r="J2512" i="2"/>
  <c r="M2512" i="2"/>
  <c r="I1808" i="2"/>
  <c r="J1808" i="2"/>
  <c r="K1808" i="2"/>
  <c r="M1808" i="2"/>
  <c r="G1809" i="2"/>
  <c r="I2072" i="2"/>
  <c r="M2072" i="2"/>
  <c r="K2072" i="2"/>
  <c r="G2073" i="2"/>
  <c r="J2072" i="2"/>
  <c r="K1720" i="2"/>
  <c r="J1720" i="2"/>
  <c r="M1720" i="2"/>
  <c r="I1720" i="2"/>
  <c r="G1721" i="2"/>
  <c r="G1546" i="2"/>
  <c r="J1545" i="2"/>
  <c r="K1545" i="2"/>
  <c r="M1545" i="2"/>
  <c r="I1545" i="2"/>
  <c r="H401" i="2"/>
  <c r="K400" i="2"/>
  <c r="I400" i="2"/>
  <c r="M400" i="2"/>
  <c r="J400" i="2"/>
  <c r="K1192" i="2"/>
  <c r="G1193" i="2"/>
  <c r="I1192" i="2"/>
  <c r="M1192" i="2"/>
  <c r="J1192" i="2"/>
  <c r="K137" i="2"/>
  <c r="J137" i="2"/>
  <c r="M137" i="2"/>
  <c r="I137" i="2"/>
  <c r="G138" i="2"/>
  <c r="H1986" i="2"/>
  <c r="M1985" i="2"/>
  <c r="J1985" i="2"/>
  <c r="I1985" i="2"/>
  <c r="K1985" i="2"/>
  <c r="G53" i="2"/>
  <c r="G52" i="2"/>
  <c r="J1370" i="2"/>
  <c r="K1370" i="2"/>
  <c r="M1370" i="2"/>
  <c r="G1371" i="2"/>
  <c r="I1370" i="2"/>
  <c r="H930" i="2"/>
  <c r="K929" i="2"/>
  <c r="I929" i="2"/>
  <c r="J929" i="2"/>
  <c r="M929" i="2"/>
  <c r="I2427" i="2"/>
  <c r="G2428" i="2"/>
  <c r="K2428" i="2" s="1"/>
  <c r="G2429" i="2"/>
  <c r="J2427" i="2"/>
  <c r="M2427" i="2"/>
  <c r="K2427" i="2"/>
  <c r="G582" i="2"/>
  <c r="G229" i="2"/>
  <c r="G228" i="2"/>
  <c r="G932" i="2"/>
  <c r="G933" i="2"/>
  <c r="I489" i="2"/>
  <c r="K489" i="2"/>
  <c r="J489" i="2"/>
  <c r="G490" i="2"/>
  <c r="M489" i="2"/>
  <c r="G755" i="2"/>
  <c r="M754" i="2"/>
  <c r="J754" i="2"/>
  <c r="K754" i="2"/>
  <c r="I754" i="2"/>
  <c r="G1899" i="2"/>
  <c r="G1992" i="2"/>
  <c r="J1017" i="2"/>
  <c r="G1018" i="2"/>
  <c r="M1017" i="2"/>
  <c r="I1017" i="2"/>
  <c r="K1017" i="2"/>
  <c r="G404" i="2"/>
  <c r="G405" i="2"/>
  <c r="M1105" i="2"/>
  <c r="K1105" i="2"/>
  <c r="J1105" i="2"/>
  <c r="I1105" i="2"/>
  <c r="G1106" i="2"/>
  <c r="I2250" i="2"/>
  <c r="M2250" i="2"/>
  <c r="K2250" i="2"/>
  <c r="G2251" i="2"/>
  <c r="J2250" i="2"/>
  <c r="G2516" i="2"/>
  <c r="G2517" i="2"/>
  <c r="G1282" i="2" l="1"/>
  <c r="K1281" i="2"/>
  <c r="J1281" i="2"/>
  <c r="I1281" i="2"/>
  <c r="M1281" i="2"/>
  <c r="M1457" i="2"/>
  <c r="J1457" i="2"/>
  <c r="G1458" i="2"/>
  <c r="K1457" i="2"/>
  <c r="I1457" i="2"/>
  <c r="H226" i="2"/>
  <c r="M225" i="2"/>
  <c r="J225" i="2"/>
  <c r="K225" i="2"/>
  <c r="I225" i="2"/>
  <c r="I2161" i="2"/>
  <c r="M2161" i="2"/>
  <c r="J2161" i="2"/>
  <c r="K2161" i="2"/>
  <c r="G2162" i="2"/>
  <c r="H1898" i="2"/>
  <c r="M1897" i="2"/>
  <c r="K1897" i="2"/>
  <c r="J1897" i="2"/>
  <c r="I1897" i="2"/>
  <c r="I2601" i="2"/>
  <c r="K2601" i="2"/>
  <c r="G2602" i="2"/>
  <c r="M2601" i="2"/>
  <c r="J2601" i="2"/>
  <c r="K842" i="2"/>
  <c r="J842" i="2"/>
  <c r="M842" i="2"/>
  <c r="G843" i="2"/>
  <c r="I842" i="2"/>
  <c r="E11" i="15"/>
  <c r="F56" i="18"/>
  <c r="I43" i="21" s="1"/>
  <c r="E43" i="21" s="1"/>
  <c r="E56" i="18"/>
  <c r="G43" i="21" s="1"/>
  <c r="G314" i="2"/>
  <c r="K313" i="2"/>
  <c r="M313" i="2"/>
  <c r="J313" i="2"/>
  <c r="I313" i="2"/>
  <c r="C56" i="18"/>
  <c r="H43" i="21" s="1"/>
  <c r="M1721" i="2"/>
  <c r="G1722" i="2"/>
  <c r="J1721" i="2"/>
  <c r="I1721" i="2"/>
  <c r="K1721" i="2"/>
  <c r="G666" i="2"/>
  <c r="I665" i="2"/>
  <c r="M665" i="2"/>
  <c r="K665" i="2"/>
  <c r="J665" i="2"/>
  <c r="I1546" i="2"/>
  <c r="K1546" i="2"/>
  <c r="J1546" i="2"/>
  <c r="M1546" i="2"/>
  <c r="G1547" i="2"/>
  <c r="H2514" i="2"/>
  <c r="J2513" i="2"/>
  <c r="K2513" i="2"/>
  <c r="M2513" i="2"/>
  <c r="I2513" i="2"/>
  <c r="H51" i="2"/>
  <c r="M50" i="2"/>
  <c r="I50" i="2"/>
  <c r="J50" i="2"/>
  <c r="K50" i="2"/>
  <c r="H402" i="2"/>
  <c r="J401" i="2"/>
  <c r="M401" i="2"/>
  <c r="I401" i="2"/>
  <c r="K401" i="2"/>
  <c r="G1810" i="2"/>
  <c r="K1809" i="2"/>
  <c r="M1809" i="2"/>
  <c r="I1809" i="2"/>
  <c r="J1809" i="2"/>
  <c r="G1635" i="2"/>
  <c r="I1634" i="2"/>
  <c r="K1634" i="2"/>
  <c r="J1634" i="2"/>
  <c r="M1634" i="2"/>
  <c r="J1193" i="2"/>
  <c r="M1193" i="2"/>
  <c r="G1194" i="2"/>
  <c r="I1193" i="2"/>
  <c r="K1193" i="2"/>
  <c r="M2073" i="2"/>
  <c r="J2073" i="2"/>
  <c r="I2073" i="2"/>
  <c r="G2074" i="2"/>
  <c r="K2073" i="2"/>
  <c r="I2339" i="2"/>
  <c r="M2339" i="2"/>
  <c r="G2340" i="2"/>
  <c r="K2340" i="2" s="1"/>
  <c r="J2339" i="2"/>
  <c r="K2339" i="2"/>
  <c r="G2341" i="2"/>
  <c r="H578" i="2"/>
  <c r="I577" i="2"/>
  <c r="J577" i="2"/>
  <c r="K577" i="2"/>
  <c r="M577" i="2"/>
  <c r="G934" i="2"/>
  <c r="G2518" i="2"/>
  <c r="G1993" i="2"/>
  <c r="G1901" i="2"/>
  <c r="G1900" i="2"/>
  <c r="G2430" i="2"/>
  <c r="M2429" i="2"/>
  <c r="J2429" i="2"/>
  <c r="K2429" i="2"/>
  <c r="I2429" i="2"/>
  <c r="J755" i="2"/>
  <c r="G756" i="2"/>
  <c r="K756" i="2" s="1"/>
  <c r="I755" i="2"/>
  <c r="M755" i="2"/>
  <c r="G757" i="2"/>
  <c r="K755" i="2"/>
  <c r="K138" i="2"/>
  <c r="G139" i="2"/>
  <c r="I138" i="2"/>
  <c r="M138" i="2"/>
  <c r="J138" i="2"/>
  <c r="I490" i="2"/>
  <c r="G491" i="2"/>
  <c r="K490" i="2"/>
  <c r="M490" i="2"/>
  <c r="J490" i="2"/>
  <c r="G1107" i="2"/>
  <c r="J1106" i="2"/>
  <c r="I1106" i="2"/>
  <c r="M1106" i="2"/>
  <c r="K1106" i="2"/>
  <c r="G583" i="2"/>
  <c r="G406" i="2"/>
  <c r="M1018" i="2"/>
  <c r="K1018" i="2"/>
  <c r="J1018" i="2"/>
  <c r="G1019" i="2"/>
  <c r="I1018" i="2"/>
  <c r="M1371" i="2"/>
  <c r="G1372" i="2"/>
  <c r="K1372" i="2" s="1"/>
  <c r="G1373" i="2"/>
  <c r="J1371" i="2"/>
  <c r="K1371" i="2"/>
  <c r="I1371" i="2"/>
  <c r="G54" i="2"/>
  <c r="H1987" i="2"/>
  <c r="I1986" i="2"/>
  <c r="M1986" i="2"/>
  <c r="J1986" i="2"/>
  <c r="K1986" i="2"/>
  <c r="G2253" i="2"/>
  <c r="K2251" i="2"/>
  <c r="G2252" i="2"/>
  <c r="K2252" i="2" s="1"/>
  <c r="J2251" i="2"/>
  <c r="M2251" i="2"/>
  <c r="I2251" i="2"/>
  <c r="G230" i="2"/>
  <c r="H931" i="2"/>
  <c r="I930" i="2"/>
  <c r="K930" i="2"/>
  <c r="M930" i="2"/>
  <c r="J930" i="2"/>
  <c r="G1283" i="2" l="1"/>
  <c r="K1282" i="2"/>
  <c r="I1282" i="2"/>
  <c r="M1282" i="2"/>
  <c r="J1282" i="2"/>
  <c r="J1458" i="2"/>
  <c r="G1459" i="2"/>
  <c r="K1458" i="2"/>
  <c r="M1458" i="2"/>
  <c r="I1458" i="2"/>
  <c r="H1899" i="2"/>
  <c r="I1898" i="2"/>
  <c r="M1898" i="2"/>
  <c r="J1898" i="2"/>
  <c r="K1898" i="2"/>
  <c r="J2162" i="2"/>
  <c r="I2162" i="2"/>
  <c r="G2163" i="2"/>
  <c r="K2162" i="2"/>
  <c r="M2162" i="2"/>
  <c r="H227" i="2"/>
  <c r="J226" i="2"/>
  <c r="K226" i="2"/>
  <c r="M226" i="2"/>
  <c r="I226" i="2"/>
  <c r="I2602" i="2"/>
  <c r="G2603" i="2"/>
  <c r="K2602" i="2"/>
  <c r="M2602" i="2"/>
  <c r="J2602" i="2"/>
  <c r="M843" i="2"/>
  <c r="K843" i="2"/>
  <c r="J843" i="2"/>
  <c r="G844" i="2"/>
  <c r="K844" i="2" s="1"/>
  <c r="I843" i="2"/>
  <c r="G845" i="2"/>
  <c r="C57" i="18"/>
  <c r="H44" i="21" s="1"/>
  <c r="E57" i="18"/>
  <c r="G44" i="21" s="1"/>
  <c r="F57" i="18"/>
  <c r="I44" i="21" s="1"/>
  <c r="E44" i="21" s="1"/>
  <c r="K314" i="2"/>
  <c r="I314" i="2"/>
  <c r="J314" i="2"/>
  <c r="G315" i="2"/>
  <c r="M314" i="2"/>
  <c r="J1635" i="2"/>
  <c r="G1636" i="2"/>
  <c r="K1636" i="2" s="1"/>
  <c r="G1637" i="2"/>
  <c r="M1635" i="2"/>
  <c r="I1635" i="2"/>
  <c r="K1635" i="2"/>
  <c r="J1810" i="2"/>
  <c r="K1810" i="2"/>
  <c r="M1810" i="2"/>
  <c r="I1810" i="2"/>
  <c r="G1811" i="2"/>
  <c r="G1549" i="2"/>
  <c r="G1548" i="2"/>
  <c r="K1548" i="2" s="1"/>
  <c r="K1547" i="2"/>
  <c r="J1547" i="2"/>
  <c r="M1547" i="2"/>
  <c r="I1547" i="2"/>
  <c r="H53" i="2"/>
  <c r="H52" i="2"/>
  <c r="K52" i="2" s="1"/>
  <c r="J51" i="2"/>
  <c r="M51" i="2"/>
  <c r="I51" i="2"/>
  <c r="K51" i="2"/>
  <c r="K1194" i="2"/>
  <c r="G1195" i="2"/>
  <c r="M1194" i="2"/>
  <c r="I1194" i="2"/>
  <c r="J1194" i="2"/>
  <c r="H403" i="2"/>
  <c r="J402" i="2"/>
  <c r="I402" i="2"/>
  <c r="M402" i="2"/>
  <c r="K402" i="2"/>
  <c r="H579" i="2"/>
  <c r="M578" i="2"/>
  <c r="I578" i="2"/>
  <c r="J578" i="2"/>
  <c r="K578" i="2"/>
  <c r="K2074" i="2"/>
  <c r="J2074" i="2"/>
  <c r="G2075" i="2"/>
  <c r="M2074" i="2"/>
  <c r="I2074" i="2"/>
  <c r="J1722" i="2"/>
  <c r="G1723" i="2"/>
  <c r="K1722" i="2"/>
  <c r="I1722" i="2"/>
  <c r="M1722" i="2"/>
  <c r="J666" i="2"/>
  <c r="M666" i="2"/>
  <c r="I666" i="2"/>
  <c r="K666" i="2"/>
  <c r="G667" i="2"/>
  <c r="K2341" i="2"/>
  <c r="G2342" i="2"/>
  <c r="J2341" i="2"/>
  <c r="I2341" i="2"/>
  <c r="M2341" i="2"/>
  <c r="H2515" i="2"/>
  <c r="K2514" i="2"/>
  <c r="J2514" i="2"/>
  <c r="I2514" i="2"/>
  <c r="M2514" i="2"/>
  <c r="H933" i="2"/>
  <c r="H932" i="2"/>
  <c r="K932" i="2" s="1"/>
  <c r="M931" i="2"/>
  <c r="K931" i="2"/>
  <c r="J931" i="2"/>
  <c r="I931" i="2"/>
  <c r="M491" i="2"/>
  <c r="K491" i="2"/>
  <c r="J491" i="2"/>
  <c r="G492" i="2"/>
  <c r="K492" i="2" s="1"/>
  <c r="G493" i="2"/>
  <c r="I491" i="2"/>
  <c r="G935" i="2"/>
  <c r="G1902" i="2"/>
  <c r="M2253" i="2"/>
  <c r="J2253" i="2"/>
  <c r="K2253" i="2"/>
  <c r="I2253" i="2"/>
  <c r="G2254" i="2"/>
  <c r="H1989" i="2"/>
  <c r="H1988" i="2"/>
  <c r="K1988" i="2" s="1"/>
  <c r="J1987" i="2"/>
  <c r="M1987" i="2"/>
  <c r="K1987" i="2"/>
  <c r="I1987" i="2"/>
  <c r="G584" i="2"/>
  <c r="K757" i="2"/>
  <c r="J757" i="2"/>
  <c r="G758" i="2"/>
  <c r="I757" i="2"/>
  <c r="M757" i="2"/>
  <c r="I1019" i="2"/>
  <c r="G1021" i="2"/>
  <c r="K1019" i="2"/>
  <c r="G1020" i="2"/>
  <c r="K1020" i="2" s="1"/>
  <c r="J1019" i="2"/>
  <c r="M1019" i="2"/>
  <c r="J1373" i="2"/>
  <c r="G1374" i="2"/>
  <c r="I1373" i="2"/>
  <c r="M1373" i="2"/>
  <c r="K1373" i="2"/>
  <c r="G407" i="2"/>
  <c r="M139" i="2"/>
  <c r="G141" i="2"/>
  <c r="G140" i="2"/>
  <c r="K140" i="2" s="1"/>
  <c r="J139" i="2"/>
  <c r="K139" i="2"/>
  <c r="I139" i="2"/>
  <c r="G2431" i="2"/>
  <c r="M2430" i="2"/>
  <c r="J2430" i="2"/>
  <c r="I2430" i="2"/>
  <c r="K2430" i="2"/>
  <c r="G1994" i="2"/>
  <c r="G231" i="2"/>
  <c r="G55" i="2"/>
  <c r="J1107" i="2"/>
  <c r="K1107" i="2"/>
  <c r="G1109" i="2"/>
  <c r="I1107" i="2"/>
  <c r="M1107" i="2"/>
  <c r="G1108" i="2"/>
  <c r="K1108" i="2" s="1"/>
  <c r="G2519" i="2"/>
  <c r="G1284" i="2" l="1"/>
  <c r="K1284" i="2" s="1"/>
  <c r="K1283" i="2"/>
  <c r="I1283" i="2"/>
  <c r="M1283" i="2"/>
  <c r="G1285" i="2"/>
  <c r="J1283" i="2"/>
  <c r="G1461" i="2"/>
  <c r="J1459" i="2"/>
  <c r="G1460" i="2"/>
  <c r="K1460" i="2" s="1"/>
  <c r="I1459" i="2"/>
  <c r="K1459" i="2"/>
  <c r="M1459" i="2"/>
  <c r="M2163" i="2"/>
  <c r="I2163" i="2"/>
  <c r="G2165" i="2"/>
  <c r="J2163" i="2"/>
  <c r="G2164" i="2"/>
  <c r="K2164" i="2" s="1"/>
  <c r="K2163" i="2"/>
  <c r="H228" i="2"/>
  <c r="K228" i="2" s="1"/>
  <c r="H229" i="2"/>
  <c r="M227" i="2"/>
  <c r="J227" i="2"/>
  <c r="I227" i="2"/>
  <c r="K227" i="2"/>
  <c r="H1901" i="2"/>
  <c r="H1900" i="2"/>
  <c r="K1900" i="2" s="1"/>
  <c r="I1899" i="2"/>
  <c r="M1899" i="2"/>
  <c r="J1899" i="2"/>
  <c r="K1899" i="2"/>
  <c r="F58" i="18"/>
  <c r="I45" i="21" s="1"/>
  <c r="E45" i="21" s="1"/>
  <c r="J845" i="2"/>
  <c r="M845" i="2"/>
  <c r="I845" i="2"/>
  <c r="G846" i="2"/>
  <c r="K845" i="2"/>
  <c r="J2603" i="2"/>
  <c r="G2604" i="2"/>
  <c r="K2604" i="2" s="1"/>
  <c r="I2603" i="2"/>
  <c r="M2603" i="2"/>
  <c r="K2603" i="2"/>
  <c r="G2605" i="2"/>
  <c r="C58" i="18"/>
  <c r="H45" i="21" s="1"/>
  <c r="G316" i="2"/>
  <c r="K316" i="2" s="1"/>
  <c r="J315" i="2"/>
  <c r="I315" i="2"/>
  <c r="M315" i="2"/>
  <c r="G317" i="2"/>
  <c r="K315" i="2"/>
  <c r="E58" i="18"/>
  <c r="G45" i="21" s="1"/>
  <c r="H580" i="2"/>
  <c r="K580" i="2" s="1"/>
  <c r="H581" i="2"/>
  <c r="J579" i="2"/>
  <c r="M579" i="2"/>
  <c r="I579" i="2"/>
  <c r="K579" i="2"/>
  <c r="M2075" i="2"/>
  <c r="I2075" i="2"/>
  <c r="K2075" i="2"/>
  <c r="J2075" i="2"/>
  <c r="G2076" i="2"/>
  <c r="K2076" i="2" s="1"/>
  <c r="G2077" i="2"/>
  <c r="M2342" i="2"/>
  <c r="G2343" i="2"/>
  <c r="I2342" i="2"/>
  <c r="K2342" i="2"/>
  <c r="J2342" i="2"/>
  <c r="I1549" i="2"/>
  <c r="K1549" i="2"/>
  <c r="G1550" i="2"/>
  <c r="M1549" i="2"/>
  <c r="J1549" i="2"/>
  <c r="I1811" i="2"/>
  <c r="K1811" i="2"/>
  <c r="M1811" i="2"/>
  <c r="J1811" i="2"/>
  <c r="G1812" i="2"/>
  <c r="K1812" i="2" s="1"/>
  <c r="G1813" i="2"/>
  <c r="K1637" i="2"/>
  <c r="G1638" i="2"/>
  <c r="M1637" i="2"/>
  <c r="I1637" i="2"/>
  <c r="J1637" i="2"/>
  <c r="J667" i="2"/>
  <c r="G669" i="2"/>
  <c r="G668" i="2"/>
  <c r="K668" i="2" s="1"/>
  <c r="M667" i="2"/>
  <c r="I667" i="2"/>
  <c r="K667" i="2"/>
  <c r="I1723" i="2"/>
  <c r="K1723" i="2"/>
  <c r="M1723" i="2"/>
  <c r="J1723" i="2"/>
  <c r="G1725" i="2"/>
  <c r="G1724" i="2"/>
  <c r="K1724" i="2" s="1"/>
  <c r="H405" i="2"/>
  <c r="H404" i="2"/>
  <c r="K404" i="2" s="1"/>
  <c r="I403" i="2"/>
  <c r="K403" i="2"/>
  <c r="M403" i="2"/>
  <c r="J403" i="2"/>
  <c r="H54" i="2"/>
  <c r="I53" i="2"/>
  <c r="K53" i="2"/>
  <c r="J53" i="2"/>
  <c r="M53" i="2"/>
  <c r="G1196" i="2"/>
  <c r="K1196" i="2" s="1"/>
  <c r="J1195" i="2"/>
  <c r="I1195" i="2"/>
  <c r="G1197" i="2"/>
  <c r="K1195" i="2"/>
  <c r="M1195" i="2"/>
  <c r="H2516" i="2"/>
  <c r="K2516" i="2" s="1"/>
  <c r="H2517" i="2"/>
  <c r="K2515" i="2"/>
  <c r="I2515" i="2"/>
  <c r="M2515" i="2"/>
  <c r="J2515" i="2"/>
  <c r="M141" i="2"/>
  <c r="J141" i="2"/>
  <c r="I141" i="2"/>
  <c r="G142" i="2"/>
  <c r="K141" i="2"/>
  <c r="K758" i="2"/>
  <c r="J758" i="2"/>
  <c r="I758" i="2"/>
  <c r="M758" i="2"/>
  <c r="G759" i="2"/>
  <c r="H1990" i="2"/>
  <c r="J1989" i="2"/>
  <c r="K1989" i="2"/>
  <c r="I1989" i="2"/>
  <c r="M1989" i="2"/>
  <c r="G2432" i="2"/>
  <c r="J2431" i="2"/>
  <c r="K2431" i="2"/>
  <c r="I2431" i="2"/>
  <c r="M2431" i="2"/>
  <c r="J1021" i="2"/>
  <c r="K1021" i="2"/>
  <c r="G1022" i="2"/>
  <c r="I1021" i="2"/>
  <c r="M1021" i="2"/>
  <c r="G936" i="2"/>
  <c r="G585" i="2"/>
  <c r="I2254" i="2"/>
  <c r="M2254" i="2"/>
  <c r="J2254" i="2"/>
  <c r="G2255" i="2"/>
  <c r="K2254" i="2"/>
  <c r="G1903" i="2"/>
  <c r="G56" i="2"/>
  <c r="G2000" i="2"/>
  <c r="G1995" i="2"/>
  <c r="J1374" i="2"/>
  <c r="G1375" i="2"/>
  <c r="K1374" i="2"/>
  <c r="I1374" i="2"/>
  <c r="M1374" i="2"/>
  <c r="G2520" i="2"/>
  <c r="M1109" i="2"/>
  <c r="G1110" i="2"/>
  <c r="K1109" i="2"/>
  <c r="J1109" i="2"/>
  <c r="I1109" i="2"/>
  <c r="G232" i="2"/>
  <c r="G408" i="2"/>
  <c r="G494" i="2"/>
  <c r="K493" i="2"/>
  <c r="I493" i="2"/>
  <c r="M493" i="2"/>
  <c r="J493" i="2"/>
  <c r="H934" i="2"/>
  <c r="J933" i="2"/>
  <c r="K933" i="2"/>
  <c r="M933" i="2"/>
  <c r="I933" i="2"/>
  <c r="M1285" i="2" l="1"/>
  <c r="I1285" i="2"/>
  <c r="G1286" i="2"/>
  <c r="K1285" i="2"/>
  <c r="J1285" i="2"/>
  <c r="I1461" i="2"/>
  <c r="G1462" i="2"/>
  <c r="J1461" i="2"/>
  <c r="M1461" i="2"/>
  <c r="K1461" i="2"/>
  <c r="H230" i="2"/>
  <c r="M229" i="2"/>
  <c r="K229" i="2"/>
  <c r="I229" i="2"/>
  <c r="J229" i="2"/>
  <c r="H1902" i="2"/>
  <c r="M1901" i="2"/>
  <c r="I1901" i="2"/>
  <c r="J1901" i="2"/>
  <c r="K1901" i="2"/>
  <c r="G2166" i="2"/>
  <c r="M2165" i="2"/>
  <c r="K2165" i="2"/>
  <c r="I2165" i="2"/>
  <c r="J2165" i="2"/>
  <c r="J846" i="2"/>
  <c r="K846" i="2"/>
  <c r="G847" i="2"/>
  <c r="I846" i="2"/>
  <c r="M846" i="2"/>
  <c r="M2605" i="2"/>
  <c r="G2606" i="2"/>
  <c r="I2605" i="2"/>
  <c r="K2605" i="2"/>
  <c r="J2605" i="2"/>
  <c r="F61" i="18"/>
  <c r="I47" i="21" s="1"/>
  <c r="E47" i="21" s="1"/>
  <c r="I317" i="2"/>
  <c r="G318" i="2"/>
  <c r="K317" i="2"/>
  <c r="J317" i="2"/>
  <c r="M317" i="2"/>
  <c r="C61" i="18"/>
  <c r="H47" i="21" s="1"/>
  <c r="C62" i="18"/>
  <c r="J2077" i="2"/>
  <c r="K2077" i="2"/>
  <c r="G2078" i="2"/>
  <c r="I2077" i="2"/>
  <c r="M2077" i="2"/>
  <c r="M1638" i="2"/>
  <c r="I1638" i="2"/>
  <c r="K1638" i="2"/>
  <c r="G1639" i="2"/>
  <c r="J1638" i="2"/>
  <c r="J2343" i="2"/>
  <c r="I2343" i="2"/>
  <c r="M2343" i="2"/>
  <c r="G2344" i="2"/>
  <c r="K2343" i="2"/>
  <c r="K1197" i="2"/>
  <c r="I1197" i="2"/>
  <c r="M1197" i="2"/>
  <c r="G1198" i="2"/>
  <c r="J1197" i="2"/>
  <c r="H55" i="2"/>
  <c r="M54" i="2"/>
  <c r="K54" i="2"/>
  <c r="I54" i="2"/>
  <c r="J54" i="2"/>
  <c r="I1725" i="2"/>
  <c r="K1725" i="2"/>
  <c r="G1726" i="2"/>
  <c r="M1725" i="2"/>
  <c r="J1725" i="2"/>
  <c r="H582" i="2"/>
  <c r="J581" i="2"/>
  <c r="M581" i="2"/>
  <c r="I581" i="2"/>
  <c r="K581" i="2"/>
  <c r="H2518" i="2"/>
  <c r="I2517" i="2"/>
  <c r="J2517" i="2"/>
  <c r="M2517" i="2"/>
  <c r="K2517" i="2"/>
  <c r="H406" i="2"/>
  <c r="K405" i="2"/>
  <c r="I405" i="2"/>
  <c r="M405" i="2"/>
  <c r="J405" i="2"/>
  <c r="J669" i="2"/>
  <c r="M669" i="2"/>
  <c r="K669" i="2"/>
  <c r="G670" i="2"/>
  <c r="I669" i="2"/>
  <c r="M1813" i="2"/>
  <c r="G1814" i="2"/>
  <c r="K1813" i="2"/>
  <c r="J1813" i="2"/>
  <c r="I1813" i="2"/>
  <c r="J1550" i="2"/>
  <c r="M1550" i="2"/>
  <c r="K1550" i="2"/>
  <c r="G1551" i="2"/>
  <c r="I1550" i="2"/>
  <c r="G2521" i="2"/>
  <c r="I2255" i="2"/>
  <c r="K2255" i="2"/>
  <c r="M2255" i="2"/>
  <c r="G2256" i="2"/>
  <c r="J2255" i="2"/>
  <c r="G586" i="2"/>
  <c r="J1110" i="2"/>
  <c r="G1111" i="2"/>
  <c r="K1110" i="2"/>
  <c r="M1110" i="2"/>
  <c r="I1110" i="2"/>
  <c r="G1996" i="2"/>
  <c r="G1904" i="2"/>
  <c r="H1991" i="2"/>
  <c r="J1990" i="2"/>
  <c r="M1990" i="2"/>
  <c r="K1990" i="2"/>
  <c r="I1990" i="2"/>
  <c r="J142" i="2"/>
  <c r="G143" i="2"/>
  <c r="I142" i="2"/>
  <c r="K142" i="2"/>
  <c r="M142" i="2"/>
  <c r="J1022" i="2"/>
  <c r="K1022" i="2"/>
  <c r="G1023" i="2"/>
  <c r="I1022" i="2"/>
  <c r="M1022" i="2"/>
  <c r="G2001" i="2"/>
  <c r="G57" i="2"/>
  <c r="H935" i="2"/>
  <c r="M934" i="2"/>
  <c r="K934" i="2"/>
  <c r="I934" i="2"/>
  <c r="J934" i="2"/>
  <c r="M494" i="2"/>
  <c r="K494" i="2"/>
  <c r="I494" i="2"/>
  <c r="G495" i="2"/>
  <c r="J494" i="2"/>
  <c r="M1375" i="2"/>
  <c r="K1375" i="2"/>
  <c r="J1375" i="2"/>
  <c r="G1376" i="2"/>
  <c r="I1375" i="2"/>
  <c r="G409" i="2"/>
  <c r="G233" i="2"/>
  <c r="G937" i="2"/>
  <c r="J2432" i="2"/>
  <c r="K2432" i="2"/>
  <c r="I2432" i="2"/>
  <c r="G2433" i="2"/>
  <c r="M2432" i="2"/>
  <c r="K759" i="2"/>
  <c r="M759" i="2"/>
  <c r="I759" i="2"/>
  <c r="G760" i="2"/>
  <c r="J759" i="2"/>
  <c r="I1286" i="2" l="1"/>
  <c r="G1287" i="2"/>
  <c r="J1286" i="2"/>
  <c r="M1286" i="2"/>
  <c r="K1286" i="2"/>
  <c r="I1462" i="2"/>
  <c r="J1462" i="2"/>
  <c r="K1462" i="2"/>
  <c r="G1463" i="2"/>
  <c r="M1462" i="2"/>
  <c r="C63" i="18"/>
  <c r="H48" i="21" s="1"/>
  <c r="M2166" i="2"/>
  <c r="K2166" i="2"/>
  <c r="G2167" i="2"/>
  <c r="J2166" i="2"/>
  <c r="I2166" i="2"/>
  <c r="H1903" i="2"/>
  <c r="K1902" i="2"/>
  <c r="I1902" i="2"/>
  <c r="J1902" i="2"/>
  <c r="M1902" i="2"/>
  <c r="H231" i="2"/>
  <c r="I230" i="2"/>
  <c r="K230" i="2"/>
  <c r="J230" i="2"/>
  <c r="M230" i="2"/>
  <c r="I2606" i="2"/>
  <c r="J2606" i="2"/>
  <c r="K2606" i="2"/>
  <c r="G2607" i="2"/>
  <c r="M2606" i="2"/>
  <c r="M847" i="2"/>
  <c r="I847" i="2"/>
  <c r="J847" i="2"/>
  <c r="K847" i="2"/>
  <c r="G848" i="2"/>
  <c r="M318" i="2"/>
  <c r="K318" i="2"/>
  <c r="J318" i="2"/>
  <c r="G319" i="2"/>
  <c r="I318" i="2"/>
  <c r="F63" i="18"/>
  <c r="I48" i="21" s="1"/>
  <c r="E48" i="21" s="1"/>
  <c r="K1551" i="2"/>
  <c r="G1552" i="2"/>
  <c r="M1551" i="2"/>
  <c r="I1551" i="2"/>
  <c r="J1551" i="2"/>
  <c r="J1198" i="2"/>
  <c r="K1198" i="2"/>
  <c r="M1198" i="2"/>
  <c r="G1199" i="2"/>
  <c r="I1198" i="2"/>
  <c r="G2079" i="2"/>
  <c r="K2078" i="2"/>
  <c r="M2078" i="2"/>
  <c r="J2078" i="2"/>
  <c r="I2078" i="2"/>
  <c r="H583" i="2"/>
  <c r="M582" i="2"/>
  <c r="J582" i="2"/>
  <c r="K582" i="2"/>
  <c r="I582" i="2"/>
  <c r="M2344" i="2"/>
  <c r="G2345" i="2"/>
  <c r="K2344" i="2"/>
  <c r="J2344" i="2"/>
  <c r="I2344" i="2"/>
  <c r="J670" i="2"/>
  <c r="M670" i="2"/>
  <c r="K670" i="2"/>
  <c r="G671" i="2"/>
  <c r="I670" i="2"/>
  <c r="H407" i="2"/>
  <c r="K406" i="2"/>
  <c r="I406" i="2"/>
  <c r="J406" i="2"/>
  <c r="M406" i="2"/>
  <c r="G1640" i="2"/>
  <c r="I1639" i="2"/>
  <c r="J1639" i="2"/>
  <c r="K1639" i="2"/>
  <c r="M1639" i="2"/>
  <c r="H56" i="2"/>
  <c r="K55" i="2"/>
  <c r="M55" i="2"/>
  <c r="I55" i="2"/>
  <c r="J55" i="2"/>
  <c r="G1815" i="2"/>
  <c r="K1814" i="2"/>
  <c r="M1814" i="2"/>
  <c r="J1814" i="2"/>
  <c r="I1814" i="2"/>
  <c r="H2519" i="2"/>
  <c r="I2518" i="2"/>
  <c r="K2518" i="2"/>
  <c r="M2518" i="2"/>
  <c r="J2518" i="2"/>
  <c r="I1726" i="2"/>
  <c r="K1726" i="2"/>
  <c r="G1727" i="2"/>
  <c r="J1726" i="2"/>
  <c r="M1726" i="2"/>
  <c r="M1376" i="2"/>
  <c r="G1377" i="2"/>
  <c r="K1376" i="2"/>
  <c r="I1376" i="2"/>
  <c r="J1376" i="2"/>
  <c r="G1997" i="2"/>
  <c r="G496" i="2"/>
  <c r="M495" i="2"/>
  <c r="K495" i="2"/>
  <c r="I495" i="2"/>
  <c r="J495" i="2"/>
  <c r="H1992" i="2"/>
  <c r="K1991" i="2"/>
  <c r="M1991" i="2"/>
  <c r="J1991" i="2"/>
  <c r="I1991" i="2"/>
  <c r="G938" i="2"/>
  <c r="K760" i="2"/>
  <c r="M760" i="2"/>
  <c r="I760" i="2"/>
  <c r="J760" i="2"/>
  <c r="G761" i="2"/>
  <c r="G234" i="2"/>
  <c r="G2257" i="2"/>
  <c r="K2256" i="2"/>
  <c r="I2256" i="2"/>
  <c r="J2256" i="2"/>
  <c r="M2256" i="2"/>
  <c r="J143" i="2"/>
  <c r="K143" i="2"/>
  <c r="G144" i="2"/>
  <c r="M143" i="2"/>
  <c r="I143" i="2"/>
  <c r="J2433" i="2"/>
  <c r="G2434" i="2"/>
  <c r="I2433" i="2"/>
  <c r="M2433" i="2"/>
  <c r="K2433" i="2"/>
  <c r="J1023" i="2"/>
  <c r="G1024" i="2"/>
  <c r="M1023" i="2"/>
  <c r="K1023" i="2"/>
  <c r="I1023" i="2"/>
  <c r="G1905" i="2"/>
  <c r="M1111" i="2"/>
  <c r="I1111" i="2"/>
  <c r="G1112" i="2"/>
  <c r="K1111" i="2"/>
  <c r="J1111" i="2"/>
  <c r="G592" i="2"/>
  <c r="G587" i="2"/>
  <c r="G2522" i="2"/>
  <c r="H936" i="2"/>
  <c r="J935" i="2"/>
  <c r="K935" i="2"/>
  <c r="M935" i="2"/>
  <c r="I935" i="2"/>
  <c r="G410" i="2"/>
  <c r="G58" i="2"/>
  <c r="G2002" i="2"/>
  <c r="M1287" i="2" l="1"/>
  <c r="K1287" i="2"/>
  <c r="J1287" i="2"/>
  <c r="I1287" i="2"/>
  <c r="G1288" i="2"/>
  <c r="J1463" i="2"/>
  <c r="G1464" i="2"/>
  <c r="I1463" i="2"/>
  <c r="K1463" i="2"/>
  <c r="M1463" i="2"/>
  <c r="H1904" i="2"/>
  <c r="I1903" i="2"/>
  <c r="J1903" i="2"/>
  <c r="M1903" i="2"/>
  <c r="K1903" i="2"/>
  <c r="H232" i="2"/>
  <c r="M231" i="2"/>
  <c r="I231" i="2"/>
  <c r="J231" i="2"/>
  <c r="K231" i="2"/>
  <c r="K2167" i="2"/>
  <c r="M2167" i="2"/>
  <c r="J2167" i="2"/>
  <c r="G2168" i="2"/>
  <c r="I2167" i="2"/>
  <c r="J2607" i="2"/>
  <c r="I2607" i="2"/>
  <c r="M2607" i="2"/>
  <c r="G2608" i="2"/>
  <c r="K2607" i="2"/>
  <c r="G849" i="2"/>
  <c r="J848" i="2"/>
  <c r="M848" i="2"/>
  <c r="I848" i="2"/>
  <c r="K848" i="2"/>
  <c r="K319" i="2"/>
  <c r="I319" i="2"/>
  <c r="J319" i="2"/>
  <c r="M319" i="2"/>
  <c r="G320" i="2"/>
  <c r="M1727" i="2"/>
  <c r="G1728" i="2"/>
  <c r="K1727" i="2"/>
  <c r="J1727" i="2"/>
  <c r="I1727" i="2"/>
  <c r="H2520" i="2"/>
  <c r="K2519" i="2"/>
  <c r="M2519" i="2"/>
  <c r="I2519" i="2"/>
  <c r="J2519" i="2"/>
  <c r="H584" i="2"/>
  <c r="I583" i="2"/>
  <c r="M583" i="2"/>
  <c r="K583" i="2"/>
  <c r="J583" i="2"/>
  <c r="H408" i="2"/>
  <c r="K407" i="2"/>
  <c r="J407" i="2"/>
  <c r="I407" i="2"/>
  <c r="M407" i="2"/>
  <c r="G1816" i="2"/>
  <c r="J1815" i="2"/>
  <c r="I1815" i="2"/>
  <c r="K1815" i="2"/>
  <c r="M1815" i="2"/>
  <c r="K2345" i="2"/>
  <c r="J2345" i="2"/>
  <c r="I2345" i="2"/>
  <c r="M2345" i="2"/>
  <c r="G2346" i="2"/>
  <c r="M2079" i="2"/>
  <c r="G2080" i="2"/>
  <c r="K2079" i="2"/>
  <c r="J2079" i="2"/>
  <c r="I2079" i="2"/>
  <c r="H57" i="2"/>
  <c r="I56" i="2"/>
  <c r="J56" i="2"/>
  <c r="M56" i="2"/>
  <c r="K56" i="2"/>
  <c r="M671" i="2"/>
  <c r="K671" i="2"/>
  <c r="G672" i="2"/>
  <c r="I671" i="2"/>
  <c r="J671" i="2"/>
  <c r="J1552" i="2"/>
  <c r="G1553" i="2"/>
  <c r="I1552" i="2"/>
  <c r="K1552" i="2"/>
  <c r="M1552" i="2"/>
  <c r="J1640" i="2"/>
  <c r="K1640" i="2"/>
  <c r="M1640" i="2"/>
  <c r="G1641" i="2"/>
  <c r="I1640" i="2"/>
  <c r="J1199" i="2"/>
  <c r="K1199" i="2"/>
  <c r="M1199" i="2"/>
  <c r="G1200" i="2"/>
  <c r="I1199" i="2"/>
  <c r="J1024" i="2"/>
  <c r="K1024" i="2"/>
  <c r="G1025" i="2"/>
  <c r="I1024" i="2"/>
  <c r="M1024" i="2"/>
  <c r="G145" i="2"/>
  <c r="K144" i="2"/>
  <c r="M144" i="2"/>
  <c r="J144" i="2"/>
  <c r="I144" i="2"/>
  <c r="G593" i="2"/>
  <c r="G1906" i="2"/>
  <c r="K496" i="2"/>
  <c r="G497" i="2"/>
  <c r="M496" i="2"/>
  <c r="J496" i="2"/>
  <c r="I496" i="2"/>
  <c r="G2003" i="2"/>
  <c r="G59" i="2"/>
  <c r="G2523" i="2"/>
  <c r="G2528" i="2"/>
  <c r="G240" i="2"/>
  <c r="G235" i="2"/>
  <c r="G1998" i="2"/>
  <c r="I1112" i="2"/>
  <c r="G1113" i="2"/>
  <c r="J1112" i="2"/>
  <c r="M1112" i="2"/>
  <c r="K1112" i="2"/>
  <c r="K761" i="2"/>
  <c r="G762" i="2"/>
  <c r="M761" i="2"/>
  <c r="I761" i="2"/>
  <c r="J761" i="2"/>
  <c r="G939" i="2"/>
  <c r="G944" i="2"/>
  <c r="H1993" i="2"/>
  <c r="M1992" i="2"/>
  <c r="K1992" i="2"/>
  <c r="J1992" i="2"/>
  <c r="I1992" i="2"/>
  <c r="J1377" i="2"/>
  <c r="G1378" i="2"/>
  <c r="I1377" i="2"/>
  <c r="M1377" i="2"/>
  <c r="K1377" i="2"/>
  <c r="G588" i="2"/>
  <c r="G416" i="2"/>
  <c r="G411" i="2"/>
  <c r="K2434" i="2"/>
  <c r="G2435" i="2"/>
  <c r="J2434" i="2"/>
  <c r="G2440" i="2"/>
  <c r="M2434" i="2"/>
  <c r="I2434" i="2"/>
  <c r="H937" i="2"/>
  <c r="K936" i="2"/>
  <c r="I936" i="2"/>
  <c r="M936" i="2"/>
  <c r="J936" i="2"/>
  <c r="K2257" i="2"/>
  <c r="G2258" i="2"/>
  <c r="M2257" i="2"/>
  <c r="J2257" i="2"/>
  <c r="I2257" i="2"/>
  <c r="J1288" i="2" l="1"/>
  <c r="G1289" i="2"/>
  <c r="K1288" i="2"/>
  <c r="M1288" i="2"/>
  <c r="I1288" i="2"/>
  <c r="M1464" i="2"/>
  <c r="K1464" i="2"/>
  <c r="J1464" i="2"/>
  <c r="G1465" i="2"/>
  <c r="I1464" i="2"/>
  <c r="G2169" i="2"/>
  <c r="J2168" i="2"/>
  <c r="M2168" i="2"/>
  <c r="I2168" i="2"/>
  <c r="K2168" i="2"/>
  <c r="H233" i="2"/>
  <c r="J232" i="2"/>
  <c r="K232" i="2"/>
  <c r="I232" i="2"/>
  <c r="M232" i="2"/>
  <c r="H1905" i="2"/>
  <c r="I1904" i="2"/>
  <c r="K1904" i="2"/>
  <c r="J1904" i="2"/>
  <c r="M1904" i="2"/>
  <c r="J849" i="2"/>
  <c r="G850" i="2"/>
  <c r="M849" i="2"/>
  <c r="I849" i="2"/>
  <c r="K849" i="2"/>
  <c r="I2608" i="2"/>
  <c r="G2609" i="2"/>
  <c r="K2608" i="2"/>
  <c r="J2608" i="2"/>
  <c r="M2608" i="2"/>
  <c r="J320" i="2"/>
  <c r="M320" i="2"/>
  <c r="I320" i="2"/>
  <c r="K320" i="2"/>
  <c r="G321" i="2"/>
  <c r="E65" i="18"/>
  <c r="G49" i="21" s="1"/>
  <c r="F65" i="18"/>
  <c r="I49" i="21" s="1"/>
  <c r="E49" i="21" s="1"/>
  <c r="E10" i="10"/>
  <c r="E13" i="10" s="1"/>
  <c r="H585" i="2"/>
  <c r="I584" i="2"/>
  <c r="K584" i="2"/>
  <c r="M584" i="2"/>
  <c r="J584" i="2"/>
  <c r="M2080" i="2"/>
  <c r="I2080" i="2"/>
  <c r="G2081" i="2"/>
  <c r="J2080" i="2"/>
  <c r="K2080" i="2"/>
  <c r="G1554" i="2"/>
  <c r="J1553" i="2"/>
  <c r="I1553" i="2"/>
  <c r="M1553" i="2"/>
  <c r="K1553" i="2"/>
  <c r="K1641" i="2"/>
  <c r="J1641" i="2"/>
  <c r="G1642" i="2"/>
  <c r="M1641" i="2"/>
  <c r="I1641" i="2"/>
  <c r="G2347" i="2"/>
  <c r="I2346" i="2"/>
  <c r="J2346" i="2"/>
  <c r="K2346" i="2"/>
  <c r="M2346" i="2"/>
  <c r="G2352" i="2"/>
  <c r="H2521" i="2"/>
  <c r="I2520" i="2"/>
  <c r="J2520" i="2"/>
  <c r="K2520" i="2"/>
  <c r="M2520" i="2"/>
  <c r="I1816" i="2"/>
  <c r="G1817" i="2"/>
  <c r="J1816" i="2"/>
  <c r="K1816" i="2"/>
  <c r="M1816" i="2"/>
  <c r="H58" i="2"/>
  <c r="I57" i="2"/>
  <c r="M57" i="2"/>
  <c r="K57" i="2"/>
  <c r="J57" i="2"/>
  <c r="J1728" i="2"/>
  <c r="M1728" i="2"/>
  <c r="K1728" i="2"/>
  <c r="G1729" i="2"/>
  <c r="I1728" i="2"/>
  <c r="H409" i="2"/>
  <c r="I408" i="2"/>
  <c r="J408" i="2"/>
  <c r="M408" i="2"/>
  <c r="K408" i="2"/>
  <c r="I1200" i="2"/>
  <c r="J1200" i="2"/>
  <c r="G1201" i="2"/>
  <c r="K1200" i="2"/>
  <c r="M1200" i="2"/>
  <c r="I672" i="2"/>
  <c r="J672" i="2"/>
  <c r="M672" i="2"/>
  <c r="G673" i="2"/>
  <c r="K672" i="2"/>
  <c r="G589" i="2"/>
  <c r="G2524" i="2"/>
  <c r="M497" i="2"/>
  <c r="K497" i="2"/>
  <c r="G498" i="2"/>
  <c r="I497" i="2"/>
  <c r="J497" i="2"/>
  <c r="G236" i="2"/>
  <c r="I145" i="2"/>
  <c r="J145" i="2"/>
  <c r="M145" i="2"/>
  <c r="G146" i="2"/>
  <c r="K145" i="2"/>
  <c r="G945" i="2"/>
  <c r="G241" i="2"/>
  <c r="G1912" i="2"/>
  <c r="G1907" i="2"/>
  <c r="G417" i="2"/>
  <c r="G768" i="2"/>
  <c r="I762" i="2"/>
  <c r="K762" i="2"/>
  <c r="M762" i="2"/>
  <c r="J762" i="2"/>
  <c r="G763" i="2"/>
  <c r="G60" i="2"/>
  <c r="G65" i="2"/>
  <c r="G2004" i="2"/>
  <c r="M2258" i="2"/>
  <c r="J2258" i="2"/>
  <c r="I2258" i="2"/>
  <c r="K2258" i="2"/>
  <c r="G2259" i="2"/>
  <c r="G2264" i="2"/>
  <c r="K2440" i="2"/>
  <c r="G2441" i="2"/>
  <c r="J2440" i="2"/>
  <c r="I2440" i="2"/>
  <c r="M2440" i="2"/>
  <c r="J1378" i="2"/>
  <c r="G1379" i="2"/>
  <c r="I1378" i="2"/>
  <c r="M1378" i="2"/>
  <c r="K1378" i="2"/>
  <c r="G1384" i="2"/>
  <c r="H1994" i="2"/>
  <c r="J1993" i="2"/>
  <c r="K1993" i="2"/>
  <c r="I1993" i="2"/>
  <c r="M1993" i="2"/>
  <c r="G594" i="2"/>
  <c r="I1025" i="2"/>
  <c r="G1026" i="2"/>
  <c r="K1025" i="2"/>
  <c r="M1025" i="2"/>
  <c r="J1025" i="2"/>
  <c r="G940" i="2"/>
  <c r="J1113" i="2"/>
  <c r="G1114" i="2"/>
  <c r="M1113" i="2"/>
  <c r="K1113" i="2"/>
  <c r="I1113" i="2"/>
  <c r="G412" i="2"/>
  <c r="H938" i="2"/>
  <c r="K937" i="2"/>
  <c r="I937" i="2"/>
  <c r="M937" i="2"/>
  <c r="J937" i="2"/>
  <c r="G2529" i="2"/>
  <c r="M2435" i="2"/>
  <c r="K2435" i="2"/>
  <c r="J2435" i="2"/>
  <c r="G2436" i="2"/>
  <c r="I2435" i="2"/>
  <c r="G1999" i="2"/>
  <c r="M1289" i="2" l="1"/>
  <c r="K1289" i="2"/>
  <c r="J1289" i="2"/>
  <c r="I1289" i="2"/>
  <c r="G1290" i="2"/>
  <c r="M1465" i="2"/>
  <c r="J1465" i="2"/>
  <c r="G1466" i="2"/>
  <c r="I1465" i="2"/>
  <c r="K1465" i="2"/>
  <c r="H234" i="2"/>
  <c r="J233" i="2"/>
  <c r="I233" i="2"/>
  <c r="K233" i="2"/>
  <c r="M233" i="2"/>
  <c r="H1906" i="2"/>
  <c r="J1905" i="2"/>
  <c r="I1905" i="2"/>
  <c r="M1905" i="2"/>
  <c r="K1905" i="2"/>
  <c r="M2169" i="2"/>
  <c r="K2169" i="2"/>
  <c r="G2170" i="2"/>
  <c r="I2169" i="2"/>
  <c r="J2169" i="2"/>
  <c r="M2609" i="2"/>
  <c r="I2609" i="2"/>
  <c r="K2609" i="2"/>
  <c r="G2610" i="2"/>
  <c r="J2609" i="2"/>
  <c r="K850" i="2"/>
  <c r="M850" i="2"/>
  <c r="I850" i="2"/>
  <c r="J850" i="2"/>
  <c r="G856" i="2"/>
  <c r="G851" i="2"/>
  <c r="G10" i="10"/>
  <c r="G13" i="10" s="1"/>
  <c r="E66" i="18"/>
  <c r="G50" i="21" s="1"/>
  <c r="I321" i="2"/>
  <c r="M321" i="2"/>
  <c r="G322" i="2"/>
  <c r="J321" i="2"/>
  <c r="K321" i="2"/>
  <c r="F66" i="18"/>
  <c r="I50" i="21" s="1"/>
  <c r="E50" i="21" s="1"/>
  <c r="K2081" i="2"/>
  <c r="G2082" i="2"/>
  <c r="J2081" i="2"/>
  <c r="I2081" i="2"/>
  <c r="M2081" i="2"/>
  <c r="K1201" i="2"/>
  <c r="M1201" i="2"/>
  <c r="G1202" i="2"/>
  <c r="I1201" i="2"/>
  <c r="J1201" i="2"/>
  <c r="K1729" i="2"/>
  <c r="G1730" i="2"/>
  <c r="I1729" i="2"/>
  <c r="J1729" i="2"/>
  <c r="M1729" i="2"/>
  <c r="H59" i="2"/>
  <c r="K58" i="2"/>
  <c r="M58" i="2"/>
  <c r="J58" i="2"/>
  <c r="I58" i="2"/>
  <c r="H2522" i="2"/>
  <c r="J2521" i="2"/>
  <c r="K2521" i="2"/>
  <c r="I2521" i="2"/>
  <c r="M2521" i="2"/>
  <c r="H410" i="2"/>
  <c r="I409" i="2"/>
  <c r="M409" i="2"/>
  <c r="J409" i="2"/>
  <c r="K409" i="2"/>
  <c r="I2347" i="2"/>
  <c r="J2347" i="2"/>
  <c r="K2347" i="2"/>
  <c r="M2347" i="2"/>
  <c r="G2348" i="2"/>
  <c r="K673" i="2"/>
  <c r="I673" i="2"/>
  <c r="G674" i="2"/>
  <c r="J673" i="2"/>
  <c r="M673" i="2"/>
  <c r="K2352" i="2"/>
  <c r="J2352" i="2"/>
  <c r="M2352" i="2"/>
  <c r="G2353" i="2"/>
  <c r="I2352" i="2"/>
  <c r="J1642" i="2"/>
  <c r="G1648" i="2"/>
  <c r="I1642" i="2"/>
  <c r="M1642" i="2"/>
  <c r="G1643" i="2"/>
  <c r="K1642" i="2"/>
  <c r="J1554" i="2"/>
  <c r="M1554" i="2"/>
  <c r="I1554" i="2"/>
  <c r="K1554" i="2"/>
  <c r="G1560" i="2"/>
  <c r="G1555" i="2"/>
  <c r="I1817" i="2"/>
  <c r="K1817" i="2"/>
  <c r="G1818" i="2"/>
  <c r="M1817" i="2"/>
  <c r="J1817" i="2"/>
  <c r="H586" i="2"/>
  <c r="M585" i="2"/>
  <c r="J585" i="2"/>
  <c r="I585" i="2"/>
  <c r="K585" i="2"/>
  <c r="G237" i="2"/>
  <c r="G61" i="2"/>
  <c r="I763" i="2"/>
  <c r="J763" i="2"/>
  <c r="G764" i="2"/>
  <c r="K763" i="2"/>
  <c r="M763" i="2"/>
  <c r="G418" i="2"/>
  <c r="I1384" i="2"/>
  <c r="M1384" i="2"/>
  <c r="J1384" i="2"/>
  <c r="K1384" i="2"/>
  <c r="G1385" i="2"/>
  <c r="G2005" i="2"/>
  <c r="G595" i="2"/>
  <c r="I146" i="2"/>
  <c r="K146" i="2"/>
  <c r="J146" i="2"/>
  <c r="G152" i="2"/>
  <c r="G147" i="2"/>
  <c r="M146" i="2"/>
  <c r="G1913" i="2"/>
  <c r="G2437" i="2"/>
  <c r="K2436" i="2"/>
  <c r="J2436" i="2"/>
  <c r="I2436" i="2"/>
  <c r="M2436" i="2"/>
  <c r="G1027" i="2"/>
  <c r="K1026" i="2"/>
  <c r="I1026" i="2"/>
  <c r="G1032" i="2"/>
  <c r="M1026" i="2"/>
  <c r="J1026" i="2"/>
  <c r="G946" i="2"/>
  <c r="H1995" i="2"/>
  <c r="H2000" i="2"/>
  <c r="J1994" i="2"/>
  <c r="M1994" i="2"/>
  <c r="I1994" i="2"/>
  <c r="K1994" i="2"/>
  <c r="G2525" i="2"/>
  <c r="I2441" i="2"/>
  <c r="M2441" i="2"/>
  <c r="G2442" i="2"/>
  <c r="K2441" i="2"/>
  <c r="J2441" i="2"/>
  <c r="G413" i="2"/>
  <c r="G941" i="2"/>
  <c r="I2264" i="2"/>
  <c r="K2264" i="2"/>
  <c r="J2264" i="2"/>
  <c r="G2265" i="2"/>
  <c r="M2264" i="2"/>
  <c r="G66" i="2"/>
  <c r="I768" i="2"/>
  <c r="J768" i="2"/>
  <c r="G769" i="2"/>
  <c r="M768" i="2"/>
  <c r="K768" i="2"/>
  <c r="G504" i="2"/>
  <c r="K498" i="2"/>
  <c r="G499" i="2"/>
  <c r="J498" i="2"/>
  <c r="I498" i="2"/>
  <c r="M498" i="2"/>
  <c r="G590" i="2"/>
  <c r="H939" i="2"/>
  <c r="H944" i="2"/>
  <c r="M938" i="2"/>
  <c r="K938" i="2"/>
  <c r="I938" i="2"/>
  <c r="J938" i="2"/>
  <c r="K1379" i="2"/>
  <c r="G1380" i="2"/>
  <c r="M1379" i="2"/>
  <c r="I1379" i="2"/>
  <c r="J1379" i="2"/>
  <c r="G2530" i="2"/>
  <c r="J1114" i="2"/>
  <c r="M1114" i="2"/>
  <c r="K1114" i="2"/>
  <c r="I1114" i="2"/>
  <c r="G1115" i="2"/>
  <c r="G1120" i="2"/>
  <c r="I2259" i="2"/>
  <c r="K2259" i="2"/>
  <c r="M2259" i="2"/>
  <c r="G2260" i="2"/>
  <c r="J2259" i="2"/>
  <c r="G1908" i="2"/>
  <c r="G242" i="2"/>
  <c r="I1290" i="2" l="1"/>
  <c r="G1291" i="2"/>
  <c r="K1290" i="2"/>
  <c r="M1290" i="2"/>
  <c r="G1296" i="2"/>
  <c r="J1290" i="2"/>
  <c r="G1467" i="2"/>
  <c r="I1466" i="2"/>
  <c r="G1472" i="2"/>
  <c r="M1466" i="2"/>
  <c r="K1466" i="2"/>
  <c r="J1466" i="2"/>
  <c r="H1907" i="2"/>
  <c r="H1912" i="2"/>
  <c r="K1906" i="2"/>
  <c r="J1906" i="2"/>
  <c r="M1906" i="2"/>
  <c r="I1906" i="2"/>
  <c r="K2170" i="2"/>
  <c r="G2176" i="2"/>
  <c r="J2170" i="2"/>
  <c r="G2171" i="2"/>
  <c r="M2170" i="2"/>
  <c r="I2170" i="2"/>
  <c r="H235" i="2"/>
  <c r="H240" i="2"/>
  <c r="J234" i="2"/>
  <c r="I234" i="2"/>
  <c r="M234" i="2"/>
  <c r="K234" i="2"/>
  <c r="G2611" i="2"/>
  <c r="I2610" i="2"/>
  <c r="M2610" i="2"/>
  <c r="K2610" i="2"/>
  <c r="G2616" i="2"/>
  <c r="J2610" i="2"/>
  <c r="G852" i="2"/>
  <c r="K851" i="2"/>
  <c r="M851" i="2"/>
  <c r="J851" i="2"/>
  <c r="I851" i="2"/>
  <c r="J856" i="2"/>
  <c r="G857" i="2"/>
  <c r="M856" i="2"/>
  <c r="I856" i="2"/>
  <c r="K856" i="2"/>
  <c r="E67" i="18"/>
  <c r="G51" i="21" s="1"/>
  <c r="G323" i="2"/>
  <c r="I322" i="2"/>
  <c r="G328" i="2"/>
  <c r="K322" i="2"/>
  <c r="J322" i="2"/>
  <c r="M322" i="2"/>
  <c r="F67" i="18"/>
  <c r="I51" i="21" s="1"/>
  <c r="E51" i="21" s="1"/>
  <c r="G1644" i="2"/>
  <c r="J1643" i="2"/>
  <c r="I1643" i="2"/>
  <c r="K1643" i="2"/>
  <c r="M1643" i="2"/>
  <c r="H411" i="2"/>
  <c r="H416" i="2"/>
  <c r="K410" i="2"/>
  <c r="I410" i="2"/>
  <c r="M410" i="2"/>
  <c r="J410" i="2"/>
  <c r="I1560" i="2"/>
  <c r="G1561" i="2"/>
  <c r="M1560" i="2"/>
  <c r="K1560" i="2"/>
  <c r="J1560" i="2"/>
  <c r="H60" i="2"/>
  <c r="H65" i="2"/>
  <c r="J59" i="2"/>
  <c r="M59" i="2"/>
  <c r="I59" i="2"/>
  <c r="K59" i="2"/>
  <c r="I674" i="2"/>
  <c r="G680" i="2"/>
  <c r="J674" i="2"/>
  <c r="K674" i="2"/>
  <c r="M674" i="2"/>
  <c r="G675" i="2"/>
  <c r="M1555" i="2"/>
  <c r="J1555" i="2"/>
  <c r="K1555" i="2"/>
  <c r="I1555" i="2"/>
  <c r="G1556" i="2"/>
  <c r="G2088" i="2"/>
  <c r="J2082" i="2"/>
  <c r="G2083" i="2"/>
  <c r="I2082" i="2"/>
  <c r="M2082" i="2"/>
  <c r="K2082" i="2"/>
  <c r="H2528" i="2"/>
  <c r="H2523" i="2"/>
  <c r="I2522" i="2"/>
  <c r="K2522" i="2"/>
  <c r="M2522" i="2"/>
  <c r="J2522" i="2"/>
  <c r="G1649" i="2"/>
  <c r="I1648" i="2"/>
  <c r="K1648" i="2"/>
  <c r="J1648" i="2"/>
  <c r="M1648" i="2"/>
  <c r="G1203" i="2"/>
  <c r="G1208" i="2"/>
  <c r="J1202" i="2"/>
  <c r="K1202" i="2"/>
  <c r="M1202" i="2"/>
  <c r="I1202" i="2"/>
  <c r="H592" i="2"/>
  <c r="H587" i="2"/>
  <c r="J586" i="2"/>
  <c r="M586" i="2"/>
  <c r="K586" i="2"/>
  <c r="I586" i="2"/>
  <c r="G1819" i="2"/>
  <c r="M1818" i="2"/>
  <c r="K1818" i="2"/>
  <c r="G1824" i="2"/>
  <c r="I1818" i="2"/>
  <c r="J1818" i="2"/>
  <c r="K2353" i="2"/>
  <c r="J2353" i="2"/>
  <c r="G2354" i="2"/>
  <c r="I2353" i="2"/>
  <c r="M2353" i="2"/>
  <c r="G1736" i="2"/>
  <c r="J1730" i="2"/>
  <c r="G1731" i="2"/>
  <c r="M1730" i="2"/>
  <c r="K1730" i="2"/>
  <c r="I1730" i="2"/>
  <c r="M2348" i="2"/>
  <c r="G2349" i="2"/>
  <c r="I2348" i="2"/>
  <c r="K2348" i="2"/>
  <c r="J2348" i="2"/>
  <c r="G2531" i="2"/>
  <c r="G505" i="2"/>
  <c r="K504" i="2"/>
  <c r="I504" i="2"/>
  <c r="M504" i="2"/>
  <c r="J504" i="2"/>
  <c r="G243" i="2"/>
  <c r="G1033" i="2"/>
  <c r="K1032" i="2"/>
  <c r="M1032" i="2"/>
  <c r="I1032" i="2"/>
  <c r="J1032" i="2"/>
  <c r="I2437" i="2"/>
  <c r="M2437" i="2"/>
  <c r="J2437" i="2"/>
  <c r="K2437" i="2"/>
  <c r="G2438" i="2"/>
  <c r="G153" i="2"/>
  <c r="J152" i="2"/>
  <c r="M152" i="2"/>
  <c r="K152" i="2"/>
  <c r="I152" i="2"/>
  <c r="K1385" i="2"/>
  <c r="M1385" i="2"/>
  <c r="J1385" i="2"/>
  <c r="G1386" i="2"/>
  <c r="I1385" i="2"/>
  <c r="G770" i="2"/>
  <c r="I769" i="2"/>
  <c r="M769" i="2"/>
  <c r="J769" i="2"/>
  <c r="K769" i="2"/>
  <c r="G2443" i="2"/>
  <c r="J2442" i="2"/>
  <c r="I2442" i="2"/>
  <c r="M2442" i="2"/>
  <c r="K2442" i="2"/>
  <c r="H2001" i="2"/>
  <c r="I2000" i="2"/>
  <c r="K2000" i="2"/>
  <c r="M2000" i="2"/>
  <c r="J2000" i="2"/>
  <c r="G2006" i="2"/>
  <c r="G62" i="2"/>
  <c r="I147" i="2"/>
  <c r="K147" i="2"/>
  <c r="G148" i="2"/>
  <c r="M147" i="2"/>
  <c r="J147" i="2"/>
  <c r="H1996" i="2"/>
  <c r="J1995" i="2"/>
  <c r="K1995" i="2"/>
  <c r="I1995" i="2"/>
  <c r="M1995" i="2"/>
  <c r="G419" i="2"/>
  <c r="I764" i="2"/>
  <c r="K764" i="2"/>
  <c r="J764" i="2"/>
  <c r="G765" i="2"/>
  <c r="M764" i="2"/>
  <c r="G947" i="2"/>
  <c r="I1027" i="2"/>
  <c r="G1028" i="2"/>
  <c r="J1027" i="2"/>
  <c r="M1027" i="2"/>
  <c r="K1027" i="2"/>
  <c r="M2260" i="2"/>
  <c r="G2261" i="2"/>
  <c r="J2260" i="2"/>
  <c r="K2260" i="2"/>
  <c r="I2260" i="2"/>
  <c r="H940" i="2"/>
  <c r="K939" i="2"/>
  <c r="J939" i="2"/>
  <c r="I939" i="2"/>
  <c r="M939" i="2"/>
  <c r="G1914" i="2"/>
  <c r="J2265" i="2"/>
  <c r="G2266" i="2"/>
  <c r="I2265" i="2"/>
  <c r="K2265" i="2"/>
  <c r="M2265" i="2"/>
  <c r="H945" i="2"/>
  <c r="I944" i="2"/>
  <c r="J944" i="2"/>
  <c r="K944" i="2"/>
  <c r="M944" i="2"/>
  <c r="G2526" i="2"/>
  <c r="G596" i="2"/>
  <c r="G67" i="2"/>
  <c r="G1909" i="2"/>
  <c r="M1120" i="2"/>
  <c r="J1120" i="2"/>
  <c r="K1120" i="2"/>
  <c r="G1121" i="2"/>
  <c r="I1120" i="2"/>
  <c r="M1380" i="2"/>
  <c r="I1380" i="2"/>
  <c r="J1380" i="2"/>
  <c r="G1381" i="2"/>
  <c r="K1380" i="2"/>
  <c r="I499" i="2"/>
  <c r="K499" i="2"/>
  <c r="J499" i="2"/>
  <c r="G500" i="2"/>
  <c r="M499" i="2"/>
  <c r="G1116" i="2"/>
  <c r="K1115" i="2"/>
  <c r="J1115" i="2"/>
  <c r="M1115" i="2"/>
  <c r="I1115" i="2"/>
  <c r="G591" i="2"/>
  <c r="G942" i="2"/>
  <c r="G414" i="2"/>
  <c r="G238" i="2"/>
  <c r="I1296" i="2" l="1"/>
  <c r="K1296" i="2"/>
  <c r="G1297" i="2"/>
  <c r="M1296" i="2"/>
  <c r="J1296" i="2"/>
  <c r="K1291" i="2"/>
  <c r="G1292" i="2"/>
  <c r="I1291" i="2"/>
  <c r="M1291" i="2"/>
  <c r="J1291" i="2"/>
  <c r="M1472" i="2"/>
  <c r="J1472" i="2"/>
  <c r="G1473" i="2"/>
  <c r="I1472" i="2"/>
  <c r="K1472" i="2"/>
  <c r="G1468" i="2"/>
  <c r="I1467" i="2"/>
  <c r="J1467" i="2"/>
  <c r="K1467" i="2"/>
  <c r="M1467" i="2"/>
  <c r="I2176" i="2"/>
  <c r="M2176" i="2"/>
  <c r="J2176" i="2"/>
  <c r="G2177" i="2"/>
  <c r="K2176" i="2"/>
  <c r="H241" i="2"/>
  <c r="K240" i="2"/>
  <c r="M240" i="2"/>
  <c r="J240" i="2"/>
  <c r="I240" i="2"/>
  <c r="H236" i="2"/>
  <c r="M235" i="2"/>
  <c r="K235" i="2"/>
  <c r="J235" i="2"/>
  <c r="I235" i="2"/>
  <c r="I2171" i="2"/>
  <c r="M2171" i="2"/>
  <c r="J2171" i="2"/>
  <c r="K2171" i="2"/>
  <c r="G2172" i="2"/>
  <c r="H1913" i="2"/>
  <c r="K1912" i="2"/>
  <c r="J1912" i="2"/>
  <c r="I1912" i="2"/>
  <c r="M1912" i="2"/>
  <c r="H1908" i="2"/>
  <c r="J1907" i="2"/>
  <c r="K1907" i="2"/>
  <c r="I1907" i="2"/>
  <c r="M1907" i="2"/>
  <c r="M852" i="2"/>
  <c r="G853" i="2"/>
  <c r="I852" i="2"/>
  <c r="J852" i="2"/>
  <c r="K852" i="2"/>
  <c r="J857" i="2"/>
  <c r="G858" i="2"/>
  <c r="M857" i="2"/>
  <c r="K857" i="2"/>
  <c r="I857" i="2"/>
  <c r="I2616" i="2"/>
  <c r="G2617" i="2"/>
  <c r="K2616" i="2"/>
  <c r="M2616" i="2"/>
  <c r="J2616" i="2"/>
  <c r="K2611" i="2"/>
  <c r="G2612" i="2"/>
  <c r="J2611" i="2"/>
  <c r="I2611" i="2"/>
  <c r="M2611" i="2"/>
  <c r="C68" i="18"/>
  <c r="H52" i="21" s="1"/>
  <c r="E68" i="18"/>
  <c r="G52" i="21" s="1"/>
  <c r="I328" i="2"/>
  <c r="M328" i="2"/>
  <c r="J328" i="2"/>
  <c r="K328" i="2"/>
  <c r="G329" i="2"/>
  <c r="K323" i="2"/>
  <c r="M323" i="2"/>
  <c r="G324" i="2"/>
  <c r="J323" i="2"/>
  <c r="I323" i="2"/>
  <c r="F68" i="18"/>
  <c r="I52" i="21" s="1"/>
  <c r="E52" i="21" s="1"/>
  <c r="M1736" i="2"/>
  <c r="K1736" i="2"/>
  <c r="J1736" i="2"/>
  <c r="G1737" i="2"/>
  <c r="I1736" i="2"/>
  <c r="H588" i="2"/>
  <c r="I587" i="2"/>
  <c r="J587" i="2"/>
  <c r="K587" i="2"/>
  <c r="M587" i="2"/>
  <c r="H2529" i="2"/>
  <c r="M2528" i="2"/>
  <c r="J2528" i="2"/>
  <c r="K2528" i="2"/>
  <c r="I2528" i="2"/>
  <c r="M1203" i="2"/>
  <c r="K1203" i="2"/>
  <c r="J1203" i="2"/>
  <c r="G1204" i="2"/>
  <c r="I1203" i="2"/>
  <c r="I680" i="2"/>
  <c r="K680" i="2"/>
  <c r="G681" i="2"/>
  <c r="J680" i="2"/>
  <c r="M680" i="2"/>
  <c r="G2089" i="2"/>
  <c r="I2088" i="2"/>
  <c r="M2088" i="2"/>
  <c r="J2088" i="2"/>
  <c r="K2088" i="2"/>
  <c r="M2354" i="2"/>
  <c r="I2354" i="2"/>
  <c r="G2355" i="2"/>
  <c r="J2354" i="2"/>
  <c r="K2354" i="2"/>
  <c r="G1820" i="2"/>
  <c r="M1819" i="2"/>
  <c r="J1819" i="2"/>
  <c r="K1819" i="2"/>
  <c r="I1819" i="2"/>
  <c r="I675" i="2"/>
  <c r="K675" i="2"/>
  <c r="M675" i="2"/>
  <c r="G676" i="2"/>
  <c r="J675" i="2"/>
  <c r="H417" i="2"/>
  <c r="I416" i="2"/>
  <c r="M416" i="2"/>
  <c r="J416" i="2"/>
  <c r="K416" i="2"/>
  <c r="H2524" i="2"/>
  <c r="I2523" i="2"/>
  <c r="M2523" i="2"/>
  <c r="K2523" i="2"/>
  <c r="J2523" i="2"/>
  <c r="J1556" i="2"/>
  <c r="K1556" i="2"/>
  <c r="M1556" i="2"/>
  <c r="G1557" i="2"/>
  <c r="I1556" i="2"/>
  <c r="H412" i="2"/>
  <c r="I411" i="2"/>
  <c r="K411" i="2"/>
  <c r="M411" i="2"/>
  <c r="J411" i="2"/>
  <c r="I1561" i="2"/>
  <c r="K1561" i="2"/>
  <c r="M1561" i="2"/>
  <c r="J1561" i="2"/>
  <c r="G1562" i="2"/>
  <c r="K2349" i="2"/>
  <c r="M2349" i="2"/>
  <c r="I2349" i="2"/>
  <c r="J2349" i="2"/>
  <c r="G2350" i="2"/>
  <c r="J1649" i="2"/>
  <c r="M1649" i="2"/>
  <c r="K1649" i="2"/>
  <c r="G1650" i="2"/>
  <c r="I1649" i="2"/>
  <c r="H66" i="2"/>
  <c r="K65" i="2"/>
  <c r="J65" i="2"/>
  <c r="I65" i="2"/>
  <c r="M65" i="2"/>
  <c r="J1824" i="2"/>
  <c r="G1825" i="2"/>
  <c r="M1824" i="2"/>
  <c r="I1824" i="2"/>
  <c r="K1824" i="2"/>
  <c r="H593" i="2"/>
  <c r="K592" i="2"/>
  <c r="I592" i="2"/>
  <c r="J592" i="2"/>
  <c r="M592" i="2"/>
  <c r="M1731" i="2"/>
  <c r="I1731" i="2"/>
  <c r="K1731" i="2"/>
  <c r="J1731" i="2"/>
  <c r="G1732" i="2"/>
  <c r="J1208" i="2"/>
  <c r="I1208" i="2"/>
  <c r="G1209" i="2"/>
  <c r="M1208" i="2"/>
  <c r="K1208" i="2"/>
  <c r="M2083" i="2"/>
  <c r="J2083" i="2"/>
  <c r="G2084" i="2"/>
  <c r="K2083" i="2"/>
  <c r="I2083" i="2"/>
  <c r="H61" i="2"/>
  <c r="J60" i="2"/>
  <c r="M60" i="2"/>
  <c r="I60" i="2"/>
  <c r="K60" i="2"/>
  <c r="K1644" i="2"/>
  <c r="I1644" i="2"/>
  <c r="G1645" i="2"/>
  <c r="M1644" i="2"/>
  <c r="J1644" i="2"/>
  <c r="M2261" i="2"/>
  <c r="J2261" i="2"/>
  <c r="K2261" i="2"/>
  <c r="G2262" i="2"/>
  <c r="I2261" i="2"/>
  <c r="H941" i="2"/>
  <c r="M940" i="2"/>
  <c r="I940" i="2"/>
  <c r="J940" i="2"/>
  <c r="K940" i="2"/>
  <c r="G1915" i="2"/>
  <c r="G1029" i="2"/>
  <c r="J1028" i="2"/>
  <c r="I1028" i="2"/>
  <c r="K1028" i="2"/>
  <c r="M1028" i="2"/>
  <c r="K153" i="2"/>
  <c r="G154" i="2"/>
  <c r="I153" i="2"/>
  <c r="J153" i="2"/>
  <c r="M153" i="2"/>
  <c r="G1382" i="2"/>
  <c r="K1381" i="2"/>
  <c r="J1381" i="2"/>
  <c r="M1381" i="2"/>
  <c r="I1381" i="2"/>
  <c r="G68" i="2"/>
  <c r="G2527" i="2"/>
  <c r="H2002" i="2"/>
  <c r="J2001" i="2"/>
  <c r="M2001" i="2"/>
  <c r="I2001" i="2"/>
  <c r="K2001" i="2"/>
  <c r="M2438" i="2"/>
  <c r="K2438" i="2"/>
  <c r="G2439" i="2"/>
  <c r="J2438" i="2"/>
  <c r="I2438" i="2"/>
  <c r="I505" i="2"/>
  <c r="K505" i="2"/>
  <c r="G506" i="2"/>
  <c r="J505" i="2"/>
  <c r="M505" i="2"/>
  <c r="G597" i="2"/>
  <c r="G415" i="2"/>
  <c r="J148" i="2"/>
  <c r="M148" i="2"/>
  <c r="G149" i="2"/>
  <c r="I148" i="2"/>
  <c r="K148" i="2"/>
  <c r="G239" i="2"/>
  <c r="H1997" i="2"/>
  <c r="J1996" i="2"/>
  <c r="K1996" i="2"/>
  <c r="I1996" i="2"/>
  <c r="M1996" i="2"/>
  <c r="G2007" i="2"/>
  <c r="K1033" i="2"/>
  <c r="G1034" i="2"/>
  <c r="I1033" i="2"/>
  <c r="J1033" i="2"/>
  <c r="M1033" i="2"/>
  <c r="G501" i="2"/>
  <c r="M500" i="2"/>
  <c r="K500" i="2"/>
  <c r="J500" i="2"/>
  <c r="I500" i="2"/>
  <c r="I1116" i="2"/>
  <c r="G1117" i="2"/>
  <c r="J1116" i="2"/>
  <c r="M1116" i="2"/>
  <c r="K1116" i="2"/>
  <c r="G63" i="2"/>
  <c r="G2532" i="2"/>
  <c r="I770" i="2"/>
  <c r="J770" i="2"/>
  <c r="G771" i="2"/>
  <c r="M770" i="2"/>
  <c r="K770" i="2"/>
  <c r="G1387" i="2"/>
  <c r="K1386" i="2"/>
  <c r="M1386" i="2"/>
  <c r="J1386" i="2"/>
  <c r="I1386" i="2"/>
  <c r="G1910" i="2"/>
  <c r="H946" i="2"/>
  <c r="I945" i="2"/>
  <c r="K945" i="2"/>
  <c r="J945" i="2"/>
  <c r="M945" i="2"/>
  <c r="J765" i="2"/>
  <c r="M765" i="2"/>
  <c r="G766" i="2"/>
  <c r="K765" i="2"/>
  <c r="I765" i="2"/>
  <c r="G943" i="2"/>
  <c r="G1122" i="2"/>
  <c r="K1121" i="2"/>
  <c r="I1121" i="2"/>
  <c r="J1121" i="2"/>
  <c r="M1121" i="2"/>
  <c r="J2266" i="2"/>
  <c r="M2266" i="2"/>
  <c r="I2266" i="2"/>
  <c r="G2267" i="2"/>
  <c r="K2266" i="2"/>
  <c r="G948" i="2"/>
  <c r="G420" i="2"/>
  <c r="J2443" i="2"/>
  <c r="M2443" i="2"/>
  <c r="K2443" i="2"/>
  <c r="I2443" i="2"/>
  <c r="G2444" i="2"/>
  <c r="G244" i="2"/>
  <c r="M1292" i="2" l="1"/>
  <c r="J1292" i="2"/>
  <c r="I1292" i="2"/>
  <c r="G1293" i="2"/>
  <c r="K1292" i="2"/>
  <c r="I1297" i="2"/>
  <c r="J1297" i="2"/>
  <c r="K1297" i="2"/>
  <c r="M1297" i="2"/>
  <c r="G1298" i="2"/>
  <c r="J1468" i="2"/>
  <c r="M1468" i="2"/>
  <c r="K1468" i="2"/>
  <c r="I1468" i="2"/>
  <c r="G1469" i="2"/>
  <c r="J1473" i="2"/>
  <c r="G1474" i="2"/>
  <c r="I1473" i="2"/>
  <c r="K1473" i="2"/>
  <c r="M1473" i="2"/>
  <c r="H242" i="2"/>
  <c r="J241" i="2"/>
  <c r="M241" i="2"/>
  <c r="K241" i="2"/>
  <c r="I241" i="2"/>
  <c r="H1914" i="2"/>
  <c r="J1913" i="2"/>
  <c r="M1913" i="2"/>
  <c r="K1913" i="2"/>
  <c r="I1913" i="2"/>
  <c r="G2173" i="2"/>
  <c r="M2172" i="2"/>
  <c r="I2172" i="2"/>
  <c r="K2172" i="2"/>
  <c r="J2172" i="2"/>
  <c r="K2177" i="2"/>
  <c r="G2178" i="2"/>
  <c r="I2177" i="2"/>
  <c r="J2177" i="2"/>
  <c r="M2177" i="2"/>
  <c r="H237" i="2"/>
  <c r="I236" i="2"/>
  <c r="M236" i="2"/>
  <c r="K236" i="2"/>
  <c r="J236" i="2"/>
  <c r="H1909" i="2"/>
  <c r="M1908" i="2"/>
  <c r="J1908" i="2"/>
  <c r="K1908" i="2"/>
  <c r="I1908" i="2"/>
  <c r="G859" i="2"/>
  <c r="J858" i="2"/>
  <c r="M858" i="2"/>
  <c r="K858" i="2"/>
  <c r="I858" i="2"/>
  <c r="I2617" i="2"/>
  <c r="G2618" i="2"/>
  <c r="M2617" i="2"/>
  <c r="J2617" i="2"/>
  <c r="K2617" i="2"/>
  <c r="K853" i="2"/>
  <c r="M853" i="2"/>
  <c r="J853" i="2"/>
  <c r="I853" i="2"/>
  <c r="G854" i="2"/>
  <c r="J2612" i="2"/>
  <c r="M2612" i="2"/>
  <c r="K2612" i="2"/>
  <c r="G2613" i="2"/>
  <c r="I2612" i="2"/>
  <c r="F71" i="18"/>
  <c r="I54" i="21" s="1"/>
  <c r="E54" i="21" s="1"/>
  <c r="K324" i="2"/>
  <c r="I324" i="2"/>
  <c r="G325" i="2"/>
  <c r="M324" i="2"/>
  <c r="J324" i="2"/>
  <c r="I329" i="2"/>
  <c r="G330" i="2"/>
  <c r="J329" i="2"/>
  <c r="K329" i="2"/>
  <c r="M329" i="2"/>
  <c r="F70" i="18"/>
  <c r="I53" i="21" s="1"/>
  <c r="E53" i="21" s="1"/>
  <c r="K2089" i="2"/>
  <c r="M2089" i="2"/>
  <c r="G2090" i="2"/>
  <c r="J2089" i="2"/>
  <c r="I2089" i="2"/>
  <c r="K2350" i="2"/>
  <c r="I2350" i="2"/>
  <c r="M2350" i="2"/>
  <c r="G2351" i="2"/>
  <c r="J2350" i="2"/>
  <c r="M1557" i="2"/>
  <c r="I1557" i="2"/>
  <c r="K1557" i="2"/>
  <c r="G1558" i="2"/>
  <c r="J1557" i="2"/>
  <c r="H2525" i="2"/>
  <c r="J2524" i="2"/>
  <c r="I2524" i="2"/>
  <c r="K2524" i="2"/>
  <c r="M2524" i="2"/>
  <c r="K1204" i="2"/>
  <c r="I1204" i="2"/>
  <c r="G1205" i="2"/>
  <c r="M1204" i="2"/>
  <c r="J1204" i="2"/>
  <c r="G1826" i="2"/>
  <c r="M1825" i="2"/>
  <c r="I1825" i="2"/>
  <c r="K1825" i="2"/>
  <c r="J1825" i="2"/>
  <c r="K1650" i="2"/>
  <c r="G1651" i="2"/>
  <c r="J1650" i="2"/>
  <c r="M1650" i="2"/>
  <c r="I1650" i="2"/>
  <c r="J681" i="2"/>
  <c r="I681" i="2"/>
  <c r="G682" i="2"/>
  <c r="M681" i="2"/>
  <c r="K681" i="2"/>
  <c r="K1737" i="2"/>
  <c r="I1737" i="2"/>
  <c r="J1737" i="2"/>
  <c r="M1737" i="2"/>
  <c r="G1738" i="2"/>
  <c r="J2084" i="2"/>
  <c r="M2084" i="2"/>
  <c r="I2084" i="2"/>
  <c r="K2084" i="2"/>
  <c r="G2085" i="2"/>
  <c r="J1732" i="2"/>
  <c r="G1733" i="2"/>
  <c r="K1732" i="2"/>
  <c r="I1732" i="2"/>
  <c r="M1732" i="2"/>
  <c r="H67" i="2"/>
  <c r="J66" i="2"/>
  <c r="I66" i="2"/>
  <c r="M66" i="2"/>
  <c r="K66" i="2"/>
  <c r="M1562" i="2"/>
  <c r="I1562" i="2"/>
  <c r="K1562" i="2"/>
  <c r="J1562" i="2"/>
  <c r="G1563" i="2"/>
  <c r="H418" i="2"/>
  <c r="K417" i="2"/>
  <c r="M417" i="2"/>
  <c r="I417" i="2"/>
  <c r="J417" i="2"/>
  <c r="H2530" i="2"/>
  <c r="K2529" i="2"/>
  <c r="M2529" i="2"/>
  <c r="J2529" i="2"/>
  <c r="I2529" i="2"/>
  <c r="H62" i="2"/>
  <c r="K61" i="2"/>
  <c r="M61" i="2"/>
  <c r="J61" i="2"/>
  <c r="I61" i="2"/>
  <c r="I1209" i="2"/>
  <c r="J1209" i="2"/>
  <c r="M1209" i="2"/>
  <c r="K1209" i="2"/>
  <c r="G1210" i="2"/>
  <c r="H413" i="2"/>
  <c r="M412" i="2"/>
  <c r="K412" i="2"/>
  <c r="J412" i="2"/>
  <c r="I412" i="2"/>
  <c r="C71" i="18"/>
  <c r="H54" i="21" s="1"/>
  <c r="K2355" i="2"/>
  <c r="G2356" i="2"/>
  <c r="I2355" i="2"/>
  <c r="M2355" i="2"/>
  <c r="J2355" i="2"/>
  <c r="H589" i="2"/>
  <c r="J588" i="2"/>
  <c r="M588" i="2"/>
  <c r="I588" i="2"/>
  <c r="K588" i="2"/>
  <c r="J1645" i="2"/>
  <c r="I1645" i="2"/>
  <c r="G1646" i="2"/>
  <c r="K1645" i="2"/>
  <c r="M1645" i="2"/>
  <c r="H594" i="2"/>
  <c r="M593" i="2"/>
  <c r="J593" i="2"/>
  <c r="I593" i="2"/>
  <c r="K593" i="2"/>
  <c r="G677" i="2"/>
  <c r="J676" i="2"/>
  <c r="I676" i="2"/>
  <c r="M676" i="2"/>
  <c r="K676" i="2"/>
  <c r="I1820" i="2"/>
  <c r="J1820" i="2"/>
  <c r="G1821" i="2"/>
  <c r="K1820" i="2"/>
  <c r="M1820" i="2"/>
  <c r="H1998" i="2"/>
  <c r="J1997" i="2"/>
  <c r="I1997" i="2"/>
  <c r="K1997" i="2"/>
  <c r="M1997" i="2"/>
  <c r="M1382" i="2"/>
  <c r="K1382" i="2"/>
  <c r="G1383" i="2"/>
  <c r="J1382" i="2"/>
  <c r="I1382" i="2"/>
  <c r="I154" i="2"/>
  <c r="G155" i="2"/>
  <c r="K154" i="2"/>
  <c r="J154" i="2"/>
  <c r="M154" i="2"/>
  <c r="G2533" i="2"/>
  <c r="G69" i="2"/>
  <c r="M1029" i="2"/>
  <c r="I1029" i="2"/>
  <c r="G1030" i="2"/>
  <c r="K1029" i="2"/>
  <c r="J1029" i="2"/>
  <c r="G64" i="2"/>
  <c r="G245" i="2"/>
  <c r="M766" i="2"/>
  <c r="J766" i="2"/>
  <c r="K766" i="2"/>
  <c r="I766" i="2"/>
  <c r="G767" i="2"/>
  <c r="G949" i="2"/>
  <c r="M506" i="2"/>
  <c r="I506" i="2"/>
  <c r="J506" i="2"/>
  <c r="K506" i="2"/>
  <c r="G507" i="2"/>
  <c r="K1122" i="2"/>
  <c r="G1123" i="2"/>
  <c r="M1122" i="2"/>
  <c r="I1122" i="2"/>
  <c r="J1122" i="2"/>
  <c r="G1916" i="2"/>
  <c r="H942" i="2"/>
  <c r="J941" i="2"/>
  <c r="I941" i="2"/>
  <c r="K941" i="2"/>
  <c r="M941" i="2"/>
  <c r="G1118" i="2"/>
  <c r="K1117" i="2"/>
  <c r="J1117" i="2"/>
  <c r="I1117" i="2"/>
  <c r="M1117" i="2"/>
  <c r="G421" i="2"/>
  <c r="H947" i="2"/>
  <c r="K946" i="2"/>
  <c r="J946" i="2"/>
  <c r="I946" i="2"/>
  <c r="M946" i="2"/>
  <c r="M501" i="2"/>
  <c r="K501" i="2"/>
  <c r="J501" i="2"/>
  <c r="G502" i="2"/>
  <c r="I501" i="2"/>
  <c r="M149" i="2"/>
  <c r="I149" i="2"/>
  <c r="J149" i="2"/>
  <c r="G150" i="2"/>
  <c r="K149" i="2"/>
  <c r="G598" i="2"/>
  <c r="K771" i="2"/>
  <c r="I771" i="2"/>
  <c r="J771" i="2"/>
  <c r="G772" i="2"/>
  <c r="M771" i="2"/>
  <c r="I2439" i="2"/>
  <c r="K2439" i="2"/>
  <c r="J2439" i="2"/>
  <c r="M2439" i="2"/>
  <c r="G1911" i="2"/>
  <c r="I2444" i="2"/>
  <c r="M2444" i="2"/>
  <c r="K2444" i="2"/>
  <c r="J2444" i="2"/>
  <c r="G2445" i="2"/>
  <c r="K2267" i="2"/>
  <c r="M2267" i="2"/>
  <c r="G2268" i="2"/>
  <c r="I2267" i="2"/>
  <c r="J2267" i="2"/>
  <c r="K2262" i="2"/>
  <c r="G2263" i="2"/>
  <c r="M2262" i="2"/>
  <c r="J2262" i="2"/>
  <c r="I2262" i="2"/>
  <c r="K1387" i="2"/>
  <c r="G1388" i="2"/>
  <c r="M1387" i="2"/>
  <c r="J1387" i="2"/>
  <c r="I1387" i="2"/>
  <c r="I1034" i="2"/>
  <c r="G1035" i="2"/>
  <c r="M1034" i="2"/>
  <c r="J1034" i="2"/>
  <c r="K1034" i="2"/>
  <c r="G2008" i="2"/>
  <c r="H2003" i="2"/>
  <c r="I2002" i="2"/>
  <c r="J2002" i="2"/>
  <c r="K2002" i="2"/>
  <c r="M2002" i="2"/>
  <c r="I1293" i="2" l="1"/>
  <c r="J1293" i="2"/>
  <c r="G1294" i="2"/>
  <c r="K1293" i="2"/>
  <c r="M1293" i="2"/>
  <c r="M1298" i="2"/>
  <c r="J1298" i="2"/>
  <c r="I1298" i="2"/>
  <c r="G1299" i="2"/>
  <c r="K1298" i="2"/>
  <c r="M1474" i="2"/>
  <c r="I1474" i="2"/>
  <c r="G1475" i="2"/>
  <c r="K1474" i="2"/>
  <c r="J1474" i="2"/>
  <c r="J1469" i="2"/>
  <c r="K1469" i="2"/>
  <c r="M1469" i="2"/>
  <c r="I1469" i="2"/>
  <c r="G1470" i="2"/>
  <c r="H1915" i="2"/>
  <c r="J1914" i="2"/>
  <c r="I1914" i="2"/>
  <c r="M1914" i="2"/>
  <c r="K1914" i="2"/>
  <c r="H238" i="2"/>
  <c r="K237" i="2"/>
  <c r="J237" i="2"/>
  <c r="M237" i="2"/>
  <c r="I237" i="2"/>
  <c r="K2173" i="2"/>
  <c r="J2173" i="2"/>
  <c r="M2173" i="2"/>
  <c r="G2174" i="2"/>
  <c r="I2173" i="2"/>
  <c r="H1910" i="2"/>
  <c r="M1909" i="2"/>
  <c r="J1909" i="2"/>
  <c r="K1909" i="2"/>
  <c r="I1909" i="2"/>
  <c r="K2178" i="2"/>
  <c r="I2178" i="2"/>
  <c r="J2178" i="2"/>
  <c r="G2179" i="2"/>
  <c r="M2178" i="2"/>
  <c r="H243" i="2"/>
  <c r="J242" i="2"/>
  <c r="M242" i="2"/>
  <c r="K242" i="2"/>
  <c r="I242" i="2"/>
  <c r="I854" i="2"/>
  <c r="M854" i="2"/>
  <c r="J854" i="2"/>
  <c r="G855" i="2"/>
  <c r="K854" i="2"/>
  <c r="I2618" i="2"/>
  <c r="K2618" i="2"/>
  <c r="G2619" i="2"/>
  <c r="M2618" i="2"/>
  <c r="J2618" i="2"/>
  <c r="I2613" i="2"/>
  <c r="M2613" i="2"/>
  <c r="K2613" i="2"/>
  <c r="G2614" i="2"/>
  <c r="J2613" i="2"/>
  <c r="J859" i="2"/>
  <c r="K859" i="2"/>
  <c r="I859" i="2"/>
  <c r="G860" i="2"/>
  <c r="M859" i="2"/>
  <c r="M325" i="2"/>
  <c r="G326" i="2"/>
  <c r="J325" i="2"/>
  <c r="K325" i="2"/>
  <c r="I325" i="2"/>
  <c r="F76" i="18"/>
  <c r="I59" i="21" s="1"/>
  <c r="E59" i="21" s="1"/>
  <c r="I330" i="2"/>
  <c r="G331" i="2"/>
  <c r="K330" i="2"/>
  <c r="M330" i="2"/>
  <c r="J330" i="2"/>
  <c r="C76" i="18"/>
  <c r="H59" i="21" s="1"/>
  <c r="F72" i="18"/>
  <c r="I55" i="21" s="1"/>
  <c r="E55" i="21" s="1"/>
  <c r="K2085" i="2"/>
  <c r="M2085" i="2"/>
  <c r="G2086" i="2"/>
  <c r="J2085" i="2"/>
  <c r="I2085" i="2"/>
  <c r="G1206" i="2"/>
  <c r="I1205" i="2"/>
  <c r="K1205" i="2"/>
  <c r="M1205" i="2"/>
  <c r="J1205" i="2"/>
  <c r="G1559" i="2"/>
  <c r="J1558" i="2"/>
  <c r="K1558" i="2"/>
  <c r="I1558" i="2"/>
  <c r="M1558" i="2"/>
  <c r="H590" i="2"/>
  <c r="M589" i="2"/>
  <c r="I589" i="2"/>
  <c r="J589" i="2"/>
  <c r="K589" i="2"/>
  <c r="K2356" i="2"/>
  <c r="J2356" i="2"/>
  <c r="M2356" i="2"/>
  <c r="I2356" i="2"/>
  <c r="G2357" i="2"/>
  <c r="J1210" i="2"/>
  <c r="G1211" i="2"/>
  <c r="K1210" i="2"/>
  <c r="I1210" i="2"/>
  <c r="M1210" i="2"/>
  <c r="C72" i="18"/>
  <c r="H55" i="21" s="1"/>
  <c r="H419" i="2"/>
  <c r="I418" i="2"/>
  <c r="K418" i="2"/>
  <c r="M418" i="2"/>
  <c r="J418" i="2"/>
  <c r="G1652" i="2"/>
  <c r="I1651" i="2"/>
  <c r="J1651" i="2"/>
  <c r="M1651" i="2"/>
  <c r="K1651" i="2"/>
  <c r="H2526" i="2"/>
  <c r="K2525" i="2"/>
  <c r="M2525" i="2"/>
  <c r="I2525" i="2"/>
  <c r="J2525" i="2"/>
  <c r="H63" i="2"/>
  <c r="J62" i="2"/>
  <c r="M62" i="2"/>
  <c r="K62" i="2"/>
  <c r="I62" i="2"/>
  <c r="K1563" i="2"/>
  <c r="I1563" i="2"/>
  <c r="M1563" i="2"/>
  <c r="G1564" i="2"/>
  <c r="J1563" i="2"/>
  <c r="G683" i="2"/>
  <c r="K682" i="2"/>
  <c r="J682" i="2"/>
  <c r="M682" i="2"/>
  <c r="I682" i="2"/>
  <c r="H2531" i="2"/>
  <c r="I2530" i="2"/>
  <c r="K2530" i="2"/>
  <c r="J2530" i="2"/>
  <c r="M2530" i="2"/>
  <c r="H68" i="2"/>
  <c r="M67" i="2"/>
  <c r="I67" i="2"/>
  <c r="J67" i="2"/>
  <c r="K67" i="2"/>
  <c r="K677" i="2"/>
  <c r="M677" i="2"/>
  <c r="G678" i="2"/>
  <c r="I677" i="2"/>
  <c r="J677" i="2"/>
  <c r="G1647" i="2"/>
  <c r="I1646" i="2"/>
  <c r="J1646" i="2"/>
  <c r="M1646" i="2"/>
  <c r="K1646" i="2"/>
  <c r="I2090" i="2"/>
  <c r="M2090" i="2"/>
  <c r="K2090" i="2"/>
  <c r="G2091" i="2"/>
  <c r="J2090" i="2"/>
  <c r="H595" i="2"/>
  <c r="J594" i="2"/>
  <c r="K594" i="2"/>
  <c r="I594" i="2"/>
  <c r="M594" i="2"/>
  <c r="M1821" i="2"/>
  <c r="J1821" i="2"/>
  <c r="G1822" i="2"/>
  <c r="I1821" i="2"/>
  <c r="K1821" i="2"/>
  <c r="M1738" i="2"/>
  <c r="J1738" i="2"/>
  <c r="I1738" i="2"/>
  <c r="G1739" i="2"/>
  <c r="K1738" i="2"/>
  <c r="K1826" i="2"/>
  <c r="M1826" i="2"/>
  <c r="G1827" i="2"/>
  <c r="J1826" i="2"/>
  <c r="I1826" i="2"/>
  <c r="H414" i="2"/>
  <c r="M413" i="2"/>
  <c r="K413" i="2"/>
  <c r="J413" i="2"/>
  <c r="I413" i="2"/>
  <c r="I1733" i="2"/>
  <c r="M1733" i="2"/>
  <c r="G1734" i="2"/>
  <c r="J1733" i="2"/>
  <c r="K1733" i="2"/>
  <c r="I2351" i="2"/>
  <c r="J2351" i="2"/>
  <c r="M2351" i="2"/>
  <c r="K2351" i="2"/>
  <c r="J2268" i="2"/>
  <c r="K2268" i="2"/>
  <c r="M2268" i="2"/>
  <c r="G2269" i="2"/>
  <c r="I2268" i="2"/>
  <c r="G599" i="2"/>
  <c r="H2004" i="2"/>
  <c r="J2003" i="2"/>
  <c r="M2003" i="2"/>
  <c r="K2003" i="2"/>
  <c r="I2003" i="2"/>
  <c r="M150" i="2"/>
  <c r="G151" i="2"/>
  <c r="I150" i="2"/>
  <c r="K150" i="2"/>
  <c r="J150" i="2"/>
  <c r="G246" i="2"/>
  <c r="G2534" i="2"/>
  <c r="M1123" i="2"/>
  <c r="I1123" i="2"/>
  <c r="J1123" i="2"/>
  <c r="K1123" i="2"/>
  <c r="G1124" i="2"/>
  <c r="J507" i="2"/>
  <c r="I507" i="2"/>
  <c r="K507" i="2"/>
  <c r="G508" i="2"/>
  <c r="M507" i="2"/>
  <c r="J2263" i="2"/>
  <c r="K2263" i="2"/>
  <c r="M2263" i="2"/>
  <c r="I2263" i="2"/>
  <c r="G773" i="2"/>
  <c r="I772" i="2"/>
  <c r="J772" i="2"/>
  <c r="K772" i="2"/>
  <c r="M772" i="2"/>
  <c r="I502" i="2"/>
  <c r="G503" i="2"/>
  <c r="J502" i="2"/>
  <c r="M502" i="2"/>
  <c r="K502" i="2"/>
  <c r="H948" i="2"/>
  <c r="K947" i="2"/>
  <c r="M947" i="2"/>
  <c r="J947" i="2"/>
  <c r="I947" i="2"/>
  <c r="H943" i="2"/>
  <c r="J942" i="2"/>
  <c r="M942" i="2"/>
  <c r="I942" i="2"/>
  <c r="K942" i="2"/>
  <c r="G2446" i="2"/>
  <c r="K2445" i="2"/>
  <c r="J2445" i="2"/>
  <c r="I2445" i="2"/>
  <c r="M2445" i="2"/>
  <c r="G156" i="2"/>
  <c r="K155" i="2"/>
  <c r="I155" i="2"/>
  <c r="J155" i="2"/>
  <c r="M155" i="2"/>
  <c r="G1917" i="2"/>
  <c r="G950" i="2"/>
  <c r="G70" i="2"/>
  <c r="I767" i="2"/>
  <c r="J767" i="2"/>
  <c r="K767" i="2"/>
  <c r="M767" i="2"/>
  <c r="G1119" i="2"/>
  <c r="I1118" i="2"/>
  <c r="M1118" i="2"/>
  <c r="K1118" i="2"/>
  <c r="J1118" i="2"/>
  <c r="M1030" i="2"/>
  <c r="K1030" i="2"/>
  <c r="I1030" i="2"/>
  <c r="G1031" i="2"/>
  <c r="J1030" i="2"/>
  <c r="G2009" i="2"/>
  <c r="M1035" i="2"/>
  <c r="G1036" i="2"/>
  <c r="K1035" i="2"/>
  <c r="J1035" i="2"/>
  <c r="I1035" i="2"/>
  <c r="M1388" i="2"/>
  <c r="K1388" i="2"/>
  <c r="I1388" i="2"/>
  <c r="G1389" i="2"/>
  <c r="J1388" i="2"/>
  <c r="G422" i="2"/>
  <c r="K1383" i="2"/>
  <c r="J1383" i="2"/>
  <c r="M1383" i="2"/>
  <c r="I1383" i="2"/>
  <c r="H1999" i="2"/>
  <c r="J1998" i="2"/>
  <c r="K1998" i="2"/>
  <c r="M1998" i="2"/>
  <c r="I1998" i="2"/>
  <c r="M1294" i="2" l="1"/>
  <c r="J1294" i="2"/>
  <c r="I1294" i="2"/>
  <c r="K1294" i="2"/>
  <c r="G1295" i="2"/>
  <c r="K1299" i="2"/>
  <c r="I1299" i="2"/>
  <c r="M1299" i="2"/>
  <c r="G1300" i="2"/>
  <c r="J1299" i="2"/>
  <c r="K1475" i="2"/>
  <c r="G1476" i="2"/>
  <c r="J1475" i="2"/>
  <c r="I1475" i="2"/>
  <c r="M1475" i="2"/>
  <c r="K1470" i="2"/>
  <c r="M1470" i="2"/>
  <c r="G1471" i="2"/>
  <c r="I1470" i="2"/>
  <c r="J1470" i="2"/>
  <c r="J2179" i="2"/>
  <c r="G2180" i="2"/>
  <c r="M2179" i="2"/>
  <c r="I2179" i="2"/>
  <c r="K2179" i="2"/>
  <c r="H1911" i="2"/>
  <c r="K1910" i="2"/>
  <c r="I1910" i="2"/>
  <c r="M1910" i="2"/>
  <c r="J1910" i="2"/>
  <c r="M2174" i="2"/>
  <c r="G2175" i="2"/>
  <c r="K2174" i="2"/>
  <c r="I2174" i="2"/>
  <c r="J2174" i="2"/>
  <c r="H239" i="2"/>
  <c r="I238" i="2"/>
  <c r="M238" i="2"/>
  <c r="K238" i="2"/>
  <c r="J238" i="2"/>
  <c r="H244" i="2"/>
  <c r="K243" i="2"/>
  <c r="J243" i="2"/>
  <c r="I243" i="2"/>
  <c r="M243" i="2"/>
  <c r="H1916" i="2"/>
  <c r="J1915" i="2"/>
  <c r="K1915" i="2"/>
  <c r="M1915" i="2"/>
  <c r="I1915" i="2"/>
  <c r="I2619" i="2"/>
  <c r="J2619" i="2"/>
  <c r="G2620" i="2"/>
  <c r="K2619" i="2"/>
  <c r="M2619" i="2"/>
  <c r="J2614" i="2"/>
  <c r="K2614" i="2"/>
  <c r="G2615" i="2"/>
  <c r="M2614" i="2"/>
  <c r="I2614" i="2"/>
  <c r="J855" i="2"/>
  <c r="I855" i="2"/>
  <c r="M855" i="2"/>
  <c r="K855" i="2"/>
  <c r="M860" i="2"/>
  <c r="K860" i="2"/>
  <c r="J860" i="2"/>
  <c r="I860" i="2"/>
  <c r="G861" i="2"/>
  <c r="K331" i="2"/>
  <c r="G332" i="2"/>
  <c r="I331" i="2"/>
  <c r="J331" i="2"/>
  <c r="M331" i="2"/>
  <c r="C73" i="18"/>
  <c r="H56" i="21" s="1"/>
  <c r="F77" i="18"/>
  <c r="I60" i="21" s="1"/>
  <c r="E60" i="21" s="1"/>
  <c r="I326" i="2"/>
  <c r="K326" i="2"/>
  <c r="J326" i="2"/>
  <c r="M326" i="2"/>
  <c r="G327" i="2"/>
  <c r="C77" i="18"/>
  <c r="H60" i="21" s="1"/>
  <c r="F73" i="18"/>
  <c r="I56" i="21" s="1"/>
  <c r="E56" i="21" s="1"/>
  <c r="M1822" i="2"/>
  <c r="I1822" i="2"/>
  <c r="J1822" i="2"/>
  <c r="K1822" i="2"/>
  <c r="G1823" i="2"/>
  <c r="K1564" i="2"/>
  <c r="M1564" i="2"/>
  <c r="J1564" i="2"/>
  <c r="I1564" i="2"/>
  <c r="G1565" i="2"/>
  <c r="H64" i="2"/>
  <c r="I63" i="2"/>
  <c r="M63" i="2"/>
  <c r="K63" i="2"/>
  <c r="J63" i="2"/>
  <c r="H591" i="2"/>
  <c r="K590" i="2"/>
  <c r="J590" i="2"/>
  <c r="I590" i="2"/>
  <c r="M590" i="2"/>
  <c r="H2532" i="2"/>
  <c r="K2531" i="2"/>
  <c r="J2531" i="2"/>
  <c r="I2531" i="2"/>
  <c r="M2531" i="2"/>
  <c r="M1211" i="2"/>
  <c r="I1211" i="2"/>
  <c r="J1211" i="2"/>
  <c r="G1212" i="2"/>
  <c r="K1211" i="2"/>
  <c r="M678" i="2"/>
  <c r="K678" i="2"/>
  <c r="I678" i="2"/>
  <c r="J678" i="2"/>
  <c r="G679" i="2"/>
  <c r="H2527" i="2"/>
  <c r="I2526" i="2"/>
  <c r="M2526" i="2"/>
  <c r="J2526" i="2"/>
  <c r="K2526" i="2"/>
  <c r="M1559" i="2"/>
  <c r="K1559" i="2"/>
  <c r="J1559" i="2"/>
  <c r="I1559" i="2"/>
  <c r="M2086" i="2"/>
  <c r="K2086" i="2"/>
  <c r="I2086" i="2"/>
  <c r="G2087" i="2"/>
  <c r="J2086" i="2"/>
  <c r="I2091" i="2"/>
  <c r="M2091" i="2"/>
  <c r="J2091" i="2"/>
  <c r="K2091" i="2"/>
  <c r="G2092" i="2"/>
  <c r="H415" i="2"/>
  <c r="K414" i="2"/>
  <c r="J414" i="2"/>
  <c r="I414" i="2"/>
  <c r="M414" i="2"/>
  <c r="G1740" i="2"/>
  <c r="J1739" i="2"/>
  <c r="I1739" i="2"/>
  <c r="M1739" i="2"/>
  <c r="K1739" i="2"/>
  <c r="M1647" i="2"/>
  <c r="J1647" i="2"/>
  <c r="I1647" i="2"/>
  <c r="K1647" i="2"/>
  <c r="J1734" i="2"/>
  <c r="K1734" i="2"/>
  <c r="G1735" i="2"/>
  <c r="M1734" i="2"/>
  <c r="I1734" i="2"/>
  <c r="H69" i="2"/>
  <c r="J68" i="2"/>
  <c r="K68" i="2"/>
  <c r="I68" i="2"/>
  <c r="M68" i="2"/>
  <c r="J1827" i="2"/>
  <c r="I1827" i="2"/>
  <c r="G1828" i="2"/>
  <c r="M1827" i="2"/>
  <c r="K1827" i="2"/>
  <c r="G684" i="2"/>
  <c r="M683" i="2"/>
  <c r="J683" i="2"/>
  <c r="K683" i="2"/>
  <c r="I683" i="2"/>
  <c r="K2357" i="2"/>
  <c r="I2357" i="2"/>
  <c r="M2357" i="2"/>
  <c r="G2358" i="2"/>
  <c r="J2357" i="2"/>
  <c r="M1652" i="2"/>
  <c r="I1652" i="2"/>
  <c r="G1653" i="2"/>
  <c r="J1652" i="2"/>
  <c r="K1652" i="2"/>
  <c r="J1206" i="2"/>
  <c r="G1207" i="2"/>
  <c r="K1206" i="2"/>
  <c r="I1206" i="2"/>
  <c r="M1206" i="2"/>
  <c r="H596" i="2"/>
  <c r="M595" i="2"/>
  <c r="K595" i="2"/>
  <c r="I595" i="2"/>
  <c r="J595" i="2"/>
  <c r="H420" i="2"/>
  <c r="J419" i="2"/>
  <c r="K419" i="2"/>
  <c r="M419" i="2"/>
  <c r="I419" i="2"/>
  <c r="H2005" i="2"/>
  <c r="I2004" i="2"/>
  <c r="K2004" i="2"/>
  <c r="M2004" i="2"/>
  <c r="J2004" i="2"/>
  <c r="G2535" i="2"/>
  <c r="G600" i="2"/>
  <c r="K1036" i="2"/>
  <c r="J1036" i="2"/>
  <c r="M1036" i="2"/>
  <c r="G1037" i="2"/>
  <c r="I1036" i="2"/>
  <c r="G157" i="2"/>
  <c r="K156" i="2"/>
  <c r="M156" i="2"/>
  <c r="I156" i="2"/>
  <c r="J156" i="2"/>
  <c r="G774" i="2"/>
  <c r="K773" i="2"/>
  <c r="J773" i="2"/>
  <c r="I773" i="2"/>
  <c r="M773" i="2"/>
  <c r="I508" i="2"/>
  <c r="M508" i="2"/>
  <c r="J508" i="2"/>
  <c r="G509" i="2"/>
  <c r="K508" i="2"/>
  <c r="J2446" i="2"/>
  <c r="G2447" i="2"/>
  <c r="M2446" i="2"/>
  <c r="K2446" i="2"/>
  <c r="I2446" i="2"/>
  <c r="I943" i="2"/>
  <c r="J943" i="2"/>
  <c r="M943" i="2"/>
  <c r="K943" i="2"/>
  <c r="I1999" i="2"/>
  <c r="K1999" i="2"/>
  <c r="J1999" i="2"/>
  <c r="M1999" i="2"/>
  <c r="G423" i="2"/>
  <c r="K1031" i="2"/>
  <c r="I1031" i="2"/>
  <c r="M1031" i="2"/>
  <c r="J1031" i="2"/>
  <c r="G951" i="2"/>
  <c r="G1918" i="2"/>
  <c r="K503" i="2"/>
  <c r="M503" i="2"/>
  <c r="J503" i="2"/>
  <c r="I503" i="2"/>
  <c r="M1124" i="2"/>
  <c r="G1125" i="2"/>
  <c r="K1124" i="2"/>
  <c r="J1124" i="2"/>
  <c r="I1124" i="2"/>
  <c r="G2270" i="2"/>
  <c r="J2269" i="2"/>
  <c r="K2269" i="2"/>
  <c r="I2269" i="2"/>
  <c r="M2269" i="2"/>
  <c r="H949" i="2"/>
  <c r="I948" i="2"/>
  <c r="J948" i="2"/>
  <c r="K948" i="2"/>
  <c r="M948" i="2"/>
  <c r="K1389" i="2"/>
  <c r="G1390" i="2"/>
  <c r="I1389" i="2"/>
  <c r="J1389" i="2"/>
  <c r="M1389" i="2"/>
  <c r="K151" i="2"/>
  <c r="I151" i="2"/>
  <c r="M151" i="2"/>
  <c r="J151" i="2"/>
  <c r="G247" i="2"/>
  <c r="G71" i="2"/>
  <c r="G2010" i="2"/>
  <c r="J1119" i="2"/>
  <c r="M1119" i="2"/>
  <c r="I1119" i="2"/>
  <c r="K1119" i="2"/>
  <c r="K1295" i="2" l="1"/>
  <c r="M1295" i="2"/>
  <c r="J1295" i="2"/>
  <c r="I1295" i="2"/>
  <c r="M1300" i="2"/>
  <c r="I1300" i="2"/>
  <c r="G1301" i="2"/>
  <c r="J1300" i="2"/>
  <c r="K1300" i="2"/>
  <c r="M1471" i="2"/>
  <c r="K1471" i="2"/>
  <c r="I1471" i="2"/>
  <c r="J1471" i="2"/>
  <c r="G1477" i="2"/>
  <c r="J1476" i="2"/>
  <c r="K1476" i="2"/>
  <c r="M1476" i="2"/>
  <c r="I1476" i="2"/>
  <c r="J239" i="2"/>
  <c r="I239" i="2"/>
  <c r="M239" i="2"/>
  <c r="K239" i="2"/>
  <c r="H245" i="2"/>
  <c r="M244" i="2"/>
  <c r="K244" i="2"/>
  <c r="I244" i="2"/>
  <c r="J244" i="2"/>
  <c r="K2175" i="2"/>
  <c r="I2175" i="2"/>
  <c r="J2175" i="2"/>
  <c r="M2175" i="2"/>
  <c r="J1911" i="2"/>
  <c r="M1911" i="2"/>
  <c r="I1911" i="2"/>
  <c r="K1911" i="2"/>
  <c r="H1917" i="2"/>
  <c r="I1916" i="2"/>
  <c r="K1916" i="2"/>
  <c r="J1916" i="2"/>
  <c r="M1916" i="2"/>
  <c r="K2180" i="2"/>
  <c r="M2180" i="2"/>
  <c r="I2180" i="2"/>
  <c r="J2180" i="2"/>
  <c r="G2181" i="2"/>
  <c r="K2615" i="2"/>
  <c r="J2615" i="2"/>
  <c r="I2615" i="2"/>
  <c r="M2615" i="2"/>
  <c r="M861" i="2"/>
  <c r="J861" i="2"/>
  <c r="K861" i="2"/>
  <c r="I861" i="2"/>
  <c r="G862" i="2"/>
  <c r="M2620" i="2"/>
  <c r="K2620" i="2"/>
  <c r="I2620" i="2"/>
  <c r="J2620" i="2"/>
  <c r="G2621" i="2"/>
  <c r="F78" i="18"/>
  <c r="I61" i="21" s="1"/>
  <c r="E61" i="21" s="1"/>
  <c r="I327" i="2"/>
  <c r="K327" i="2"/>
  <c r="J327" i="2"/>
  <c r="M327" i="2"/>
  <c r="G333" i="2"/>
  <c r="K332" i="2"/>
  <c r="M332" i="2"/>
  <c r="I332" i="2"/>
  <c r="J332" i="2"/>
  <c r="C74" i="18"/>
  <c r="H57" i="21" s="1"/>
  <c r="C78" i="18"/>
  <c r="H61" i="21" s="1"/>
  <c r="F74" i="18"/>
  <c r="I57" i="21" s="1"/>
  <c r="E57" i="21" s="1"/>
  <c r="K2092" i="2"/>
  <c r="G2093" i="2"/>
  <c r="I2092" i="2"/>
  <c r="M2092" i="2"/>
  <c r="J2092" i="2"/>
  <c r="H597" i="2"/>
  <c r="J596" i="2"/>
  <c r="I596" i="2"/>
  <c r="K596" i="2"/>
  <c r="M596" i="2"/>
  <c r="M1653" i="2"/>
  <c r="K1653" i="2"/>
  <c r="I1653" i="2"/>
  <c r="G1654" i="2"/>
  <c r="J1653" i="2"/>
  <c r="J415" i="2"/>
  <c r="K415" i="2"/>
  <c r="M415" i="2"/>
  <c r="I415" i="2"/>
  <c r="I2087" i="2"/>
  <c r="M2087" i="2"/>
  <c r="J2087" i="2"/>
  <c r="K2087" i="2"/>
  <c r="I1823" i="2"/>
  <c r="J1823" i="2"/>
  <c r="M1823" i="2"/>
  <c r="K1823" i="2"/>
  <c r="K64" i="2"/>
  <c r="I64" i="2"/>
  <c r="J64" i="2"/>
  <c r="M64" i="2"/>
  <c r="M1207" i="2"/>
  <c r="I1207" i="2"/>
  <c r="K1207" i="2"/>
  <c r="J1207" i="2"/>
  <c r="I2358" i="2"/>
  <c r="G2359" i="2"/>
  <c r="K2358" i="2"/>
  <c r="M2358" i="2"/>
  <c r="J2358" i="2"/>
  <c r="K684" i="2"/>
  <c r="J684" i="2"/>
  <c r="G685" i="2"/>
  <c r="I684" i="2"/>
  <c r="M684" i="2"/>
  <c r="I1740" i="2"/>
  <c r="M1740" i="2"/>
  <c r="J1740" i="2"/>
  <c r="K1740" i="2"/>
  <c r="G1741" i="2"/>
  <c r="K1565" i="2"/>
  <c r="M1565" i="2"/>
  <c r="G1566" i="2"/>
  <c r="I1565" i="2"/>
  <c r="J1565" i="2"/>
  <c r="M2527" i="2"/>
  <c r="I2527" i="2"/>
  <c r="J2527" i="2"/>
  <c r="K2527" i="2"/>
  <c r="H70" i="2"/>
  <c r="J69" i="2"/>
  <c r="I69" i="2"/>
  <c r="M69" i="2"/>
  <c r="K69" i="2"/>
  <c r="K679" i="2"/>
  <c r="M679" i="2"/>
  <c r="J679" i="2"/>
  <c r="I679" i="2"/>
  <c r="I591" i="2"/>
  <c r="M591" i="2"/>
  <c r="K591" i="2"/>
  <c r="J591" i="2"/>
  <c r="J1735" i="2"/>
  <c r="K1735" i="2"/>
  <c r="I1735" i="2"/>
  <c r="M1735" i="2"/>
  <c r="K1212" i="2"/>
  <c r="M1212" i="2"/>
  <c r="J1212" i="2"/>
  <c r="I1212" i="2"/>
  <c r="G1213" i="2"/>
  <c r="H2533" i="2"/>
  <c r="M2532" i="2"/>
  <c r="J2532" i="2"/>
  <c r="K2532" i="2"/>
  <c r="I2532" i="2"/>
  <c r="H421" i="2"/>
  <c r="J420" i="2"/>
  <c r="K420" i="2"/>
  <c r="M420" i="2"/>
  <c r="I420" i="2"/>
  <c r="G1829" i="2"/>
  <c r="M1828" i="2"/>
  <c r="K1828" i="2"/>
  <c r="J1828" i="2"/>
  <c r="I1828" i="2"/>
  <c r="M2270" i="2"/>
  <c r="I2270" i="2"/>
  <c r="K2270" i="2"/>
  <c r="J2270" i="2"/>
  <c r="G2271" i="2"/>
  <c r="K509" i="2"/>
  <c r="M509" i="2"/>
  <c r="G510" i="2"/>
  <c r="I509" i="2"/>
  <c r="J509" i="2"/>
  <c r="G601" i="2"/>
  <c r="G1919" i="2"/>
  <c r="G2536" i="2"/>
  <c r="G2012" i="2"/>
  <c r="G2011" i="2"/>
  <c r="G952" i="2"/>
  <c r="G72" i="2"/>
  <c r="H950" i="2"/>
  <c r="I949" i="2"/>
  <c r="M949" i="2"/>
  <c r="K949" i="2"/>
  <c r="J949" i="2"/>
  <c r="K774" i="2"/>
  <c r="G775" i="2"/>
  <c r="M774" i="2"/>
  <c r="I774" i="2"/>
  <c r="J774" i="2"/>
  <c r="G424" i="2"/>
  <c r="J1037" i="2"/>
  <c r="I1037" i="2"/>
  <c r="K1037" i="2"/>
  <c r="M1037" i="2"/>
  <c r="G1038" i="2"/>
  <c r="G248" i="2"/>
  <c r="G1126" i="2"/>
  <c r="K1125" i="2"/>
  <c r="I1125" i="2"/>
  <c r="M1125" i="2"/>
  <c r="J1125" i="2"/>
  <c r="K1390" i="2"/>
  <c r="G1391" i="2"/>
  <c r="J1390" i="2"/>
  <c r="I1390" i="2"/>
  <c r="M1390" i="2"/>
  <c r="K2447" i="2"/>
  <c r="G2448" i="2"/>
  <c r="J2447" i="2"/>
  <c r="I2447" i="2"/>
  <c r="M2447" i="2"/>
  <c r="G158" i="2"/>
  <c r="I157" i="2"/>
  <c r="J157" i="2"/>
  <c r="K157" i="2"/>
  <c r="M157" i="2"/>
  <c r="H2006" i="2"/>
  <c r="M2005" i="2"/>
  <c r="K2005" i="2"/>
  <c r="J2005" i="2"/>
  <c r="I2005" i="2"/>
  <c r="G1302" i="2" l="1"/>
  <c r="I1301" i="2"/>
  <c r="J1301" i="2"/>
  <c r="K1301" i="2"/>
  <c r="M1301" i="2"/>
  <c r="K1477" i="2"/>
  <c r="I1477" i="2"/>
  <c r="M1477" i="2"/>
  <c r="J1477" i="2"/>
  <c r="G1478" i="2"/>
  <c r="H246" i="2"/>
  <c r="J245" i="2"/>
  <c r="M245" i="2"/>
  <c r="K245" i="2"/>
  <c r="I245" i="2"/>
  <c r="J2181" i="2"/>
  <c r="M2181" i="2"/>
  <c r="I2181" i="2"/>
  <c r="G2182" i="2"/>
  <c r="K2181" i="2"/>
  <c r="H1918" i="2"/>
  <c r="I1917" i="2"/>
  <c r="J1917" i="2"/>
  <c r="K1917" i="2"/>
  <c r="M1917" i="2"/>
  <c r="K2621" i="2"/>
  <c r="G2622" i="2"/>
  <c r="J2621" i="2"/>
  <c r="I2621" i="2"/>
  <c r="M2621" i="2"/>
  <c r="G863" i="2"/>
  <c r="J862" i="2"/>
  <c r="K862" i="2"/>
  <c r="I862" i="2"/>
  <c r="M862" i="2"/>
  <c r="I333" i="2"/>
  <c r="K333" i="2"/>
  <c r="G334" i="2"/>
  <c r="J333" i="2"/>
  <c r="M333" i="2"/>
  <c r="C79" i="18"/>
  <c r="H62" i="21" s="1"/>
  <c r="F75" i="18"/>
  <c r="I58" i="21" s="1"/>
  <c r="E58" i="21" s="1"/>
  <c r="F79" i="18"/>
  <c r="I62" i="21" s="1"/>
  <c r="E62" i="21" s="1"/>
  <c r="C75" i="18"/>
  <c r="H58" i="21" s="1"/>
  <c r="M1654" i="2"/>
  <c r="I1654" i="2"/>
  <c r="G1655" i="2"/>
  <c r="K1654" i="2"/>
  <c r="J1654" i="2"/>
  <c r="H598" i="2"/>
  <c r="J597" i="2"/>
  <c r="K597" i="2"/>
  <c r="M597" i="2"/>
  <c r="I597" i="2"/>
  <c r="H422" i="2"/>
  <c r="J421" i="2"/>
  <c r="K421" i="2"/>
  <c r="M421" i="2"/>
  <c r="I421" i="2"/>
  <c r="K685" i="2"/>
  <c r="J685" i="2"/>
  <c r="M685" i="2"/>
  <c r="G686" i="2"/>
  <c r="I685" i="2"/>
  <c r="M1566" i="2"/>
  <c r="G1567" i="2"/>
  <c r="J1566" i="2"/>
  <c r="I1566" i="2"/>
  <c r="K1566" i="2"/>
  <c r="I1829" i="2"/>
  <c r="K1829" i="2"/>
  <c r="M1829" i="2"/>
  <c r="J1829" i="2"/>
  <c r="G1830" i="2"/>
  <c r="H2534" i="2"/>
  <c r="J2533" i="2"/>
  <c r="I2533" i="2"/>
  <c r="K2533" i="2"/>
  <c r="M2533" i="2"/>
  <c r="G1742" i="2"/>
  <c r="K1741" i="2"/>
  <c r="M1741" i="2"/>
  <c r="J1741" i="2"/>
  <c r="I1741" i="2"/>
  <c r="M2359" i="2"/>
  <c r="J2359" i="2"/>
  <c r="G2360" i="2"/>
  <c r="I2359" i="2"/>
  <c r="K2359" i="2"/>
  <c r="H71" i="2"/>
  <c r="K70" i="2"/>
  <c r="I70" i="2"/>
  <c r="J70" i="2"/>
  <c r="M70" i="2"/>
  <c r="G1214" i="2"/>
  <c r="K1213" i="2"/>
  <c r="J1213" i="2"/>
  <c r="I1213" i="2"/>
  <c r="M1213" i="2"/>
  <c r="G2094" i="2"/>
  <c r="M2093" i="2"/>
  <c r="J2093" i="2"/>
  <c r="I2093" i="2"/>
  <c r="K2093" i="2"/>
  <c r="G602" i="2"/>
  <c r="J2271" i="2"/>
  <c r="G2272" i="2"/>
  <c r="I2271" i="2"/>
  <c r="K2271" i="2"/>
  <c r="M2271" i="2"/>
  <c r="G73" i="2"/>
  <c r="I1126" i="2"/>
  <c r="K1126" i="2"/>
  <c r="G1127" i="2"/>
  <c r="M1126" i="2"/>
  <c r="J1126" i="2"/>
  <c r="G1920" i="2"/>
  <c r="G249" i="2"/>
  <c r="G2537" i="2"/>
  <c r="M158" i="2"/>
  <c r="J158" i="2"/>
  <c r="G159" i="2"/>
  <c r="K158" i="2"/>
  <c r="I158" i="2"/>
  <c r="G776" i="2"/>
  <c r="I775" i="2"/>
  <c r="J775" i="2"/>
  <c r="M775" i="2"/>
  <c r="K775" i="2"/>
  <c r="K1391" i="2"/>
  <c r="M1391" i="2"/>
  <c r="G1392" i="2"/>
  <c r="I1391" i="2"/>
  <c r="J1391" i="2"/>
  <c r="G953" i="2"/>
  <c r="M510" i="2"/>
  <c r="J510" i="2"/>
  <c r="I510" i="2"/>
  <c r="G511" i="2"/>
  <c r="K510" i="2"/>
  <c r="H2007" i="2"/>
  <c r="J2006" i="2"/>
  <c r="M2006" i="2"/>
  <c r="I2006" i="2"/>
  <c r="K2006" i="2"/>
  <c r="G425" i="2"/>
  <c r="H951" i="2"/>
  <c r="I950" i="2"/>
  <c r="K950" i="2"/>
  <c r="M950" i="2"/>
  <c r="J950" i="2"/>
  <c r="G2013" i="2"/>
  <c r="G2449" i="2"/>
  <c r="I2448" i="2"/>
  <c r="M2448" i="2"/>
  <c r="K2448" i="2"/>
  <c r="J2448" i="2"/>
  <c r="I1038" i="2"/>
  <c r="M1038" i="2"/>
  <c r="K1038" i="2"/>
  <c r="J1038" i="2"/>
  <c r="G1039" i="2"/>
  <c r="M1302" i="2" l="1"/>
  <c r="J1302" i="2"/>
  <c r="G1303" i="2"/>
  <c r="I1302" i="2"/>
  <c r="K1302" i="2"/>
  <c r="G1479" i="2"/>
  <c r="I1478" i="2"/>
  <c r="K1478" i="2"/>
  <c r="M1478" i="2"/>
  <c r="J1478" i="2"/>
  <c r="H1919" i="2"/>
  <c r="M1918" i="2"/>
  <c r="I1918" i="2"/>
  <c r="J1918" i="2"/>
  <c r="K1918" i="2"/>
  <c r="M2182" i="2"/>
  <c r="I2182" i="2"/>
  <c r="J2182" i="2"/>
  <c r="G2183" i="2"/>
  <c r="K2182" i="2"/>
  <c r="H247" i="2"/>
  <c r="J246" i="2"/>
  <c r="M246" i="2"/>
  <c r="K246" i="2"/>
  <c r="I246" i="2"/>
  <c r="G864" i="2"/>
  <c r="K863" i="2"/>
  <c r="M863" i="2"/>
  <c r="I863" i="2"/>
  <c r="J863" i="2"/>
  <c r="G2623" i="2"/>
  <c r="I2622" i="2"/>
  <c r="J2622" i="2"/>
  <c r="K2622" i="2"/>
  <c r="M2622" i="2"/>
  <c r="G335" i="2"/>
  <c r="J334" i="2"/>
  <c r="I334" i="2"/>
  <c r="M334" i="2"/>
  <c r="K334" i="2"/>
  <c r="G1215" i="2"/>
  <c r="M1214" i="2"/>
  <c r="K1214" i="2"/>
  <c r="I1214" i="2"/>
  <c r="J1214" i="2"/>
  <c r="J2360" i="2"/>
  <c r="G2361" i="2"/>
  <c r="M2360" i="2"/>
  <c r="I2360" i="2"/>
  <c r="K2360" i="2"/>
  <c r="H2535" i="2"/>
  <c r="K2534" i="2"/>
  <c r="I2534" i="2"/>
  <c r="J2534" i="2"/>
  <c r="M2534" i="2"/>
  <c r="G1831" i="2"/>
  <c r="I1830" i="2"/>
  <c r="M1830" i="2"/>
  <c r="K1830" i="2"/>
  <c r="J1830" i="2"/>
  <c r="K1567" i="2"/>
  <c r="M1567" i="2"/>
  <c r="G1568" i="2"/>
  <c r="I1567" i="2"/>
  <c r="J1567" i="2"/>
  <c r="J2094" i="2"/>
  <c r="I2094" i="2"/>
  <c r="M2094" i="2"/>
  <c r="G2095" i="2"/>
  <c r="K2094" i="2"/>
  <c r="H72" i="2"/>
  <c r="M71" i="2"/>
  <c r="I71" i="2"/>
  <c r="K71" i="2"/>
  <c r="J71" i="2"/>
  <c r="M686" i="2"/>
  <c r="J686" i="2"/>
  <c r="K686" i="2"/>
  <c r="I686" i="2"/>
  <c r="G687" i="2"/>
  <c r="H423" i="2"/>
  <c r="M422" i="2"/>
  <c r="I422" i="2"/>
  <c r="J422" i="2"/>
  <c r="K422" i="2"/>
  <c r="I1655" i="2"/>
  <c r="J1655" i="2"/>
  <c r="K1655" i="2"/>
  <c r="G1656" i="2"/>
  <c r="M1655" i="2"/>
  <c r="H599" i="2"/>
  <c r="K598" i="2"/>
  <c r="M598" i="2"/>
  <c r="J598" i="2"/>
  <c r="I598" i="2"/>
  <c r="G1743" i="2"/>
  <c r="J1742" i="2"/>
  <c r="I1742" i="2"/>
  <c r="M1742" i="2"/>
  <c r="K1742" i="2"/>
  <c r="G954" i="2"/>
  <c r="K2272" i="2"/>
  <c r="G2273" i="2"/>
  <c r="I2272" i="2"/>
  <c r="M2272" i="2"/>
  <c r="J2272" i="2"/>
  <c r="H2008" i="2"/>
  <c r="J2007" i="2"/>
  <c r="M2007" i="2"/>
  <c r="I2007" i="2"/>
  <c r="K2007" i="2"/>
  <c r="G1921" i="2"/>
  <c r="H952" i="2"/>
  <c r="J951" i="2"/>
  <c r="I951" i="2"/>
  <c r="M951" i="2"/>
  <c r="K951" i="2"/>
  <c r="J776" i="2"/>
  <c r="I776" i="2"/>
  <c r="K776" i="2"/>
  <c r="M776" i="2"/>
  <c r="G777" i="2"/>
  <c r="G603" i="2"/>
  <c r="G604" i="2"/>
  <c r="G2014" i="2"/>
  <c r="G512" i="2"/>
  <c r="K511" i="2"/>
  <c r="M511" i="2"/>
  <c r="I511" i="2"/>
  <c r="J511" i="2"/>
  <c r="K1039" i="2"/>
  <c r="J1039" i="2"/>
  <c r="M1039" i="2"/>
  <c r="G1040" i="2"/>
  <c r="I1039" i="2"/>
  <c r="G2538" i="2"/>
  <c r="G74" i="2"/>
  <c r="G426" i="2"/>
  <c r="G160" i="2"/>
  <c r="I159" i="2"/>
  <c r="M159" i="2"/>
  <c r="J159" i="2"/>
  <c r="K159" i="2"/>
  <c r="K1127" i="2"/>
  <c r="G1128" i="2"/>
  <c r="J1127" i="2"/>
  <c r="I1127" i="2"/>
  <c r="M1127" i="2"/>
  <c r="G250" i="2"/>
  <c r="M1392" i="2"/>
  <c r="K1392" i="2"/>
  <c r="G1393" i="2"/>
  <c r="I1392" i="2"/>
  <c r="J1392" i="2"/>
  <c r="I2449" i="2"/>
  <c r="M2449" i="2"/>
  <c r="J2449" i="2"/>
  <c r="K2449" i="2"/>
  <c r="G2450" i="2"/>
  <c r="J1303" i="2" l="1"/>
  <c r="M1303" i="2"/>
  <c r="I1303" i="2"/>
  <c r="G1304" i="2"/>
  <c r="K1303" i="2"/>
  <c r="K1479" i="2"/>
  <c r="M1479" i="2"/>
  <c r="J1479" i="2"/>
  <c r="G1480" i="2"/>
  <c r="I1479" i="2"/>
  <c r="H248" i="2"/>
  <c r="K247" i="2"/>
  <c r="I247" i="2"/>
  <c r="J247" i="2"/>
  <c r="M247" i="2"/>
  <c r="G2184" i="2"/>
  <c r="M2183" i="2"/>
  <c r="J2183" i="2"/>
  <c r="I2183" i="2"/>
  <c r="K2183" i="2"/>
  <c r="H1920" i="2"/>
  <c r="I1919" i="2"/>
  <c r="K1919" i="2"/>
  <c r="M1919" i="2"/>
  <c r="J1919" i="2"/>
  <c r="E10" i="11"/>
  <c r="G10" i="11" s="1"/>
  <c r="G2624" i="2"/>
  <c r="M2623" i="2"/>
  <c r="K2623" i="2"/>
  <c r="I2623" i="2"/>
  <c r="J2623" i="2"/>
  <c r="K864" i="2"/>
  <c r="I864" i="2"/>
  <c r="G865" i="2"/>
  <c r="J864" i="2"/>
  <c r="M864" i="2"/>
  <c r="F81" i="18"/>
  <c r="I63" i="21" s="1"/>
  <c r="E63" i="21" s="1"/>
  <c r="G336" i="2"/>
  <c r="K335" i="2"/>
  <c r="I335" i="2"/>
  <c r="M335" i="2"/>
  <c r="J335" i="2"/>
  <c r="E81" i="18"/>
  <c r="G63" i="21" s="1"/>
  <c r="H600" i="2"/>
  <c r="I599" i="2"/>
  <c r="M599" i="2"/>
  <c r="K599" i="2"/>
  <c r="J599" i="2"/>
  <c r="H2536" i="2"/>
  <c r="I2535" i="2"/>
  <c r="M2535" i="2"/>
  <c r="J2535" i="2"/>
  <c r="K2535" i="2"/>
  <c r="M2361" i="2"/>
  <c r="I2361" i="2"/>
  <c r="J2361" i="2"/>
  <c r="K2361" i="2"/>
  <c r="G2362" i="2"/>
  <c r="M1743" i="2"/>
  <c r="K1743" i="2"/>
  <c r="J1743" i="2"/>
  <c r="I1743" i="2"/>
  <c r="G1744" i="2"/>
  <c r="K687" i="2"/>
  <c r="I687" i="2"/>
  <c r="J687" i="2"/>
  <c r="M687" i="2"/>
  <c r="G688" i="2"/>
  <c r="H73" i="2"/>
  <c r="M72" i="2"/>
  <c r="J72" i="2"/>
  <c r="K72" i="2"/>
  <c r="I72" i="2"/>
  <c r="M1568" i="2"/>
  <c r="I1568" i="2"/>
  <c r="J1568" i="2"/>
  <c r="K1568" i="2"/>
  <c r="G1569" i="2"/>
  <c r="M1656" i="2"/>
  <c r="K1656" i="2"/>
  <c r="I1656" i="2"/>
  <c r="G1657" i="2"/>
  <c r="J1656" i="2"/>
  <c r="H424" i="2"/>
  <c r="I423" i="2"/>
  <c r="M423" i="2"/>
  <c r="K423" i="2"/>
  <c r="J423" i="2"/>
  <c r="K1831" i="2"/>
  <c r="G1832" i="2"/>
  <c r="M1831" i="2"/>
  <c r="J1831" i="2"/>
  <c r="I1831" i="2"/>
  <c r="K2095" i="2"/>
  <c r="M2095" i="2"/>
  <c r="I2095" i="2"/>
  <c r="G2096" i="2"/>
  <c r="J2095" i="2"/>
  <c r="G1216" i="2"/>
  <c r="J1215" i="2"/>
  <c r="I1215" i="2"/>
  <c r="K1215" i="2"/>
  <c r="M1215" i="2"/>
  <c r="K1393" i="2"/>
  <c r="M1393" i="2"/>
  <c r="G1394" i="2"/>
  <c r="I1393" i="2"/>
  <c r="J1393" i="2"/>
  <c r="I2273" i="2"/>
  <c r="G2274" i="2"/>
  <c r="K2273" i="2"/>
  <c r="M2273" i="2"/>
  <c r="J2273" i="2"/>
  <c r="G428" i="2"/>
  <c r="G427" i="2"/>
  <c r="G2015" i="2"/>
  <c r="I777" i="2"/>
  <c r="K777" i="2"/>
  <c r="G778" i="2"/>
  <c r="M777" i="2"/>
  <c r="J777" i="2"/>
  <c r="H953" i="2"/>
  <c r="M952" i="2"/>
  <c r="K952" i="2"/>
  <c r="J952" i="2"/>
  <c r="I952" i="2"/>
  <c r="G1922" i="2"/>
  <c r="G251" i="2"/>
  <c r="G252" i="2"/>
  <c r="G161" i="2"/>
  <c r="K160" i="2"/>
  <c r="J160" i="2"/>
  <c r="M160" i="2"/>
  <c r="I160" i="2"/>
  <c r="G1041" i="2"/>
  <c r="J1040" i="2"/>
  <c r="I1040" i="2"/>
  <c r="K1040" i="2"/>
  <c r="M1040" i="2"/>
  <c r="J512" i="2"/>
  <c r="K512" i="2"/>
  <c r="I512" i="2"/>
  <c r="G513" i="2"/>
  <c r="M512" i="2"/>
  <c r="G605" i="2"/>
  <c r="G955" i="2"/>
  <c r="G956" i="2"/>
  <c r="G2540" i="2"/>
  <c r="G2539" i="2"/>
  <c r="I1128" i="2"/>
  <c r="J1128" i="2"/>
  <c r="K1128" i="2"/>
  <c r="G1129" i="2"/>
  <c r="M1128" i="2"/>
  <c r="G75" i="2"/>
  <c r="G76" i="2"/>
  <c r="G2452" i="2"/>
  <c r="K2450" i="2"/>
  <c r="I2450" i="2"/>
  <c r="G2451" i="2"/>
  <c r="K2451" i="2" s="1"/>
  <c r="M2450" i="2"/>
  <c r="J2450" i="2"/>
  <c r="H2009" i="2"/>
  <c r="K2008" i="2"/>
  <c r="J2008" i="2"/>
  <c r="I2008" i="2"/>
  <c r="M2008" i="2"/>
  <c r="K1304" i="2" l="1"/>
  <c r="M1304" i="2"/>
  <c r="G1305" i="2"/>
  <c r="J1304" i="2"/>
  <c r="I1304" i="2"/>
  <c r="G1481" i="2"/>
  <c r="J1480" i="2"/>
  <c r="I1480" i="2"/>
  <c r="M1480" i="2"/>
  <c r="K1480" i="2"/>
  <c r="M2184" i="2"/>
  <c r="K2184" i="2"/>
  <c r="I2184" i="2"/>
  <c r="G2185" i="2"/>
  <c r="J2184" i="2"/>
  <c r="H1921" i="2"/>
  <c r="M1920" i="2"/>
  <c r="K1920" i="2"/>
  <c r="J1920" i="2"/>
  <c r="I1920" i="2"/>
  <c r="H249" i="2"/>
  <c r="I248" i="2"/>
  <c r="M248" i="2"/>
  <c r="J248" i="2"/>
  <c r="K248" i="2"/>
  <c r="K865" i="2"/>
  <c r="G866" i="2"/>
  <c r="J865" i="2"/>
  <c r="I865" i="2"/>
  <c r="M865" i="2"/>
  <c r="I2624" i="2"/>
  <c r="G2625" i="2"/>
  <c r="M2624" i="2"/>
  <c r="J2624" i="2"/>
  <c r="K2624" i="2"/>
  <c r="E82" i="18"/>
  <c r="G64" i="21" s="1"/>
  <c r="G337" i="2"/>
  <c r="M336" i="2"/>
  <c r="J336" i="2"/>
  <c r="I336" i="2"/>
  <c r="K336" i="2"/>
  <c r="F82" i="18"/>
  <c r="I64" i="21" s="1"/>
  <c r="E64" i="21" s="1"/>
  <c r="E11" i="11"/>
  <c r="G11" i="11" s="1"/>
  <c r="G13" i="11" s="1"/>
  <c r="K1569" i="2"/>
  <c r="I1569" i="2"/>
  <c r="J1569" i="2"/>
  <c r="M1569" i="2"/>
  <c r="G1570" i="2"/>
  <c r="H425" i="2"/>
  <c r="J424" i="2"/>
  <c r="K424" i="2"/>
  <c r="I424" i="2"/>
  <c r="M424" i="2"/>
  <c r="I1832" i="2"/>
  <c r="K1832" i="2"/>
  <c r="G1833" i="2"/>
  <c r="M1832" i="2"/>
  <c r="J1832" i="2"/>
  <c r="G1658" i="2"/>
  <c r="M1657" i="2"/>
  <c r="I1657" i="2"/>
  <c r="K1657" i="2"/>
  <c r="J1657" i="2"/>
  <c r="H74" i="2"/>
  <c r="I73" i="2"/>
  <c r="M73" i="2"/>
  <c r="J73" i="2"/>
  <c r="K73" i="2"/>
  <c r="I1216" i="2"/>
  <c r="J1216" i="2"/>
  <c r="M1216" i="2"/>
  <c r="K1216" i="2"/>
  <c r="G1217" i="2"/>
  <c r="I2096" i="2"/>
  <c r="M2096" i="2"/>
  <c r="K2096" i="2"/>
  <c r="J2096" i="2"/>
  <c r="G2097" i="2"/>
  <c r="G2363" i="2"/>
  <c r="K2363" i="2" s="1"/>
  <c r="M2362" i="2"/>
  <c r="K2362" i="2"/>
  <c r="J2362" i="2"/>
  <c r="I2362" i="2"/>
  <c r="G2364" i="2"/>
  <c r="M688" i="2"/>
  <c r="K688" i="2"/>
  <c r="I688" i="2"/>
  <c r="J688" i="2"/>
  <c r="G689" i="2"/>
  <c r="H2537" i="2"/>
  <c r="J2536" i="2"/>
  <c r="K2536" i="2"/>
  <c r="M2536" i="2"/>
  <c r="I2536" i="2"/>
  <c r="G1745" i="2"/>
  <c r="M1744" i="2"/>
  <c r="I1744" i="2"/>
  <c r="J1744" i="2"/>
  <c r="K1744" i="2"/>
  <c r="H601" i="2"/>
  <c r="J600" i="2"/>
  <c r="K600" i="2"/>
  <c r="I600" i="2"/>
  <c r="M600" i="2"/>
  <c r="H954" i="2"/>
  <c r="K953" i="2"/>
  <c r="I953" i="2"/>
  <c r="M953" i="2"/>
  <c r="J953" i="2"/>
  <c r="G780" i="2"/>
  <c r="K778" i="2"/>
  <c r="G779" i="2"/>
  <c r="K779" i="2" s="1"/>
  <c r="I778" i="2"/>
  <c r="J778" i="2"/>
  <c r="M778" i="2"/>
  <c r="M2452" i="2"/>
  <c r="G2453" i="2"/>
  <c r="I2452" i="2"/>
  <c r="K2452" i="2"/>
  <c r="J2452" i="2"/>
  <c r="G606" i="2"/>
  <c r="G957" i="2"/>
  <c r="G162" i="2"/>
  <c r="K161" i="2"/>
  <c r="I161" i="2"/>
  <c r="M161" i="2"/>
  <c r="J161" i="2"/>
  <c r="G1924" i="2"/>
  <c r="G1923" i="2"/>
  <c r="G2276" i="2"/>
  <c r="I2274" i="2"/>
  <c r="M2274" i="2"/>
  <c r="K2274" i="2"/>
  <c r="J2274" i="2"/>
  <c r="G2275" i="2"/>
  <c r="K2275" i="2" s="1"/>
  <c r="I1129" i="2"/>
  <c r="M1129" i="2"/>
  <c r="K1129" i="2"/>
  <c r="G1130" i="2"/>
  <c r="J1129" i="2"/>
  <c r="G514" i="2"/>
  <c r="J513" i="2"/>
  <c r="M513" i="2"/>
  <c r="I513" i="2"/>
  <c r="K513" i="2"/>
  <c r="G1042" i="2"/>
  <c r="K1041" i="2"/>
  <c r="M1041" i="2"/>
  <c r="I1041" i="2"/>
  <c r="J1041" i="2"/>
  <c r="G429" i="2"/>
  <c r="G77" i="2"/>
  <c r="G2541" i="2"/>
  <c r="G2016" i="2"/>
  <c r="G1395" i="2"/>
  <c r="K1395" i="2" s="1"/>
  <c r="M1394" i="2"/>
  <c r="K1394" i="2"/>
  <c r="G1396" i="2"/>
  <c r="I1394" i="2"/>
  <c r="J1394" i="2"/>
  <c r="H2010" i="2"/>
  <c r="J2009" i="2"/>
  <c r="I2009" i="2"/>
  <c r="K2009" i="2"/>
  <c r="M2009" i="2"/>
  <c r="G253" i="2"/>
  <c r="J1305" i="2" l="1"/>
  <c r="G1306" i="2"/>
  <c r="I1305" i="2"/>
  <c r="K1305" i="2"/>
  <c r="M1305" i="2"/>
  <c r="J1481" i="2"/>
  <c r="I1481" i="2"/>
  <c r="G1482" i="2"/>
  <c r="K1481" i="2"/>
  <c r="M1481" i="2"/>
  <c r="H1922" i="2"/>
  <c r="I1921" i="2"/>
  <c r="K1921" i="2"/>
  <c r="J1921" i="2"/>
  <c r="M1921" i="2"/>
  <c r="I2185" i="2"/>
  <c r="J2185" i="2"/>
  <c r="G2186" i="2"/>
  <c r="K2185" i="2"/>
  <c r="M2185" i="2"/>
  <c r="H250" i="2"/>
  <c r="I249" i="2"/>
  <c r="M249" i="2"/>
  <c r="K249" i="2"/>
  <c r="J249" i="2"/>
  <c r="J2625" i="2"/>
  <c r="I2625" i="2"/>
  <c r="M2625" i="2"/>
  <c r="G2626" i="2"/>
  <c r="K2625" i="2"/>
  <c r="K866" i="2"/>
  <c r="G867" i="2"/>
  <c r="K867" i="2" s="1"/>
  <c r="G868" i="2"/>
  <c r="J866" i="2"/>
  <c r="I866" i="2"/>
  <c r="M866" i="2"/>
  <c r="F83" i="18"/>
  <c r="I65" i="21" s="1"/>
  <c r="E65" i="21" s="1"/>
  <c r="E83" i="18"/>
  <c r="G65" i="21" s="1"/>
  <c r="C83" i="18"/>
  <c r="H65" i="21" s="1"/>
  <c r="I337" i="2"/>
  <c r="K337" i="2"/>
  <c r="G338" i="2"/>
  <c r="J337" i="2"/>
  <c r="M337" i="2"/>
  <c r="E13" i="11"/>
  <c r="J1217" i="2"/>
  <c r="M1217" i="2"/>
  <c r="K1217" i="2"/>
  <c r="G1218" i="2"/>
  <c r="I1217" i="2"/>
  <c r="I1570" i="2"/>
  <c r="J1570" i="2"/>
  <c r="G1572" i="2"/>
  <c r="G1571" i="2"/>
  <c r="K1571" i="2" s="1"/>
  <c r="M1570" i="2"/>
  <c r="K1570" i="2"/>
  <c r="H426" i="2"/>
  <c r="J425" i="2"/>
  <c r="K425" i="2"/>
  <c r="I425" i="2"/>
  <c r="M425" i="2"/>
  <c r="H602" i="2"/>
  <c r="I601" i="2"/>
  <c r="K601" i="2"/>
  <c r="J601" i="2"/>
  <c r="M601" i="2"/>
  <c r="H76" i="2"/>
  <c r="H75" i="2"/>
  <c r="K75" i="2" s="1"/>
  <c r="K74" i="2"/>
  <c r="M74" i="2"/>
  <c r="J74" i="2"/>
  <c r="I74" i="2"/>
  <c r="J1833" i="2"/>
  <c r="I1833" i="2"/>
  <c r="M1833" i="2"/>
  <c r="K1833" i="2"/>
  <c r="G1834" i="2"/>
  <c r="H2538" i="2"/>
  <c r="K2537" i="2"/>
  <c r="I2537" i="2"/>
  <c r="M2537" i="2"/>
  <c r="J2537" i="2"/>
  <c r="K2097" i="2"/>
  <c r="I2097" i="2"/>
  <c r="J2097" i="2"/>
  <c r="M2097" i="2"/>
  <c r="G2098" i="2"/>
  <c r="K689" i="2"/>
  <c r="J689" i="2"/>
  <c r="M689" i="2"/>
  <c r="I689" i="2"/>
  <c r="G690" i="2"/>
  <c r="K2364" i="2"/>
  <c r="G2365" i="2"/>
  <c r="M2364" i="2"/>
  <c r="J2364" i="2"/>
  <c r="I2364" i="2"/>
  <c r="J1745" i="2"/>
  <c r="G1746" i="2"/>
  <c r="I1745" i="2"/>
  <c r="K1745" i="2"/>
  <c r="M1745" i="2"/>
  <c r="I1658" i="2"/>
  <c r="J1658" i="2"/>
  <c r="G1660" i="2"/>
  <c r="G1659" i="2"/>
  <c r="K1659" i="2" s="1"/>
  <c r="K1658" i="2"/>
  <c r="M1658" i="2"/>
  <c r="H2011" i="2"/>
  <c r="K2011" i="2" s="1"/>
  <c r="H2012" i="2"/>
  <c r="J2010" i="2"/>
  <c r="I2010" i="2"/>
  <c r="K2010" i="2"/>
  <c r="M2010" i="2"/>
  <c r="G2542" i="2"/>
  <c r="G516" i="2"/>
  <c r="J514" i="2"/>
  <c r="M514" i="2"/>
  <c r="K514" i="2"/>
  <c r="I514" i="2"/>
  <c r="G515" i="2"/>
  <c r="K515" i="2" s="1"/>
  <c r="M2453" i="2"/>
  <c r="K2453" i="2"/>
  <c r="G2454" i="2"/>
  <c r="I2453" i="2"/>
  <c r="J2453" i="2"/>
  <c r="G1925" i="2"/>
  <c r="I780" i="2"/>
  <c r="J780" i="2"/>
  <c r="M780" i="2"/>
  <c r="G781" i="2"/>
  <c r="K780" i="2"/>
  <c r="I162" i="2"/>
  <c r="M162" i="2"/>
  <c r="J162" i="2"/>
  <c r="G163" i="2"/>
  <c r="K163" i="2" s="1"/>
  <c r="G164" i="2"/>
  <c r="K162" i="2"/>
  <c r="G607" i="2"/>
  <c r="G1043" i="2"/>
  <c r="K1043" i="2" s="1"/>
  <c r="K1042" i="2"/>
  <c r="J1042" i="2"/>
  <c r="G1044" i="2"/>
  <c r="M1042" i="2"/>
  <c r="I1042" i="2"/>
  <c r="G1132" i="2"/>
  <c r="K1130" i="2"/>
  <c r="M1130" i="2"/>
  <c r="G1131" i="2"/>
  <c r="K1131" i="2" s="1"/>
  <c r="I1130" i="2"/>
  <c r="J1130" i="2"/>
  <c r="G254" i="2"/>
  <c r="G430" i="2"/>
  <c r="G78" i="2"/>
  <c r="M1396" i="2"/>
  <c r="G1397" i="2"/>
  <c r="I1396" i="2"/>
  <c r="K1396" i="2"/>
  <c r="J1396" i="2"/>
  <c r="G2017" i="2"/>
  <c r="J2276" i="2"/>
  <c r="I2276" i="2"/>
  <c r="M2276" i="2"/>
  <c r="G2277" i="2"/>
  <c r="K2276" i="2"/>
  <c r="G958" i="2"/>
  <c r="H955" i="2"/>
  <c r="K955" i="2" s="1"/>
  <c r="H956" i="2"/>
  <c r="J954" i="2"/>
  <c r="K954" i="2"/>
  <c r="M954" i="2"/>
  <c r="I954" i="2"/>
  <c r="G1308" i="2" l="1"/>
  <c r="I1306" i="2"/>
  <c r="K1306" i="2"/>
  <c r="G1307" i="2"/>
  <c r="K1307" i="2" s="1"/>
  <c r="M1306" i="2"/>
  <c r="J1306" i="2"/>
  <c r="G1483" i="2"/>
  <c r="K1483" i="2" s="1"/>
  <c r="J1482" i="2"/>
  <c r="I1482" i="2"/>
  <c r="G1484" i="2"/>
  <c r="K1482" i="2"/>
  <c r="M1482" i="2"/>
  <c r="G2188" i="2"/>
  <c r="K2186" i="2"/>
  <c r="G2187" i="2"/>
  <c r="K2187" i="2" s="1"/>
  <c r="I2186" i="2"/>
  <c r="M2186" i="2"/>
  <c r="J2186" i="2"/>
  <c r="H251" i="2"/>
  <c r="K251" i="2" s="1"/>
  <c r="H252" i="2"/>
  <c r="K250" i="2"/>
  <c r="M250" i="2"/>
  <c r="J250" i="2"/>
  <c r="I250" i="2"/>
  <c r="H1923" i="2"/>
  <c r="K1923" i="2" s="1"/>
  <c r="H1924" i="2"/>
  <c r="I1922" i="2"/>
  <c r="J1922" i="2"/>
  <c r="K1922" i="2"/>
  <c r="M1922" i="2"/>
  <c r="J868" i="2"/>
  <c r="G869" i="2"/>
  <c r="K868" i="2"/>
  <c r="I868" i="2"/>
  <c r="M868" i="2"/>
  <c r="K2626" i="2"/>
  <c r="G2627" i="2"/>
  <c r="K2627" i="2" s="1"/>
  <c r="I2626" i="2"/>
  <c r="M2626" i="2"/>
  <c r="J2626" i="2"/>
  <c r="G2628" i="2"/>
  <c r="F84" i="18"/>
  <c r="I66" i="21" s="1"/>
  <c r="E66" i="21" s="1"/>
  <c r="M338" i="2"/>
  <c r="G339" i="2"/>
  <c r="K339" i="2" s="1"/>
  <c r="K338" i="2"/>
  <c r="I338" i="2"/>
  <c r="J338" i="2"/>
  <c r="G340" i="2"/>
  <c r="E84" i="18"/>
  <c r="G66" i="21" s="1"/>
  <c r="J1572" i="2"/>
  <c r="I1572" i="2"/>
  <c r="K1572" i="2"/>
  <c r="G1573" i="2"/>
  <c r="M1572" i="2"/>
  <c r="J690" i="2"/>
  <c r="M690" i="2"/>
  <c r="K690" i="2"/>
  <c r="I690" i="2"/>
  <c r="G692" i="2"/>
  <c r="G691" i="2"/>
  <c r="K691" i="2" s="1"/>
  <c r="H428" i="2"/>
  <c r="H427" i="2"/>
  <c r="K427" i="2" s="1"/>
  <c r="K426" i="2"/>
  <c r="J426" i="2"/>
  <c r="I426" i="2"/>
  <c r="M426" i="2"/>
  <c r="I1218" i="2"/>
  <c r="G1219" i="2"/>
  <c r="K1219" i="2" s="1"/>
  <c r="G1220" i="2"/>
  <c r="M1218" i="2"/>
  <c r="K1218" i="2"/>
  <c r="J1218" i="2"/>
  <c r="J2365" i="2"/>
  <c r="G2366" i="2"/>
  <c r="M2365" i="2"/>
  <c r="K2365" i="2"/>
  <c r="I2365" i="2"/>
  <c r="K1746" i="2"/>
  <c r="G1748" i="2"/>
  <c r="I1746" i="2"/>
  <c r="M1746" i="2"/>
  <c r="J1746" i="2"/>
  <c r="G1747" i="2"/>
  <c r="K1747" i="2" s="1"/>
  <c r="H77" i="2"/>
  <c r="I76" i="2"/>
  <c r="K76" i="2"/>
  <c r="J76" i="2"/>
  <c r="M76" i="2"/>
  <c r="J2098" i="2"/>
  <c r="M2098" i="2"/>
  <c r="K2098" i="2"/>
  <c r="G2100" i="2"/>
  <c r="G2099" i="2"/>
  <c r="K2099" i="2" s="1"/>
  <c r="I2098" i="2"/>
  <c r="H603" i="2"/>
  <c r="K603" i="2" s="1"/>
  <c r="H604" i="2"/>
  <c r="I602" i="2"/>
  <c r="J602" i="2"/>
  <c r="K602" i="2"/>
  <c r="M602" i="2"/>
  <c r="H2539" i="2"/>
  <c r="K2539" i="2" s="1"/>
  <c r="H2540" i="2"/>
  <c r="J2538" i="2"/>
  <c r="I2538" i="2"/>
  <c r="K2538" i="2"/>
  <c r="M2538" i="2"/>
  <c r="K1834" i="2"/>
  <c r="J1834" i="2"/>
  <c r="G1835" i="2"/>
  <c r="K1835" i="2" s="1"/>
  <c r="M1834" i="2"/>
  <c r="I1834" i="2"/>
  <c r="G1836" i="2"/>
  <c r="K1660" i="2"/>
  <c r="J1660" i="2"/>
  <c r="M1660" i="2"/>
  <c r="I1660" i="2"/>
  <c r="G1661" i="2"/>
  <c r="K1397" i="2"/>
  <c r="G1398" i="2"/>
  <c r="J1397" i="2"/>
  <c r="M1397" i="2"/>
  <c r="I1397" i="2"/>
  <c r="K1132" i="2"/>
  <c r="G1133" i="2"/>
  <c r="M1132" i="2"/>
  <c r="I1132" i="2"/>
  <c r="J1132" i="2"/>
  <c r="K2454" i="2"/>
  <c r="G2455" i="2"/>
  <c r="J2454" i="2"/>
  <c r="I2454" i="2"/>
  <c r="M2454" i="2"/>
  <c r="H957" i="2"/>
  <c r="K956" i="2"/>
  <c r="J956" i="2"/>
  <c r="M956" i="2"/>
  <c r="I956" i="2"/>
  <c r="G79" i="2"/>
  <c r="G2543" i="2"/>
  <c r="G431" i="2"/>
  <c r="K164" i="2"/>
  <c r="M164" i="2"/>
  <c r="G165" i="2"/>
  <c r="J164" i="2"/>
  <c r="I164" i="2"/>
  <c r="H2013" i="2"/>
  <c r="I2012" i="2"/>
  <c r="M2012" i="2"/>
  <c r="J2012" i="2"/>
  <c r="K2012" i="2"/>
  <c r="M516" i="2"/>
  <c r="J516" i="2"/>
  <c r="K516" i="2"/>
  <c r="G517" i="2"/>
  <c r="I516" i="2"/>
  <c r="G959" i="2"/>
  <c r="I781" i="2"/>
  <c r="K781" i="2"/>
  <c r="G782" i="2"/>
  <c r="J781" i="2"/>
  <c r="M781" i="2"/>
  <c r="G608" i="2"/>
  <c r="G2018" i="2"/>
  <c r="G255" i="2"/>
  <c r="I1044" i="2"/>
  <c r="J1044" i="2"/>
  <c r="M1044" i="2"/>
  <c r="K1044" i="2"/>
  <c r="G1045" i="2"/>
  <c r="K2277" i="2"/>
  <c r="J2277" i="2"/>
  <c r="G2278" i="2"/>
  <c r="I2277" i="2"/>
  <c r="M2277" i="2"/>
  <c r="G1926" i="2"/>
  <c r="I1308" i="2" l="1"/>
  <c r="K1308" i="2"/>
  <c r="J1308" i="2"/>
  <c r="M1308" i="2"/>
  <c r="G1309" i="2"/>
  <c r="M1484" i="2"/>
  <c r="K1484" i="2"/>
  <c r="J1484" i="2"/>
  <c r="G1485" i="2"/>
  <c r="I1484" i="2"/>
  <c r="H253" i="2"/>
  <c r="I252" i="2"/>
  <c r="J252" i="2"/>
  <c r="K252" i="2"/>
  <c r="M252" i="2"/>
  <c r="H1925" i="2"/>
  <c r="K1924" i="2"/>
  <c r="M1924" i="2"/>
  <c r="I1924" i="2"/>
  <c r="J1924" i="2"/>
  <c r="K2188" i="2"/>
  <c r="G2189" i="2"/>
  <c r="M2188" i="2"/>
  <c r="J2188" i="2"/>
  <c r="I2188" i="2"/>
  <c r="M2628" i="2"/>
  <c r="G2629" i="2"/>
  <c r="K2628" i="2"/>
  <c r="J2628" i="2"/>
  <c r="I2628" i="2"/>
  <c r="K869" i="2"/>
  <c r="G870" i="2"/>
  <c r="J869" i="2"/>
  <c r="I869" i="2"/>
  <c r="M869" i="2"/>
  <c r="F86" i="18"/>
  <c r="I67" i="21" s="1"/>
  <c r="E67" i="21" s="1"/>
  <c r="G341" i="2"/>
  <c r="M340" i="2"/>
  <c r="I340" i="2"/>
  <c r="J340" i="2"/>
  <c r="K340" i="2"/>
  <c r="C86" i="18"/>
  <c r="H67" i="21" s="1"/>
  <c r="C87" i="18"/>
  <c r="G1837" i="2"/>
  <c r="J1836" i="2"/>
  <c r="K1836" i="2"/>
  <c r="M1836" i="2"/>
  <c r="I1836" i="2"/>
  <c r="H605" i="2"/>
  <c r="M604" i="2"/>
  <c r="K604" i="2"/>
  <c r="I604" i="2"/>
  <c r="J604" i="2"/>
  <c r="M1748" i="2"/>
  <c r="G1749" i="2"/>
  <c r="K1748" i="2"/>
  <c r="J1748" i="2"/>
  <c r="I1748" i="2"/>
  <c r="M1573" i="2"/>
  <c r="J1573" i="2"/>
  <c r="G1574" i="2"/>
  <c r="I1573" i="2"/>
  <c r="K1573" i="2"/>
  <c r="H2541" i="2"/>
  <c r="M2540" i="2"/>
  <c r="K2540" i="2"/>
  <c r="J2540" i="2"/>
  <c r="I2540" i="2"/>
  <c r="K2366" i="2"/>
  <c r="I2366" i="2"/>
  <c r="J2366" i="2"/>
  <c r="G2367" i="2"/>
  <c r="M2366" i="2"/>
  <c r="I1661" i="2"/>
  <c r="G1662" i="2"/>
  <c r="M1661" i="2"/>
  <c r="K1661" i="2"/>
  <c r="J1661" i="2"/>
  <c r="J692" i="2"/>
  <c r="G693" i="2"/>
  <c r="K692" i="2"/>
  <c r="M692" i="2"/>
  <c r="I692" i="2"/>
  <c r="K2100" i="2"/>
  <c r="J2100" i="2"/>
  <c r="I2100" i="2"/>
  <c r="G2101" i="2"/>
  <c r="M2100" i="2"/>
  <c r="H78" i="2"/>
  <c r="K77" i="2"/>
  <c r="M77" i="2"/>
  <c r="J77" i="2"/>
  <c r="I77" i="2"/>
  <c r="K1220" i="2"/>
  <c r="I1220" i="2"/>
  <c r="M1220" i="2"/>
  <c r="G1221" i="2"/>
  <c r="J1220" i="2"/>
  <c r="H429" i="2"/>
  <c r="J428" i="2"/>
  <c r="I428" i="2"/>
  <c r="K428" i="2"/>
  <c r="M428" i="2"/>
  <c r="G1927" i="2"/>
  <c r="M782" i="2"/>
  <c r="G783" i="2"/>
  <c r="I782" i="2"/>
  <c r="J782" i="2"/>
  <c r="K782" i="2"/>
  <c r="G432" i="2"/>
  <c r="G80" i="2"/>
  <c r="G2019" i="2"/>
  <c r="G960" i="2"/>
  <c r="J2455" i="2"/>
  <c r="I2455" i="2"/>
  <c r="M2455" i="2"/>
  <c r="G2456" i="2"/>
  <c r="K2455" i="2"/>
  <c r="J165" i="2"/>
  <c r="K165" i="2"/>
  <c r="M165" i="2"/>
  <c r="G166" i="2"/>
  <c r="I165" i="2"/>
  <c r="J1398" i="2"/>
  <c r="M1398" i="2"/>
  <c r="I1398" i="2"/>
  <c r="K1398" i="2"/>
  <c r="G1399" i="2"/>
  <c r="G1046" i="2"/>
  <c r="J1045" i="2"/>
  <c r="I1045" i="2"/>
  <c r="K1045" i="2"/>
  <c r="M1045" i="2"/>
  <c r="G2279" i="2"/>
  <c r="I2278" i="2"/>
  <c r="K2278" i="2"/>
  <c r="J2278" i="2"/>
  <c r="M2278" i="2"/>
  <c r="G256" i="2"/>
  <c r="G609" i="2"/>
  <c r="I517" i="2"/>
  <c r="J517" i="2"/>
  <c r="K517" i="2"/>
  <c r="M517" i="2"/>
  <c r="G518" i="2"/>
  <c r="H2014" i="2"/>
  <c r="I2013" i="2"/>
  <c r="M2013" i="2"/>
  <c r="K2013" i="2"/>
  <c r="J2013" i="2"/>
  <c r="I1133" i="2"/>
  <c r="K1133" i="2"/>
  <c r="G1134" i="2"/>
  <c r="M1133" i="2"/>
  <c r="J1133" i="2"/>
  <c r="G2544" i="2"/>
  <c r="H958" i="2"/>
  <c r="J957" i="2"/>
  <c r="K957" i="2"/>
  <c r="I957" i="2"/>
  <c r="M957" i="2"/>
  <c r="K1309" i="2" l="1"/>
  <c r="I1309" i="2"/>
  <c r="G1310" i="2"/>
  <c r="M1309" i="2"/>
  <c r="J1309" i="2"/>
  <c r="K1485" i="2"/>
  <c r="I1485" i="2"/>
  <c r="M1485" i="2"/>
  <c r="G1486" i="2"/>
  <c r="J1485" i="2"/>
  <c r="H1926" i="2"/>
  <c r="J1925" i="2"/>
  <c r="K1925" i="2"/>
  <c r="I1925" i="2"/>
  <c r="M1925" i="2"/>
  <c r="I2189" i="2"/>
  <c r="M2189" i="2"/>
  <c r="J2189" i="2"/>
  <c r="K2189" i="2"/>
  <c r="G2190" i="2"/>
  <c r="H254" i="2"/>
  <c r="I253" i="2"/>
  <c r="J253" i="2"/>
  <c r="K253" i="2"/>
  <c r="M253" i="2"/>
  <c r="F88" i="18"/>
  <c r="I68" i="21" s="1"/>
  <c r="E68" i="21" s="1"/>
  <c r="J870" i="2"/>
  <c r="G871" i="2"/>
  <c r="K870" i="2"/>
  <c r="I870" i="2"/>
  <c r="M870" i="2"/>
  <c r="K2629" i="2"/>
  <c r="G2630" i="2"/>
  <c r="J2629" i="2"/>
  <c r="I2629" i="2"/>
  <c r="M2629" i="2"/>
  <c r="J341" i="2"/>
  <c r="K341" i="2"/>
  <c r="G342" i="2"/>
  <c r="I341" i="2"/>
  <c r="M341" i="2"/>
  <c r="H430" i="2"/>
  <c r="K429" i="2"/>
  <c r="M429" i="2"/>
  <c r="I429" i="2"/>
  <c r="J429" i="2"/>
  <c r="M1749" i="2"/>
  <c r="G1750" i="2"/>
  <c r="I1749" i="2"/>
  <c r="K1749" i="2"/>
  <c r="J1749" i="2"/>
  <c r="K1574" i="2"/>
  <c r="I1574" i="2"/>
  <c r="G1575" i="2"/>
  <c r="J1574" i="2"/>
  <c r="M1574" i="2"/>
  <c r="H606" i="2"/>
  <c r="I605" i="2"/>
  <c r="J605" i="2"/>
  <c r="K605" i="2"/>
  <c r="M605" i="2"/>
  <c r="K1221" i="2"/>
  <c r="I1221" i="2"/>
  <c r="J1221" i="2"/>
  <c r="G1222" i="2"/>
  <c r="M1221" i="2"/>
  <c r="H79" i="2"/>
  <c r="I78" i="2"/>
  <c r="K78" i="2"/>
  <c r="M78" i="2"/>
  <c r="J78" i="2"/>
  <c r="J1662" i="2"/>
  <c r="I1662" i="2"/>
  <c r="G1663" i="2"/>
  <c r="M1662" i="2"/>
  <c r="K1662" i="2"/>
  <c r="K693" i="2"/>
  <c r="I693" i="2"/>
  <c r="M693" i="2"/>
  <c r="G694" i="2"/>
  <c r="J693" i="2"/>
  <c r="I2367" i="2"/>
  <c r="J2367" i="2"/>
  <c r="M2367" i="2"/>
  <c r="G2368" i="2"/>
  <c r="K2367" i="2"/>
  <c r="H2542" i="2"/>
  <c r="J2541" i="2"/>
  <c r="K2541" i="2"/>
  <c r="I2541" i="2"/>
  <c r="M2541" i="2"/>
  <c r="K2101" i="2"/>
  <c r="G2102" i="2"/>
  <c r="J2101" i="2"/>
  <c r="I2101" i="2"/>
  <c r="M2101" i="2"/>
  <c r="J1837" i="2"/>
  <c r="K1837" i="2"/>
  <c r="G1838" i="2"/>
  <c r="I1837" i="2"/>
  <c r="M1837" i="2"/>
  <c r="G2020" i="2"/>
  <c r="M1134" i="2"/>
  <c r="J1134" i="2"/>
  <c r="K1134" i="2"/>
  <c r="I1134" i="2"/>
  <c r="G1135" i="2"/>
  <c r="G81" i="2"/>
  <c r="G2545" i="2"/>
  <c r="M1046" i="2"/>
  <c r="I1046" i="2"/>
  <c r="K1046" i="2"/>
  <c r="G1047" i="2"/>
  <c r="J1046" i="2"/>
  <c r="G610" i="2"/>
  <c r="K166" i="2"/>
  <c r="G167" i="2"/>
  <c r="I166" i="2"/>
  <c r="J166" i="2"/>
  <c r="M166" i="2"/>
  <c r="G433" i="2"/>
  <c r="G784" i="2"/>
  <c r="I783" i="2"/>
  <c r="J783" i="2"/>
  <c r="M783" i="2"/>
  <c r="K783" i="2"/>
  <c r="G1928" i="2"/>
  <c r="H2015" i="2"/>
  <c r="M2014" i="2"/>
  <c r="K2014" i="2"/>
  <c r="I2014" i="2"/>
  <c r="J2014" i="2"/>
  <c r="G519" i="2"/>
  <c r="I518" i="2"/>
  <c r="J518" i="2"/>
  <c r="K518" i="2"/>
  <c r="M518" i="2"/>
  <c r="G257" i="2"/>
  <c r="M2279" i="2"/>
  <c r="I2279" i="2"/>
  <c r="J2279" i="2"/>
  <c r="G2280" i="2"/>
  <c r="K2279" i="2"/>
  <c r="J1399" i="2"/>
  <c r="G1400" i="2"/>
  <c r="K1399" i="2"/>
  <c r="M1399" i="2"/>
  <c r="I1399" i="2"/>
  <c r="G961" i="2"/>
  <c r="H959" i="2"/>
  <c r="K958" i="2"/>
  <c r="M958" i="2"/>
  <c r="J958" i="2"/>
  <c r="I958" i="2"/>
  <c r="K2456" i="2"/>
  <c r="G2457" i="2"/>
  <c r="M2456" i="2"/>
  <c r="J2456" i="2"/>
  <c r="I2456" i="2"/>
  <c r="J1310" i="2" l="1"/>
  <c r="I1310" i="2"/>
  <c r="G1311" i="2"/>
  <c r="M1310" i="2"/>
  <c r="K1310" i="2"/>
  <c r="J1486" i="2"/>
  <c r="M1486" i="2"/>
  <c r="K1486" i="2"/>
  <c r="I1486" i="2"/>
  <c r="G1487" i="2"/>
  <c r="H255" i="2"/>
  <c r="J254" i="2"/>
  <c r="K254" i="2"/>
  <c r="M254" i="2"/>
  <c r="I254" i="2"/>
  <c r="G2191" i="2"/>
  <c r="M2190" i="2"/>
  <c r="I2190" i="2"/>
  <c r="J2190" i="2"/>
  <c r="K2190" i="2"/>
  <c r="H1927" i="2"/>
  <c r="K1926" i="2"/>
  <c r="M1926" i="2"/>
  <c r="I1926" i="2"/>
  <c r="J1926" i="2"/>
  <c r="M2630" i="2"/>
  <c r="I2630" i="2"/>
  <c r="K2630" i="2"/>
  <c r="G2631" i="2"/>
  <c r="J2630" i="2"/>
  <c r="G872" i="2"/>
  <c r="M871" i="2"/>
  <c r="J871" i="2"/>
  <c r="I871" i="2"/>
  <c r="K871" i="2"/>
  <c r="C89" i="18"/>
  <c r="H69" i="21" s="1"/>
  <c r="J342" i="2"/>
  <c r="G343" i="2"/>
  <c r="K342" i="2"/>
  <c r="M342" i="2"/>
  <c r="I342" i="2"/>
  <c r="F89" i="18"/>
  <c r="I69" i="21" s="1"/>
  <c r="E69" i="21" s="1"/>
  <c r="I1838" i="2"/>
  <c r="M1838" i="2"/>
  <c r="K1838" i="2"/>
  <c r="G1839" i="2"/>
  <c r="J1838" i="2"/>
  <c r="I694" i="2"/>
  <c r="J694" i="2"/>
  <c r="K694" i="2"/>
  <c r="G695" i="2"/>
  <c r="M694" i="2"/>
  <c r="I1222" i="2"/>
  <c r="J1222" i="2"/>
  <c r="G1223" i="2"/>
  <c r="M1222" i="2"/>
  <c r="K1222" i="2"/>
  <c r="H607" i="2"/>
  <c r="M606" i="2"/>
  <c r="I606" i="2"/>
  <c r="J606" i="2"/>
  <c r="K606" i="2"/>
  <c r="H2543" i="2"/>
  <c r="M2542" i="2"/>
  <c r="K2542" i="2"/>
  <c r="I2542" i="2"/>
  <c r="J2542" i="2"/>
  <c r="I2368" i="2"/>
  <c r="J2368" i="2"/>
  <c r="M2368" i="2"/>
  <c r="K2368" i="2"/>
  <c r="G2369" i="2"/>
  <c r="M1750" i="2"/>
  <c r="I1750" i="2"/>
  <c r="K1750" i="2"/>
  <c r="G1751" i="2"/>
  <c r="J1750" i="2"/>
  <c r="H80" i="2"/>
  <c r="J79" i="2"/>
  <c r="I79" i="2"/>
  <c r="K79" i="2"/>
  <c r="M79" i="2"/>
  <c r="K1575" i="2"/>
  <c r="M1575" i="2"/>
  <c r="J1575" i="2"/>
  <c r="G1576" i="2"/>
  <c r="I1575" i="2"/>
  <c r="I2102" i="2"/>
  <c r="K2102" i="2"/>
  <c r="J2102" i="2"/>
  <c r="G2103" i="2"/>
  <c r="M2102" i="2"/>
  <c r="J1663" i="2"/>
  <c r="G1664" i="2"/>
  <c r="M1663" i="2"/>
  <c r="I1663" i="2"/>
  <c r="K1663" i="2"/>
  <c r="H431" i="2"/>
  <c r="J430" i="2"/>
  <c r="M430" i="2"/>
  <c r="K430" i="2"/>
  <c r="I430" i="2"/>
  <c r="J1135" i="2"/>
  <c r="G1136" i="2"/>
  <c r="K1135" i="2"/>
  <c r="M1135" i="2"/>
  <c r="I1135" i="2"/>
  <c r="H2016" i="2"/>
  <c r="K2015" i="2"/>
  <c r="J2015" i="2"/>
  <c r="I2015" i="2"/>
  <c r="M2015" i="2"/>
  <c r="G611" i="2"/>
  <c r="G82" i="2"/>
  <c r="I519" i="2"/>
  <c r="M519" i="2"/>
  <c r="J519" i="2"/>
  <c r="G520" i="2"/>
  <c r="K519" i="2"/>
  <c r="G2021" i="2"/>
  <c r="J1400" i="2"/>
  <c r="M1400" i="2"/>
  <c r="K1400" i="2"/>
  <c r="G1401" i="2"/>
  <c r="I1400" i="2"/>
  <c r="H960" i="2"/>
  <c r="I959" i="2"/>
  <c r="J959" i="2"/>
  <c r="K959" i="2"/>
  <c r="M959" i="2"/>
  <c r="G258" i="2"/>
  <c r="M167" i="2"/>
  <c r="G168" i="2"/>
  <c r="J167" i="2"/>
  <c r="K167" i="2"/>
  <c r="I167" i="2"/>
  <c r="G1048" i="2"/>
  <c r="I1047" i="2"/>
  <c r="J1047" i="2"/>
  <c r="M1047" i="2"/>
  <c r="K1047" i="2"/>
  <c r="G1929" i="2"/>
  <c r="G434" i="2"/>
  <c r="I2457" i="2"/>
  <c r="G2458" i="2"/>
  <c r="M2457" i="2"/>
  <c r="J2457" i="2"/>
  <c r="K2457" i="2"/>
  <c r="G962" i="2"/>
  <c r="M2280" i="2"/>
  <c r="G2281" i="2"/>
  <c r="K2280" i="2"/>
  <c r="I2280" i="2"/>
  <c r="J2280" i="2"/>
  <c r="G785" i="2"/>
  <c r="J784" i="2"/>
  <c r="M784" i="2"/>
  <c r="K784" i="2"/>
  <c r="I784" i="2"/>
  <c r="G2546" i="2"/>
  <c r="I1311" i="2" l="1"/>
  <c r="M1311" i="2"/>
  <c r="K1311" i="2"/>
  <c r="J1311" i="2"/>
  <c r="G1312" i="2"/>
  <c r="J1487" i="2"/>
  <c r="I1487" i="2"/>
  <c r="K1487" i="2"/>
  <c r="G1488" i="2"/>
  <c r="M1487" i="2"/>
  <c r="G2192" i="2"/>
  <c r="J2191" i="2"/>
  <c r="M2191" i="2"/>
  <c r="I2191" i="2"/>
  <c r="K2191" i="2"/>
  <c r="H1928" i="2"/>
  <c r="M1927" i="2"/>
  <c r="K1927" i="2"/>
  <c r="I1927" i="2"/>
  <c r="J1927" i="2"/>
  <c r="H256" i="2"/>
  <c r="K255" i="2"/>
  <c r="I255" i="2"/>
  <c r="J255" i="2"/>
  <c r="M255" i="2"/>
  <c r="I872" i="2"/>
  <c r="M872" i="2"/>
  <c r="J872" i="2"/>
  <c r="K872" i="2"/>
  <c r="G873" i="2"/>
  <c r="J2631" i="2"/>
  <c r="G2632" i="2"/>
  <c r="M2631" i="2"/>
  <c r="I2631" i="2"/>
  <c r="K2631" i="2"/>
  <c r="F90" i="18"/>
  <c r="I70" i="21" s="1"/>
  <c r="E70" i="21" s="1"/>
  <c r="G344" i="2"/>
  <c r="M343" i="2"/>
  <c r="J343" i="2"/>
  <c r="K343" i="2"/>
  <c r="I343" i="2"/>
  <c r="H608" i="2"/>
  <c r="M607" i="2"/>
  <c r="J607" i="2"/>
  <c r="I607" i="2"/>
  <c r="K607" i="2"/>
  <c r="I1839" i="2"/>
  <c r="J1839" i="2"/>
  <c r="G1840" i="2"/>
  <c r="K1839" i="2"/>
  <c r="M1839" i="2"/>
  <c r="K2369" i="2"/>
  <c r="J2369" i="2"/>
  <c r="G2370" i="2"/>
  <c r="I2369" i="2"/>
  <c r="M2369" i="2"/>
  <c r="H2544" i="2"/>
  <c r="J2543" i="2"/>
  <c r="I2543" i="2"/>
  <c r="K2543" i="2"/>
  <c r="M2543" i="2"/>
  <c r="G2104" i="2"/>
  <c r="M2103" i="2"/>
  <c r="K2103" i="2"/>
  <c r="J2103" i="2"/>
  <c r="I2103" i="2"/>
  <c r="H432" i="2"/>
  <c r="I431" i="2"/>
  <c r="K431" i="2"/>
  <c r="M431" i="2"/>
  <c r="J431" i="2"/>
  <c r="J1223" i="2"/>
  <c r="I1223" i="2"/>
  <c r="K1223" i="2"/>
  <c r="G1224" i="2"/>
  <c r="M1223" i="2"/>
  <c r="I1751" i="2"/>
  <c r="K1751" i="2"/>
  <c r="M1751" i="2"/>
  <c r="J1751" i="2"/>
  <c r="G1752" i="2"/>
  <c r="M1664" i="2"/>
  <c r="I1664" i="2"/>
  <c r="G1665" i="2"/>
  <c r="K1664" i="2"/>
  <c r="J1664" i="2"/>
  <c r="G1577" i="2"/>
  <c r="I1576" i="2"/>
  <c r="K1576" i="2"/>
  <c r="J1576" i="2"/>
  <c r="M1576" i="2"/>
  <c r="H81" i="2"/>
  <c r="K80" i="2"/>
  <c r="I80" i="2"/>
  <c r="M80" i="2"/>
  <c r="J80" i="2"/>
  <c r="I695" i="2"/>
  <c r="J695" i="2"/>
  <c r="K695" i="2"/>
  <c r="M695" i="2"/>
  <c r="G696" i="2"/>
  <c r="G612" i="2"/>
  <c r="G2547" i="2"/>
  <c r="H961" i="2"/>
  <c r="K960" i="2"/>
  <c r="J960" i="2"/>
  <c r="M960" i="2"/>
  <c r="I960" i="2"/>
  <c r="K1136" i="2"/>
  <c r="J1136" i="2"/>
  <c r="G1137" i="2"/>
  <c r="M1136" i="2"/>
  <c r="I1136" i="2"/>
  <c r="G963" i="2"/>
  <c r="G435" i="2"/>
  <c r="J1048" i="2"/>
  <c r="M1048" i="2"/>
  <c r="G1049" i="2"/>
  <c r="I1048" i="2"/>
  <c r="K1048" i="2"/>
  <c r="K1401" i="2"/>
  <c r="I1401" i="2"/>
  <c r="G1402" i="2"/>
  <c r="M1401" i="2"/>
  <c r="J1401" i="2"/>
  <c r="G83" i="2"/>
  <c r="K168" i="2"/>
  <c r="G169" i="2"/>
  <c r="J168" i="2"/>
  <c r="M168" i="2"/>
  <c r="I168" i="2"/>
  <c r="K520" i="2"/>
  <c r="M520" i="2"/>
  <c r="I520" i="2"/>
  <c r="G521" i="2"/>
  <c r="J520" i="2"/>
  <c r="K2458" i="2"/>
  <c r="G2459" i="2"/>
  <c r="I2458" i="2"/>
  <c r="M2458" i="2"/>
  <c r="J2458" i="2"/>
  <c r="G259" i="2"/>
  <c r="I785" i="2"/>
  <c r="G786" i="2"/>
  <c r="M785" i="2"/>
  <c r="J785" i="2"/>
  <c r="K785" i="2"/>
  <c r="G1930" i="2"/>
  <c r="J2281" i="2"/>
  <c r="M2281" i="2"/>
  <c r="K2281" i="2"/>
  <c r="G2282" i="2"/>
  <c r="I2281" i="2"/>
  <c r="H2017" i="2"/>
  <c r="K2016" i="2"/>
  <c r="M2016" i="2"/>
  <c r="J2016" i="2"/>
  <c r="I2016" i="2"/>
  <c r="J1312" i="2" l="1"/>
  <c r="G1313" i="2"/>
  <c r="K1312" i="2"/>
  <c r="M1312" i="2"/>
  <c r="I1312" i="2"/>
  <c r="G1489" i="2"/>
  <c r="M1488" i="2"/>
  <c r="K1488" i="2"/>
  <c r="J1488" i="2"/>
  <c r="I1488" i="2"/>
  <c r="H1929" i="2"/>
  <c r="I1928" i="2"/>
  <c r="J1928" i="2"/>
  <c r="M1928" i="2"/>
  <c r="K1928" i="2"/>
  <c r="H257" i="2"/>
  <c r="J256" i="2"/>
  <c r="K256" i="2"/>
  <c r="M256" i="2"/>
  <c r="I256" i="2"/>
  <c r="G2193" i="2"/>
  <c r="I2192" i="2"/>
  <c r="M2192" i="2"/>
  <c r="K2192" i="2"/>
  <c r="J2192" i="2"/>
  <c r="J2632" i="2"/>
  <c r="G2633" i="2"/>
  <c r="M2632" i="2"/>
  <c r="I2632" i="2"/>
  <c r="K2632" i="2"/>
  <c r="K873" i="2"/>
  <c r="G874" i="2"/>
  <c r="J873" i="2"/>
  <c r="M873" i="2"/>
  <c r="I873" i="2"/>
  <c r="G345" i="2"/>
  <c r="M344" i="2"/>
  <c r="I344" i="2"/>
  <c r="J344" i="2"/>
  <c r="K344" i="2"/>
  <c r="F91" i="18"/>
  <c r="I71" i="21" s="1"/>
  <c r="E71" i="21" s="1"/>
  <c r="H82" i="2"/>
  <c r="K81" i="2"/>
  <c r="M81" i="2"/>
  <c r="J81" i="2"/>
  <c r="I81" i="2"/>
  <c r="M1665" i="2"/>
  <c r="J1665" i="2"/>
  <c r="K1665" i="2"/>
  <c r="G1666" i="2"/>
  <c r="I1665" i="2"/>
  <c r="K1224" i="2"/>
  <c r="G1225" i="2"/>
  <c r="J1224" i="2"/>
  <c r="M1224" i="2"/>
  <c r="I1224" i="2"/>
  <c r="H433" i="2"/>
  <c r="K432" i="2"/>
  <c r="J432" i="2"/>
  <c r="M432" i="2"/>
  <c r="I432" i="2"/>
  <c r="H2545" i="2"/>
  <c r="K2544" i="2"/>
  <c r="I2544" i="2"/>
  <c r="J2544" i="2"/>
  <c r="M2544" i="2"/>
  <c r="K1840" i="2"/>
  <c r="G1841" i="2"/>
  <c r="I1840" i="2"/>
  <c r="M1840" i="2"/>
  <c r="J1840" i="2"/>
  <c r="K1577" i="2"/>
  <c r="I1577" i="2"/>
  <c r="J1577" i="2"/>
  <c r="G1578" i="2"/>
  <c r="M1577" i="2"/>
  <c r="M2104" i="2"/>
  <c r="G2105" i="2"/>
  <c r="K2104" i="2"/>
  <c r="J2104" i="2"/>
  <c r="I2104" i="2"/>
  <c r="J2370" i="2"/>
  <c r="G2371" i="2"/>
  <c r="K2370" i="2"/>
  <c r="I2370" i="2"/>
  <c r="M2370" i="2"/>
  <c r="I1752" i="2"/>
  <c r="G1753" i="2"/>
  <c r="M1752" i="2"/>
  <c r="K1752" i="2"/>
  <c r="J1752" i="2"/>
  <c r="K696" i="2"/>
  <c r="G697" i="2"/>
  <c r="J696" i="2"/>
  <c r="I696" i="2"/>
  <c r="M696" i="2"/>
  <c r="H609" i="2"/>
  <c r="I608" i="2"/>
  <c r="J608" i="2"/>
  <c r="K608" i="2"/>
  <c r="M608" i="2"/>
  <c r="G2283" i="2"/>
  <c r="M2282" i="2"/>
  <c r="J2282" i="2"/>
  <c r="I2282" i="2"/>
  <c r="K2282" i="2"/>
  <c r="J1137" i="2"/>
  <c r="M1137" i="2"/>
  <c r="I1137" i="2"/>
  <c r="K1137" i="2"/>
  <c r="G1138" i="2"/>
  <c r="G1931" i="2"/>
  <c r="M169" i="2"/>
  <c r="I169" i="2"/>
  <c r="K169" i="2"/>
  <c r="J169" i="2"/>
  <c r="G170" i="2"/>
  <c r="K2459" i="2"/>
  <c r="G2460" i="2"/>
  <c r="J2459" i="2"/>
  <c r="I2459" i="2"/>
  <c r="M2459" i="2"/>
  <c r="H962" i="2"/>
  <c r="J961" i="2"/>
  <c r="K961" i="2"/>
  <c r="M961" i="2"/>
  <c r="I961" i="2"/>
  <c r="G2548" i="2"/>
  <c r="J786" i="2"/>
  <c r="I786" i="2"/>
  <c r="K786" i="2"/>
  <c r="G787" i="2"/>
  <c r="M786" i="2"/>
  <c r="G260" i="2"/>
  <c r="K521" i="2"/>
  <c r="M521" i="2"/>
  <c r="I521" i="2"/>
  <c r="J521" i="2"/>
  <c r="G522" i="2"/>
  <c r="G1403" i="2"/>
  <c r="M1402" i="2"/>
  <c r="I1402" i="2"/>
  <c r="K1402" i="2"/>
  <c r="J1402" i="2"/>
  <c r="G964" i="2"/>
  <c r="G613" i="2"/>
  <c r="G1050" i="2"/>
  <c r="K1049" i="2"/>
  <c r="M1049" i="2"/>
  <c r="J1049" i="2"/>
  <c r="I1049" i="2"/>
  <c r="G436" i="2"/>
  <c r="G84" i="2"/>
  <c r="H2018" i="2"/>
  <c r="J2017" i="2"/>
  <c r="M2017" i="2"/>
  <c r="I2017" i="2"/>
  <c r="K2017" i="2"/>
  <c r="M1313" i="2" l="1"/>
  <c r="I1313" i="2"/>
  <c r="K1313" i="2"/>
  <c r="G1314" i="2"/>
  <c r="J1313" i="2"/>
  <c r="M1489" i="2"/>
  <c r="J1489" i="2"/>
  <c r="K1489" i="2"/>
  <c r="G1490" i="2"/>
  <c r="I1489" i="2"/>
  <c r="H258" i="2"/>
  <c r="I257" i="2"/>
  <c r="M257" i="2"/>
  <c r="J257" i="2"/>
  <c r="K257" i="2"/>
  <c r="I2193" i="2"/>
  <c r="K2193" i="2"/>
  <c r="J2193" i="2"/>
  <c r="M2193" i="2"/>
  <c r="G2194" i="2"/>
  <c r="H1930" i="2"/>
  <c r="M1929" i="2"/>
  <c r="K1929" i="2"/>
  <c r="I1929" i="2"/>
  <c r="J1929" i="2"/>
  <c r="G875" i="2"/>
  <c r="I874" i="2"/>
  <c r="J874" i="2"/>
  <c r="K874" i="2"/>
  <c r="M874" i="2"/>
  <c r="M2633" i="2"/>
  <c r="I2633" i="2"/>
  <c r="J2633" i="2"/>
  <c r="K2633" i="2"/>
  <c r="G2634" i="2"/>
  <c r="J345" i="2"/>
  <c r="M345" i="2"/>
  <c r="G346" i="2"/>
  <c r="K345" i="2"/>
  <c r="I345" i="2"/>
  <c r="F92" i="18"/>
  <c r="I72" i="21" s="1"/>
  <c r="E72" i="21" s="1"/>
  <c r="C92" i="18"/>
  <c r="H72" i="21" s="1"/>
  <c r="H610" i="2"/>
  <c r="M609" i="2"/>
  <c r="I609" i="2"/>
  <c r="K609" i="2"/>
  <c r="J609" i="2"/>
  <c r="G1226" i="2"/>
  <c r="M1225" i="2"/>
  <c r="I1225" i="2"/>
  <c r="J1225" i="2"/>
  <c r="K1225" i="2"/>
  <c r="M1753" i="2"/>
  <c r="K1753" i="2"/>
  <c r="I1753" i="2"/>
  <c r="J1753" i="2"/>
  <c r="G1754" i="2"/>
  <c r="K1841" i="2"/>
  <c r="G1842" i="2"/>
  <c r="M1841" i="2"/>
  <c r="I1841" i="2"/>
  <c r="J1841" i="2"/>
  <c r="G698" i="2"/>
  <c r="I697" i="2"/>
  <c r="K697" i="2"/>
  <c r="M697" i="2"/>
  <c r="J697" i="2"/>
  <c r="G2372" i="2"/>
  <c r="I2371" i="2"/>
  <c r="M2371" i="2"/>
  <c r="J2371" i="2"/>
  <c r="K2371" i="2"/>
  <c r="I1578" i="2"/>
  <c r="K1578" i="2"/>
  <c r="G1579" i="2"/>
  <c r="J1578" i="2"/>
  <c r="M1578" i="2"/>
  <c r="M2105" i="2"/>
  <c r="I2105" i="2"/>
  <c r="G2106" i="2"/>
  <c r="J2105" i="2"/>
  <c r="K2105" i="2"/>
  <c r="H2546" i="2"/>
  <c r="K2545" i="2"/>
  <c r="I2545" i="2"/>
  <c r="M2545" i="2"/>
  <c r="J2545" i="2"/>
  <c r="J1666" i="2"/>
  <c r="I1666" i="2"/>
  <c r="G1667" i="2"/>
  <c r="M1666" i="2"/>
  <c r="K1666" i="2"/>
  <c r="H83" i="2"/>
  <c r="K82" i="2"/>
  <c r="M82" i="2"/>
  <c r="I82" i="2"/>
  <c r="J82" i="2"/>
  <c r="H434" i="2"/>
  <c r="K433" i="2"/>
  <c r="M433" i="2"/>
  <c r="I433" i="2"/>
  <c r="J433" i="2"/>
  <c r="H2019" i="2"/>
  <c r="M2018" i="2"/>
  <c r="I2018" i="2"/>
  <c r="J2018" i="2"/>
  <c r="K2018" i="2"/>
  <c r="M1138" i="2"/>
  <c r="I1138" i="2"/>
  <c r="K1138" i="2"/>
  <c r="G1139" i="2"/>
  <c r="J1138" i="2"/>
  <c r="M1403" i="2"/>
  <c r="I1403" i="2"/>
  <c r="G1404" i="2"/>
  <c r="K1403" i="2"/>
  <c r="J1403" i="2"/>
  <c r="M170" i="2"/>
  <c r="I170" i="2"/>
  <c r="G171" i="2"/>
  <c r="K170" i="2"/>
  <c r="J170" i="2"/>
  <c r="K2283" i="2"/>
  <c r="G2284" i="2"/>
  <c r="I2283" i="2"/>
  <c r="M2283" i="2"/>
  <c r="J2283" i="2"/>
  <c r="I522" i="2"/>
  <c r="K522" i="2"/>
  <c r="G523" i="2"/>
  <c r="M522" i="2"/>
  <c r="J522" i="2"/>
  <c r="G261" i="2"/>
  <c r="H963" i="2"/>
  <c r="J962" i="2"/>
  <c r="K962" i="2"/>
  <c r="I962" i="2"/>
  <c r="M962" i="2"/>
  <c r="G85" i="2"/>
  <c r="I1050" i="2"/>
  <c r="G1051" i="2"/>
  <c r="M1050" i="2"/>
  <c r="J1050" i="2"/>
  <c r="K1050" i="2"/>
  <c r="G2549" i="2"/>
  <c r="G965" i="2"/>
  <c r="G437" i="2"/>
  <c r="I787" i="2"/>
  <c r="G788" i="2"/>
  <c r="K787" i="2"/>
  <c r="J787" i="2"/>
  <c r="M787" i="2"/>
  <c r="J2460" i="2"/>
  <c r="G2461" i="2"/>
  <c r="K2460" i="2"/>
  <c r="I2460" i="2"/>
  <c r="M2460" i="2"/>
  <c r="G1932" i="2"/>
  <c r="M1314" i="2" l="1"/>
  <c r="I1314" i="2"/>
  <c r="G1315" i="2"/>
  <c r="K1314" i="2"/>
  <c r="J1314" i="2"/>
  <c r="J1490" i="2"/>
  <c r="M1490" i="2"/>
  <c r="K1490" i="2"/>
  <c r="I1490" i="2"/>
  <c r="G1491" i="2"/>
  <c r="H1931" i="2"/>
  <c r="J1930" i="2"/>
  <c r="M1930" i="2"/>
  <c r="K1930" i="2"/>
  <c r="I1930" i="2"/>
  <c r="K2194" i="2"/>
  <c r="M2194" i="2"/>
  <c r="J2194" i="2"/>
  <c r="I2194" i="2"/>
  <c r="G2195" i="2"/>
  <c r="H259" i="2"/>
  <c r="I258" i="2"/>
  <c r="J258" i="2"/>
  <c r="K258" i="2"/>
  <c r="M258" i="2"/>
  <c r="C93" i="18"/>
  <c r="H73" i="21" s="1"/>
  <c r="J2634" i="2"/>
  <c r="G2635" i="2"/>
  <c r="I2634" i="2"/>
  <c r="M2634" i="2"/>
  <c r="K2634" i="2"/>
  <c r="G876" i="2"/>
  <c r="K875" i="2"/>
  <c r="I875" i="2"/>
  <c r="J875" i="2"/>
  <c r="M875" i="2"/>
  <c r="F93" i="18"/>
  <c r="I73" i="21" s="1"/>
  <c r="E73" i="21" s="1"/>
  <c r="K346" i="2"/>
  <c r="M346" i="2"/>
  <c r="J346" i="2"/>
  <c r="I346" i="2"/>
  <c r="G347" i="2"/>
  <c r="M1754" i="2"/>
  <c r="I1754" i="2"/>
  <c r="G1755" i="2"/>
  <c r="K1754" i="2"/>
  <c r="J1754" i="2"/>
  <c r="G2373" i="2"/>
  <c r="J2372" i="2"/>
  <c r="I2372" i="2"/>
  <c r="K2372" i="2"/>
  <c r="M2372" i="2"/>
  <c r="M2106" i="2"/>
  <c r="J2106" i="2"/>
  <c r="I2106" i="2"/>
  <c r="G2107" i="2"/>
  <c r="K2106" i="2"/>
  <c r="H435" i="2"/>
  <c r="K434" i="2"/>
  <c r="J434" i="2"/>
  <c r="M434" i="2"/>
  <c r="I434" i="2"/>
  <c r="K1667" i="2"/>
  <c r="M1667" i="2"/>
  <c r="I1667" i="2"/>
  <c r="G1668" i="2"/>
  <c r="J1667" i="2"/>
  <c r="H2547" i="2"/>
  <c r="I2546" i="2"/>
  <c r="M2546" i="2"/>
  <c r="J2546" i="2"/>
  <c r="K2546" i="2"/>
  <c r="K1579" i="2"/>
  <c r="M1579" i="2"/>
  <c r="I1579" i="2"/>
  <c r="J1579" i="2"/>
  <c r="G1580" i="2"/>
  <c r="M1226" i="2"/>
  <c r="I1226" i="2"/>
  <c r="K1226" i="2"/>
  <c r="G1227" i="2"/>
  <c r="J1226" i="2"/>
  <c r="I698" i="2"/>
  <c r="K698" i="2"/>
  <c r="M698" i="2"/>
  <c r="G699" i="2"/>
  <c r="J698" i="2"/>
  <c r="H84" i="2"/>
  <c r="K83" i="2"/>
  <c r="J83" i="2"/>
  <c r="I83" i="2"/>
  <c r="M83" i="2"/>
  <c r="G1843" i="2"/>
  <c r="M1842" i="2"/>
  <c r="J1842" i="2"/>
  <c r="K1842" i="2"/>
  <c r="I1842" i="2"/>
  <c r="H611" i="2"/>
  <c r="K610" i="2"/>
  <c r="M610" i="2"/>
  <c r="I610" i="2"/>
  <c r="J610" i="2"/>
  <c r="J2284" i="2"/>
  <c r="K2284" i="2"/>
  <c r="G2285" i="2"/>
  <c r="I2284" i="2"/>
  <c r="M2284" i="2"/>
  <c r="G172" i="2"/>
  <c r="I171" i="2"/>
  <c r="K171" i="2"/>
  <c r="M171" i="2"/>
  <c r="J171" i="2"/>
  <c r="H964" i="2"/>
  <c r="J963" i="2"/>
  <c r="K963" i="2"/>
  <c r="I963" i="2"/>
  <c r="M963" i="2"/>
  <c r="K523" i="2"/>
  <c r="G524" i="2"/>
  <c r="J523" i="2"/>
  <c r="I523" i="2"/>
  <c r="M523" i="2"/>
  <c r="I1404" i="2"/>
  <c r="J1404" i="2"/>
  <c r="K1404" i="2"/>
  <c r="G1405" i="2"/>
  <c r="M1404" i="2"/>
  <c r="K2461" i="2"/>
  <c r="M2461" i="2"/>
  <c r="J2461" i="2"/>
  <c r="I2461" i="2"/>
  <c r="I2463" i="2" s="1"/>
  <c r="I2464" i="2" s="1"/>
  <c r="G1933" i="2"/>
  <c r="M788" i="2"/>
  <c r="I788" i="2"/>
  <c r="G789" i="2"/>
  <c r="K788" i="2"/>
  <c r="J788" i="2"/>
  <c r="G1052" i="2"/>
  <c r="I1051" i="2"/>
  <c r="J1051" i="2"/>
  <c r="K1051" i="2"/>
  <c r="M1051" i="2"/>
  <c r="I1139" i="2"/>
  <c r="G1140" i="2"/>
  <c r="K1139" i="2"/>
  <c r="M1139" i="2"/>
  <c r="J1139" i="2"/>
  <c r="H2020" i="2"/>
  <c r="J2019" i="2"/>
  <c r="M2019" i="2"/>
  <c r="I2019" i="2"/>
  <c r="K2019" i="2"/>
  <c r="M1315" i="2" l="1"/>
  <c r="G1316" i="2"/>
  <c r="J1315" i="2"/>
  <c r="K1315" i="2"/>
  <c r="I1315" i="2"/>
  <c r="K1491" i="2"/>
  <c r="G1492" i="2"/>
  <c r="J1491" i="2"/>
  <c r="M1491" i="2"/>
  <c r="I1491" i="2"/>
  <c r="H260" i="2"/>
  <c r="K259" i="2"/>
  <c r="M259" i="2"/>
  <c r="J259" i="2"/>
  <c r="I259" i="2"/>
  <c r="K2195" i="2"/>
  <c r="G2196" i="2"/>
  <c r="I2195" i="2"/>
  <c r="M2195" i="2"/>
  <c r="J2195" i="2"/>
  <c r="H1932" i="2"/>
  <c r="J1931" i="2"/>
  <c r="K1931" i="2"/>
  <c r="M1931" i="2"/>
  <c r="I1931" i="2"/>
  <c r="M876" i="2"/>
  <c r="J876" i="2"/>
  <c r="K876" i="2"/>
  <c r="G877" i="2"/>
  <c r="I876" i="2"/>
  <c r="G2636" i="2"/>
  <c r="I2635" i="2"/>
  <c r="J2635" i="2"/>
  <c r="M2635" i="2"/>
  <c r="K2635" i="2"/>
  <c r="M347" i="2"/>
  <c r="K347" i="2"/>
  <c r="J347" i="2"/>
  <c r="I347" i="2"/>
  <c r="G348" i="2"/>
  <c r="M2373" i="2"/>
  <c r="I2373" i="2"/>
  <c r="I2375" i="2" s="1"/>
  <c r="I2376" i="2" s="1"/>
  <c r="K2373" i="2"/>
  <c r="J2373" i="2"/>
  <c r="M1843" i="2"/>
  <c r="K1843" i="2"/>
  <c r="G1844" i="2"/>
  <c r="I1843" i="2"/>
  <c r="J1843" i="2"/>
  <c r="I1580" i="2"/>
  <c r="K1580" i="2"/>
  <c r="M1580" i="2"/>
  <c r="G1581" i="2"/>
  <c r="J1580" i="2"/>
  <c r="K1668" i="2"/>
  <c r="J1668" i="2"/>
  <c r="M1668" i="2"/>
  <c r="I1668" i="2"/>
  <c r="G1669" i="2"/>
  <c r="H436" i="2"/>
  <c r="J435" i="2"/>
  <c r="M435" i="2"/>
  <c r="K435" i="2"/>
  <c r="I435" i="2"/>
  <c r="J2107" i="2"/>
  <c r="K2107" i="2"/>
  <c r="I2107" i="2"/>
  <c r="M2107" i="2"/>
  <c r="G2108" i="2"/>
  <c r="K1227" i="2"/>
  <c r="G1228" i="2"/>
  <c r="J1227" i="2"/>
  <c r="M1227" i="2"/>
  <c r="I1227" i="2"/>
  <c r="H85" i="2"/>
  <c r="K84" i="2"/>
  <c r="I84" i="2"/>
  <c r="M84" i="2"/>
  <c r="J84" i="2"/>
  <c r="G1756" i="2"/>
  <c r="K1755" i="2"/>
  <c r="J1755" i="2"/>
  <c r="I1755" i="2"/>
  <c r="M1755" i="2"/>
  <c r="H2548" i="2"/>
  <c r="K2547" i="2"/>
  <c r="I2547" i="2"/>
  <c r="J2547" i="2"/>
  <c r="M2547" i="2"/>
  <c r="H612" i="2"/>
  <c r="K611" i="2"/>
  <c r="M611" i="2"/>
  <c r="I611" i="2"/>
  <c r="J611" i="2"/>
  <c r="I699" i="2"/>
  <c r="K699" i="2"/>
  <c r="J699" i="2"/>
  <c r="M699" i="2"/>
  <c r="G700" i="2"/>
  <c r="H2021" i="2"/>
  <c r="I2020" i="2"/>
  <c r="J2020" i="2"/>
  <c r="K2020" i="2"/>
  <c r="M2020" i="2"/>
  <c r="M789" i="2"/>
  <c r="I789" i="2"/>
  <c r="I791" i="2" s="1"/>
  <c r="I792" i="2" s="1"/>
  <c r="J789" i="2"/>
  <c r="K789" i="2"/>
  <c r="I524" i="2"/>
  <c r="M524" i="2"/>
  <c r="K524" i="2"/>
  <c r="G525" i="2"/>
  <c r="J524" i="2"/>
  <c r="M2285" i="2"/>
  <c r="J2285" i="2"/>
  <c r="K2285" i="2"/>
  <c r="I2285" i="2"/>
  <c r="I2287" i="2" s="1"/>
  <c r="I2288" i="2" s="1"/>
  <c r="K1140" i="2"/>
  <c r="G1141" i="2"/>
  <c r="I1140" i="2"/>
  <c r="J1140" i="2"/>
  <c r="M1140" i="2"/>
  <c r="K172" i="2"/>
  <c r="I172" i="2"/>
  <c r="G173" i="2"/>
  <c r="M172" i="2"/>
  <c r="J172" i="2"/>
  <c r="K1052" i="2"/>
  <c r="G1053" i="2"/>
  <c r="I1052" i="2"/>
  <c r="J1052" i="2"/>
  <c r="M1052" i="2"/>
  <c r="H965" i="2"/>
  <c r="K964" i="2"/>
  <c r="J964" i="2"/>
  <c r="M964" i="2"/>
  <c r="I964" i="2"/>
  <c r="I1405" i="2"/>
  <c r="I1407" i="2" s="1"/>
  <c r="I1408" i="2" s="1"/>
  <c r="K1405" i="2"/>
  <c r="M1405" i="2"/>
  <c r="J1405" i="2"/>
  <c r="G1317" i="2" l="1"/>
  <c r="J1316" i="2"/>
  <c r="K1316" i="2"/>
  <c r="M1316" i="2"/>
  <c r="I1316" i="2"/>
  <c r="J1492" i="2"/>
  <c r="K1492" i="2"/>
  <c r="I1492" i="2"/>
  <c r="M1492" i="2"/>
  <c r="G1493" i="2"/>
  <c r="I2196" i="2"/>
  <c r="M2196" i="2"/>
  <c r="J2196" i="2"/>
  <c r="K2196" i="2"/>
  <c r="G2197" i="2"/>
  <c r="H1933" i="2"/>
  <c r="M1932" i="2"/>
  <c r="J1932" i="2"/>
  <c r="I1932" i="2"/>
  <c r="K1932" i="2"/>
  <c r="H261" i="2"/>
  <c r="I260" i="2"/>
  <c r="M260" i="2"/>
  <c r="J260" i="2"/>
  <c r="K260" i="2"/>
  <c r="F98" i="18"/>
  <c r="I77" i="21" s="1"/>
  <c r="E77" i="21" s="1"/>
  <c r="E98" i="18"/>
  <c r="G77" i="21" s="1"/>
  <c r="J2636" i="2"/>
  <c r="I2636" i="2"/>
  <c r="M2636" i="2"/>
  <c r="K2636" i="2"/>
  <c r="G2637" i="2"/>
  <c r="J877" i="2"/>
  <c r="I877" i="2"/>
  <c r="I879" i="2" s="1"/>
  <c r="I880" i="2" s="1"/>
  <c r="K877" i="2"/>
  <c r="M877" i="2"/>
  <c r="F95" i="18"/>
  <c r="I74" i="21" s="1"/>
  <c r="E74" i="21" s="1"/>
  <c r="J348" i="2"/>
  <c r="I348" i="2"/>
  <c r="M348" i="2"/>
  <c r="G349" i="2"/>
  <c r="K348" i="2"/>
  <c r="F12" i="12"/>
  <c r="H12" i="12" s="1"/>
  <c r="E95" i="18"/>
  <c r="G74" i="21" s="1"/>
  <c r="C95" i="18"/>
  <c r="H74" i="21" s="1"/>
  <c r="C98" i="18"/>
  <c r="H77" i="21" s="1"/>
  <c r="I1844" i="2"/>
  <c r="G1845" i="2"/>
  <c r="K1844" i="2"/>
  <c r="J1844" i="2"/>
  <c r="M1844" i="2"/>
  <c r="G1757" i="2"/>
  <c r="J1756" i="2"/>
  <c r="M1756" i="2"/>
  <c r="I1756" i="2"/>
  <c r="K1756" i="2"/>
  <c r="H437" i="2"/>
  <c r="M436" i="2"/>
  <c r="J436" i="2"/>
  <c r="K436" i="2"/>
  <c r="I436" i="2"/>
  <c r="J85" i="2"/>
  <c r="I85" i="2"/>
  <c r="I87" i="2" s="1"/>
  <c r="I88" i="2" s="1"/>
  <c r="M85" i="2"/>
  <c r="K85" i="2"/>
  <c r="M1669" i="2"/>
  <c r="K1669" i="2"/>
  <c r="I1669" i="2"/>
  <c r="I1671" i="2" s="1"/>
  <c r="I1672" i="2" s="1"/>
  <c r="J1669" i="2"/>
  <c r="M700" i="2"/>
  <c r="G701" i="2"/>
  <c r="K700" i="2"/>
  <c r="I700" i="2"/>
  <c r="J700" i="2"/>
  <c r="I1228" i="2"/>
  <c r="M1228" i="2"/>
  <c r="K1228" i="2"/>
  <c r="G1229" i="2"/>
  <c r="J1228" i="2"/>
  <c r="H613" i="2"/>
  <c r="J612" i="2"/>
  <c r="I612" i="2"/>
  <c r="K612" i="2"/>
  <c r="M612" i="2"/>
  <c r="M1581" i="2"/>
  <c r="K1581" i="2"/>
  <c r="J1581" i="2"/>
  <c r="I1581" i="2"/>
  <c r="I1583" i="2" s="1"/>
  <c r="I1584" i="2" s="1"/>
  <c r="I2108" i="2"/>
  <c r="K2108" i="2"/>
  <c r="G2109" i="2"/>
  <c r="J2108" i="2"/>
  <c r="M2108" i="2"/>
  <c r="H2549" i="2"/>
  <c r="K2548" i="2"/>
  <c r="I2548" i="2"/>
  <c r="M2548" i="2"/>
  <c r="J2548" i="2"/>
  <c r="M525" i="2"/>
  <c r="J525" i="2"/>
  <c r="K525" i="2"/>
  <c r="I525" i="2"/>
  <c r="I527" i="2" s="1"/>
  <c r="I528" i="2" s="1"/>
  <c r="M1053" i="2"/>
  <c r="K1053" i="2"/>
  <c r="J1053" i="2"/>
  <c r="I1053" i="2"/>
  <c r="I1055" i="2" s="1"/>
  <c r="I1056" i="2" s="1"/>
  <c r="K1141" i="2"/>
  <c r="J1141" i="2"/>
  <c r="M1141" i="2"/>
  <c r="I1141" i="2"/>
  <c r="I1143" i="2" s="1"/>
  <c r="I1144" i="2" s="1"/>
  <c r="J965" i="2"/>
  <c r="K965" i="2"/>
  <c r="M965" i="2"/>
  <c r="I965" i="2"/>
  <c r="I967" i="2" s="1"/>
  <c r="I968" i="2" s="1"/>
  <c r="I173" i="2"/>
  <c r="J173" i="2"/>
  <c r="K173" i="2"/>
  <c r="M173" i="2"/>
  <c r="M2021" i="2"/>
  <c r="I2021" i="2"/>
  <c r="I2023" i="2" s="1"/>
  <c r="I2024" i="2" s="1"/>
  <c r="K2021" i="2"/>
  <c r="J2021" i="2"/>
  <c r="J1317" i="2" l="1"/>
  <c r="I1317" i="2"/>
  <c r="I1319" i="2" s="1"/>
  <c r="I1320" i="2" s="1"/>
  <c r="K1317" i="2"/>
  <c r="M1317" i="2"/>
  <c r="M1493" i="2"/>
  <c r="I1493" i="2"/>
  <c r="I1495" i="2" s="1"/>
  <c r="I1496" i="2" s="1"/>
  <c r="J1493" i="2"/>
  <c r="K1493" i="2"/>
  <c r="M1933" i="2"/>
  <c r="K1933" i="2"/>
  <c r="I1933" i="2"/>
  <c r="I1935" i="2" s="1"/>
  <c r="I1936" i="2" s="1"/>
  <c r="J1933" i="2"/>
  <c r="K2197" i="2"/>
  <c r="I2197" i="2"/>
  <c r="I2199" i="2" s="1"/>
  <c r="I2200" i="2" s="1"/>
  <c r="M2197" i="2"/>
  <c r="J2197" i="2"/>
  <c r="I261" i="2"/>
  <c r="I263" i="2" s="1"/>
  <c r="I264" i="2" s="1"/>
  <c r="K261" i="2"/>
  <c r="M261" i="2"/>
  <c r="J261" i="2"/>
  <c r="M2637" i="2"/>
  <c r="I2637" i="2"/>
  <c r="I2639" i="2" s="1"/>
  <c r="I2640" i="2" s="1"/>
  <c r="K2637" i="2"/>
  <c r="J2637" i="2"/>
  <c r="F13" i="12"/>
  <c r="H13" i="12" s="1"/>
  <c r="M349" i="2"/>
  <c r="I349" i="2"/>
  <c r="I351" i="2" s="1"/>
  <c r="I352" i="2" s="1"/>
  <c r="K349" i="2"/>
  <c r="J349" i="2"/>
  <c r="E99" i="18"/>
  <c r="G78" i="21" s="1"/>
  <c r="F99" i="18"/>
  <c r="I78" i="21" s="1"/>
  <c r="E78" i="21" s="1"/>
  <c r="C99" i="18"/>
  <c r="H78" i="21" s="1"/>
  <c r="M1757" i="2"/>
  <c r="I1757" i="2"/>
  <c r="I1759" i="2" s="1"/>
  <c r="I1760" i="2" s="1"/>
  <c r="K1757" i="2"/>
  <c r="J1757" i="2"/>
  <c r="I2549" i="2"/>
  <c r="I2551" i="2" s="1"/>
  <c r="I2552" i="2" s="1"/>
  <c r="M2549" i="2"/>
  <c r="J2549" i="2"/>
  <c r="K2549" i="2"/>
  <c r="I1229" i="2"/>
  <c r="I1231" i="2" s="1"/>
  <c r="I1232" i="2" s="1"/>
  <c r="K1229" i="2"/>
  <c r="J1229" i="2"/>
  <c r="M1229" i="2"/>
  <c r="C96" i="18"/>
  <c r="H75" i="21" s="1"/>
  <c r="E96" i="18"/>
  <c r="G75" i="21" s="1"/>
  <c r="I437" i="2"/>
  <c r="I439" i="2" s="1"/>
  <c r="I440" i="2" s="1"/>
  <c r="J437" i="2"/>
  <c r="M437" i="2"/>
  <c r="K437" i="2"/>
  <c r="M613" i="2"/>
  <c r="J613" i="2"/>
  <c r="K613" i="2"/>
  <c r="I613" i="2"/>
  <c r="I615" i="2" s="1"/>
  <c r="I616" i="2" s="1"/>
  <c r="J1845" i="2"/>
  <c r="I1845" i="2"/>
  <c r="I1847" i="2" s="1"/>
  <c r="I1848" i="2" s="1"/>
  <c r="M1845" i="2"/>
  <c r="K1845" i="2"/>
  <c r="F96" i="18"/>
  <c r="I75" i="21" s="1"/>
  <c r="E75" i="21" s="1"/>
  <c r="I2109" i="2"/>
  <c r="I2111" i="2" s="1"/>
  <c r="I2112" i="2" s="1"/>
  <c r="K2109" i="2"/>
  <c r="M2109" i="2"/>
  <c r="J2109" i="2"/>
  <c r="M701" i="2"/>
  <c r="K701" i="2"/>
  <c r="I701" i="2"/>
  <c r="I703" i="2" s="1"/>
  <c r="I704" i="2" s="1"/>
  <c r="J701" i="2"/>
  <c r="I175" i="2"/>
  <c r="I176" i="2" s="1"/>
  <c r="C100" i="18" l="1"/>
  <c r="H79" i="21" s="1"/>
  <c r="C97" i="18"/>
  <c r="H76" i="21" s="1"/>
  <c r="E100" i="18"/>
  <c r="G79" i="21" s="1"/>
  <c r="F14" i="12"/>
  <c r="H14" i="12" s="1"/>
  <c r="F97" i="18"/>
  <c r="I76" i="21" s="1"/>
  <c r="E76" i="21" s="1"/>
  <c r="F100" i="18"/>
  <c r="I79" i="21" s="1"/>
  <c r="E97" i="18"/>
  <c r="G76" i="21" s="1"/>
  <c r="F104" i="18" l="1"/>
  <c r="F106" i="18" s="1"/>
  <c r="F107" i="18" s="1"/>
  <c r="E79" i="21"/>
  <c r="G104" i="18"/>
  <c r="H104" i="18" s="1"/>
  <c r="Y57" i="29" l="1"/>
</calcChain>
</file>

<file path=xl/comments1.xml><?xml version="1.0" encoding="utf-8"?>
<comments xmlns="http://schemas.openxmlformats.org/spreadsheetml/2006/main">
  <authors>
    <author>eCMS</author>
  </authors>
  <commentList>
    <comment ref="A1" authorId="0" shapeId="0">
      <text>
        <r>
          <rPr>
            <sz val="10"/>
            <rFont val="Arial"/>
            <family val="2"/>
          </rPr>
          <t>NUMERIC (2)</t>
        </r>
      </text>
    </comment>
    <comment ref="B1" authorId="0" shapeId="0">
      <text>
        <r>
          <rPr>
            <sz val="10"/>
            <rFont val="Arial"/>
            <family val="2"/>
          </rPr>
          <t>NUMERIC (3)</t>
        </r>
      </text>
    </comment>
    <comment ref="C1" authorId="0" shapeId="0">
      <text>
        <r>
          <rPr>
            <sz val="10"/>
            <rFont val="Arial"/>
            <family val="2"/>
          </rPr>
          <t>CHAR (6)</t>
        </r>
      </text>
    </comment>
    <comment ref="D1" authorId="0" shapeId="0">
      <text>
        <r>
          <rPr>
            <sz val="10"/>
            <rFont val="Arial"/>
            <family val="2"/>
          </rPr>
          <t>CHAR (3)</t>
        </r>
      </text>
    </comment>
    <comment ref="E1" authorId="0" shapeId="0">
      <text>
        <r>
          <rPr>
            <sz val="10"/>
            <rFont val="Arial"/>
            <family val="2"/>
          </rPr>
          <t>CHAR (15)</t>
        </r>
      </text>
    </comment>
    <comment ref="F1" authorId="0" shapeId="0">
      <text>
        <r>
          <rPr>
            <sz val="10"/>
            <rFont val="Arial"/>
            <family val="2"/>
          </rPr>
          <t>CHAR (1)</t>
        </r>
      </text>
    </comment>
    <comment ref="G1" authorId="0" shapeId="0">
      <text>
        <r>
          <rPr>
            <sz val="10"/>
            <rFont val="Arial"/>
            <family val="2"/>
          </rPr>
          <t>NUMERIC (7)</t>
        </r>
      </text>
    </comment>
    <comment ref="H1" authorId="0" shapeId="0">
      <text>
        <r>
          <rPr>
            <sz val="10"/>
            <rFont val="Arial"/>
            <family val="2"/>
          </rPr>
          <t>NUMERIC (13)</t>
        </r>
      </text>
    </comment>
    <comment ref="I1" authorId="0" shapeId="0">
      <text>
        <r>
          <rPr>
            <sz val="10"/>
            <rFont val="Arial"/>
            <family val="2"/>
          </rPr>
          <t>NUMERIC (11)</t>
        </r>
      </text>
    </comment>
    <comment ref="J1" authorId="0" shapeId="0">
      <text>
        <r>
          <rPr>
            <sz val="10"/>
            <rFont val="Arial"/>
            <family val="2"/>
          </rPr>
          <t>CHAR (2)</t>
        </r>
      </text>
    </comment>
    <comment ref="K1" authorId="0" shapeId="0">
      <text>
        <r>
          <rPr>
            <sz val="10"/>
            <rFont val="Arial"/>
            <family val="2"/>
          </rPr>
          <t>NUMERIC (11)</t>
        </r>
      </text>
    </comment>
  </commentList>
</comments>
</file>

<file path=xl/comments2.xml><?xml version="1.0" encoding="utf-8"?>
<comments xmlns="http://schemas.openxmlformats.org/spreadsheetml/2006/main">
  <authors>
    <author>eCMS</author>
  </authors>
  <commentList>
    <comment ref="A1" authorId="0" shapeId="0">
      <text>
        <r>
          <rPr>
            <sz val="10"/>
            <rFont val="Arial"/>
          </rPr>
          <t>CHAR (6)</t>
        </r>
      </text>
    </comment>
    <comment ref="B1" authorId="0" shapeId="0">
      <text>
        <r>
          <rPr>
            <sz val="10"/>
            <rFont val="Arial"/>
          </rPr>
          <t>CHAR (6)</t>
        </r>
      </text>
    </comment>
    <comment ref="C1" authorId="0" shapeId="0">
      <text>
        <r>
          <rPr>
            <sz val="10"/>
            <rFont val="Arial"/>
          </rPr>
          <t>NUMERIC (7)</t>
        </r>
      </text>
    </comment>
    <comment ref="D1" authorId="0" shapeId="0">
      <text>
        <r>
          <rPr>
            <sz val="10"/>
            <rFont val="Arial"/>
          </rPr>
          <t>NUMERIC (7)</t>
        </r>
      </text>
    </comment>
    <comment ref="E1" authorId="0" shapeId="0">
      <text>
        <r>
          <rPr>
            <sz val="10"/>
            <rFont val="Arial"/>
          </rPr>
          <t>NUMERIC (7)</t>
        </r>
      </text>
    </comment>
    <comment ref="F1" authorId="0" shapeId="0">
      <text>
        <r>
          <rPr>
            <sz val="10"/>
            <rFont val="Arial"/>
          </rPr>
          <t>NUMERIC (7)</t>
        </r>
      </text>
    </comment>
    <comment ref="G1" authorId="0" shapeId="0">
      <text>
        <r>
          <rPr>
            <sz val="10"/>
            <rFont val="Arial"/>
          </rPr>
          <t>CHAR (1)</t>
        </r>
      </text>
    </comment>
    <comment ref="H1" authorId="0" shapeId="0">
      <text>
        <r>
          <rPr>
            <sz val="10"/>
            <rFont val="Arial"/>
          </rPr>
          <t>CHAR (15)</t>
        </r>
      </text>
    </comment>
    <comment ref="I1" authorId="0" shapeId="0">
      <text>
        <r>
          <rPr>
            <sz val="10"/>
            <rFont val="Arial"/>
          </rPr>
          <t>CHAR (6)</t>
        </r>
      </text>
    </comment>
    <comment ref="J1" authorId="0" shapeId="0">
      <text>
        <r>
          <rPr>
            <sz val="10"/>
            <rFont val="Arial"/>
          </rPr>
          <t>CHAR (3)</t>
        </r>
      </text>
    </comment>
  </commentList>
</comments>
</file>

<file path=xl/sharedStrings.xml><?xml version="1.0" encoding="utf-8"?>
<sst xmlns="http://schemas.openxmlformats.org/spreadsheetml/2006/main" count="15475" uniqueCount="936">
  <si>
    <t xml:space="preserve">Plan </t>
  </si>
  <si>
    <t>Option</t>
  </si>
  <si>
    <t>Cost Distribution</t>
  </si>
  <si>
    <t>Description</t>
  </si>
  <si>
    <t>Takeoff Quantity</t>
  </si>
  <si>
    <t/>
  </si>
  <si>
    <t>Labor Productivity</t>
  </si>
  <si>
    <t>Labor Cost/Unit</t>
  </si>
  <si>
    <t>Labor Quantity</t>
  </si>
  <si>
    <t>Labor Cost per Hr</t>
  </si>
  <si>
    <t>Material Conv Factor</t>
  </si>
  <si>
    <t>Material Quantity</t>
  </si>
  <si>
    <t>Material Price</t>
  </si>
  <si>
    <t>Sub Productivity</t>
  </si>
  <si>
    <t>Sub Cost/Unit</t>
  </si>
  <si>
    <t>Grand Total</t>
  </si>
  <si>
    <t>010.001</t>
  </si>
  <si>
    <t>SUPERVISION</t>
  </si>
  <si>
    <t>010.050</t>
  </si>
  <si>
    <t>GENERAL DELIVERY</t>
  </si>
  <si>
    <t>011.020</t>
  </si>
  <si>
    <t>LAYOUT FOOTINGS</t>
  </si>
  <si>
    <t>011.105</t>
  </si>
  <si>
    <t>012.021</t>
  </si>
  <si>
    <t>013.020</t>
  </si>
  <si>
    <t>013.105</t>
  </si>
  <si>
    <t>013.130</t>
  </si>
  <si>
    <t>014.020</t>
  </si>
  <si>
    <t>REBAR/PT/HARDWARE LABOR</t>
  </si>
  <si>
    <t>014.045</t>
  </si>
  <si>
    <t>POST TENSION STRESSING LABOR</t>
  </si>
  <si>
    <t>014.105</t>
  </si>
  <si>
    <t>014.144</t>
  </si>
  <si>
    <t>014.145</t>
  </si>
  <si>
    <t>014.141</t>
  </si>
  <si>
    <t>PT, CABLE-1/2"</t>
  </si>
  <si>
    <t>014.142</t>
  </si>
  <si>
    <t>014.150</t>
  </si>
  <si>
    <t>014.151</t>
  </si>
  <si>
    <t>016.020</t>
  </si>
  <si>
    <t>GRADE LABOR</t>
  </si>
  <si>
    <t>016.105</t>
  </si>
  <si>
    <t>016.161</t>
  </si>
  <si>
    <t>016.163</t>
  </si>
  <si>
    <t>017.020</t>
  </si>
  <si>
    <t>017.060</t>
  </si>
  <si>
    <t>SLAB POUR CLEAN UP LABOR</t>
  </si>
  <si>
    <t>017.100</t>
  </si>
  <si>
    <t>017.105</t>
  </si>
  <si>
    <t>048.481</t>
  </si>
  <si>
    <t>CHIPPING/SACKING</t>
  </si>
  <si>
    <t>048.482</t>
  </si>
  <si>
    <t>BOLTS</t>
  </si>
  <si>
    <t>048.483</t>
  </si>
  <si>
    <t>GRINDING</t>
  </si>
  <si>
    <t>017.250</t>
  </si>
  <si>
    <t>SLAB CONCRETE - PUMPING</t>
  </si>
  <si>
    <t>014.143</t>
  </si>
  <si>
    <t>LAYOUT MATERIALS</t>
  </si>
  <si>
    <t>FORM MATERIAL</t>
  </si>
  <si>
    <t>LUMBER &amp; STAKES</t>
  </si>
  <si>
    <t>REBAR MATERIALS</t>
  </si>
  <si>
    <t>REBAR #4</t>
  </si>
  <si>
    <t>REBAR #5</t>
  </si>
  <si>
    <t>ANCHOR BOLTS/MASA</t>
  </si>
  <si>
    <t>GRADE MATERIALS</t>
  </si>
  <si>
    <t>SLAB CONCRETE</t>
  </si>
  <si>
    <t>SLAB MATERIALS</t>
  </si>
  <si>
    <t>EDGE FORM LABOR</t>
  </si>
  <si>
    <t>SLAB POUR LABOR</t>
  </si>
  <si>
    <t>Lot</t>
  </si>
  <si>
    <t>REBAR #3</t>
  </si>
  <si>
    <t>REBAR #6</t>
  </si>
  <si>
    <t>014.146</t>
  </si>
  <si>
    <t>Total Cost</t>
  </si>
  <si>
    <t>Budget Difference</t>
  </si>
  <si>
    <t>015.100</t>
  </si>
  <si>
    <t>016.162</t>
  </si>
  <si>
    <t>010.002</t>
  </si>
  <si>
    <t>010.003</t>
  </si>
  <si>
    <t>010.004</t>
  </si>
  <si>
    <t>PROJECT MANAGER</t>
  </si>
  <si>
    <t>PROJECT ENGINEER</t>
  </si>
  <si>
    <t>DRAFTING</t>
  </si>
  <si>
    <t>011.010</t>
  </si>
  <si>
    <t>LAYOUT SET BATTER BOARDS</t>
  </si>
  <si>
    <t>SET REBAR TEMP</t>
  </si>
  <si>
    <t>SET CURBS</t>
  </si>
  <si>
    <t>SET PEDESTALS</t>
  </si>
  <si>
    <t>FABRICATE/SET WALL FORMS</t>
  </si>
  <si>
    <t>STRIP PANEL FORMS</t>
  </si>
  <si>
    <t>PLACE SHORING</t>
  </si>
  <si>
    <t>REMOVE SHORING</t>
  </si>
  <si>
    <t>013.030</t>
  </si>
  <si>
    <t>013.031</t>
  </si>
  <si>
    <t>013.032</t>
  </si>
  <si>
    <t>013.033</t>
  </si>
  <si>
    <t>013.035</t>
  </si>
  <si>
    <t>013.036</t>
  </si>
  <si>
    <t>013.037</t>
  </si>
  <si>
    <t>012.022</t>
  </si>
  <si>
    <t>012.023</t>
  </si>
  <si>
    <t>012.024</t>
  </si>
  <si>
    <t>012.025</t>
  </si>
  <si>
    <t>012.026</t>
  </si>
  <si>
    <t xml:space="preserve">IN HOUSE - TRENCHING </t>
  </si>
  <si>
    <t>DIG PLUMBING</t>
  </si>
  <si>
    <t>DUST CONTROL</t>
  </si>
  <si>
    <t>STOCKPILE SPOILS</t>
  </si>
  <si>
    <t>CHIPPING LABOR</t>
  </si>
  <si>
    <t>OFF HAUL SPOILS</t>
  </si>
  <si>
    <t>014.041</t>
  </si>
  <si>
    <t>INSTALL HARDWARE</t>
  </si>
  <si>
    <t>PT ANCHORS/WEDGES/POCKETS</t>
  </si>
  <si>
    <t>014.147</t>
  </si>
  <si>
    <t>REBAR #7</t>
  </si>
  <si>
    <t>HARDWARE (HD's, BOLTS ETC.)</t>
  </si>
  <si>
    <t>014.152</t>
  </si>
  <si>
    <t>ANCHORMATES</t>
  </si>
  <si>
    <t>014.153</t>
  </si>
  <si>
    <t>REBAR CAPS</t>
  </si>
  <si>
    <t>015.051</t>
  </si>
  <si>
    <t>015.052</t>
  </si>
  <si>
    <t>015.053</t>
  </si>
  <si>
    <t>015.020</t>
  </si>
  <si>
    <t>FOOTING POUR</t>
  </si>
  <si>
    <t>POUR WALLS</t>
  </si>
  <si>
    <t>STRIP WALL FORMS</t>
  </si>
  <si>
    <t>PATCHING</t>
  </si>
  <si>
    <t>FOOTING CONCRETE</t>
  </si>
  <si>
    <t>015.250</t>
  </si>
  <si>
    <t>FOOTING CONCRETE - PUMPING</t>
  </si>
  <si>
    <t>016.061</t>
  </si>
  <si>
    <t>016.062</t>
  </si>
  <si>
    <t>016.063</t>
  </si>
  <si>
    <t>STRIP &amp; GRIND SLABS</t>
  </si>
  <si>
    <t>SATURATION</t>
  </si>
  <si>
    <t>SLAB REBAR LABOR</t>
  </si>
  <si>
    <t>3/8 PEA GRAVEL OR SAND</t>
  </si>
  <si>
    <t>COMPACTED AB</t>
  </si>
  <si>
    <t>CRUSHED ROCK</t>
  </si>
  <si>
    <t>VAPOR BARRIER</t>
  </si>
  <si>
    <t>017.071</t>
  </si>
  <si>
    <t>SAW CUT LABOR</t>
  </si>
  <si>
    <t>017.072</t>
  </si>
  <si>
    <t>BLANKET CURE LABOR</t>
  </si>
  <si>
    <t>017.170</t>
  </si>
  <si>
    <t>SLAB FINISH TOOLS</t>
  </si>
  <si>
    <t>017.171</t>
  </si>
  <si>
    <t>CHEMICAL CURE</t>
  </si>
  <si>
    <t>017.172</t>
  </si>
  <si>
    <t>BLANKETS</t>
  </si>
  <si>
    <t>017.251</t>
  </si>
  <si>
    <t>CONVEYER BELT</t>
  </si>
  <si>
    <t xml:space="preserve"> FORM SET LF</t>
  </si>
  <si>
    <t>FTG LF</t>
  </si>
  <si>
    <t>SLAB SF</t>
  </si>
  <si>
    <t>LOT #</t>
  </si>
  <si>
    <t>ADDRESS</t>
  </si>
  <si>
    <t>PLAN</t>
  </si>
  <si>
    <t>CONTRACT PRICE</t>
  </si>
  <si>
    <t>COMPLETED DATE</t>
  </si>
  <si>
    <t>FTG CY</t>
  </si>
  <si>
    <t>SLAB CY</t>
  </si>
  <si>
    <t>PEA GRAVEL</t>
  </si>
  <si>
    <t>ADD FOR?</t>
  </si>
  <si>
    <t xml:space="preserve">PLAN </t>
  </si>
  <si>
    <t>CONTRACT TOTAL</t>
  </si>
  <si>
    <t>ADJUSTED TOTAL</t>
  </si>
  <si>
    <t>CONCRETE &amp; ROCK PRICES</t>
  </si>
  <si>
    <t>BUILDER:</t>
  </si>
  <si>
    <t>JOB CODE:</t>
  </si>
  <si>
    <t>PROJECT:</t>
  </si>
  <si>
    <t>NOTES:</t>
  </si>
  <si>
    <t>DATE:</t>
  </si>
  <si>
    <t>NAME:</t>
  </si>
  <si>
    <t>S.W.P.P.P'S COMPLIANT</t>
  </si>
  <si>
    <t>GARAGE ORIENTATION</t>
  </si>
  <si>
    <t>DEEP FOOTINGS</t>
  </si>
  <si>
    <t>LEVEL (GARAGE SLOPE)</t>
  </si>
  <si>
    <t>LEGEND</t>
  </si>
  <si>
    <t>PAD HEIGHT</t>
  </si>
  <si>
    <t>EASEMENT</t>
  </si>
  <si>
    <t>CORNER PINS</t>
  </si>
  <si>
    <t>SET BACKS</t>
  </si>
  <si>
    <t>LOT NUMBER</t>
  </si>
  <si>
    <t>OPTIONS</t>
  </si>
  <si>
    <t>STRETCH</t>
  </si>
  <si>
    <t>CHECK LIST:</t>
  </si>
  <si>
    <t>Layout Totals</t>
  </si>
  <si>
    <t>Hours</t>
  </si>
  <si>
    <t>Average Hours</t>
  </si>
  <si>
    <t>Code</t>
  </si>
  <si>
    <t>Actual</t>
  </si>
  <si>
    <t>Single House</t>
  </si>
  <si>
    <t>Budget</t>
  </si>
  <si>
    <t>Labor</t>
  </si>
  <si>
    <t xml:space="preserve"> </t>
  </si>
  <si>
    <t>NUMBER OF LOTS:</t>
  </si>
  <si>
    <t>In house Trenching</t>
  </si>
  <si>
    <t>Trenching  Totals</t>
  </si>
  <si>
    <t>DEPTH</t>
  </si>
  <si>
    <t>SPOILS SPREAD</t>
  </si>
  <si>
    <t>WADDLE</t>
  </si>
  <si>
    <t>STREET CLEAN UP</t>
  </si>
  <si>
    <t>Formset Labor Totals</t>
  </si>
  <si>
    <t>PIERS</t>
  </si>
  <si>
    <t>PLOT PLAN</t>
  </si>
  <si>
    <t>DOUBLE UP</t>
  </si>
  <si>
    <t>CHECK ELEVATION</t>
  </si>
  <si>
    <t>FORM TIES</t>
  </si>
  <si>
    <t>VERIFY OPTIONS</t>
  </si>
  <si>
    <t>REMOVE STRING</t>
  </si>
  <si>
    <t>CHECK SQUARE</t>
  </si>
  <si>
    <t>CLEAN UP</t>
  </si>
  <si>
    <t>VERIFY BLOCK OUTS/45'S</t>
  </si>
  <si>
    <t>UNDER PIN</t>
  </si>
  <si>
    <t>Grade  Labor Totals</t>
  </si>
  <si>
    <t>STEEL</t>
  </si>
  <si>
    <t>U-FER GROUND</t>
  </si>
  <si>
    <t>FOOTING DEPTHS AND LOCATIONS</t>
  </si>
  <si>
    <t>STEEL CLEARANCE</t>
  </si>
  <si>
    <t>FORMS CHECKED</t>
  </si>
  <si>
    <t>HARDWARE</t>
  </si>
  <si>
    <t>VERIFY ROUGH GRADE/TRANSITION</t>
  </si>
  <si>
    <t>VERIFY BULLARD</t>
  </si>
  <si>
    <t>VERIFY PLASTIC LAP</t>
  </si>
  <si>
    <t>REBAR CAP BOLTS</t>
  </si>
  <si>
    <t>VERIFY PLASTIC PLUMBING BOOTS</t>
  </si>
  <si>
    <t>REINFORCING</t>
  </si>
  <si>
    <t>STRING PROPERTY LINE</t>
  </si>
  <si>
    <t>GRADE</t>
  </si>
  <si>
    <t>BACK FILL PLUMBING</t>
  </si>
  <si>
    <t>VERIFY REINFORCING</t>
  </si>
  <si>
    <t>VERIFY ROCK DEPTH</t>
  </si>
  <si>
    <t>SET BOARD</t>
  </si>
  <si>
    <t>VERIFY SLAB DEPTH</t>
  </si>
  <si>
    <t>CHECK SWPPP'S</t>
  </si>
  <si>
    <t>Codes</t>
  </si>
  <si>
    <t xml:space="preserve">Single </t>
  </si>
  <si>
    <t xml:space="preserve">Actual </t>
  </si>
  <si>
    <t>Yards</t>
  </si>
  <si>
    <t>House Yds</t>
  </si>
  <si>
    <t>Material</t>
  </si>
  <si>
    <t>W / Waste</t>
  </si>
  <si>
    <t>W/O Waste</t>
  </si>
  <si>
    <t>Total slab yardage</t>
  </si>
  <si>
    <t>VERIFY 1/8" IN 10' FLATNESS</t>
  </si>
  <si>
    <t>VERIFY GRADE &amp; FORM HEIGHT</t>
  </si>
  <si>
    <t>VIBRATOR AT SLEEPERS/ANCHORS</t>
  </si>
  <si>
    <t>VERIFY DUST LIP/SLOPE</t>
  </si>
  <si>
    <t>FACE GARAGE STEM WALLS</t>
  </si>
  <si>
    <t>VERIFY GARAGE JOINT LAYOUT</t>
  </si>
  <si>
    <t>PORCH SLOPE</t>
  </si>
  <si>
    <t>SACK AND PATCH</t>
  </si>
  <si>
    <t>ROTATE RODMEN</t>
  </si>
  <si>
    <t>BUMP CUTTER</t>
  </si>
  <si>
    <t>PULL REBAR</t>
  </si>
  <si>
    <t>WEATHER:</t>
  </si>
  <si>
    <t>NON-BILLABLE</t>
  </si>
  <si>
    <t>048</t>
  </si>
  <si>
    <t>Service Work Labor</t>
  </si>
  <si>
    <t>Chipping/Sacking Labor</t>
  </si>
  <si>
    <t>Bolts Labor</t>
  </si>
  <si>
    <t>Grinding Labor</t>
  </si>
  <si>
    <t>Chipping/Sacking Material</t>
  </si>
  <si>
    <t>Bolts Material</t>
  </si>
  <si>
    <t>Grinding Material</t>
  </si>
  <si>
    <t>038</t>
  </si>
  <si>
    <t>BILLABLE Service Work</t>
  </si>
  <si>
    <t>EXTRA WORK ORDER:</t>
  </si>
  <si>
    <t>REDHEADS AND ALL-THREADS</t>
  </si>
  <si>
    <t>PATCH</t>
  </si>
  <si>
    <t>HOLD DOWN</t>
  </si>
  <si>
    <t>BULLARD</t>
  </si>
  <si>
    <t>INSPECTION REPORT</t>
  </si>
  <si>
    <t>DOOR JAMS AND GREENPLATES</t>
  </si>
  <si>
    <t>CHIPPING</t>
  </si>
  <si>
    <t>REMOVE BROKEN STAKES/BOARDS</t>
  </si>
  <si>
    <t>FLOOR CRACKS AND FLATNESS</t>
  </si>
  <si>
    <t>EXTRA WORK APPROVED</t>
  </si>
  <si>
    <t>Code:</t>
  </si>
  <si>
    <t>Rock Tons:</t>
  </si>
  <si>
    <t>TOTAL BUD SET HOURS:</t>
  </si>
  <si>
    <t>TOTAL BUD POUR HOURS</t>
  </si>
  <si>
    <t>ACT SET HOURS:</t>
  </si>
  <si>
    <t xml:space="preserve"> ACT POUR HOURS</t>
  </si>
  <si>
    <t>Concrete Yards Budget</t>
  </si>
  <si>
    <t>Concrete Yards Actual</t>
  </si>
  <si>
    <t>Linear feet</t>
  </si>
  <si>
    <t>Number</t>
  </si>
  <si>
    <t>Driveway</t>
  </si>
  <si>
    <t>Front Porch</t>
  </si>
  <si>
    <t>Front Walk</t>
  </si>
  <si>
    <t>Service Walk</t>
  </si>
  <si>
    <t>Patio</t>
  </si>
  <si>
    <t>Extra's</t>
  </si>
  <si>
    <t>of Steps</t>
  </si>
  <si>
    <t>Approach</t>
  </si>
  <si>
    <t>`</t>
  </si>
  <si>
    <t>VERIFY JOINT LAYOUT</t>
  </si>
  <si>
    <t>FORMS COMPLETE</t>
  </si>
  <si>
    <t>FINISH</t>
  </si>
  <si>
    <t>VERIFY OPTIONS/COLOR</t>
  </si>
  <si>
    <t>CURE</t>
  </si>
  <si>
    <t xml:space="preserve">  </t>
  </si>
  <si>
    <t>VERIFY GRADE</t>
  </si>
  <si>
    <t>CLEAN UP SPOILS</t>
  </si>
  <si>
    <t>THICKENED EDGE</t>
  </si>
  <si>
    <t>CAUTION TAPE</t>
  </si>
  <si>
    <t>SEWER BOX</t>
  </si>
  <si>
    <t>UTILIZE WASHOUT AREA</t>
  </si>
  <si>
    <t>LANDSCAPE PIPES</t>
  </si>
  <si>
    <t>CLEAN UP AREA</t>
  </si>
  <si>
    <t>CHECK SLOPE</t>
  </si>
  <si>
    <t>SWPPP'S COMPLIANT</t>
  </si>
  <si>
    <t>SET NAME</t>
  </si>
  <si>
    <t>SET DATE:</t>
  </si>
  <si>
    <t>POUR NAME</t>
  </si>
  <si>
    <t>POUR DATE</t>
  </si>
  <si>
    <t xml:space="preserve">Labor </t>
  </si>
  <si>
    <t>Stressing Labor</t>
  </si>
  <si>
    <t>Steel Labor Totals</t>
  </si>
  <si>
    <t>__ STRETCH</t>
  </si>
  <si>
    <t>__UFER GROUND</t>
  </si>
  <si>
    <t>__ FOOTING DEPTHS AND LOCATIONS</t>
  </si>
  <si>
    <t>__STEEL CLEARANCE</t>
  </si>
  <si>
    <t>__FORMS CHECKED</t>
  </si>
  <si>
    <t>__HARDWARE</t>
  </si>
  <si>
    <t>__VERIFY ROUGH GRADE/TRANSITION</t>
  </si>
  <si>
    <t>__VERIFY BOLLARD</t>
  </si>
  <si>
    <t>__VERIFY PLASTIC LAP</t>
  </si>
  <si>
    <t>__REBAR CAP BOLTS</t>
  </si>
  <si>
    <t>__VERIFY PLASTIC PLUMBING BOOTS</t>
  </si>
  <si>
    <t>__CLEAN UP</t>
  </si>
  <si>
    <t>__REINFORCING</t>
  </si>
  <si>
    <t>__STRING PROPERTY LINE</t>
  </si>
  <si>
    <t>Footting  Labor Totals</t>
  </si>
  <si>
    <t>Yds.</t>
  </si>
  <si>
    <t>MIX DESIGN</t>
  </si>
  <si>
    <t>GRADE CHECKED</t>
  </si>
  <si>
    <t>BROKEN SIDE WALKS MARKED/RAMPED</t>
  </si>
  <si>
    <t>INTERIOR FOOTINGS/PIERS</t>
  </si>
  <si>
    <t>WASH OUT AREA UTILIZED</t>
  </si>
  <si>
    <t>BRICK FOOTINGS</t>
  </si>
  <si>
    <t>BOLT SPACING</t>
  </si>
  <si>
    <t>TRUCKING TIME MONITORED</t>
  </si>
  <si>
    <t>HARDWARE AND POST BASES</t>
  </si>
  <si>
    <t xml:space="preserve">   PROPERLY INSTALLED</t>
  </si>
  <si>
    <t>OTHER:_________________</t>
  </si>
  <si>
    <t>WALLS STRAIGHTENED</t>
  </si>
  <si>
    <t>THESE LINES ARE FOR ADD ITEMS THAT ARE NOT INCLUDED IN THE CURRENT CONTRACT PRICE</t>
  </si>
  <si>
    <t>Layout Labor</t>
  </si>
  <si>
    <t>PROD RATE</t>
  </si>
  <si>
    <t>LF</t>
  </si>
  <si>
    <t>MAT QTY</t>
  </si>
  <si>
    <t>LABOR QTY</t>
  </si>
  <si>
    <t>OPTION</t>
  </si>
  <si>
    <t>LOT</t>
  </si>
  <si>
    <t>SEQ.</t>
  </si>
  <si>
    <t>PUMPING</t>
  </si>
  <si>
    <t>PUMPING FTG</t>
  </si>
  <si>
    <t>PUMPING SLAB</t>
  </si>
  <si>
    <t>UNIT PRICE</t>
  </si>
  <si>
    <t>Formset Labor</t>
  </si>
  <si>
    <t>Steel &amp; Hardware Labor</t>
  </si>
  <si>
    <t>Footing Labor</t>
  </si>
  <si>
    <t>Footing Concrete</t>
  </si>
  <si>
    <t>Grade Labor</t>
  </si>
  <si>
    <t>Slab Pour Labor</t>
  </si>
  <si>
    <t>Clean Up Labor</t>
  </si>
  <si>
    <t>Slab Labor Total</t>
  </si>
  <si>
    <t>JOB NAME: D.R. Horton (Central Valley) Mission Village</t>
  </si>
  <si>
    <r>
      <t xml:space="preserve">NOTE: </t>
    </r>
    <r>
      <rPr>
        <i/>
        <sz val="10"/>
        <rFont val="Arial"/>
        <family val="2"/>
      </rPr>
      <t>Prior to Pouring any foundation, CVC must verify with super that termite pre-treat has been completed.</t>
    </r>
  </si>
  <si>
    <r>
      <t xml:space="preserve">NOTE: </t>
    </r>
    <r>
      <rPr>
        <i/>
        <sz val="10"/>
        <rFont val="Arial"/>
        <family val="2"/>
      </rPr>
      <t>Prior to Pouring any foundation, CVC must verify with super that the termite pre-treat has been completed.</t>
    </r>
  </si>
  <si>
    <t>038.481</t>
  </si>
  <si>
    <t>038.482</t>
  </si>
  <si>
    <t>038.483</t>
  </si>
  <si>
    <t>Date:</t>
  </si>
  <si>
    <r>
      <t xml:space="preserve">THE SORT FOR THIS REPORT IS - </t>
    </r>
    <r>
      <rPr>
        <b/>
        <u/>
        <sz val="11"/>
        <color theme="1"/>
        <rFont val="Calibri"/>
        <family val="2"/>
        <scheme val="minor"/>
      </rPr>
      <t>PLAN/OPTION</t>
    </r>
    <r>
      <rPr>
        <sz val="11"/>
        <color theme="1"/>
        <rFont val="Calibri"/>
        <family val="2"/>
        <scheme val="minor"/>
      </rPr>
      <t xml:space="preserve">  ----  THE LAYOUT - </t>
    </r>
    <r>
      <rPr>
        <b/>
        <u/>
        <sz val="11"/>
        <color theme="1"/>
        <rFont val="Calibri"/>
        <family val="2"/>
        <scheme val="minor"/>
      </rPr>
      <t>BUDGET EXPORT TO .XLS</t>
    </r>
  </si>
  <si>
    <t>RUN A SPREADSHEET REPORT USING THE ABOVE LAYOUT AND THEN COPY AND PASTE IT BELOW THIS LINE</t>
  </si>
  <si>
    <r>
      <t xml:space="preserve">RUN A PROPOSAL REPORT IN SAGE THEN COPY AND PAST ALL OF THE PLANS BELOW THIS LINE. ENTER THE CONTRACT PRICING. </t>
    </r>
    <r>
      <rPr>
        <b/>
        <u/>
        <sz val="9"/>
        <color theme="0"/>
        <rFont val="Arial"/>
        <family val="2"/>
      </rPr>
      <t>DO NOT</t>
    </r>
    <r>
      <rPr>
        <sz val="9"/>
        <color theme="0"/>
        <rFont val="Arial"/>
        <family val="2"/>
      </rPr>
      <t xml:space="preserve"> CHANGE THE PLAN # OR ELV/OPT.</t>
    </r>
  </si>
  <si>
    <t>LOT #'s:</t>
  </si>
  <si>
    <t>COST</t>
  </si>
  <si>
    <t>**</t>
  </si>
  <si>
    <t>****</t>
  </si>
  <si>
    <t>COST CODE</t>
  </si>
  <si>
    <t>DESCRIPTION</t>
  </si>
  <si>
    <t xml:space="preserve">QTY </t>
  </si>
  <si>
    <t>LABOR HRS</t>
  </si>
  <si>
    <t>TOTAL COST</t>
  </si>
  <si>
    <t>SF</t>
  </si>
  <si>
    <t>FSLF</t>
  </si>
  <si>
    <t>EA</t>
  </si>
  <si>
    <t>TAKEOFF QTY</t>
  </si>
  <si>
    <t>CY</t>
  </si>
  <si>
    <t>CSF</t>
  </si>
  <si>
    <t>PCS</t>
  </si>
  <si>
    <t>LBS</t>
  </si>
  <si>
    <t>TN</t>
  </si>
  <si>
    <t>SLAB TYPE:</t>
  </si>
  <si>
    <t>2-POUR</t>
  </si>
  <si>
    <t>POST TENSION</t>
  </si>
  <si>
    <t>MONO POUR</t>
  </si>
  <si>
    <t>LAYOUT</t>
  </si>
  <si>
    <t>TRENCHING</t>
  </si>
  <si>
    <t>FORM SET</t>
  </si>
  <si>
    <t>STEEL/HARDWARE</t>
  </si>
  <si>
    <t>SLABS</t>
  </si>
  <si>
    <t>SERVICE</t>
  </si>
  <si>
    <t>BUDG AMOUNT</t>
  </si>
  <si>
    <t>COMPANY #:</t>
  </si>
  <si>
    <t>SUB JOB:</t>
  </si>
  <si>
    <t>JOB NUMBER:</t>
  </si>
  <si>
    <t>eCMS COST CODE</t>
  </si>
  <si>
    <t>A</t>
  </si>
  <si>
    <t>F</t>
  </si>
  <si>
    <t>O</t>
  </si>
  <si>
    <t>J</t>
  </si>
  <si>
    <t>Q</t>
  </si>
  <si>
    <t>H</t>
  </si>
  <si>
    <t xml:space="preserve">   CO NO   </t>
  </si>
  <si>
    <t xml:space="preserve">   DIV NO   </t>
  </si>
  <si>
    <t>PROJ/JOB NO</t>
  </si>
  <si>
    <t>SUB PROJ/JOB NO</t>
  </si>
  <si>
    <t xml:space="preserve">  J/C DIST  </t>
  </si>
  <si>
    <t xml:space="preserve">    C/T    </t>
  </si>
  <si>
    <t>BUDG HOURS</t>
  </si>
  <si>
    <t xml:space="preserve">  BUDG QTY  </t>
  </si>
  <si>
    <t>010001</t>
  </si>
  <si>
    <t>010002</t>
  </si>
  <si>
    <t>010003</t>
  </si>
  <si>
    <t>010004</t>
  </si>
  <si>
    <t>010050</t>
  </si>
  <si>
    <t>011010</t>
  </si>
  <si>
    <t>011020</t>
  </si>
  <si>
    <t>011105</t>
  </si>
  <si>
    <t>012021</t>
  </si>
  <si>
    <t>012022</t>
  </si>
  <si>
    <t>012023</t>
  </si>
  <si>
    <t>012024</t>
  </si>
  <si>
    <t>012025</t>
  </si>
  <si>
    <t>012026</t>
  </si>
  <si>
    <t>013020</t>
  </si>
  <si>
    <t>013030</t>
  </si>
  <si>
    <t>013031</t>
  </si>
  <si>
    <t>013032</t>
  </si>
  <si>
    <t>013033</t>
  </si>
  <si>
    <t>013035</t>
  </si>
  <si>
    <t>013036</t>
  </si>
  <si>
    <t>013037</t>
  </si>
  <si>
    <t>013105</t>
  </si>
  <si>
    <t>013130</t>
  </si>
  <si>
    <t>014020</t>
  </si>
  <si>
    <t>014041</t>
  </si>
  <si>
    <t>014045</t>
  </si>
  <si>
    <t>014105</t>
  </si>
  <si>
    <t>014141</t>
  </si>
  <si>
    <t>014142</t>
  </si>
  <si>
    <t>014143</t>
  </si>
  <si>
    <t>014144</t>
  </si>
  <si>
    <t>014145</t>
  </si>
  <si>
    <t>014146</t>
  </si>
  <si>
    <t>014147</t>
  </si>
  <si>
    <t>014150</t>
  </si>
  <si>
    <t>014151</t>
  </si>
  <si>
    <t>014152</t>
  </si>
  <si>
    <t>014153</t>
  </si>
  <si>
    <t>015020</t>
  </si>
  <si>
    <t>015051</t>
  </si>
  <si>
    <t>015052</t>
  </si>
  <si>
    <t>015053</t>
  </si>
  <si>
    <t>015100</t>
  </si>
  <si>
    <t>015250</t>
  </si>
  <si>
    <t>016020</t>
  </si>
  <si>
    <t>016061</t>
  </si>
  <si>
    <t>016062</t>
  </si>
  <si>
    <t>016063</t>
  </si>
  <si>
    <t>016105</t>
  </si>
  <si>
    <t>016161</t>
  </si>
  <si>
    <t>016162</t>
  </si>
  <si>
    <t>016163</t>
  </si>
  <si>
    <t>017020</t>
  </si>
  <si>
    <t>017060</t>
  </si>
  <si>
    <t>017071</t>
  </si>
  <si>
    <t>017072</t>
  </si>
  <si>
    <t>017100</t>
  </si>
  <si>
    <t>017105</t>
  </si>
  <si>
    <t>017170</t>
  </si>
  <si>
    <t>017171</t>
  </si>
  <si>
    <t>017172</t>
  </si>
  <si>
    <t>017250</t>
  </si>
  <si>
    <t>017251</t>
  </si>
  <si>
    <t>048481</t>
  </si>
  <si>
    <t>048482</t>
  </si>
  <si>
    <t>048483</t>
  </si>
  <si>
    <t>eCMS COST TYPE</t>
  </si>
  <si>
    <t>016.143</t>
  </si>
  <si>
    <t>016.160</t>
  </si>
  <si>
    <t>ELV/OPTION</t>
  </si>
  <si>
    <r>
      <rPr>
        <b/>
        <u/>
        <sz val="9"/>
        <color theme="1"/>
        <rFont val="Arial"/>
        <family val="2"/>
      </rPr>
      <t>SAGE</t>
    </r>
    <r>
      <rPr>
        <b/>
        <sz val="9"/>
        <color theme="1"/>
        <rFont val="Arial"/>
        <family val="2"/>
      </rPr>
      <t xml:space="preserve"> ELV/OPTION</t>
    </r>
  </si>
  <si>
    <t>016.144</t>
  </si>
  <si>
    <t>016.145</t>
  </si>
  <si>
    <t>016.146</t>
  </si>
  <si>
    <t>016.147</t>
  </si>
  <si>
    <t>SLAB REBAR #3</t>
  </si>
  <si>
    <t>SLAB REBAR #4</t>
  </si>
  <si>
    <t>SLAB REBAR #5</t>
  </si>
  <si>
    <t>SLAB REBAR #6</t>
  </si>
  <si>
    <t>SLAB REBAR #7</t>
  </si>
  <si>
    <t>016143</t>
  </si>
  <si>
    <t>016144</t>
  </si>
  <si>
    <t>016145</t>
  </si>
  <si>
    <t>016146</t>
  </si>
  <si>
    <t>016147</t>
  </si>
  <si>
    <r>
      <t xml:space="preserve">TYPE THE LOT &amp; ADDRESS, </t>
    </r>
    <r>
      <rPr>
        <b/>
        <u/>
        <sz val="9"/>
        <color theme="0"/>
        <rFont val="Arial"/>
        <family val="2"/>
      </rPr>
      <t>COPY &amp; PASTE</t>
    </r>
    <r>
      <rPr>
        <sz val="9"/>
        <color theme="0"/>
        <rFont val="Arial"/>
        <family val="2"/>
      </rPr>
      <t xml:space="preserve"> THE PLAN ELV/OPT &amp; CONTRACT PRICE FROM BELOW USING A **** ROW. </t>
    </r>
    <r>
      <rPr>
        <b/>
        <u/>
        <sz val="9"/>
        <color theme="0"/>
        <rFont val="Arial"/>
        <family val="2"/>
      </rPr>
      <t/>
    </r>
  </si>
  <si>
    <t>016160</t>
  </si>
  <si>
    <t>COST TOTAL</t>
  </si>
  <si>
    <t>GM</t>
  </si>
  <si>
    <t>GM %</t>
  </si>
  <si>
    <t>JC IMPORT</t>
  </si>
  <si>
    <t>08</t>
  </si>
  <si>
    <t>020.001</t>
  </si>
  <si>
    <t>020.050</t>
  </si>
  <si>
    <t>020.405</t>
  </si>
  <si>
    <t>TRAVEL PAY</t>
  </si>
  <si>
    <t>010405</t>
  </si>
  <si>
    <t>FLATWORK LABOR</t>
  </si>
  <si>
    <t>SET UP &amp; GRADE</t>
  </si>
  <si>
    <t>023.020</t>
  </si>
  <si>
    <t>027.020</t>
  </si>
  <si>
    <t>POUR LABOR</t>
  </si>
  <si>
    <t>STRIP &amp; CLEAN UP LABOR</t>
  </si>
  <si>
    <t>027.060</t>
  </si>
  <si>
    <t>FLATWORK MATERIALS</t>
  </si>
  <si>
    <t>020001</t>
  </si>
  <si>
    <t>020050</t>
  </si>
  <si>
    <t>020405</t>
  </si>
  <si>
    <t>023020</t>
  </si>
  <si>
    <t>027020</t>
  </si>
  <si>
    <t>027060</t>
  </si>
  <si>
    <t>023.130</t>
  </si>
  <si>
    <t>023130</t>
  </si>
  <si>
    <t>024.143</t>
  </si>
  <si>
    <t>024.144</t>
  </si>
  <si>
    <t>#3 REBAR</t>
  </si>
  <si>
    <t>#4 REBAR</t>
  </si>
  <si>
    <t>024143</t>
  </si>
  <si>
    <t>024144</t>
  </si>
  <si>
    <t>026.105</t>
  </si>
  <si>
    <t>GRADE MATERIAL</t>
  </si>
  <si>
    <t>026.160</t>
  </si>
  <si>
    <t>026105</t>
  </si>
  <si>
    <t>026160</t>
  </si>
  <si>
    <t>026161</t>
  </si>
  <si>
    <t>PEA GRAVEL/SAND</t>
  </si>
  <si>
    <t>026.161</t>
  </si>
  <si>
    <t>027.100</t>
  </si>
  <si>
    <t>027100</t>
  </si>
  <si>
    <t>FW CONCRETE</t>
  </si>
  <si>
    <t>027.105</t>
  </si>
  <si>
    <t>FW SLAB MATERIALS</t>
  </si>
  <si>
    <t>FLATWORK EQUIPMENT</t>
  </si>
  <si>
    <t>027.250</t>
  </si>
  <si>
    <t>027250</t>
  </si>
  <si>
    <t>FW CONCRETE PUMPING</t>
  </si>
  <si>
    <t xml:space="preserve">FW CONCRETE &amp; ROCK </t>
  </si>
  <si>
    <t>FW CY</t>
  </si>
  <si>
    <t>TOTAL SF</t>
  </si>
  <si>
    <t>Condition</t>
  </si>
  <si>
    <t>Item</t>
  </si>
  <si>
    <t>01-DRIVEWAY</t>
  </si>
  <si>
    <t>02-PORCH</t>
  </si>
  <si>
    <t>03-FRONT WALK</t>
  </si>
  <si>
    <t>04-SERVICE WALK</t>
  </si>
  <si>
    <t>05-STOOP</t>
  </si>
  <si>
    <t>06-PATIO</t>
  </si>
  <si>
    <t>THE SORT IS PLAN/OPTION/CONDITION</t>
  </si>
  <si>
    <t>07-STEPS</t>
  </si>
  <si>
    <t>015.105</t>
  </si>
  <si>
    <t>FOOTING MATERIALS</t>
  </si>
  <si>
    <t>015105</t>
  </si>
  <si>
    <t>LS</t>
  </si>
  <si>
    <t>027105</t>
  </si>
  <si>
    <t>FW MISC MATERIALS</t>
  </si>
  <si>
    <t xml:space="preserve">Stoop </t>
  </si>
  <si>
    <t>09-APPROACH</t>
  </si>
  <si>
    <t>FLATWORK</t>
  </si>
  <si>
    <t>USE THE FLATWORK MEASUREMENT LAYOUT</t>
  </si>
  <si>
    <r>
      <t xml:space="preserve">EXISTING MASTER STARTS - THE SORT IS </t>
    </r>
    <r>
      <rPr>
        <u/>
        <sz val="9"/>
        <color theme="0"/>
        <rFont val="Arial"/>
        <family val="2"/>
      </rPr>
      <t>LOCATION/PLAN/OPTION/CONT AMT.</t>
    </r>
    <r>
      <rPr>
        <sz val="9"/>
        <color theme="0"/>
        <rFont val="Arial"/>
        <family val="2"/>
      </rPr>
      <t xml:space="preserve"> THE LAYOUT YOU WANT TO USE IS </t>
    </r>
    <r>
      <rPr>
        <u/>
        <sz val="9"/>
        <color theme="0"/>
        <rFont val="Arial"/>
        <family val="2"/>
      </rPr>
      <t>THE NEW 1.0</t>
    </r>
    <r>
      <rPr>
        <b/>
        <u/>
        <sz val="9"/>
        <color theme="0"/>
        <rFont val="Arial"/>
        <family val="2"/>
      </rPr>
      <t xml:space="preserve"> EXST.</t>
    </r>
    <r>
      <rPr>
        <u/>
        <sz val="9"/>
        <color theme="0"/>
        <rFont val="Arial"/>
        <family val="2"/>
      </rPr>
      <t xml:space="preserve"> CONTRACT</t>
    </r>
  </si>
  <si>
    <r>
      <t xml:space="preserve">NEW MASTER STARTS - THE SORT IS </t>
    </r>
    <r>
      <rPr>
        <u/>
        <sz val="9"/>
        <color theme="0"/>
        <rFont val="Arial"/>
        <family val="2"/>
      </rPr>
      <t>PLAN/OPTION/PHASE</t>
    </r>
    <r>
      <rPr>
        <sz val="9"/>
        <color theme="0"/>
        <rFont val="Arial"/>
        <family val="2"/>
      </rPr>
      <t xml:space="preserve"> THE LAYOUT YOU WANT TO USE IS</t>
    </r>
    <r>
      <rPr>
        <u/>
        <sz val="9"/>
        <color theme="0"/>
        <rFont val="Arial"/>
        <family val="2"/>
      </rPr>
      <t xml:space="preserve"> THE NEW 1.0 CONTRACT VALUE </t>
    </r>
    <r>
      <rPr>
        <i/>
        <u/>
        <sz val="9"/>
        <color rgb="FFFF0000"/>
        <rFont val="Arial"/>
        <family val="2"/>
      </rPr>
      <t xml:space="preserve"> </t>
    </r>
    <r>
      <rPr>
        <b/>
        <i/>
        <sz val="9"/>
        <color rgb="FFFF0000"/>
        <rFont val="Arial"/>
        <family val="2"/>
      </rPr>
      <t>*****REMEMBER TO KEEP THE MARKUPS ON WHEN RUNNING THIS REPORT IN SAGE*****</t>
    </r>
  </si>
  <si>
    <r>
      <t xml:space="preserve">RUN A SPREADSHEET REPORT USING THE ABOVE LAYOUT AND THEN COPY AND PASTE IT BELOW THIS LINE  </t>
    </r>
    <r>
      <rPr>
        <b/>
        <i/>
        <sz val="9"/>
        <color rgb="FFFF0000"/>
        <rFont val="Arial"/>
        <family val="2"/>
      </rPr>
      <t xml:space="preserve">*****REMEMBER TO KEEP THE MARKUPS </t>
    </r>
    <r>
      <rPr>
        <b/>
        <i/>
        <u/>
        <sz val="9"/>
        <color rgb="FFFF0000"/>
        <rFont val="Arial"/>
        <family val="2"/>
      </rPr>
      <t>OFF</t>
    </r>
    <r>
      <rPr>
        <b/>
        <i/>
        <sz val="9"/>
        <color rgb="FFFF0000"/>
        <rFont val="Arial"/>
        <family val="2"/>
      </rPr>
      <t xml:space="preserve"> WHEN RUNNING THIS REPORT IN SAGE*****</t>
    </r>
  </si>
  <si>
    <t>Enter the Estimte Name that you Import:</t>
  </si>
  <si>
    <t>PRICING IS BASED ON THIS CONTRACT</t>
  </si>
  <si>
    <t>Cost Code</t>
  </si>
  <si>
    <t>****REMEMBER TO ALWAYS COPY FROM THE PLAN COLUMN TO THE CONTRACT TOTAL FOR OPTIONS.  THIS WILL ENSURE THE HIDDEN CELL GETS PICKED UP.****</t>
  </si>
  <si>
    <t>DRIVEWAY</t>
  </si>
  <si>
    <t>STEPS</t>
  </si>
  <si>
    <t>APPRAOCH</t>
  </si>
  <si>
    <t>CITY WALKS</t>
  </si>
  <si>
    <t>010.407</t>
  </si>
  <si>
    <t>UNIT MEASURE</t>
  </si>
  <si>
    <t>RL</t>
  </si>
  <si>
    <t>FS</t>
  </si>
  <si>
    <t>CF</t>
  </si>
  <si>
    <t>PC</t>
  </si>
  <si>
    <t>LB</t>
  </si>
  <si>
    <t>House Yds w/Waste</t>
  </si>
  <si>
    <t>Yds w/Waste</t>
  </si>
  <si>
    <t xml:space="preserve">Act </t>
  </si>
  <si>
    <t>Yds w/o Waste</t>
  </si>
  <si>
    <t>House Yds w/o Waste</t>
  </si>
  <si>
    <t>PT CABLE</t>
  </si>
  <si>
    <t>UOM IS ROLLS</t>
  </si>
  <si>
    <t>UOM IS PC / LF</t>
  </si>
  <si>
    <t>UOM PC</t>
  </si>
  <si>
    <t>PLAN QTY</t>
  </si>
  <si>
    <t>SLAB REBAR/PT CABLE</t>
  </si>
  <si>
    <t>FTG REBAR</t>
  </si>
  <si>
    <t>FIELD REPORT - MATERIAL QUANTITIES</t>
  </si>
  <si>
    <t>SAGE ELV/OPTION</t>
  </si>
  <si>
    <t>FOOTING CONCRETE - WASTE FACTOR</t>
  </si>
  <si>
    <t>SLAB CONCRETE - WASTE FACTOR</t>
  </si>
  <si>
    <t>AS BID BUDG AMOUNT</t>
  </si>
  <si>
    <t>SPEC</t>
  </si>
  <si>
    <t>%</t>
  </si>
  <si>
    <t>FOOTING</t>
  </si>
  <si>
    <t>SLAB</t>
  </si>
  <si>
    <t>Name</t>
  </si>
  <si>
    <t>Date</t>
  </si>
  <si>
    <t>Release #</t>
  </si>
  <si>
    <t>Notes</t>
  </si>
  <si>
    <t>Add For? (Yes/No)</t>
  </si>
  <si>
    <t>Most Recent Contract</t>
  </si>
  <si>
    <t>Proposal that Matches Latest Contract</t>
  </si>
  <si>
    <t>Latest Proposal</t>
  </si>
  <si>
    <t>Concrete Value Corp.
530 Bercut Drive, Suite G
Sacramento, CA 95811
916-852-6030
916-852-8005 Fax</t>
  </si>
  <si>
    <t>W/C</t>
  </si>
  <si>
    <t>PSI</t>
  </si>
  <si>
    <t xml:space="preserve">Builder: </t>
  </si>
  <si>
    <t>Footing Spec:</t>
  </si>
  <si>
    <t>Project:</t>
  </si>
  <si>
    <t>Slab Spec:</t>
  </si>
  <si>
    <t>Slab Type:</t>
  </si>
  <si>
    <t>Flatwork Spec:</t>
  </si>
  <si>
    <t>Submittal Folder:</t>
  </si>
  <si>
    <t>Proposal Link:</t>
  </si>
  <si>
    <t>Quote Folder:</t>
  </si>
  <si>
    <t>RED = NOT IN USE</t>
  </si>
  <si>
    <t>Date
(Sub. Date)</t>
  </si>
  <si>
    <t>Supplier</t>
  </si>
  <si>
    <t xml:space="preserve"> MIX #</t>
  </si>
  <si>
    <t>W/C
(Water to Cement Ratio)</t>
  </si>
  <si>
    <t>PSI
(Concrete Strength)</t>
  </si>
  <si>
    <t>STATUS</t>
  </si>
  <si>
    <t>NOTES</t>
  </si>
  <si>
    <t>MIX #</t>
  </si>
  <si>
    <t>Flatwork</t>
  </si>
  <si>
    <t>Mix #</t>
  </si>
  <si>
    <t>LEFT</t>
  </si>
  <si>
    <t>RIGHT</t>
  </si>
  <si>
    <t>Vendor:</t>
  </si>
  <si>
    <t>Job Code:</t>
  </si>
  <si>
    <t>Job Name:</t>
  </si>
  <si>
    <t>Division:</t>
  </si>
  <si>
    <t>Representative:</t>
  </si>
  <si>
    <t>CODE</t>
  </si>
  <si>
    <t>ACTUAL QTY</t>
  </si>
  <si>
    <t>BDGT QTY</t>
  </si>
  <si>
    <t>UOM</t>
  </si>
  <si>
    <t>CONCRETE</t>
  </si>
  <si>
    <t>ROCK &amp; SAND</t>
  </si>
  <si>
    <t>MISC. MATERIALS</t>
  </si>
  <si>
    <t>ADDITIONAL MATERIALS</t>
  </si>
  <si>
    <t>REBAR</t>
  </si>
  <si>
    <t>DIV 1</t>
  </si>
  <si>
    <t>DIV 5</t>
  </si>
  <si>
    <t>DIV 6</t>
  </si>
  <si>
    <t>CONTACT:</t>
  </si>
  <si>
    <t>ESTIMATOR:</t>
  </si>
  <si>
    <t>REQUEST FOR ADDENDUM TO CONTRACT - PRICING UPDATE</t>
  </si>
  <si>
    <t>Valued Customer,</t>
  </si>
  <si>
    <t>The Overlook was last updated May of 2017.. CVC has received increases in Labor, Concrete, Rock, Steel, &amp; Pumping. We are requesting help with the recent costs changes. Labor costs have increased steadily as the demand for labor increased, and CVC has increased our overall $/Hr to maintain out work force. We have recently received concrete increases due to fuel &amp; cement costs. Fuel costs have also effected rock pricing. Lastly, tariffs have changed the cost of steel. CVC would like to use the pricing on the far right on the upcoming phase. Please see below:</t>
  </si>
  <si>
    <t>FOUNDATIONS</t>
  </si>
  <si>
    <t>Elev. or Option</t>
  </si>
  <si>
    <t>Increase in $/Hour</t>
  </si>
  <si>
    <t>Hours per Plan</t>
  </si>
  <si>
    <t>Increase in $/CY</t>
  </si>
  <si>
    <t>CY per Plan</t>
  </si>
  <si>
    <t>Increase in Rock $/TN</t>
  </si>
  <si>
    <t>Rock Tons per Plan</t>
  </si>
  <si>
    <t>Increase in Steel $/lb</t>
  </si>
  <si>
    <t>Steel Lbs per Plan</t>
  </si>
  <si>
    <t>Increase in PT Cable $/LF</t>
  </si>
  <si>
    <t>PT Cable LF</t>
  </si>
  <si>
    <t>Increase in Pumping $/CY</t>
  </si>
  <si>
    <t>Present Contract Price</t>
  </si>
  <si>
    <t>Requested Increase</t>
  </si>
  <si>
    <t>TOTAL</t>
  </si>
  <si>
    <t>New $/SF</t>
  </si>
  <si>
    <t>% Increase</t>
  </si>
  <si>
    <t>Labor, Concrete, Rock, &amp; Steel Costs</t>
  </si>
  <si>
    <t>ALL</t>
  </si>
  <si>
    <t>TOTAL HOURS</t>
  </si>
  <si>
    <t>LABOR HOURS</t>
  </si>
  <si>
    <t>STEEL LBS</t>
  </si>
  <si>
    <t>#3 Lbs</t>
  </si>
  <si>
    <t>#4 Lbs</t>
  </si>
  <si>
    <t>Slab RebarLbs</t>
  </si>
  <si>
    <t>LF OF PT</t>
  </si>
  <si>
    <t>X.020</t>
  </si>
  <si>
    <t>014.050</t>
  </si>
  <si>
    <t>MSTR-Slab-</t>
  </si>
  <si>
    <t>What is the current contract File Name?</t>
  </si>
  <si>
    <t>ELEVATION</t>
  </si>
  <si>
    <t>COST1</t>
  </si>
  <si>
    <t>COST2</t>
  </si>
  <si>
    <t>COST3</t>
  </si>
  <si>
    <t>What is the current proposal File Name?</t>
  </si>
  <si>
    <t>DIFFERENCE</t>
  </si>
  <si>
    <t>DELTA</t>
  </si>
  <si>
    <t>CONTRACT LOG</t>
  </si>
  <si>
    <t>DATE</t>
  </si>
  <si>
    <t>FILE NAME</t>
  </si>
  <si>
    <t>MATCHES PROPOSAL?</t>
  </si>
  <si>
    <r>
      <t xml:space="preserve">Please have the </t>
    </r>
    <r>
      <rPr>
        <b/>
        <sz val="11"/>
        <color rgb="FFFF3300"/>
        <rFont val="Calibri"/>
        <family val="2"/>
        <scheme val="minor"/>
      </rPr>
      <t xml:space="preserve">plan names and elevation names match the proposal naming </t>
    </r>
    <r>
      <rPr>
        <b/>
        <sz val="11"/>
        <rFont val="Calibri"/>
        <family val="2"/>
        <scheme val="minor"/>
      </rPr>
      <t>within the Delta section</t>
    </r>
  </si>
  <si>
    <t>Slab</t>
  </si>
  <si>
    <t>FW</t>
  </si>
  <si>
    <t>Is the FW Flat Rate or Per SF?</t>
  </si>
  <si>
    <r>
      <rPr>
        <b/>
        <sz val="11"/>
        <rFont val="Calibri"/>
        <family val="2"/>
        <scheme val="minor"/>
      </rPr>
      <t xml:space="preserve">[FILE NAME] </t>
    </r>
    <r>
      <rPr>
        <b/>
        <sz val="11"/>
        <color rgb="FF00B050"/>
        <rFont val="Calibri"/>
        <family val="2"/>
        <scheme val="minor"/>
      </rPr>
      <t>PROPOSAL</t>
    </r>
    <r>
      <rPr>
        <b/>
        <sz val="11"/>
        <color theme="1"/>
        <rFont val="Calibri"/>
        <family val="2"/>
        <scheme val="minor"/>
      </rPr>
      <t xml:space="preserve"> PRICING</t>
    </r>
  </si>
  <si>
    <r>
      <rPr>
        <b/>
        <sz val="11"/>
        <rFont val="Calibri"/>
        <family val="2"/>
        <scheme val="minor"/>
      </rPr>
      <t xml:space="preserve">[FILE NAME] </t>
    </r>
    <r>
      <rPr>
        <b/>
        <sz val="11"/>
        <color rgb="FFFF0000"/>
        <rFont val="Calibri"/>
        <family val="2"/>
        <scheme val="minor"/>
      </rPr>
      <t>CONTRACT SLAB</t>
    </r>
    <r>
      <rPr>
        <b/>
        <sz val="11"/>
        <color theme="1"/>
        <rFont val="Calibri"/>
        <family val="2"/>
        <scheme val="minor"/>
      </rPr>
      <t xml:space="preserve"> PRICING</t>
    </r>
  </si>
  <si>
    <t>EFFECTIVE PHASE</t>
  </si>
  <si>
    <r>
      <t xml:space="preserve">What is the Effective </t>
    </r>
    <r>
      <rPr>
        <b/>
        <i/>
        <sz val="11"/>
        <color theme="1"/>
        <rFont val="Calibri"/>
        <family val="2"/>
        <scheme val="minor"/>
      </rPr>
      <t xml:space="preserve">PHASE </t>
    </r>
    <r>
      <rPr>
        <b/>
        <sz val="11"/>
        <color theme="1"/>
        <rFont val="Calibri"/>
        <family val="2"/>
        <scheme val="minor"/>
      </rPr>
      <t xml:space="preserve">of this </t>
    </r>
    <r>
      <rPr>
        <b/>
        <i/>
        <sz val="11"/>
        <color rgb="FFFF0000"/>
        <rFont val="Calibri"/>
        <family val="2"/>
        <scheme val="minor"/>
      </rPr>
      <t>SLAB</t>
    </r>
    <r>
      <rPr>
        <b/>
        <sz val="11"/>
        <color theme="1"/>
        <rFont val="Calibri"/>
        <family val="2"/>
        <scheme val="minor"/>
      </rPr>
      <t xml:space="preserve"> contract?</t>
    </r>
  </si>
  <si>
    <r>
      <t>What is the Effective</t>
    </r>
    <r>
      <rPr>
        <b/>
        <i/>
        <sz val="11"/>
        <color theme="1"/>
        <rFont val="Calibri"/>
        <family val="2"/>
        <scheme val="minor"/>
      </rPr>
      <t xml:space="preserve"> PHASE</t>
    </r>
    <r>
      <rPr>
        <b/>
        <sz val="11"/>
        <color theme="1"/>
        <rFont val="Calibri"/>
        <family val="2"/>
        <scheme val="minor"/>
      </rPr>
      <t xml:space="preserve"> of this </t>
    </r>
    <r>
      <rPr>
        <b/>
        <i/>
        <sz val="11"/>
        <color rgb="FFFF0000"/>
        <rFont val="Calibri"/>
        <family val="2"/>
        <scheme val="minor"/>
      </rPr>
      <t>FW</t>
    </r>
    <r>
      <rPr>
        <b/>
        <sz val="11"/>
        <color theme="1"/>
        <rFont val="Calibri"/>
        <family val="2"/>
        <scheme val="minor"/>
      </rPr>
      <t xml:space="preserve"> contract?</t>
    </r>
  </si>
  <si>
    <t>See Contracts Tab</t>
  </si>
  <si>
    <t>Where is the current proposal Flatwork Takeoff?</t>
  </si>
  <si>
    <t>ELV AC</t>
  </si>
  <si>
    <t>ELV D</t>
  </si>
  <si>
    <t>ELV AC CORNR LOT</t>
  </si>
  <si>
    <t>ELV ALL</t>
  </si>
  <si>
    <t>ELV A</t>
  </si>
  <si>
    <t>ELV B/C</t>
  </si>
  <si>
    <t>PLAN 1</t>
  </si>
  <si>
    <t>PLAN 2</t>
  </si>
  <si>
    <t>PLAN 3</t>
  </si>
  <si>
    <t>19.05.06 Original Foundation Contract</t>
  </si>
  <si>
    <t>19.04.25-REV2-Greenwich</t>
  </si>
  <si>
    <t>Yes-REV2</t>
  </si>
  <si>
    <t xml:space="preserve">corner lot not included </t>
  </si>
  <si>
    <t xml:space="preserve">             010.001</t>
  </si>
  <si>
    <t>sf</t>
  </si>
  <si>
    <t>sf / hr</t>
  </si>
  <si>
    <t>/sf</t>
  </si>
  <si>
    <t>hr</t>
  </si>
  <si>
    <t>/hr</t>
  </si>
  <si>
    <t xml:space="preserve">             010.050</t>
  </si>
  <si>
    <t xml:space="preserve">             011.020</t>
  </si>
  <si>
    <t>lf</t>
  </si>
  <si>
    <t>lf / hr</t>
  </si>
  <si>
    <t>/lf</t>
  </si>
  <si>
    <t xml:space="preserve">             011.105</t>
  </si>
  <si>
    <t>CHALK, FIELD MARKING (WHITE)</t>
  </si>
  <si>
    <t>lf / bag</t>
  </si>
  <si>
    <t>bag</t>
  </si>
  <si>
    <t>/bag</t>
  </si>
  <si>
    <t xml:space="preserve">             012.021</t>
  </si>
  <si>
    <t>IN HOUSE - TRENCHING (GOOD CONDITIONS)</t>
  </si>
  <si>
    <t xml:space="preserve">             013.020</t>
  </si>
  <si>
    <t>PT EDGE FORM LABOR</t>
  </si>
  <si>
    <t xml:space="preserve">             013.105</t>
  </si>
  <si>
    <t>NAIL,8D(DUPLEX)</t>
  </si>
  <si>
    <t>ea</t>
  </si>
  <si>
    <t>ea / bx</t>
  </si>
  <si>
    <t>bx</t>
  </si>
  <si>
    <t>/bx</t>
  </si>
  <si>
    <t>NAIL, 16D (DUPLEX)</t>
  </si>
  <si>
    <t>NAIL, 16 VINYL SINKERS</t>
  </si>
  <si>
    <t xml:space="preserve">             013.130</t>
  </si>
  <si>
    <t>LUMBER,(ECO)2X12X16(USED)</t>
  </si>
  <si>
    <t>lf / ea</t>
  </si>
  <si>
    <t>/ea</t>
  </si>
  <si>
    <t>LUMBER,2X12X16(USED)</t>
  </si>
  <si>
    <t>WOODSTAKE 1X3X36(NEW)</t>
  </si>
  <si>
    <t>ea / bn</t>
  </si>
  <si>
    <t>bn</t>
  </si>
  <si>
    <t>/bn</t>
  </si>
  <si>
    <t xml:space="preserve">             014.020</t>
  </si>
  <si>
    <t xml:space="preserve">             014.045</t>
  </si>
  <si>
    <t xml:space="preserve">             014.105</t>
  </si>
  <si>
    <t>CHAIR,3" CASTLE (SLD BY EA)</t>
  </si>
  <si>
    <t xml:space="preserve">             014.143</t>
  </si>
  <si>
    <t>REBAR #3 - SPREAD FOOTING</t>
  </si>
  <si>
    <t>lbs</t>
  </si>
  <si>
    <t>lbs / pc</t>
  </si>
  <si>
    <t>pc</t>
  </si>
  <si>
    <t>/pc</t>
  </si>
  <si>
    <t xml:space="preserve">             014.144</t>
  </si>
  <si>
    <t>REBAR #4 - CONTINUOUS</t>
  </si>
  <si>
    <t>REBAR #4 - SPREAD FOOTING</t>
  </si>
  <si>
    <t xml:space="preserve">             014.145</t>
  </si>
  <si>
    <t>REBAR #5 - CONTINUOUS</t>
  </si>
  <si>
    <t>REBAR #5 - SPREAD FOOTING</t>
  </si>
  <si>
    <t>CHAIR, 5" SAND PARAGON 250 BX</t>
  </si>
  <si>
    <t xml:space="preserve">             014.141</t>
  </si>
  <si>
    <t xml:space="preserve">             014.142</t>
  </si>
  <si>
    <t>PT, ANCHOR</t>
  </si>
  <si>
    <t>PT, POCKET 2"</t>
  </si>
  <si>
    <t>PT, 1/2 WEDGE (PAIR)</t>
  </si>
  <si>
    <t>pr</t>
  </si>
  <si>
    <t>ea / pr</t>
  </si>
  <si>
    <t>NAIL, 30D(BRIGHT COMMON)</t>
  </si>
  <si>
    <t>BOLLARD,3" X 42"</t>
  </si>
  <si>
    <t>LUMBER,GRN PLT 2X4X12 (NEW)</t>
  </si>
  <si>
    <t xml:space="preserve">             014.150</t>
  </si>
  <si>
    <t>SIMPSON - MASA STRAP</t>
  </si>
  <si>
    <t xml:space="preserve">             014.151</t>
  </si>
  <si>
    <t>NUT,(HEX) 3/4"</t>
  </si>
  <si>
    <t>NUT,(HEX) 1"</t>
  </si>
  <si>
    <t>WASHER,SQ.3.5X 3.5-1" HL</t>
  </si>
  <si>
    <t>WASHER.SQ.3X3,3/4"HL</t>
  </si>
  <si>
    <t>SIMPSON- SB 1" X 30"</t>
  </si>
  <si>
    <t>SIMPSON - 1 X 30 HS (SSWAB)</t>
  </si>
  <si>
    <t>SSWAB - 3/4 X 24 HS</t>
  </si>
  <si>
    <t>SIMPSON-SWWT 12"</t>
  </si>
  <si>
    <t>SIMPSON - SSWT 15"</t>
  </si>
  <si>
    <t>SIMPSON-SSWT 24"</t>
  </si>
  <si>
    <t>SIMPSON-STAB 24 * LONG</t>
  </si>
  <si>
    <t>SIMPSON-STAB 28*LONG</t>
  </si>
  <si>
    <t xml:space="preserve">             016.020</t>
  </si>
  <si>
    <t xml:space="preserve">             016.105</t>
  </si>
  <si>
    <t>HOSE,GARDEN 5/8 X 75'</t>
  </si>
  <si>
    <t>UNIVERSAL PLASTIC IMPULSE SPRINKLERS</t>
  </si>
  <si>
    <t xml:space="preserve">             016.161</t>
  </si>
  <si>
    <t>3/8 PEA GRAVEL</t>
  </si>
  <si>
    <t>ton</t>
  </si>
  <si>
    <t>/ton</t>
  </si>
  <si>
    <t xml:space="preserve">             016.163</t>
  </si>
  <si>
    <t>POLY, VIPER - 10MIL 14 X 210</t>
  </si>
  <si>
    <t>sf / roll</t>
  </si>
  <si>
    <t>roll</t>
  </si>
  <si>
    <t>/roll</t>
  </si>
  <si>
    <t>TAPE, VIPER  4" X 180'</t>
  </si>
  <si>
    <t xml:space="preserve">             017.020</t>
  </si>
  <si>
    <t>PT SLAB POUR LABOR</t>
  </si>
  <si>
    <t xml:space="preserve">             017.060</t>
  </si>
  <si>
    <t xml:space="preserve">             017.100</t>
  </si>
  <si>
    <t>SLAB CONCRETE - 4500PSI .45 W/C RATIO</t>
  </si>
  <si>
    <t>cy</t>
  </si>
  <si>
    <t>/cy</t>
  </si>
  <si>
    <t xml:space="preserve">             017.105</t>
  </si>
  <si>
    <t>MED-CURE(SOLD BY 1GAL EACH)</t>
  </si>
  <si>
    <t>gal</t>
  </si>
  <si>
    <t>/gal</t>
  </si>
  <si>
    <t xml:space="preserve">             048.481</t>
  </si>
  <si>
    <t xml:space="preserve">             048.482</t>
  </si>
  <si>
    <t xml:space="preserve">             048.483</t>
  </si>
  <si>
    <t xml:space="preserve">             017.250</t>
  </si>
  <si>
    <t>OPT AC CORNR LOT</t>
  </si>
  <si>
    <t>SIMPSON-SSWT 18"</t>
  </si>
  <si>
    <t>LUMBER,(ECO)2X4X16(USED)</t>
  </si>
  <si>
    <t>LUMBER 2X4X16(USED)</t>
  </si>
  <si>
    <t>BOLT,ANCHOR 5/8"X 14"</t>
  </si>
  <si>
    <t>REBAR, CAPS # 3-8 OSHA (USED)</t>
  </si>
  <si>
    <t xml:space="preserve">             014.152</t>
  </si>
  <si>
    <t>ANCHOR MATES - ALL SIZES</t>
  </si>
  <si>
    <t>ELV BC</t>
  </si>
  <si>
    <t>DR Horton</t>
  </si>
  <si>
    <t>Greenwich</t>
  </si>
  <si>
    <t>DRGW00</t>
  </si>
  <si>
    <r>
      <rPr>
        <b/>
        <sz val="11"/>
        <rFont val="Calibri"/>
        <family val="2"/>
        <scheme val="minor"/>
      </rPr>
      <t xml:space="preserve">19.05.22 Original FW Contract </t>
    </r>
    <r>
      <rPr>
        <b/>
        <sz val="11"/>
        <color rgb="FFFF0000"/>
        <rFont val="Calibri"/>
        <family val="2"/>
        <scheme val="minor"/>
      </rPr>
      <t>CONTRACT FW</t>
    </r>
    <r>
      <rPr>
        <b/>
        <sz val="11"/>
        <color theme="1"/>
        <rFont val="Calibri"/>
        <family val="2"/>
        <scheme val="minor"/>
      </rPr>
      <t xml:space="preserve"> PRICING</t>
    </r>
  </si>
  <si>
    <r>
      <rPr>
        <b/>
        <sz val="11"/>
        <rFont val="Calibri"/>
        <family val="2"/>
        <scheme val="minor"/>
      </rPr>
      <t xml:space="preserve">19.04.25-REV2-Greenwich </t>
    </r>
    <r>
      <rPr>
        <b/>
        <sz val="11"/>
        <color rgb="FF00B050"/>
        <rFont val="Calibri"/>
        <family val="2"/>
        <scheme val="minor"/>
      </rPr>
      <t>PROPOSAL</t>
    </r>
    <r>
      <rPr>
        <b/>
        <sz val="11"/>
        <color theme="1"/>
        <rFont val="Calibri"/>
        <family val="2"/>
        <scheme val="minor"/>
      </rPr>
      <t xml:space="preserve"> PRICING</t>
    </r>
  </si>
  <si>
    <t>ELV C</t>
  </si>
  <si>
    <t>ELV A CORNER LOT</t>
  </si>
  <si>
    <t>ELV C CORNER LOT</t>
  </si>
  <si>
    <t>OPT STOOP</t>
  </si>
  <si>
    <t>ELV B</t>
  </si>
  <si>
    <t xml:space="preserve">OPT STOOP </t>
  </si>
  <si>
    <t>PLAN 1944</t>
  </si>
  <si>
    <t>PLAN 2308</t>
  </si>
  <si>
    <t>PLAN 2348</t>
  </si>
  <si>
    <t>Z:\3-ACTIVE PROJECTS\DIV-01\DR Horton - Dixon - Greenwich\01  Project Data\STARTS\00-Links\03-Flatwork Takeoff\Effective Phase 0M</t>
  </si>
  <si>
    <t>Z:\3-ACTIVE PROJECTS\DIV-01\DR Horton - Dixon - Greenwich\01  Project Data\STARTS\00-Links\01-Contract\Effective Phase 01</t>
  </si>
  <si>
    <t>OPT A CORNR LOT</t>
  </si>
  <si>
    <t>OPT C CORNR LOT</t>
  </si>
  <si>
    <t>ALEX H</t>
  </si>
  <si>
    <t>0M</t>
  </si>
  <si>
    <t xml:space="preserve">NO </t>
  </si>
  <si>
    <t>LATEST CONTRACT MATCHES THE LATEST PROPOSAL</t>
  </si>
  <si>
    <t xml:space="preserve">PLAN ALL </t>
  </si>
  <si>
    <t>MAILBOX PAD</t>
  </si>
  <si>
    <t>04</t>
  </si>
  <si>
    <t>1100 ST. OLAF CT</t>
  </si>
  <si>
    <t>1090 ST. OLAF CT</t>
  </si>
  <si>
    <t>1080 ST. OLAF CT</t>
  </si>
  <si>
    <t>1070 ST. OLAF CT</t>
  </si>
  <si>
    <t>1060 ST. OLAF CT</t>
  </si>
  <si>
    <t>1065 ST. OLAF CT</t>
  </si>
  <si>
    <t>1075 ST. OLAF CT</t>
  </si>
  <si>
    <t>1085 ST. OLAF CT</t>
  </si>
  <si>
    <t>1095 ST. OLAF CT</t>
  </si>
  <si>
    <t xml:space="preserve">1105 ST. OLAF CT </t>
  </si>
  <si>
    <t>EMPLOYEE #</t>
  </si>
  <si>
    <t>EMPLOYEE:</t>
  </si>
  <si>
    <t>REGULAR HRS</t>
  </si>
  <si>
    <t>OT</t>
  </si>
  <si>
    <t>DOUBLE OT</t>
  </si>
  <si>
    <t>TOTAL HRS</t>
  </si>
  <si>
    <t>S = SUPERINTENDENT
C = CARPENTER / FORMAN
L = LABOR
M = CEMENT MASON
R = REBAR / STEEL
P = PUMP OPERATOR</t>
  </si>
  <si>
    <t>TURN IN DAILY TIME REPORTS BY 9 AM THE FOLLOWING MORNING</t>
  </si>
  <si>
    <t>JOB NAME:</t>
  </si>
  <si>
    <t>EMP #</t>
  </si>
  <si>
    <r>
      <t xml:space="preserve">PRINT - </t>
    </r>
    <r>
      <rPr>
        <sz val="16"/>
        <rFont val="Comic Sans MS"/>
        <family val="4"/>
      </rPr>
      <t>EMPLOYEE  NAME</t>
    </r>
  </si>
  <si>
    <t>LABOR CODE</t>
  </si>
  <si>
    <t>REGULAR</t>
  </si>
  <si>
    <t>DT</t>
  </si>
  <si>
    <t>INSERT DOCUSIGN ITEM</t>
  </si>
  <si>
    <t>PREPARER (PRINT)</t>
  </si>
  <si>
    <t>I understand that I am entitled to a rest period of 10 minutes net rest for each four hours of work or major fraction thereof. This means that I am entitled to two 10-minute</t>
  </si>
  <si>
    <t>rest periods for an eight-hour shift. In addition, I understand that I am entitled to a meal period of at least 30 minutes if I work more that five hours in a day. If I work more</t>
  </si>
  <si>
    <t>than ten hours in a day, I understand that I am entitled to a second meal period of at least 30 minutes.</t>
  </si>
  <si>
    <t xml:space="preserve">I hereby certify and declare under penalty of perjury that (1) I have received all the rest periods and meals periods that I was legally entitled to on each workday </t>
  </si>
  <si>
    <t xml:space="preserve">within the pay period covered by this time record, (2) this time record fully and accurately reports all the time that I have worked during the covered pay period, </t>
  </si>
  <si>
    <t xml:space="preserve">(3) I have not suffered, experienced, or sustained any job-related injury or illness, and (4) I am making this declaraton freely and voluntarily. </t>
  </si>
  <si>
    <t>SUB JOB;</t>
  </si>
  <si>
    <t>FRANCISCO J GON</t>
  </si>
  <si>
    <t>ROGELIO DAVALOS</t>
  </si>
  <si>
    <t>VICTOR ADRIAN P</t>
  </si>
  <si>
    <t>MISAEL GUZMAN</t>
  </si>
  <si>
    <t>BENITO JIMENEZ</t>
  </si>
  <si>
    <t>RICARDO MONTES</t>
  </si>
  <si>
    <t>RIGOBERTO PUENT</t>
  </si>
  <si>
    <t>JESUS BARRERA</t>
  </si>
  <si>
    <t>LABOR TYPE</t>
  </si>
  <si>
    <t>CONCRETE VALUE CORP.</t>
  </si>
  <si>
    <t>COMPANY 8</t>
  </si>
  <si>
    <t>INITIAL OR 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</si>
</sst>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8">
    <numFmt numFmtId="5" formatCode="&quot;$&quot;#,##0_);\(&quot;$&quot;#,##0\)"/>
    <numFmt numFmtId="7" formatCode="&quot;$&quot;#,##0.00_);\(&quot;$&quot;#,##0.00\)"/>
    <numFmt numFmtId="8" formatCode="&quot;$&quot;#,##0.00_);[Red]\(&quot;$&quot;#,##0.00\)"/>
    <numFmt numFmtId="44" formatCode="_(&quot;$&quot;* #,##0.00_);_(&quot;$&quot;* \(#,##0.00\);_(&quot;$&quot;* &quot;-&quot;??_);_(@_)"/>
    <numFmt numFmtId="164" formatCode="#,##0.000"/>
    <numFmt numFmtId="165" formatCode="&quot;$&quot;#,##0.00"/>
    <numFmt numFmtId="166" formatCode="&quot;$&quot;#,##0"/>
    <numFmt numFmtId="167" formatCode="mm/dd/yy;@"/>
    <numFmt numFmtId="168" formatCode="0.0"/>
    <numFmt numFmtId="169" formatCode="#,##0.0_);\(#,##0.0\)"/>
    <numFmt numFmtId="170" formatCode="0.000"/>
    <numFmt numFmtId="171" formatCode="00"/>
    <numFmt numFmtId="172" formatCode="_(* #,##0_);_(* \(#,##0\);_(* &quot;-&quot;??_);_(@_)"/>
    <numFmt numFmtId="173" formatCode="mm/dd/yy"/>
    <numFmt numFmtId="174" formatCode="000.000"/>
    <numFmt numFmtId="175" formatCode="_(&quot;$&quot;* #,##0_);_(&quot;$&quot;* \(#,##0\);_(&quot;$&quot;* &quot;-&quot;??_);_(@_)"/>
    <numFmt numFmtId="176" formatCode="0.0%"/>
    <numFmt numFmtId="177" formatCode="0.000%"/>
  </numFmts>
  <fonts count="14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indexed="8"/>
      <name val="Arial"/>
      <family val="2"/>
    </font>
    <font>
      <b/>
      <sz val="9"/>
      <color indexed="8"/>
      <name val="Arial"/>
      <family val="2"/>
    </font>
    <font>
      <b/>
      <sz val="9"/>
      <color indexed="21"/>
      <name val="Arial"/>
      <family val="2"/>
    </font>
    <font>
      <b/>
      <u/>
      <sz val="11"/>
      <color theme="1"/>
      <name val="Calibri"/>
      <family val="2"/>
      <scheme val="minor"/>
    </font>
    <font>
      <b/>
      <sz val="10"/>
      <name val="Arial"/>
      <family val="2"/>
    </font>
    <font>
      <sz val="12"/>
      <name val="Arial"/>
      <family val="2"/>
    </font>
    <font>
      <b/>
      <u/>
      <sz val="12"/>
      <name val="Arial"/>
      <family val="2"/>
    </font>
    <font>
      <b/>
      <sz val="12"/>
      <name val="Arial"/>
      <family val="2"/>
    </font>
    <font>
      <sz val="10"/>
      <name val="Arial"/>
      <family val="2"/>
    </font>
    <font>
      <b/>
      <sz val="14"/>
      <name val="Times New Roman"/>
      <family val="1"/>
    </font>
    <font>
      <b/>
      <sz val="9"/>
      <name val="Arial"/>
      <family val="2"/>
    </font>
    <font>
      <b/>
      <i/>
      <sz val="12"/>
      <name val="Arial"/>
      <family val="2"/>
    </font>
    <font>
      <i/>
      <sz val="12"/>
      <name val="Arial"/>
      <family val="2"/>
    </font>
    <font>
      <b/>
      <i/>
      <sz val="10"/>
      <name val="Arial"/>
      <family val="2"/>
    </font>
    <font>
      <i/>
      <sz val="10"/>
      <name val="Arial"/>
      <family val="2"/>
    </font>
    <font>
      <b/>
      <sz val="11"/>
      <name val="Arial"/>
      <family val="2"/>
    </font>
    <font>
      <sz val="11"/>
      <name val="Arial"/>
      <family val="2"/>
    </font>
    <font>
      <sz val="9"/>
      <name val="Arial"/>
      <family val="2"/>
    </font>
    <font>
      <b/>
      <sz val="9"/>
      <color theme="1"/>
      <name val="Arial"/>
      <family val="2"/>
    </font>
    <font>
      <sz val="9"/>
      <color theme="1"/>
      <name val="Arial"/>
      <family val="2"/>
    </font>
    <font>
      <b/>
      <u/>
      <sz val="9"/>
      <color theme="1"/>
      <name val="Arial"/>
      <family val="2"/>
    </font>
    <font>
      <sz val="9"/>
      <color indexed="8"/>
      <name val="Arial"/>
      <family val="2"/>
    </font>
    <font>
      <b/>
      <sz val="9"/>
      <color indexed="8"/>
      <name val="Arial"/>
      <family val="2"/>
    </font>
    <font>
      <b/>
      <sz val="9"/>
      <color theme="0"/>
      <name val="Arial"/>
      <family val="2"/>
    </font>
    <font>
      <sz val="9"/>
      <color theme="0"/>
      <name val="Arial"/>
      <family val="2"/>
    </font>
    <font>
      <b/>
      <u/>
      <sz val="9"/>
      <color theme="0"/>
      <name val="Arial"/>
      <family val="2"/>
    </font>
    <font>
      <b/>
      <sz val="9"/>
      <color rgb="FFFF0000"/>
      <name val="Arial"/>
      <family val="2"/>
    </font>
    <font>
      <b/>
      <sz val="9"/>
      <color rgb="FFFF3300"/>
      <name val="Arial"/>
      <family val="2"/>
    </font>
    <font>
      <b/>
      <sz val="9"/>
      <color rgb="FF0070C0"/>
      <name val="Arial"/>
      <family val="2"/>
    </font>
    <font>
      <sz val="9"/>
      <color rgb="FF0070C0"/>
      <name val="Arial"/>
      <family val="2"/>
    </font>
    <font>
      <b/>
      <sz val="10"/>
      <color rgb="FF0070C0"/>
      <name val="Arial"/>
      <family val="2"/>
    </font>
    <font>
      <sz val="10"/>
      <color theme="1"/>
      <name val="Arial"/>
      <family val="2"/>
    </font>
    <font>
      <sz val="10"/>
      <color theme="1"/>
      <name val="Calibri"/>
      <family val="2"/>
      <scheme val="minor"/>
    </font>
    <font>
      <sz val="10"/>
      <color indexed="8"/>
      <name val="Arial"/>
      <family val="2"/>
    </font>
    <font>
      <sz val="10"/>
      <name val="Arial"/>
      <family val="2"/>
    </font>
    <font>
      <b/>
      <sz val="10"/>
      <name val="Arial"/>
      <family val="2"/>
    </font>
    <font>
      <sz val="8"/>
      <color indexed="8"/>
      <name val="Arial"/>
      <family val="2"/>
    </font>
    <font>
      <sz val="9"/>
      <color indexed="8"/>
      <name val="Arial"/>
      <family val="2"/>
    </font>
    <font>
      <sz val="14"/>
      <color theme="1"/>
      <name val="Calibri"/>
      <family val="2"/>
      <scheme val="minor"/>
    </font>
    <font>
      <b/>
      <sz val="14"/>
      <color theme="1"/>
      <name val="Calibri"/>
      <family val="2"/>
      <scheme val="minor"/>
    </font>
    <font>
      <b/>
      <sz val="14"/>
      <color rgb="FFFF0000"/>
      <name val="Calibri"/>
      <family val="2"/>
      <scheme val="minor"/>
    </font>
    <font>
      <b/>
      <sz val="9"/>
      <color indexed="25"/>
      <name val="Arial"/>
      <family val="2"/>
    </font>
    <font>
      <b/>
      <sz val="8"/>
      <color indexed="8"/>
      <name val="Arial"/>
      <family val="2"/>
    </font>
    <font>
      <b/>
      <sz val="9"/>
      <color rgb="FFFFFFCC"/>
      <name val="Arial"/>
      <family val="2"/>
    </font>
    <font>
      <b/>
      <sz val="9"/>
      <color indexed="8"/>
      <name val="Arial"/>
      <family val="2"/>
    </font>
    <font>
      <b/>
      <sz val="9"/>
      <color indexed="21"/>
      <name val="Arial"/>
      <family val="2"/>
    </font>
    <font>
      <sz val="8"/>
      <color indexed="8"/>
      <name val="Arial"/>
      <family val="2"/>
    </font>
    <font>
      <b/>
      <i/>
      <sz val="10"/>
      <color indexed="8"/>
      <name val="Arial"/>
      <family val="2"/>
    </font>
    <font>
      <sz val="9"/>
      <color indexed="8"/>
      <name val="Arial"/>
      <family val="2"/>
    </font>
    <font>
      <b/>
      <sz val="9"/>
      <color indexed="25"/>
      <name val="Arial"/>
      <family val="2"/>
    </font>
    <font>
      <u/>
      <sz val="9"/>
      <color theme="0"/>
      <name val="Arial"/>
      <family val="2"/>
    </font>
    <font>
      <i/>
      <u/>
      <sz val="9"/>
      <color rgb="FFFF0000"/>
      <name val="Arial"/>
      <family val="2"/>
    </font>
    <font>
      <b/>
      <i/>
      <sz val="9"/>
      <color rgb="FFFF0000"/>
      <name val="Arial"/>
      <family val="2"/>
    </font>
    <font>
      <b/>
      <i/>
      <u/>
      <sz val="9"/>
      <color rgb="FFFF0000"/>
      <name val="Arial"/>
      <family val="2"/>
    </font>
    <font>
      <sz val="8"/>
      <color theme="1"/>
      <name val="Arial"/>
      <family val="2"/>
    </font>
    <font>
      <b/>
      <sz val="8"/>
      <color theme="1"/>
      <name val="Arial"/>
      <family val="2"/>
    </font>
    <font>
      <b/>
      <sz val="8"/>
      <color rgb="FFFF3300"/>
      <name val="Arial"/>
      <family val="2"/>
    </font>
    <font>
      <b/>
      <sz val="8"/>
      <color rgb="FF0070C0"/>
      <name val="Arial"/>
      <family val="2"/>
    </font>
    <font>
      <sz val="8"/>
      <color rgb="FF0070C0"/>
      <name val="Arial"/>
      <family val="2"/>
    </font>
    <font>
      <sz val="8"/>
      <color theme="0"/>
      <name val="Arial"/>
      <family val="2"/>
    </font>
    <font>
      <b/>
      <sz val="8"/>
      <name val="Arial"/>
      <family val="2"/>
    </font>
    <font>
      <b/>
      <sz val="8"/>
      <color rgb="FFFF0000"/>
      <name val="Arial"/>
      <family val="2"/>
    </font>
    <font>
      <b/>
      <sz val="10"/>
      <color theme="1"/>
      <name val="Arial"/>
      <family val="2"/>
    </font>
    <font>
      <sz val="9"/>
      <color rgb="FFFF0000"/>
      <name val="Arial"/>
      <family val="2"/>
    </font>
    <font>
      <b/>
      <sz val="4"/>
      <color rgb="FF0070C0"/>
      <name val="Arial"/>
      <family val="2"/>
    </font>
    <font>
      <b/>
      <i/>
      <sz val="16"/>
      <name val="Arial Black"/>
      <family val="2"/>
    </font>
    <font>
      <b/>
      <sz val="16"/>
      <name val="Arial"/>
      <family val="2"/>
    </font>
    <font>
      <sz val="16"/>
      <name val="Arial"/>
      <family val="2"/>
    </font>
    <font>
      <sz val="8"/>
      <name val="Arial"/>
      <family val="2"/>
    </font>
    <font>
      <b/>
      <sz val="14"/>
      <name val="Arial"/>
      <family val="2"/>
    </font>
    <font>
      <sz val="11"/>
      <name val="Arial Narrow"/>
      <family val="2"/>
    </font>
    <font>
      <i/>
      <sz val="9"/>
      <name val="Arial"/>
      <family val="2"/>
    </font>
    <font>
      <b/>
      <sz val="7"/>
      <name val="Arial"/>
      <family val="2"/>
    </font>
    <font>
      <sz val="10.5"/>
      <name val="Arial Narrow"/>
      <family val="2"/>
    </font>
    <font>
      <sz val="7"/>
      <color rgb="FFFF0000"/>
      <name val="Arial"/>
      <family val="2"/>
    </font>
    <font>
      <b/>
      <sz val="18"/>
      <name val="Arial Narrow"/>
      <family val="2"/>
    </font>
    <font>
      <sz val="10"/>
      <name val="Calibri"/>
      <family val="2"/>
      <scheme val="minor"/>
    </font>
    <font>
      <sz val="11"/>
      <name val="Calibri"/>
      <family val="2"/>
      <scheme val="minor"/>
    </font>
    <font>
      <sz val="9"/>
      <name val="Calibri"/>
      <family val="2"/>
      <scheme val="minor"/>
    </font>
    <font>
      <b/>
      <sz val="32"/>
      <color theme="1"/>
      <name val="Calibri"/>
      <family val="2"/>
      <scheme val="minor"/>
    </font>
    <font>
      <sz val="28"/>
      <color theme="1"/>
      <name val="Calibri"/>
      <family val="2"/>
      <scheme val="minor"/>
    </font>
    <font>
      <b/>
      <sz val="16"/>
      <color theme="1"/>
      <name val="Calibri"/>
      <family val="2"/>
      <scheme val="minor"/>
    </font>
    <font>
      <sz val="20"/>
      <color theme="1"/>
      <name val="Calibri"/>
      <family val="2"/>
      <scheme val="minor"/>
    </font>
    <font>
      <sz val="12"/>
      <color theme="1"/>
      <name val="Calibri"/>
      <family val="2"/>
      <scheme val="minor"/>
    </font>
    <font>
      <b/>
      <u/>
      <sz val="10"/>
      <name val="Arial"/>
      <family val="2"/>
    </font>
    <font>
      <b/>
      <u/>
      <sz val="10"/>
      <color rgb="FFFF0000"/>
      <name val="Arial"/>
      <family val="2"/>
    </font>
    <font>
      <sz val="10"/>
      <color rgb="FFFF0000"/>
      <name val="Arial"/>
      <family val="2"/>
    </font>
    <font>
      <b/>
      <sz val="9"/>
      <color indexed="8"/>
      <name val="Arial"/>
      <family val="2"/>
    </font>
    <font>
      <b/>
      <sz val="9"/>
      <color indexed="21"/>
      <name val="Arial"/>
      <family val="2"/>
    </font>
    <font>
      <sz val="9"/>
      <color indexed="8"/>
      <name val="Arial"/>
      <family val="2"/>
    </font>
    <font>
      <sz val="8"/>
      <color indexed="8"/>
      <name val="Arial"/>
      <family val="2"/>
    </font>
    <font>
      <b/>
      <sz val="10"/>
      <color indexed="8"/>
      <name val="Arial"/>
      <family val="2"/>
    </font>
    <font>
      <b/>
      <sz val="11"/>
      <color rgb="FFFF0000"/>
      <name val="Calibri"/>
      <family val="2"/>
      <scheme val="minor"/>
    </font>
    <font>
      <b/>
      <sz val="11"/>
      <name val="Calibri"/>
      <family val="2"/>
      <scheme val="minor"/>
    </font>
    <font>
      <b/>
      <sz val="11"/>
      <color rgb="FF00B050"/>
      <name val="Calibri"/>
      <family val="2"/>
      <scheme val="minor"/>
    </font>
    <font>
      <b/>
      <sz val="11"/>
      <color rgb="FFFF8601"/>
      <name val="Calibri"/>
      <family val="2"/>
      <scheme val="minor"/>
    </font>
    <font>
      <b/>
      <sz val="11"/>
      <color rgb="FFFF3300"/>
      <name val="Calibri"/>
      <family val="2"/>
      <scheme val="minor"/>
    </font>
    <font>
      <b/>
      <sz val="12"/>
      <color theme="1"/>
      <name val="Calibri"/>
      <family val="2"/>
      <scheme val="minor"/>
    </font>
    <font>
      <b/>
      <sz val="30"/>
      <color theme="1"/>
      <name val="Calibri"/>
      <family val="2"/>
      <scheme val="minor"/>
    </font>
    <font>
      <sz val="30"/>
      <color theme="1"/>
      <name val="Calibri"/>
      <family val="2"/>
      <scheme val="minor"/>
    </font>
    <font>
      <sz val="30"/>
      <color indexed="8"/>
      <name val="Arial"/>
      <family val="2"/>
    </font>
    <font>
      <b/>
      <sz val="30"/>
      <color theme="1"/>
      <name val="Arial"/>
      <family val="2"/>
    </font>
    <font>
      <b/>
      <u/>
      <sz val="26"/>
      <color theme="0"/>
      <name val="Calibri"/>
      <family val="2"/>
      <scheme val="minor"/>
    </font>
    <font>
      <sz val="26"/>
      <color theme="1"/>
      <name val="Calibri"/>
      <family val="2"/>
      <scheme val="minor"/>
    </font>
    <font>
      <b/>
      <sz val="36"/>
      <color theme="1"/>
      <name val="Calibri"/>
      <family val="2"/>
      <scheme val="minor"/>
    </font>
    <font>
      <sz val="36"/>
      <color theme="1"/>
      <name val="Calibri"/>
      <family val="2"/>
      <scheme val="minor"/>
    </font>
    <font>
      <u/>
      <sz val="11"/>
      <color theme="10"/>
      <name val="Calibri"/>
      <family val="2"/>
      <scheme val="minor"/>
    </font>
    <font>
      <b/>
      <i/>
      <sz val="11"/>
      <color rgb="FFFF0000"/>
      <name val="Calibri"/>
      <family val="2"/>
      <scheme val="minor"/>
    </font>
    <font>
      <b/>
      <i/>
      <sz val="11"/>
      <color theme="1"/>
      <name val="Calibri"/>
      <family val="2"/>
      <scheme val="minor"/>
    </font>
    <font>
      <b/>
      <u/>
      <sz val="40"/>
      <color rgb="FFFF0000"/>
      <name val="Arial"/>
      <family val="2"/>
    </font>
    <font>
      <sz val="10"/>
      <color indexed="8"/>
      <name val="Calibri"/>
      <family val="2"/>
      <scheme val="minor"/>
    </font>
    <font>
      <sz val="10"/>
      <name val="Arial"/>
    </font>
    <font>
      <b/>
      <i/>
      <sz val="16"/>
      <name val="Arial"/>
      <family val="2"/>
    </font>
    <font>
      <sz val="16"/>
      <name val="Arial"/>
    </font>
    <font>
      <sz val="14"/>
      <name val="Arial"/>
      <family val="2"/>
    </font>
    <font>
      <sz val="26"/>
      <name val="Arial Narrow"/>
      <family val="2"/>
    </font>
    <font>
      <b/>
      <sz val="18"/>
      <name val="Arial"/>
      <family val="2"/>
    </font>
    <font>
      <sz val="16"/>
      <name val="Comic Sans MS"/>
      <family val="4"/>
    </font>
    <font>
      <b/>
      <sz val="16"/>
      <name val="Comic Sans MS"/>
      <family val="4"/>
    </font>
    <font>
      <sz val="14"/>
      <name val="Comic Sans MS"/>
      <family val="4"/>
    </font>
    <font>
      <b/>
      <sz val="20"/>
      <name val="Arial"/>
      <family val="2"/>
    </font>
    <font>
      <b/>
      <sz val="26"/>
      <name val="Comic Sans MS"/>
      <family val="4"/>
    </font>
    <font>
      <sz val="26"/>
      <name val="Arial"/>
      <family val="2"/>
    </font>
  </fonts>
  <fills count="6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C0C0"/>
        <bgColor indexed="64"/>
      </patternFill>
    </fill>
    <fill>
      <patternFill patternType="solid">
        <fgColor rgb="FFE5E5E5"/>
        <bgColor indexed="64"/>
      </patternFill>
    </fill>
    <fill>
      <patternFill patternType="solid">
        <fgColor rgb="FFFFFFBF"/>
        <bgColor indexed="64"/>
      </patternFill>
    </fill>
    <fill>
      <patternFill patternType="solid">
        <fgColor rgb="FFD1D1A3"/>
        <bgColor indexed="64"/>
      </patternFill>
    </fill>
    <fill>
      <patternFill patternType="solid">
        <fgColor rgb="FF80BFFF"/>
        <bgColor indexed="64"/>
      </patternFill>
    </fill>
    <fill>
      <patternFill patternType="solid">
        <fgColor theme="4"/>
        <bgColor indexed="64"/>
      </patternFill>
    </fill>
    <fill>
      <patternFill patternType="solid">
        <fgColor theme="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rgb="FFFFFFCC"/>
        <bgColor indexed="64"/>
      </patternFill>
    </fill>
    <fill>
      <patternFill patternType="solid">
        <fgColor theme="9" tint="0.79998168889431442"/>
        <bgColor indexed="64"/>
      </patternFill>
    </fill>
    <fill>
      <patternFill patternType="solid">
        <fgColor rgb="FF00B0F0"/>
        <bgColor indexed="64"/>
      </patternFill>
    </fill>
    <fill>
      <patternFill patternType="solid">
        <fgColor theme="7" tint="0.39997558519241921"/>
        <bgColor indexed="64"/>
      </patternFill>
    </fill>
    <fill>
      <patternFill patternType="solid">
        <fgColor rgb="FFFF0000"/>
        <bgColor indexed="64"/>
      </patternFill>
    </fill>
    <fill>
      <patternFill patternType="solid">
        <fgColor theme="5" tint="0.59999389629810485"/>
        <bgColor indexed="64"/>
      </patternFill>
    </fill>
    <fill>
      <patternFill patternType="solid">
        <fgColor rgb="FFDFFFFD"/>
        <bgColor indexed="64"/>
      </patternFill>
    </fill>
    <fill>
      <patternFill patternType="solid">
        <fgColor theme="5" tint="0.79998168889431442"/>
        <bgColor indexed="64"/>
      </patternFill>
    </fill>
    <fill>
      <patternFill patternType="solid">
        <fgColor indexed="65"/>
        <bgColor indexed="64"/>
      </patternFill>
    </fill>
    <fill>
      <patternFill patternType="solid">
        <fgColor theme="8" tint="-0.249977111117893"/>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0" tint="-4.9989318521683403E-2"/>
        <bgColor theme="4" tint="0.79998168889431442"/>
      </patternFill>
    </fill>
    <fill>
      <patternFill patternType="solid">
        <fgColor theme="6" tint="0.79998168889431442"/>
        <bgColor indexed="64"/>
      </patternFill>
    </fill>
    <fill>
      <patternFill patternType="solid">
        <fgColor theme="8" tint="0.79998168889431442"/>
        <bgColor indexed="64"/>
      </patternFill>
    </fill>
    <fill>
      <patternFill patternType="solid">
        <fgColor theme="7" tint="0.79998168889431442"/>
        <bgColor indexed="64"/>
      </patternFill>
    </fill>
  </fills>
  <borders count="7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style="thin">
        <color indexed="64"/>
      </top>
      <bottom style="medium">
        <color indexed="64"/>
      </bottom>
      <diagonal/>
    </border>
    <border>
      <left/>
      <right/>
      <top/>
      <bottom style="double">
        <color indexed="64"/>
      </bottom>
      <diagonal/>
    </border>
    <border>
      <left/>
      <right style="double">
        <color indexed="64"/>
      </right>
      <top style="thin">
        <color indexed="64"/>
      </top>
      <bottom style="thin">
        <color indexed="64"/>
      </bottom>
      <diagonal/>
    </border>
    <border>
      <left style="double">
        <color indexed="64"/>
      </left>
      <right style="double">
        <color indexed="64"/>
      </right>
      <top style="double">
        <color indexed="64"/>
      </top>
      <bottom style="thin">
        <color indexed="64"/>
      </bottom>
      <diagonal/>
    </border>
    <border>
      <left style="double">
        <color indexed="64"/>
      </left>
      <right style="double">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medium">
        <color indexed="64"/>
      </top>
      <bottom/>
      <diagonal/>
    </border>
    <border>
      <left/>
      <right style="medium">
        <color indexed="64"/>
      </right>
      <top/>
      <bottom/>
      <diagonal/>
    </border>
  </borders>
  <cellStyleXfs count="4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xf numFmtId="0" fontId="23" fillId="0" borderId="0"/>
    <xf numFmtId="0" fontId="52" fillId="0" borderId="0"/>
    <xf numFmtId="9" fontId="1" fillId="0" borderId="0" applyFont="0" applyFill="0" applyBorder="0" applyAlignment="0" applyProtection="0"/>
    <xf numFmtId="0" fontId="26" fillId="0" borderId="0"/>
    <xf numFmtId="0" fontId="124" fillId="0" borderId="0" applyNumberFormat="0" applyFill="0" applyBorder="0" applyAlignment="0" applyProtection="0"/>
    <xf numFmtId="0" fontId="129" fillId="0" borderId="0"/>
  </cellStyleXfs>
  <cellXfs count="1050">
    <xf numFmtId="0" fontId="0" fillId="0" borderId="0" xfId="0"/>
    <xf numFmtId="0" fontId="18" fillId="33" borderId="0" xfId="0" applyNumberFormat="1" applyFont="1" applyFill="1" applyBorder="1" applyAlignment="1" applyProtection="1">
      <alignment horizontal="center" vertical="top" readingOrder="1"/>
    </xf>
    <xf numFmtId="0" fontId="18" fillId="34" borderId="0" xfId="0" applyNumberFormat="1" applyFont="1" applyFill="1" applyBorder="1" applyAlignment="1" applyProtection="1">
      <alignment horizontal="right" vertical="top" readingOrder="1"/>
    </xf>
    <xf numFmtId="0" fontId="20" fillId="34" borderId="0" xfId="0" applyNumberFormat="1" applyFont="1" applyFill="1" applyBorder="1" applyAlignment="1" applyProtection="1">
      <alignment horizontal="right" vertical="top" readingOrder="1"/>
    </xf>
    <xf numFmtId="0" fontId="20" fillId="34" borderId="0" xfId="0" applyNumberFormat="1" applyFont="1" applyFill="1" applyBorder="1" applyAlignment="1" applyProtection="1">
      <alignment horizontal="left" vertical="top" readingOrder="1"/>
    </xf>
    <xf numFmtId="0" fontId="20" fillId="35" borderId="0" xfId="0" applyNumberFormat="1" applyFont="1" applyFill="1" applyBorder="1" applyAlignment="1" applyProtection="1">
      <alignment horizontal="right" vertical="top" readingOrder="1"/>
    </xf>
    <xf numFmtId="0" fontId="20" fillId="35" borderId="0" xfId="0" applyNumberFormat="1" applyFont="1" applyFill="1" applyBorder="1" applyAlignment="1" applyProtection="1">
      <alignment horizontal="left" vertical="top" readingOrder="1"/>
    </xf>
    <xf numFmtId="0" fontId="20" fillId="36" borderId="0" xfId="0" applyNumberFormat="1" applyFont="1" applyFill="1" applyBorder="1" applyAlignment="1" applyProtection="1">
      <alignment horizontal="right" vertical="top" readingOrder="1"/>
    </xf>
    <xf numFmtId="0" fontId="20" fillId="36" borderId="0" xfId="0" applyNumberFormat="1" applyFont="1" applyFill="1" applyBorder="1" applyAlignment="1" applyProtection="1">
      <alignment horizontal="left" vertical="top" readingOrder="1"/>
    </xf>
    <xf numFmtId="0" fontId="20" fillId="37" borderId="0" xfId="0" applyNumberFormat="1" applyFont="1" applyFill="1" applyBorder="1" applyAlignment="1" applyProtection="1">
      <alignment horizontal="right" vertical="top" readingOrder="1"/>
    </xf>
    <xf numFmtId="0" fontId="20" fillId="37" borderId="0" xfId="0" applyNumberFormat="1" applyFont="1" applyFill="1" applyBorder="1" applyAlignment="1" applyProtection="1">
      <alignment horizontal="left" vertical="top" readingOrder="1"/>
    </xf>
    <xf numFmtId="0" fontId="0" fillId="0" borderId="0" xfId="0" applyAlignment="1">
      <alignment vertical="center"/>
    </xf>
    <xf numFmtId="0" fontId="23" fillId="0" borderId="0" xfId="43"/>
    <xf numFmtId="0" fontId="23" fillId="0" borderId="12" xfId="43" applyBorder="1"/>
    <xf numFmtId="0" fontId="23" fillId="0" borderId="11" xfId="43" applyBorder="1"/>
    <xf numFmtId="0" fontId="24" fillId="0" borderId="11" xfId="43" applyFont="1" applyBorder="1"/>
    <xf numFmtId="0" fontId="23" fillId="0" borderId="0" xfId="43" applyBorder="1"/>
    <xf numFmtId="0" fontId="24" fillId="0" borderId="0" xfId="43" applyFont="1"/>
    <xf numFmtId="0" fontId="23" fillId="0" borderId="0" xfId="43" applyFont="1"/>
    <xf numFmtId="0" fontId="23" fillId="0" borderId="0" xfId="43" applyFont="1" applyFill="1" applyBorder="1"/>
    <xf numFmtId="169" fontId="23" fillId="0" borderId="0" xfId="43" applyNumberFormat="1"/>
    <xf numFmtId="7" fontId="23" fillId="0" borderId="13" xfId="43" applyNumberFormat="1" applyBorder="1"/>
    <xf numFmtId="5" fontId="23" fillId="0" borderId="13" xfId="43" applyNumberFormat="1" applyBorder="1"/>
    <xf numFmtId="0" fontId="23" fillId="0" borderId="13" xfId="43" applyBorder="1"/>
    <xf numFmtId="2" fontId="23" fillId="0" borderId="13" xfId="43" applyNumberFormat="1" applyBorder="1"/>
    <xf numFmtId="2" fontId="23" fillId="0" borderId="0" xfId="43" applyNumberFormat="1" applyBorder="1"/>
    <xf numFmtId="7" fontId="25" fillId="0" borderId="12" xfId="43" applyNumberFormat="1" applyFont="1" applyBorder="1"/>
    <xf numFmtId="0" fontId="25" fillId="0" borderId="0" xfId="43" applyFont="1"/>
    <xf numFmtId="165" fontId="25" fillId="0" borderId="13" xfId="43" applyNumberFormat="1" applyFont="1" applyBorder="1"/>
    <xf numFmtId="168" fontId="25" fillId="0" borderId="12" xfId="43" applyNumberFormat="1" applyFont="1" applyBorder="1" applyAlignment="1">
      <alignment horizontal="center"/>
    </xf>
    <xf numFmtId="168" fontId="23" fillId="0" borderId="0" xfId="43" applyNumberFormat="1" applyAlignment="1">
      <alignment horizontal="center"/>
    </xf>
    <xf numFmtId="5" fontId="25" fillId="0" borderId="12" xfId="43" applyNumberFormat="1" applyFont="1" applyBorder="1"/>
    <xf numFmtId="7" fontId="23" fillId="0" borderId="0" xfId="43" applyNumberFormat="1"/>
    <xf numFmtId="168" fontId="23" fillId="0" borderId="11" xfId="43" applyNumberFormat="1" applyBorder="1" applyAlignment="1">
      <alignment horizontal="center"/>
    </xf>
    <xf numFmtId="2" fontId="23" fillId="0" borderId="0" xfId="43" applyNumberFormat="1"/>
    <xf numFmtId="170" fontId="23" fillId="0" borderId="12" xfId="43" applyNumberFormat="1" applyBorder="1"/>
    <xf numFmtId="5" fontId="23" fillId="0" borderId="12" xfId="43" applyNumberFormat="1" applyBorder="1"/>
    <xf numFmtId="168" fontId="23" fillId="0" borderId="12" xfId="43" applyNumberFormat="1" applyBorder="1" applyAlignment="1">
      <alignment horizontal="center"/>
    </xf>
    <xf numFmtId="2" fontId="23" fillId="0" borderId="12" xfId="43" applyNumberFormat="1" applyBorder="1"/>
    <xf numFmtId="5" fontId="23" fillId="0" borderId="0" xfId="43" applyNumberFormat="1"/>
    <xf numFmtId="2" fontId="23" fillId="0" borderId="11" xfId="43" applyNumberFormat="1" applyBorder="1"/>
    <xf numFmtId="168" fontId="23" fillId="0" borderId="0" xfId="43" applyNumberFormat="1"/>
    <xf numFmtId="168" fontId="23" fillId="0" borderId="11" xfId="43" applyNumberFormat="1" applyBorder="1"/>
    <xf numFmtId="170" fontId="23" fillId="0" borderId="11" xfId="43" applyNumberFormat="1" applyBorder="1"/>
    <xf numFmtId="0" fontId="26" fillId="0" borderId="0" xfId="43" applyFont="1" applyAlignment="1">
      <alignment horizontal="center"/>
    </xf>
    <xf numFmtId="0" fontId="26" fillId="0" borderId="0" xfId="43" applyFont="1" applyBorder="1" applyAlignment="1">
      <alignment horizontal="center"/>
    </xf>
    <xf numFmtId="0" fontId="22" fillId="0" borderId="0" xfId="43" applyFont="1" applyAlignment="1">
      <alignment horizontal="center"/>
    </xf>
    <xf numFmtId="0" fontId="22" fillId="0" borderId="14" xfId="43" applyFont="1" applyBorder="1" applyAlignment="1">
      <alignment horizontal="center"/>
    </xf>
    <xf numFmtId="0" fontId="22" fillId="0" borderId="15" xfId="43" applyFont="1" applyBorder="1" applyAlignment="1">
      <alignment horizontal="center"/>
    </xf>
    <xf numFmtId="0" fontId="22" fillId="0" borderId="11" xfId="43" applyFont="1" applyBorder="1" applyAlignment="1">
      <alignment horizontal="center"/>
    </xf>
    <xf numFmtId="0" fontId="22" fillId="0" borderId="16" xfId="43" applyFont="1" applyBorder="1" applyAlignment="1">
      <alignment horizontal="center"/>
    </xf>
    <xf numFmtId="0" fontId="22" fillId="0" borderId="17" xfId="43" applyFont="1" applyBorder="1" applyAlignment="1">
      <alignment horizontal="center"/>
    </xf>
    <xf numFmtId="0" fontId="22" fillId="0" borderId="13" xfId="43" applyFont="1" applyBorder="1" applyAlignment="1">
      <alignment horizontal="center"/>
    </xf>
    <xf numFmtId="0" fontId="23" fillId="0" borderId="0" xfId="43" applyAlignment="1">
      <alignment horizontal="left"/>
    </xf>
    <xf numFmtId="0" fontId="27" fillId="0" borderId="0" xfId="43" applyFont="1"/>
    <xf numFmtId="0" fontId="28" fillId="0" borderId="0" xfId="43" applyFont="1" applyBorder="1" applyAlignment="1">
      <alignment horizontal="center"/>
    </xf>
    <xf numFmtId="168" fontId="23" fillId="0" borderId="12" xfId="43" applyNumberFormat="1" applyBorder="1" applyAlignment="1">
      <alignment horizontal="center"/>
    </xf>
    <xf numFmtId="2" fontId="25" fillId="0" borderId="12" xfId="43" applyNumberFormat="1" applyFont="1" applyBorder="1"/>
    <xf numFmtId="165" fontId="25" fillId="0" borderId="12" xfId="43" applyNumberFormat="1" applyFont="1" applyBorder="1"/>
    <xf numFmtId="0" fontId="25" fillId="0" borderId="0" xfId="43" applyFont="1" applyBorder="1"/>
    <xf numFmtId="7" fontId="23" fillId="0" borderId="11" xfId="43" applyNumberFormat="1" applyBorder="1"/>
    <xf numFmtId="168" fontId="23" fillId="0" borderId="12" xfId="43" applyNumberFormat="1" applyBorder="1"/>
    <xf numFmtId="5" fontId="29" fillId="0" borderId="12" xfId="43" applyNumberFormat="1" applyFont="1" applyBorder="1"/>
    <xf numFmtId="168" fontId="25" fillId="0" borderId="12" xfId="43" applyNumberFormat="1" applyFont="1" applyBorder="1"/>
    <xf numFmtId="5" fontId="30" fillId="0" borderId="0" xfId="43" applyNumberFormat="1" applyFont="1" applyBorder="1"/>
    <xf numFmtId="168" fontId="25" fillId="0" borderId="0" xfId="43" applyNumberFormat="1" applyFont="1" applyBorder="1"/>
    <xf numFmtId="39" fontId="25" fillId="0" borderId="13" xfId="43" applyNumberFormat="1" applyFont="1" applyBorder="1"/>
    <xf numFmtId="7" fontId="25" fillId="0" borderId="0" xfId="43" applyNumberFormat="1" applyFont="1" applyBorder="1"/>
    <xf numFmtId="39" fontId="25" fillId="0" borderId="12" xfId="43" applyNumberFormat="1" applyFont="1" applyBorder="1"/>
    <xf numFmtId="5" fontId="23" fillId="0" borderId="11" xfId="43" applyNumberFormat="1" applyBorder="1"/>
    <xf numFmtId="166" fontId="25" fillId="0" borderId="12" xfId="43" applyNumberFormat="1" applyFont="1" applyBorder="1"/>
    <xf numFmtId="166" fontId="25" fillId="0" borderId="0" xfId="43" applyNumberFormat="1" applyFont="1"/>
    <xf numFmtId="166" fontId="25" fillId="0" borderId="0" xfId="43" applyNumberFormat="1" applyFont="1" applyBorder="1"/>
    <xf numFmtId="0" fontId="29" fillId="0" borderId="0" xfId="43" applyFont="1"/>
    <xf numFmtId="37" fontId="23" fillId="0" borderId="0" xfId="43" applyNumberFormat="1"/>
    <xf numFmtId="0" fontId="23" fillId="0" borderId="0" xfId="43" applyAlignment="1">
      <alignment horizontal="right"/>
    </xf>
    <xf numFmtId="0" fontId="31" fillId="0" borderId="12" xfId="43" applyFont="1" applyBorder="1"/>
    <xf numFmtId="2" fontId="23" fillId="0" borderId="0" xfId="43" applyNumberFormat="1" applyAlignment="1">
      <alignment horizontal="center"/>
    </xf>
    <xf numFmtId="168" fontId="29" fillId="0" borderId="11" xfId="43" applyNumberFormat="1" applyFont="1" applyBorder="1"/>
    <xf numFmtId="0" fontId="28" fillId="0" borderId="16" xfId="43" applyFont="1" applyBorder="1" applyAlignment="1">
      <alignment horizontal="center"/>
    </xf>
    <xf numFmtId="0" fontId="28" fillId="0" borderId="17" xfId="43" applyFont="1" applyBorder="1" applyAlignment="1">
      <alignment horizontal="center"/>
    </xf>
    <xf numFmtId="0" fontId="28" fillId="0" borderId="18" xfId="43" applyFont="1" applyBorder="1" applyAlignment="1">
      <alignment horizontal="center"/>
    </xf>
    <xf numFmtId="0" fontId="28" fillId="0" borderId="19" xfId="43" applyFont="1" applyBorder="1" applyAlignment="1">
      <alignment horizontal="center"/>
    </xf>
    <xf numFmtId="0" fontId="22" fillId="0" borderId="18" xfId="43" applyFont="1" applyBorder="1" applyAlignment="1">
      <alignment horizontal="center"/>
    </xf>
    <xf numFmtId="0" fontId="22" fillId="0" borderId="19" xfId="43" applyFont="1" applyBorder="1" applyAlignment="1">
      <alignment horizontal="center"/>
    </xf>
    <xf numFmtId="0" fontId="28" fillId="0" borderId="14" xfId="43" applyFont="1" applyBorder="1" applyAlignment="1">
      <alignment horizontal="center"/>
    </xf>
    <xf numFmtId="0" fontId="28" fillId="0" borderId="15" xfId="43" applyFont="1" applyBorder="1" applyAlignment="1">
      <alignment horizontal="center"/>
    </xf>
    <xf numFmtId="168" fontId="23" fillId="0" borderId="0" xfId="43" applyNumberFormat="1" applyBorder="1" applyAlignment="1">
      <alignment horizontal="center"/>
    </xf>
    <xf numFmtId="168" fontId="23" fillId="0" borderId="0" xfId="43" applyNumberFormat="1" applyBorder="1"/>
    <xf numFmtId="0" fontId="30" fillId="0" borderId="12" xfId="43" applyFont="1" applyBorder="1"/>
    <xf numFmtId="0" fontId="23" fillId="0" borderId="0" xfId="43" applyFont="1" applyBorder="1"/>
    <xf numFmtId="0" fontId="23" fillId="0" borderId="0" xfId="43" applyFill="1" applyBorder="1"/>
    <xf numFmtId="0" fontId="31" fillId="0" borderId="11" xfId="43" applyFont="1" applyBorder="1"/>
    <xf numFmtId="0" fontId="23" fillId="0" borderId="0" xfId="43" applyAlignment="1">
      <alignment horizontal="left" vertical="center"/>
    </xf>
    <xf numFmtId="169" fontId="23" fillId="0" borderId="11" xfId="43" applyNumberFormat="1" applyBorder="1"/>
    <xf numFmtId="169" fontId="25" fillId="0" borderId="11" xfId="43" applyNumberFormat="1" applyFont="1" applyBorder="1"/>
    <xf numFmtId="2" fontId="23" fillId="0" borderId="11" xfId="43" applyNumberFormat="1" applyFont="1" applyBorder="1"/>
    <xf numFmtId="170" fontId="25" fillId="0" borderId="11" xfId="43" quotePrefix="1" applyNumberFormat="1" applyFont="1" applyBorder="1"/>
    <xf numFmtId="168" fontId="23" fillId="0" borderId="11" xfId="43" applyNumberFormat="1" applyFont="1" applyBorder="1" applyAlignment="1">
      <alignment horizontal="center"/>
    </xf>
    <xf numFmtId="169" fontId="23" fillId="0" borderId="12" xfId="43" applyNumberFormat="1" applyBorder="1"/>
    <xf numFmtId="169" fontId="23" fillId="0" borderId="12" xfId="43" applyNumberFormat="1" applyFont="1" applyBorder="1"/>
    <xf numFmtId="169" fontId="25" fillId="0" borderId="12" xfId="43" applyNumberFormat="1" applyFont="1" applyBorder="1"/>
    <xf numFmtId="0" fontId="23" fillId="0" borderId="0" xfId="43" applyFont="1" applyAlignment="1">
      <alignment horizontal="left"/>
    </xf>
    <xf numFmtId="0" fontId="23" fillId="0" borderId="0" xfId="43" applyBorder="1" applyAlignment="1">
      <alignment horizontal="left"/>
    </xf>
    <xf numFmtId="0" fontId="22" fillId="0" borderId="0" xfId="43" applyFont="1" applyAlignment="1"/>
    <xf numFmtId="0" fontId="22" fillId="0" borderId="0" xfId="43" applyFont="1" applyAlignment="1">
      <alignment horizontal="left"/>
    </xf>
    <xf numFmtId="0" fontId="22" fillId="0" borderId="0" xfId="43" applyFont="1"/>
    <xf numFmtId="0" fontId="23" fillId="0" borderId="0" xfId="43" applyFill="1"/>
    <xf numFmtId="0" fontId="22" fillId="0" borderId="0" xfId="43" applyFont="1" applyFill="1"/>
    <xf numFmtId="0" fontId="22" fillId="0" borderId="0" xfId="43" applyFont="1" applyFill="1" applyAlignment="1"/>
    <xf numFmtId="0" fontId="23" fillId="0" borderId="0" xfId="43" applyFill="1" applyAlignment="1">
      <alignment horizontal="right"/>
    </xf>
    <xf numFmtId="0" fontId="26" fillId="0" borderId="11" xfId="43" applyFont="1" applyBorder="1" applyAlignment="1">
      <alignment horizontal="right"/>
    </xf>
    <xf numFmtId="0" fontId="22" fillId="0" borderId="0" xfId="43" applyFont="1" applyBorder="1" applyAlignment="1">
      <alignment horizontal="center"/>
    </xf>
    <xf numFmtId="0" fontId="22" fillId="0" borderId="0" xfId="43" applyFont="1" applyBorder="1" applyAlignment="1">
      <alignment horizontal="center" wrapText="1"/>
    </xf>
    <xf numFmtId="0" fontId="22" fillId="0" borderId="0" xfId="43" applyFont="1" applyBorder="1" applyAlignment="1">
      <alignment wrapText="1"/>
    </xf>
    <xf numFmtId="0" fontId="22" fillId="0" borderId="0" xfId="43" applyFont="1" applyAlignment="1">
      <alignment horizontal="center" wrapText="1"/>
    </xf>
    <xf numFmtId="0" fontId="35" fillId="0" borderId="0" xfId="43" applyFont="1"/>
    <xf numFmtId="0" fontId="35" fillId="0" borderId="11" xfId="43" applyFont="1" applyBorder="1"/>
    <xf numFmtId="169" fontId="23" fillId="0" borderId="0" xfId="43" applyNumberFormat="1" applyBorder="1"/>
    <xf numFmtId="170" fontId="23" fillId="0" borderId="11" xfId="43" applyNumberFormat="1" applyBorder="1" applyAlignment="1">
      <alignment horizontal="center"/>
    </xf>
    <xf numFmtId="5" fontId="30" fillId="0" borderId="12" xfId="43" applyNumberFormat="1" applyFont="1" applyBorder="1"/>
    <xf numFmtId="1" fontId="23" fillId="0" borderId="12" xfId="43" applyNumberFormat="1" applyBorder="1"/>
    <xf numFmtId="1" fontId="23" fillId="0" borderId="11" xfId="43" applyNumberFormat="1" applyBorder="1"/>
    <xf numFmtId="2" fontId="30" fillId="0" borderId="12" xfId="43" applyNumberFormat="1" applyFont="1" applyBorder="1"/>
    <xf numFmtId="0" fontId="23" fillId="0" borderId="0" xfId="43" applyAlignment="1">
      <alignment horizontal="center"/>
    </xf>
    <xf numFmtId="0" fontId="23" fillId="0" borderId="0" xfId="43" applyAlignment="1">
      <alignment vertical="center"/>
    </xf>
    <xf numFmtId="0" fontId="23" fillId="0" borderId="11" xfId="43" applyBorder="1" applyAlignment="1">
      <alignment horizontal="center"/>
    </xf>
    <xf numFmtId="49" fontId="23" fillId="0" borderId="12" xfId="43" applyNumberFormat="1" applyBorder="1"/>
    <xf numFmtId="49" fontId="23" fillId="0" borderId="12" xfId="43" applyNumberFormat="1" applyBorder="1" applyAlignment="1">
      <alignment horizontal="right"/>
    </xf>
    <xf numFmtId="1" fontId="23" fillId="0" borderId="0" xfId="43" applyNumberFormat="1" applyAlignment="1">
      <alignment horizontal="center"/>
    </xf>
    <xf numFmtId="169" fontId="22" fillId="0" borderId="0" xfId="43" applyNumberFormat="1" applyFont="1" applyAlignment="1">
      <alignment horizontal="center"/>
    </xf>
    <xf numFmtId="49" fontId="36" fillId="39" borderId="0" xfId="0" applyNumberFormat="1" applyFont="1" applyFill="1" applyAlignment="1">
      <alignment horizontal="left" vertical="center"/>
    </xf>
    <xf numFmtId="0" fontId="37" fillId="39" borderId="0" xfId="0" applyFont="1" applyFill="1" applyAlignment="1">
      <alignment vertical="center"/>
    </xf>
    <xf numFmtId="0" fontId="37" fillId="39" borderId="0" xfId="0" applyFont="1" applyFill="1" applyAlignment="1">
      <alignment horizontal="center" vertical="center"/>
    </xf>
    <xf numFmtId="165" fontId="28" fillId="39" borderId="10" xfId="0" applyNumberFormat="1" applyFont="1" applyFill="1" applyBorder="1" applyAlignment="1">
      <alignment horizontal="center" vertical="center"/>
    </xf>
    <xf numFmtId="0" fontId="36" fillId="38" borderId="10" xfId="0" applyFont="1" applyFill="1" applyBorder="1" applyAlignment="1">
      <alignment horizontal="center" vertical="center" wrapText="1"/>
    </xf>
    <xf numFmtId="0" fontId="36" fillId="44" borderId="10" xfId="0" applyFont="1" applyFill="1" applyBorder="1" applyAlignment="1">
      <alignment horizontal="center" vertical="center" wrapText="1"/>
    </xf>
    <xf numFmtId="0" fontId="36" fillId="40" borderId="10" xfId="0" applyFont="1" applyFill="1" applyBorder="1" applyAlignment="1">
      <alignment horizontal="center" vertical="center" wrapText="1"/>
    </xf>
    <xf numFmtId="0" fontId="36" fillId="43" borderId="10" xfId="0" applyFont="1" applyFill="1" applyBorder="1" applyAlignment="1">
      <alignment horizontal="center" vertical="center" wrapText="1"/>
    </xf>
    <xf numFmtId="0" fontId="37" fillId="39" borderId="0" xfId="0" applyFont="1" applyFill="1"/>
    <xf numFmtId="0" fontId="36" fillId="48" borderId="10" xfId="0" applyFont="1" applyFill="1" applyBorder="1" applyAlignment="1">
      <alignment horizontal="center" vertical="center" wrapText="1"/>
    </xf>
    <xf numFmtId="49" fontId="37" fillId="41" borderId="10" xfId="0" applyNumberFormat="1" applyFont="1" applyFill="1" applyBorder="1" applyAlignment="1">
      <alignment horizontal="center"/>
    </xf>
    <xf numFmtId="0" fontId="39" fillId="40" borderId="10" xfId="0" applyNumberFormat="1" applyFont="1" applyFill="1" applyBorder="1" applyAlignment="1" applyProtection="1">
      <alignment horizontal="right" vertical="top" readingOrder="1"/>
    </xf>
    <xf numFmtId="0" fontId="37" fillId="39" borderId="10" xfId="0" applyFont="1" applyFill="1" applyBorder="1" applyAlignment="1">
      <alignment horizontal="center" vertical="center"/>
    </xf>
    <xf numFmtId="166" fontId="40" fillId="39" borderId="10" xfId="0" applyNumberFormat="1" applyFont="1" applyFill="1" applyBorder="1" applyAlignment="1" applyProtection="1">
      <alignment horizontal="center" vertical="center"/>
    </xf>
    <xf numFmtId="166" fontId="39" fillId="47" borderId="10" xfId="0" applyNumberFormat="1" applyFont="1" applyFill="1" applyBorder="1" applyAlignment="1" applyProtection="1">
      <alignment horizontal="center" vertical="center"/>
    </xf>
    <xf numFmtId="167" fontId="39" fillId="39" borderId="10" xfId="0" applyNumberFormat="1" applyFont="1" applyFill="1" applyBorder="1" applyAlignment="1" applyProtection="1">
      <alignment horizontal="center" vertical="center"/>
    </xf>
    <xf numFmtId="0" fontId="37" fillId="39" borderId="10" xfId="0" applyFont="1" applyFill="1" applyBorder="1" applyAlignment="1">
      <alignment vertical="center"/>
    </xf>
    <xf numFmtId="0" fontId="37" fillId="43" borderId="10" xfId="0" applyFont="1" applyFill="1" applyBorder="1" applyAlignment="1">
      <alignment horizontal="center" vertical="center"/>
    </xf>
    <xf numFmtId="0" fontId="37" fillId="48" borderId="10" xfId="0" applyFont="1" applyFill="1" applyBorder="1" applyAlignment="1">
      <alignment horizontal="center" vertical="center"/>
    </xf>
    <xf numFmtId="166" fontId="37" fillId="48" borderId="10" xfId="42" applyNumberFormat="1" applyFont="1" applyFill="1" applyBorder="1" applyAlignment="1">
      <alignment horizontal="center" vertical="center"/>
    </xf>
    <xf numFmtId="165" fontId="37" fillId="48" borderId="10" xfId="42" applyNumberFormat="1" applyFont="1" applyFill="1" applyBorder="1" applyAlignment="1">
      <alignment horizontal="center" vertical="center"/>
    </xf>
    <xf numFmtId="49" fontId="37" fillId="39" borderId="0" xfId="0" applyNumberFormat="1" applyFont="1" applyFill="1" applyAlignment="1">
      <alignment horizontal="center"/>
    </xf>
    <xf numFmtId="0" fontId="37" fillId="47" borderId="0" xfId="0" applyFont="1" applyFill="1"/>
    <xf numFmtId="168" fontId="37" fillId="48" borderId="0" xfId="0" applyNumberFormat="1" applyFont="1" applyFill="1" applyAlignment="1">
      <alignment horizontal="center"/>
    </xf>
    <xf numFmtId="49" fontId="37" fillId="39" borderId="0" xfId="0" applyNumberFormat="1" applyFont="1" applyFill="1" applyAlignment="1">
      <alignment horizontal="center" vertical="center"/>
    </xf>
    <xf numFmtId="0" fontId="39" fillId="39" borderId="0" xfId="0" applyNumberFormat="1" applyFont="1" applyFill="1" applyBorder="1" applyAlignment="1" applyProtection="1">
      <alignment horizontal="right" vertical="center" readingOrder="1"/>
    </xf>
    <xf numFmtId="166" fontId="36" fillId="48" borderId="10" xfId="0" applyNumberFormat="1" applyFont="1" applyFill="1" applyBorder="1" applyAlignment="1">
      <alignment horizontal="center" vertical="center"/>
    </xf>
    <xf numFmtId="165" fontId="36" fillId="48" borderId="10" xfId="42" applyNumberFormat="1" applyFont="1" applyFill="1" applyBorder="1" applyAlignment="1">
      <alignment horizontal="center" vertical="center"/>
    </xf>
    <xf numFmtId="0" fontId="37" fillId="39" borderId="0" xfId="0" applyFont="1" applyFill="1" applyAlignment="1">
      <alignment horizontal="center"/>
    </xf>
    <xf numFmtId="49" fontId="37" fillId="42" borderId="0" xfId="0" applyNumberFormat="1" applyFont="1" applyFill="1" applyAlignment="1">
      <alignment horizontal="center"/>
    </xf>
    <xf numFmtId="0" fontId="37" fillId="42" borderId="0" xfId="0" applyFont="1" applyFill="1"/>
    <xf numFmtId="0" fontId="37" fillId="42" borderId="0" xfId="0" applyFont="1" applyFill="1" applyAlignment="1">
      <alignment horizontal="center"/>
    </xf>
    <xf numFmtId="0" fontId="40" fillId="39" borderId="0" xfId="0" applyNumberFormat="1" applyFont="1" applyFill="1" applyBorder="1" applyAlignment="1" applyProtection="1">
      <alignment horizontal="center" vertical="top" readingOrder="1"/>
    </xf>
    <xf numFmtId="0" fontId="39" fillId="39" borderId="0" xfId="0" applyNumberFormat="1" applyFont="1" applyFill="1" applyBorder="1" applyAlignment="1" applyProtection="1">
      <alignment horizontal="right" vertical="top" readingOrder="1"/>
    </xf>
    <xf numFmtId="3" fontId="39" fillId="39" borderId="0" xfId="0" applyNumberFormat="1" applyFont="1" applyFill="1" applyBorder="1" applyAlignment="1" applyProtection="1">
      <alignment horizontal="right" vertical="top" readingOrder="1"/>
    </xf>
    <xf numFmtId="0" fontId="40" fillId="43" borderId="10" xfId="0" applyNumberFormat="1" applyFont="1" applyFill="1" applyBorder="1" applyAlignment="1" applyProtection="1">
      <alignment horizontal="center" vertical="center" readingOrder="1"/>
    </xf>
    <xf numFmtId="0" fontId="40" fillId="43" borderId="10" xfId="0" applyNumberFormat="1" applyFont="1" applyFill="1" applyBorder="1" applyAlignment="1" applyProtection="1">
      <alignment horizontal="center" vertical="center" wrapText="1" readingOrder="1"/>
    </xf>
    <xf numFmtId="0" fontId="39" fillId="39" borderId="10" xfId="0" applyNumberFormat="1" applyFont="1" applyFill="1" applyBorder="1" applyAlignment="1" applyProtection="1">
      <alignment horizontal="center" vertical="center" readingOrder="1"/>
    </xf>
    <xf numFmtId="0" fontId="37" fillId="39" borderId="10" xfId="0" applyFont="1" applyFill="1" applyBorder="1" applyAlignment="1">
      <alignment horizontal="center" vertical="center" readingOrder="1"/>
    </xf>
    <xf numFmtId="166" fontId="37" fillId="39" borderId="10" xfId="0" applyNumberFormat="1" applyFont="1" applyFill="1" applyBorder="1" applyAlignment="1">
      <alignment horizontal="center" vertical="center" readingOrder="1"/>
    </xf>
    <xf numFmtId="49" fontId="23" fillId="0" borderId="11" xfId="43" applyNumberFormat="1" applyBorder="1"/>
    <xf numFmtId="49" fontId="23" fillId="0" borderId="0" xfId="43" applyNumberFormat="1"/>
    <xf numFmtId="49" fontId="23" fillId="0" borderId="11" xfId="43" applyNumberFormat="1" applyBorder="1" applyAlignment="1">
      <alignment horizontal="center"/>
    </xf>
    <xf numFmtId="49" fontId="23" fillId="0" borderId="12" xfId="43" quotePrefix="1" applyNumberFormat="1" applyFont="1" applyBorder="1"/>
    <xf numFmtId="49" fontId="25" fillId="0" borderId="12" xfId="43" quotePrefix="1" applyNumberFormat="1" applyFont="1" applyBorder="1"/>
    <xf numFmtId="0" fontId="25" fillId="0" borderId="11" xfId="43" applyFont="1" applyBorder="1" applyAlignment="1">
      <alignment horizontal="left"/>
    </xf>
    <xf numFmtId="0" fontId="23" fillId="0" borderId="11" xfId="43" applyFont="1" applyBorder="1"/>
    <xf numFmtId="0" fontId="19" fillId="42" borderId="0" xfId="0" applyNumberFormat="1" applyFont="1" applyFill="1" applyBorder="1" applyAlignment="1" applyProtection="1">
      <alignment horizontal="right" vertical="top" readingOrder="1"/>
    </xf>
    <xf numFmtId="0" fontId="19" fillId="42" borderId="0" xfId="0" applyNumberFormat="1" applyFont="1" applyFill="1" applyBorder="1" applyAlignment="1" applyProtection="1">
      <alignment horizontal="left" vertical="top" readingOrder="1"/>
    </xf>
    <xf numFmtId="0" fontId="18" fillId="42" borderId="0" xfId="0" applyNumberFormat="1" applyFont="1" applyFill="1" applyBorder="1" applyAlignment="1" applyProtection="1">
      <alignment horizontal="right" vertical="top" readingOrder="1"/>
    </xf>
    <xf numFmtId="0" fontId="0" fillId="42" borderId="0" xfId="0" applyFill="1"/>
    <xf numFmtId="0" fontId="41" fillId="42" borderId="0" xfId="0" applyNumberFormat="1" applyFont="1" applyFill="1" applyBorder="1" applyAlignment="1" applyProtection="1">
      <alignment vertical="center" readingOrder="1"/>
    </xf>
    <xf numFmtId="49" fontId="39" fillId="34" borderId="0" xfId="0" applyNumberFormat="1" applyFont="1" applyFill="1" applyBorder="1" applyAlignment="1" applyProtection="1">
      <alignment horizontal="left" vertical="top" readingOrder="1"/>
    </xf>
    <xf numFmtId="0" fontId="39" fillId="34" borderId="0" xfId="0" applyNumberFormat="1" applyFont="1" applyFill="1" applyBorder="1" applyAlignment="1" applyProtection="1">
      <alignment horizontal="left" vertical="top" readingOrder="1"/>
    </xf>
    <xf numFmtId="0" fontId="39" fillId="34" borderId="0" xfId="0" applyNumberFormat="1" applyFont="1" applyFill="1" applyBorder="1" applyAlignment="1" applyProtection="1">
      <alignment horizontal="center" vertical="center" readingOrder="1"/>
    </xf>
    <xf numFmtId="166" fontId="39" fillId="34" borderId="0" xfId="0" applyNumberFormat="1" applyFont="1" applyFill="1" applyBorder="1" applyAlignment="1" applyProtection="1">
      <alignment horizontal="center" vertical="center" readingOrder="1"/>
    </xf>
    <xf numFmtId="49" fontId="37" fillId="0" borderId="0" xfId="0" applyNumberFormat="1" applyFont="1"/>
    <xf numFmtId="0" fontId="37" fillId="0" borderId="0" xfId="0" applyFont="1"/>
    <xf numFmtId="0" fontId="37" fillId="0" borderId="0" xfId="0" applyNumberFormat="1" applyFont="1"/>
    <xf numFmtId="0" fontId="38" fillId="38" borderId="0" xfId="0" applyFont="1" applyFill="1" applyAlignment="1">
      <alignment horizontal="center" vertical="center"/>
    </xf>
    <xf numFmtId="0" fontId="38" fillId="38" borderId="0" xfId="0" applyNumberFormat="1" applyFont="1" applyFill="1" applyAlignment="1">
      <alignment horizontal="center" vertical="center"/>
    </xf>
    <xf numFmtId="166" fontId="38" fillId="38" borderId="0" xfId="42" applyNumberFormat="1" applyFont="1" applyFill="1" applyAlignment="1">
      <alignment horizontal="center" vertical="center" wrapText="1"/>
    </xf>
    <xf numFmtId="166" fontId="37" fillId="0" borderId="0" xfId="42" applyNumberFormat="1" applyFont="1"/>
    <xf numFmtId="0" fontId="38" fillId="38" borderId="0" xfId="0" applyNumberFormat="1" applyFont="1" applyFill="1" applyAlignment="1">
      <alignment horizontal="center" vertical="center" wrapText="1"/>
    </xf>
    <xf numFmtId="49" fontId="37" fillId="38" borderId="0" xfId="0" applyNumberFormat="1" applyFont="1" applyFill="1" applyAlignment="1">
      <alignment horizontal="center"/>
    </xf>
    <xf numFmtId="0" fontId="37" fillId="38" borderId="0" xfId="0" applyNumberFormat="1" applyFont="1" applyFill="1" applyAlignment="1">
      <alignment horizontal="center"/>
    </xf>
    <xf numFmtId="166" fontId="37" fillId="0" borderId="0" xfId="42" applyNumberFormat="1" applyFont="1" applyAlignment="1">
      <alignment horizontal="center"/>
    </xf>
    <xf numFmtId="0" fontId="37" fillId="0" borderId="0" xfId="42" applyNumberFormat="1" applyFont="1" applyFill="1" applyAlignment="1">
      <alignment horizontal="center"/>
    </xf>
    <xf numFmtId="2" fontId="37" fillId="0" borderId="0" xfId="42" applyNumberFormat="1" applyFont="1" applyFill="1" applyAlignment="1">
      <alignment horizontal="center"/>
    </xf>
    <xf numFmtId="0" fontId="36" fillId="0" borderId="0" xfId="0" applyNumberFormat="1" applyFont="1"/>
    <xf numFmtId="166" fontId="36" fillId="0" borderId="0" xfId="42" applyNumberFormat="1" applyFont="1" applyAlignment="1">
      <alignment horizontal="center"/>
    </xf>
    <xf numFmtId="0" fontId="36" fillId="0" borderId="0" xfId="0" applyNumberFormat="1" applyFont="1" applyAlignment="1">
      <alignment horizontal="center"/>
    </xf>
    <xf numFmtId="166" fontId="44" fillId="0" borderId="0" xfId="42" applyNumberFormat="1" applyFont="1" applyAlignment="1">
      <alignment horizontal="center"/>
    </xf>
    <xf numFmtId="49" fontId="45" fillId="41" borderId="10" xfId="0" applyNumberFormat="1" applyFont="1" applyFill="1" applyBorder="1" applyAlignment="1">
      <alignment horizontal="center" vertical="center"/>
    </xf>
    <xf numFmtId="0" fontId="37" fillId="0" borderId="0" xfId="0" applyFont="1" applyAlignment="1">
      <alignment horizontal="center"/>
    </xf>
    <xf numFmtId="0" fontId="0" fillId="39" borderId="0" xfId="0" applyFill="1"/>
    <xf numFmtId="2" fontId="37" fillId="39" borderId="0" xfId="42" applyNumberFormat="1" applyFont="1" applyFill="1" applyAlignment="1">
      <alignment horizontal="center"/>
    </xf>
    <xf numFmtId="166" fontId="37" fillId="39" borderId="0" xfId="42" applyNumberFormat="1" applyFont="1" applyFill="1" applyAlignment="1">
      <alignment horizontal="center"/>
    </xf>
    <xf numFmtId="165" fontId="44" fillId="39" borderId="10" xfId="0" applyNumberFormat="1" applyFont="1" applyFill="1" applyBorder="1" applyAlignment="1">
      <alignment horizontal="center" vertical="center"/>
    </xf>
    <xf numFmtId="49" fontId="46" fillId="46" borderId="10" xfId="0" applyNumberFormat="1" applyFont="1" applyFill="1" applyBorder="1" applyAlignment="1">
      <alignment horizontal="center" vertical="center"/>
    </xf>
    <xf numFmtId="0" fontId="47" fillId="39" borderId="0" xfId="0" applyFont="1" applyFill="1"/>
    <xf numFmtId="0" fontId="46" fillId="46" borderId="12" xfId="0" applyFont="1" applyFill="1" applyBorder="1" applyAlignment="1">
      <alignment vertical="center"/>
    </xf>
    <xf numFmtId="0" fontId="46" fillId="39" borderId="11" xfId="0" applyNumberFormat="1" applyFont="1" applyFill="1" applyBorder="1" applyAlignment="1">
      <alignment horizontal="left" vertical="center"/>
    </xf>
    <xf numFmtId="0" fontId="46" fillId="39" borderId="12" xfId="0" applyNumberFormat="1" applyFont="1" applyFill="1" applyBorder="1" applyAlignment="1">
      <alignment horizontal="left" vertical="center"/>
    </xf>
    <xf numFmtId="0" fontId="46" fillId="39" borderId="0" xfId="0" applyFont="1" applyFill="1" applyAlignment="1">
      <alignment vertical="center"/>
    </xf>
    <xf numFmtId="168" fontId="37" fillId="43" borderId="10" xfId="0" applyNumberFormat="1" applyFont="1" applyFill="1" applyBorder="1" applyAlignment="1">
      <alignment horizontal="center" vertical="center"/>
    </xf>
    <xf numFmtId="168" fontId="37" fillId="43" borderId="0" xfId="0" applyNumberFormat="1" applyFont="1" applyFill="1" applyAlignment="1">
      <alignment horizontal="center"/>
    </xf>
    <xf numFmtId="168" fontId="36" fillId="43" borderId="10" xfId="0" applyNumberFormat="1" applyFont="1" applyFill="1" applyBorder="1" applyAlignment="1">
      <alignment horizontal="center" vertical="center"/>
    </xf>
    <xf numFmtId="0" fontId="36" fillId="49" borderId="10" xfId="0" applyFont="1" applyFill="1" applyBorder="1" applyAlignment="1">
      <alignment horizontal="center" vertical="center" wrapText="1"/>
    </xf>
    <xf numFmtId="0" fontId="37" fillId="49" borderId="10" xfId="0" applyFont="1" applyFill="1" applyBorder="1" applyAlignment="1">
      <alignment horizontal="center" vertical="center"/>
    </xf>
    <xf numFmtId="1" fontId="37" fillId="49" borderId="10" xfId="0" applyNumberFormat="1" applyFont="1" applyFill="1" applyBorder="1" applyAlignment="1">
      <alignment horizontal="center" vertical="center"/>
    </xf>
    <xf numFmtId="0" fontId="37" fillId="49" borderId="0" xfId="0" applyFont="1" applyFill="1"/>
    <xf numFmtId="1" fontId="36" fillId="49" borderId="10" xfId="0" applyNumberFormat="1" applyFont="1" applyFill="1" applyBorder="1" applyAlignment="1">
      <alignment horizontal="center" vertical="center"/>
    </xf>
    <xf numFmtId="1" fontId="37" fillId="39" borderId="10" xfId="0" applyNumberFormat="1" applyFont="1" applyFill="1" applyBorder="1" applyAlignment="1">
      <alignment horizontal="center" vertical="center"/>
    </xf>
    <xf numFmtId="1" fontId="36" fillId="39" borderId="10" xfId="0" applyNumberFormat="1" applyFont="1" applyFill="1" applyBorder="1" applyAlignment="1">
      <alignment horizontal="center" vertical="center"/>
    </xf>
    <xf numFmtId="0" fontId="46" fillId="39" borderId="10" xfId="0" applyFont="1" applyFill="1" applyBorder="1" applyAlignment="1">
      <alignment horizontal="center" vertical="center" wrapText="1"/>
    </xf>
    <xf numFmtId="0" fontId="36" fillId="39" borderId="10" xfId="0" applyFont="1" applyFill="1" applyBorder="1" applyAlignment="1">
      <alignment horizontal="center" vertical="center" wrapText="1"/>
    </xf>
    <xf numFmtId="49" fontId="39" fillId="39" borderId="20" xfId="0" applyNumberFormat="1" applyFont="1" applyFill="1" applyBorder="1" applyAlignment="1" applyProtection="1">
      <alignment horizontal="left" vertical="center" readingOrder="1"/>
    </xf>
    <xf numFmtId="0" fontId="39" fillId="39" borderId="20" xfId="0" applyNumberFormat="1" applyFont="1" applyFill="1" applyBorder="1" applyAlignment="1" applyProtection="1">
      <alignment horizontal="left" vertical="center" readingOrder="1"/>
    </xf>
    <xf numFmtId="2" fontId="37" fillId="39" borderId="20" xfId="42" applyNumberFormat="1" applyFont="1" applyFill="1" applyBorder="1" applyAlignment="1">
      <alignment horizontal="center" vertical="center"/>
    </xf>
    <xf numFmtId="166" fontId="37" fillId="39" borderId="20" xfId="42" applyNumberFormat="1" applyFont="1" applyFill="1" applyBorder="1" applyAlignment="1">
      <alignment horizontal="center" vertical="center"/>
    </xf>
    <xf numFmtId="0" fontId="0" fillId="39" borderId="0" xfId="0" applyFill="1" applyAlignment="1">
      <alignment vertical="center"/>
    </xf>
    <xf numFmtId="0" fontId="39" fillId="39" borderId="21" xfId="0" applyNumberFormat="1" applyFont="1" applyFill="1" applyBorder="1" applyAlignment="1" applyProtection="1">
      <alignment horizontal="left" vertical="center" readingOrder="1"/>
    </xf>
    <xf numFmtId="0" fontId="0" fillId="39" borderId="0" xfId="0" applyFill="1" applyAlignment="1"/>
    <xf numFmtId="49" fontId="39" fillId="39" borderId="0" xfId="0" applyNumberFormat="1" applyFont="1" applyFill="1" applyBorder="1" applyAlignment="1" applyProtection="1">
      <alignment horizontal="left" readingOrder="1"/>
    </xf>
    <xf numFmtId="0" fontId="39" fillId="39" borderId="0" xfId="0" applyNumberFormat="1" applyFont="1" applyFill="1" applyBorder="1" applyAlignment="1" applyProtection="1">
      <alignment horizontal="left" readingOrder="1"/>
    </xf>
    <xf numFmtId="1" fontId="37" fillId="39" borderId="20" xfId="42" applyNumberFormat="1" applyFont="1" applyFill="1" applyBorder="1" applyAlignment="1">
      <alignment horizontal="center" vertical="center"/>
    </xf>
    <xf numFmtId="1" fontId="37" fillId="39" borderId="0" xfId="42" applyNumberFormat="1" applyFont="1" applyFill="1" applyAlignment="1">
      <alignment horizontal="center"/>
    </xf>
    <xf numFmtId="0" fontId="39" fillId="43" borderId="21" xfId="0" applyNumberFormat="1" applyFont="1" applyFill="1" applyBorder="1" applyAlignment="1" applyProtection="1">
      <alignment horizontal="center" vertical="center" readingOrder="1"/>
    </xf>
    <xf numFmtId="1" fontId="37" fillId="43" borderId="20" xfId="42" applyNumberFormat="1" applyFont="1" applyFill="1" applyBorder="1" applyAlignment="1">
      <alignment horizontal="center" vertical="center"/>
    </xf>
    <xf numFmtId="2" fontId="37" fillId="43" borderId="20" xfId="42" applyNumberFormat="1" applyFont="1" applyFill="1" applyBorder="1" applyAlignment="1">
      <alignment horizontal="center" vertical="center"/>
    </xf>
    <xf numFmtId="166" fontId="37" fillId="43" borderId="20" xfId="42" applyNumberFormat="1" applyFont="1" applyFill="1" applyBorder="1" applyAlignment="1">
      <alignment horizontal="center" vertical="center"/>
    </xf>
    <xf numFmtId="49" fontId="36" fillId="39" borderId="0" xfId="0" applyNumberFormat="1" applyFont="1" applyFill="1" applyAlignment="1">
      <alignment horizontal="left" vertical="center"/>
    </xf>
    <xf numFmtId="0" fontId="36" fillId="39" borderId="0" xfId="0" applyFont="1" applyFill="1" applyAlignment="1">
      <alignment horizontal="right" vertical="center"/>
    </xf>
    <xf numFmtId="0" fontId="46" fillId="46" borderId="11" xfId="0" applyFont="1" applyFill="1" applyBorder="1" applyAlignment="1">
      <alignment horizontal="center" vertical="center"/>
    </xf>
    <xf numFmtId="0" fontId="48" fillId="43" borderId="20" xfId="0" applyFont="1" applyFill="1" applyBorder="1" applyAlignment="1">
      <alignment horizontal="center" vertical="center" wrapText="1"/>
    </xf>
    <xf numFmtId="0" fontId="48" fillId="43" borderId="20" xfId="0" applyFont="1" applyFill="1" applyBorder="1" applyAlignment="1">
      <alignment horizontal="center" vertical="center"/>
    </xf>
    <xf numFmtId="0" fontId="50" fillId="39" borderId="0" xfId="0" applyFont="1" applyFill="1"/>
    <xf numFmtId="0" fontId="48" fillId="43" borderId="20" xfId="0" applyFont="1" applyFill="1" applyBorder="1" applyAlignment="1">
      <alignment horizontal="left" vertical="center" wrapText="1"/>
    </xf>
    <xf numFmtId="0" fontId="51" fillId="43" borderId="21" xfId="0" applyNumberFormat="1" applyFont="1" applyFill="1" applyBorder="1" applyAlignment="1" applyProtection="1">
      <alignment horizontal="center" vertical="center" readingOrder="1"/>
    </xf>
    <xf numFmtId="1" fontId="49" fillId="43" borderId="20" xfId="42" applyNumberFormat="1" applyFont="1" applyFill="1" applyBorder="1" applyAlignment="1">
      <alignment horizontal="center" vertical="center"/>
    </xf>
    <xf numFmtId="2" fontId="49" fillId="43" borderId="20" xfId="42" applyNumberFormat="1" applyFont="1" applyFill="1" applyBorder="1" applyAlignment="1">
      <alignment horizontal="center" vertical="center"/>
    </xf>
    <xf numFmtId="166" fontId="49" fillId="43" borderId="20" xfId="42" applyNumberFormat="1" applyFont="1" applyFill="1" applyBorder="1" applyAlignment="1">
      <alignment horizontal="center" vertical="center"/>
    </xf>
    <xf numFmtId="0" fontId="50" fillId="39" borderId="0" xfId="0" applyFont="1" applyFill="1" applyAlignment="1">
      <alignment vertical="center"/>
    </xf>
    <xf numFmtId="0" fontId="52" fillId="0" borderId="0" xfId="44"/>
    <xf numFmtId="2" fontId="52" fillId="0" borderId="0" xfId="44" applyNumberFormat="1"/>
    <xf numFmtId="1" fontId="52" fillId="0" borderId="0" xfId="44" applyNumberFormat="1"/>
    <xf numFmtId="49" fontId="26" fillId="0" borderId="0" xfId="44" applyNumberFormat="1" applyFont="1"/>
    <xf numFmtId="0" fontId="53" fillId="0" borderId="0" xfId="0" applyFont="1" applyAlignment="1">
      <alignment horizontal="center"/>
    </xf>
    <xf numFmtId="49" fontId="36" fillId="39" borderId="0" xfId="0" applyNumberFormat="1" applyFont="1" applyFill="1" applyAlignment="1">
      <alignment horizontal="left" vertical="center"/>
    </xf>
    <xf numFmtId="171" fontId="52" fillId="0" borderId="0" xfId="44" applyNumberFormat="1" applyAlignment="1">
      <alignment horizontal="left"/>
    </xf>
    <xf numFmtId="0" fontId="54" fillId="34" borderId="0" xfId="0" applyNumberFormat="1" applyFont="1" applyFill="1" applyBorder="1" applyAlignment="1" applyProtection="1">
      <alignment horizontal="right" vertical="top" readingOrder="1"/>
    </xf>
    <xf numFmtId="4" fontId="54" fillId="34" borderId="0" xfId="0" applyNumberFormat="1" applyFont="1" applyFill="1" applyBorder="1" applyAlignment="1" applyProtection="1">
      <alignment horizontal="right" vertical="top" readingOrder="1"/>
    </xf>
    <xf numFmtId="0" fontId="54" fillId="34" borderId="0" xfId="0" applyNumberFormat="1" applyFont="1" applyFill="1" applyBorder="1" applyAlignment="1" applyProtection="1">
      <alignment horizontal="left" vertical="top" readingOrder="1"/>
    </xf>
    <xf numFmtId="164" fontId="54" fillId="35" borderId="0" xfId="0" applyNumberFormat="1" applyFont="1" applyFill="1" applyBorder="1" applyAlignment="1" applyProtection="1">
      <alignment horizontal="right" vertical="top" readingOrder="1"/>
    </xf>
    <xf numFmtId="0" fontId="54" fillId="35" borderId="0" xfId="0" applyNumberFormat="1" applyFont="1" applyFill="1" applyBorder="1" applyAlignment="1" applyProtection="1">
      <alignment horizontal="left" vertical="top" readingOrder="1"/>
    </xf>
    <xf numFmtId="4" fontId="54" fillId="35" borderId="0" xfId="0" applyNumberFormat="1" applyFont="1" applyFill="1" applyBorder="1" applyAlignment="1" applyProtection="1">
      <alignment horizontal="right" vertical="top" readingOrder="1"/>
    </xf>
    <xf numFmtId="4" fontId="54" fillId="0" borderId="0" xfId="0" applyNumberFormat="1" applyFont="1" applyFill="1" applyBorder="1" applyAlignment="1" applyProtection="1">
      <alignment horizontal="right" vertical="top" readingOrder="1"/>
    </xf>
    <xf numFmtId="0" fontId="54" fillId="36" borderId="0" xfId="0" applyNumberFormat="1" applyFont="1" applyFill="1" applyBorder="1" applyAlignment="1" applyProtection="1">
      <alignment horizontal="right" vertical="top" readingOrder="1"/>
    </xf>
    <xf numFmtId="0" fontId="54" fillId="36" borderId="0" xfId="0" applyNumberFormat="1" applyFont="1" applyFill="1" applyBorder="1" applyAlignment="1" applyProtection="1">
      <alignment horizontal="left" vertical="top" readingOrder="1"/>
    </xf>
    <xf numFmtId="0" fontId="54" fillId="0" borderId="0" xfId="0" applyNumberFormat="1" applyFont="1" applyFill="1" applyBorder="1" applyAlignment="1" applyProtection="1">
      <alignment horizontal="right" vertical="top" readingOrder="1"/>
    </xf>
    <xf numFmtId="0" fontId="54" fillId="37" borderId="0" xfId="0" applyNumberFormat="1" applyFont="1" applyFill="1" applyBorder="1" applyAlignment="1" applyProtection="1">
      <alignment horizontal="right" vertical="top" readingOrder="1"/>
    </xf>
    <xf numFmtId="0" fontId="54" fillId="37" borderId="0" xfId="0" applyNumberFormat="1" applyFont="1" applyFill="1" applyBorder="1" applyAlignment="1" applyProtection="1">
      <alignment horizontal="left" vertical="top" readingOrder="1"/>
    </xf>
    <xf numFmtId="0" fontId="54" fillId="35" borderId="0" xfId="0" applyNumberFormat="1" applyFont="1" applyFill="1" applyBorder="1" applyAlignment="1" applyProtection="1">
      <alignment horizontal="right" vertical="top" readingOrder="1"/>
    </xf>
    <xf numFmtId="164" fontId="54" fillId="36" borderId="0" xfId="0" applyNumberFormat="1" applyFont="1" applyFill="1" applyBorder="1" applyAlignment="1" applyProtection="1">
      <alignment horizontal="right" vertical="top" readingOrder="1"/>
    </xf>
    <xf numFmtId="4" fontId="54" fillId="36" borderId="0" xfId="0" applyNumberFormat="1" applyFont="1" applyFill="1" applyBorder="1" applyAlignment="1" applyProtection="1">
      <alignment horizontal="right" vertical="top" readingOrder="1"/>
    </xf>
    <xf numFmtId="164" fontId="54" fillId="37" borderId="0" xfId="0" applyNumberFormat="1" applyFont="1" applyFill="1" applyBorder="1" applyAlignment="1" applyProtection="1">
      <alignment horizontal="right" vertical="top" readingOrder="1"/>
    </xf>
    <xf numFmtId="4" fontId="54" fillId="37" borderId="0" xfId="0" applyNumberFormat="1" applyFont="1" applyFill="1" applyBorder="1" applyAlignment="1" applyProtection="1">
      <alignment horizontal="right" vertical="top" readingOrder="1"/>
    </xf>
    <xf numFmtId="0" fontId="55" fillId="0" borderId="10" xfId="0" applyNumberFormat="1" applyFont="1" applyFill="1" applyBorder="1" applyAlignment="1" applyProtection="1">
      <alignment horizontal="right" vertical="top" readingOrder="1"/>
    </xf>
    <xf numFmtId="3" fontId="55" fillId="0" borderId="10" xfId="0" applyNumberFormat="1" applyFont="1" applyFill="1" applyBorder="1" applyAlignment="1" applyProtection="1">
      <alignment horizontal="right" vertical="top" readingOrder="1"/>
    </xf>
    <xf numFmtId="0" fontId="36" fillId="50" borderId="10" xfId="0" applyFont="1" applyFill="1" applyBorder="1" applyAlignment="1">
      <alignment horizontal="center" vertical="center" wrapText="1"/>
    </xf>
    <xf numFmtId="49" fontId="46" fillId="46" borderId="12" xfId="0" applyNumberFormat="1" applyFont="1" applyFill="1" applyBorder="1" applyAlignment="1">
      <alignment horizontal="center" vertical="center"/>
    </xf>
    <xf numFmtId="0" fontId="16" fillId="0" borderId="0" xfId="0" applyFont="1" applyAlignment="1">
      <alignment horizontal="right" vertical="center"/>
    </xf>
    <xf numFmtId="171" fontId="46" fillId="39" borderId="12" xfId="0" applyNumberFormat="1" applyFont="1" applyFill="1" applyBorder="1" applyAlignment="1">
      <alignment horizontal="center" vertical="center"/>
    </xf>
    <xf numFmtId="0" fontId="26" fillId="0" borderId="0" xfId="44" applyNumberFormat="1" applyFont="1"/>
    <xf numFmtId="49" fontId="36" fillId="39" borderId="0" xfId="0" applyNumberFormat="1" applyFont="1" applyFill="1" applyAlignment="1">
      <alignment horizontal="left" vertical="center"/>
    </xf>
    <xf numFmtId="49" fontId="46" fillId="39" borderId="11" xfId="0" applyNumberFormat="1" applyFont="1" applyFill="1" applyBorder="1" applyAlignment="1">
      <alignment horizontal="center" vertical="center"/>
    </xf>
    <xf numFmtId="0" fontId="56" fillId="39" borderId="0" xfId="0" applyFont="1" applyFill="1"/>
    <xf numFmtId="0" fontId="57" fillId="39" borderId="0" xfId="0" applyFont="1" applyFill="1" applyAlignment="1">
      <alignment horizontal="right"/>
    </xf>
    <xf numFmtId="166" fontId="57" fillId="39" borderId="0" xfId="0" applyNumberFormat="1" applyFont="1" applyFill="1" applyAlignment="1">
      <alignment horizontal="center"/>
    </xf>
    <xf numFmtId="166" fontId="58" fillId="39" borderId="0" xfId="0" applyNumberFormat="1" applyFont="1" applyFill="1" applyAlignment="1">
      <alignment horizontal="center"/>
    </xf>
    <xf numFmtId="10" fontId="58" fillId="39" borderId="23" xfId="0" applyNumberFormat="1" applyFont="1" applyFill="1" applyBorder="1" applyAlignment="1">
      <alignment horizontal="center"/>
    </xf>
    <xf numFmtId="166" fontId="58" fillId="39" borderId="22" xfId="0" applyNumberFormat="1" applyFont="1" applyFill="1" applyBorder="1" applyAlignment="1">
      <alignment horizontal="center"/>
    </xf>
    <xf numFmtId="0" fontId="57" fillId="39" borderId="0" xfId="0" applyFont="1" applyFill="1" applyAlignment="1">
      <alignment horizontal="center" vertical="center"/>
    </xf>
    <xf numFmtId="49" fontId="39" fillId="39" borderId="0" xfId="0" applyNumberFormat="1" applyFont="1" applyFill="1" applyBorder="1" applyAlignment="1" applyProtection="1">
      <alignment horizontal="left" vertical="center" readingOrder="1"/>
    </xf>
    <xf numFmtId="0" fontId="39" fillId="39" borderId="0" xfId="0" applyNumberFormat="1" applyFont="1" applyFill="1" applyBorder="1" applyAlignment="1" applyProtection="1">
      <alignment horizontal="left" vertical="center" readingOrder="1"/>
    </xf>
    <xf numFmtId="1" fontId="37" fillId="39" borderId="0" xfId="42" applyNumberFormat="1" applyFont="1" applyFill="1" applyBorder="1" applyAlignment="1">
      <alignment horizontal="center" vertical="center"/>
    </xf>
    <xf numFmtId="2" fontId="37" fillId="39" borderId="0" xfId="42" applyNumberFormat="1" applyFont="1" applyFill="1" applyBorder="1" applyAlignment="1">
      <alignment horizontal="center" vertical="center"/>
    </xf>
    <xf numFmtId="166" fontId="37" fillId="39" borderId="0" xfId="42" applyNumberFormat="1" applyFont="1" applyFill="1" applyBorder="1" applyAlignment="1">
      <alignment horizontal="center" vertical="center"/>
    </xf>
    <xf numFmtId="166" fontId="57" fillId="39" borderId="22" xfId="0" applyNumberFormat="1" applyFont="1" applyFill="1" applyBorder="1" applyAlignment="1">
      <alignment horizontal="center"/>
    </xf>
    <xf numFmtId="0" fontId="46" fillId="39" borderId="11" xfId="0" applyNumberFormat="1" applyFont="1" applyFill="1" applyBorder="1" applyAlignment="1">
      <alignment horizontal="center" vertical="center"/>
    </xf>
    <xf numFmtId="0" fontId="48" fillId="51" borderId="20" xfId="0" applyFont="1" applyFill="1" applyBorder="1" applyAlignment="1">
      <alignment horizontal="center" vertical="center" wrapText="1"/>
    </xf>
    <xf numFmtId="0" fontId="48" fillId="51" borderId="20" xfId="0" applyFont="1" applyFill="1" applyBorder="1" applyAlignment="1">
      <alignment horizontal="center" vertical="center"/>
    </xf>
    <xf numFmtId="0" fontId="48" fillId="51" borderId="20" xfId="0" applyFont="1" applyFill="1" applyBorder="1" applyAlignment="1">
      <alignment horizontal="left" vertical="center" wrapText="1"/>
    </xf>
    <xf numFmtId="0" fontId="51" fillId="51" borderId="21" xfId="0" applyNumberFormat="1" applyFont="1" applyFill="1" applyBorder="1" applyAlignment="1" applyProtection="1">
      <alignment horizontal="center" vertical="center" readingOrder="1"/>
    </xf>
    <xf numFmtId="1" fontId="49" fillId="51" borderId="20" xfId="42" applyNumberFormat="1" applyFont="1" applyFill="1" applyBorder="1" applyAlignment="1">
      <alignment horizontal="center" vertical="center"/>
    </xf>
    <xf numFmtId="2" fontId="49" fillId="51" borderId="20" xfId="42" applyNumberFormat="1" applyFont="1" applyFill="1" applyBorder="1" applyAlignment="1">
      <alignment horizontal="center" vertical="center"/>
    </xf>
    <xf numFmtId="166" fontId="49" fillId="51" borderId="20" xfId="42" applyNumberFormat="1" applyFont="1" applyFill="1" applyBorder="1" applyAlignment="1">
      <alignment horizontal="center" vertical="center"/>
    </xf>
    <xf numFmtId="0" fontId="48" fillId="51" borderId="20" xfId="0" applyFont="1" applyFill="1" applyBorder="1" applyAlignment="1">
      <alignment horizontal="left" vertical="center"/>
    </xf>
    <xf numFmtId="0" fontId="39" fillId="51" borderId="21" xfId="0" applyNumberFormat="1" applyFont="1" applyFill="1" applyBorder="1" applyAlignment="1" applyProtection="1">
      <alignment horizontal="center" vertical="center" readingOrder="1"/>
    </xf>
    <xf numFmtId="1" fontId="37" fillId="51" borderId="20" xfId="42" applyNumberFormat="1" applyFont="1" applyFill="1" applyBorder="1" applyAlignment="1">
      <alignment horizontal="center" vertical="center"/>
    </xf>
    <xf numFmtId="2" fontId="37" fillId="51" borderId="20" xfId="42" applyNumberFormat="1" applyFont="1" applyFill="1" applyBorder="1" applyAlignment="1">
      <alignment horizontal="center" vertical="center"/>
    </xf>
    <xf numFmtId="166" fontId="37" fillId="51" borderId="20" xfId="42" applyNumberFormat="1" applyFont="1" applyFill="1" applyBorder="1" applyAlignment="1">
      <alignment horizontal="center" vertical="center"/>
    </xf>
    <xf numFmtId="0" fontId="46" fillId="39" borderId="11" xfId="0" applyFont="1" applyFill="1" applyBorder="1" applyAlignment="1">
      <alignment vertical="center"/>
    </xf>
    <xf numFmtId="0" fontId="46" fillId="39" borderId="11" xfId="0" applyFont="1" applyFill="1" applyBorder="1" applyAlignment="1">
      <alignment horizontal="center" vertical="center"/>
    </xf>
    <xf numFmtId="0" fontId="46" fillId="39" borderId="12" xfId="0" applyFont="1" applyFill="1" applyBorder="1" applyAlignment="1">
      <alignment vertical="center"/>
    </xf>
    <xf numFmtId="49" fontId="46" fillId="39" borderId="12" xfId="0" applyNumberFormat="1" applyFont="1" applyFill="1" applyBorder="1" applyAlignment="1">
      <alignment horizontal="center" vertical="center"/>
    </xf>
    <xf numFmtId="0" fontId="46" fillId="39" borderId="12" xfId="0" applyNumberFormat="1" applyFont="1" applyFill="1" applyBorder="1" applyAlignment="1">
      <alignment horizontal="center" vertical="center"/>
    </xf>
    <xf numFmtId="3" fontId="18" fillId="34" borderId="0" xfId="0" applyNumberFormat="1" applyFont="1" applyFill="1" applyBorder="1" applyAlignment="1" applyProtection="1">
      <alignment horizontal="right" vertical="top" readingOrder="1"/>
    </xf>
    <xf numFmtId="0" fontId="19" fillId="34" borderId="0" xfId="0" applyNumberFormat="1" applyFont="1" applyFill="1" applyBorder="1" applyAlignment="1" applyProtection="1">
      <alignment horizontal="right" vertical="top" readingOrder="1"/>
    </xf>
    <xf numFmtId="0" fontId="19" fillId="34" borderId="0" xfId="0" applyNumberFormat="1" applyFont="1" applyFill="1" applyBorder="1" applyAlignment="1" applyProtection="1">
      <alignment horizontal="left" vertical="top" readingOrder="1"/>
    </xf>
    <xf numFmtId="0" fontId="19" fillId="35" borderId="0" xfId="0" applyNumberFormat="1" applyFont="1" applyFill="1" applyBorder="1" applyAlignment="1" applyProtection="1">
      <alignment horizontal="right" vertical="top" readingOrder="1"/>
    </xf>
    <xf numFmtId="0" fontId="19" fillId="35" borderId="0" xfId="0" applyNumberFormat="1" applyFont="1" applyFill="1" applyBorder="1" applyAlignment="1" applyProtection="1">
      <alignment horizontal="left" vertical="top" readingOrder="1"/>
    </xf>
    <xf numFmtId="0" fontId="19" fillId="36" borderId="0" xfId="0" applyNumberFormat="1" applyFont="1" applyFill="1" applyBorder="1" applyAlignment="1" applyProtection="1">
      <alignment horizontal="right" vertical="top" readingOrder="1"/>
    </xf>
    <xf numFmtId="0" fontId="19" fillId="36" borderId="0" xfId="0" applyNumberFormat="1" applyFont="1" applyFill="1" applyBorder="1" applyAlignment="1" applyProtection="1">
      <alignment horizontal="left" vertical="top" readingOrder="1"/>
    </xf>
    <xf numFmtId="0" fontId="19" fillId="37" borderId="0" xfId="0" applyNumberFormat="1" applyFont="1" applyFill="1" applyBorder="1" applyAlignment="1" applyProtection="1">
      <alignment horizontal="right" vertical="top" readingOrder="1"/>
    </xf>
    <xf numFmtId="0" fontId="19" fillId="37" borderId="0" xfId="0" applyNumberFormat="1" applyFont="1" applyFill="1" applyBorder="1" applyAlignment="1" applyProtection="1">
      <alignment horizontal="left" vertical="top" readingOrder="1"/>
    </xf>
    <xf numFmtId="0" fontId="39" fillId="0" borderId="0" xfId="0" applyNumberFormat="1" applyFont="1" applyFill="1" applyBorder="1" applyAlignment="1" applyProtection="1">
      <alignment horizontal="right" vertical="top" readingOrder="1"/>
    </xf>
    <xf numFmtId="0" fontId="39" fillId="0" borderId="10" xfId="0" applyNumberFormat="1" applyFont="1" applyFill="1" applyBorder="1" applyAlignment="1" applyProtection="1">
      <alignment horizontal="right" vertical="top" readingOrder="1"/>
    </xf>
    <xf numFmtId="0" fontId="39" fillId="0" borderId="10" xfId="0" applyNumberFormat="1" applyFont="1" applyFill="1" applyBorder="1" applyAlignment="1" applyProtection="1">
      <alignment horizontal="center" vertical="center" readingOrder="1"/>
    </xf>
    <xf numFmtId="3" fontId="39" fillId="0" borderId="10" xfId="0" applyNumberFormat="1" applyFont="1" applyFill="1" applyBorder="1" applyAlignment="1" applyProtection="1">
      <alignment horizontal="center" vertical="center" readingOrder="1"/>
    </xf>
    <xf numFmtId="0" fontId="39" fillId="0" borderId="0" xfId="0" applyNumberFormat="1" applyFont="1" applyFill="1" applyBorder="1" applyAlignment="1" applyProtection="1">
      <alignment horizontal="left" vertical="top" readingOrder="1"/>
    </xf>
    <xf numFmtId="0" fontId="18" fillId="43" borderId="0" xfId="0" applyNumberFormat="1" applyFont="1" applyFill="1" applyBorder="1" applyAlignment="1" applyProtection="1">
      <alignment horizontal="center" vertical="top" readingOrder="1"/>
    </xf>
    <xf numFmtId="0" fontId="0" fillId="43" borderId="0" xfId="0" applyFill="1"/>
    <xf numFmtId="0" fontId="60" fillId="0" borderId="10" xfId="0" applyNumberFormat="1" applyFont="1" applyFill="1" applyBorder="1" applyAlignment="1" applyProtection="1">
      <alignment horizontal="center" vertical="center" wrapText="1" readingOrder="1"/>
    </xf>
    <xf numFmtId="0" fontId="37" fillId="39" borderId="0" xfId="0" applyNumberFormat="1" applyFont="1" applyFill="1" applyAlignment="1">
      <alignment horizontal="center"/>
    </xf>
    <xf numFmtId="0" fontId="36" fillId="39" borderId="10" xfId="0" applyNumberFormat="1" applyFont="1" applyFill="1" applyBorder="1" applyAlignment="1">
      <alignment horizontal="center" vertical="center"/>
    </xf>
    <xf numFmtId="0" fontId="59" fillId="34" borderId="0" xfId="0" applyNumberFormat="1" applyFont="1" applyFill="1" applyBorder="1" applyAlignment="1" applyProtection="1">
      <alignment horizontal="right" vertical="top" readingOrder="1"/>
    </xf>
    <xf numFmtId="49" fontId="61" fillId="46" borderId="10" xfId="0" applyNumberFormat="1" applyFont="1" applyFill="1" applyBorder="1" applyAlignment="1">
      <alignment horizontal="center" vertical="center"/>
    </xf>
    <xf numFmtId="37" fontId="35" fillId="0" borderId="11" xfId="43" applyNumberFormat="1" applyFont="1" applyBorder="1" applyAlignment="1">
      <alignment horizontal="center"/>
    </xf>
    <xf numFmtId="2" fontId="22" fillId="45" borderId="11" xfId="43" applyNumberFormat="1" applyFont="1" applyFill="1" applyBorder="1" applyAlignment="1">
      <alignment horizontal="center"/>
    </xf>
    <xf numFmtId="0" fontId="35" fillId="0" borderId="11" xfId="43" applyFont="1" applyBorder="1" applyAlignment="1">
      <alignment horizontal="center"/>
    </xf>
    <xf numFmtId="0" fontId="28" fillId="48" borderId="0" xfId="0" applyFont="1" applyFill="1" applyBorder="1" applyAlignment="1">
      <alignment horizontal="center" vertical="center"/>
    </xf>
    <xf numFmtId="0" fontId="37" fillId="46" borderId="10" xfId="42" applyNumberFormat="1" applyFont="1" applyFill="1" applyBorder="1" applyAlignment="1">
      <alignment horizontal="center" vertical="center"/>
    </xf>
    <xf numFmtId="0" fontId="63" fillId="34" borderId="0" xfId="0" applyNumberFormat="1" applyFont="1" applyFill="1" applyBorder="1" applyAlignment="1" applyProtection="1">
      <alignment horizontal="right" vertical="top" readingOrder="1"/>
    </xf>
    <xf numFmtId="0" fontId="64" fillId="34" borderId="0" xfId="0" applyNumberFormat="1" applyFont="1" applyFill="1" applyBorder="1" applyAlignment="1" applyProtection="1">
      <alignment horizontal="right" vertical="top" readingOrder="1"/>
    </xf>
    <xf numFmtId="0" fontId="64" fillId="0" borderId="0" xfId="0" applyNumberFormat="1" applyFont="1" applyFill="1" applyBorder="1" applyAlignment="1" applyProtection="1">
      <alignment horizontal="right" vertical="top" readingOrder="1"/>
    </xf>
    <xf numFmtId="0" fontId="65" fillId="52" borderId="0" xfId="0" applyNumberFormat="1" applyFont="1" applyFill="1" applyBorder="1" applyAlignment="1" applyProtection="1">
      <alignment horizontal="right" vertical="top" readingOrder="1"/>
    </xf>
    <xf numFmtId="0" fontId="65" fillId="52" borderId="0" xfId="0" applyNumberFormat="1" applyFont="1" applyFill="1" applyBorder="1" applyAlignment="1" applyProtection="1">
      <alignment horizontal="left" vertical="top" readingOrder="1"/>
    </xf>
    <xf numFmtId="4" fontId="66" fillId="0" borderId="0" xfId="0" applyNumberFormat="1" applyFont="1" applyFill="1" applyBorder="1" applyAlignment="1" applyProtection="1">
      <alignment horizontal="right" vertical="top" readingOrder="1"/>
    </xf>
    <xf numFmtId="0" fontId="66" fillId="0" borderId="0" xfId="0" applyNumberFormat="1" applyFont="1" applyFill="1" applyBorder="1" applyAlignment="1" applyProtection="1">
      <alignment horizontal="left" vertical="top" readingOrder="1"/>
    </xf>
    <xf numFmtId="0" fontId="67" fillId="0" borderId="0" xfId="0" applyNumberFormat="1" applyFont="1" applyFill="1" applyBorder="1" applyAlignment="1" applyProtection="1">
      <alignment horizontal="right" vertical="top" readingOrder="1"/>
    </xf>
    <xf numFmtId="0" fontId="67" fillId="34" borderId="0" xfId="0" applyNumberFormat="1" applyFont="1" applyFill="1" applyBorder="1" applyAlignment="1" applyProtection="1">
      <alignment horizontal="right" vertical="top" readingOrder="1"/>
    </xf>
    <xf numFmtId="0" fontId="66" fillId="0" borderId="0" xfId="0" applyNumberFormat="1" applyFont="1" applyFill="1" applyBorder="1" applyAlignment="1" applyProtection="1">
      <alignment horizontal="right" vertical="top" readingOrder="1"/>
    </xf>
    <xf numFmtId="0" fontId="63" fillId="0" borderId="0" xfId="0" applyNumberFormat="1" applyFont="1" applyFill="1" applyBorder="1" applyAlignment="1" applyProtection="1">
      <alignment horizontal="right" vertical="top" readingOrder="1"/>
    </xf>
    <xf numFmtId="0" fontId="66" fillId="34" borderId="0" xfId="0" applyNumberFormat="1" applyFont="1" applyFill="1" applyBorder="1" applyAlignment="1" applyProtection="1">
      <alignment horizontal="right" vertical="top" readingOrder="1"/>
    </xf>
    <xf numFmtId="0" fontId="63" fillId="0" borderId="10" xfId="0" applyNumberFormat="1" applyFont="1" applyFill="1" applyBorder="1" applyAlignment="1" applyProtection="1">
      <alignment horizontal="center" vertical="center" readingOrder="1"/>
    </xf>
    <xf numFmtId="0" fontId="66" fillId="0" borderId="10" xfId="0" applyNumberFormat="1" applyFont="1" applyFill="1" applyBorder="1" applyAlignment="1" applyProtection="1">
      <alignment horizontal="center" vertical="center" readingOrder="1"/>
    </xf>
    <xf numFmtId="8" fontId="62" fillId="0" borderId="10" xfId="0" applyNumberFormat="1" applyFont="1" applyFill="1" applyBorder="1" applyAlignment="1" applyProtection="1">
      <alignment horizontal="center" vertical="center" readingOrder="1"/>
    </xf>
    <xf numFmtId="0" fontId="16" fillId="0" borderId="0" xfId="0" applyFont="1"/>
    <xf numFmtId="3" fontId="19" fillId="39" borderId="0" xfId="0" applyNumberFormat="1" applyFont="1" applyFill="1" applyBorder="1" applyAlignment="1" applyProtection="1">
      <alignment horizontal="center" vertical="center" wrapText="1" readingOrder="1"/>
    </xf>
    <xf numFmtId="49" fontId="33" fillId="0" borderId="0" xfId="43" applyNumberFormat="1" applyFont="1" applyFill="1" applyAlignment="1">
      <alignment horizontal="left"/>
    </xf>
    <xf numFmtId="49" fontId="34" fillId="0" borderId="0" xfId="43" applyNumberFormat="1" applyFont="1"/>
    <xf numFmtId="49" fontId="33" fillId="0" borderId="0" xfId="43" applyNumberFormat="1" applyFont="1" applyAlignment="1">
      <alignment horizontal="left"/>
    </xf>
    <xf numFmtId="1" fontId="22" fillId="0" borderId="0" xfId="43" applyNumberFormat="1" applyFont="1" applyFill="1" applyBorder="1" applyAlignment="1">
      <alignment horizontal="center"/>
    </xf>
    <xf numFmtId="0" fontId="22" fillId="0" borderId="0" xfId="43" applyFont="1" applyBorder="1" applyAlignment="1"/>
    <xf numFmtId="0" fontId="23" fillId="0" borderId="0" xfId="43" applyBorder="1" applyAlignment="1">
      <alignment horizontal="right"/>
    </xf>
    <xf numFmtId="0" fontId="22" fillId="0" borderId="0" xfId="43" applyFont="1" applyFill="1" applyBorder="1" applyAlignment="1"/>
    <xf numFmtId="0" fontId="23" fillId="0" borderId="0" xfId="43" applyFill="1" applyBorder="1" applyAlignment="1">
      <alignment horizontal="right"/>
    </xf>
    <xf numFmtId="170" fontId="25" fillId="0" borderId="0" xfId="43" applyNumberFormat="1" applyFont="1" applyFill="1" applyBorder="1"/>
    <xf numFmtId="170" fontId="25" fillId="0" borderId="0" xfId="43" applyNumberFormat="1" applyFont="1" applyBorder="1"/>
    <xf numFmtId="2" fontId="22" fillId="0" borderId="11" xfId="43" applyNumberFormat="1" applyFont="1" applyFill="1" applyBorder="1" applyAlignment="1">
      <alignment horizontal="center"/>
    </xf>
    <xf numFmtId="0" fontId="37" fillId="39" borderId="0" xfId="0" applyFont="1" applyFill="1" applyAlignment="1">
      <alignment horizontal="right"/>
    </xf>
    <xf numFmtId="0" fontId="22" fillId="0" borderId="0" xfId="0" applyFont="1" applyAlignment="1">
      <alignment horizontal="center"/>
    </xf>
    <xf numFmtId="1" fontId="26" fillId="0" borderId="0" xfId="0" applyNumberFormat="1" applyFont="1"/>
    <xf numFmtId="49" fontId="52" fillId="0" borderId="0" xfId="44" applyNumberFormat="1"/>
    <xf numFmtId="0" fontId="52" fillId="0" borderId="0" xfId="44" applyFill="1"/>
    <xf numFmtId="0" fontId="52" fillId="0" borderId="0" xfId="44" applyFill="1" applyBorder="1"/>
    <xf numFmtId="0" fontId="39" fillId="0" borderId="0" xfId="0" applyNumberFormat="1" applyFont="1" applyFill="1" applyBorder="1" applyAlignment="1" applyProtection="1">
      <alignment horizontal="left" vertical="center" readingOrder="1"/>
    </xf>
    <xf numFmtId="2" fontId="52" fillId="0" borderId="0" xfId="44" applyNumberFormat="1" applyFill="1" applyBorder="1"/>
    <xf numFmtId="1" fontId="52" fillId="0" borderId="0" xfId="44" applyNumberFormat="1" applyFill="1"/>
    <xf numFmtId="49" fontId="26" fillId="0" borderId="0" xfId="44" applyNumberFormat="1" applyFont="1" applyFill="1" applyBorder="1"/>
    <xf numFmtId="1" fontId="0" fillId="0" borderId="0" xfId="0" applyNumberFormat="1"/>
    <xf numFmtId="0" fontId="28" fillId="0" borderId="16" xfId="43" applyFont="1" applyBorder="1" applyAlignment="1">
      <alignment horizontal="center" vertical="center"/>
    </xf>
    <xf numFmtId="0" fontId="28" fillId="0" borderId="17" xfId="43" applyFont="1" applyBorder="1" applyAlignment="1">
      <alignment vertical="center"/>
    </xf>
    <xf numFmtId="0" fontId="28" fillId="0" borderId="14" xfId="43" applyFont="1" applyBorder="1" applyAlignment="1">
      <alignment horizontal="center" vertical="center" wrapText="1"/>
    </xf>
    <xf numFmtId="0" fontId="28" fillId="0" borderId="15" xfId="43" applyFont="1" applyBorder="1" applyAlignment="1">
      <alignment vertical="center" wrapText="1"/>
    </xf>
    <xf numFmtId="2" fontId="23" fillId="0" borderId="12" xfId="43" applyNumberFormat="1" applyBorder="1" applyAlignment="1">
      <alignment horizontal="center"/>
    </xf>
    <xf numFmtId="0" fontId="72" fillId="39" borderId="0" xfId="0" applyFont="1" applyFill="1"/>
    <xf numFmtId="0" fontId="72" fillId="39" borderId="0" xfId="0" applyFont="1" applyFill="1" applyAlignment="1">
      <alignment horizontal="center"/>
    </xf>
    <xf numFmtId="49" fontId="72" fillId="39" borderId="0" xfId="0" applyNumberFormat="1" applyFont="1" applyFill="1" applyAlignment="1">
      <alignment horizontal="center"/>
    </xf>
    <xf numFmtId="0" fontId="73" fillId="39" borderId="0" xfId="0" applyFont="1" applyFill="1" applyAlignment="1">
      <alignment horizontal="center"/>
    </xf>
    <xf numFmtId="0" fontId="73" fillId="39" borderId="0" xfId="0" applyFont="1" applyFill="1"/>
    <xf numFmtId="0" fontId="72" fillId="39" borderId="0" xfId="0" applyFont="1" applyFill="1" applyAlignment="1">
      <alignment vertical="center"/>
    </xf>
    <xf numFmtId="1" fontId="73" fillId="53" borderId="10" xfId="0" applyNumberFormat="1" applyFont="1" applyFill="1" applyBorder="1" applyAlignment="1">
      <alignment horizontal="center" vertical="center"/>
    </xf>
    <xf numFmtId="1" fontId="73" fillId="47" borderId="10" xfId="42" applyNumberFormat="1" applyFont="1" applyFill="1" applyBorder="1" applyAlignment="1">
      <alignment horizontal="center" vertical="center"/>
    </xf>
    <xf numFmtId="1" fontId="73" fillId="47" borderId="10" xfId="0" applyNumberFormat="1" applyFont="1" applyFill="1" applyBorder="1" applyAlignment="1">
      <alignment horizontal="center" vertical="center"/>
    </xf>
    <xf numFmtId="1" fontId="73" fillId="48" borderId="10" xfId="42" applyNumberFormat="1" applyFont="1" applyFill="1" applyBorder="1" applyAlignment="1">
      <alignment horizontal="center" vertical="center"/>
    </xf>
    <xf numFmtId="1" fontId="73" fillId="48" borderId="10" xfId="0" applyNumberFormat="1" applyFont="1" applyFill="1" applyBorder="1" applyAlignment="1">
      <alignment horizontal="center" vertical="center"/>
    </xf>
    <xf numFmtId="168" fontId="73" fillId="43" borderId="10" xfId="0" applyNumberFormat="1" applyFont="1" applyFill="1" applyBorder="1" applyAlignment="1">
      <alignment horizontal="center" vertical="center"/>
    </xf>
    <xf numFmtId="1" fontId="73" fillId="39" borderId="10" xfId="0" applyNumberFormat="1" applyFont="1" applyFill="1" applyBorder="1" applyAlignment="1">
      <alignment horizontal="center" vertical="center"/>
    </xf>
    <xf numFmtId="1" fontId="73" fillId="49" borderId="10" xfId="0" applyNumberFormat="1" applyFont="1" applyFill="1" applyBorder="1" applyAlignment="1">
      <alignment horizontal="center" vertical="center"/>
    </xf>
    <xf numFmtId="0" fontId="72" fillId="39" borderId="10" xfId="0" applyFont="1" applyFill="1" applyBorder="1" applyAlignment="1">
      <alignment vertical="center"/>
    </xf>
    <xf numFmtId="0" fontId="54" fillId="39" borderId="0" xfId="0" applyNumberFormat="1" applyFont="1" applyFill="1" applyBorder="1" applyAlignment="1" applyProtection="1">
      <alignment horizontal="right" vertical="center" readingOrder="1"/>
    </xf>
    <xf numFmtId="49" fontId="72" fillId="39" borderId="0" xfId="0" applyNumberFormat="1" applyFont="1" applyFill="1" applyAlignment="1">
      <alignment horizontal="center" vertical="center"/>
    </xf>
    <xf numFmtId="168" fontId="72" fillId="53" borderId="0" xfId="0" applyNumberFormat="1" applyFont="1" applyFill="1" applyAlignment="1">
      <alignment horizontal="center"/>
    </xf>
    <xf numFmtId="168" fontId="72" fillId="47" borderId="0" xfId="0" applyNumberFormat="1" applyFont="1" applyFill="1" applyAlignment="1">
      <alignment horizontal="center"/>
    </xf>
    <xf numFmtId="168" fontId="72" fillId="48" borderId="0" xfId="0" applyNumberFormat="1" applyFont="1" applyFill="1" applyAlignment="1">
      <alignment horizontal="center"/>
    </xf>
    <xf numFmtId="168" fontId="72" fillId="43" borderId="0" xfId="0" applyNumberFormat="1" applyFont="1" applyFill="1" applyAlignment="1">
      <alignment horizontal="center"/>
    </xf>
    <xf numFmtId="0" fontId="72" fillId="49" borderId="0" xfId="0" applyFont="1" applyFill="1"/>
    <xf numFmtId="1" fontId="72" fillId="53" borderId="10" xfId="42" applyNumberFormat="1" applyFont="1" applyFill="1" applyBorder="1" applyAlignment="1">
      <alignment horizontal="center" vertical="center"/>
    </xf>
    <xf numFmtId="1" fontId="72" fillId="47" borderId="10" xfId="42" applyNumberFormat="1" applyFont="1" applyFill="1" applyBorder="1" applyAlignment="1">
      <alignment horizontal="center" vertical="center"/>
    </xf>
    <xf numFmtId="1" fontId="72" fillId="48" borderId="10" xfId="42" applyNumberFormat="1" applyFont="1" applyFill="1" applyBorder="1" applyAlignment="1">
      <alignment horizontal="center" vertical="center"/>
    </xf>
    <xf numFmtId="168" fontId="72" fillId="43" borderId="10" xfId="0" applyNumberFormat="1" applyFont="1" applyFill="1" applyBorder="1" applyAlignment="1">
      <alignment horizontal="center" vertical="center"/>
    </xf>
    <xf numFmtId="1" fontId="72" fillId="39" borderId="10" xfId="0" applyNumberFormat="1" applyFont="1" applyFill="1" applyBorder="1" applyAlignment="1">
      <alignment horizontal="center" vertical="center"/>
    </xf>
    <xf numFmtId="1" fontId="72" fillId="49" borderId="10" xfId="0" applyNumberFormat="1" applyFont="1" applyFill="1" applyBorder="1" applyAlignment="1">
      <alignment horizontal="center" vertical="center"/>
    </xf>
    <xf numFmtId="0" fontId="72" fillId="39" borderId="10" xfId="0" applyFont="1" applyFill="1" applyBorder="1" applyAlignment="1">
      <alignment horizontal="center" vertical="center"/>
    </xf>
    <xf numFmtId="49" fontId="74" fillId="41" borderId="0" xfId="0" applyNumberFormat="1" applyFont="1" applyFill="1" applyBorder="1" applyAlignment="1">
      <alignment horizontal="center" vertical="center"/>
    </xf>
    <xf numFmtId="0" fontId="72" fillId="53" borderId="10" xfId="0" applyFont="1" applyFill="1" applyBorder="1" applyAlignment="1">
      <alignment horizontal="center" vertical="center"/>
    </xf>
    <xf numFmtId="0" fontId="72" fillId="47" borderId="10" xfId="0" applyFont="1" applyFill="1" applyBorder="1" applyAlignment="1">
      <alignment horizontal="center" vertical="center"/>
    </xf>
    <xf numFmtId="0" fontId="72" fillId="48" borderId="10" xfId="0" applyFont="1" applyFill="1" applyBorder="1" applyAlignment="1">
      <alignment horizontal="center" vertical="center"/>
    </xf>
    <xf numFmtId="0" fontId="72" fillId="43" borderId="10" xfId="0" applyFont="1" applyFill="1" applyBorder="1" applyAlignment="1">
      <alignment horizontal="center" vertical="center"/>
    </xf>
    <xf numFmtId="0" fontId="72" fillId="49" borderId="10" xfId="0" applyFont="1" applyFill="1" applyBorder="1" applyAlignment="1">
      <alignment horizontal="center" vertical="center"/>
    </xf>
    <xf numFmtId="49" fontId="72" fillId="41" borderId="0" xfId="0" applyNumberFormat="1" applyFont="1" applyFill="1" applyBorder="1" applyAlignment="1">
      <alignment horizontal="center"/>
    </xf>
    <xf numFmtId="49" fontId="75" fillId="46" borderId="10" xfId="0" applyNumberFormat="1" applyFont="1" applyFill="1" applyBorder="1" applyAlignment="1">
      <alignment horizontal="center" vertical="center"/>
    </xf>
    <xf numFmtId="0" fontId="76" fillId="39" borderId="0" xfId="0" applyFont="1" applyFill="1"/>
    <xf numFmtId="0" fontId="75" fillId="39" borderId="10" xfId="0" applyFont="1" applyFill="1" applyBorder="1" applyAlignment="1">
      <alignment horizontal="center" vertical="center" wrapText="1"/>
    </xf>
    <xf numFmtId="0" fontId="73" fillId="39" borderId="10" xfId="0" applyFont="1" applyFill="1" applyBorder="1" applyAlignment="1">
      <alignment horizontal="center" vertical="center" wrapText="1"/>
    </xf>
    <xf numFmtId="0" fontId="73" fillId="53" borderId="10" xfId="0" applyFont="1" applyFill="1" applyBorder="1" applyAlignment="1">
      <alignment horizontal="center" vertical="center" wrapText="1"/>
    </xf>
    <xf numFmtId="0" fontId="73" fillId="47" borderId="10" xfId="0" applyFont="1" applyFill="1" applyBorder="1" applyAlignment="1">
      <alignment horizontal="center" vertical="center" wrapText="1"/>
    </xf>
    <xf numFmtId="0" fontId="73" fillId="48" borderId="10" xfId="0" applyFont="1" applyFill="1" applyBorder="1" applyAlignment="1">
      <alignment horizontal="center" vertical="center" wrapText="1"/>
    </xf>
    <xf numFmtId="0" fontId="73" fillId="43" borderId="10" xfId="0" applyFont="1" applyFill="1" applyBorder="1" applyAlignment="1">
      <alignment horizontal="center" vertical="center" wrapText="1"/>
    </xf>
    <xf numFmtId="0" fontId="73" fillId="49" borderId="10" xfId="0" applyFont="1" applyFill="1" applyBorder="1" applyAlignment="1">
      <alignment horizontal="center" vertical="center" wrapText="1"/>
    </xf>
    <xf numFmtId="0" fontId="73" fillId="38" borderId="10" xfId="0" applyFont="1" applyFill="1" applyBorder="1" applyAlignment="1">
      <alignment horizontal="center" vertical="center" wrapText="1"/>
    </xf>
    <xf numFmtId="0" fontId="73" fillId="50" borderId="10" xfId="0" applyFont="1" applyFill="1" applyBorder="1" applyAlignment="1">
      <alignment horizontal="center" vertical="center" wrapText="1"/>
    </xf>
    <xf numFmtId="0" fontId="73" fillId="38" borderId="0" xfId="0" applyFont="1" applyFill="1" applyBorder="1" applyAlignment="1">
      <alignment horizontal="center" vertical="center" wrapText="1"/>
    </xf>
    <xf numFmtId="165" fontId="78" fillId="39" borderId="10" xfId="0" applyNumberFormat="1" applyFont="1" applyFill="1" applyBorder="1" applyAlignment="1">
      <alignment horizontal="center" vertical="center"/>
    </xf>
    <xf numFmtId="165" fontId="79" fillId="39" borderId="10" xfId="0" applyNumberFormat="1" applyFont="1" applyFill="1" applyBorder="1" applyAlignment="1">
      <alignment horizontal="center" vertical="center"/>
    </xf>
    <xf numFmtId="0" fontId="75" fillId="39" borderId="0" xfId="0" applyFont="1" applyFill="1" applyAlignment="1">
      <alignment vertical="center"/>
    </xf>
    <xf numFmtId="49" fontId="73" fillId="39" borderId="0" xfId="0" applyNumberFormat="1" applyFont="1" applyFill="1" applyAlignment="1">
      <alignment horizontal="left" vertical="center"/>
    </xf>
    <xf numFmtId="0" fontId="78" fillId="53" borderId="29" xfId="0" applyFont="1" applyFill="1" applyBorder="1" applyAlignment="1">
      <alignment horizontal="center" vertical="center"/>
    </xf>
    <xf numFmtId="0" fontId="75" fillId="46" borderId="12" xfId="0" applyNumberFormat="1" applyFont="1" applyFill="1" applyBorder="1" applyAlignment="1">
      <alignment horizontal="center" vertical="center"/>
    </xf>
    <xf numFmtId="0" fontId="73" fillId="39" borderId="0" xfId="0" applyFont="1" applyFill="1" applyAlignment="1">
      <alignment horizontal="right" vertical="center"/>
    </xf>
    <xf numFmtId="0" fontId="75" fillId="46" borderId="12" xfId="0" applyFont="1" applyFill="1" applyBorder="1" applyAlignment="1">
      <alignment vertical="center"/>
    </xf>
    <xf numFmtId="0" fontId="72" fillId="39" borderId="0" xfId="0" applyFont="1" applyFill="1" applyAlignment="1">
      <alignment horizontal="center" vertical="center"/>
    </xf>
    <xf numFmtId="0" fontId="75" fillId="46" borderId="11" xfId="0" applyFont="1" applyFill="1" applyBorder="1" applyAlignment="1">
      <alignment horizontal="center" vertical="center"/>
    </xf>
    <xf numFmtId="0" fontId="75" fillId="46" borderId="11" xfId="0" applyFont="1" applyFill="1" applyBorder="1" applyAlignment="1">
      <alignment vertical="center"/>
    </xf>
    <xf numFmtId="49" fontId="36" fillId="39" borderId="0" xfId="0" applyNumberFormat="1" applyFont="1" applyFill="1" applyAlignment="1">
      <alignment horizontal="left" vertical="center"/>
    </xf>
    <xf numFmtId="0" fontId="55" fillId="0" borderId="10" xfId="0" applyNumberFormat="1" applyFont="1" applyFill="1" applyBorder="1" applyAlignment="1" applyProtection="1">
      <alignment horizontal="right" vertical="center" readingOrder="1"/>
    </xf>
    <xf numFmtId="0" fontId="39" fillId="39" borderId="20" xfId="0" applyFont="1" applyFill="1" applyBorder="1" applyAlignment="1" applyProtection="1">
      <alignment horizontal="left" vertical="center" readingOrder="1"/>
    </xf>
    <xf numFmtId="0" fontId="81" fillId="34" borderId="0" xfId="0" applyFont="1" applyFill="1" applyBorder="1" applyAlignment="1" applyProtection="1">
      <alignment horizontal="left" vertical="top" readingOrder="1"/>
    </xf>
    <xf numFmtId="0" fontId="81" fillId="34" borderId="0" xfId="0" applyNumberFormat="1" applyFont="1" applyFill="1" applyBorder="1" applyAlignment="1" applyProtection="1">
      <alignment horizontal="left" vertical="top" readingOrder="1"/>
    </xf>
    <xf numFmtId="0" fontId="81" fillId="34" borderId="0" xfId="0" applyNumberFormat="1" applyFont="1" applyFill="1" applyBorder="1" applyAlignment="1" applyProtection="1">
      <alignment horizontal="center" vertical="center" readingOrder="1"/>
    </xf>
    <xf numFmtId="166" fontId="81" fillId="34" borderId="0" xfId="0" applyNumberFormat="1" applyFont="1" applyFill="1" applyBorder="1" applyAlignment="1" applyProtection="1">
      <alignment horizontal="center" vertical="center" readingOrder="1"/>
    </xf>
    <xf numFmtId="166" fontId="81" fillId="0" borderId="0" xfId="42" applyNumberFormat="1" applyFont="1" applyAlignment="1">
      <alignment horizontal="center"/>
    </xf>
    <xf numFmtId="0" fontId="81" fillId="0" borderId="0" xfId="42" applyNumberFormat="1" applyFont="1" applyFill="1" applyAlignment="1">
      <alignment horizontal="center"/>
    </xf>
    <xf numFmtId="2" fontId="81" fillId="0" borderId="0" xfId="42" applyNumberFormat="1" applyFont="1" applyFill="1" applyAlignment="1">
      <alignment horizontal="center"/>
    </xf>
    <xf numFmtId="0" fontId="81" fillId="0" borderId="0" xfId="0" applyFont="1" applyAlignment="1">
      <alignment horizontal="center"/>
    </xf>
    <xf numFmtId="10" fontId="37" fillId="43" borderId="10" xfId="45" applyNumberFormat="1" applyFont="1" applyFill="1" applyBorder="1" applyAlignment="1">
      <alignment horizontal="center" vertical="center"/>
    </xf>
    <xf numFmtId="0" fontId="82" fillId="46" borderId="10" xfId="0" applyFont="1" applyFill="1" applyBorder="1" applyAlignment="1">
      <alignment horizontal="center" vertical="center" wrapText="1"/>
    </xf>
    <xf numFmtId="10" fontId="36" fillId="43" borderId="10" xfId="45" applyNumberFormat="1" applyFont="1" applyFill="1" applyBorder="1" applyAlignment="1">
      <alignment horizontal="center" vertical="center"/>
    </xf>
    <xf numFmtId="165" fontId="36" fillId="39" borderId="10" xfId="0" applyNumberFormat="1" applyFont="1" applyFill="1" applyBorder="1" applyAlignment="1">
      <alignment horizontal="center" vertical="center"/>
    </xf>
    <xf numFmtId="165" fontId="37" fillId="39" borderId="10" xfId="0" applyNumberFormat="1" applyFont="1" applyFill="1" applyBorder="1" applyAlignment="1">
      <alignment vertical="center"/>
    </xf>
    <xf numFmtId="165" fontId="36" fillId="47" borderId="10" xfId="0" applyNumberFormat="1" applyFont="1" applyFill="1" applyBorder="1" applyAlignment="1">
      <alignment horizontal="center" vertical="center"/>
    </xf>
    <xf numFmtId="165" fontId="40" fillId="39" borderId="10" xfId="0" applyNumberFormat="1" applyFont="1" applyFill="1" applyBorder="1" applyAlignment="1" applyProtection="1">
      <alignment horizontal="center" vertical="center"/>
    </xf>
    <xf numFmtId="165" fontId="19" fillId="0" borderId="10" xfId="0" applyNumberFormat="1" applyFont="1" applyFill="1" applyBorder="1" applyAlignment="1" applyProtection="1">
      <alignment horizontal="center" vertical="center" readingOrder="1"/>
    </xf>
    <xf numFmtId="165" fontId="39" fillId="47" borderId="10" xfId="0" applyNumberFormat="1" applyFont="1" applyFill="1" applyBorder="1" applyAlignment="1" applyProtection="1">
      <alignment horizontal="center" vertical="center"/>
    </xf>
    <xf numFmtId="165" fontId="62" fillId="0" borderId="10" xfId="0" applyNumberFormat="1" applyFont="1" applyFill="1" applyBorder="1" applyAlignment="1" applyProtection="1">
      <alignment horizontal="center" vertical="center" readingOrder="1"/>
    </xf>
    <xf numFmtId="165" fontId="39" fillId="0" borderId="10" xfId="0" applyNumberFormat="1" applyFont="1" applyFill="1" applyBorder="1" applyAlignment="1" applyProtection="1">
      <alignment horizontal="center" vertical="center" readingOrder="1"/>
    </xf>
    <xf numFmtId="0" fontId="19" fillId="39" borderId="0" xfId="0" applyNumberFormat="1" applyFont="1" applyFill="1" applyBorder="1" applyAlignment="1" applyProtection="1">
      <alignment horizontal="center" vertical="center" readingOrder="1"/>
    </xf>
    <xf numFmtId="0" fontId="36" fillId="39" borderId="0" xfId="0" applyFont="1" applyFill="1" applyAlignment="1">
      <alignment horizontal="center" vertical="center" readingOrder="1"/>
    </xf>
    <xf numFmtId="3" fontId="39" fillId="39" borderId="0" xfId="0" applyNumberFormat="1" applyFont="1" applyFill="1" applyBorder="1" applyAlignment="1" applyProtection="1">
      <alignment horizontal="center" vertical="center" readingOrder="1"/>
    </xf>
    <xf numFmtId="0" fontId="37" fillId="39" borderId="0" xfId="0" applyFont="1" applyFill="1" applyAlignment="1">
      <alignment horizontal="left" vertical="center"/>
    </xf>
    <xf numFmtId="3" fontId="19" fillId="39" borderId="0" xfId="0" applyNumberFormat="1" applyFont="1" applyFill="1" applyBorder="1" applyAlignment="1" applyProtection="1">
      <alignment horizontal="right" vertical="top" readingOrder="1"/>
    </xf>
    <xf numFmtId="3" fontId="39" fillId="0" borderId="0" xfId="0" applyNumberFormat="1" applyFont="1" applyFill="1" applyBorder="1" applyAlignment="1" applyProtection="1">
      <alignment vertical="top" readingOrder="1"/>
    </xf>
    <xf numFmtId="0" fontId="36" fillId="39" borderId="0" xfId="0" applyFont="1" applyFill="1" applyAlignment="1"/>
    <xf numFmtId="165" fontId="37" fillId="47" borderId="0" xfId="0" applyNumberFormat="1" applyFont="1" applyFill="1"/>
    <xf numFmtId="3" fontId="19" fillId="39" borderId="0" xfId="0" applyNumberFormat="1" applyFont="1" applyFill="1" applyBorder="1" applyAlignment="1" applyProtection="1">
      <alignment horizontal="right" vertical="center" readingOrder="1"/>
    </xf>
    <xf numFmtId="49" fontId="26" fillId="54" borderId="0" xfId="46" applyNumberFormat="1" applyFill="1" applyAlignment="1">
      <alignment horizontal="left"/>
    </xf>
    <xf numFmtId="172" fontId="26" fillId="54" borderId="0" xfId="46" applyNumberFormat="1" applyFill="1" applyAlignment="1">
      <alignment horizontal="left"/>
    </xf>
    <xf numFmtId="0" fontId="26" fillId="54" borderId="0" xfId="46" applyFill="1" applyAlignment="1">
      <alignment horizontal="left"/>
    </xf>
    <xf numFmtId="0" fontId="26" fillId="0" borderId="0" xfId="46"/>
    <xf numFmtId="0" fontId="78" fillId="0" borderId="0" xfId="46" applyFont="1" applyBorder="1" applyAlignment="1"/>
    <xf numFmtId="0" fontId="86" fillId="0" borderId="0" xfId="46" applyFont="1" applyBorder="1" applyAlignment="1"/>
    <xf numFmtId="0" fontId="26" fillId="0" borderId="0" xfId="46" applyBorder="1"/>
    <xf numFmtId="0" fontId="87" fillId="0" borderId="0" xfId="46" applyFont="1" applyBorder="1" applyAlignment="1">
      <alignment vertical="center"/>
    </xf>
    <xf numFmtId="0" fontId="26" fillId="0" borderId="0" xfId="46" applyBorder="1" applyAlignment="1">
      <alignment vertical="center"/>
    </xf>
    <xf numFmtId="0" fontId="78" fillId="0" borderId="0" xfId="46" applyFont="1" applyBorder="1" applyAlignment="1">
      <alignment vertical="center"/>
    </xf>
    <xf numFmtId="0" fontId="78" fillId="0" borderId="0" xfId="46" applyFont="1"/>
    <xf numFmtId="0" fontId="89" fillId="0" borderId="0" xfId="46" applyFont="1"/>
    <xf numFmtId="0" fontId="26" fillId="0" borderId="0" xfId="46" applyFont="1"/>
    <xf numFmtId="0" fontId="22" fillId="0" borderId="24" xfId="46" applyFont="1" applyBorder="1" applyAlignment="1">
      <alignment horizontal="center"/>
    </xf>
    <xf numFmtId="0" fontId="22" fillId="0" borderId="10" xfId="46" applyFont="1" applyBorder="1" applyAlignment="1">
      <alignment horizontal="center"/>
    </xf>
    <xf numFmtId="0" fontId="90" fillId="0" borderId="0" xfId="46" applyFont="1"/>
    <xf numFmtId="173" fontId="26" fillId="0" borderId="0" xfId="46" applyNumberFormat="1" applyBorder="1" applyAlignment="1"/>
    <xf numFmtId="0" fontId="33" fillId="0" borderId="0" xfId="46" applyFont="1" applyAlignment="1">
      <alignment horizontal="right" vertical="top" wrapText="1"/>
    </xf>
    <xf numFmtId="0" fontId="33" fillId="0" borderId="10" xfId="46" applyFont="1" applyBorder="1" applyAlignment="1">
      <alignment horizontal="right" vertical="top" wrapText="1"/>
    </xf>
    <xf numFmtId="2" fontId="26" fillId="0" borderId="10" xfId="46" applyNumberFormat="1" applyFont="1" applyBorder="1" applyAlignment="1">
      <alignment horizontal="center" vertical="center" wrapText="1"/>
    </xf>
    <xf numFmtId="0" fontId="26" fillId="0" borderId="25" xfId="46" applyFont="1" applyBorder="1" applyAlignment="1">
      <alignment horizontal="center" vertical="center"/>
    </xf>
    <xf numFmtId="0" fontId="78" fillId="0" borderId="0" xfId="46" applyFont="1" applyAlignment="1">
      <alignment horizontal="right"/>
    </xf>
    <xf numFmtId="0" fontId="88" fillId="0" borderId="0" xfId="46" applyFont="1" applyBorder="1" applyAlignment="1"/>
    <xf numFmtId="0" fontId="33" fillId="0" borderId="0" xfId="46" applyFont="1" applyAlignment="1">
      <alignment horizontal="right"/>
    </xf>
    <xf numFmtId="0" fontId="33" fillId="0" borderId="18" xfId="46" applyFont="1" applyBorder="1" applyAlignment="1">
      <alignment horizontal="right"/>
    </xf>
    <xf numFmtId="2" fontId="26" fillId="0" borderId="32" xfId="46" applyNumberFormat="1" applyFont="1" applyBorder="1" applyAlignment="1">
      <alignment horizontal="center" vertical="center" wrapText="1"/>
    </xf>
    <xf numFmtId="0" fontId="26" fillId="0" borderId="19" xfId="46" applyFont="1" applyBorder="1" applyAlignment="1">
      <alignment horizontal="center" vertical="center"/>
    </xf>
    <xf numFmtId="0" fontId="26" fillId="0" borderId="0" xfId="46" applyAlignment="1">
      <alignment horizontal="right"/>
    </xf>
    <xf numFmtId="0" fontId="33" fillId="0" borderId="10" xfId="46" applyFont="1" applyBorder="1" applyAlignment="1">
      <alignment horizontal="right"/>
    </xf>
    <xf numFmtId="0" fontId="91" fillId="0" borderId="0" xfId="46" applyFont="1" applyAlignment="1">
      <alignment horizontal="left" indent="1"/>
    </xf>
    <xf numFmtId="0" fontId="91" fillId="0" borderId="0" xfId="46" applyFont="1" applyAlignment="1"/>
    <xf numFmtId="0" fontId="35" fillId="0" borderId="0" xfId="46" applyFont="1" applyAlignment="1">
      <alignment vertical="top" wrapText="1"/>
    </xf>
    <xf numFmtId="0" fontId="86" fillId="0" borderId="0" xfId="46" applyFont="1" applyAlignment="1"/>
    <xf numFmtId="0" fontId="91" fillId="0" borderId="0" xfId="46" applyFont="1" applyAlignment="1">
      <alignment horizontal="right"/>
    </xf>
    <xf numFmtId="0" fontId="91" fillId="0" borderId="0" xfId="46" applyFont="1"/>
    <xf numFmtId="0" fontId="78" fillId="0" borderId="0" xfId="46" applyFont="1" applyBorder="1" applyAlignment="1">
      <alignment horizontal="center"/>
    </xf>
    <xf numFmtId="0" fontId="78" fillId="0" borderId="0" xfId="46" applyFont="1" applyAlignment="1">
      <alignment horizontal="center"/>
    </xf>
    <xf numFmtId="0" fontId="22" fillId="0" borderId="37" xfId="46" applyFont="1" applyBorder="1" applyAlignment="1">
      <alignment horizontal="center" vertical="center" wrapText="1"/>
    </xf>
    <xf numFmtId="0" fontId="22" fillId="0" borderId="38" xfId="46" applyFont="1" applyBorder="1" applyAlignment="1">
      <alignment horizontal="center" vertical="center" wrapText="1"/>
    </xf>
    <xf numFmtId="0" fontId="22" fillId="0" borderId="39" xfId="46" applyFont="1" applyBorder="1" applyAlignment="1">
      <alignment horizontal="center" vertical="center" wrapText="1"/>
    </xf>
    <xf numFmtId="0" fontId="22" fillId="0" borderId="40" xfId="46" applyFont="1" applyBorder="1" applyAlignment="1">
      <alignment horizontal="center" vertical="center" wrapText="1"/>
    </xf>
    <xf numFmtId="0" fontId="22" fillId="0" borderId="41" xfId="46" applyFont="1" applyBorder="1" applyAlignment="1">
      <alignment horizontal="center" vertical="center" wrapText="1"/>
    </xf>
    <xf numFmtId="0" fontId="28" fillId="0" borderId="0" xfId="46" applyFont="1" applyBorder="1" applyAlignment="1">
      <alignment vertical="center" wrapText="1"/>
    </xf>
    <xf numFmtId="0" fontId="78" fillId="0" borderId="0" xfId="46" applyFont="1" applyBorder="1" applyAlignment="1">
      <alignment vertical="center" wrapText="1"/>
    </xf>
    <xf numFmtId="0" fontId="26" fillId="0" borderId="0" xfId="46" applyBorder="1" applyAlignment="1">
      <alignment vertical="center" wrapText="1"/>
    </xf>
    <xf numFmtId="0" fontId="78" fillId="0" borderId="0" xfId="46" applyFont="1" applyAlignment="1">
      <alignment horizontal="center" vertical="center" wrapText="1"/>
    </xf>
    <xf numFmtId="0" fontId="26" fillId="0" borderId="42" xfId="46" applyFont="1" applyBorder="1" applyAlignment="1">
      <alignment horizontal="center"/>
    </xf>
    <xf numFmtId="0" fontId="26" fillId="0" borderId="43" xfId="46" applyFont="1" applyBorder="1" applyAlignment="1">
      <alignment horizontal="center"/>
    </xf>
    <xf numFmtId="0" fontId="26" fillId="0" borderId="44" xfId="46" applyFont="1" applyBorder="1" applyAlignment="1">
      <alignment horizontal="center"/>
    </xf>
    <xf numFmtId="2" fontId="26" fillId="0" borderId="14" xfId="46" applyNumberFormat="1" applyFont="1" applyBorder="1" applyAlignment="1">
      <alignment horizontal="center"/>
    </xf>
    <xf numFmtId="0" fontId="26" fillId="0" borderId="45" xfId="46" applyFont="1" applyBorder="1" applyAlignment="1">
      <alignment horizontal="center"/>
    </xf>
    <xf numFmtId="0" fontId="26" fillId="0" borderId="46" xfId="46" applyFont="1" applyBorder="1" applyAlignment="1">
      <alignment horizontal="left"/>
    </xf>
    <xf numFmtId="14" fontId="26" fillId="0" borderId="47" xfId="46" applyNumberFormat="1" applyFont="1" applyBorder="1" applyAlignment="1">
      <alignment horizontal="center" vertical="center"/>
    </xf>
    <xf numFmtId="14" fontId="26" fillId="0" borderId="15" xfId="46" applyNumberFormat="1" applyFont="1" applyBorder="1" applyAlignment="1">
      <alignment horizontal="center" vertical="center"/>
    </xf>
    <xf numFmtId="0" fontId="26" fillId="0" borderId="15" xfId="46" applyFont="1" applyBorder="1" applyAlignment="1">
      <alignment horizontal="center" vertical="center"/>
    </xf>
    <xf numFmtId="0" fontId="26" fillId="0" borderId="29" xfId="46" applyFont="1" applyBorder="1" applyAlignment="1">
      <alignment horizontal="center" vertical="center"/>
    </xf>
    <xf numFmtId="2" fontId="26" fillId="0" borderId="29" xfId="46" applyNumberFormat="1" applyFont="1" applyBorder="1" applyAlignment="1">
      <alignment horizontal="center" vertical="center"/>
    </xf>
    <xf numFmtId="0" fontId="26" fillId="0" borderId="11" xfId="46" applyFont="1" applyBorder="1" applyAlignment="1">
      <alignment horizontal="center" vertical="center"/>
    </xf>
    <xf numFmtId="0" fontId="26" fillId="0" borderId="48" xfId="46" applyFont="1" applyBorder="1" applyAlignment="1">
      <alignment horizontal="left" vertical="center"/>
    </xf>
    <xf numFmtId="0" fontId="91" fillId="0" borderId="0" xfId="46" applyFont="1" applyBorder="1" applyAlignment="1">
      <alignment vertical="center"/>
    </xf>
    <xf numFmtId="0" fontId="26" fillId="0" borderId="0" xfId="46" applyAlignment="1">
      <alignment vertical="center"/>
    </xf>
    <xf numFmtId="0" fontId="26" fillId="0" borderId="47" xfId="46" applyFont="1" applyBorder="1" applyAlignment="1">
      <alignment horizontal="center" vertical="center"/>
    </xf>
    <xf numFmtId="2" fontId="26" fillId="0" borderId="10" xfId="46" applyNumberFormat="1" applyFont="1" applyBorder="1" applyAlignment="1">
      <alignment horizontal="center" vertical="center"/>
    </xf>
    <xf numFmtId="0" fontId="26" fillId="0" borderId="10" xfId="46" applyFont="1" applyBorder="1" applyAlignment="1">
      <alignment horizontal="center" vertical="center"/>
    </xf>
    <xf numFmtId="0" fontId="26" fillId="0" borderId="12" xfId="46" applyFont="1" applyBorder="1" applyAlignment="1">
      <alignment horizontal="center" vertical="center"/>
    </xf>
    <xf numFmtId="0" fontId="88" fillId="0" borderId="0" xfId="46" applyFont="1" applyBorder="1" applyAlignment="1">
      <alignment vertical="center"/>
    </xf>
    <xf numFmtId="0" fontId="34" fillId="0" borderId="0" xfId="46" applyFont="1" applyBorder="1" applyAlignment="1">
      <alignment vertical="center"/>
    </xf>
    <xf numFmtId="0" fontId="26" fillId="0" borderId="49" xfId="46" applyFont="1" applyBorder="1" applyAlignment="1">
      <alignment horizontal="center" vertical="center"/>
    </xf>
    <xf numFmtId="0" fontId="26" fillId="0" borderId="50" xfId="46" applyFont="1" applyBorder="1" applyAlignment="1">
      <alignment horizontal="center" vertical="center"/>
    </xf>
    <xf numFmtId="0" fontId="26" fillId="0" borderId="51" xfId="46" applyFont="1" applyBorder="1" applyAlignment="1">
      <alignment horizontal="center" vertical="center"/>
    </xf>
    <xf numFmtId="2" fontId="26" fillId="0" borderId="51" xfId="46" applyNumberFormat="1" applyFont="1" applyBorder="1" applyAlignment="1">
      <alignment horizontal="center" vertical="center"/>
    </xf>
    <xf numFmtId="0" fontId="26" fillId="0" borderId="52" xfId="46" applyFont="1" applyBorder="1" applyAlignment="1">
      <alignment horizontal="center" vertical="center"/>
    </xf>
    <xf numFmtId="0" fontId="26" fillId="0" borderId="53" xfId="46" applyFont="1" applyBorder="1" applyAlignment="1">
      <alignment horizontal="left" vertical="center"/>
    </xf>
    <xf numFmtId="0" fontId="91" fillId="0" borderId="0" xfId="46" applyFont="1" applyBorder="1" applyAlignment="1">
      <alignment horizontal="right"/>
    </xf>
    <xf numFmtId="0" fontId="91" fillId="0" borderId="0" xfId="46" applyFont="1" applyBorder="1" applyAlignment="1"/>
    <xf numFmtId="0" fontId="91" fillId="0" borderId="0" xfId="46" applyFont="1" applyBorder="1"/>
    <xf numFmtId="0" fontId="28" fillId="0" borderId="0" xfId="46" applyFont="1" applyBorder="1" applyAlignment="1">
      <alignment horizontal="center" vertical="center" wrapText="1"/>
    </xf>
    <xf numFmtId="0" fontId="26" fillId="0" borderId="54" xfId="46" applyFont="1" applyBorder="1" applyAlignment="1">
      <alignment horizontal="left"/>
    </xf>
    <xf numFmtId="14" fontId="94" fillId="0" borderId="0" xfId="46" applyNumberFormat="1" applyFont="1" applyBorder="1" applyAlignment="1">
      <alignment horizontal="center" vertical="center"/>
    </xf>
    <xf numFmtId="0" fontId="94" fillId="0" borderId="0" xfId="46" applyFont="1" applyBorder="1" applyAlignment="1">
      <alignment horizontal="center" vertical="center"/>
    </xf>
    <xf numFmtId="0" fontId="94" fillId="0" borderId="0" xfId="46" applyFont="1" applyBorder="1" applyAlignment="1">
      <alignment horizontal="left"/>
    </xf>
    <xf numFmtId="0" fontId="26" fillId="0" borderId="48" xfId="46" applyFont="1" applyBorder="1" applyAlignment="1">
      <alignment horizontal="left"/>
    </xf>
    <xf numFmtId="0" fontId="95" fillId="0" borderId="0" xfId="46" applyFont="1" applyBorder="1" applyAlignment="1">
      <alignment horizontal="center" vertical="center"/>
    </xf>
    <xf numFmtId="0" fontId="95" fillId="0" borderId="0" xfId="46" applyFont="1" applyBorder="1" applyAlignment="1">
      <alignment vertical="center"/>
    </xf>
    <xf numFmtId="0" fontId="26" fillId="0" borderId="53" xfId="46" applyFont="1" applyBorder="1" applyAlignment="1">
      <alignment horizontal="left"/>
    </xf>
    <xf numFmtId="0" fontId="26" fillId="0" borderId="55" xfId="46" applyBorder="1"/>
    <xf numFmtId="14" fontId="26" fillId="0" borderId="55" xfId="46" applyNumberFormat="1" applyFont="1" applyBorder="1" applyAlignment="1">
      <alignment horizontal="center" vertical="center"/>
    </xf>
    <xf numFmtId="0" fontId="26" fillId="0" borderId="32" xfId="46" applyFont="1" applyBorder="1" applyAlignment="1">
      <alignment horizontal="center"/>
    </xf>
    <xf numFmtId="2" fontId="26" fillId="0" borderId="56" xfId="46" applyNumberFormat="1" applyFont="1" applyBorder="1" applyAlignment="1">
      <alignment horizontal="center"/>
    </xf>
    <xf numFmtId="14" fontId="96" fillId="0" borderId="0" xfId="46" applyNumberFormat="1" applyFont="1" applyBorder="1" applyAlignment="1">
      <alignment horizontal="center"/>
    </xf>
    <xf numFmtId="0" fontId="96" fillId="0" borderId="0" xfId="46" applyFont="1" applyBorder="1" applyAlignment="1">
      <alignment horizontal="center"/>
    </xf>
    <xf numFmtId="0" fontId="96" fillId="0" borderId="0" xfId="46" applyFont="1" applyBorder="1" applyAlignment="1">
      <alignment horizontal="left"/>
    </xf>
    <xf numFmtId="0" fontId="26" fillId="0" borderId="57" xfId="46" applyFont="1" applyBorder="1" applyAlignment="1">
      <alignment horizontal="center" vertical="center"/>
    </xf>
    <xf numFmtId="0" fontId="26" fillId="0" borderId="0" xfId="46" applyBorder="1" applyAlignment="1">
      <alignment vertical="top"/>
    </xf>
    <xf numFmtId="0" fontId="26" fillId="0" borderId="0" xfId="46" applyAlignment="1">
      <alignment vertical="top"/>
    </xf>
    <xf numFmtId="0" fontId="46" fillId="39" borderId="0" xfId="0" applyFont="1" applyFill="1" applyBorder="1" applyAlignment="1">
      <alignment vertical="center"/>
    </xf>
    <xf numFmtId="0" fontId="0" fillId="0" borderId="0" xfId="0" applyAlignment="1">
      <alignment horizontal="center"/>
    </xf>
    <xf numFmtId="14" fontId="97" fillId="0" borderId="0" xfId="0" applyNumberFormat="1" applyFont="1" applyBorder="1" applyAlignment="1">
      <alignment horizontal="left"/>
    </xf>
    <xf numFmtId="0" fontId="98" fillId="0" borderId="0" xfId="0" applyFont="1"/>
    <xf numFmtId="0" fontId="97" fillId="0" borderId="0" xfId="0" applyFont="1" applyBorder="1" applyAlignment="1">
      <alignment horizontal="left"/>
    </xf>
    <xf numFmtId="0" fontId="98" fillId="0" borderId="0" xfId="0" applyFont="1" applyAlignment="1">
      <alignment horizontal="center"/>
    </xf>
    <xf numFmtId="0" fontId="100" fillId="56" borderId="10" xfId="0" applyFont="1" applyFill="1" applyBorder="1" applyAlignment="1">
      <alignment horizontal="center" vertical="center"/>
    </xf>
    <xf numFmtId="0" fontId="99" fillId="39" borderId="0" xfId="0" applyFont="1" applyFill="1" applyBorder="1" applyAlignment="1">
      <alignment horizontal="center" vertical="center"/>
    </xf>
    <xf numFmtId="0" fontId="101" fillId="39" borderId="0" xfId="0" applyFont="1" applyFill="1" applyBorder="1" applyAlignment="1">
      <alignment horizontal="center" vertical="center"/>
    </xf>
    <xf numFmtId="0" fontId="101" fillId="0" borderId="0" xfId="0" applyFont="1" applyBorder="1" applyAlignment="1">
      <alignment horizontal="center" vertical="center"/>
    </xf>
    <xf numFmtId="0" fontId="101" fillId="39" borderId="0" xfId="0" applyFont="1" applyFill="1" applyBorder="1" applyAlignment="1">
      <alignment horizontal="center"/>
    </xf>
    <xf numFmtId="0" fontId="101" fillId="0" borderId="0" xfId="0" applyFont="1" applyBorder="1" applyAlignment="1">
      <alignment horizontal="center"/>
    </xf>
    <xf numFmtId="0" fontId="0" fillId="39" borderId="0" xfId="0" applyFill="1" applyBorder="1" applyAlignment="1">
      <alignment horizontal="center"/>
    </xf>
    <xf numFmtId="0" fontId="0" fillId="0" borderId="0" xfId="0" applyBorder="1" applyAlignment="1">
      <alignment horizontal="center"/>
    </xf>
    <xf numFmtId="4" fontId="65" fillId="52" borderId="0" xfId="0" applyNumberFormat="1" applyFont="1" applyFill="1" applyBorder="1" applyAlignment="1" applyProtection="1">
      <alignment horizontal="right" vertical="top" readingOrder="1"/>
    </xf>
    <xf numFmtId="164" fontId="65" fillId="52" borderId="0" xfId="0" applyNumberFormat="1" applyFont="1" applyFill="1" applyBorder="1" applyAlignment="1" applyProtection="1">
      <alignment horizontal="right" vertical="top" readingOrder="1"/>
    </xf>
    <xf numFmtId="0" fontId="39" fillId="0" borderId="10" xfId="0" applyNumberFormat="1" applyFont="1" applyFill="1" applyBorder="1" applyAlignment="1" applyProtection="1">
      <alignment horizontal="center" vertical="top" readingOrder="1"/>
    </xf>
    <xf numFmtId="165" fontId="19" fillId="0" borderId="10" xfId="0" applyNumberFormat="1" applyFont="1" applyFill="1" applyBorder="1" applyAlignment="1" applyProtection="1">
      <alignment horizontal="center" vertical="top" readingOrder="1"/>
    </xf>
    <xf numFmtId="0" fontId="22" fillId="0" borderId="0" xfId="0" applyFont="1" applyAlignment="1">
      <alignment horizontal="left"/>
    </xf>
    <xf numFmtId="0" fontId="26" fillId="0" borderId="0" xfId="0" applyFont="1" applyAlignment="1">
      <alignment horizontal="left"/>
    </xf>
    <xf numFmtId="14" fontId="26" fillId="0" borderId="0" xfId="0" applyNumberFormat="1" applyFont="1"/>
    <xf numFmtId="0" fontId="22" fillId="0" borderId="0" xfId="0" applyFont="1" applyBorder="1" applyAlignment="1">
      <alignment horizontal="left"/>
    </xf>
    <xf numFmtId="0" fontId="26" fillId="0" borderId="0" xfId="0" applyFont="1" applyAlignment="1">
      <alignment horizontal="center"/>
    </xf>
    <xf numFmtId="0" fontId="26" fillId="0" borderId="0" xfId="0" applyFont="1" applyBorder="1" applyAlignment="1">
      <alignment horizontal="center"/>
    </xf>
    <xf numFmtId="0" fontId="0" fillId="0" borderId="69" xfId="0" applyBorder="1" applyAlignment="1">
      <alignment horizontal="center"/>
    </xf>
    <xf numFmtId="0" fontId="22" fillId="0" borderId="69" xfId="0" applyFont="1" applyBorder="1" applyAlignment="1">
      <alignment horizontal="center"/>
    </xf>
    <xf numFmtId="0" fontId="22" fillId="0" borderId="0" xfId="0" applyFont="1" applyBorder="1" applyAlignment="1">
      <alignment horizontal="center"/>
    </xf>
    <xf numFmtId="0" fontId="0" fillId="0" borderId="0" xfId="0" applyAlignment="1">
      <alignment horizontal="left"/>
    </xf>
    <xf numFmtId="0" fontId="102" fillId="45" borderId="0" xfId="0" applyFont="1" applyFill="1" applyBorder="1" applyAlignment="1">
      <alignment horizontal="center" wrapText="1"/>
    </xf>
    <xf numFmtId="0" fontId="102" fillId="56" borderId="0" xfId="0" applyFont="1" applyFill="1" applyBorder="1" applyAlignment="1">
      <alignment horizontal="center" wrapText="1"/>
    </xf>
    <xf numFmtId="0" fontId="102" fillId="59" borderId="0" xfId="0" applyFont="1" applyFill="1" applyBorder="1" applyAlignment="1">
      <alignment horizontal="center" wrapText="1"/>
    </xf>
    <xf numFmtId="0" fontId="102" fillId="60" borderId="0" xfId="0" applyFont="1" applyFill="1" applyBorder="1" applyAlignment="1">
      <alignment horizontal="center" wrapText="1"/>
    </xf>
    <xf numFmtId="0" fontId="102" fillId="61" borderId="0" xfId="0" applyFont="1" applyFill="1" applyBorder="1" applyAlignment="1">
      <alignment horizontal="center" wrapText="1"/>
    </xf>
    <xf numFmtId="0" fontId="102" fillId="47" borderId="0" xfId="0" applyFont="1" applyFill="1" applyBorder="1" applyAlignment="1">
      <alignment horizontal="center" wrapText="1"/>
    </xf>
    <xf numFmtId="0" fontId="103" fillId="41" borderId="0" xfId="0" applyFont="1" applyFill="1" applyBorder="1" applyAlignment="1">
      <alignment horizontal="center" wrapText="1"/>
    </xf>
    <xf numFmtId="0" fontId="26" fillId="0" borderId="10" xfId="0" applyFont="1" applyBorder="1"/>
    <xf numFmtId="0" fontId="26" fillId="0" borderId="24" xfId="0" applyFont="1" applyBorder="1" applyAlignment="1">
      <alignment horizontal="center" wrapText="1"/>
    </xf>
    <xf numFmtId="0" fontId="26" fillId="0" borderId="12" xfId="0" applyFont="1" applyBorder="1" applyAlignment="1">
      <alignment horizontal="center" wrapText="1"/>
    </xf>
    <xf numFmtId="0" fontId="104" fillId="41" borderId="0" xfId="0" applyFont="1" applyFill="1" applyBorder="1" applyAlignment="1">
      <alignment horizontal="center" wrapText="1"/>
    </xf>
    <xf numFmtId="0" fontId="26" fillId="0" borderId="70" xfId="0" applyFont="1" applyBorder="1" applyAlignment="1">
      <alignment wrapText="1"/>
    </xf>
    <xf numFmtId="0" fontId="102" fillId="0" borderId="71" xfId="0" applyFont="1" applyBorder="1" applyAlignment="1">
      <alignment horizontal="center"/>
    </xf>
    <xf numFmtId="0" fontId="16" fillId="0" borderId="0" xfId="0" applyFont="1" applyAlignment="1">
      <alignment horizontal="center"/>
    </xf>
    <xf numFmtId="0" fontId="26" fillId="0" borderId="10" xfId="0" applyFont="1" applyBorder="1" applyAlignment="1">
      <alignment horizontal="center" vertical="center"/>
    </xf>
    <xf numFmtId="0" fontId="26" fillId="0" borderId="10" xfId="0" applyFont="1" applyBorder="1" applyAlignment="1">
      <alignment horizontal="center" vertical="center" wrapText="1"/>
    </xf>
    <xf numFmtId="166" fontId="26" fillId="0" borderId="12" xfId="42" applyNumberFormat="1" applyFont="1" applyBorder="1" applyAlignment="1">
      <alignment horizontal="center" vertical="center" wrapText="1"/>
    </xf>
    <xf numFmtId="166" fontId="104" fillId="41" borderId="0" xfId="42" applyNumberFormat="1" applyFont="1" applyFill="1" applyBorder="1" applyAlignment="1">
      <alignment horizontal="center" vertical="center" wrapText="1"/>
    </xf>
    <xf numFmtId="166" fontId="26" fillId="0" borderId="70" xfId="42" applyNumberFormat="1" applyFont="1" applyBorder="1" applyAlignment="1">
      <alignment horizontal="center" vertical="center" wrapText="1"/>
    </xf>
    <xf numFmtId="175" fontId="22" fillId="0" borderId="72" xfId="42" applyNumberFormat="1" applyFont="1" applyBorder="1" applyAlignment="1">
      <alignment horizontal="left" vertical="center"/>
    </xf>
    <xf numFmtId="165" fontId="0" fillId="0" borderId="0" xfId="0" applyNumberFormat="1"/>
    <xf numFmtId="177" fontId="0" fillId="0" borderId="0" xfId="45" applyNumberFormat="1" applyFont="1"/>
    <xf numFmtId="166" fontId="0" fillId="0" borderId="0" xfId="0" applyNumberFormat="1"/>
    <xf numFmtId="0" fontId="0" fillId="0" borderId="0" xfId="0" applyBorder="1"/>
    <xf numFmtId="165" fontId="22" fillId="0" borderId="0" xfId="0" applyNumberFormat="1" applyFont="1" applyBorder="1" applyAlignment="1">
      <alignment horizontal="right"/>
    </xf>
    <xf numFmtId="175" fontId="0" fillId="0" borderId="0" xfId="0" applyNumberFormat="1"/>
    <xf numFmtId="0" fontId="26" fillId="0" borderId="10" xfId="0" applyFont="1" applyBorder="1" applyAlignment="1">
      <alignment horizontal="center" wrapText="1"/>
    </xf>
    <xf numFmtId="165" fontId="26" fillId="0" borderId="12" xfId="42" applyNumberFormat="1" applyFont="1" applyBorder="1" applyAlignment="1">
      <alignment horizontal="center" vertical="center" wrapText="1"/>
    </xf>
    <xf numFmtId="165" fontId="26" fillId="0" borderId="70" xfId="42" applyNumberFormat="1" applyFont="1" applyBorder="1" applyAlignment="1">
      <alignment horizontal="center" vertical="center" wrapText="1"/>
    </xf>
    <xf numFmtId="165" fontId="22" fillId="0" borderId="72" xfId="42" applyNumberFormat="1" applyFont="1" applyBorder="1" applyAlignment="1">
      <alignment horizontal="right" vertical="center"/>
    </xf>
    <xf numFmtId="0" fontId="36" fillId="47" borderId="10" xfId="0" applyFont="1" applyFill="1" applyBorder="1" applyAlignment="1">
      <alignment horizontal="center" vertical="center" wrapText="1"/>
    </xf>
    <xf numFmtId="0" fontId="36" fillId="60" borderId="10" xfId="0" applyFont="1" applyFill="1" applyBorder="1" applyAlignment="1">
      <alignment horizontal="center" vertical="center" wrapText="1"/>
    </xf>
    <xf numFmtId="0" fontId="36" fillId="53" borderId="10" xfId="0" applyFont="1" applyFill="1" applyBorder="1" applyAlignment="1">
      <alignment horizontal="center" vertical="center" wrapText="1"/>
    </xf>
    <xf numFmtId="0" fontId="37" fillId="47" borderId="10" xfId="0" applyFont="1" applyFill="1" applyBorder="1" applyAlignment="1">
      <alignment horizontal="center" vertical="center"/>
    </xf>
    <xf numFmtId="0" fontId="37" fillId="60" borderId="10" xfId="0" applyFont="1" applyFill="1" applyBorder="1" applyAlignment="1">
      <alignment horizontal="center" vertical="center"/>
    </xf>
    <xf numFmtId="0" fontId="37" fillId="53" borderId="10" xfId="0" applyFont="1" applyFill="1" applyBorder="1" applyAlignment="1">
      <alignment horizontal="center" vertical="center"/>
    </xf>
    <xf numFmtId="168" fontId="37" fillId="47" borderId="10" xfId="0" applyNumberFormat="1" applyFont="1" applyFill="1" applyBorder="1" applyAlignment="1">
      <alignment horizontal="center" vertical="center"/>
    </xf>
    <xf numFmtId="168" fontId="37" fillId="60" borderId="10" xfId="0" applyNumberFormat="1" applyFont="1" applyFill="1" applyBorder="1" applyAlignment="1">
      <alignment horizontal="center" vertical="center"/>
    </xf>
    <xf numFmtId="168" fontId="37" fillId="53" borderId="10" xfId="0" applyNumberFormat="1" applyFont="1" applyFill="1" applyBorder="1" applyAlignment="1">
      <alignment horizontal="center" vertical="center"/>
    </xf>
    <xf numFmtId="168" fontId="37" fillId="47" borderId="0" xfId="0" applyNumberFormat="1" applyFont="1" applyFill="1" applyAlignment="1">
      <alignment horizontal="center"/>
    </xf>
    <xf numFmtId="168" fontId="37" fillId="60" borderId="0" xfId="0" applyNumberFormat="1" applyFont="1" applyFill="1" applyAlignment="1">
      <alignment horizontal="center"/>
    </xf>
    <xf numFmtId="168" fontId="37" fillId="53" borderId="0" xfId="0" applyNumberFormat="1" applyFont="1" applyFill="1" applyAlignment="1">
      <alignment horizontal="center"/>
    </xf>
    <xf numFmtId="168" fontId="36" fillId="47" borderId="10" xfId="0" applyNumberFormat="1" applyFont="1" applyFill="1" applyBorder="1" applyAlignment="1">
      <alignment horizontal="center" vertical="center"/>
    </xf>
    <xf numFmtId="168" fontId="36" fillId="60" borderId="10" xfId="0" applyNumberFormat="1" applyFont="1" applyFill="1" applyBorder="1" applyAlignment="1">
      <alignment horizontal="center" vertical="center"/>
    </xf>
    <xf numFmtId="168" fontId="36" fillId="53" borderId="10" xfId="0" applyNumberFormat="1" applyFont="1" applyFill="1" applyBorder="1" applyAlignment="1">
      <alignment horizontal="center" vertical="center"/>
    </xf>
    <xf numFmtId="0" fontId="55" fillId="0" borderId="10" xfId="0" applyNumberFormat="1" applyFont="1" applyFill="1" applyBorder="1" applyAlignment="1" applyProtection="1">
      <alignment horizontal="center" vertical="top" readingOrder="1"/>
    </xf>
    <xf numFmtId="3" fontId="55" fillId="0" borderId="10" xfId="0" applyNumberFormat="1" applyFont="1" applyFill="1" applyBorder="1" applyAlignment="1" applyProtection="1">
      <alignment horizontal="center" vertical="top" readingOrder="1"/>
    </xf>
    <xf numFmtId="0" fontId="105" fillId="0" borderId="10" xfId="0" applyNumberFormat="1" applyFont="1" applyFill="1" applyBorder="1" applyAlignment="1" applyProtection="1">
      <alignment horizontal="center" vertical="top" readingOrder="1"/>
    </xf>
    <xf numFmtId="0" fontId="107" fillId="0" borderId="10" xfId="0" applyNumberFormat="1" applyFont="1" applyFill="1" applyBorder="1" applyAlignment="1" applyProtection="1">
      <alignment horizontal="center" vertical="top" readingOrder="1"/>
    </xf>
    <xf numFmtId="3" fontId="107" fillId="0" borderId="10" xfId="0" applyNumberFormat="1" applyFont="1" applyFill="1" applyBorder="1" applyAlignment="1" applyProtection="1">
      <alignment horizontal="center" vertical="top" readingOrder="1"/>
    </xf>
    <xf numFmtId="0" fontId="106" fillId="0" borderId="10" xfId="0" applyNumberFormat="1" applyFont="1" applyFill="1" applyBorder="1" applyAlignment="1" applyProtection="1">
      <alignment horizontal="center" vertical="top" readingOrder="1"/>
    </xf>
    <xf numFmtId="0" fontId="108" fillId="34" borderId="0" xfId="0" applyNumberFormat="1" applyFont="1" applyFill="1" applyBorder="1" applyAlignment="1" applyProtection="1">
      <alignment horizontal="right" vertical="top" readingOrder="1"/>
    </xf>
    <xf numFmtId="0" fontId="108" fillId="34" borderId="0" xfId="0" applyNumberFormat="1" applyFont="1" applyFill="1" applyBorder="1" applyAlignment="1" applyProtection="1">
      <alignment horizontal="left" vertical="top" readingOrder="1"/>
    </xf>
    <xf numFmtId="4" fontId="108" fillId="34" borderId="0" xfId="0" applyNumberFormat="1" applyFont="1" applyFill="1" applyBorder="1" applyAlignment="1" applyProtection="1">
      <alignment horizontal="right" vertical="top" readingOrder="1"/>
    </xf>
    <xf numFmtId="164" fontId="108" fillId="35" borderId="0" xfId="0" applyNumberFormat="1" applyFont="1" applyFill="1" applyBorder="1" applyAlignment="1" applyProtection="1">
      <alignment horizontal="right" vertical="top" readingOrder="1"/>
    </xf>
    <xf numFmtId="0" fontId="108" fillId="35" borderId="0" xfId="0" applyNumberFormat="1" applyFont="1" applyFill="1" applyBorder="1" applyAlignment="1" applyProtection="1">
      <alignment horizontal="left" vertical="top" readingOrder="1"/>
    </xf>
    <xf numFmtId="4" fontId="108" fillId="35" borderId="0" xfId="0" applyNumberFormat="1" applyFont="1" applyFill="1" applyBorder="1" applyAlignment="1" applyProtection="1">
      <alignment horizontal="right" vertical="top" readingOrder="1"/>
    </xf>
    <xf numFmtId="4" fontId="108" fillId="0" borderId="0" xfId="0" applyNumberFormat="1" applyFont="1" applyFill="1" applyBorder="1" applyAlignment="1" applyProtection="1">
      <alignment horizontal="right" vertical="top" readingOrder="1"/>
    </xf>
    <xf numFmtId="0" fontId="108" fillId="36" borderId="0" xfId="0" applyNumberFormat="1" applyFont="1" applyFill="1" applyBorder="1" applyAlignment="1" applyProtection="1">
      <alignment horizontal="right" vertical="top" readingOrder="1"/>
    </xf>
    <xf numFmtId="0" fontId="108" fillId="36" borderId="0" xfId="0" applyNumberFormat="1" applyFont="1" applyFill="1" applyBorder="1" applyAlignment="1" applyProtection="1">
      <alignment horizontal="left" vertical="top" readingOrder="1"/>
    </xf>
    <xf numFmtId="0" fontId="108" fillId="0" borderId="0" xfId="0" applyNumberFormat="1" applyFont="1" applyFill="1" applyBorder="1" applyAlignment="1" applyProtection="1">
      <alignment horizontal="right" vertical="top" readingOrder="1"/>
    </xf>
    <xf numFmtId="0" fontId="108" fillId="37" borderId="0" xfId="0" applyNumberFormat="1" applyFont="1" applyFill="1" applyBorder="1" applyAlignment="1" applyProtection="1">
      <alignment horizontal="right" vertical="top" readingOrder="1"/>
    </xf>
    <xf numFmtId="0" fontId="108" fillId="37" borderId="0" xfId="0" applyNumberFormat="1" applyFont="1" applyFill="1" applyBorder="1" applyAlignment="1" applyProtection="1">
      <alignment horizontal="left" vertical="top" readingOrder="1"/>
    </xf>
    <xf numFmtId="3" fontId="109" fillId="34" borderId="0" xfId="0" applyNumberFormat="1" applyFont="1" applyFill="1" applyBorder="1" applyAlignment="1" applyProtection="1">
      <alignment horizontal="right" vertical="top" readingOrder="1"/>
    </xf>
    <xf numFmtId="0" fontId="108" fillId="35" borderId="0" xfId="0" applyNumberFormat="1" applyFont="1" applyFill="1" applyBorder="1" applyAlignment="1" applyProtection="1">
      <alignment horizontal="right" vertical="top" readingOrder="1"/>
    </xf>
    <xf numFmtId="164" fontId="108" fillId="36" borderId="0" xfId="0" applyNumberFormat="1" applyFont="1" applyFill="1" applyBorder="1" applyAlignment="1" applyProtection="1">
      <alignment horizontal="right" vertical="top" readingOrder="1"/>
    </xf>
    <xf numFmtId="4" fontId="108" fillId="36" borderId="0" xfId="0" applyNumberFormat="1" applyFont="1" applyFill="1" applyBorder="1" applyAlignment="1" applyProtection="1">
      <alignment horizontal="right" vertical="top" readingOrder="1"/>
    </xf>
    <xf numFmtId="164" fontId="108" fillId="37" borderId="0" xfId="0" applyNumberFormat="1" applyFont="1" applyFill="1" applyBorder="1" applyAlignment="1" applyProtection="1">
      <alignment horizontal="right" vertical="top" readingOrder="1"/>
    </xf>
    <xf numFmtId="4" fontId="108" fillId="37" borderId="0" xfId="0" applyNumberFormat="1" applyFont="1" applyFill="1" applyBorder="1" applyAlignment="1" applyProtection="1">
      <alignment horizontal="right" vertical="top" readingOrder="1"/>
    </xf>
    <xf numFmtId="0" fontId="105" fillId="34" borderId="0" xfId="0" applyNumberFormat="1" applyFont="1" applyFill="1" applyBorder="1" applyAlignment="1" applyProtection="1">
      <alignment horizontal="right" vertical="top" readingOrder="1"/>
    </xf>
    <xf numFmtId="0" fontId="105" fillId="34" borderId="0" xfId="0" applyNumberFormat="1" applyFont="1" applyFill="1" applyBorder="1" applyAlignment="1" applyProtection="1">
      <alignment horizontal="left" vertical="top" readingOrder="1"/>
    </xf>
    <xf numFmtId="0" fontId="105" fillId="35" borderId="0" xfId="0" applyNumberFormat="1" applyFont="1" applyFill="1" applyBorder="1" applyAlignment="1" applyProtection="1">
      <alignment horizontal="right" vertical="top" readingOrder="1"/>
    </xf>
    <xf numFmtId="0" fontId="105" fillId="35" borderId="0" xfId="0" applyNumberFormat="1" applyFont="1" applyFill="1" applyBorder="1" applyAlignment="1" applyProtection="1">
      <alignment horizontal="left" vertical="top" readingOrder="1"/>
    </xf>
    <xf numFmtId="0" fontId="105" fillId="36" borderId="0" xfId="0" applyNumberFormat="1" applyFont="1" applyFill="1" applyBorder="1" applyAlignment="1" applyProtection="1">
      <alignment horizontal="right" vertical="top" readingOrder="1"/>
    </xf>
    <xf numFmtId="0" fontId="105" fillId="36" borderId="0" xfId="0" applyNumberFormat="1" applyFont="1" applyFill="1" applyBorder="1" applyAlignment="1" applyProtection="1">
      <alignment horizontal="left" vertical="top" readingOrder="1"/>
    </xf>
    <xf numFmtId="0" fontId="105" fillId="37" borderId="0" xfId="0" applyNumberFormat="1" applyFont="1" applyFill="1" applyBorder="1" applyAlignment="1" applyProtection="1">
      <alignment horizontal="right" vertical="top" readingOrder="1"/>
    </xf>
    <xf numFmtId="0" fontId="105" fillId="37" borderId="0" xfId="0" applyNumberFormat="1" applyFont="1" applyFill="1" applyBorder="1" applyAlignment="1" applyProtection="1">
      <alignment horizontal="left" vertical="top" readingOrder="1"/>
    </xf>
    <xf numFmtId="0" fontId="109" fillId="34" borderId="0" xfId="0" applyNumberFormat="1" applyFont="1" applyFill="1" applyBorder="1" applyAlignment="1" applyProtection="1">
      <alignment horizontal="right" vertical="top" readingOrder="1"/>
    </xf>
    <xf numFmtId="0" fontId="106" fillId="34" borderId="0" xfId="0" applyNumberFormat="1" applyFont="1" applyFill="1" applyBorder="1" applyAlignment="1" applyProtection="1">
      <alignment horizontal="right" vertical="top" readingOrder="1"/>
    </xf>
    <xf numFmtId="0" fontId="106" fillId="34" borderId="0" xfId="0" applyNumberFormat="1" applyFont="1" applyFill="1" applyBorder="1" applyAlignment="1" applyProtection="1">
      <alignment horizontal="left" vertical="top" readingOrder="1"/>
    </xf>
    <xf numFmtId="0" fontId="106" fillId="35" borderId="0" xfId="0" applyNumberFormat="1" applyFont="1" applyFill="1" applyBorder="1" applyAlignment="1" applyProtection="1">
      <alignment horizontal="right" vertical="top" readingOrder="1"/>
    </xf>
    <xf numFmtId="0" fontId="106" fillId="35" borderId="0" xfId="0" applyNumberFormat="1" applyFont="1" applyFill="1" applyBorder="1" applyAlignment="1" applyProtection="1">
      <alignment horizontal="left" vertical="top" readingOrder="1"/>
    </xf>
    <xf numFmtId="0" fontId="106" fillId="36" borderId="0" xfId="0" applyNumberFormat="1" applyFont="1" applyFill="1" applyBorder="1" applyAlignment="1" applyProtection="1">
      <alignment horizontal="right" vertical="top" readingOrder="1"/>
    </xf>
    <xf numFmtId="0" fontId="106" fillId="36" borderId="0" xfId="0" applyNumberFormat="1" applyFont="1" applyFill="1" applyBorder="1" applyAlignment="1" applyProtection="1">
      <alignment horizontal="left" vertical="top" readingOrder="1"/>
    </xf>
    <xf numFmtId="0" fontId="106" fillId="37" borderId="0" xfId="0" applyNumberFormat="1" applyFont="1" applyFill="1" applyBorder="1" applyAlignment="1" applyProtection="1">
      <alignment horizontal="right" vertical="top" readingOrder="1"/>
    </xf>
    <xf numFmtId="0" fontId="106" fillId="37" borderId="0" xfId="0" applyNumberFormat="1" applyFont="1" applyFill="1" applyBorder="1" applyAlignment="1" applyProtection="1">
      <alignment horizontal="left" vertical="top" readingOrder="1"/>
    </xf>
    <xf numFmtId="0" fontId="26" fillId="0" borderId="10" xfId="0" applyFont="1" applyBorder="1" applyAlignment="1">
      <alignment horizontal="left" vertical="center"/>
    </xf>
    <xf numFmtId="0" fontId="26" fillId="0" borderId="10" xfId="0" applyFont="1" applyBorder="1" applyAlignment="1">
      <alignment horizontal="left" vertical="center" wrapText="1"/>
    </xf>
    <xf numFmtId="176" fontId="0" fillId="0" borderId="0" xfId="45" applyNumberFormat="1" applyFont="1" applyAlignment="1">
      <alignment horizontal="center"/>
    </xf>
    <xf numFmtId="166" fontId="0" fillId="0" borderId="0" xfId="0" applyNumberFormat="1" applyAlignment="1">
      <alignment horizontal="center"/>
    </xf>
    <xf numFmtId="165" fontId="22" fillId="0" borderId="72" xfId="42" applyNumberFormat="1" applyFont="1" applyBorder="1" applyAlignment="1">
      <alignment horizontal="center" vertical="center"/>
    </xf>
    <xf numFmtId="0" fontId="26" fillId="56" borderId="12" xfId="0" applyFont="1" applyFill="1" applyBorder="1" applyAlignment="1">
      <alignment horizontal="center" wrapText="1"/>
    </xf>
    <xf numFmtId="165" fontId="26" fillId="56" borderId="11" xfId="42" applyNumberFormat="1" applyFont="1" applyFill="1" applyBorder="1" applyAlignment="1">
      <alignment horizontal="center" vertical="center" wrapText="1"/>
    </xf>
    <xf numFmtId="0" fontId="26" fillId="56" borderId="12" xfId="0" applyFont="1" applyFill="1" applyBorder="1" applyAlignment="1">
      <alignment horizontal="center" vertical="center" wrapText="1"/>
    </xf>
    <xf numFmtId="0" fontId="26" fillId="57" borderId="12" xfId="0" applyFont="1" applyFill="1" applyBorder="1" applyAlignment="1">
      <alignment horizontal="center" wrapText="1"/>
    </xf>
    <xf numFmtId="165" fontId="26" fillId="57" borderId="11" xfId="42" applyNumberFormat="1" applyFont="1" applyFill="1" applyBorder="1" applyAlignment="1">
      <alignment horizontal="center" vertical="center" wrapText="1"/>
    </xf>
    <xf numFmtId="0" fontId="26" fillId="57" borderId="12" xfId="0" applyFont="1" applyFill="1" applyBorder="1" applyAlignment="1">
      <alignment horizontal="center" vertical="center" wrapText="1"/>
    </xf>
    <xf numFmtId="0" fontId="26" fillId="45" borderId="12" xfId="0" applyFont="1" applyFill="1" applyBorder="1" applyAlignment="1">
      <alignment horizontal="center" wrapText="1"/>
    </xf>
    <xf numFmtId="165" fontId="26" fillId="45" borderId="11" xfId="42" applyNumberFormat="1" applyFont="1" applyFill="1" applyBorder="1" applyAlignment="1">
      <alignment horizontal="center" vertical="center" wrapText="1"/>
    </xf>
    <xf numFmtId="0" fontId="26" fillId="45" borderId="12" xfId="0" applyFont="1" applyFill="1" applyBorder="1" applyAlignment="1">
      <alignment horizontal="center" vertical="center" wrapText="1"/>
    </xf>
    <xf numFmtId="0" fontId="26" fillId="61" borderId="12" xfId="0" applyFont="1" applyFill="1" applyBorder="1" applyAlignment="1">
      <alignment horizontal="center" wrapText="1"/>
    </xf>
    <xf numFmtId="0" fontId="26" fillId="60" borderId="12" xfId="0" applyFont="1" applyFill="1" applyBorder="1" applyAlignment="1">
      <alignment horizontal="center" wrapText="1"/>
    </xf>
    <xf numFmtId="165" fontId="26" fillId="60" borderId="11" xfId="42" applyNumberFormat="1" applyFont="1" applyFill="1" applyBorder="1" applyAlignment="1">
      <alignment horizontal="center" vertical="center" wrapText="1"/>
    </xf>
    <xf numFmtId="0" fontId="26" fillId="60" borderId="12" xfId="0" applyFont="1" applyFill="1" applyBorder="1" applyAlignment="1">
      <alignment horizontal="center" vertical="center" wrapText="1"/>
    </xf>
    <xf numFmtId="0" fontId="26" fillId="61" borderId="12" xfId="0" applyFont="1" applyFill="1" applyBorder="1" applyAlignment="1">
      <alignment horizontal="center" vertical="center" wrapText="1"/>
    </xf>
    <xf numFmtId="0" fontId="26" fillId="47" borderId="12" xfId="0" applyFont="1" applyFill="1" applyBorder="1" applyAlignment="1">
      <alignment horizontal="center" wrapText="1"/>
    </xf>
    <xf numFmtId="0" fontId="26" fillId="47" borderId="12" xfId="0" applyFont="1" applyFill="1" applyBorder="1" applyAlignment="1">
      <alignment horizontal="center" vertical="center" wrapText="1"/>
    </xf>
    <xf numFmtId="0" fontId="26" fillId="56" borderId="11" xfId="0" applyFont="1" applyFill="1" applyBorder="1" applyAlignment="1">
      <alignment horizontal="center" vertical="center" wrapText="1"/>
    </xf>
    <xf numFmtId="0" fontId="26" fillId="57" borderId="11" xfId="0" applyFont="1" applyFill="1" applyBorder="1" applyAlignment="1">
      <alignment horizontal="center" vertical="center" wrapText="1"/>
    </xf>
    <xf numFmtId="0" fontId="26" fillId="45" borderId="11" xfId="0" applyFont="1" applyFill="1" applyBorder="1" applyAlignment="1">
      <alignment horizontal="center" vertical="center" wrapText="1"/>
    </xf>
    <xf numFmtId="0" fontId="26" fillId="60" borderId="11" xfId="0" applyFont="1" applyFill="1" applyBorder="1" applyAlignment="1">
      <alignment horizontal="center" vertical="center" wrapText="1"/>
    </xf>
    <xf numFmtId="0" fontId="102" fillId="60" borderId="11" xfId="0" applyFont="1" applyFill="1" applyBorder="1" applyAlignment="1">
      <alignment horizontal="center" wrapText="1"/>
    </xf>
    <xf numFmtId="0" fontId="0" fillId="0" borderId="0" xfId="0" applyAlignment="1">
      <alignment horizontal="left"/>
    </xf>
    <xf numFmtId="3" fontId="39" fillId="39" borderId="0" xfId="0" applyNumberFormat="1" applyFont="1" applyFill="1" applyBorder="1" applyAlignment="1" applyProtection="1">
      <alignment horizontal="center" vertical="center" readingOrder="1"/>
    </xf>
    <xf numFmtId="0" fontId="46" fillId="46" borderId="11" xfId="0" applyFont="1" applyFill="1" applyBorder="1" applyAlignment="1">
      <alignment vertical="center"/>
    </xf>
    <xf numFmtId="0" fontId="26" fillId="56" borderId="0" xfId="0" applyFont="1" applyFill="1" applyBorder="1" applyAlignment="1">
      <alignment horizontal="center" wrapText="1"/>
    </xf>
    <xf numFmtId="0" fontId="26" fillId="57" borderId="0" xfId="0" applyFont="1" applyFill="1" applyBorder="1" applyAlignment="1">
      <alignment horizontal="center" wrapText="1"/>
    </xf>
    <xf numFmtId="0" fontId="26" fillId="45" borderId="0" xfId="0" applyFont="1" applyFill="1" applyBorder="1" applyAlignment="1">
      <alignment horizontal="center" wrapText="1"/>
    </xf>
    <xf numFmtId="0" fontId="26" fillId="60" borderId="0" xfId="0" applyFont="1" applyFill="1" applyBorder="1" applyAlignment="1">
      <alignment horizontal="center" wrapText="1"/>
    </xf>
    <xf numFmtId="0" fontId="26" fillId="61" borderId="0" xfId="0" applyFont="1" applyFill="1" applyBorder="1" applyAlignment="1">
      <alignment horizontal="center" wrapText="1"/>
    </xf>
    <xf numFmtId="0" fontId="26" fillId="61" borderId="11" xfId="0" applyFont="1" applyFill="1" applyBorder="1" applyAlignment="1">
      <alignment horizontal="center" vertical="center" wrapText="1"/>
    </xf>
    <xf numFmtId="165" fontId="26" fillId="56" borderId="11" xfId="0" applyNumberFormat="1" applyFont="1" applyFill="1" applyBorder="1" applyAlignment="1">
      <alignment horizontal="center" vertical="center" wrapText="1"/>
    </xf>
    <xf numFmtId="165" fontId="26" fillId="0" borderId="22" xfId="42" applyNumberFormat="1" applyFont="1" applyFill="1" applyBorder="1" applyAlignment="1">
      <alignment horizontal="center" vertical="center" wrapText="1"/>
    </xf>
    <xf numFmtId="165" fontId="26" fillId="0" borderId="11" xfId="42" applyNumberFormat="1" applyFont="1" applyFill="1" applyBorder="1" applyAlignment="1">
      <alignment horizontal="center" vertical="center" wrapText="1"/>
    </xf>
    <xf numFmtId="3" fontId="39" fillId="39" borderId="0" xfId="0" applyNumberFormat="1" applyFont="1" applyFill="1" applyBorder="1" applyAlignment="1" applyProtection="1">
      <alignment vertical="center" readingOrder="1"/>
    </xf>
    <xf numFmtId="0" fontId="0" fillId="0" borderId="0" xfId="0" applyAlignment="1"/>
    <xf numFmtId="165" fontId="0" fillId="0" borderId="0" xfId="0" applyNumberFormat="1" applyAlignment="1">
      <alignment horizontal="center"/>
    </xf>
    <xf numFmtId="0" fontId="117" fillId="0" borderId="0" xfId="0" applyFont="1" applyAlignment="1">
      <alignment vertical="center"/>
    </xf>
    <xf numFmtId="0" fontId="117" fillId="56" borderId="10" xfId="0" applyFont="1" applyFill="1" applyBorder="1" applyAlignment="1">
      <alignment horizontal="center" vertical="center"/>
    </xf>
    <xf numFmtId="174" fontId="118" fillId="57" borderId="47" xfId="0" applyNumberFormat="1" applyFont="1" applyFill="1" applyBorder="1" applyAlignment="1">
      <alignment horizontal="center" vertical="center"/>
    </xf>
    <xf numFmtId="174" fontId="118" fillId="57" borderId="15" xfId="0" applyNumberFormat="1" applyFont="1" applyFill="1" applyBorder="1" applyAlignment="1">
      <alignment horizontal="center" vertical="center"/>
    </xf>
    <xf numFmtId="0" fontId="118" fillId="57" borderId="29" xfId="0" applyNumberFormat="1" applyFont="1" applyFill="1" applyBorder="1" applyAlignment="1">
      <alignment horizontal="center" vertical="center"/>
    </xf>
    <xf numFmtId="0" fontId="118" fillId="57" borderId="18" xfId="0" applyNumberFormat="1" applyFont="1" applyFill="1" applyBorder="1" applyAlignment="1">
      <alignment horizontal="center" vertical="center"/>
    </xf>
    <xf numFmtId="0" fontId="117" fillId="0" borderId="29" xfId="0" applyFont="1" applyBorder="1" applyAlignment="1">
      <alignment vertical="center"/>
    </xf>
    <xf numFmtId="0" fontId="119" fillId="51" borderId="54" xfId="0" applyFont="1" applyFill="1" applyBorder="1" applyAlignment="1">
      <alignment horizontal="center" vertical="center"/>
    </xf>
    <xf numFmtId="174" fontId="118" fillId="57" borderId="55" xfId="0" applyNumberFormat="1" applyFont="1" applyFill="1" applyBorder="1" applyAlignment="1">
      <alignment horizontal="center" vertical="center"/>
    </xf>
    <xf numFmtId="174" fontId="118" fillId="57" borderId="74" xfId="0" applyNumberFormat="1" applyFont="1" applyFill="1" applyBorder="1" applyAlignment="1">
      <alignment horizontal="center" vertical="center"/>
    </xf>
    <xf numFmtId="0" fontId="118" fillId="0" borderId="18" xfId="0" applyNumberFormat="1" applyFont="1" applyFill="1" applyBorder="1" applyAlignment="1">
      <alignment horizontal="center" vertical="center"/>
    </xf>
    <xf numFmtId="0" fontId="119" fillId="51" borderId="29" xfId="0" applyFont="1" applyFill="1" applyBorder="1" applyAlignment="1">
      <alignment horizontal="center" vertical="center"/>
    </xf>
    <xf numFmtId="0" fontId="119" fillId="51" borderId="46" xfId="0" applyFont="1" applyFill="1" applyBorder="1" applyAlignment="1">
      <alignment horizontal="center" vertical="center"/>
    </xf>
    <xf numFmtId="174" fontId="118" fillId="58" borderId="57" xfId="0" applyNumberFormat="1" applyFont="1" applyFill="1" applyBorder="1" applyAlignment="1">
      <alignment horizontal="center" vertical="center"/>
    </xf>
    <xf numFmtId="174" fontId="118" fillId="58" borderId="25" xfId="0" applyNumberFormat="1" applyFont="1" applyFill="1" applyBorder="1" applyAlignment="1">
      <alignment horizontal="center" vertical="center"/>
    </xf>
    <xf numFmtId="0" fontId="118" fillId="58" borderId="10" xfId="0" applyNumberFormat="1" applyFont="1" applyFill="1" applyBorder="1" applyAlignment="1">
      <alignment horizontal="center" vertical="center"/>
    </xf>
    <xf numFmtId="0" fontId="117" fillId="0" borderId="10" xfId="0" applyFont="1" applyBorder="1" applyAlignment="1">
      <alignment vertical="center"/>
    </xf>
    <xf numFmtId="0" fontId="119" fillId="51" borderId="48" xfId="0" applyFont="1" applyFill="1" applyBorder="1" applyAlignment="1">
      <alignment horizontal="center" vertical="center"/>
    </xf>
    <xf numFmtId="174" fontId="118" fillId="58" borderId="58" xfId="0" applyNumberFormat="1" applyFont="1" applyFill="1" applyBorder="1" applyAlignment="1">
      <alignment horizontal="center" vertical="center"/>
    </xf>
    <xf numFmtId="174" fontId="118" fillId="58" borderId="10" xfId="0" applyNumberFormat="1" applyFont="1" applyFill="1" applyBorder="1" applyAlignment="1">
      <alignment horizontal="center" vertical="center"/>
    </xf>
    <xf numFmtId="0" fontId="118" fillId="58" borderId="16" xfId="0" applyNumberFormat="1" applyFont="1" applyFill="1" applyBorder="1" applyAlignment="1">
      <alignment horizontal="center" vertical="center"/>
    </xf>
    <xf numFmtId="0" fontId="118" fillId="0" borderId="16" xfId="0" applyNumberFormat="1" applyFont="1" applyFill="1" applyBorder="1" applyAlignment="1">
      <alignment horizontal="center" vertical="center"/>
    </xf>
    <xf numFmtId="0" fontId="119" fillId="51" borderId="59" xfId="0" applyFont="1" applyFill="1" applyBorder="1" applyAlignment="1">
      <alignment horizontal="center" vertical="center"/>
    </xf>
    <xf numFmtId="174" fontId="118" fillId="57" borderId="58" xfId="0" applyNumberFormat="1" applyFont="1" applyFill="1" applyBorder="1" applyAlignment="1">
      <alignment horizontal="center" vertical="center"/>
    </xf>
    <xf numFmtId="0" fontId="118" fillId="57" borderId="16" xfId="0" applyNumberFormat="1" applyFont="1" applyFill="1" applyBorder="1" applyAlignment="1">
      <alignment horizontal="center" vertical="center"/>
    </xf>
    <xf numFmtId="0" fontId="117" fillId="0" borderId="16" xfId="0" applyFont="1" applyFill="1" applyBorder="1" applyAlignment="1">
      <alignment horizontal="center" vertical="center"/>
    </xf>
    <xf numFmtId="174" fontId="118" fillId="57" borderId="57" xfId="0" applyNumberFormat="1" applyFont="1" applyFill="1" applyBorder="1" applyAlignment="1">
      <alignment horizontal="center" vertical="center"/>
    </xf>
    <xf numFmtId="174" fontId="118" fillId="57" borderId="25" xfId="0" applyNumberFormat="1" applyFont="1" applyFill="1" applyBorder="1" applyAlignment="1">
      <alignment horizontal="center" vertical="center"/>
    </xf>
    <xf numFmtId="0" fontId="118" fillId="57" borderId="10" xfId="0" applyNumberFormat="1" applyFont="1" applyFill="1" applyBorder="1" applyAlignment="1">
      <alignment horizontal="center" vertical="center"/>
    </xf>
    <xf numFmtId="0" fontId="117" fillId="0" borderId="10" xfId="0" applyFont="1" applyFill="1" applyBorder="1" applyAlignment="1">
      <alignment horizontal="center" vertical="center"/>
    </xf>
    <xf numFmtId="0" fontId="119" fillId="51" borderId="43" xfId="0" applyFont="1" applyFill="1" applyBorder="1" applyAlignment="1">
      <alignment horizontal="center" vertical="center"/>
    </xf>
    <xf numFmtId="174" fontId="118" fillId="58" borderId="62" xfId="0" applyNumberFormat="1" applyFont="1" applyFill="1" applyBorder="1" applyAlignment="1">
      <alignment horizontal="center" vertical="center"/>
    </xf>
    <xf numFmtId="0" fontId="119" fillId="51" borderId="10" xfId="0" applyFont="1" applyFill="1" applyBorder="1" applyAlignment="1">
      <alignment horizontal="center" vertical="center"/>
    </xf>
    <xf numFmtId="174" fontId="118" fillId="57" borderId="62" xfId="0" applyNumberFormat="1" applyFont="1" applyFill="1" applyBorder="1" applyAlignment="1">
      <alignment horizontal="center" vertical="center"/>
    </xf>
    <xf numFmtId="174" fontId="118" fillId="57" borderId="61" xfId="0" applyNumberFormat="1" applyFont="1" applyFill="1" applyBorder="1" applyAlignment="1">
      <alignment horizontal="center" vertical="center"/>
    </xf>
    <xf numFmtId="174" fontId="118" fillId="57" borderId="19" xfId="0" applyNumberFormat="1" applyFont="1" applyFill="1" applyBorder="1" applyAlignment="1">
      <alignment horizontal="center" vertical="center"/>
    </xf>
    <xf numFmtId="0" fontId="118" fillId="57" borderId="32" xfId="0" applyNumberFormat="1" applyFont="1" applyFill="1" applyBorder="1" applyAlignment="1">
      <alignment horizontal="center" vertical="center"/>
    </xf>
    <xf numFmtId="0" fontId="117" fillId="0" borderId="32" xfId="0" applyFont="1" applyFill="1" applyBorder="1" applyAlignment="1">
      <alignment horizontal="center" vertical="center"/>
    </xf>
    <xf numFmtId="174" fontId="118" fillId="57" borderId="51" xfId="0" applyNumberFormat="1" applyFont="1" applyFill="1" applyBorder="1" applyAlignment="1">
      <alignment horizontal="center" vertical="center"/>
    </xf>
    <xf numFmtId="0" fontId="119" fillId="51" borderId="18" xfId="0" applyFont="1" applyFill="1" applyBorder="1" applyAlignment="1">
      <alignment horizontal="center" vertical="center"/>
    </xf>
    <xf numFmtId="0" fontId="118" fillId="57" borderId="47" xfId="0" applyNumberFormat="1" applyFont="1" applyFill="1" applyBorder="1" applyAlignment="1">
      <alignment horizontal="center" vertical="center"/>
    </xf>
    <xf numFmtId="0" fontId="118" fillId="57" borderId="15" xfId="0" applyNumberFormat="1" applyFont="1" applyFill="1" applyBorder="1" applyAlignment="1">
      <alignment horizontal="center" vertical="center"/>
    </xf>
    <xf numFmtId="0" fontId="117" fillId="0" borderId="29" xfId="0" applyFont="1" applyFill="1" applyBorder="1" applyAlignment="1">
      <alignment horizontal="center" vertical="center"/>
    </xf>
    <xf numFmtId="0" fontId="117" fillId="0" borderId="0" xfId="0" applyFont="1" applyBorder="1" applyAlignment="1">
      <alignment vertical="center"/>
    </xf>
    <xf numFmtId="0" fontId="118" fillId="58" borderId="55" xfId="0" applyNumberFormat="1" applyFont="1" applyFill="1" applyBorder="1" applyAlignment="1">
      <alignment horizontal="center" vertical="center"/>
    </xf>
    <xf numFmtId="0" fontId="118" fillId="58" borderId="74" xfId="0" applyNumberFormat="1" applyFont="1" applyFill="1" applyBorder="1" applyAlignment="1">
      <alignment horizontal="center" vertical="center"/>
    </xf>
    <xf numFmtId="0" fontId="118" fillId="58" borderId="18" xfId="0" applyNumberFormat="1" applyFont="1" applyFill="1" applyBorder="1" applyAlignment="1">
      <alignment horizontal="center" vertical="center"/>
    </xf>
    <xf numFmtId="0" fontId="117" fillId="0" borderId="18" xfId="0" applyFont="1" applyFill="1" applyBorder="1" applyAlignment="1">
      <alignment horizontal="center" vertical="center"/>
    </xf>
    <xf numFmtId="0" fontId="118" fillId="58" borderId="57" xfId="0" applyNumberFormat="1" applyFont="1" applyFill="1" applyBorder="1" applyAlignment="1">
      <alignment horizontal="center" vertical="center"/>
    </xf>
    <xf numFmtId="0" fontId="118" fillId="58" borderId="25" xfId="0" applyNumberFormat="1" applyFont="1" applyFill="1" applyBorder="1" applyAlignment="1">
      <alignment horizontal="center" vertical="center"/>
    </xf>
    <xf numFmtId="0" fontId="116" fillId="39" borderId="0" xfId="0" applyFont="1" applyFill="1" applyBorder="1" applyAlignment="1">
      <alignment horizontal="center" vertical="center"/>
    </xf>
    <xf numFmtId="0" fontId="118" fillId="57" borderId="57" xfId="0" applyNumberFormat="1" applyFont="1" applyFill="1" applyBorder="1" applyAlignment="1">
      <alignment horizontal="center" vertical="center"/>
    </xf>
    <xf numFmtId="0" fontId="118" fillId="57" borderId="25" xfId="0" applyNumberFormat="1" applyFont="1" applyFill="1" applyBorder="1" applyAlignment="1">
      <alignment horizontal="center" vertical="center"/>
    </xf>
    <xf numFmtId="0" fontId="118" fillId="58" borderId="61" xfId="0" applyNumberFormat="1" applyFont="1" applyFill="1" applyBorder="1" applyAlignment="1">
      <alignment horizontal="center" vertical="center"/>
    </xf>
    <xf numFmtId="0" fontId="118" fillId="58" borderId="19" xfId="0" applyNumberFormat="1" applyFont="1" applyFill="1" applyBorder="1" applyAlignment="1">
      <alignment horizontal="center" vertical="center"/>
    </xf>
    <xf numFmtId="0" fontId="118" fillId="58" borderId="32" xfId="0" applyNumberFormat="1" applyFont="1" applyFill="1" applyBorder="1" applyAlignment="1">
      <alignment horizontal="center" vertical="center"/>
    </xf>
    <xf numFmtId="0" fontId="119" fillId="51" borderId="62" xfId="0" applyFont="1" applyFill="1" applyBorder="1" applyAlignment="1">
      <alignment horizontal="center" vertical="center"/>
    </xf>
    <xf numFmtId="174" fontId="118" fillId="58" borderId="47" xfId="0" applyNumberFormat="1" applyFont="1" applyFill="1" applyBorder="1" applyAlignment="1">
      <alignment horizontal="center" vertical="center"/>
    </xf>
    <xf numFmtId="174" fontId="118" fillId="58" borderId="15" xfId="0" applyNumberFormat="1" applyFont="1" applyFill="1" applyBorder="1" applyAlignment="1">
      <alignment horizontal="center" vertical="center"/>
    </xf>
    <xf numFmtId="0" fontId="118" fillId="58" borderId="29" xfId="0" applyNumberFormat="1" applyFont="1" applyFill="1" applyBorder="1" applyAlignment="1">
      <alignment horizontal="center" vertical="center"/>
    </xf>
    <xf numFmtId="0" fontId="118" fillId="0" borderId="33" xfId="0" applyNumberFormat="1" applyFont="1" applyFill="1" applyBorder="1" applyAlignment="1">
      <alignment horizontal="center" vertical="center"/>
    </xf>
    <xf numFmtId="0" fontId="118" fillId="0" borderId="74" xfId="0" applyNumberFormat="1" applyFont="1" applyFill="1" applyBorder="1" applyAlignment="1">
      <alignment horizontal="center" vertical="center"/>
    </xf>
    <xf numFmtId="0" fontId="118" fillId="0" borderId="56" xfId="0" applyNumberFormat="1" applyFont="1" applyFill="1" applyBorder="1" applyAlignment="1">
      <alignment horizontal="center" vertical="center"/>
    </xf>
    <xf numFmtId="0" fontId="118" fillId="0" borderId="63" xfId="0" applyNumberFormat="1" applyFont="1" applyFill="1" applyBorder="1" applyAlignment="1">
      <alignment horizontal="center" vertical="center"/>
    </xf>
    <xf numFmtId="0" fontId="118" fillId="0" borderId="58" xfId="0" applyNumberFormat="1" applyFont="1" applyFill="1" applyBorder="1" applyAlignment="1">
      <alignment horizontal="center" vertical="center"/>
    </xf>
    <xf numFmtId="0" fontId="118" fillId="0" borderId="62" xfId="0" applyNumberFormat="1" applyFont="1" applyFill="1" applyBorder="1" applyAlignment="1">
      <alignment horizontal="center" vertical="center"/>
    </xf>
    <xf numFmtId="0" fontId="118" fillId="0" borderId="59" xfId="0" applyNumberFormat="1" applyFont="1" applyFill="1" applyBorder="1" applyAlignment="1">
      <alignment horizontal="center" vertical="center"/>
    </xf>
    <xf numFmtId="174" fontId="118" fillId="57" borderId="64" xfId="0" applyNumberFormat="1" applyFont="1" applyFill="1" applyBorder="1" applyAlignment="1">
      <alignment horizontal="center" vertical="center"/>
    </xf>
    <xf numFmtId="174" fontId="118" fillId="57" borderId="17" xfId="0" applyNumberFormat="1" applyFont="1" applyFill="1" applyBorder="1" applyAlignment="1">
      <alignment horizontal="center" vertical="center"/>
    </xf>
    <xf numFmtId="0" fontId="118" fillId="57" borderId="62" xfId="0" applyNumberFormat="1" applyFont="1" applyFill="1" applyBorder="1" applyAlignment="1">
      <alignment horizontal="center" vertical="center"/>
    </xf>
    <xf numFmtId="0" fontId="117" fillId="0" borderId="62" xfId="0" applyFont="1" applyFill="1" applyBorder="1" applyAlignment="1">
      <alignment horizontal="center" vertical="center"/>
    </xf>
    <xf numFmtId="174" fontId="118" fillId="58" borderId="65" xfId="0" applyNumberFormat="1" applyFont="1" applyFill="1" applyBorder="1" applyAlignment="1">
      <alignment horizontal="center" vertical="center"/>
    </xf>
    <xf numFmtId="174" fontId="118" fillId="58" borderId="44" xfId="0" applyNumberFormat="1" applyFont="1" applyFill="1" applyBorder="1" applyAlignment="1">
      <alignment horizontal="center" vertical="center"/>
    </xf>
    <xf numFmtId="0" fontId="118" fillId="58" borderId="43" xfId="0" applyNumberFormat="1" applyFont="1" applyFill="1" applyBorder="1" applyAlignment="1">
      <alignment horizontal="center" vertical="center"/>
    </xf>
    <xf numFmtId="0" fontId="117" fillId="0" borderId="43" xfId="0" applyFont="1" applyFill="1" applyBorder="1" applyAlignment="1">
      <alignment horizontal="center" vertical="center"/>
    </xf>
    <xf numFmtId="0" fontId="119" fillId="51" borderId="66" xfId="0" applyFont="1" applyFill="1" applyBorder="1" applyAlignment="1">
      <alignment horizontal="center" vertical="center"/>
    </xf>
    <xf numFmtId="0" fontId="118" fillId="0" borderId="73" xfId="0" applyNumberFormat="1" applyFont="1" applyFill="1" applyBorder="1" applyAlignment="1">
      <alignment horizontal="center" vertical="center"/>
    </xf>
    <xf numFmtId="0" fontId="118" fillId="0" borderId="10" xfId="0" applyNumberFormat="1" applyFont="1" applyFill="1" applyBorder="1" applyAlignment="1">
      <alignment horizontal="center" vertical="center"/>
    </xf>
    <xf numFmtId="0" fontId="118" fillId="0" borderId="24" xfId="0" applyNumberFormat="1" applyFont="1" applyFill="1" applyBorder="1" applyAlignment="1">
      <alignment horizontal="center" vertical="center"/>
    </xf>
    <xf numFmtId="0" fontId="118" fillId="0" borderId="48" xfId="0" applyNumberFormat="1" applyFont="1" applyFill="1" applyBorder="1" applyAlignment="1">
      <alignment horizontal="center" vertical="center"/>
    </xf>
    <xf numFmtId="0" fontId="118" fillId="0" borderId="55" xfId="0" applyNumberFormat="1" applyFont="1" applyFill="1" applyBorder="1" applyAlignment="1">
      <alignment horizontal="center" vertical="center"/>
    </xf>
    <xf numFmtId="0" fontId="118" fillId="0" borderId="32" xfId="0" applyNumberFormat="1" applyFont="1" applyFill="1" applyBorder="1" applyAlignment="1">
      <alignment horizontal="center" vertical="center"/>
    </xf>
    <xf numFmtId="0" fontId="118" fillId="0" borderId="46" xfId="0" applyNumberFormat="1" applyFont="1" applyFill="1" applyBorder="1" applyAlignment="1">
      <alignment horizontal="center" vertical="center"/>
    </xf>
    <xf numFmtId="174" fontId="118" fillId="57" borderId="49" xfId="0" applyNumberFormat="1" applyFont="1" applyFill="1" applyBorder="1" applyAlignment="1">
      <alignment horizontal="center" vertical="center"/>
    </xf>
    <xf numFmtId="174" fontId="118" fillId="57" borderId="50" xfId="0" applyNumberFormat="1" applyFont="1" applyFill="1" applyBorder="1" applyAlignment="1">
      <alignment horizontal="center" vertical="center"/>
    </xf>
    <xf numFmtId="0" fontId="118" fillId="57" borderId="51" xfId="0" applyNumberFormat="1" applyFont="1" applyFill="1" applyBorder="1" applyAlignment="1">
      <alignment horizontal="center" vertical="center"/>
    </xf>
    <xf numFmtId="0" fontId="117" fillId="0" borderId="51" xfId="0" applyFont="1" applyFill="1" applyBorder="1" applyAlignment="1">
      <alignment horizontal="center" vertical="center"/>
    </xf>
    <xf numFmtId="0" fontId="119" fillId="51" borderId="53" xfId="0" applyFont="1" applyFill="1" applyBorder="1" applyAlignment="1">
      <alignment horizontal="center" vertical="center"/>
    </xf>
    <xf numFmtId="0" fontId="118" fillId="0" borderId="68" xfId="0" applyNumberFormat="1" applyFont="1" applyFill="1" applyBorder="1" applyAlignment="1">
      <alignment horizontal="center" vertical="center"/>
    </xf>
    <xf numFmtId="0" fontId="118" fillId="0" borderId="51" xfId="0" applyNumberFormat="1" applyFont="1" applyFill="1" applyBorder="1" applyAlignment="1">
      <alignment horizontal="center" vertical="center"/>
    </xf>
    <xf numFmtId="0" fontId="118" fillId="0" borderId="67" xfId="0" applyNumberFormat="1" applyFont="1" applyFill="1" applyBorder="1" applyAlignment="1">
      <alignment horizontal="center" vertical="center"/>
    </xf>
    <xf numFmtId="0" fontId="118" fillId="0" borderId="53" xfId="0" applyNumberFormat="1" applyFont="1" applyFill="1" applyBorder="1" applyAlignment="1">
      <alignment horizontal="center" vertical="center"/>
    </xf>
    <xf numFmtId="0" fontId="120" fillId="55" borderId="33" xfId="0" applyFont="1" applyFill="1" applyBorder="1" applyAlignment="1">
      <alignment horizontal="center" vertical="center"/>
    </xf>
    <xf numFmtId="0" fontId="120" fillId="55" borderId="31" xfId="0" applyFont="1" applyFill="1" applyBorder="1" applyAlignment="1">
      <alignment horizontal="center" vertical="center"/>
    </xf>
    <xf numFmtId="0" fontId="120" fillId="55" borderId="31" xfId="0" applyFont="1" applyFill="1" applyBorder="1" applyAlignment="1">
      <alignment horizontal="center" vertical="center" wrapText="1"/>
    </xf>
    <xf numFmtId="0" fontId="120" fillId="55" borderId="27" xfId="0" applyFont="1" applyFill="1" applyBorder="1" applyAlignment="1">
      <alignment horizontal="center" vertical="center"/>
    </xf>
    <xf numFmtId="0" fontId="121" fillId="0" borderId="0" xfId="0" applyFont="1" applyAlignment="1">
      <alignment vertical="center"/>
    </xf>
    <xf numFmtId="0" fontId="120" fillId="55" borderId="34" xfId="0" applyFont="1" applyFill="1" applyBorder="1" applyAlignment="1">
      <alignment horizontal="center" vertical="center"/>
    </xf>
    <xf numFmtId="0" fontId="121" fillId="0" borderId="0" xfId="0" applyFont="1"/>
    <xf numFmtId="0" fontId="122" fillId="0" borderId="11" xfId="0" applyFont="1" applyBorder="1" applyAlignment="1">
      <alignment horizontal="left"/>
    </xf>
    <xf numFmtId="0" fontId="122" fillId="0" borderId="0" xfId="0" applyFont="1" applyBorder="1" applyAlignment="1">
      <alignment horizontal="left"/>
    </xf>
    <xf numFmtId="0" fontId="122" fillId="0" borderId="0" xfId="0" applyFont="1" applyAlignment="1">
      <alignment horizontal="left"/>
    </xf>
    <xf numFmtId="14" fontId="122" fillId="0" borderId="0" xfId="0" applyNumberFormat="1" applyFont="1" applyBorder="1" applyAlignment="1">
      <alignment horizontal="left"/>
    </xf>
    <xf numFmtId="0" fontId="123" fillId="0" borderId="0" xfId="0" applyFont="1" applyAlignment="1">
      <alignment horizontal="center"/>
    </xf>
    <xf numFmtId="0" fontId="123" fillId="0" borderId="0" xfId="0" applyFont="1" applyAlignment="1">
      <alignment horizontal="left"/>
    </xf>
    <xf numFmtId="0" fontId="0" fillId="0" borderId="0" xfId="0" applyAlignment="1">
      <alignment horizontal="center" vertical="center"/>
    </xf>
    <xf numFmtId="0" fontId="6" fillId="2" borderId="0" xfId="6"/>
    <xf numFmtId="0" fontId="16" fillId="53" borderId="0" xfId="0" applyFont="1" applyFill="1" applyAlignment="1">
      <alignment horizontal="center" vertical="center" wrapText="1"/>
    </xf>
    <xf numFmtId="0" fontId="16" fillId="0" borderId="0" xfId="0" applyFont="1" applyAlignment="1">
      <alignment horizontal="center"/>
    </xf>
    <xf numFmtId="0" fontId="16" fillId="0" borderId="0" xfId="0" applyFont="1" applyAlignment="1">
      <alignment horizontal="left"/>
    </xf>
    <xf numFmtId="0" fontId="16" fillId="0" borderId="0" xfId="0" applyFont="1" applyAlignment="1">
      <alignment vertical="center"/>
    </xf>
    <xf numFmtId="14" fontId="0" fillId="0" borderId="0" xfId="0" applyNumberFormat="1" applyAlignment="1">
      <alignment horizontal="center" vertical="center"/>
    </xf>
    <xf numFmtId="0" fontId="19" fillId="0" borderId="0" xfId="0" applyNumberFormat="1" applyFont="1" applyFill="1" applyBorder="1" applyAlignment="1" applyProtection="1">
      <alignment horizontal="right" vertical="top" readingOrder="1"/>
    </xf>
    <xf numFmtId="166" fontId="39" fillId="0" borderId="0" xfId="0" applyNumberFormat="1" applyFont="1" applyFill="1" applyBorder="1" applyAlignment="1" applyProtection="1">
      <alignment horizontal="center" vertical="top" readingOrder="1"/>
    </xf>
    <xf numFmtId="0" fontId="39" fillId="0" borderId="0" xfId="0" applyNumberFormat="1" applyFont="1" applyFill="1" applyBorder="1" applyAlignment="1" applyProtection="1">
      <alignment horizontal="center" vertical="top"/>
    </xf>
    <xf numFmtId="0" fontId="19" fillId="0" borderId="0" xfId="0" applyNumberFormat="1" applyFont="1" applyFill="1" applyBorder="1" applyAlignment="1" applyProtection="1">
      <alignment horizontal="left" vertical="top" readingOrder="1"/>
    </xf>
    <xf numFmtId="0" fontId="19" fillId="0" borderId="0" xfId="0" applyNumberFormat="1" applyFont="1" applyFill="1" applyBorder="1" applyAlignment="1" applyProtection="1">
      <alignment horizontal="center" vertical="center" readingOrder="1"/>
    </xf>
    <xf numFmtId="0" fontId="115" fillId="56" borderId="22" xfId="0" applyNumberFormat="1" applyFont="1" applyFill="1" applyBorder="1" applyAlignment="1">
      <alignment horizontal="center"/>
    </xf>
    <xf numFmtId="0" fontId="115" fillId="0" borderId="0" xfId="0" applyNumberFormat="1" applyFont="1" applyFill="1" applyBorder="1" applyAlignment="1">
      <alignment horizontal="center"/>
    </xf>
    <xf numFmtId="0" fontId="37" fillId="39" borderId="0" xfId="0" applyFont="1" applyFill="1" applyAlignment="1">
      <alignment horizontal="left" vertical="top"/>
    </xf>
    <xf numFmtId="0" fontId="0" fillId="0" borderId="0" xfId="0" applyNumberFormat="1" applyAlignment="1">
      <alignment horizontal="center" vertical="center"/>
    </xf>
    <xf numFmtId="0" fontId="0" fillId="0" borderId="0" xfId="0" applyAlignment="1">
      <alignment horizontal="left"/>
    </xf>
    <xf numFmtId="0" fontId="16" fillId="0" borderId="0" xfId="0" applyFont="1" applyAlignment="1">
      <alignment horizontal="center"/>
    </xf>
    <xf numFmtId="165" fontId="44" fillId="39" borderId="0" xfId="0" applyNumberFormat="1" applyFont="1" applyFill="1"/>
    <xf numFmtId="0" fontId="19" fillId="0" borderId="0" xfId="0" applyNumberFormat="1" applyFont="1" applyFill="1" applyBorder="1" applyAlignment="1" applyProtection="1">
      <alignment horizontal="center" vertical="top" readingOrder="1"/>
    </xf>
    <xf numFmtId="0" fontId="16" fillId="0" borderId="0" xfId="0" applyFont="1" applyAlignment="1">
      <alignment horizontal="center" readingOrder="1"/>
    </xf>
    <xf numFmtId="0" fontId="39" fillId="0" borderId="0" xfId="0" applyNumberFormat="1" applyFont="1" applyFill="1" applyBorder="1" applyAlignment="1" applyProtection="1">
      <alignment horizontal="left" vertical="top"/>
    </xf>
    <xf numFmtId="165" fontId="50" fillId="0" borderId="0" xfId="0" applyNumberFormat="1" applyFont="1" applyAlignment="1">
      <alignment horizontal="center"/>
    </xf>
    <xf numFmtId="165" fontId="128" fillId="0" borderId="0" xfId="0" applyNumberFormat="1" applyFont="1" applyFill="1" applyBorder="1" applyAlignment="1" applyProtection="1">
      <alignment horizontal="center" vertical="top" readingOrder="1"/>
    </xf>
    <xf numFmtId="0" fontId="0" fillId="0" borderId="0" xfId="0" applyAlignment="1">
      <alignment horizontal="center" vertical="top" readingOrder="1"/>
    </xf>
    <xf numFmtId="0" fontId="19" fillId="0" borderId="0" xfId="0" applyNumberFormat="1" applyFont="1" applyFill="1" applyAlignment="1" applyProtection="1">
      <alignment horizontal="center" vertical="center" readingOrder="1"/>
    </xf>
    <xf numFmtId="3" fontId="39" fillId="39" borderId="0" xfId="0" applyNumberFormat="1" applyFont="1" applyFill="1" applyBorder="1" applyAlignment="1" applyProtection="1">
      <alignment horizontal="center" vertical="center" readingOrder="1"/>
    </xf>
    <xf numFmtId="0" fontId="36" fillId="39" borderId="10" xfId="0" applyFont="1" applyFill="1" applyBorder="1" applyAlignment="1">
      <alignment horizontal="center" vertical="center" readingOrder="1"/>
    </xf>
    <xf numFmtId="166" fontId="36" fillId="39" borderId="10" xfId="0" applyNumberFormat="1" applyFont="1" applyFill="1" applyBorder="1" applyAlignment="1">
      <alignment horizontal="center" vertical="center" readingOrder="1"/>
    </xf>
    <xf numFmtId="0" fontId="105" fillId="0" borderId="10" xfId="0" applyNumberFormat="1" applyFont="1" applyFill="1" applyBorder="1" applyAlignment="1" applyProtection="1">
      <alignment horizontal="center" vertical="center"/>
    </xf>
    <xf numFmtId="0" fontId="107" fillId="0" borderId="10" xfId="0" applyNumberFormat="1" applyFont="1" applyFill="1" applyBorder="1" applyAlignment="1" applyProtection="1">
      <alignment horizontal="center" vertical="center"/>
    </xf>
    <xf numFmtId="0" fontId="39" fillId="0" borderId="10" xfId="0" applyNumberFormat="1" applyFont="1" applyFill="1" applyBorder="1" applyAlignment="1" applyProtection="1">
      <alignment horizontal="center" vertical="center"/>
    </xf>
    <xf numFmtId="165" fontId="19" fillId="0" borderId="10" xfId="0" applyNumberFormat="1" applyFont="1" applyFill="1" applyBorder="1" applyAlignment="1" applyProtection="1">
      <alignment horizontal="center" vertical="center"/>
    </xf>
    <xf numFmtId="0" fontId="106" fillId="0" borderId="10" xfId="0" applyNumberFormat="1" applyFont="1" applyFill="1" applyBorder="1" applyAlignment="1" applyProtection="1">
      <alignment horizontal="center" vertical="center"/>
    </xf>
    <xf numFmtId="0" fontId="19" fillId="0" borderId="10" xfId="0" applyNumberFormat="1" applyFont="1" applyFill="1" applyBorder="1" applyAlignment="1" applyProtection="1">
      <alignment horizontal="center" vertical="center"/>
    </xf>
    <xf numFmtId="0" fontId="55" fillId="0" borderId="10" xfId="0" applyNumberFormat="1" applyFont="1" applyFill="1" applyBorder="1" applyAlignment="1" applyProtection="1">
      <alignment horizontal="right" vertical="center"/>
    </xf>
    <xf numFmtId="0" fontId="22" fillId="0" borderId="0" xfId="48" applyFont="1" applyAlignment="1">
      <alignment horizontal="center"/>
    </xf>
    <xf numFmtId="0" fontId="129" fillId="0" borderId="0" xfId="48"/>
    <xf numFmtId="1" fontId="129" fillId="0" borderId="0" xfId="48" applyNumberFormat="1"/>
    <xf numFmtId="171" fontId="129" fillId="0" borderId="0" xfId="48" applyNumberFormat="1"/>
    <xf numFmtId="49" fontId="84" fillId="0" borderId="0" xfId="48" applyNumberFormat="1" applyFont="1" applyAlignment="1">
      <alignment horizontal="left"/>
    </xf>
    <xf numFmtId="0" fontId="130" fillId="0" borderId="0" xfId="48" applyFont="1"/>
    <xf numFmtId="0" fontId="131" fillId="0" borderId="0" xfId="48" applyFont="1" applyBorder="1" applyAlignment="1">
      <alignment wrapText="1"/>
    </xf>
    <xf numFmtId="49" fontId="25" fillId="0" borderId="0" xfId="48" applyNumberFormat="1" applyFont="1" applyAlignment="1">
      <alignment horizontal="left"/>
    </xf>
    <xf numFmtId="0" fontId="129" fillId="0" borderId="0" xfId="48" applyBorder="1"/>
    <xf numFmtId="49" fontId="132" fillId="0" borderId="0" xfId="48" applyNumberFormat="1" applyFont="1" applyBorder="1" applyAlignment="1">
      <alignment horizontal="left"/>
    </xf>
    <xf numFmtId="0" fontId="133" fillId="0" borderId="0" xfId="48" applyFont="1" applyAlignment="1">
      <alignment textRotation="90" wrapText="1"/>
    </xf>
    <xf numFmtId="0" fontId="129" fillId="0" borderId="0" xfId="48" applyAlignment="1">
      <alignment textRotation="90" wrapText="1"/>
    </xf>
    <xf numFmtId="49" fontId="85" fillId="0" borderId="30" xfId="48" applyNumberFormat="1" applyFont="1" applyBorder="1" applyAlignment="1">
      <alignment horizontal="left"/>
    </xf>
    <xf numFmtId="0" fontId="134" fillId="0" borderId="30" xfId="48" applyFont="1" applyBorder="1"/>
    <xf numFmtId="14" fontId="85" fillId="0" borderId="30" xfId="48" applyNumberFormat="1" applyFont="1" applyBorder="1" applyAlignment="1">
      <alignment horizontal="left"/>
    </xf>
    <xf numFmtId="0" fontId="84" fillId="0" borderId="0" xfId="48" applyFont="1"/>
    <xf numFmtId="0" fontId="85" fillId="0" borderId="0" xfId="48" applyFont="1"/>
    <xf numFmtId="49" fontId="22" fillId="1" borderId="18" xfId="48" applyNumberFormat="1" applyFont="1" applyFill="1" applyBorder="1" applyAlignment="1">
      <alignment horizontal="left" vertical="center"/>
    </xf>
    <xf numFmtId="0" fontId="22" fillId="1" borderId="0" xfId="48" applyFont="1" applyFill="1" applyBorder="1" applyAlignment="1">
      <alignment vertical="center"/>
    </xf>
    <xf numFmtId="0" fontId="22" fillId="1" borderId="13" xfId="48" applyFont="1" applyFill="1" applyBorder="1" applyAlignment="1">
      <alignment horizontal="right" vertical="center"/>
    </xf>
    <xf numFmtId="0" fontId="22" fillId="1" borderId="17" xfId="48" applyFont="1" applyFill="1" applyBorder="1" applyAlignment="1">
      <alignment vertical="center"/>
    </xf>
    <xf numFmtId="0" fontId="22" fillId="0" borderId="0" xfId="48" applyFont="1" applyAlignment="1">
      <alignment vertical="center"/>
    </xf>
    <xf numFmtId="0" fontId="135" fillId="0" borderId="39" xfId="48" applyFont="1" applyBorder="1" applyAlignment="1">
      <alignment horizontal="center" wrapText="1"/>
    </xf>
    <xf numFmtId="0" fontId="136" fillId="0" borderId="39" xfId="48" applyFont="1" applyBorder="1" applyAlignment="1">
      <alignment horizontal="center" wrapText="1"/>
    </xf>
    <xf numFmtId="0" fontId="137" fillId="0" borderId="39" xfId="48" applyFont="1" applyBorder="1" applyAlignment="1">
      <alignment horizontal="center" wrapText="1"/>
    </xf>
    <xf numFmtId="0" fontId="129" fillId="0" borderId="0" xfId="48" applyFont="1" applyAlignment="1">
      <alignment textRotation="90" wrapText="1"/>
    </xf>
    <xf numFmtId="0" fontId="137" fillId="0" borderId="0" xfId="48" applyFont="1"/>
    <xf numFmtId="49" fontId="22" fillId="1" borderId="40" xfId="48" applyNumberFormat="1" applyFont="1" applyFill="1" applyBorder="1" applyAlignment="1">
      <alignment horizontal="left" vertical="center"/>
    </xf>
    <xf numFmtId="0" fontId="138" fillId="0" borderId="29" xfId="48" applyFont="1" applyBorder="1"/>
    <xf numFmtId="49" fontId="129" fillId="0" borderId="0" xfId="48" applyNumberFormat="1" applyBorder="1" applyAlignment="1">
      <alignment horizontal="center"/>
    </xf>
    <xf numFmtId="49" fontId="129" fillId="0" borderId="0" xfId="48" applyNumberFormat="1" applyAlignment="1">
      <alignment horizontal="center"/>
    </xf>
    <xf numFmtId="49" fontId="132" fillId="0" borderId="30" xfId="48" applyNumberFormat="1" applyFont="1" applyBorder="1" applyAlignment="1">
      <alignment horizontal="left"/>
    </xf>
    <xf numFmtId="0" fontId="129" fillId="0" borderId="30" xfId="48" applyBorder="1"/>
    <xf numFmtId="0" fontId="138" fillId="40" borderId="22" xfId="48" applyFont="1" applyFill="1" applyBorder="1" applyAlignment="1">
      <alignment horizontal="left" vertical="center"/>
    </xf>
    <xf numFmtId="0" fontId="129" fillId="40" borderId="27" xfId="48" applyFill="1" applyBorder="1"/>
    <xf numFmtId="0" fontId="129" fillId="40" borderId="28" xfId="48" applyFill="1" applyBorder="1"/>
    <xf numFmtId="0" fontId="133" fillId="0" borderId="0" xfId="48" applyFont="1" applyAlignment="1">
      <alignment horizontal="left"/>
    </xf>
    <xf numFmtId="0" fontId="139" fillId="0" borderId="0" xfId="48" applyFont="1" applyAlignment="1">
      <alignment horizontal="left"/>
    </xf>
    <xf numFmtId="0" fontId="140" fillId="0" borderId="0" xfId="48" applyFont="1" applyAlignment="1">
      <alignment horizontal="left"/>
    </xf>
    <xf numFmtId="0" fontId="85" fillId="0" borderId="0" xfId="48" applyFont="1" applyBorder="1"/>
    <xf numFmtId="0" fontId="134" fillId="0" borderId="0" xfId="48" quotePrefix="1" applyNumberFormat="1" applyFont="1" applyBorder="1" applyAlignment="1"/>
    <xf numFmtId="49" fontId="138" fillId="0" borderId="29" xfId="48" applyNumberFormat="1" applyFont="1" applyBorder="1"/>
    <xf numFmtId="14" fontId="134" fillId="0" borderId="0" xfId="48" quotePrefix="1" applyNumberFormat="1" applyFont="1" applyBorder="1" applyAlignment="1">
      <alignment horizontal="left"/>
    </xf>
    <xf numFmtId="49" fontId="129" fillId="0" borderId="0" xfId="48" applyNumberFormat="1"/>
    <xf numFmtId="49" fontId="134" fillId="0" borderId="0" xfId="48" quotePrefix="1" applyNumberFormat="1" applyFont="1" applyBorder="1" applyAlignment="1">
      <alignment horizontal="left"/>
    </xf>
    <xf numFmtId="0" fontId="26" fillId="0" borderId="12" xfId="0" applyFont="1" applyBorder="1" applyAlignment="1">
      <alignment horizontal="left" wrapText="1"/>
    </xf>
    <xf numFmtId="0" fontId="26" fillId="0" borderId="70" xfId="0" applyFont="1" applyBorder="1" applyAlignment="1">
      <alignment horizontal="left" wrapText="1"/>
    </xf>
    <xf numFmtId="0" fontId="87" fillId="0" borderId="0" xfId="0" applyFont="1" applyAlignment="1">
      <alignment horizontal="center"/>
    </xf>
    <xf numFmtId="0" fontId="0" fillId="0" borderId="0" xfId="0" applyAlignment="1">
      <alignment horizontal="left"/>
    </xf>
    <xf numFmtId="0" fontId="0" fillId="0" borderId="0" xfId="0" applyAlignment="1">
      <alignment horizontal="left" wrapText="1"/>
    </xf>
    <xf numFmtId="0" fontId="16" fillId="0" borderId="0" xfId="0" applyFont="1" applyAlignment="1">
      <alignment horizontal="center"/>
    </xf>
    <xf numFmtId="0" fontId="113" fillId="0" borderId="0" xfId="0" applyFont="1" applyAlignment="1">
      <alignment horizontal="center"/>
    </xf>
    <xf numFmtId="0" fontId="124" fillId="56" borderId="33" xfId="47" applyFill="1" applyBorder="1" applyAlignment="1">
      <alignment horizontal="center" vertical="center"/>
    </xf>
    <xf numFmtId="0" fontId="124" fillId="56" borderId="31" xfId="47" applyFill="1" applyBorder="1" applyAlignment="1">
      <alignment horizontal="center" vertical="center"/>
    </xf>
    <xf numFmtId="0" fontId="124" fillId="56" borderId="34" xfId="47" applyFill="1" applyBorder="1" applyAlignment="1">
      <alignment horizontal="center" vertical="center"/>
    </xf>
    <xf numFmtId="0" fontId="124" fillId="56" borderId="35" xfId="47" applyFill="1" applyBorder="1" applyAlignment="1">
      <alignment horizontal="center" vertical="center"/>
    </xf>
    <xf numFmtId="0" fontId="124" fillId="56" borderId="30" xfId="47" applyFill="1" applyBorder="1" applyAlignment="1">
      <alignment horizontal="center" vertical="center"/>
    </xf>
    <xf numFmtId="0" fontId="124" fillId="56" borderId="36" xfId="47" applyFill="1" applyBorder="1" applyAlignment="1">
      <alignment horizontal="center" vertical="center"/>
    </xf>
    <xf numFmtId="0" fontId="16" fillId="53" borderId="0" xfId="0" applyFont="1" applyFill="1" applyAlignment="1">
      <alignment horizontal="center" vertical="center" wrapText="1"/>
    </xf>
    <xf numFmtId="0" fontId="16" fillId="0" borderId="0" xfId="0" applyFont="1" applyAlignment="1">
      <alignment horizontal="left"/>
    </xf>
    <xf numFmtId="0" fontId="16" fillId="0" borderId="75" xfId="0" applyFont="1" applyBorder="1" applyAlignment="1">
      <alignment horizontal="center" vertical="center"/>
    </xf>
    <xf numFmtId="0" fontId="20" fillId="35" borderId="10" xfId="0" applyNumberFormat="1" applyFont="1" applyFill="1" applyBorder="1" applyAlignment="1" applyProtection="1">
      <alignment horizontal="center" vertical="center" readingOrder="1"/>
    </xf>
    <xf numFmtId="0" fontId="41" fillId="42" borderId="0" xfId="0" applyNumberFormat="1" applyFont="1" applyFill="1" applyBorder="1" applyAlignment="1" applyProtection="1">
      <alignment horizontal="left" vertical="center" readingOrder="1"/>
    </xf>
    <xf numFmtId="0" fontId="93" fillId="0" borderId="33" xfId="46" applyFont="1" applyBorder="1" applyAlignment="1">
      <alignment horizontal="center"/>
    </xf>
    <xf numFmtId="0" fontId="93" fillId="0" borderId="31" xfId="46" applyFont="1" applyBorder="1" applyAlignment="1">
      <alignment horizontal="center"/>
    </xf>
    <xf numFmtId="0" fontId="93" fillId="0" borderId="34" xfId="46" applyFont="1" applyBorder="1" applyAlignment="1">
      <alignment horizontal="center"/>
    </xf>
    <xf numFmtId="0" fontId="93" fillId="0" borderId="35" xfId="46" applyFont="1" applyBorder="1" applyAlignment="1">
      <alignment horizontal="center"/>
    </xf>
    <xf numFmtId="0" fontId="93" fillId="0" borderId="30" xfId="46" applyFont="1" applyBorder="1" applyAlignment="1">
      <alignment horizontal="center"/>
    </xf>
    <xf numFmtId="0" fontId="93" fillId="0" borderId="36" xfId="46" applyFont="1" applyBorder="1" applyAlignment="1">
      <alignment horizontal="center"/>
    </xf>
    <xf numFmtId="0" fontId="93" fillId="0" borderId="0" xfId="46" applyFont="1" applyBorder="1" applyAlignment="1">
      <alignment horizontal="center"/>
    </xf>
    <xf numFmtId="0" fontId="88" fillId="0" borderId="0" xfId="46" applyFont="1" applyBorder="1" applyAlignment="1">
      <alignment vertical="center"/>
    </xf>
    <xf numFmtId="0" fontId="26" fillId="0" borderId="0" xfId="46" applyBorder="1" applyAlignment="1">
      <alignment vertical="center"/>
    </xf>
    <xf numFmtId="0" fontId="34" fillId="0" borderId="0" xfId="46" applyFont="1" applyBorder="1" applyAlignment="1">
      <alignment vertical="center"/>
    </xf>
    <xf numFmtId="0" fontId="26" fillId="0" borderId="0" xfId="46" applyFont="1" applyAlignment="1">
      <alignment horizontal="left" vertical="top" wrapText="1"/>
    </xf>
    <xf numFmtId="0" fontId="26" fillId="0" borderId="19" xfId="46" applyFont="1" applyBorder="1" applyAlignment="1">
      <alignment horizontal="left" vertical="top" wrapText="1"/>
    </xf>
    <xf numFmtId="0" fontId="26" fillId="0" borderId="0" xfId="46" applyFont="1" applyBorder="1" applyAlignment="1">
      <alignment horizontal="left" vertical="top" wrapText="1"/>
    </xf>
    <xf numFmtId="0" fontId="92" fillId="0" borderId="13" xfId="46" applyFont="1" applyBorder="1" applyAlignment="1">
      <alignment horizontal="center" vertical="top" wrapText="1"/>
    </xf>
    <xf numFmtId="0" fontId="33" fillId="0" borderId="30" xfId="46" applyFont="1" applyBorder="1" applyAlignment="1">
      <alignment horizontal="center"/>
    </xf>
    <xf numFmtId="0" fontId="92" fillId="0" borderId="0" xfId="46" applyFont="1" applyBorder="1" applyAlignment="1">
      <alignment horizontal="center" vertical="center" wrapText="1"/>
    </xf>
    <xf numFmtId="0" fontId="91" fillId="0" borderId="0" xfId="46" applyFont="1" applyAlignment="1">
      <alignment horizontal="left" indent="1"/>
    </xf>
    <xf numFmtId="0" fontId="91" fillId="0" borderId="0" xfId="46" applyFont="1" applyAlignment="1"/>
    <xf numFmtId="0" fontId="78" fillId="0" borderId="0" xfId="46" applyFont="1" applyBorder="1" applyAlignment="1">
      <alignment horizontal="center"/>
    </xf>
    <xf numFmtId="0" fontId="83" fillId="54" borderId="0" xfId="46" applyFont="1" applyFill="1" applyAlignment="1">
      <alignment horizontal="left" vertical="top" wrapText="1"/>
    </xf>
    <xf numFmtId="0" fontId="26" fillId="0" borderId="0" xfId="46" applyAlignment="1"/>
    <xf numFmtId="0" fontId="84" fillId="0" borderId="0" xfId="46" applyFont="1" applyAlignment="1">
      <alignment horizontal="center"/>
    </xf>
    <xf numFmtId="0" fontId="85" fillId="0" borderId="0" xfId="46" applyFont="1" applyAlignment="1"/>
    <xf numFmtId="49" fontId="32" fillId="54" borderId="0" xfId="46" applyNumberFormat="1" applyFont="1" applyFill="1" applyAlignment="1">
      <alignment horizontal="left" vertical="top" wrapText="1"/>
    </xf>
    <xf numFmtId="173" fontId="88" fillId="0" borderId="0" xfId="46" applyNumberFormat="1" applyFont="1" applyBorder="1" applyAlignment="1">
      <alignment horizontal="center"/>
    </xf>
    <xf numFmtId="14" fontId="39" fillId="39" borderId="0" xfId="0" applyNumberFormat="1" applyFont="1" applyFill="1" applyBorder="1" applyAlignment="1" applyProtection="1">
      <alignment horizontal="center" vertical="center" readingOrder="1"/>
    </xf>
    <xf numFmtId="3" fontId="39" fillId="39" borderId="0" xfId="0" applyNumberFormat="1" applyFont="1" applyFill="1" applyBorder="1" applyAlignment="1" applyProtection="1">
      <alignment horizontal="center" vertical="center" readingOrder="1"/>
    </xf>
    <xf numFmtId="0" fontId="19" fillId="39" borderId="0" xfId="0" applyNumberFormat="1" applyFont="1" applyFill="1" applyBorder="1" applyAlignment="1" applyProtection="1">
      <alignment horizontal="center" vertical="center" readingOrder="1"/>
    </xf>
    <xf numFmtId="3" fontId="127" fillId="41" borderId="26" xfId="0" applyNumberFormat="1" applyFont="1" applyFill="1" applyBorder="1" applyAlignment="1" applyProtection="1">
      <alignment horizontal="center" vertical="top" readingOrder="1"/>
    </xf>
    <xf numFmtId="3" fontId="127" fillId="41" borderId="27" xfId="0" applyNumberFormat="1" applyFont="1" applyFill="1" applyBorder="1" applyAlignment="1" applyProtection="1">
      <alignment horizontal="center" vertical="top" readingOrder="1"/>
    </xf>
    <xf numFmtId="3" fontId="127" fillId="41" borderId="28" xfId="0" applyNumberFormat="1" applyFont="1" applyFill="1" applyBorder="1" applyAlignment="1" applyProtection="1">
      <alignment horizontal="center" vertical="top" readingOrder="1"/>
    </xf>
    <xf numFmtId="0" fontId="36" fillId="43" borderId="10" xfId="0" applyFont="1" applyFill="1" applyBorder="1" applyAlignment="1">
      <alignment horizontal="center" vertical="center"/>
    </xf>
    <xf numFmtId="0" fontId="28" fillId="48" borderId="10" xfId="0" applyFont="1" applyFill="1" applyBorder="1" applyAlignment="1">
      <alignment horizontal="center" vertical="center"/>
    </xf>
    <xf numFmtId="0" fontId="36" fillId="39" borderId="31" xfId="0" applyFont="1" applyFill="1" applyBorder="1" applyAlignment="1">
      <alignment horizontal="center" wrapText="1" readingOrder="1"/>
    </xf>
    <xf numFmtId="0" fontId="36" fillId="39" borderId="0" xfId="0" applyFont="1" applyFill="1" applyAlignment="1">
      <alignment horizontal="center" wrapText="1" readingOrder="1"/>
    </xf>
    <xf numFmtId="0" fontId="44" fillId="42" borderId="24" xfId="0" applyNumberFormat="1" applyFont="1" applyFill="1" applyBorder="1" applyAlignment="1" applyProtection="1">
      <alignment horizontal="left" vertical="center" wrapText="1" readingOrder="1"/>
    </xf>
    <xf numFmtId="0" fontId="44" fillId="42" borderId="12" xfId="0" applyNumberFormat="1" applyFont="1" applyFill="1" applyBorder="1" applyAlignment="1" applyProtection="1">
      <alignment horizontal="left" vertical="center" wrapText="1" readingOrder="1"/>
    </xf>
    <xf numFmtId="0" fontId="44" fillId="42" borderId="25" xfId="0" applyNumberFormat="1" applyFont="1" applyFill="1" applyBorder="1" applyAlignment="1" applyProtection="1">
      <alignment horizontal="left" vertical="center" wrapText="1" readingOrder="1"/>
    </xf>
    <xf numFmtId="165" fontId="28" fillId="39" borderId="24" xfId="0" applyNumberFormat="1" applyFont="1" applyFill="1" applyBorder="1" applyAlignment="1">
      <alignment horizontal="center" vertical="center"/>
    </xf>
    <xf numFmtId="165" fontId="28" fillId="39" borderId="12" xfId="0" applyNumberFormat="1" applyFont="1" applyFill="1" applyBorder="1" applyAlignment="1">
      <alignment horizontal="center" vertical="center"/>
    </xf>
    <xf numFmtId="165" fontId="28" fillId="39" borderId="25" xfId="0" applyNumberFormat="1" applyFont="1" applyFill="1" applyBorder="1" applyAlignment="1">
      <alignment horizontal="center" vertical="center"/>
    </xf>
    <xf numFmtId="165" fontId="44" fillId="39" borderId="24" xfId="0" applyNumberFormat="1" applyFont="1" applyFill="1" applyBorder="1" applyAlignment="1">
      <alignment horizontal="center" vertical="center"/>
    </xf>
    <xf numFmtId="165" fontId="44" fillId="39" borderId="25" xfId="0" applyNumberFormat="1" applyFont="1" applyFill="1" applyBorder="1" applyAlignment="1">
      <alignment horizontal="center" vertical="center"/>
    </xf>
    <xf numFmtId="0" fontId="42" fillId="42" borderId="24" xfId="0" applyNumberFormat="1" applyFont="1" applyFill="1" applyBorder="1" applyAlignment="1" applyProtection="1">
      <alignment horizontal="left" vertical="center" wrapText="1" readingOrder="1"/>
    </xf>
    <xf numFmtId="0" fontId="42" fillId="42" borderId="12" xfId="0" applyNumberFormat="1" applyFont="1" applyFill="1" applyBorder="1" applyAlignment="1" applyProtection="1">
      <alignment horizontal="left" vertical="center" wrapText="1" readingOrder="1"/>
    </xf>
    <xf numFmtId="0" fontId="42" fillId="42" borderId="25" xfId="0" applyNumberFormat="1" applyFont="1" applyFill="1" applyBorder="1" applyAlignment="1" applyProtection="1">
      <alignment horizontal="left" vertical="center" wrapText="1" readingOrder="1"/>
    </xf>
    <xf numFmtId="0" fontId="42" fillId="42" borderId="10" xfId="0" applyFont="1" applyFill="1" applyBorder="1" applyAlignment="1">
      <alignment horizontal="left" vertical="center" wrapText="1"/>
    </xf>
    <xf numFmtId="0" fontId="42" fillId="42" borderId="10" xfId="0" applyNumberFormat="1" applyFont="1" applyFill="1" applyBorder="1" applyAlignment="1" applyProtection="1">
      <alignment horizontal="left" vertical="center" wrapText="1" readingOrder="1"/>
    </xf>
    <xf numFmtId="3" fontId="19" fillId="39" borderId="30" xfId="0" applyNumberFormat="1" applyFont="1" applyFill="1" applyBorder="1" applyAlignment="1" applyProtection="1">
      <alignment horizontal="center" readingOrder="1"/>
    </xf>
    <xf numFmtId="0" fontId="36" fillId="39" borderId="0" xfId="0" applyFont="1" applyFill="1" applyAlignment="1">
      <alignment horizontal="center"/>
    </xf>
    <xf numFmtId="0" fontId="36" fillId="39" borderId="30" xfId="0" applyFont="1" applyFill="1" applyBorder="1" applyAlignment="1">
      <alignment horizontal="center"/>
    </xf>
    <xf numFmtId="0" fontId="36" fillId="39" borderId="0" xfId="0" applyFont="1" applyFill="1" applyAlignment="1">
      <alignment horizontal="center" vertical="center" readingOrder="1"/>
    </xf>
    <xf numFmtId="165" fontId="37" fillId="39" borderId="29" xfId="0" applyNumberFormat="1" applyFont="1" applyFill="1" applyBorder="1" applyAlignment="1">
      <alignment horizontal="center"/>
    </xf>
    <xf numFmtId="165" fontId="37" fillId="39" borderId="10" xfId="0" applyNumberFormat="1" applyFont="1" applyFill="1" applyBorder="1" applyAlignment="1">
      <alignment horizontal="center"/>
    </xf>
    <xf numFmtId="0" fontId="28" fillId="48" borderId="18" xfId="0" applyFont="1" applyFill="1" applyBorder="1" applyAlignment="1">
      <alignment horizontal="center" vertical="center"/>
    </xf>
    <xf numFmtId="0" fontId="28" fillId="48" borderId="0" xfId="0" applyFont="1" applyFill="1" applyBorder="1" applyAlignment="1">
      <alignment horizontal="center" vertical="center"/>
    </xf>
    <xf numFmtId="0" fontId="133" fillId="0" borderId="0" xfId="48" applyFont="1" applyAlignment="1">
      <alignment horizontal="center" textRotation="90" wrapText="1"/>
    </xf>
    <xf numFmtId="0" fontId="131" fillId="0" borderId="33" xfId="48" applyFont="1" applyBorder="1" applyAlignment="1">
      <alignment horizontal="left" wrapText="1"/>
    </xf>
    <xf numFmtId="0" fontId="131" fillId="0" borderId="34" xfId="48" applyFont="1" applyBorder="1" applyAlignment="1">
      <alignment horizontal="left" wrapText="1"/>
    </xf>
    <xf numFmtId="0" fontId="131" fillId="0" borderId="55" xfId="48" applyFont="1" applyBorder="1" applyAlignment="1">
      <alignment horizontal="left" wrapText="1"/>
    </xf>
    <xf numFmtId="0" fontId="131" fillId="0" borderId="75" xfId="48" applyFont="1" applyBorder="1" applyAlignment="1">
      <alignment horizontal="left" wrapText="1"/>
    </xf>
    <xf numFmtId="0" fontId="131" fillId="0" borderId="35" xfId="48" applyFont="1" applyBorder="1" applyAlignment="1">
      <alignment horizontal="left" wrapText="1"/>
    </xf>
    <xf numFmtId="0" fontId="131" fillId="0" borderId="36" xfId="48" applyFont="1" applyBorder="1" applyAlignment="1">
      <alignment horizontal="left" wrapText="1"/>
    </xf>
    <xf numFmtId="0" fontId="46" fillId="39" borderId="0" xfId="0" applyFont="1" applyFill="1" applyAlignment="1">
      <alignment horizontal="left" vertical="center"/>
    </xf>
    <xf numFmtId="49" fontId="36" fillId="39" borderId="0" xfId="0" applyNumberFormat="1" applyFont="1" applyFill="1" applyAlignment="1">
      <alignment horizontal="left" vertical="center"/>
    </xf>
    <xf numFmtId="0" fontId="23" fillId="0" borderId="0" xfId="43" applyFont="1" applyAlignment="1">
      <alignment horizontal="left" vertical="center" wrapText="1"/>
    </xf>
    <xf numFmtId="0" fontId="23" fillId="0" borderId="11" xfId="43" applyFont="1" applyBorder="1" applyAlignment="1">
      <alignment horizontal="left" vertical="center" wrapText="1"/>
    </xf>
    <xf numFmtId="0" fontId="22" fillId="0" borderId="16" xfId="43" applyFont="1" applyBorder="1" applyAlignment="1">
      <alignment horizontal="center"/>
    </xf>
    <xf numFmtId="0" fontId="22" fillId="0" borderId="17" xfId="43" applyFont="1" applyBorder="1" applyAlignment="1">
      <alignment horizontal="center"/>
    </xf>
    <xf numFmtId="0" fontId="22" fillId="0" borderId="14" xfId="43" applyFont="1" applyBorder="1" applyAlignment="1">
      <alignment horizontal="center"/>
    </xf>
    <xf numFmtId="0" fontId="22" fillId="0" borderId="15" xfId="43" applyFont="1" applyBorder="1" applyAlignment="1">
      <alignment horizontal="center"/>
    </xf>
    <xf numFmtId="168" fontId="23" fillId="0" borderId="12" xfId="43" applyNumberFormat="1" applyBorder="1" applyAlignment="1">
      <alignment horizontal="center"/>
    </xf>
    <xf numFmtId="168" fontId="25" fillId="0" borderId="12" xfId="43" applyNumberFormat="1" applyFont="1" applyBorder="1" applyAlignment="1">
      <alignment horizontal="center"/>
    </xf>
    <xf numFmtId="0" fontId="28" fillId="0" borderId="14" xfId="43" applyFont="1" applyBorder="1" applyAlignment="1">
      <alignment horizontal="center"/>
    </xf>
    <xf numFmtId="0" fontId="28" fillId="0" borderId="15" xfId="43" applyFont="1" applyBorder="1" applyAlignment="1">
      <alignment horizontal="center"/>
    </xf>
    <xf numFmtId="14" fontId="23" fillId="0" borderId="12" xfId="43" applyNumberFormat="1" applyFont="1" applyBorder="1" applyAlignment="1">
      <alignment horizontal="center"/>
    </xf>
    <xf numFmtId="0" fontId="22" fillId="0" borderId="0" xfId="43" applyFont="1" applyBorder="1" applyAlignment="1">
      <alignment horizontal="center" wrapText="1"/>
    </xf>
    <xf numFmtId="0" fontId="22" fillId="0" borderId="0" xfId="43" applyFont="1" applyBorder="1" applyAlignment="1">
      <alignment horizontal="center"/>
    </xf>
    <xf numFmtId="0" fontId="77" fillId="42" borderId="25" xfId="0" applyFont="1" applyFill="1" applyBorder="1" applyAlignment="1">
      <alignment horizontal="left" vertical="center" wrapText="1"/>
    </xf>
    <xf numFmtId="0" fontId="77" fillId="42" borderId="10" xfId="0" applyFont="1" applyFill="1" applyBorder="1" applyAlignment="1">
      <alignment horizontal="left" vertical="center" wrapText="1"/>
    </xf>
    <xf numFmtId="0" fontId="80" fillId="39" borderId="26" xfId="0" applyFont="1" applyFill="1" applyBorder="1" applyAlignment="1">
      <alignment horizontal="center" vertical="center"/>
    </xf>
    <xf numFmtId="0" fontId="80" fillId="39" borderId="27" xfId="0" applyFont="1" applyFill="1" applyBorder="1" applyAlignment="1">
      <alignment horizontal="center" vertical="center"/>
    </xf>
    <xf numFmtId="0" fontId="80" fillId="39" borderId="28" xfId="0" applyFont="1" applyFill="1" applyBorder="1" applyAlignment="1">
      <alignment horizontal="center" vertical="center"/>
    </xf>
    <xf numFmtId="0" fontId="73" fillId="49" borderId="24" xfId="0" applyFont="1" applyFill="1" applyBorder="1" applyAlignment="1">
      <alignment horizontal="center" vertical="center" wrapText="1"/>
    </xf>
    <xf numFmtId="0" fontId="73" fillId="49" borderId="12" xfId="0" applyFont="1" applyFill="1" applyBorder="1" applyAlignment="1">
      <alignment horizontal="center" vertical="center" wrapText="1"/>
    </xf>
    <xf numFmtId="0" fontId="73" fillId="49" borderId="25" xfId="0" applyFont="1" applyFill="1" applyBorder="1" applyAlignment="1">
      <alignment horizontal="center" vertical="center" wrapText="1"/>
    </xf>
    <xf numFmtId="165" fontId="78" fillId="39" borderId="24" xfId="0" applyNumberFormat="1" applyFont="1" applyFill="1" applyBorder="1" applyAlignment="1">
      <alignment horizontal="center" vertical="center"/>
    </xf>
    <xf numFmtId="165" fontId="78" fillId="39" borderId="12" xfId="0" applyNumberFormat="1" applyFont="1" applyFill="1" applyBorder="1" applyAlignment="1">
      <alignment horizontal="center" vertical="center"/>
    </xf>
    <xf numFmtId="165" fontId="78" fillId="39" borderId="25" xfId="0" applyNumberFormat="1" applyFont="1" applyFill="1" applyBorder="1" applyAlignment="1">
      <alignment horizontal="center" vertical="center"/>
    </xf>
    <xf numFmtId="0" fontId="78" fillId="47" borderId="29" xfId="0" applyFont="1" applyFill="1" applyBorder="1" applyAlignment="1">
      <alignment horizontal="center" vertical="center"/>
    </xf>
    <xf numFmtId="0" fontId="73" fillId="43" borderId="29" xfId="0" applyFont="1" applyFill="1" applyBorder="1" applyAlignment="1">
      <alignment horizontal="center" vertical="center"/>
    </xf>
    <xf numFmtId="0" fontId="78" fillId="48" borderId="29" xfId="0" applyFont="1" applyFill="1" applyBorder="1" applyAlignment="1">
      <alignment horizontal="center" vertical="center"/>
    </xf>
    <xf numFmtId="0" fontId="119" fillId="51" borderId="24" xfId="0" applyFont="1" applyFill="1" applyBorder="1" applyAlignment="1">
      <alignment horizontal="center" vertical="center"/>
    </xf>
    <xf numFmtId="0" fontId="119" fillId="51" borderId="25" xfId="0" applyFont="1" applyFill="1" applyBorder="1" applyAlignment="1">
      <alignment horizontal="center" vertical="center"/>
    </xf>
    <xf numFmtId="0" fontId="119" fillId="51" borderId="14" xfId="0" applyFont="1" applyFill="1" applyBorder="1" applyAlignment="1">
      <alignment horizontal="center" vertical="center"/>
    </xf>
    <xf numFmtId="0" fontId="119" fillId="51" borderId="15" xfId="0" applyFont="1" applyFill="1" applyBorder="1" applyAlignment="1">
      <alignment horizontal="center" vertical="center"/>
    </xf>
    <xf numFmtId="0" fontId="119" fillId="51" borderId="16" xfId="0" applyFont="1" applyFill="1" applyBorder="1" applyAlignment="1">
      <alignment horizontal="center" vertical="center"/>
    </xf>
    <xf numFmtId="0" fontId="119" fillId="51" borderId="17" xfId="0" applyFont="1" applyFill="1" applyBorder="1" applyAlignment="1">
      <alignment horizontal="center" vertical="center"/>
    </xf>
    <xf numFmtId="0" fontId="116" fillId="0" borderId="26" xfId="0" applyFont="1" applyBorder="1" applyAlignment="1">
      <alignment horizontal="left" vertical="center"/>
    </xf>
    <xf numFmtId="0" fontId="116" fillId="0" borderId="27" xfId="0" applyFont="1" applyBorder="1" applyAlignment="1">
      <alignment horizontal="left" vertical="center"/>
    </xf>
    <xf numFmtId="0" fontId="116" fillId="0" borderId="28" xfId="0" applyFont="1" applyBorder="1" applyAlignment="1">
      <alignment horizontal="left" vertical="center"/>
    </xf>
    <xf numFmtId="0" fontId="119" fillId="51" borderId="60" xfId="0" applyFont="1" applyFill="1" applyBorder="1" applyAlignment="1">
      <alignment horizontal="center" vertical="center"/>
    </xf>
    <xf numFmtId="0" fontId="119" fillId="51" borderId="44" xfId="0" applyFont="1" applyFill="1" applyBorder="1" applyAlignment="1">
      <alignment horizontal="center" vertical="center"/>
    </xf>
    <xf numFmtId="0" fontId="119" fillId="51" borderId="18" xfId="0" applyFont="1" applyFill="1" applyBorder="1" applyAlignment="1">
      <alignment horizontal="center" vertical="center"/>
    </xf>
    <xf numFmtId="0" fontId="119" fillId="51" borderId="19" xfId="0" applyFont="1" applyFill="1" applyBorder="1" applyAlignment="1">
      <alignment horizontal="center" vertical="center"/>
    </xf>
    <xf numFmtId="0" fontId="116" fillId="0" borderId="37" xfId="0" applyFont="1" applyBorder="1" applyAlignment="1">
      <alignment horizontal="left" vertical="center"/>
    </xf>
    <xf numFmtId="0" fontId="116" fillId="0" borderId="38" xfId="0" applyFont="1" applyBorder="1" applyAlignment="1">
      <alignment horizontal="left" vertical="center"/>
    </xf>
    <xf numFmtId="0" fontId="116" fillId="0" borderId="39" xfId="0" applyFont="1" applyBorder="1" applyAlignment="1">
      <alignment horizontal="left" vertical="center"/>
    </xf>
    <xf numFmtId="0" fontId="116" fillId="0" borderId="41" xfId="0" applyFont="1" applyBorder="1" applyAlignment="1">
      <alignment horizontal="left" vertical="center"/>
    </xf>
    <xf numFmtId="1" fontId="119" fillId="51" borderId="24" xfId="0" applyNumberFormat="1" applyFont="1" applyFill="1" applyBorder="1" applyAlignment="1">
      <alignment horizontal="center" vertical="center"/>
    </xf>
    <xf numFmtId="1" fontId="119" fillId="51" borderId="25" xfId="0" applyNumberFormat="1" applyFont="1" applyFill="1" applyBorder="1" applyAlignment="1">
      <alignment horizontal="center" vertical="center"/>
    </xf>
    <xf numFmtId="1" fontId="119" fillId="51" borderId="16" xfId="0" applyNumberFormat="1" applyFont="1" applyFill="1" applyBorder="1" applyAlignment="1">
      <alignment horizontal="center" vertical="center"/>
    </xf>
    <xf numFmtId="1" fontId="119" fillId="51" borderId="17" xfId="0" applyNumberFormat="1" applyFont="1" applyFill="1" applyBorder="1" applyAlignment="1">
      <alignment horizontal="center" vertical="center"/>
    </xf>
    <xf numFmtId="0" fontId="122" fillId="0" borderId="11" xfId="0" applyFont="1" applyBorder="1" applyAlignment="1">
      <alignment horizontal="left"/>
    </xf>
    <xf numFmtId="14" fontId="122" fillId="0" borderId="11" xfId="0" applyNumberFormat="1" applyFont="1" applyBorder="1" applyAlignment="1">
      <alignment horizontal="left"/>
    </xf>
    <xf numFmtId="0" fontId="120" fillId="55" borderId="31" xfId="0" applyFont="1" applyFill="1" applyBorder="1" applyAlignment="1">
      <alignment horizontal="center" vertical="center" wrapText="1"/>
    </xf>
    <xf numFmtId="1" fontId="119" fillId="51" borderId="29" xfId="0" applyNumberFormat="1" applyFont="1" applyFill="1" applyBorder="1" applyAlignment="1">
      <alignment horizontal="center" vertical="center"/>
    </xf>
  </cellXfs>
  <cellStyles count="4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7" builtinId="8"/>
    <cellStyle name="Input" xfId="9" builtinId="20" customBuiltin="1"/>
    <cellStyle name="Linked Cell" xfId="12" builtinId="24" customBuiltin="1"/>
    <cellStyle name="Neutral" xfId="8" builtinId="28" customBuiltin="1"/>
    <cellStyle name="Normal" xfId="0" builtinId="0"/>
    <cellStyle name="Normal 2" xfId="43"/>
    <cellStyle name="Normal 3" xfId="44"/>
    <cellStyle name="Normal 4" xfId="46"/>
    <cellStyle name="Normal 5" xfId="48"/>
    <cellStyle name="Note" xfId="15" builtinId="10" customBuiltin="1"/>
    <cellStyle name="Output" xfId="10" builtinId="21" customBuiltin="1"/>
    <cellStyle name="Percent" xfId="45" builtinId="5"/>
    <cellStyle name="Title" xfId="1" builtinId="15" customBuiltin="1"/>
    <cellStyle name="Total" xfId="17" builtinId="25" customBuiltin="1"/>
    <cellStyle name="Warning Text" xfId="14" builtinId="11" customBuiltin="1"/>
  </cellStyles>
  <dxfs count="35">
    <dxf>
      <fill>
        <patternFill>
          <bgColor theme="0" tint="-0.24994659260841701"/>
        </patternFill>
      </fill>
      <border>
        <left/>
        <right/>
        <top/>
        <bottom/>
      </border>
    </dxf>
    <dxf>
      <fill>
        <patternFill>
          <bgColor theme="0" tint="-0.24994659260841701"/>
        </patternFill>
      </fill>
      <border>
        <left/>
        <right/>
        <top/>
        <bottom/>
      </border>
    </dxf>
    <dxf>
      <fill>
        <patternFill>
          <bgColor theme="0" tint="-0.24994659260841701"/>
        </patternFill>
      </fill>
      <border>
        <left/>
        <right/>
        <top/>
        <bottom/>
      </border>
    </dxf>
    <dxf>
      <fill>
        <patternFill>
          <bgColor theme="0" tint="-0.24994659260841701"/>
        </patternFill>
      </fill>
      <border>
        <left/>
        <right/>
        <top/>
        <bottom/>
      </border>
    </dxf>
    <dxf>
      <numFmt numFmtId="165" formatCode="&quot;$&quot;#,##0.00"/>
      <alignment horizontal="center" vertical="bottom" textRotation="0" wrapText="0" indent="0" justifyLastLine="0" shrinkToFit="0" readingOrder="0"/>
    </dxf>
    <dxf>
      <font>
        <b/>
        <i val="0"/>
        <strike val="0"/>
        <condense val="0"/>
        <extend val="0"/>
        <outline val="0"/>
        <shadow val="0"/>
        <u val="none"/>
        <vertAlign val="baseline"/>
        <sz val="9"/>
        <color indexed="8"/>
        <name val="Arial"/>
        <scheme val="none"/>
      </font>
      <numFmt numFmtId="0" formatCode="General"/>
      <fill>
        <patternFill patternType="none">
          <fgColor indexed="64"/>
          <bgColor indexed="65"/>
        </patternFill>
      </fill>
      <alignment horizontal="center" vertical="center" textRotation="0" wrapText="0" indent="0" justifyLastLine="0" shrinkToFit="0" readingOrder="1"/>
      <protection locked="1" hidden="0"/>
    </dxf>
    <dxf>
      <numFmt numFmtId="165" formatCode="&quot;$&quot;#,##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font>
        <strike val="0"/>
        <outline val="0"/>
        <shadow val="0"/>
        <u val="none"/>
        <vertAlign val="baseline"/>
        <sz val="10"/>
        <name val="Calibri"/>
        <scheme val="minor"/>
      </font>
      <numFmt numFmtId="165" formatCode="&quot;$&quot;#,##0.00"/>
      <alignment horizontal="center" vertical="bottom" textRotation="0" wrapText="0" indent="0" justifyLastLine="0" shrinkToFit="0" readingOrder="0"/>
    </dxf>
    <dxf>
      <alignment horizontal="left" textRotation="0" wrapText="0" indent="0" justifyLastLine="0" shrinkToFit="0" readingOrder="0"/>
    </dxf>
    <dxf>
      <font>
        <b/>
      </font>
      <alignment horizontal="center" textRotation="0" wrapText="0" indent="0" justifyLastLine="0" shrinkToFit="0" readingOrder="1"/>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alignment horizontal="left" textRotation="0" wrapText="0" indent="0" justifyLastLine="0" shrinkToFit="0" readingOrder="0"/>
    </dxf>
    <dxf>
      <alignment horizontal="center" vertical="top" textRotation="0" wrapText="0" indent="0" justifyLastLine="0" shrinkToFit="0" readingOrder="1"/>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font>
        <b/>
        <i val="0"/>
        <strike val="0"/>
        <condense val="0"/>
        <extend val="0"/>
        <outline val="0"/>
        <shadow val="0"/>
        <u val="none"/>
        <vertAlign val="baseline"/>
        <sz val="9"/>
        <color indexed="8"/>
        <name val="Arial"/>
        <scheme val="none"/>
      </font>
      <numFmt numFmtId="0" formatCode="General"/>
      <fill>
        <patternFill patternType="none">
          <fgColor indexed="64"/>
          <bgColor indexed="65"/>
        </patternFill>
      </fill>
      <alignment horizontal="center" vertical="center" textRotation="0" wrapText="0" indent="0" justifyLastLine="0" shrinkToFit="0" readingOrder="1"/>
      <protection locked="1" hidden="0"/>
    </dxf>
    <dxf>
      <numFmt numFmtId="165" formatCode="&quot;$&quot;#,##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alignment horizontal="center"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alignment horizontal="left" textRotation="0" wrapText="0" indent="0" justifyLastLine="0" shrinkToFit="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s>
  <tableStyles count="0" defaultTableStyle="TableStyleMedium2" defaultPivotStyle="PivotStyleLight16"/>
  <colors>
    <mruColors>
      <color rgb="FFFF3300"/>
      <color rgb="FFFF8601"/>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0</xdr:col>
      <xdr:colOff>800100</xdr:colOff>
      <xdr:row>0</xdr:row>
      <xdr:rowOff>476250</xdr:rowOff>
    </xdr:to>
    <xdr:pic>
      <xdr:nvPicPr>
        <xdr:cNvPr id="2" name="Picture 1" descr="CVC Log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0"/>
          <a:ext cx="7620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47624</xdr:colOff>
      <xdr:row>1</xdr:row>
      <xdr:rowOff>47625</xdr:rowOff>
    </xdr:from>
    <xdr:to>
      <xdr:col>16</xdr:col>
      <xdr:colOff>1643062</xdr:colOff>
      <xdr:row>2</xdr:row>
      <xdr:rowOff>2047875</xdr:rowOff>
    </xdr:to>
    <xdr:pic>
      <xdr:nvPicPr>
        <xdr:cNvPr id="2" name="Picture 1" descr="CVC LH Sun Center Samples 1-10"/>
        <xdr:cNvPicPr>
          <a:picLocks noChangeAspect="1" noChangeArrowheads="1"/>
        </xdr:cNvPicPr>
      </xdr:nvPicPr>
      <xdr:blipFill>
        <a:blip xmlns:r="http://schemas.openxmlformats.org/officeDocument/2006/relationships" r:embed="rId1" cstate="print"/>
        <a:srcRect/>
        <a:stretch>
          <a:fillRect/>
        </a:stretch>
      </xdr:blipFill>
      <xdr:spPr bwMode="auto">
        <a:xfrm>
          <a:off x="47624" y="47625"/>
          <a:ext cx="24293513" cy="2190750"/>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VC-SQL02\Sage_Estimating\03-Estimates\JMC%20Homes%20-%20Rocklin%20-%20Whitney%20Ranch%20P1%20The%20Overlook\04-Proposals\01-Building\18.08.08-RFA%202018\01-START\Trinity%20Proposal%20Template\01-Proposal%20Template\18.08.01-ORIG-TRINITY%20MST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lexH\Desktop\00%20-%20Project%20Management\Material%20Pull%20List\ARCHIVE\SPEC%2018.05.24-KBPB0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VC-SQL02\Sage_Estimating\03-Estimates\JMC%20Homes%20-%20Rocklin%20-%20Whitney%20Ranch%20P1%20The%20Overlook\04-Proposals\01-Building\18.08.08-RFA%202018\01-START\Trinity%20Proposal%20Template\TRINITY-JMBV0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3-ACTIVE%20PROJECTS/DIV-01/Taylor%20Morrison%20-%20Elk%20Grove%20-%20Madeira%20East%20Extention%202/01%20%20Project%20Data/STARTS/TMME00-01/17.09.15-TMME00-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PROJECT DATA INFO"/>
      <sheetName val="FND &amp; SLAB SPECS"/>
      <sheetName val="SLAB PRICE SHEETS"/>
      <sheetName val="FLATWORK SPECS"/>
      <sheetName val="FW PRICE SHEETS"/>
      <sheetName val="FORM"/>
      <sheetName val="LOOKUP INFO"/>
      <sheetName val="START-SLABS"/>
    </sheetNames>
    <sheetDataSet>
      <sheetData sheetId="0"/>
      <sheetData sheetId="1"/>
      <sheetData sheetId="2"/>
      <sheetData sheetId="3"/>
      <sheetData sheetId="4"/>
      <sheetData sheetId="5"/>
      <sheetData sheetId="6"/>
      <sheetData sheetId="7">
        <row r="2">
          <cell r="A2" t="str">
            <v>AD Seeno</v>
          </cell>
          <cell r="B2">
            <v>2</v>
          </cell>
          <cell r="C2" t="str">
            <v>4021 Port Chicago Highway</v>
          </cell>
          <cell r="D2" t="str">
            <v xml:space="preserve"> </v>
          </cell>
          <cell r="E2" t="str">
            <v>Concord</v>
          </cell>
          <cell r="F2" t="str">
            <v>CA</v>
          </cell>
          <cell r="G2" t="str">
            <v>94524-4113</v>
          </cell>
          <cell r="H2" t="str">
            <v>925.671.7711</v>
          </cell>
          <cell r="I2" t="str">
            <v>925.689.7752</v>
          </cell>
        </row>
        <row r="3">
          <cell r="A3" t="str">
            <v>Astoria Place Partners, LLC</v>
          </cell>
          <cell r="B3">
            <v>2</v>
          </cell>
          <cell r="C3" t="str">
            <v>7144 Fair Oaks Blvd.</v>
          </cell>
          <cell r="D3" t="str">
            <v>Suite 11</v>
          </cell>
          <cell r="E3" t="str">
            <v>Carmichael</v>
          </cell>
          <cell r="F3" t="str">
            <v>CA</v>
          </cell>
          <cell r="G3">
            <v>95608</v>
          </cell>
          <cell r="H3" t="str">
            <v>916.944.4274</v>
          </cell>
          <cell r="I3" t="str">
            <v>916.944.4278</v>
          </cell>
        </row>
        <row r="4">
          <cell r="A4" t="str">
            <v>Bardis Homes</v>
          </cell>
          <cell r="B4">
            <v>2</v>
          </cell>
          <cell r="C4" t="str">
            <v>10630 Mather Blvd</v>
          </cell>
          <cell r="E4" t="str">
            <v>Mather</v>
          </cell>
          <cell r="F4" t="str">
            <v>CA</v>
          </cell>
          <cell r="G4">
            <v>95655</v>
          </cell>
          <cell r="H4" t="str">
            <v>916-313-3063</v>
          </cell>
          <cell r="I4" t="str">
            <v>916-474-9550</v>
          </cell>
        </row>
        <row r="5">
          <cell r="A5" t="str">
            <v>Barker Coleman</v>
          </cell>
          <cell r="B5">
            <v>2</v>
          </cell>
          <cell r="C5">
            <v>2</v>
          </cell>
          <cell r="D5">
            <v>2</v>
          </cell>
          <cell r="E5">
            <v>2</v>
          </cell>
          <cell r="F5">
            <v>2</v>
          </cell>
          <cell r="G5">
            <v>2</v>
          </cell>
          <cell r="H5">
            <v>2</v>
          </cell>
          <cell r="I5">
            <v>2</v>
          </cell>
        </row>
        <row r="6">
          <cell r="A6" t="str">
            <v>Barry Swenson Builders</v>
          </cell>
          <cell r="B6">
            <v>2</v>
          </cell>
          <cell r="C6" t="str">
            <v>777 N. 1st Street</v>
          </cell>
          <cell r="D6" t="str">
            <v>5Th Floor</v>
          </cell>
          <cell r="E6" t="str">
            <v>San Jose</v>
          </cell>
          <cell r="F6" t="str">
            <v>CA</v>
          </cell>
          <cell r="G6">
            <v>95112</v>
          </cell>
          <cell r="H6" t="str">
            <v>408-287-0246</v>
          </cell>
          <cell r="I6" t="str">
            <v>408-998-1737</v>
          </cell>
        </row>
        <row r="7">
          <cell r="A7" t="str">
            <v>Bayview Builders, Inc.</v>
          </cell>
          <cell r="B7">
            <v>2</v>
          </cell>
          <cell r="C7" t="str">
            <v>2063 Mountain Blvd</v>
          </cell>
          <cell r="D7" t="str">
            <v>#6</v>
          </cell>
          <cell r="E7" t="str">
            <v>Oakland</v>
          </cell>
          <cell r="F7" t="str">
            <v>CA</v>
          </cell>
          <cell r="G7">
            <v>94611</v>
          </cell>
          <cell r="H7" t="str">
            <v>510-339-3863</v>
          </cell>
          <cell r="I7" t="str">
            <v>510-339-3835</v>
          </cell>
        </row>
        <row r="8">
          <cell r="A8" t="str">
            <v>Beazer Homes</v>
          </cell>
          <cell r="B8">
            <v>3.5</v>
          </cell>
          <cell r="C8" t="str">
            <v>1731 E. Roseville Pkwy</v>
          </cell>
          <cell r="D8" t="str">
            <v>Suite 104</v>
          </cell>
          <cell r="E8" t="str">
            <v>Roseville</v>
          </cell>
          <cell r="F8" t="str">
            <v>CA</v>
          </cell>
          <cell r="G8" t="str">
            <v>95661</v>
          </cell>
          <cell r="H8" t="str">
            <v>916-773-3888</v>
          </cell>
          <cell r="I8" t="str">
            <v>916-746-8380</v>
          </cell>
        </row>
        <row r="9">
          <cell r="A9" t="str">
            <v>Beazer Homes, Fresno Division</v>
          </cell>
          <cell r="B9">
            <v>2</v>
          </cell>
          <cell r="C9" t="str">
            <v>7580 Ingram Ave</v>
          </cell>
          <cell r="D9" t="str">
            <v>Suite 104</v>
          </cell>
          <cell r="E9" t="str">
            <v>Fresno</v>
          </cell>
          <cell r="F9" t="str">
            <v>CA</v>
          </cell>
          <cell r="G9">
            <v>93711</v>
          </cell>
          <cell r="H9" t="str">
            <v>559-449-9494</v>
          </cell>
          <cell r="I9" t="str">
            <v>559-449-9498</v>
          </cell>
        </row>
        <row r="10">
          <cell r="A10" t="str">
            <v>Beck Dev</v>
          </cell>
          <cell r="B10">
            <v>2</v>
          </cell>
          <cell r="C10">
            <v>2</v>
          </cell>
          <cell r="D10">
            <v>2</v>
          </cell>
          <cell r="E10">
            <v>2</v>
          </cell>
          <cell r="F10">
            <v>2</v>
          </cell>
          <cell r="G10">
            <v>2</v>
          </cell>
          <cell r="H10">
            <v>2</v>
          </cell>
          <cell r="I10">
            <v>2</v>
          </cell>
        </row>
        <row r="11">
          <cell r="A11" t="str">
            <v>BJS Contruction</v>
          </cell>
          <cell r="B11">
            <v>2</v>
          </cell>
          <cell r="C11" t="str">
            <v>3052 Lennox Drive</v>
          </cell>
          <cell r="D11">
            <v>2</v>
          </cell>
          <cell r="E11" t="str">
            <v>El Dorado Hills</v>
          </cell>
          <cell r="F11" t="str">
            <v>CA</v>
          </cell>
          <cell r="G11">
            <v>95762</v>
          </cell>
          <cell r="H11" t="str">
            <v>916-947-1050</v>
          </cell>
          <cell r="I11" t="str">
            <v>916-941-8192</v>
          </cell>
        </row>
        <row r="12">
          <cell r="A12" t="str">
            <v>BLDCO, Inc.</v>
          </cell>
          <cell r="B12">
            <v>2</v>
          </cell>
          <cell r="C12" t="str">
            <v>2917 Fulton Ave.</v>
          </cell>
          <cell r="E12" t="str">
            <v>Sacramento</v>
          </cell>
          <cell r="F12" t="str">
            <v>CA</v>
          </cell>
          <cell r="G12">
            <v>95821</v>
          </cell>
          <cell r="H12" t="str">
            <v>916.488.9494</v>
          </cell>
          <cell r="I12" t="str">
            <v>916.487.2700</v>
          </cell>
        </row>
        <row r="13">
          <cell r="A13" t="str">
            <v>Blue Mountain Inc.</v>
          </cell>
          <cell r="B13">
            <v>2</v>
          </cell>
          <cell r="C13" t="str">
            <v>707 Aldrige Road</v>
          </cell>
          <cell r="D13" t="str">
            <v>Suite D</v>
          </cell>
          <cell r="E13" t="str">
            <v xml:space="preserve">Vacaville, </v>
          </cell>
          <cell r="F13" t="str">
            <v>CA</v>
          </cell>
          <cell r="H13" t="str">
            <v>707-451-8111</v>
          </cell>
          <cell r="I13" t="str">
            <v>707-446-7026</v>
          </cell>
        </row>
        <row r="14">
          <cell r="A14" t="str">
            <v>Borg Development</v>
          </cell>
          <cell r="B14">
            <v>2</v>
          </cell>
          <cell r="C14">
            <v>2</v>
          </cell>
          <cell r="D14">
            <v>2</v>
          </cell>
          <cell r="E14">
            <v>2</v>
          </cell>
          <cell r="F14">
            <v>2</v>
          </cell>
          <cell r="G14">
            <v>2</v>
          </cell>
          <cell r="H14">
            <v>2</v>
          </cell>
          <cell r="I14">
            <v>2</v>
          </cell>
        </row>
        <row r="15">
          <cell r="A15" t="str">
            <v>Braddock and Logan, Inc.</v>
          </cell>
          <cell r="B15">
            <v>2</v>
          </cell>
          <cell r="C15" t="str">
            <v xml:space="preserve">4155 Blackhawk Plaza </v>
          </cell>
          <cell r="D15" t="str">
            <v>Suite 201</v>
          </cell>
          <cell r="E15" t="str">
            <v xml:space="preserve">Danville </v>
          </cell>
          <cell r="F15" t="str">
            <v>CA</v>
          </cell>
          <cell r="G15">
            <v>94506</v>
          </cell>
          <cell r="H15" t="str">
            <v>925-736-4000</v>
          </cell>
        </row>
        <row r="16">
          <cell r="A16" t="str">
            <v>Bright Homes</v>
          </cell>
          <cell r="B16">
            <v>2</v>
          </cell>
          <cell r="C16" t="str">
            <v>1620 N. Carpenter Rd</v>
          </cell>
          <cell r="D16" t="str">
            <v>Bldg. B</v>
          </cell>
          <cell r="E16" t="str">
            <v>Modesto</v>
          </cell>
          <cell r="F16" t="str">
            <v>CA</v>
          </cell>
          <cell r="G16" t="str">
            <v>95351-1153</v>
          </cell>
          <cell r="H16" t="str">
            <v>209-526-8242</v>
          </cell>
          <cell r="I16" t="str">
            <v>209-529-7995</v>
          </cell>
        </row>
        <row r="17">
          <cell r="A17" t="str">
            <v>Bright Homes, Reno Division</v>
          </cell>
          <cell r="B17">
            <v>2</v>
          </cell>
          <cell r="C17" t="str">
            <v>2731 Albazano Dr.</v>
          </cell>
          <cell r="D17">
            <v>2</v>
          </cell>
          <cell r="E17" t="str">
            <v>Sparks</v>
          </cell>
          <cell r="F17" t="str">
            <v>NV</v>
          </cell>
          <cell r="G17">
            <v>89436</v>
          </cell>
          <cell r="H17">
            <v>89436</v>
          </cell>
          <cell r="I17">
            <v>89436</v>
          </cell>
        </row>
        <row r="18">
          <cell r="A18" t="str">
            <v>Brookfield Homes</v>
          </cell>
          <cell r="B18">
            <v>3.5</v>
          </cell>
          <cell r="C18" t="str">
            <v>500 La Gonda Way</v>
          </cell>
          <cell r="D18" t="str">
            <v>Suite 100</v>
          </cell>
          <cell r="E18" t="str">
            <v>Danville</v>
          </cell>
          <cell r="F18" t="str">
            <v>CA</v>
          </cell>
          <cell r="G18">
            <v>94526</v>
          </cell>
          <cell r="H18" t="str">
            <v>925-743-8000</v>
          </cell>
          <cell r="I18" t="str">
            <v>925-743-8052</v>
          </cell>
        </row>
        <row r="19">
          <cell r="A19" t="str">
            <v>Brown Construction Inc.</v>
          </cell>
          <cell r="B19">
            <v>2</v>
          </cell>
          <cell r="C19" t="str">
            <v>1465 Enterprise Blvd.</v>
          </cell>
          <cell r="D19" t="str">
            <v>Suite 100</v>
          </cell>
          <cell r="E19" t="str">
            <v>West Sacramento</v>
          </cell>
          <cell r="F19" t="str">
            <v>CA</v>
          </cell>
          <cell r="G19">
            <v>95691</v>
          </cell>
          <cell r="H19" t="str">
            <v>916-373-9300</v>
          </cell>
          <cell r="I19" t="str">
            <v>916-374-8616</v>
          </cell>
        </row>
        <row r="20">
          <cell r="A20" t="str">
            <v>Cambridge Homes</v>
          </cell>
          <cell r="B20">
            <v>4.5</v>
          </cell>
          <cell r="C20" t="str">
            <v>3001 I Street</v>
          </cell>
          <cell r="D20" t="str">
            <v>Suite 300</v>
          </cell>
          <cell r="E20" t="str">
            <v>Sacramento</v>
          </cell>
          <cell r="F20" t="str">
            <v>CA</v>
          </cell>
          <cell r="G20" t="str">
            <v>95816</v>
          </cell>
          <cell r="H20" t="str">
            <v>916-448-5000</v>
          </cell>
          <cell r="I20" t="str">
            <v>916-643-1440</v>
          </cell>
        </row>
        <row r="21">
          <cell r="A21" t="str">
            <v>Cambridge Homes (Lennar)</v>
          </cell>
          <cell r="B21">
            <v>4.5</v>
          </cell>
          <cell r="C21" t="str">
            <v>7690 N. Palm Ave.</v>
          </cell>
          <cell r="D21" t="str">
            <v>Suite 101</v>
          </cell>
          <cell r="E21" t="str">
            <v>Fresno</v>
          </cell>
          <cell r="F21" t="str">
            <v>CA</v>
          </cell>
          <cell r="G21">
            <v>93711</v>
          </cell>
          <cell r="H21" t="str">
            <v>559-447-3400</v>
          </cell>
        </row>
        <row r="22">
          <cell r="A22" t="str">
            <v>Cameron Glen Estates</v>
          </cell>
          <cell r="B22">
            <v>2</v>
          </cell>
          <cell r="C22">
            <v>2</v>
          </cell>
          <cell r="D22">
            <v>2</v>
          </cell>
          <cell r="E22">
            <v>2</v>
          </cell>
          <cell r="F22">
            <v>2</v>
          </cell>
          <cell r="G22">
            <v>2</v>
          </cell>
          <cell r="H22">
            <v>2</v>
          </cell>
          <cell r="I22">
            <v>2</v>
          </cell>
        </row>
        <row r="23">
          <cell r="A23" t="str">
            <v>Capstone Communities</v>
          </cell>
          <cell r="B23">
            <v>2</v>
          </cell>
          <cell r="C23" t="str">
            <v>9441 Double Diamond Pkwy</v>
          </cell>
          <cell r="D23" t="str">
            <v>Suite 14</v>
          </cell>
          <cell r="E23" t="str">
            <v>Reno</v>
          </cell>
          <cell r="F23" t="str">
            <v>NV</v>
          </cell>
          <cell r="G23">
            <v>89521</v>
          </cell>
          <cell r="H23" t="str">
            <v>775-657-8600</v>
          </cell>
          <cell r="I23" t="str">
            <v>775-657-8602</v>
          </cell>
        </row>
        <row r="24">
          <cell r="A24" t="str">
            <v>Carson Homes</v>
          </cell>
          <cell r="B24">
            <v>2</v>
          </cell>
          <cell r="C24" t="str">
            <v>4619 Auburn Blvd.</v>
          </cell>
          <cell r="D24" t="str">
            <v>Suite B</v>
          </cell>
          <cell r="E24" t="str">
            <v>Sacramento</v>
          </cell>
          <cell r="F24" t="str">
            <v>CA</v>
          </cell>
          <cell r="G24">
            <v>95841</v>
          </cell>
          <cell r="H24" t="str">
            <v>916-481-9128</v>
          </cell>
          <cell r="I24" t="str">
            <v>916-481-4237</v>
          </cell>
        </row>
        <row r="25">
          <cell r="A25" t="str">
            <v xml:space="preserve">Cassano Development Company </v>
          </cell>
          <cell r="B25">
            <v>2</v>
          </cell>
          <cell r="C25" t="str">
            <v>11249 Gold Country Blvd</v>
          </cell>
          <cell r="D25" t="str">
            <v>Suite 190</v>
          </cell>
          <cell r="E25" t="str">
            <v>Gold River</v>
          </cell>
          <cell r="F25" t="str">
            <v>CA</v>
          </cell>
          <cell r="G25">
            <v>95670</v>
          </cell>
          <cell r="H25" t="str">
            <v>916-851-9300</v>
          </cell>
          <cell r="I25" t="str">
            <v>916-851-9353</v>
          </cell>
        </row>
        <row r="26">
          <cell r="A26" t="str">
            <v>Cassano Kamilos Homes</v>
          </cell>
          <cell r="B26">
            <v>2</v>
          </cell>
          <cell r="C26" t="str">
            <v>11249 Gold Country Blvd</v>
          </cell>
          <cell r="D26" t="str">
            <v>Suite 190</v>
          </cell>
          <cell r="E26" t="str">
            <v>Gold River</v>
          </cell>
          <cell r="F26" t="str">
            <v>CA</v>
          </cell>
          <cell r="G26">
            <v>95670</v>
          </cell>
          <cell r="H26" t="str">
            <v>916-851-9300</v>
          </cell>
          <cell r="I26" t="str">
            <v>916-851-9353</v>
          </cell>
        </row>
        <row r="27">
          <cell r="A27" t="str">
            <v>Castle &amp; Cooke Homes, Inc</v>
          </cell>
          <cell r="B27">
            <v>2</v>
          </cell>
          <cell r="C27" t="str">
            <v xml:space="preserve">1000 Stockdale Hwy </v>
          </cell>
          <cell r="D27" t="str">
            <v>Suite 300</v>
          </cell>
          <cell r="E27" t="str">
            <v>Bakersfield</v>
          </cell>
          <cell r="F27" t="str">
            <v>CA</v>
          </cell>
          <cell r="G27">
            <v>93311</v>
          </cell>
          <cell r="H27" t="str">
            <v>661-664-6586</v>
          </cell>
          <cell r="I27" t="str">
            <v>661-664-6199</v>
          </cell>
        </row>
        <row r="28">
          <cell r="A28" t="str">
            <v>CDB Homes</v>
          </cell>
          <cell r="B28">
            <v>2</v>
          </cell>
          <cell r="C28" t="str">
            <v>303 Siera College Blvd.</v>
          </cell>
          <cell r="D28" t="str">
            <v>Suite 128</v>
          </cell>
          <cell r="E28" t="str">
            <v>Roseville</v>
          </cell>
          <cell r="F28" t="str">
            <v>CA</v>
          </cell>
          <cell r="G28">
            <v>95661</v>
          </cell>
          <cell r="H28" t="str">
            <v>916-797-9277</v>
          </cell>
          <cell r="I28" t="str">
            <v>916-797-9288</v>
          </cell>
        </row>
        <row r="29">
          <cell r="A29" t="str">
            <v>Centex Homes</v>
          </cell>
          <cell r="B29">
            <v>2</v>
          </cell>
          <cell r="C29" t="str">
            <v>3700 Douglas Blvd.</v>
          </cell>
          <cell r="D29" t="str">
            <v>Suite 150</v>
          </cell>
          <cell r="E29" t="str">
            <v>Roseville</v>
          </cell>
          <cell r="F29" t="str">
            <v>CA</v>
          </cell>
          <cell r="G29" t="str">
            <v>95661</v>
          </cell>
          <cell r="H29" t="str">
            <v>916-786-6100</v>
          </cell>
          <cell r="I29" t="str">
            <v>916-786-3984</v>
          </cell>
        </row>
        <row r="30">
          <cell r="A30" t="str">
            <v>Christopherson Homes</v>
          </cell>
          <cell r="B30">
            <v>2</v>
          </cell>
          <cell r="C30" t="str">
            <v>1677 Eureka Road</v>
          </cell>
          <cell r="D30" t="str">
            <v>Suite 203</v>
          </cell>
          <cell r="E30" t="str">
            <v>Sacramento</v>
          </cell>
          <cell r="F30" t="str">
            <v>CA</v>
          </cell>
          <cell r="G30" t="str">
            <v>95661</v>
          </cell>
          <cell r="H30" t="str">
            <v>916-784-0202</v>
          </cell>
          <cell r="I30">
            <v>2</v>
          </cell>
        </row>
        <row r="31">
          <cell r="A31" t="str">
            <v>Claremont Homes, Inc.</v>
          </cell>
          <cell r="B31">
            <v>2</v>
          </cell>
          <cell r="C31" t="str">
            <v>380 Civic Drive</v>
          </cell>
          <cell r="D31" t="str">
            <v>Suite 200 C</v>
          </cell>
          <cell r="E31" t="str">
            <v>Pleasant Hill</v>
          </cell>
          <cell r="F31" t="str">
            <v>CA</v>
          </cell>
          <cell r="G31">
            <v>94523</v>
          </cell>
          <cell r="H31" t="str">
            <v>925-332-7281</v>
          </cell>
          <cell r="I31" t="str">
            <v>925-332-7947</v>
          </cell>
        </row>
        <row r="32">
          <cell r="A32" t="str">
            <v>Cobblestone Homes</v>
          </cell>
          <cell r="B32">
            <v>2</v>
          </cell>
          <cell r="C32" t="str">
            <v>1400 N. Dutton Ave.</v>
          </cell>
          <cell r="D32" t="str">
            <v xml:space="preserve">Suite 24 </v>
          </cell>
          <cell r="E32" t="str">
            <v>Santa Rosa</v>
          </cell>
          <cell r="F32" t="str">
            <v>CA</v>
          </cell>
          <cell r="G32">
            <v>95401</v>
          </cell>
          <cell r="H32" t="str">
            <v>530-582-4035</v>
          </cell>
          <cell r="I32" t="str">
            <v>530-582-8876</v>
          </cell>
        </row>
        <row r="33">
          <cell r="A33" t="str">
            <v>Corinthian Homes</v>
          </cell>
          <cell r="B33">
            <v>2</v>
          </cell>
          <cell r="C33">
            <v>2</v>
          </cell>
          <cell r="D33">
            <v>2</v>
          </cell>
          <cell r="E33">
            <v>2</v>
          </cell>
          <cell r="F33">
            <v>2</v>
          </cell>
          <cell r="G33">
            <v>2</v>
          </cell>
          <cell r="H33">
            <v>2</v>
          </cell>
          <cell r="I33">
            <v>2</v>
          </cell>
        </row>
        <row r="34">
          <cell r="A34" t="str">
            <v xml:space="preserve">Coyle Residential </v>
          </cell>
          <cell r="B34">
            <v>2</v>
          </cell>
          <cell r="C34" t="str">
            <v>15 Dorothy Place</v>
          </cell>
          <cell r="E34" t="str">
            <v xml:space="preserve">Berkeley </v>
          </cell>
          <cell r="F34" t="str">
            <v>CA</v>
          </cell>
          <cell r="G34">
            <v>94705</v>
          </cell>
          <cell r="H34" t="str">
            <v>510-356-4697</v>
          </cell>
          <cell r="I34" t="str">
            <v>510-356-4160</v>
          </cell>
        </row>
        <row r="35">
          <cell r="A35" t="str">
            <v>CP Construction West, Inc.</v>
          </cell>
          <cell r="B35">
            <v>2</v>
          </cell>
          <cell r="C35" t="str">
            <v>45 Hutchison Drive</v>
          </cell>
          <cell r="D35">
            <v>2</v>
          </cell>
          <cell r="E35" t="str">
            <v>Davis</v>
          </cell>
          <cell r="F35" t="str">
            <v>CA</v>
          </cell>
          <cell r="G35">
            <v>95616</v>
          </cell>
          <cell r="H35" t="str">
            <v>530-746-0351</v>
          </cell>
          <cell r="I35" t="str">
            <v>530-752-4776</v>
          </cell>
        </row>
        <row r="36">
          <cell r="A36" t="str">
            <v>Cresleigh Homes</v>
          </cell>
          <cell r="B36">
            <v>2</v>
          </cell>
          <cell r="C36">
            <v>2</v>
          </cell>
          <cell r="D36">
            <v>2</v>
          </cell>
          <cell r="E36">
            <v>2</v>
          </cell>
          <cell r="F36">
            <v>2</v>
          </cell>
          <cell r="G36">
            <v>2</v>
          </cell>
          <cell r="H36">
            <v>2</v>
          </cell>
          <cell r="I36">
            <v>2</v>
          </cell>
        </row>
        <row r="37">
          <cell r="A37" t="str">
            <v>Custom Home</v>
          </cell>
          <cell r="B37">
            <v>2</v>
          </cell>
          <cell r="C37">
            <v>2</v>
          </cell>
          <cell r="D37">
            <v>2</v>
          </cell>
          <cell r="E37">
            <v>2</v>
          </cell>
          <cell r="F37">
            <v>2</v>
          </cell>
          <cell r="G37">
            <v>2</v>
          </cell>
          <cell r="H37">
            <v>2</v>
          </cell>
          <cell r="I37">
            <v>2</v>
          </cell>
        </row>
        <row r="38">
          <cell r="A38" t="str">
            <v>D.R. Horton</v>
          </cell>
          <cell r="B38">
            <v>4.5</v>
          </cell>
          <cell r="C38" t="str">
            <v>5050 Hopyard Road</v>
          </cell>
          <cell r="D38" t="str">
            <v>Suite 1800</v>
          </cell>
          <cell r="E38" t="str">
            <v>Pleasanton</v>
          </cell>
          <cell r="F38" t="str">
            <v>CA</v>
          </cell>
          <cell r="G38">
            <v>94588</v>
          </cell>
          <cell r="H38" t="str">
            <v>925-225-7400</v>
          </cell>
          <cell r="I38" t="str">
            <v>9205-225-7402</v>
          </cell>
        </row>
        <row r="39">
          <cell r="A39" t="str">
            <v>D.R. Horton - Central Valley</v>
          </cell>
          <cell r="B39">
            <v>3.6</v>
          </cell>
          <cell r="C39" t="str">
            <v>419 W. Murray</v>
          </cell>
          <cell r="D39">
            <v>3.5999984741210938</v>
          </cell>
          <cell r="E39" t="str">
            <v>Visalia</v>
          </cell>
          <cell r="F39" t="str">
            <v>CA</v>
          </cell>
          <cell r="G39">
            <v>93291</v>
          </cell>
          <cell r="H39">
            <v>93291</v>
          </cell>
          <cell r="I39">
            <v>93291</v>
          </cell>
        </row>
        <row r="40">
          <cell r="A40" t="str">
            <v>Davidon Homes</v>
          </cell>
          <cell r="B40">
            <v>2</v>
          </cell>
          <cell r="C40">
            <v>2</v>
          </cell>
          <cell r="D40">
            <v>2</v>
          </cell>
          <cell r="E40">
            <v>2</v>
          </cell>
          <cell r="F40">
            <v>2</v>
          </cell>
          <cell r="G40">
            <v>2</v>
          </cell>
          <cell r="H40">
            <v>2</v>
          </cell>
          <cell r="I40">
            <v>2</v>
          </cell>
        </row>
        <row r="41">
          <cell r="A41" t="str">
            <v>Del Webb</v>
          </cell>
          <cell r="B41">
            <v>2</v>
          </cell>
          <cell r="C41" t="str">
            <v>985 Sun City Lane</v>
          </cell>
          <cell r="D41">
            <v>2</v>
          </cell>
          <cell r="E41" t="str">
            <v>Lincoln</v>
          </cell>
          <cell r="F41" t="str">
            <v>CA</v>
          </cell>
          <cell r="G41" t="str">
            <v>95648</v>
          </cell>
          <cell r="H41" t="str">
            <v>916-434-3316</v>
          </cell>
          <cell r="I41" t="str">
            <v>916-434-3459</v>
          </cell>
        </row>
        <row r="42">
          <cell r="A42" t="str">
            <v>DeNova Homes, Inc.</v>
          </cell>
          <cell r="B42">
            <v>2</v>
          </cell>
          <cell r="C42" t="str">
            <v>1500 Willow Pass Ct.</v>
          </cell>
          <cell r="E42" t="str">
            <v>Concord</v>
          </cell>
          <cell r="F42" t="str">
            <v>CA</v>
          </cell>
          <cell r="G42">
            <v>94520</v>
          </cell>
          <cell r="H42" t="str">
            <v>925-852-0545</v>
          </cell>
          <cell r="I42" t="str">
            <v>925-852-0540</v>
          </cell>
        </row>
        <row r="43">
          <cell r="A43" t="str">
            <v>Discovrey Builders Inc.</v>
          </cell>
          <cell r="B43">
            <v>4.5</v>
          </cell>
          <cell r="C43" t="str">
            <v>4061 Port Chicago Hwy</v>
          </cell>
          <cell r="D43" t="str">
            <v>Suite H</v>
          </cell>
          <cell r="E43" t="str">
            <v>Concord</v>
          </cell>
          <cell r="F43" t="str">
            <v>CA</v>
          </cell>
          <cell r="G43">
            <v>94520</v>
          </cell>
          <cell r="H43" t="str">
            <v>925-682-6419</v>
          </cell>
          <cell r="I43" t="str">
            <v>925-689-7741</v>
          </cell>
        </row>
        <row r="44">
          <cell r="A44" t="str">
            <v>DL Falk Development</v>
          </cell>
          <cell r="B44">
            <v>2</v>
          </cell>
          <cell r="C44" t="str">
            <v>3526 Investment Blvd.</v>
          </cell>
          <cell r="E44" t="str">
            <v>Hayward</v>
          </cell>
          <cell r="F44" t="str">
            <v>CA</v>
          </cell>
          <cell r="G44">
            <v>94545</v>
          </cell>
          <cell r="H44" t="str">
            <v>510-887-6500</v>
          </cell>
        </row>
        <row r="45">
          <cell r="A45" t="str">
            <v>Dover Construction</v>
          </cell>
          <cell r="B45">
            <v>2</v>
          </cell>
          <cell r="C45" t="str">
            <v>516 Hillsdae Circle</v>
          </cell>
          <cell r="D45" t="str">
            <v>ite 100</v>
          </cell>
          <cell r="E45" t="str">
            <v>El Dorado Hills</v>
          </cell>
          <cell r="F45" t="str">
            <v>CA</v>
          </cell>
          <cell r="G45">
            <v>95762</v>
          </cell>
          <cell r="H45" t="str">
            <v>916-941-8032</v>
          </cell>
          <cell r="I45" t="str">
            <v>916-939-9895</v>
          </cell>
        </row>
        <row r="46">
          <cell r="A46" t="str">
            <v>Dunmore Communities</v>
          </cell>
          <cell r="B46">
            <v>2</v>
          </cell>
          <cell r="C46">
            <v>2</v>
          </cell>
          <cell r="D46">
            <v>2</v>
          </cell>
          <cell r="E46">
            <v>2</v>
          </cell>
          <cell r="F46">
            <v>2</v>
          </cell>
          <cell r="G46">
            <v>2</v>
          </cell>
          <cell r="H46">
            <v>2</v>
          </cell>
          <cell r="I46">
            <v>2</v>
          </cell>
        </row>
        <row r="47">
          <cell r="A47" t="str">
            <v>Dunmore Homes</v>
          </cell>
          <cell r="B47">
            <v>4.5</v>
          </cell>
          <cell r="C47" t="str">
            <v>2150 Professional Drive</v>
          </cell>
          <cell r="D47" t="str">
            <v>Suite 150</v>
          </cell>
          <cell r="E47" t="str">
            <v>Roseville</v>
          </cell>
          <cell r="F47" t="str">
            <v>CA</v>
          </cell>
          <cell r="G47" t="str">
            <v>95661</v>
          </cell>
          <cell r="H47" t="str">
            <v>916-771-7500</v>
          </cell>
          <cell r="I47" t="str">
            <v>916-771-7520</v>
          </cell>
        </row>
        <row r="48">
          <cell r="A48" t="str">
            <v>Eagle Meadows</v>
          </cell>
          <cell r="B48">
            <v>2</v>
          </cell>
          <cell r="C48" t="str">
            <v>4772Frontier Way</v>
          </cell>
          <cell r="D48" t="str">
            <v>Suite 400</v>
          </cell>
          <cell r="E48" t="str">
            <v>Stockton</v>
          </cell>
          <cell r="F48" t="str">
            <v>CA</v>
          </cell>
          <cell r="G48" t="str">
            <v>95215</v>
          </cell>
          <cell r="H48" t="str">
            <v>209-466-4433</v>
          </cell>
          <cell r="I48" t="str">
            <v>209-298-4434</v>
          </cell>
        </row>
        <row r="49">
          <cell r="A49" t="str">
            <v>Edmundson Constructions, Inc.</v>
          </cell>
          <cell r="B49">
            <v>2</v>
          </cell>
          <cell r="C49" t="str">
            <v>Five Sierragate Plaza</v>
          </cell>
          <cell r="D49" t="str">
            <v>Suite 330</v>
          </cell>
          <cell r="E49" t="str">
            <v>Roseville</v>
          </cell>
          <cell r="F49" t="str">
            <v>CA</v>
          </cell>
          <cell r="G49">
            <v>95678</v>
          </cell>
          <cell r="H49" t="str">
            <v>(916) 781-5347</v>
          </cell>
          <cell r="I49" t="str">
            <v>(916) 781-5348</v>
          </cell>
        </row>
        <row r="50">
          <cell r="A50" t="str">
            <v>Elliott Homes</v>
          </cell>
          <cell r="B50">
            <v>2</v>
          </cell>
          <cell r="C50" t="str">
            <v>80 Iron Point Circle</v>
          </cell>
          <cell r="D50" t="str">
            <v>Suite 110</v>
          </cell>
          <cell r="E50" t="str">
            <v>Folsom</v>
          </cell>
          <cell r="F50" t="str">
            <v>CA</v>
          </cell>
          <cell r="G50" t="str">
            <v>95630</v>
          </cell>
          <cell r="H50" t="str">
            <v>916-984-1300</v>
          </cell>
          <cell r="I50" t="str">
            <v>916-984-1322</v>
          </cell>
        </row>
        <row r="51">
          <cell r="A51" t="str">
            <v>Envisage Properties</v>
          </cell>
          <cell r="B51">
            <v>2</v>
          </cell>
          <cell r="C51" t="str">
            <v>3375 Mt. Diable Blvd</v>
          </cell>
          <cell r="E51" t="str">
            <v>Lafayette</v>
          </cell>
          <cell r="F51" t="str">
            <v>CA</v>
          </cell>
          <cell r="G51">
            <v>94549</v>
          </cell>
          <cell r="H51" t="str">
            <v>925-239-3915</v>
          </cell>
        </row>
        <row r="52">
          <cell r="A52" t="str">
            <v>Fleetwood Construction</v>
          </cell>
          <cell r="B52">
            <v>2</v>
          </cell>
          <cell r="C52" t="str">
            <v>1416 Hoover Ave</v>
          </cell>
          <cell r="D52">
            <v>2</v>
          </cell>
          <cell r="E52" t="str">
            <v>National City</v>
          </cell>
          <cell r="F52" t="str">
            <v>CA</v>
          </cell>
          <cell r="G52">
            <v>2</v>
          </cell>
          <cell r="H52" t="str">
            <v>619 474-5880</v>
          </cell>
          <cell r="I52" t="str">
            <v>619 474-5342</v>
          </cell>
        </row>
        <row r="53">
          <cell r="A53" t="str">
            <v>Forecast Homes</v>
          </cell>
          <cell r="B53">
            <v>3.5</v>
          </cell>
          <cell r="C53" t="str">
            <v>1796 Tribute Road</v>
          </cell>
          <cell r="D53" t="str">
            <v>Suite 100</v>
          </cell>
          <cell r="E53" t="str">
            <v>Sacramento</v>
          </cell>
          <cell r="F53" t="str">
            <v>CA</v>
          </cell>
          <cell r="G53" t="str">
            <v>95815</v>
          </cell>
          <cell r="H53" t="str">
            <v>916-920-1200</v>
          </cell>
          <cell r="I53" t="str">
            <v>916-920-0379</v>
          </cell>
        </row>
        <row r="54">
          <cell r="A54" t="str">
            <v>Frontiers</v>
          </cell>
          <cell r="B54">
            <v>2</v>
          </cell>
          <cell r="C54">
            <v>2</v>
          </cell>
          <cell r="D54">
            <v>2</v>
          </cell>
          <cell r="E54">
            <v>2</v>
          </cell>
          <cell r="F54">
            <v>2</v>
          </cell>
          <cell r="G54">
            <v>2</v>
          </cell>
          <cell r="H54">
            <v>2</v>
          </cell>
          <cell r="I54">
            <v>2</v>
          </cell>
        </row>
        <row r="55">
          <cell r="A55" t="str">
            <v>Greenbriar Homes</v>
          </cell>
          <cell r="B55">
            <v>2</v>
          </cell>
          <cell r="C55" t="str">
            <v>43160 Osgood Road</v>
          </cell>
          <cell r="D55">
            <v>2</v>
          </cell>
          <cell r="E55" t="str">
            <v>Fremont</v>
          </cell>
          <cell r="F55" t="str">
            <v>CA</v>
          </cell>
          <cell r="G55">
            <v>94539</v>
          </cell>
          <cell r="H55" t="str">
            <v>510-497-8248</v>
          </cell>
          <cell r="I55" t="str">
            <v>510-497-8290</v>
          </cell>
        </row>
        <row r="56">
          <cell r="A56" t="str">
            <v>Griffin Industries</v>
          </cell>
          <cell r="B56">
            <v>2</v>
          </cell>
          <cell r="C56" t="str">
            <v>4200 Duckhorn Drive</v>
          </cell>
          <cell r="D56">
            <v>2</v>
          </cell>
          <cell r="E56" t="str">
            <v>Sacramento</v>
          </cell>
          <cell r="F56" t="str">
            <v>CA</v>
          </cell>
          <cell r="G56" t="str">
            <v>95834</v>
          </cell>
          <cell r="H56" t="str">
            <v>916-515-0171</v>
          </cell>
          <cell r="I56" t="str">
            <v>916-515-0175</v>
          </cell>
        </row>
        <row r="57">
          <cell r="A57" t="str">
            <v>Grupe Homes</v>
          </cell>
          <cell r="B57">
            <v>2</v>
          </cell>
          <cell r="C57" t="str">
            <v>3255 West March Lane</v>
          </cell>
          <cell r="D57">
            <v>2</v>
          </cell>
          <cell r="E57" t="str">
            <v>Stockton</v>
          </cell>
          <cell r="F57" t="str">
            <v>CA</v>
          </cell>
          <cell r="G57" t="str">
            <v>95219</v>
          </cell>
          <cell r="H57" t="str">
            <v>209-473-6004</v>
          </cell>
          <cell r="I57" t="str">
            <v>209-473-6044</v>
          </cell>
        </row>
        <row r="58">
          <cell r="A58" t="str">
            <v>H/S Development</v>
          </cell>
          <cell r="B58">
            <v>2</v>
          </cell>
          <cell r="C58">
            <v>2</v>
          </cell>
          <cell r="D58">
            <v>2</v>
          </cell>
          <cell r="E58" t="str">
            <v>Bakersfield</v>
          </cell>
          <cell r="F58" t="str">
            <v>CA</v>
          </cell>
          <cell r="G58">
            <v>2</v>
          </cell>
          <cell r="H58" t="str">
            <v>661-396-8708</v>
          </cell>
          <cell r="I58">
            <v>2</v>
          </cell>
        </row>
        <row r="59">
          <cell r="A59" t="str">
            <v>Hadrick Consulting &amp; Construction</v>
          </cell>
          <cell r="B59">
            <v>2</v>
          </cell>
          <cell r="C59" t="str">
            <v>2650 Pease Road</v>
          </cell>
          <cell r="E59" t="str">
            <v xml:space="preserve">Yuba City </v>
          </cell>
          <cell r="F59" t="str">
            <v>CA</v>
          </cell>
          <cell r="G59">
            <v>95993</v>
          </cell>
          <cell r="H59" t="str">
            <v>530-701-2792</v>
          </cell>
        </row>
        <row r="60">
          <cell r="A60" t="str">
            <v>Harper Construction</v>
          </cell>
          <cell r="B60">
            <v>2</v>
          </cell>
          <cell r="C60" t="str">
            <v xml:space="preserve">2241 Kettner Blvd. </v>
          </cell>
          <cell r="D60" t="str">
            <v>Suite 300</v>
          </cell>
          <cell r="E60" t="str">
            <v>San Diego</v>
          </cell>
          <cell r="F60" t="str">
            <v>CA</v>
          </cell>
          <cell r="G60" t="str">
            <v>92101-1769</v>
          </cell>
          <cell r="H60" t="str">
            <v>619-233-7900</v>
          </cell>
          <cell r="I60" t="str">
            <v>619-233-1889</v>
          </cell>
        </row>
        <row r="61">
          <cell r="A61" t="str">
            <v>Hearn Construction</v>
          </cell>
          <cell r="B61">
            <v>2</v>
          </cell>
          <cell r="C61" t="str">
            <v>411 Davis Street, Suite 201</v>
          </cell>
          <cell r="D61" t="str">
            <v>Suite 201</v>
          </cell>
          <cell r="E61" t="str">
            <v xml:space="preserve">Vacaville, </v>
          </cell>
          <cell r="F61" t="str">
            <v>CA</v>
          </cell>
          <cell r="G61">
            <v>95688</v>
          </cell>
          <cell r="H61" t="str">
            <v>707-446-3761</v>
          </cell>
          <cell r="I61" t="str">
            <v>707-469-2852</v>
          </cell>
        </row>
        <row r="62">
          <cell r="A62" t="str">
            <v>Hilbers Inc.</v>
          </cell>
          <cell r="B62">
            <v>2</v>
          </cell>
          <cell r="C62" t="str">
            <v xml:space="preserve">1210 Stabler Lane </v>
          </cell>
          <cell r="E62" t="str">
            <v xml:space="preserve">Yuba City </v>
          </cell>
          <cell r="F62" t="str">
            <v>CA</v>
          </cell>
          <cell r="G62">
            <v>95993</v>
          </cell>
          <cell r="H62" t="str">
            <v>530-673-2947</v>
          </cell>
          <cell r="I62" t="str">
            <v>530-674-9578</v>
          </cell>
        </row>
        <row r="63">
          <cell r="A63" t="str">
            <v>Hoffman Company</v>
          </cell>
          <cell r="B63">
            <v>2</v>
          </cell>
          <cell r="C63">
            <v>2</v>
          </cell>
          <cell r="D63">
            <v>2</v>
          </cell>
          <cell r="E63">
            <v>2</v>
          </cell>
          <cell r="F63">
            <v>2</v>
          </cell>
          <cell r="G63">
            <v>2</v>
          </cell>
          <cell r="H63">
            <v>2</v>
          </cell>
          <cell r="I63">
            <v>2</v>
          </cell>
        </row>
        <row r="64">
          <cell r="A64" t="str">
            <v>Homes by Towne</v>
          </cell>
          <cell r="B64">
            <v>2</v>
          </cell>
        </row>
        <row r="65">
          <cell r="A65" t="str">
            <v>HT Genreal Contractors</v>
          </cell>
          <cell r="B65">
            <v>2</v>
          </cell>
          <cell r="C65">
            <v>2</v>
          </cell>
          <cell r="D65">
            <v>2</v>
          </cell>
          <cell r="E65">
            <v>2</v>
          </cell>
          <cell r="F65">
            <v>2</v>
          </cell>
          <cell r="G65">
            <v>2</v>
          </cell>
          <cell r="H65">
            <v>2</v>
          </cell>
          <cell r="I65">
            <v>2</v>
          </cell>
        </row>
        <row r="66">
          <cell r="A66" t="str">
            <v>Hunt Building Company</v>
          </cell>
          <cell r="B66">
            <v>2</v>
          </cell>
          <cell r="C66" t="str">
            <v>4401 N. Mesa</v>
          </cell>
          <cell r="D66">
            <v>2</v>
          </cell>
          <cell r="E66" t="str">
            <v>El Paso</v>
          </cell>
          <cell r="F66" t="str">
            <v>TX</v>
          </cell>
          <cell r="G66" t="str">
            <v>79902-1107</v>
          </cell>
          <cell r="H66" t="str">
            <v>915.298.4247</v>
          </cell>
          <cell r="I66">
            <v>2</v>
          </cell>
        </row>
        <row r="67">
          <cell r="A67" t="str">
            <v>Innovative Communities</v>
          </cell>
          <cell r="B67">
            <v>5.5</v>
          </cell>
          <cell r="C67" t="str">
            <v>1915 N. Fine Avenue</v>
          </cell>
          <cell r="D67" t="str">
            <v>Suite 101</v>
          </cell>
          <cell r="E67" t="str">
            <v>Fresno</v>
          </cell>
          <cell r="F67" t="str">
            <v>CA</v>
          </cell>
          <cell r="G67">
            <v>93703</v>
          </cell>
          <cell r="H67" t="str">
            <v>559-453-6814</v>
          </cell>
          <cell r="I67" t="str">
            <v>559-453-6815</v>
          </cell>
        </row>
        <row r="68">
          <cell r="A68" t="str">
            <v>J.R. Roberts</v>
          </cell>
          <cell r="B68">
            <v>0.02</v>
          </cell>
          <cell r="C68" t="str">
            <v>7745 Greenback Lane</v>
          </cell>
          <cell r="D68" t="str">
            <v>Suite 300</v>
          </cell>
          <cell r="E68" t="str">
            <v>Citrus Heights</v>
          </cell>
          <cell r="F68" t="str">
            <v>CA</v>
          </cell>
          <cell r="G68">
            <v>95610</v>
          </cell>
          <cell r="H68" t="str">
            <v>916.729.5600</v>
          </cell>
          <cell r="I68" t="str">
            <v>916.729.5666</v>
          </cell>
        </row>
        <row r="69">
          <cell r="A69" t="str">
            <v>JMC Homes</v>
          </cell>
          <cell r="B69">
            <v>2</v>
          </cell>
          <cell r="C69" t="str">
            <v>1430 Blue Oaks Blvd.</v>
          </cell>
          <cell r="D69" t="str">
            <v>Suite 190</v>
          </cell>
          <cell r="E69" t="str">
            <v>Roseville</v>
          </cell>
          <cell r="F69" t="str">
            <v>CA</v>
          </cell>
          <cell r="G69">
            <v>95747</v>
          </cell>
          <cell r="H69">
            <v>95747</v>
          </cell>
          <cell r="I69">
            <v>95747</v>
          </cell>
        </row>
        <row r="70">
          <cell r="A70" t="str">
            <v>Joe</v>
          </cell>
          <cell r="B70">
            <v>2</v>
          </cell>
          <cell r="C70">
            <v>2</v>
          </cell>
          <cell r="D70">
            <v>2</v>
          </cell>
          <cell r="E70">
            <v>2</v>
          </cell>
          <cell r="F70">
            <v>2</v>
          </cell>
          <cell r="G70">
            <v>2</v>
          </cell>
          <cell r="H70">
            <v>2</v>
          </cell>
          <cell r="I70">
            <v>2</v>
          </cell>
        </row>
        <row r="71">
          <cell r="A71" t="str">
            <v>John Laing Homes</v>
          </cell>
          <cell r="B71">
            <v>2</v>
          </cell>
          <cell r="C71" t="str">
            <v>1544 Eureka Road</v>
          </cell>
          <cell r="D71" t="str">
            <v>Suite 520</v>
          </cell>
          <cell r="E71" t="str">
            <v>Roseville</v>
          </cell>
          <cell r="F71" t="str">
            <v>CA</v>
          </cell>
          <cell r="G71" t="str">
            <v>95661</v>
          </cell>
          <cell r="H71" t="str">
            <v>916-780-1222</v>
          </cell>
          <cell r="I71">
            <v>2</v>
          </cell>
        </row>
        <row r="72">
          <cell r="A72" t="str">
            <v>JTS Homes</v>
          </cell>
          <cell r="B72">
            <v>2</v>
          </cell>
          <cell r="C72">
            <v>2</v>
          </cell>
          <cell r="D72">
            <v>2</v>
          </cell>
          <cell r="E72">
            <v>2</v>
          </cell>
          <cell r="F72">
            <v>2</v>
          </cell>
          <cell r="G72">
            <v>2</v>
          </cell>
          <cell r="H72">
            <v>2</v>
          </cell>
          <cell r="I72">
            <v>2</v>
          </cell>
        </row>
        <row r="73">
          <cell r="A73" t="str">
            <v>K. Hovnanian (Nor-Cal)</v>
          </cell>
          <cell r="B73">
            <v>3.5</v>
          </cell>
          <cell r="C73" t="str">
            <v>1375 Exposition Blvd</v>
          </cell>
          <cell r="D73" t="str">
            <v>Suite 300</v>
          </cell>
          <cell r="E73" t="str">
            <v>Sacramento</v>
          </cell>
          <cell r="F73" t="str">
            <v>CA</v>
          </cell>
          <cell r="G73">
            <v>95815</v>
          </cell>
          <cell r="H73" t="str">
            <v>916-920-0200</v>
          </cell>
          <cell r="I73" t="str">
            <v>916-679-2412</v>
          </cell>
        </row>
        <row r="74">
          <cell r="A74" t="str">
            <v>K. Hovnanian (So-Cal)</v>
          </cell>
          <cell r="B74">
            <v>3.5</v>
          </cell>
          <cell r="C74" t="str">
            <v>4540 California Ave.</v>
          </cell>
          <cell r="D74" t="str">
            <v>Suite 200</v>
          </cell>
          <cell r="E74" t="str">
            <v>Bakersfield</v>
          </cell>
          <cell r="F74" t="str">
            <v>CA</v>
          </cell>
          <cell r="G74">
            <v>93309</v>
          </cell>
          <cell r="H74" t="str">
            <v>661-869-2110</v>
          </cell>
          <cell r="I74" t="str">
            <v>661-322-4635</v>
          </cell>
        </row>
        <row r="75">
          <cell r="A75" t="str">
            <v>KB Home - SoCal</v>
          </cell>
          <cell r="B75">
            <v>2</v>
          </cell>
          <cell r="C75" t="str">
            <v>36310 Inland Valley Drive</v>
          </cell>
          <cell r="D75">
            <v>100</v>
          </cell>
          <cell r="E75" t="str">
            <v>Wildomar</v>
          </cell>
          <cell r="F75" t="str">
            <v>CA</v>
          </cell>
          <cell r="G75">
            <v>92559</v>
          </cell>
          <cell r="H75" t="str">
            <v>951-691-5273</v>
          </cell>
          <cell r="I75" t="str">
            <v>951-677-4710</v>
          </cell>
        </row>
        <row r="76">
          <cell r="A76" t="str">
            <v>KB Homes - Central CA Divison</v>
          </cell>
          <cell r="B76">
            <v>2</v>
          </cell>
          <cell r="C76" t="str">
            <v>2535 Capitol Oak Drive</v>
          </cell>
          <cell r="D76" t="str">
            <v>Suite 340</v>
          </cell>
          <cell r="E76" t="str">
            <v>Sacramento</v>
          </cell>
          <cell r="F76" t="str">
            <v>CA</v>
          </cell>
          <cell r="G76">
            <v>95833</v>
          </cell>
          <cell r="H76" t="str">
            <v>916-576-5800</v>
          </cell>
          <cell r="I76" t="str">
            <v>916-285-9383</v>
          </cell>
        </row>
        <row r="77">
          <cell r="A77" t="str">
            <v>Kemp Land Company</v>
          </cell>
          <cell r="B77">
            <v>2</v>
          </cell>
          <cell r="C77" t="str">
            <v>90 Village Dr.</v>
          </cell>
          <cell r="D77">
            <v>2</v>
          </cell>
          <cell r="E77" t="str">
            <v>Brentwood</v>
          </cell>
          <cell r="F77" t="str">
            <v>CA</v>
          </cell>
          <cell r="G77">
            <v>94513</v>
          </cell>
          <cell r="H77" t="str">
            <v>925-516-3808</v>
          </cell>
          <cell r="I77" t="str">
            <v>925-516-5784</v>
          </cell>
        </row>
        <row r="78">
          <cell r="A78" t="str">
            <v>Kimball Hill Homes</v>
          </cell>
          <cell r="B78">
            <v>2</v>
          </cell>
          <cell r="C78" t="str">
            <v>9355 East Stockton Blvd.</v>
          </cell>
          <cell r="D78" t="str">
            <v>Suite 100</v>
          </cell>
          <cell r="E78" t="str">
            <v>Elk Grove</v>
          </cell>
          <cell r="F78" t="str">
            <v>CA</v>
          </cell>
          <cell r="G78" t="str">
            <v>95624</v>
          </cell>
          <cell r="H78" t="str">
            <v>916-525-4100</v>
          </cell>
          <cell r="I78" t="str">
            <v>916-525-4201</v>
          </cell>
        </row>
        <row r="79">
          <cell r="A79" t="str">
            <v>KT Builders</v>
          </cell>
          <cell r="B79">
            <v>2</v>
          </cell>
          <cell r="C79" t="str">
            <v>9 Cerro Ct.</v>
          </cell>
          <cell r="E79" t="str">
            <v>Danville</v>
          </cell>
          <cell r="F79" t="str">
            <v>CA</v>
          </cell>
          <cell r="G79">
            <v>94526</v>
          </cell>
          <cell r="H79" t="str">
            <v>925-382-1219</v>
          </cell>
        </row>
        <row r="80">
          <cell r="A80" t="str">
            <v>Lafferty Construction Company</v>
          </cell>
          <cell r="B80">
            <v>2</v>
          </cell>
          <cell r="C80" t="str">
            <v>5000 Executive Parkway</v>
          </cell>
          <cell r="D80" t="str">
            <v>Suite 530</v>
          </cell>
          <cell r="E80" t="str">
            <v>San Ramon</v>
          </cell>
          <cell r="F80" t="str">
            <v>CA</v>
          </cell>
          <cell r="G80">
            <v>94583</v>
          </cell>
          <cell r="H80" t="str">
            <v xml:space="preserve">925-355-1305   </v>
          </cell>
          <cell r="I80" t="str">
            <v>925-275-1238</v>
          </cell>
        </row>
        <row r="81">
          <cell r="A81" t="str">
            <v>Lakemont Homes</v>
          </cell>
          <cell r="B81">
            <v>2</v>
          </cell>
          <cell r="C81" t="str">
            <v>140 Diamond Creek Place</v>
          </cell>
          <cell r="D81">
            <v>2</v>
          </cell>
          <cell r="E81" t="str">
            <v>Roseville</v>
          </cell>
          <cell r="F81" t="str">
            <v>CA</v>
          </cell>
          <cell r="G81">
            <v>95747</v>
          </cell>
          <cell r="H81" t="str">
            <v>916-478-2919</v>
          </cell>
          <cell r="I81" t="str">
            <v>916-478-2939</v>
          </cell>
        </row>
        <row r="82">
          <cell r="A82" t="str">
            <v>Landmark Homes</v>
          </cell>
          <cell r="B82">
            <v>2</v>
          </cell>
          <cell r="C82">
            <v>2</v>
          </cell>
          <cell r="D82">
            <v>2</v>
          </cell>
          <cell r="E82" t="str">
            <v>Reno</v>
          </cell>
          <cell r="F82" t="str">
            <v>NV</v>
          </cell>
          <cell r="G82">
            <v>2</v>
          </cell>
          <cell r="H82">
            <v>2</v>
          </cell>
          <cell r="I82">
            <v>2</v>
          </cell>
        </row>
        <row r="83">
          <cell r="A83" t="str">
            <v>Lennar</v>
          </cell>
          <cell r="B83">
            <v>2</v>
          </cell>
          <cell r="C83" t="str">
            <v>2366 Gold Meadow Way</v>
          </cell>
          <cell r="D83">
            <v>2</v>
          </cell>
          <cell r="E83" t="str">
            <v>Gold River</v>
          </cell>
          <cell r="F83" t="str">
            <v>CA</v>
          </cell>
          <cell r="G83">
            <v>95670</v>
          </cell>
          <cell r="H83" t="str">
            <v>916-858-3900</v>
          </cell>
          <cell r="I83" t="str">
            <v>916-8583925</v>
          </cell>
        </row>
        <row r="84">
          <cell r="A84" t="str">
            <v>Lenox Homes</v>
          </cell>
          <cell r="B84">
            <v>2</v>
          </cell>
          <cell r="C84" t="str">
            <v>3675 Mt. Diablo Blvd</v>
          </cell>
          <cell r="D84" t="str">
            <v>Suite 350</v>
          </cell>
          <cell r="E84" t="str">
            <v>Lafayette</v>
          </cell>
          <cell r="F84" t="str">
            <v>CA</v>
          </cell>
          <cell r="G84">
            <v>94549</v>
          </cell>
          <cell r="H84" t="str">
            <v>(925) 283-8470</v>
          </cell>
          <cell r="I84" t="str">
            <v>(925) 283-9671</v>
          </cell>
        </row>
        <row r="85">
          <cell r="A85" t="str">
            <v>Lucas &amp; Mercier</v>
          </cell>
          <cell r="B85">
            <v>2</v>
          </cell>
          <cell r="C85" t="str">
            <v>5170 Hillsdale Cirlce</v>
          </cell>
          <cell r="D85" t="str">
            <v>Suite A</v>
          </cell>
          <cell r="E85" t="str">
            <v>El Dorado Hills</v>
          </cell>
          <cell r="F85" t="str">
            <v>CA</v>
          </cell>
          <cell r="G85" t="str">
            <v>94510</v>
          </cell>
          <cell r="H85" t="str">
            <v>916-933-8539</v>
          </cell>
          <cell r="I85" t="str">
            <v>916-941-0480</v>
          </cell>
        </row>
        <row r="86">
          <cell r="A86" t="str">
            <v>M.P. Allen Gen. Contractor</v>
          </cell>
          <cell r="B86">
            <v>2</v>
          </cell>
          <cell r="C86" t="str">
            <v>9607 Fair Oaks Blvd.</v>
          </cell>
          <cell r="D86" t="str">
            <v xml:space="preserve"> </v>
          </cell>
          <cell r="E86" t="str">
            <v>Fair Oaks</v>
          </cell>
          <cell r="F86" t="str">
            <v>Ca</v>
          </cell>
          <cell r="G86">
            <v>95628</v>
          </cell>
          <cell r="H86" t="str">
            <v>916.904.5000</v>
          </cell>
          <cell r="I86" t="str">
            <v>916.904.5008</v>
          </cell>
        </row>
        <row r="87">
          <cell r="A87" t="str">
            <v>Mahal Company</v>
          </cell>
          <cell r="B87">
            <v>2</v>
          </cell>
          <cell r="C87" t="str">
            <v>PO Box 1082</v>
          </cell>
          <cell r="D87">
            <v>2</v>
          </cell>
          <cell r="E87" t="str">
            <v>Sacramento</v>
          </cell>
          <cell r="F87" t="str">
            <v>CA</v>
          </cell>
          <cell r="G87">
            <v>95812</v>
          </cell>
          <cell r="H87" t="str">
            <v>916-240-1785</v>
          </cell>
        </row>
        <row r="88">
          <cell r="A88" t="str">
            <v>Marchbrook Building Company</v>
          </cell>
          <cell r="B88">
            <v>2</v>
          </cell>
          <cell r="C88" t="str">
            <v>3255 West March Lane</v>
          </cell>
          <cell r="D88">
            <v>2</v>
          </cell>
          <cell r="E88" t="str">
            <v>Stockton</v>
          </cell>
          <cell r="F88" t="str">
            <v>CA</v>
          </cell>
          <cell r="G88">
            <v>95219</v>
          </cell>
          <cell r="H88" t="str">
            <v>209-473-6004</v>
          </cell>
          <cell r="I88" t="str">
            <v>209-473-6044</v>
          </cell>
        </row>
        <row r="89">
          <cell r="A89" t="str">
            <v>Matthews Homes</v>
          </cell>
          <cell r="B89">
            <v>2</v>
          </cell>
          <cell r="C89" t="str">
            <v>3202 West March Lane</v>
          </cell>
          <cell r="D89" t="str">
            <v>Suite A</v>
          </cell>
          <cell r="E89" t="str">
            <v>Stockton</v>
          </cell>
          <cell r="F89" t="str">
            <v>CA</v>
          </cell>
          <cell r="G89">
            <v>95219</v>
          </cell>
          <cell r="H89" t="str">
            <v>209-951-5444</v>
          </cell>
          <cell r="I89" t="str">
            <v>209-951-2619</v>
          </cell>
        </row>
        <row r="90">
          <cell r="A90" t="str">
            <v>MBK Homes</v>
          </cell>
          <cell r="B90">
            <v>2</v>
          </cell>
          <cell r="C90" t="str">
            <v>5955 Granite Lake Drive</v>
          </cell>
          <cell r="D90" t="str">
            <v>Suite 120</v>
          </cell>
          <cell r="E90" t="str">
            <v>Granite Bay</v>
          </cell>
          <cell r="F90" t="str">
            <v>CA</v>
          </cell>
          <cell r="G90">
            <v>95746</v>
          </cell>
          <cell r="H90" t="str">
            <v>916-783-1150</v>
          </cell>
          <cell r="I90" t="str">
            <v>916-783-3391</v>
          </cell>
        </row>
        <row r="91">
          <cell r="A91" t="str">
            <v>McMillin Homes</v>
          </cell>
          <cell r="B91">
            <v>2</v>
          </cell>
          <cell r="C91" t="str">
            <v>111 South Johnson,</v>
          </cell>
          <cell r="D91">
            <v>2</v>
          </cell>
          <cell r="E91" t="str">
            <v>Visalia</v>
          </cell>
          <cell r="F91" t="str">
            <v>CA</v>
          </cell>
          <cell r="G91" t="str">
            <v>93291-6115</v>
          </cell>
          <cell r="H91" t="str">
            <v>559.732.1000</v>
          </cell>
          <cell r="I91" t="str">
            <v>559.732.3421</v>
          </cell>
        </row>
        <row r="92">
          <cell r="A92" t="str">
            <v>Menghetti Construction</v>
          </cell>
          <cell r="B92">
            <v>2</v>
          </cell>
          <cell r="C92" t="str">
            <v>5272 Jerusalem Court</v>
          </cell>
          <cell r="D92" t="str">
            <v>Suite A</v>
          </cell>
          <cell r="E92" t="str">
            <v>Modesto</v>
          </cell>
          <cell r="F92" t="str">
            <v>CA</v>
          </cell>
          <cell r="G92">
            <v>95356</v>
          </cell>
          <cell r="H92" t="str">
            <v>209-524-2465</v>
          </cell>
          <cell r="I92" t="str">
            <v>209-524-2495</v>
          </cell>
        </row>
        <row r="93">
          <cell r="A93" t="str">
            <v>Meritage Homes</v>
          </cell>
          <cell r="B93">
            <v>2</v>
          </cell>
          <cell r="C93" t="str">
            <v>860 Stillwater Rd.</v>
          </cell>
          <cell r="D93" t="str">
            <v>Suite 200A</v>
          </cell>
          <cell r="E93" t="str">
            <v>West Sacramento</v>
          </cell>
          <cell r="F93" t="str">
            <v>CA</v>
          </cell>
          <cell r="G93">
            <v>95605</v>
          </cell>
          <cell r="H93" t="str">
            <v>916-840-3550</v>
          </cell>
          <cell r="I93">
            <v>95605</v>
          </cell>
        </row>
        <row r="94">
          <cell r="A94" t="str">
            <v>Monarch Homes</v>
          </cell>
          <cell r="B94">
            <v>2</v>
          </cell>
          <cell r="C94">
            <v>2</v>
          </cell>
          <cell r="D94">
            <v>2</v>
          </cell>
          <cell r="E94">
            <v>2</v>
          </cell>
          <cell r="F94">
            <v>2</v>
          </cell>
          <cell r="G94">
            <v>2</v>
          </cell>
          <cell r="H94">
            <v>2</v>
          </cell>
          <cell r="I94">
            <v>2</v>
          </cell>
        </row>
        <row r="95">
          <cell r="A95" t="str">
            <v>Monterey Development Group</v>
          </cell>
          <cell r="B95">
            <v>2</v>
          </cell>
          <cell r="C95" t="str">
            <v>6900 South McCarran Boulevard</v>
          </cell>
          <cell r="D95" t="str">
            <v>Suite 1010</v>
          </cell>
          <cell r="E95" t="str">
            <v>Reno</v>
          </cell>
          <cell r="F95" t="str">
            <v>NV</v>
          </cell>
          <cell r="G95">
            <v>89509</v>
          </cell>
          <cell r="H95" t="str">
            <v>775-853-2492</v>
          </cell>
          <cell r="I95" t="str">
            <v>775-853-7882</v>
          </cell>
        </row>
        <row r="96">
          <cell r="A96" t="str">
            <v>Moorefield Construction Inc.</v>
          </cell>
          <cell r="B96">
            <v>2</v>
          </cell>
          <cell r="C96" t="str">
            <v>1485 River Park Drive</v>
          </cell>
          <cell r="D96" t="str">
            <v>Suite 100</v>
          </cell>
          <cell r="E96" t="str">
            <v>Sacramento</v>
          </cell>
          <cell r="F96" t="str">
            <v>CA</v>
          </cell>
          <cell r="G96">
            <v>95815</v>
          </cell>
          <cell r="H96" t="str">
            <v>916-614-7888</v>
          </cell>
          <cell r="I96" t="str">
            <v>916-6147898</v>
          </cell>
        </row>
        <row r="97">
          <cell r="A97" t="str">
            <v>Morrison Homes</v>
          </cell>
          <cell r="B97">
            <v>4</v>
          </cell>
          <cell r="C97" t="str">
            <v>Iron Pointe Drive</v>
          </cell>
          <cell r="D97">
            <v>4</v>
          </cell>
          <cell r="E97" t="str">
            <v>Folsom</v>
          </cell>
          <cell r="F97" t="str">
            <v>CA</v>
          </cell>
          <cell r="G97">
            <v>4</v>
          </cell>
          <cell r="H97">
            <v>4</v>
          </cell>
          <cell r="I97">
            <v>4</v>
          </cell>
        </row>
        <row r="98">
          <cell r="A98" t="str">
            <v>New America Homes</v>
          </cell>
          <cell r="B98">
            <v>2</v>
          </cell>
          <cell r="C98">
            <v>2</v>
          </cell>
          <cell r="D98">
            <v>2</v>
          </cell>
          <cell r="E98">
            <v>2</v>
          </cell>
          <cell r="F98">
            <v>2</v>
          </cell>
          <cell r="G98">
            <v>2</v>
          </cell>
          <cell r="H98">
            <v>2</v>
          </cell>
          <cell r="I98">
            <v>2</v>
          </cell>
        </row>
        <row r="99">
          <cell r="A99" t="str">
            <v>New American Communities</v>
          </cell>
          <cell r="B99">
            <v>2</v>
          </cell>
          <cell r="C99" t="str">
            <v>4120 Douglas Blvd.</v>
          </cell>
          <cell r="D99" t="str">
            <v>Suite 306-351</v>
          </cell>
          <cell r="E99" t="str">
            <v>Granite Bay</v>
          </cell>
          <cell r="F99" t="str">
            <v>CA</v>
          </cell>
          <cell r="G99">
            <v>95746</v>
          </cell>
          <cell r="H99" t="str">
            <v>916-565-1103</v>
          </cell>
          <cell r="I99" t="str">
            <v>916-565-1104</v>
          </cell>
        </row>
        <row r="100">
          <cell r="A100" t="str">
            <v>New Builder, To be added later</v>
          </cell>
          <cell r="B100">
            <v>2</v>
          </cell>
          <cell r="C100" t="str">
            <v>Street address</v>
          </cell>
          <cell r="D100" t="str">
            <v>Suite</v>
          </cell>
          <cell r="E100" t="str">
            <v>City</v>
          </cell>
          <cell r="F100" t="str">
            <v>State</v>
          </cell>
          <cell r="G100">
            <v>2</v>
          </cell>
          <cell r="H100" t="str">
            <v>Phone</v>
          </cell>
          <cell r="I100" t="str">
            <v>Fax</v>
          </cell>
        </row>
        <row r="101">
          <cell r="A101" t="str">
            <v>Northern Nevada Homes</v>
          </cell>
          <cell r="B101">
            <v>2</v>
          </cell>
          <cell r="E101" t="str">
            <v>Reno</v>
          </cell>
          <cell r="F101" t="str">
            <v>NV</v>
          </cell>
        </row>
        <row r="102">
          <cell r="A102" t="str">
            <v>Northwest Land Company Inc.</v>
          </cell>
          <cell r="B102">
            <v>2</v>
          </cell>
          <cell r="C102" t="str">
            <v>12344 Fair Oaks Blvd.</v>
          </cell>
          <cell r="D102" t="str">
            <v xml:space="preserve"> </v>
          </cell>
          <cell r="E102" t="str">
            <v>Fair Oaks</v>
          </cell>
          <cell r="F102" t="str">
            <v>CA</v>
          </cell>
          <cell r="G102">
            <v>95628</v>
          </cell>
          <cell r="H102" t="str">
            <v>916.225.9157</v>
          </cell>
          <cell r="I102" t="str">
            <v>916.728.2185</v>
          </cell>
        </row>
        <row r="103">
          <cell r="A103" t="str">
            <v>Nouveau Homes</v>
          </cell>
          <cell r="B103">
            <v>2</v>
          </cell>
          <cell r="C103" t="str">
            <v>6620 Sierra College Blvd</v>
          </cell>
          <cell r="D103" t="str">
            <v>Suite 200</v>
          </cell>
          <cell r="E103" t="str">
            <v xml:space="preserve">Rocklin </v>
          </cell>
          <cell r="F103" t="str">
            <v>CA</v>
          </cell>
          <cell r="G103">
            <v>95677</v>
          </cell>
          <cell r="H103" t="str">
            <v>916.774.1190</v>
          </cell>
          <cell r="I103" t="str">
            <v>916.960.0891</v>
          </cell>
        </row>
        <row r="104">
          <cell r="A104" t="str">
            <v>Pacific Union Homes</v>
          </cell>
          <cell r="B104">
            <v>2</v>
          </cell>
          <cell r="C104" t="str">
            <v>675 Hartz Ave</v>
          </cell>
          <cell r="D104" t="str">
            <v>Suite 300</v>
          </cell>
          <cell r="E104" t="str">
            <v>Danville</v>
          </cell>
          <cell r="F104" t="str">
            <v>CA</v>
          </cell>
          <cell r="G104">
            <v>94526</v>
          </cell>
          <cell r="H104">
            <v>94526</v>
          </cell>
          <cell r="I104">
            <v>94526</v>
          </cell>
        </row>
        <row r="105">
          <cell r="A105" t="str">
            <v>Pardee Homes</v>
          </cell>
          <cell r="B105">
            <v>2</v>
          </cell>
          <cell r="C105" t="str">
            <v>2882 Prospect Park</v>
          </cell>
          <cell r="D105" t="str">
            <v>Suite 350</v>
          </cell>
          <cell r="E105" t="str">
            <v>Rancho Cordova</v>
          </cell>
          <cell r="F105" t="str">
            <v>CA</v>
          </cell>
          <cell r="G105">
            <v>95670</v>
          </cell>
          <cell r="H105" t="str">
            <v>916-859-5300</v>
          </cell>
          <cell r="I105" t="str">
            <v>916-859-5301</v>
          </cell>
        </row>
        <row r="106">
          <cell r="A106" t="str">
            <v>Parkland Homes</v>
          </cell>
          <cell r="B106">
            <v>2</v>
          </cell>
          <cell r="C106">
            <v>2</v>
          </cell>
          <cell r="D106">
            <v>2</v>
          </cell>
          <cell r="E106">
            <v>2</v>
          </cell>
          <cell r="F106">
            <v>2</v>
          </cell>
          <cell r="G106">
            <v>2</v>
          </cell>
          <cell r="H106">
            <v>2</v>
          </cell>
          <cell r="I106">
            <v>2</v>
          </cell>
        </row>
        <row r="107">
          <cell r="A107" t="str">
            <v>Premier Homes</v>
          </cell>
          <cell r="B107">
            <v>2</v>
          </cell>
          <cell r="C107" t="str">
            <v>8205 Sierra College Blvd.</v>
          </cell>
          <cell r="D107" t="str">
            <v xml:space="preserve">Suite 100 </v>
          </cell>
          <cell r="E107" t="str">
            <v>Roseville</v>
          </cell>
          <cell r="F107" t="str">
            <v>CA</v>
          </cell>
          <cell r="G107">
            <v>95661</v>
          </cell>
          <cell r="H107" t="str">
            <v>916.789.9715</v>
          </cell>
          <cell r="I107" t="str">
            <v>916.789.9716</v>
          </cell>
        </row>
        <row r="108">
          <cell r="A108" t="str">
            <v>Premier united Communities</v>
          </cell>
          <cell r="B108">
            <v>2</v>
          </cell>
          <cell r="C108" t="str">
            <v>8483 Douglas Plaza Drive</v>
          </cell>
          <cell r="D108" t="str">
            <v>Suite 110</v>
          </cell>
          <cell r="E108" t="str">
            <v>Granite Bay</v>
          </cell>
          <cell r="F108" t="str">
            <v>CA</v>
          </cell>
          <cell r="G108">
            <v>95746</v>
          </cell>
          <cell r="H108" t="str">
            <v>(916) 783-6100</v>
          </cell>
          <cell r="I108" t="str">
            <v>(916) 783-2056</v>
          </cell>
        </row>
        <row r="109">
          <cell r="A109" t="str">
            <v>Private Island Homes</v>
          </cell>
          <cell r="B109">
            <v>2</v>
          </cell>
          <cell r="C109" t="str">
            <v>1546 Doak Blvd</v>
          </cell>
          <cell r="D109">
            <v>2</v>
          </cell>
          <cell r="E109" t="str">
            <v>Ripon</v>
          </cell>
          <cell r="F109" t="str">
            <v>CA</v>
          </cell>
          <cell r="G109">
            <v>95366</v>
          </cell>
          <cell r="H109" t="str">
            <v>209.599.2639</v>
          </cell>
          <cell r="I109" t="str">
            <v>209.599.7213</v>
          </cell>
        </row>
        <row r="110">
          <cell r="A110" t="str">
            <v>Prodigy Homes</v>
          </cell>
          <cell r="B110">
            <v>2</v>
          </cell>
          <cell r="C110">
            <v>2</v>
          </cell>
          <cell r="D110">
            <v>2</v>
          </cell>
          <cell r="E110">
            <v>2</v>
          </cell>
          <cell r="F110">
            <v>2</v>
          </cell>
          <cell r="G110">
            <v>2</v>
          </cell>
          <cell r="H110">
            <v>2</v>
          </cell>
          <cell r="I110">
            <v>2</v>
          </cell>
        </row>
        <row r="111">
          <cell r="A111" t="str">
            <v>Pulte Homes</v>
          </cell>
          <cell r="B111">
            <v>2</v>
          </cell>
          <cell r="C111" t="str">
            <v>4196 Douglas Blvd.</v>
          </cell>
          <cell r="D111" t="str">
            <v>Suite 100</v>
          </cell>
          <cell r="E111" t="str">
            <v>Roseville</v>
          </cell>
          <cell r="F111" t="str">
            <v>CA</v>
          </cell>
          <cell r="G111" t="str">
            <v>95661</v>
          </cell>
          <cell r="H111" t="str">
            <v>916-746-6100</v>
          </cell>
          <cell r="I111">
            <v>2</v>
          </cell>
        </row>
        <row r="112">
          <cell r="A112" t="str">
            <v>Pulte Homes Central Valley</v>
          </cell>
          <cell r="B112">
            <v>2</v>
          </cell>
          <cell r="C112" t="str">
            <v>650 N. Wilma Ave.</v>
          </cell>
          <cell r="D112" t="str">
            <v>Suite 150</v>
          </cell>
          <cell r="E112" t="str">
            <v>Ripon</v>
          </cell>
          <cell r="F112" t="str">
            <v>CA</v>
          </cell>
          <cell r="G112">
            <v>95366</v>
          </cell>
          <cell r="H112" t="str">
            <v>209.599.8900</v>
          </cell>
          <cell r="I112" t="str">
            <v>209.599.8914</v>
          </cell>
        </row>
        <row r="113">
          <cell r="A113" t="str">
            <v>R. J. Hill</v>
          </cell>
          <cell r="B113">
            <v>2</v>
          </cell>
          <cell r="C113" t="str">
            <v>4325 W. Shaw Ave.</v>
          </cell>
          <cell r="D113" t="str">
            <v>Bldg. B</v>
          </cell>
          <cell r="E113" t="str">
            <v>Fresno</v>
          </cell>
          <cell r="F113" t="str">
            <v>CA</v>
          </cell>
          <cell r="G113">
            <v>93722</v>
          </cell>
          <cell r="H113" t="str">
            <v>559.276.2424</v>
          </cell>
          <cell r="I113" t="str">
            <v>559.276.2904</v>
          </cell>
        </row>
        <row r="114">
          <cell r="A114" t="str">
            <v>Ranchwood Homes</v>
          </cell>
          <cell r="B114">
            <v>2</v>
          </cell>
          <cell r="C114" t="str">
            <v>923 Pacheco Blvd</v>
          </cell>
          <cell r="D114" t="str">
            <v>Ste. C</v>
          </cell>
          <cell r="E114" t="str">
            <v>Los Banos</v>
          </cell>
          <cell r="F114" t="str">
            <v>CA</v>
          </cell>
          <cell r="G114">
            <v>93635</v>
          </cell>
          <cell r="H114" t="str">
            <v>(209) 826-840</v>
          </cell>
          <cell r="I114">
            <v>93635</v>
          </cell>
        </row>
        <row r="115">
          <cell r="A115" t="str">
            <v>RE West Builders, Inc.</v>
          </cell>
          <cell r="B115">
            <v>2</v>
          </cell>
          <cell r="C115" t="str">
            <v>244 Colgan Ave</v>
          </cell>
          <cell r="D115">
            <v>2</v>
          </cell>
          <cell r="E115" t="str">
            <v>Santa Rosa</v>
          </cell>
          <cell r="F115" t="str">
            <v>CA</v>
          </cell>
          <cell r="G115">
            <v>95404</v>
          </cell>
          <cell r="H115" t="str">
            <v>707-576-1224</v>
          </cell>
          <cell r="I115" t="str">
            <v>707-541-0117</v>
          </cell>
        </row>
        <row r="116">
          <cell r="A116" t="str">
            <v>Renaissance Homes</v>
          </cell>
          <cell r="B116">
            <v>2</v>
          </cell>
          <cell r="C116" t="str">
            <v>1075 Creekside Ridge Rd</v>
          </cell>
          <cell r="D116">
            <v>2</v>
          </cell>
          <cell r="E116" t="str">
            <v>Roseville</v>
          </cell>
          <cell r="F116" t="str">
            <v>CA</v>
          </cell>
          <cell r="G116">
            <v>95678</v>
          </cell>
          <cell r="H116" t="str">
            <v>916-773-4083</v>
          </cell>
          <cell r="I116">
            <v>95678</v>
          </cell>
        </row>
        <row r="117">
          <cell r="A117" t="str">
            <v>Restoration Homes</v>
          </cell>
          <cell r="B117">
            <v>2</v>
          </cell>
          <cell r="C117" t="str">
            <v>P.O. Box 5590</v>
          </cell>
          <cell r="E117" t="str">
            <v>El Dorado Hills</v>
          </cell>
          <cell r="F117" t="str">
            <v>CA</v>
          </cell>
          <cell r="G117">
            <v>95762</v>
          </cell>
          <cell r="H117" t="str">
            <v>916-837-4254</v>
          </cell>
          <cell r="I117" t="str">
            <v>916-258-0313</v>
          </cell>
        </row>
        <row r="118">
          <cell r="A118" t="str">
            <v>Reynen &amp; Bardis</v>
          </cell>
          <cell r="B118">
            <v>2</v>
          </cell>
          <cell r="C118" t="str">
            <v>9856 Business Park Drive</v>
          </cell>
          <cell r="D118" t="str">
            <v>Suite A</v>
          </cell>
          <cell r="E118" t="str">
            <v>Sacramento</v>
          </cell>
          <cell r="F118" t="str">
            <v>CA</v>
          </cell>
          <cell r="G118" t="str">
            <v>95827</v>
          </cell>
          <cell r="H118" t="str">
            <v>(916) 369-0969</v>
          </cell>
          <cell r="I118" t="str">
            <v>(916) 369-0971</v>
          </cell>
        </row>
        <row r="119">
          <cell r="A119" t="str">
            <v>Reynen &amp; Bardis (Reno Division)</v>
          </cell>
          <cell r="B119">
            <v>2</v>
          </cell>
          <cell r="C119">
            <v>2</v>
          </cell>
          <cell r="D119">
            <v>2</v>
          </cell>
          <cell r="E119">
            <v>2</v>
          </cell>
          <cell r="F119">
            <v>2</v>
          </cell>
          <cell r="G119">
            <v>2</v>
          </cell>
          <cell r="H119" t="str">
            <v>775.355.0507</v>
          </cell>
          <cell r="I119">
            <v>2</v>
          </cell>
        </row>
        <row r="120">
          <cell r="A120" t="str">
            <v>Richmond American</v>
          </cell>
          <cell r="B120">
            <v>4.5</v>
          </cell>
          <cell r="C120" t="str">
            <v>5171 California Avenue</v>
          </cell>
          <cell r="D120" t="str">
            <v>Suite 120</v>
          </cell>
          <cell r="E120" t="str">
            <v>Irvine</v>
          </cell>
          <cell r="F120" t="str">
            <v>CA</v>
          </cell>
          <cell r="G120">
            <v>92617</v>
          </cell>
          <cell r="H120" t="str">
            <v>949-467-2600</v>
          </cell>
          <cell r="I120" t="str">
            <v>949-467-2601</v>
          </cell>
        </row>
        <row r="121">
          <cell r="A121" t="str">
            <v>Riverland Homes</v>
          </cell>
          <cell r="B121">
            <v>2</v>
          </cell>
          <cell r="C121" t="str">
            <v xml:space="preserve">530 B Street </v>
          </cell>
          <cell r="D121" t="str">
            <v>Suite 1800</v>
          </cell>
          <cell r="E121" t="str">
            <v>San Diego</v>
          </cell>
          <cell r="F121" t="str">
            <v>CA</v>
          </cell>
          <cell r="G121">
            <v>92101</v>
          </cell>
          <cell r="H121" t="str">
            <v>(619) 232-4604</v>
          </cell>
          <cell r="I121" t="str">
            <v>(619) 232-4616</v>
          </cell>
        </row>
        <row r="122">
          <cell r="A122" t="str">
            <v>Ryland Homes</v>
          </cell>
          <cell r="B122">
            <v>3.5</v>
          </cell>
          <cell r="C122" t="str">
            <v>1755 Creekside Oaks Drive</v>
          </cell>
          <cell r="D122" t="str">
            <v>Suite 240</v>
          </cell>
          <cell r="E122" t="str">
            <v>Sacramento</v>
          </cell>
          <cell r="F122" t="str">
            <v>CA</v>
          </cell>
          <cell r="G122">
            <v>95833</v>
          </cell>
          <cell r="H122" t="str">
            <v>(916) 648-3127</v>
          </cell>
          <cell r="I122" t="str">
            <v>(916) 648-3131</v>
          </cell>
        </row>
        <row r="123">
          <cell r="A123" t="str">
            <v>SBI Builders, Inc.</v>
          </cell>
          <cell r="B123">
            <v>2</v>
          </cell>
          <cell r="C123" t="str">
            <v>6140 Hellyer Ave</v>
          </cell>
          <cell r="E123" t="str">
            <v>San Jose</v>
          </cell>
          <cell r="F123" t="str">
            <v>CA</v>
          </cell>
          <cell r="G123">
            <v>95138</v>
          </cell>
          <cell r="H123" t="str">
            <v>408-549-1300</v>
          </cell>
          <cell r="I123" t="str">
            <v>408-216-8690</v>
          </cell>
        </row>
        <row r="124">
          <cell r="A124" t="str">
            <v>Shapell Homes</v>
          </cell>
          <cell r="B124">
            <v>2</v>
          </cell>
          <cell r="C124" t="str">
            <v>100 N. Milpitas Blvd.</v>
          </cell>
          <cell r="D124">
            <v>2</v>
          </cell>
          <cell r="E124" t="str">
            <v>Milpitas</v>
          </cell>
          <cell r="F124" t="str">
            <v>CA</v>
          </cell>
          <cell r="G124">
            <v>95035</v>
          </cell>
          <cell r="H124" t="str">
            <v>(408) 582-1971</v>
          </cell>
          <cell r="I124" t="str">
            <v>(408) 946-8792</v>
          </cell>
        </row>
        <row r="125">
          <cell r="A125" t="str">
            <v>Shea Homes</v>
          </cell>
          <cell r="B125">
            <v>3.5</v>
          </cell>
          <cell r="C125" t="str">
            <v>2150 River Plaza Dr.</v>
          </cell>
          <cell r="D125">
            <v>3.5</v>
          </cell>
          <cell r="E125" t="str">
            <v>Sacramento</v>
          </cell>
          <cell r="F125" t="str">
            <v>CA</v>
          </cell>
          <cell r="G125">
            <v>95833</v>
          </cell>
          <cell r="H125">
            <v>95833</v>
          </cell>
          <cell r="I125">
            <v>95833</v>
          </cell>
        </row>
        <row r="126">
          <cell r="A126" t="str">
            <v>Signature Properties</v>
          </cell>
          <cell r="B126">
            <v>2</v>
          </cell>
          <cell r="C126" t="str">
            <v>1322 Blue Oaks Blvd.</v>
          </cell>
          <cell r="D126" t="str">
            <v>Suite 100</v>
          </cell>
          <cell r="E126" t="str">
            <v>Roseville</v>
          </cell>
          <cell r="F126" t="str">
            <v>CA</v>
          </cell>
          <cell r="G126">
            <v>95678</v>
          </cell>
          <cell r="H126" t="str">
            <v>916.789.2400</v>
          </cell>
          <cell r="I126">
            <v>95678</v>
          </cell>
        </row>
        <row r="127">
          <cell r="A127" t="str">
            <v>Sixells, LLC.</v>
          </cell>
          <cell r="B127">
            <v>2</v>
          </cell>
          <cell r="C127" t="str">
            <v>7844 Madison Ave.</v>
          </cell>
          <cell r="D127" t="str">
            <v>Suite 165</v>
          </cell>
          <cell r="E127" t="str">
            <v>Fair Oaks</v>
          </cell>
          <cell r="F127" t="str">
            <v>CA</v>
          </cell>
          <cell r="G127">
            <v>95628</v>
          </cell>
          <cell r="H127" t="str">
            <v>916-962-7553</v>
          </cell>
          <cell r="I127" t="str">
            <v>916-962-1583</v>
          </cell>
        </row>
        <row r="128">
          <cell r="A128" t="str">
            <v>Snyder Development</v>
          </cell>
          <cell r="B128">
            <v>2</v>
          </cell>
          <cell r="C128">
            <v>2</v>
          </cell>
          <cell r="D128">
            <v>2</v>
          </cell>
          <cell r="E128">
            <v>2</v>
          </cell>
          <cell r="F128">
            <v>2</v>
          </cell>
          <cell r="G128">
            <v>2</v>
          </cell>
          <cell r="H128">
            <v>2</v>
          </cell>
          <cell r="I128">
            <v>2</v>
          </cell>
        </row>
        <row r="129">
          <cell r="A129" t="str">
            <v>St. Anton Partners</v>
          </cell>
          <cell r="B129">
            <v>2</v>
          </cell>
          <cell r="C129" t="str">
            <v>1801 I Street</v>
          </cell>
          <cell r="D129" t="str">
            <v>Suite 100</v>
          </cell>
          <cell r="E129" t="str">
            <v>Sacramento</v>
          </cell>
          <cell r="F129" t="str">
            <v>CA</v>
          </cell>
          <cell r="G129">
            <v>95811</v>
          </cell>
          <cell r="H129" t="str">
            <v>916-400-2082</v>
          </cell>
          <cell r="I129" t="str">
            <v>916-919-4746</v>
          </cell>
        </row>
        <row r="130">
          <cell r="A130" t="str">
            <v>Standard Pacific - NorCal</v>
          </cell>
          <cell r="B130">
            <v>2</v>
          </cell>
          <cell r="C130" t="str">
            <v>3825 Hopyard Road</v>
          </cell>
          <cell r="D130" t="str">
            <v>Suite 195</v>
          </cell>
          <cell r="E130" t="str">
            <v>Pleasanton</v>
          </cell>
          <cell r="F130" t="str">
            <v>CA</v>
          </cell>
          <cell r="G130" t="str">
            <v>94588</v>
          </cell>
          <cell r="H130" t="str">
            <v>925-847-8700</v>
          </cell>
          <cell r="I130" t="str">
            <v>925-847-6090</v>
          </cell>
        </row>
        <row r="131">
          <cell r="A131" t="str">
            <v>Standard Pacific - SoCal</v>
          </cell>
          <cell r="B131">
            <v>2</v>
          </cell>
          <cell r="C131" t="str">
            <v>255 E.Rincon Street</v>
          </cell>
          <cell r="D131" t="str">
            <v>Suite 200</v>
          </cell>
          <cell r="E131" t="str">
            <v>Corona</v>
          </cell>
          <cell r="F131" t="str">
            <v>CA</v>
          </cell>
          <cell r="G131">
            <v>92879</v>
          </cell>
          <cell r="H131">
            <v>92879</v>
          </cell>
          <cell r="I131">
            <v>92879</v>
          </cell>
        </row>
        <row r="132">
          <cell r="A132" t="str">
            <v>Stockbridge Development Inc.</v>
          </cell>
          <cell r="B132">
            <v>2</v>
          </cell>
          <cell r="C132" t="str">
            <v>2972 Larkin Ave.</v>
          </cell>
          <cell r="D132">
            <v>2</v>
          </cell>
          <cell r="E132" t="str">
            <v>Clovis</v>
          </cell>
          <cell r="F132" t="str">
            <v>CA</v>
          </cell>
          <cell r="G132">
            <v>93612</v>
          </cell>
          <cell r="H132" t="str">
            <v>559.291.7862</v>
          </cell>
          <cell r="I132" t="str">
            <v>559.291.0423</v>
          </cell>
        </row>
        <row r="133">
          <cell r="A133" t="str">
            <v>SummerHill Homes</v>
          </cell>
          <cell r="B133">
            <v>3.5</v>
          </cell>
          <cell r="C133" t="str">
            <v>3000 Executive Parkway</v>
          </cell>
          <cell r="D133" t="str">
            <v>Suite 450</v>
          </cell>
          <cell r="E133" t="str">
            <v>San Ramon</v>
          </cell>
          <cell r="F133" t="str">
            <v>CA</v>
          </cell>
          <cell r="G133">
            <v>94583</v>
          </cell>
          <cell r="H133" t="str">
            <v>925-244-7500</v>
          </cell>
          <cell r="I133" t="str">
            <v>925-244-7501</v>
          </cell>
        </row>
        <row r="134">
          <cell r="A134" t="str">
            <v>Sundt Construction</v>
          </cell>
          <cell r="B134">
            <v>2</v>
          </cell>
          <cell r="C134" t="str">
            <v xml:space="preserve">2860 Gateway Oaks Dr. </v>
          </cell>
          <cell r="D134" t="str">
            <v>Suite 300</v>
          </cell>
          <cell r="E134" t="str">
            <v>Sacramento</v>
          </cell>
          <cell r="F134" t="str">
            <v>CA</v>
          </cell>
          <cell r="G134">
            <v>95833</v>
          </cell>
          <cell r="H134" t="str">
            <v>916-830-8000</v>
          </cell>
          <cell r="I134" t="str">
            <v>916-830-8015</v>
          </cell>
        </row>
        <row r="135">
          <cell r="A135" t="str">
            <v>Sunseri Associates, Inc.</v>
          </cell>
          <cell r="B135">
            <v>2</v>
          </cell>
          <cell r="C135" t="str">
            <v>1930 G Street</v>
          </cell>
          <cell r="D135">
            <v>2</v>
          </cell>
          <cell r="E135" t="str">
            <v>Sacramento</v>
          </cell>
          <cell r="F135" t="str">
            <v>CA</v>
          </cell>
          <cell r="G135">
            <v>95811</v>
          </cell>
          <cell r="H135" t="str">
            <v>916-455-8200</v>
          </cell>
          <cell r="I135">
            <v>95811</v>
          </cell>
        </row>
        <row r="136">
          <cell r="A136" t="str">
            <v>Syncon Homes</v>
          </cell>
          <cell r="B136">
            <v>2</v>
          </cell>
          <cell r="C136" t="str">
            <v>990 Iron Wood Drive</v>
          </cell>
          <cell r="D136">
            <v>2</v>
          </cell>
          <cell r="E136" t="str">
            <v>Minden</v>
          </cell>
          <cell r="F136" t="str">
            <v>NV</v>
          </cell>
          <cell r="G136">
            <v>89423</v>
          </cell>
          <cell r="H136" t="str">
            <v>(775) 782-9761</v>
          </cell>
          <cell r="I136">
            <v>89423</v>
          </cell>
        </row>
        <row r="137">
          <cell r="A137" t="str">
            <v>Takhar Development</v>
          </cell>
          <cell r="B137">
            <v>2</v>
          </cell>
          <cell r="C137">
            <v>2</v>
          </cell>
          <cell r="D137">
            <v>2</v>
          </cell>
          <cell r="E137">
            <v>2</v>
          </cell>
          <cell r="F137">
            <v>2</v>
          </cell>
          <cell r="G137">
            <v>2</v>
          </cell>
          <cell r="H137">
            <v>2</v>
          </cell>
          <cell r="I137">
            <v>2</v>
          </cell>
        </row>
        <row r="138">
          <cell r="A138" t="str">
            <v>Tanamera Commercial Development</v>
          </cell>
          <cell r="B138">
            <v>2</v>
          </cell>
          <cell r="C138" t="str">
            <v>5470 Reno Corporate Drive</v>
          </cell>
          <cell r="D138">
            <v>2</v>
          </cell>
          <cell r="E138" t="str">
            <v>Reno</v>
          </cell>
          <cell r="F138" t="str">
            <v>NV</v>
          </cell>
          <cell r="G138">
            <v>89511</v>
          </cell>
          <cell r="H138" t="str">
            <v>775-850-4200</v>
          </cell>
          <cell r="I138" t="str">
            <v>775-850-4250</v>
          </cell>
        </row>
        <row r="139">
          <cell r="A139" t="str">
            <v>Taylor Morrison</v>
          </cell>
          <cell r="B139">
            <v>2</v>
          </cell>
          <cell r="C139" t="str">
            <v>81 Blue Ravine Road</v>
          </cell>
          <cell r="D139" t="str">
            <v>Suite 220</v>
          </cell>
          <cell r="E139" t="str">
            <v>Folsom</v>
          </cell>
          <cell r="F139" t="str">
            <v>CA</v>
          </cell>
          <cell r="G139">
            <v>95630</v>
          </cell>
          <cell r="H139" t="str">
            <v>916-355-8900</v>
          </cell>
          <cell r="I139" t="str">
            <v>916-355-0100</v>
          </cell>
        </row>
        <row r="140">
          <cell r="A140" t="str">
            <v>The New Home Company</v>
          </cell>
          <cell r="B140">
            <v>2</v>
          </cell>
          <cell r="C140" t="str">
            <v>2220 Douglas Blvd.</v>
          </cell>
          <cell r="D140" t="str">
            <v>Suite 240</v>
          </cell>
          <cell r="E140" t="str">
            <v>Roseville</v>
          </cell>
          <cell r="F140" t="str">
            <v>CA</v>
          </cell>
          <cell r="G140">
            <v>95661</v>
          </cell>
          <cell r="H140" t="str">
            <v xml:space="preserve">(916) 771-2223 </v>
          </cell>
          <cell r="I140" t="str">
            <v xml:space="preserve">(916) 771-4199 </v>
          </cell>
        </row>
        <row r="141">
          <cell r="A141" t="str">
            <v>Tim Lewis Communities</v>
          </cell>
          <cell r="B141">
            <v>2</v>
          </cell>
          <cell r="C141" t="str">
            <v>3300 Douglas Blvd. Bldg. 400</v>
          </cell>
          <cell r="D141" t="str">
            <v>Suite 450</v>
          </cell>
          <cell r="E141" t="str">
            <v xml:space="preserve">Roseville </v>
          </cell>
          <cell r="F141" t="str">
            <v>CA</v>
          </cell>
          <cell r="G141">
            <v>95661</v>
          </cell>
          <cell r="H141" t="str">
            <v>916-783-2300</v>
          </cell>
          <cell r="I141" t="str">
            <v>916-783-2303</v>
          </cell>
        </row>
        <row r="142">
          <cell r="A142" t="str">
            <v>Tolladay Corporation</v>
          </cell>
          <cell r="B142">
            <v>2</v>
          </cell>
          <cell r="C142" t="str">
            <v>7080 N. Marks</v>
          </cell>
          <cell r="D142" t="str">
            <v>Suite 118</v>
          </cell>
          <cell r="E142" t="str">
            <v>Fresno</v>
          </cell>
          <cell r="F142" t="str">
            <v>CA</v>
          </cell>
          <cell r="G142">
            <v>93711</v>
          </cell>
          <cell r="H142" t="str">
            <v>559-431-2478</v>
          </cell>
          <cell r="I142" t="str">
            <v>559-431-2478</v>
          </cell>
        </row>
        <row r="143">
          <cell r="A143" t="str">
            <v>Tower Development</v>
          </cell>
          <cell r="B143">
            <v>2</v>
          </cell>
          <cell r="C143" t="str">
            <v>4378 Auburn Blvd.</v>
          </cell>
          <cell r="D143" t="str">
            <v>Suite 300</v>
          </cell>
          <cell r="E143" t="str">
            <v>Sacramento</v>
          </cell>
          <cell r="F143" t="str">
            <v>CA</v>
          </cell>
          <cell r="G143">
            <v>95841</v>
          </cell>
          <cell r="H143" t="str">
            <v>(916) 978-0800</v>
          </cell>
          <cell r="I143" t="str">
            <v>(916) 978-4970</v>
          </cell>
        </row>
        <row r="144">
          <cell r="A144" t="str">
            <v>Towne Development</v>
          </cell>
          <cell r="B144">
            <v>2</v>
          </cell>
          <cell r="C144" t="str">
            <v>1640 Lead Hill Blvd</v>
          </cell>
          <cell r="D144" t="str">
            <v>Suite 200</v>
          </cell>
          <cell r="E144" t="str">
            <v>Roseville</v>
          </cell>
          <cell r="F144" t="str">
            <v>CA</v>
          </cell>
          <cell r="G144">
            <v>95661</v>
          </cell>
          <cell r="H144" t="str">
            <v>916-782-2424</v>
          </cell>
          <cell r="I144" t="str">
            <v>916-782-2666</v>
          </cell>
        </row>
        <row r="145">
          <cell r="A145" t="str">
            <v xml:space="preserve">Travos Homes </v>
          </cell>
          <cell r="B145">
            <v>2</v>
          </cell>
          <cell r="C145" t="str">
            <v>10631 Professional Circle</v>
          </cell>
          <cell r="D145" t="str">
            <v>Suite A</v>
          </cell>
          <cell r="E145" t="str">
            <v>Reno</v>
          </cell>
          <cell r="F145" t="str">
            <v>NV</v>
          </cell>
          <cell r="G145">
            <v>89521</v>
          </cell>
          <cell r="H145" t="str">
            <v>775-851-4500</v>
          </cell>
          <cell r="I145" t="str">
            <v>775-852-4605</v>
          </cell>
        </row>
        <row r="146">
          <cell r="A146" t="str">
            <v>Treasure Homes</v>
          </cell>
          <cell r="B146">
            <v>2</v>
          </cell>
          <cell r="C146">
            <v>2</v>
          </cell>
          <cell r="D146">
            <v>2</v>
          </cell>
          <cell r="E146">
            <v>2</v>
          </cell>
          <cell r="F146">
            <v>2</v>
          </cell>
          <cell r="G146">
            <v>2</v>
          </cell>
          <cell r="H146">
            <v>2</v>
          </cell>
          <cell r="I146">
            <v>2</v>
          </cell>
        </row>
        <row r="147">
          <cell r="A147" t="str">
            <v>Tri Pointe Homes</v>
          </cell>
          <cell r="B147">
            <v>2</v>
          </cell>
          <cell r="C147" t="str">
            <v>2010 Crow Canyon Place</v>
          </cell>
          <cell r="D147" t="str">
            <v>Suite 420</v>
          </cell>
          <cell r="E147" t="str">
            <v>San Ramon</v>
          </cell>
          <cell r="F147" t="str">
            <v>CA</v>
          </cell>
          <cell r="G147">
            <v>94583</v>
          </cell>
          <cell r="H147" t="str">
            <v xml:space="preserve">925.804.2227 </v>
          </cell>
          <cell r="I147" t="str">
            <v>925.804.2221</v>
          </cell>
        </row>
        <row r="148">
          <cell r="A148" t="str">
            <v>U.S. Home Corporation</v>
          </cell>
          <cell r="B148">
            <v>2</v>
          </cell>
          <cell r="C148" t="str">
            <v>2366 Gold Meadow Way</v>
          </cell>
          <cell r="D148" t="str">
            <v>Suite 100</v>
          </cell>
          <cell r="E148" t="str">
            <v>Gold River</v>
          </cell>
          <cell r="F148" t="str">
            <v>CA</v>
          </cell>
          <cell r="G148" t="str">
            <v>95670</v>
          </cell>
          <cell r="H148" t="str">
            <v>916-858-3900</v>
          </cell>
          <cell r="I148" t="str">
            <v>916-858-3925</v>
          </cell>
        </row>
        <row r="149">
          <cell r="A149" t="str">
            <v>USA Construction Management Inc.</v>
          </cell>
          <cell r="B149">
            <v>2</v>
          </cell>
          <cell r="C149" t="str">
            <v>3200 Douglas Blvd</v>
          </cell>
          <cell r="D149" t="str">
            <v>Suite 200</v>
          </cell>
          <cell r="E149" t="str">
            <v>Roseville</v>
          </cell>
          <cell r="F149" t="str">
            <v>CA</v>
          </cell>
          <cell r="G149">
            <v>95661</v>
          </cell>
          <cell r="H149" t="str">
            <v>916-773-6060</v>
          </cell>
          <cell r="I149" t="str">
            <v>916-773-5866</v>
          </cell>
        </row>
        <row r="150">
          <cell r="A150" t="str">
            <v>Vista Homes</v>
          </cell>
          <cell r="B150">
            <v>2</v>
          </cell>
          <cell r="C150">
            <v>2</v>
          </cell>
          <cell r="D150">
            <v>2</v>
          </cell>
          <cell r="E150">
            <v>2</v>
          </cell>
          <cell r="F150">
            <v>2</v>
          </cell>
          <cell r="G150">
            <v>2</v>
          </cell>
          <cell r="H150">
            <v>2</v>
          </cell>
          <cell r="I150">
            <v>2</v>
          </cell>
        </row>
        <row r="151">
          <cell r="A151" t="str">
            <v>Warmington Homes</v>
          </cell>
          <cell r="B151">
            <v>2</v>
          </cell>
          <cell r="C151" t="str">
            <v>2901 Douglas Blvd.</v>
          </cell>
          <cell r="D151" t="str">
            <v>Suite 230</v>
          </cell>
          <cell r="E151" t="str">
            <v>Roseville</v>
          </cell>
          <cell r="F151" t="str">
            <v>CA</v>
          </cell>
          <cell r="G151" t="str">
            <v>95661</v>
          </cell>
          <cell r="H151" t="str">
            <v>916-791-5200</v>
          </cell>
          <cell r="I151">
            <v>2</v>
          </cell>
        </row>
        <row r="152">
          <cell r="A152" t="str">
            <v>Wathen Castanos Hybrid Homes, Inc.</v>
          </cell>
          <cell r="B152">
            <v>2</v>
          </cell>
          <cell r="C152" t="str">
            <v xml:space="preserve">802 W. Pinedale </v>
          </cell>
          <cell r="D152">
            <v>104</v>
          </cell>
          <cell r="E152" t="str">
            <v>Fresno</v>
          </cell>
          <cell r="F152" t="str">
            <v>CA</v>
          </cell>
          <cell r="G152">
            <v>93711</v>
          </cell>
          <cell r="H152" t="str">
            <v>559-432-8181</v>
          </cell>
          <cell r="I152" t="str">
            <v>559-432-6317</v>
          </cell>
        </row>
        <row r="153">
          <cell r="A153" t="str">
            <v>West Haven Development</v>
          </cell>
          <cell r="B153">
            <v>2</v>
          </cell>
          <cell r="C153" t="str">
            <v>9635 Gateway Dr.</v>
          </cell>
          <cell r="D153" t="str">
            <v>Suite A</v>
          </cell>
          <cell r="E153" t="str">
            <v>Reno</v>
          </cell>
          <cell r="F153" t="str">
            <v>NV</v>
          </cell>
          <cell r="G153">
            <v>89521</v>
          </cell>
          <cell r="H153" t="str">
            <v>775-850-7999</v>
          </cell>
          <cell r="I153" t="str">
            <v>775-850-7997</v>
          </cell>
        </row>
        <row r="154">
          <cell r="A154" t="str">
            <v>Western Pacific Housing</v>
          </cell>
          <cell r="B154">
            <v>4</v>
          </cell>
          <cell r="C154" t="str">
            <v>1200 Central Boulevard</v>
          </cell>
          <cell r="D154">
            <v>4</v>
          </cell>
          <cell r="E154" t="str">
            <v>Brentwood</v>
          </cell>
          <cell r="F154" t="str">
            <v>CA</v>
          </cell>
          <cell r="G154" t="str">
            <v>94513</v>
          </cell>
          <cell r="H154" t="str">
            <v>925-634-6023</v>
          </cell>
          <cell r="I154" t="str">
            <v>925-634-6417</v>
          </cell>
        </row>
        <row r="155">
          <cell r="A155" t="str">
            <v>Westwood Homes, Inc.</v>
          </cell>
          <cell r="B155">
            <v>2</v>
          </cell>
          <cell r="C155">
            <v>2</v>
          </cell>
          <cell r="D155">
            <v>2</v>
          </cell>
          <cell r="E155">
            <v>2</v>
          </cell>
          <cell r="F155">
            <v>2</v>
          </cell>
          <cell r="G155">
            <v>2</v>
          </cell>
          <cell r="H155">
            <v>2</v>
          </cell>
          <cell r="I155">
            <v>2</v>
          </cell>
        </row>
        <row r="156">
          <cell r="A156" t="str">
            <v>William Lyons Homes</v>
          </cell>
          <cell r="B156">
            <v>2</v>
          </cell>
          <cell r="C156" t="str">
            <v xml:space="preserve">4000 Executive Parkway </v>
          </cell>
          <cell r="D156" t="str">
            <v xml:space="preserve">Suite 250 </v>
          </cell>
          <cell r="E156" t="str">
            <v>San Ramon</v>
          </cell>
          <cell r="F156" t="str">
            <v>CA</v>
          </cell>
          <cell r="G156">
            <v>94583</v>
          </cell>
          <cell r="H156" t="str">
            <v>925-543-5500</v>
          </cell>
          <cell r="I156" t="str">
            <v>925-543-5501</v>
          </cell>
        </row>
        <row r="157">
          <cell r="A157" t="str">
            <v>Winncrest Homes, A Lennar Co.</v>
          </cell>
          <cell r="B157">
            <v>2</v>
          </cell>
          <cell r="C157">
            <v>2</v>
          </cell>
          <cell r="D157">
            <v>2</v>
          </cell>
          <cell r="E157">
            <v>2</v>
          </cell>
          <cell r="F157">
            <v>2</v>
          </cell>
          <cell r="G157">
            <v>2</v>
          </cell>
          <cell r="H157">
            <v>2</v>
          </cell>
          <cell r="I157">
            <v>2</v>
          </cell>
        </row>
        <row r="158">
          <cell r="A158" t="str">
            <v xml:space="preserve">Woodside Homes </v>
          </cell>
          <cell r="B158">
            <v>2</v>
          </cell>
          <cell r="C158" t="str">
            <v>111Woodmere Drive</v>
          </cell>
          <cell r="D158" t="str">
            <v>Suite 190</v>
          </cell>
          <cell r="E158" t="str">
            <v>Folsom</v>
          </cell>
          <cell r="F158" t="str">
            <v>CA</v>
          </cell>
          <cell r="G158">
            <v>95630</v>
          </cell>
          <cell r="H158" t="str">
            <v>916-608-9600</v>
          </cell>
          <cell r="I158">
            <v>95630</v>
          </cell>
        </row>
        <row r="159">
          <cell r="A159" t="str">
            <v>Woodside Homes (Fresno Division)</v>
          </cell>
          <cell r="B159">
            <v>2</v>
          </cell>
          <cell r="C159" t="str">
            <v>7675 N. Incram Ave</v>
          </cell>
          <cell r="D159" t="str">
            <v>Suite 104</v>
          </cell>
          <cell r="E159" t="str">
            <v>Fresno</v>
          </cell>
          <cell r="F159" t="str">
            <v>CA</v>
          </cell>
          <cell r="G159">
            <v>93711</v>
          </cell>
          <cell r="H159" t="str">
            <v>559-437-9000</v>
          </cell>
          <cell r="I159" t="str">
            <v>559-437-5074</v>
          </cell>
        </row>
        <row r="160">
          <cell r="A160" t="str">
            <v>Zeiter Development Company</v>
          </cell>
          <cell r="B160">
            <v>2</v>
          </cell>
          <cell r="C160" t="str">
            <v>5711 N. El Dorado Street</v>
          </cell>
          <cell r="E160" t="str">
            <v>Stockton</v>
          </cell>
          <cell r="F160" t="str">
            <v>CA</v>
          </cell>
          <cell r="G160">
            <v>95207</v>
          </cell>
          <cell r="H160" t="str">
            <v>209-481-8861</v>
          </cell>
          <cell r="I160" t="str">
            <v>209-474-1742</v>
          </cell>
        </row>
        <row r="161">
          <cell r="A161">
            <v>95207</v>
          </cell>
        </row>
        <row r="162">
          <cell r="A162">
            <v>95207</v>
          </cell>
        </row>
        <row r="163">
          <cell r="A163">
            <v>95207</v>
          </cell>
        </row>
        <row r="164">
          <cell r="A164">
            <v>95207</v>
          </cell>
        </row>
        <row r="165">
          <cell r="A165">
            <v>95207</v>
          </cell>
        </row>
        <row r="166">
          <cell r="A166">
            <v>95207</v>
          </cell>
        </row>
        <row r="167">
          <cell r="A167">
            <v>95207</v>
          </cell>
        </row>
        <row r="168">
          <cell r="A168">
            <v>95207</v>
          </cell>
        </row>
        <row r="169">
          <cell r="A169">
            <v>95207</v>
          </cell>
        </row>
        <row r="170">
          <cell r="A170">
            <v>95207</v>
          </cell>
        </row>
        <row r="171">
          <cell r="A171">
            <v>95207</v>
          </cell>
        </row>
        <row r="172">
          <cell r="A172">
            <v>95207</v>
          </cell>
        </row>
        <row r="173">
          <cell r="A173">
            <v>95207</v>
          </cell>
        </row>
        <row r="174">
          <cell r="A174">
            <v>95207</v>
          </cell>
        </row>
        <row r="175">
          <cell r="A175">
            <v>95207</v>
          </cell>
        </row>
        <row r="176">
          <cell r="A176">
            <v>95207</v>
          </cell>
        </row>
        <row r="177">
          <cell r="A177">
            <v>95207</v>
          </cell>
        </row>
        <row r="178">
          <cell r="A178">
            <v>95207</v>
          </cell>
        </row>
        <row r="179">
          <cell r="A179">
            <v>95207</v>
          </cell>
        </row>
        <row r="180">
          <cell r="A180">
            <v>95207</v>
          </cell>
        </row>
        <row r="181">
          <cell r="A181">
            <v>95207</v>
          </cell>
        </row>
        <row r="182">
          <cell r="A182">
            <v>95207</v>
          </cell>
        </row>
        <row r="183">
          <cell r="A183">
            <v>95207</v>
          </cell>
        </row>
        <row r="184">
          <cell r="A184">
            <v>95207</v>
          </cell>
        </row>
        <row r="185">
          <cell r="A185">
            <v>95207</v>
          </cell>
        </row>
        <row r="186">
          <cell r="A186">
            <v>95207</v>
          </cell>
        </row>
        <row r="187">
          <cell r="A187">
            <v>95207</v>
          </cell>
        </row>
        <row r="188">
          <cell r="A188">
            <v>95207</v>
          </cell>
        </row>
        <row r="189">
          <cell r="A189">
            <v>95207</v>
          </cell>
        </row>
        <row r="190">
          <cell r="A190">
            <v>95207</v>
          </cell>
        </row>
        <row r="191">
          <cell r="A191">
            <v>95207</v>
          </cell>
        </row>
        <row r="192">
          <cell r="A192">
            <v>95207</v>
          </cell>
        </row>
        <row r="193">
          <cell r="A193">
            <v>95207</v>
          </cell>
        </row>
        <row r="194">
          <cell r="A194">
            <v>95207</v>
          </cell>
        </row>
        <row r="195">
          <cell r="A195">
            <v>95207</v>
          </cell>
        </row>
        <row r="196">
          <cell r="A196">
            <v>95207</v>
          </cell>
        </row>
        <row r="197">
          <cell r="A197">
            <v>95207</v>
          </cell>
        </row>
        <row r="198">
          <cell r="A198">
            <v>95207</v>
          </cell>
        </row>
        <row r="199">
          <cell r="A199">
            <v>95207</v>
          </cell>
        </row>
        <row r="200">
          <cell r="A200">
            <v>95207</v>
          </cell>
        </row>
        <row r="201">
          <cell r="A201">
            <v>95207</v>
          </cell>
        </row>
        <row r="202">
          <cell r="A202">
            <v>95207</v>
          </cell>
        </row>
        <row r="203">
          <cell r="A203">
            <v>95207</v>
          </cell>
        </row>
        <row r="204">
          <cell r="A204">
            <v>95207</v>
          </cell>
        </row>
        <row r="205">
          <cell r="A205">
            <v>95207</v>
          </cell>
        </row>
        <row r="206">
          <cell r="A206">
            <v>95207</v>
          </cell>
        </row>
        <row r="207">
          <cell r="A207">
            <v>95207</v>
          </cell>
        </row>
        <row r="208">
          <cell r="A208">
            <v>95207</v>
          </cell>
        </row>
        <row r="209">
          <cell r="A209">
            <v>95207</v>
          </cell>
        </row>
        <row r="210">
          <cell r="A210">
            <v>95207</v>
          </cell>
        </row>
        <row r="211">
          <cell r="A211">
            <v>95207</v>
          </cell>
        </row>
        <row r="212">
          <cell r="A212">
            <v>95207</v>
          </cell>
        </row>
        <row r="213">
          <cell r="A213">
            <v>95207</v>
          </cell>
        </row>
        <row r="214">
          <cell r="A214">
            <v>95207</v>
          </cell>
        </row>
        <row r="215">
          <cell r="A215">
            <v>95207</v>
          </cell>
        </row>
        <row r="216">
          <cell r="A216">
            <v>95207</v>
          </cell>
        </row>
        <row r="217">
          <cell r="A217">
            <v>95207</v>
          </cell>
        </row>
        <row r="218">
          <cell r="A218">
            <v>95207</v>
          </cell>
        </row>
        <row r="219">
          <cell r="A219">
            <v>95207</v>
          </cell>
        </row>
        <row r="220">
          <cell r="A220">
            <v>95207</v>
          </cell>
        </row>
        <row r="221">
          <cell r="A221">
            <v>95207</v>
          </cell>
        </row>
        <row r="222">
          <cell r="A222">
            <v>95207</v>
          </cell>
        </row>
        <row r="223">
          <cell r="A223">
            <v>95207</v>
          </cell>
        </row>
        <row r="224">
          <cell r="A224">
            <v>95207</v>
          </cell>
        </row>
        <row r="225">
          <cell r="A225">
            <v>95207</v>
          </cell>
        </row>
        <row r="226">
          <cell r="A226">
            <v>95207</v>
          </cell>
        </row>
        <row r="227">
          <cell r="A227">
            <v>95207</v>
          </cell>
        </row>
        <row r="228">
          <cell r="A228">
            <v>95207</v>
          </cell>
        </row>
        <row r="229">
          <cell r="A229">
            <v>95207</v>
          </cell>
        </row>
        <row r="230">
          <cell r="A230">
            <v>95207</v>
          </cell>
        </row>
        <row r="231">
          <cell r="A231">
            <v>95207</v>
          </cell>
        </row>
        <row r="232">
          <cell r="A232">
            <v>95207</v>
          </cell>
        </row>
        <row r="233">
          <cell r="A233">
            <v>95207</v>
          </cell>
        </row>
        <row r="234">
          <cell r="A234">
            <v>95207</v>
          </cell>
        </row>
        <row r="235">
          <cell r="A235">
            <v>95207</v>
          </cell>
        </row>
        <row r="236">
          <cell r="A236">
            <v>95207</v>
          </cell>
        </row>
        <row r="237">
          <cell r="A237">
            <v>95207</v>
          </cell>
        </row>
        <row r="238">
          <cell r="A238">
            <v>95207</v>
          </cell>
        </row>
        <row r="239">
          <cell r="A239">
            <v>95207</v>
          </cell>
        </row>
        <row r="240">
          <cell r="A240">
            <v>95207</v>
          </cell>
        </row>
        <row r="241">
          <cell r="A241">
            <v>95207</v>
          </cell>
        </row>
        <row r="242">
          <cell r="A242">
            <v>95207</v>
          </cell>
        </row>
        <row r="243">
          <cell r="A243">
            <v>95207</v>
          </cell>
        </row>
        <row r="244">
          <cell r="A244">
            <v>95207</v>
          </cell>
        </row>
        <row r="245">
          <cell r="A245">
            <v>95207</v>
          </cell>
        </row>
        <row r="246">
          <cell r="A246">
            <v>95207</v>
          </cell>
        </row>
        <row r="247">
          <cell r="A247">
            <v>95207</v>
          </cell>
        </row>
        <row r="248">
          <cell r="A248">
            <v>95207</v>
          </cell>
        </row>
        <row r="249">
          <cell r="A249">
            <v>95207</v>
          </cell>
        </row>
        <row r="250">
          <cell r="A250">
            <v>95207</v>
          </cell>
        </row>
        <row r="251">
          <cell r="A251">
            <v>95207</v>
          </cell>
        </row>
        <row r="252">
          <cell r="A252">
            <v>95207</v>
          </cell>
        </row>
        <row r="253">
          <cell r="A253">
            <v>95207</v>
          </cell>
        </row>
        <row r="254">
          <cell r="A254">
            <v>95207</v>
          </cell>
        </row>
        <row r="255">
          <cell r="A255">
            <v>95207</v>
          </cell>
        </row>
        <row r="256">
          <cell r="A256">
            <v>95207</v>
          </cell>
        </row>
        <row r="257">
          <cell r="A257">
            <v>95207</v>
          </cell>
        </row>
        <row r="258">
          <cell r="A258">
            <v>95207</v>
          </cell>
        </row>
        <row r="259">
          <cell r="A259">
            <v>95207</v>
          </cell>
        </row>
        <row r="260">
          <cell r="A260">
            <v>95207</v>
          </cell>
        </row>
        <row r="261">
          <cell r="A261">
            <v>95207</v>
          </cell>
        </row>
        <row r="262">
          <cell r="A262">
            <v>95207</v>
          </cell>
        </row>
        <row r="263">
          <cell r="A263">
            <v>95207</v>
          </cell>
        </row>
        <row r="264">
          <cell r="A264">
            <v>95207</v>
          </cell>
        </row>
        <row r="265">
          <cell r="A265">
            <v>95207</v>
          </cell>
        </row>
        <row r="266">
          <cell r="A266">
            <v>95207</v>
          </cell>
        </row>
        <row r="267">
          <cell r="A267">
            <v>95207</v>
          </cell>
        </row>
        <row r="268">
          <cell r="A268">
            <v>95207</v>
          </cell>
        </row>
        <row r="269">
          <cell r="A269">
            <v>95207</v>
          </cell>
        </row>
        <row r="270">
          <cell r="A270">
            <v>95207</v>
          </cell>
        </row>
        <row r="271">
          <cell r="A271">
            <v>95207</v>
          </cell>
        </row>
        <row r="272">
          <cell r="A272">
            <v>95207</v>
          </cell>
        </row>
        <row r="273">
          <cell r="A273">
            <v>95207</v>
          </cell>
        </row>
        <row r="274">
          <cell r="A274">
            <v>95207</v>
          </cell>
        </row>
        <row r="275">
          <cell r="A275">
            <v>95207</v>
          </cell>
        </row>
        <row r="276">
          <cell r="A276">
            <v>95207</v>
          </cell>
        </row>
        <row r="277">
          <cell r="A277">
            <v>95207</v>
          </cell>
        </row>
        <row r="278">
          <cell r="A278">
            <v>95207</v>
          </cell>
        </row>
        <row r="279">
          <cell r="A279">
            <v>95207</v>
          </cell>
        </row>
        <row r="280">
          <cell r="A280">
            <v>95207</v>
          </cell>
        </row>
        <row r="281">
          <cell r="A281">
            <v>95207</v>
          </cell>
        </row>
        <row r="282">
          <cell r="A282">
            <v>95207</v>
          </cell>
        </row>
        <row r="283">
          <cell r="A283">
            <v>95207</v>
          </cell>
        </row>
        <row r="284">
          <cell r="A284">
            <v>95207</v>
          </cell>
        </row>
        <row r="285">
          <cell r="A285">
            <v>95207</v>
          </cell>
        </row>
        <row r="286">
          <cell r="A286">
            <v>95207</v>
          </cell>
        </row>
        <row r="287">
          <cell r="A287">
            <v>95207</v>
          </cell>
        </row>
        <row r="288">
          <cell r="A288">
            <v>95207</v>
          </cell>
        </row>
        <row r="289">
          <cell r="A289">
            <v>95207</v>
          </cell>
        </row>
        <row r="290">
          <cell r="A290">
            <v>95207</v>
          </cell>
        </row>
        <row r="291">
          <cell r="A291">
            <v>95207</v>
          </cell>
        </row>
        <row r="292">
          <cell r="A292">
            <v>95207</v>
          </cell>
        </row>
        <row r="293">
          <cell r="A293">
            <v>95207</v>
          </cell>
        </row>
        <row r="294">
          <cell r="A294">
            <v>95207</v>
          </cell>
        </row>
        <row r="295">
          <cell r="A295">
            <v>95207</v>
          </cell>
        </row>
        <row r="296">
          <cell r="A296">
            <v>95207</v>
          </cell>
        </row>
        <row r="297">
          <cell r="A297">
            <v>95207</v>
          </cell>
        </row>
        <row r="298">
          <cell r="A298">
            <v>95207</v>
          </cell>
        </row>
        <row r="299">
          <cell r="A299">
            <v>95207</v>
          </cell>
        </row>
        <row r="300">
          <cell r="A300">
            <v>95207</v>
          </cell>
        </row>
        <row r="301">
          <cell r="A301">
            <v>95207</v>
          </cell>
        </row>
        <row r="302">
          <cell r="A302">
            <v>95207</v>
          </cell>
        </row>
        <row r="303">
          <cell r="A303">
            <v>95207</v>
          </cell>
        </row>
        <row r="304">
          <cell r="A304">
            <v>95207</v>
          </cell>
        </row>
        <row r="305">
          <cell r="A305">
            <v>95207</v>
          </cell>
        </row>
        <row r="306">
          <cell r="A306">
            <v>95207</v>
          </cell>
        </row>
        <row r="307">
          <cell r="A307">
            <v>95207</v>
          </cell>
        </row>
        <row r="308">
          <cell r="A308">
            <v>95207</v>
          </cell>
        </row>
        <row r="309">
          <cell r="A309">
            <v>95207</v>
          </cell>
        </row>
        <row r="310">
          <cell r="A310">
            <v>95207</v>
          </cell>
        </row>
        <row r="311">
          <cell r="A311">
            <v>95207</v>
          </cell>
        </row>
        <row r="312">
          <cell r="A312">
            <v>95207</v>
          </cell>
        </row>
        <row r="313">
          <cell r="A313">
            <v>95207</v>
          </cell>
        </row>
        <row r="314">
          <cell r="A314">
            <v>95207</v>
          </cell>
        </row>
        <row r="315">
          <cell r="A315">
            <v>95207</v>
          </cell>
        </row>
        <row r="316">
          <cell r="A316">
            <v>95207</v>
          </cell>
        </row>
        <row r="317">
          <cell r="A317">
            <v>95207</v>
          </cell>
        </row>
        <row r="318">
          <cell r="A318">
            <v>95207</v>
          </cell>
        </row>
        <row r="319">
          <cell r="A319">
            <v>95207</v>
          </cell>
        </row>
        <row r="320">
          <cell r="A320">
            <v>95207</v>
          </cell>
        </row>
        <row r="321">
          <cell r="A321">
            <v>95207</v>
          </cell>
        </row>
        <row r="322">
          <cell r="A322">
            <v>95207</v>
          </cell>
        </row>
        <row r="323">
          <cell r="A323">
            <v>95207</v>
          </cell>
        </row>
        <row r="324">
          <cell r="A324">
            <v>95207</v>
          </cell>
        </row>
        <row r="325">
          <cell r="A325">
            <v>95207</v>
          </cell>
        </row>
        <row r="326">
          <cell r="A326">
            <v>95207</v>
          </cell>
        </row>
        <row r="327">
          <cell r="A327">
            <v>95207</v>
          </cell>
        </row>
        <row r="328">
          <cell r="A328">
            <v>95207</v>
          </cell>
        </row>
        <row r="329">
          <cell r="A329">
            <v>95207</v>
          </cell>
        </row>
        <row r="330">
          <cell r="A330">
            <v>95207</v>
          </cell>
        </row>
        <row r="331">
          <cell r="A331">
            <v>95207</v>
          </cell>
        </row>
        <row r="332">
          <cell r="A332">
            <v>95207</v>
          </cell>
        </row>
        <row r="333">
          <cell r="A333">
            <v>95207</v>
          </cell>
        </row>
        <row r="334">
          <cell r="A334">
            <v>95207</v>
          </cell>
        </row>
        <row r="335">
          <cell r="A335">
            <v>95207</v>
          </cell>
        </row>
        <row r="336">
          <cell r="A336">
            <v>95207</v>
          </cell>
        </row>
        <row r="337">
          <cell r="A337">
            <v>95207</v>
          </cell>
        </row>
        <row r="338">
          <cell r="A338">
            <v>95207</v>
          </cell>
        </row>
        <row r="339">
          <cell r="A339">
            <v>95207</v>
          </cell>
        </row>
        <row r="340">
          <cell r="A340">
            <v>95207</v>
          </cell>
        </row>
        <row r="341">
          <cell r="A341">
            <v>95207</v>
          </cell>
        </row>
        <row r="342">
          <cell r="A342">
            <v>95207</v>
          </cell>
        </row>
        <row r="343">
          <cell r="A343">
            <v>95207</v>
          </cell>
        </row>
        <row r="344">
          <cell r="A344">
            <v>95207</v>
          </cell>
        </row>
        <row r="345">
          <cell r="A345">
            <v>95207</v>
          </cell>
        </row>
        <row r="346">
          <cell r="A346">
            <v>95207</v>
          </cell>
        </row>
        <row r="347">
          <cell r="A347">
            <v>95207</v>
          </cell>
        </row>
        <row r="348">
          <cell r="A348">
            <v>95207</v>
          </cell>
        </row>
        <row r="349">
          <cell r="A349">
            <v>95207</v>
          </cell>
        </row>
        <row r="350">
          <cell r="A350">
            <v>95207</v>
          </cell>
        </row>
        <row r="351">
          <cell r="A351">
            <v>95207</v>
          </cell>
        </row>
        <row r="352">
          <cell r="A352">
            <v>95207</v>
          </cell>
        </row>
        <row r="353">
          <cell r="A353">
            <v>95207</v>
          </cell>
        </row>
        <row r="354">
          <cell r="A354">
            <v>95207</v>
          </cell>
        </row>
        <row r="355">
          <cell r="A355">
            <v>95207</v>
          </cell>
        </row>
        <row r="356">
          <cell r="A356">
            <v>95207</v>
          </cell>
        </row>
        <row r="357">
          <cell r="A357">
            <v>95207</v>
          </cell>
        </row>
        <row r="358">
          <cell r="A358">
            <v>95207</v>
          </cell>
        </row>
        <row r="359">
          <cell r="A359">
            <v>95207</v>
          </cell>
        </row>
        <row r="360">
          <cell r="A360">
            <v>95207</v>
          </cell>
        </row>
        <row r="361">
          <cell r="A361">
            <v>95207</v>
          </cell>
        </row>
        <row r="362">
          <cell r="A362">
            <v>95207</v>
          </cell>
        </row>
        <row r="363">
          <cell r="A363">
            <v>95207</v>
          </cell>
        </row>
        <row r="364">
          <cell r="A364">
            <v>95207</v>
          </cell>
        </row>
        <row r="365">
          <cell r="A365">
            <v>95207</v>
          </cell>
        </row>
        <row r="366">
          <cell r="A366">
            <v>95207</v>
          </cell>
        </row>
        <row r="367">
          <cell r="A367">
            <v>95207</v>
          </cell>
        </row>
        <row r="368">
          <cell r="A368">
            <v>95207</v>
          </cell>
        </row>
        <row r="369">
          <cell r="A369">
            <v>95207</v>
          </cell>
        </row>
        <row r="370">
          <cell r="A370">
            <v>95207</v>
          </cell>
        </row>
        <row r="371">
          <cell r="A371">
            <v>95207</v>
          </cell>
        </row>
        <row r="372">
          <cell r="A372">
            <v>95207</v>
          </cell>
        </row>
        <row r="373">
          <cell r="A373">
            <v>95207</v>
          </cell>
        </row>
        <row r="374">
          <cell r="A374">
            <v>95207</v>
          </cell>
        </row>
        <row r="375">
          <cell r="A375">
            <v>95207</v>
          </cell>
        </row>
        <row r="376">
          <cell r="A376">
            <v>95207</v>
          </cell>
        </row>
        <row r="377">
          <cell r="A377">
            <v>95207</v>
          </cell>
        </row>
        <row r="378">
          <cell r="A378">
            <v>95207</v>
          </cell>
        </row>
        <row r="379">
          <cell r="A379">
            <v>95207</v>
          </cell>
        </row>
        <row r="380">
          <cell r="A380">
            <v>95207</v>
          </cell>
        </row>
        <row r="381">
          <cell r="A381">
            <v>95207</v>
          </cell>
        </row>
        <row r="382">
          <cell r="A382">
            <v>95207</v>
          </cell>
        </row>
        <row r="383">
          <cell r="A383">
            <v>95207</v>
          </cell>
        </row>
        <row r="384">
          <cell r="A384">
            <v>95207</v>
          </cell>
        </row>
        <row r="385">
          <cell r="A385">
            <v>95207</v>
          </cell>
        </row>
        <row r="386">
          <cell r="A386">
            <v>95207</v>
          </cell>
        </row>
        <row r="387">
          <cell r="A387">
            <v>95207</v>
          </cell>
        </row>
        <row r="388">
          <cell r="A388">
            <v>95207</v>
          </cell>
        </row>
        <row r="389">
          <cell r="A389">
            <v>95207</v>
          </cell>
        </row>
        <row r="390">
          <cell r="A390">
            <v>95207</v>
          </cell>
        </row>
        <row r="391">
          <cell r="A391">
            <v>95207</v>
          </cell>
        </row>
        <row r="392">
          <cell r="A392">
            <v>95207</v>
          </cell>
        </row>
        <row r="393">
          <cell r="A393">
            <v>95207</v>
          </cell>
        </row>
        <row r="394">
          <cell r="A394">
            <v>95207</v>
          </cell>
        </row>
        <row r="395">
          <cell r="A395">
            <v>95207</v>
          </cell>
        </row>
        <row r="396">
          <cell r="A396">
            <v>95207</v>
          </cell>
        </row>
        <row r="397">
          <cell r="A397">
            <v>95207</v>
          </cell>
        </row>
        <row r="398">
          <cell r="A398">
            <v>95207</v>
          </cell>
        </row>
        <row r="399">
          <cell r="A399">
            <v>95207</v>
          </cell>
        </row>
        <row r="400">
          <cell r="A400">
            <v>95207</v>
          </cell>
        </row>
        <row r="401">
          <cell r="A401">
            <v>95207</v>
          </cell>
        </row>
        <row r="402">
          <cell r="A402">
            <v>95207</v>
          </cell>
        </row>
        <row r="403">
          <cell r="A403">
            <v>95207</v>
          </cell>
        </row>
        <row r="404">
          <cell r="A404">
            <v>95207</v>
          </cell>
        </row>
        <row r="405">
          <cell r="A405">
            <v>95207</v>
          </cell>
        </row>
        <row r="406">
          <cell r="A406">
            <v>95207</v>
          </cell>
        </row>
        <row r="407">
          <cell r="A407">
            <v>95207</v>
          </cell>
        </row>
        <row r="408">
          <cell r="A408">
            <v>95207</v>
          </cell>
        </row>
        <row r="409">
          <cell r="A409">
            <v>95207</v>
          </cell>
        </row>
        <row r="410">
          <cell r="A410">
            <v>95207</v>
          </cell>
        </row>
        <row r="411">
          <cell r="A411">
            <v>95207</v>
          </cell>
        </row>
        <row r="412">
          <cell r="A412">
            <v>95207</v>
          </cell>
        </row>
        <row r="413">
          <cell r="A413">
            <v>95207</v>
          </cell>
        </row>
        <row r="414">
          <cell r="A414">
            <v>95207</v>
          </cell>
        </row>
        <row r="415">
          <cell r="A415">
            <v>95207</v>
          </cell>
        </row>
        <row r="416">
          <cell r="A416">
            <v>95207</v>
          </cell>
        </row>
        <row r="417">
          <cell r="A417">
            <v>95207</v>
          </cell>
        </row>
        <row r="418">
          <cell r="A418">
            <v>95207</v>
          </cell>
        </row>
        <row r="419">
          <cell r="A419">
            <v>95207</v>
          </cell>
        </row>
        <row r="420">
          <cell r="A420">
            <v>95207</v>
          </cell>
        </row>
        <row r="421">
          <cell r="A421">
            <v>95207</v>
          </cell>
        </row>
        <row r="422">
          <cell r="A422">
            <v>95207</v>
          </cell>
        </row>
        <row r="423">
          <cell r="A423">
            <v>95207</v>
          </cell>
        </row>
        <row r="424">
          <cell r="A424">
            <v>95207</v>
          </cell>
        </row>
        <row r="425">
          <cell r="A425">
            <v>95207</v>
          </cell>
        </row>
        <row r="426">
          <cell r="A426">
            <v>95207</v>
          </cell>
        </row>
        <row r="427">
          <cell r="A427">
            <v>95207</v>
          </cell>
        </row>
        <row r="428">
          <cell r="A428">
            <v>95207</v>
          </cell>
        </row>
        <row r="429">
          <cell r="A429">
            <v>95207</v>
          </cell>
        </row>
        <row r="430">
          <cell r="A430">
            <v>95207</v>
          </cell>
        </row>
        <row r="431">
          <cell r="A431">
            <v>95207</v>
          </cell>
        </row>
        <row r="432">
          <cell r="A432">
            <v>95207</v>
          </cell>
        </row>
        <row r="433">
          <cell r="A433">
            <v>95207</v>
          </cell>
        </row>
        <row r="434">
          <cell r="A434">
            <v>95207</v>
          </cell>
        </row>
        <row r="435">
          <cell r="A435">
            <v>95207</v>
          </cell>
        </row>
        <row r="436">
          <cell r="A436">
            <v>95207</v>
          </cell>
        </row>
        <row r="437">
          <cell r="A437">
            <v>95207</v>
          </cell>
        </row>
        <row r="438">
          <cell r="A438">
            <v>95207</v>
          </cell>
        </row>
        <row r="439">
          <cell r="A439">
            <v>95207</v>
          </cell>
        </row>
        <row r="440">
          <cell r="A440">
            <v>95207</v>
          </cell>
        </row>
        <row r="441">
          <cell r="A441">
            <v>95207</v>
          </cell>
        </row>
        <row r="442">
          <cell r="A442">
            <v>95207</v>
          </cell>
        </row>
        <row r="443">
          <cell r="A443">
            <v>95207</v>
          </cell>
        </row>
        <row r="444">
          <cell r="A444">
            <v>95207</v>
          </cell>
        </row>
        <row r="445">
          <cell r="A445">
            <v>95207</v>
          </cell>
        </row>
        <row r="446">
          <cell r="A446">
            <v>95207</v>
          </cell>
        </row>
        <row r="447">
          <cell r="A447">
            <v>95207</v>
          </cell>
        </row>
        <row r="448">
          <cell r="A448">
            <v>95207</v>
          </cell>
        </row>
        <row r="449">
          <cell r="A449">
            <v>95207</v>
          </cell>
        </row>
        <row r="450">
          <cell r="A450">
            <v>95207</v>
          </cell>
        </row>
        <row r="451">
          <cell r="A451">
            <v>95207</v>
          </cell>
        </row>
        <row r="452">
          <cell r="A452">
            <v>95207</v>
          </cell>
        </row>
        <row r="453">
          <cell r="A453">
            <v>95207</v>
          </cell>
        </row>
        <row r="454">
          <cell r="A454">
            <v>95207</v>
          </cell>
        </row>
        <row r="455">
          <cell r="A455">
            <v>95207</v>
          </cell>
        </row>
        <row r="456">
          <cell r="A456">
            <v>95207</v>
          </cell>
        </row>
        <row r="457">
          <cell r="A457">
            <v>95207</v>
          </cell>
        </row>
        <row r="458">
          <cell r="A458">
            <v>95207</v>
          </cell>
        </row>
        <row r="459">
          <cell r="A459">
            <v>95207</v>
          </cell>
        </row>
        <row r="460">
          <cell r="A460">
            <v>95207</v>
          </cell>
        </row>
        <row r="461">
          <cell r="A461">
            <v>95207</v>
          </cell>
        </row>
        <row r="462">
          <cell r="A462">
            <v>95207</v>
          </cell>
        </row>
        <row r="463">
          <cell r="A463">
            <v>95207</v>
          </cell>
        </row>
        <row r="464">
          <cell r="A464">
            <v>95207</v>
          </cell>
        </row>
        <row r="465">
          <cell r="A465">
            <v>95207</v>
          </cell>
        </row>
        <row r="466">
          <cell r="A466">
            <v>95207</v>
          </cell>
        </row>
        <row r="467">
          <cell r="A467">
            <v>95207</v>
          </cell>
        </row>
        <row r="468">
          <cell r="A468">
            <v>95207</v>
          </cell>
        </row>
        <row r="469">
          <cell r="A469">
            <v>95207</v>
          </cell>
        </row>
        <row r="470">
          <cell r="A470">
            <v>95207</v>
          </cell>
        </row>
        <row r="471">
          <cell r="A471">
            <v>95207</v>
          </cell>
        </row>
        <row r="472">
          <cell r="A472">
            <v>95207</v>
          </cell>
        </row>
        <row r="473">
          <cell r="A473">
            <v>95207</v>
          </cell>
        </row>
        <row r="474">
          <cell r="A474">
            <v>95207</v>
          </cell>
        </row>
        <row r="475">
          <cell r="A475">
            <v>95207</v>
          </cell>
        </row>
        <row r="476">
          <cell r="A476">
            <v>95207</v>
          </cell>
        </row>
        <row r="477">
          <cell r="A477">
            <v>95207</v>
          </cell>
        </row>
        <row r="478">
          <cell r="A478">
            <v>95207</v>
          </cell>
        </row>
        <row r="479">
          <cell r="A479">
            <v>95207</v>
          </cell>
        </row>
        <row r="480">
          <cell r="A480">
            <v>95207</v>
          </cell>
        </row>
        <row r="481">
          <cell r="A481">
            <v>95207</v>
          </cell>
        </row>
        <row r="482">
          <cell r="A482">
            <v>95207</v>
          </cell>
        </row>
        <row r="483">
          <cell r="A483">
            <v>95207</v>
          </cell>
        </row>
        <row r="484">
          <cell r="A484">
            <v>95207</v>
          </cell>
        </row>
        <row r="485">
          <cell r="A485">
            <v>95207</v>
          </cell>
        </row>
        <row r="486">
          <cell r="A486">
            <v>95207</v>
          </cell>
        </row>
        <row r="487">
          <cell r="A487">
            <v>95207</v>
          </cell>
        </row>
        <row r="488">
          <cell r="A488">
            <v>95207</v>
          </cell>
        </row>
        <row r="489">
          <cell r="A489">
            <v>95207</v>
          </cell>
        </row>
        <row r="490">
          <cell r="A490">
            <v>95207</v>
          </cell>
        </row>
        <row r="491">
          <cell r="A491">
            <v>95207</v>
          </cell>
        </row>
        <row r="492">
          <cell r="A492">
            <v>95207</v>
          </cell>
        </row>
        <row r="493">
          <cell r="A493">
            <v>95207</v>
          </cell>
        </row>
        <row r="494">
          <cell r="A494">
            <v>95207</v>
          </cell>
        </row>
        <row r="495">
          <cell r="A495">
            <v>95207</v>
          </cell>
        </row>
        <row r="496">
          <cell r="A496">
            <v>95207</v>
          </cell>
        </row>
        <row r="497">
          <cell r="A497">
            <v>95207</v>
          </cell>
        </row>
        <row r="498">
          <cell r="A498">
            <v>95207</v>
          </cell>
        </row>
        <row r="499">
          <cell r="A499">
            <v>95207</v>
          </cell>
        </row>
        <row r="500">
          <cell r="A500">
            <v>95207</v>
          </cell>
        </row>
        <row r="501">
          <cell r="A501">
            <v>95207</v>
          </cell>
        </row>
        <row r="502">
          <cell r="A502">
            <v>95207</v>
          </cell>
        </row>
      </sheetData>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GE IMPORT"/>
      <sheetName val="FW IMPORT"/>
      <sheetName val="+"/>
      <sheetName val="START-SLABS"/>
      <sheetName val="START-FW"/>
      <sheetName val="++"/>
      <sheetName val="SLAB-ROWS"/>
      <sheetName val="FW-ROWS"/>
      <sheetName val="MATERIAL ORDER"/>
      <sheetName val="SLAB REPORT"/>
      <sheetName val="FW REPORT"/>
      <sheetName val="FIELD REPORT"/>
      <sheetName val="JC IMPORT"/>
      <sheetName val="+++"/>
      <sheetName val="(1)-LAYOUT"/>
      <sheetName val="(2)-TRENCHING"/>
      <sheetName val="(3)-FORMSET"/>
      <sheetName val="(4)-STEEL &amp; HARDWARE"/>
      <sheetName val="(5)-FOOTING POUR"/>
      <sheetName val="(6)-GRADE"/>
      <sheetName val="(7)-SLAB POUR"/>
      <sheetName val="(8)-SERVICE WORK"/>
      <sheetName val="(02)-FLATWORK"/>
    </sheetNames>
    <sheetDataSet>
      <sheetData sheetId="0">
        <row r="5">
          <cell r="C5" t="str">
            <v>010.001</v>
          </cell>
        </row>
      </sheetData>
      <sheetData sheetId="1"/>
      <sheetData sheetId="2"/>
      <sheetData sheetId="3">
        <row r="1">
          <cell r="D1" t="str">
            <v>KB Homes</v>
          </cell>
        </row>
        <row r="2">
          <cell r="D2" t="str">
            <v>Pebble Creek</v>
          </cell>
          <cell r="H2" t="str">
            <v>08</v>
          </cell>
        </row>
        <row r="3">
          <cell r="D3" t="str">
            <v>KBPB00</v>
          </cell>
          <cell r="H3" t="str">
            <v>10</v>
          </cell>
        </row>
        <row r="4">
          <cell r="D4" t="str">
            <v xml:space="preserve">9  13  44  54 63                       </v>
          </cell>
        </row>
        <row r="40">
          <cell r="P40">
            <v>1149</v>
          </cell>
          <cell r="Q40">
            <v>1154.75</v>
          </cell>
          <cell r="R40">
            <v>5692</v>
          </cell>
        </row>
      </sheetData>
      <sheetData sheetId="4">
        <row r="39">
          <cell r="T39">
            <v>989</v>
          </cell>
          <cell r="U39">
            <v>168</v>
          </cell>
          <cell r="V39">
            <v>180</v>
          </cell>
          <cell r="W39">
            <v>272</v>
          </cell>
          <cell r="X39">
            <v>90</v>
          </cell>
          <cell r="Y39">
            <v>0</v>
          </cell>
        </row>
      </sheetData>
      <sheetData sheetId="5"/>
      <sheetData sheetId="6"/>
      <sheetData sheetId="7"/>
      <sheetData sheetId="8"/>
      <sheetData sheetId="9"/>
      <sheetData sheetId="10">
        <row r="3">
          <cell r="C3" t="str">
            <v>10F</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A"/>
      <sheetName val="SAGE IMPORT"/>
      <sheetName val="FW IMPORT"/>
      <sheetName val="+"/>
      <sheetName val="START-SLABS"/>
      <sheetName val="START-FW"/>
      <sheetName val="++"/>
      <sheetName val="SLAB-ROWS"/>
      <sheetName val="FW-ROWS"/>
      <sheetName val="SLAB REPORT"/>
      <sheetName val="FW REPORT"/>
      <sheetName val="FIELD REPORT"/>
      <sheetName val="JC IMPORT"/>
      <sheetName val="+++"/>
      <sheetName val="(1)-LAYOUT"/>
      <sheetName val="(2)-TRENCHING"/>
      <sheetName val="(3)-FORMSET"/>
      <sheetName val="(4)-STEEL &amp; HARDWARE"/>
      <sheetName val="(5)-FOOTING POUR"/>
      <sheetName val="(6)-GRADE"/>
      <sheetName val="(7)-SLAB POUR"/>
      <sheetName val="(8)-SERVICE WORK"/>
      <sheetName val="(02)-FLATWORK"/>
    </sheetNames>
    <sheetDataSet>
      <sheetData sheetId="0"/>
      <sheetData sheetId="1"/>
      <sheetData sheetId="2"/>
      <sheetData sheetId="3"/>
      <sheetData sheetId="4">
        <row r="1">
          <cell r="D1" t="str">
            <v>JMC Homes</v>
          </cell>
        </row>
        <row r="2">
          <cell r="D2" t="str">
            <v>Valleybrook</v>
          </cell>
          <cell r="H2" t="str">
            <v>08</v>
          </cell>
        </row>
        <row r="3">
          <cell r="D3" t="str">
            <v>JMVB00</v>
          </cell>
          <cell r="H3" t="str">
            <v>0M</v>
          </cell>
        </row>
        <row r="4">
          <cell r="D4" t="e">
            <v>#REF!</v>
          </cell>
        </row>
        <row r="52">
          <cell r="P52">
            <v>7601.3099999999986</v>
          </cell>
          <cell r="Q52">
            <v>7547.01</v>
          </cell>
          <cell r="R52">
            <v>40233.369999999995</v>
          </cell>
        </row>
      </sheetData>
      <sheetData sheetId="5">
        <row r="39">
          <cell r="T39">
            <v>0</v>
          </cell>
          <cell r="U39">
            <v>0</v>
          </cell>
          <cell r="V39">
            <v>0</v>
          </cell>
          <cell r="W39">
            <v>0</v>
          </cell>
          <cell r="X39">
            <v>0</v>
          </cell>
          <cell r="Y39">
            <v>0</v>
          </cell>
        </row>
      </sheetData>
      <sheetData sheetId="6"/>
      <sheetData sheetId="7"/>
      <sheetData sheetId="8"/>
      <sheetData sheetId="9"/>
      <sheetData sheetId="10">
        <row r="3">
          <cell r="C3" t="str">
            <v>0MF</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GE IMPORT"/>
      <sheetName val="FW IMPORT"/>
      <sheetName val="+"/>
      <sheetName val="START-SLABS"/>
      <sheetName val="START-FW"/>
      <sheetName val="++"/>
      <sheetName val="SLAB-ROWS"/>
      <sheetName val="FW-ROWS"/>
      <sheetName val="SLAB REPORT"/>
      <sheetName val="FW REPORT"/>
      <sheetName val="FIELD REPORT"/>
      <sheetName val="JC IMPORT"/>
      <sheetName val="+++"/>
      <sheetName val="(1)-LAYOUT"/>
      <sheetName val="(2)-TRENCHING"/>
      <sheetName val="(3)-FORMSET"/>
      <sheetName val="(4)-STEEL &amp; HARDWARE"/>
      <sheetName val="(5)-FOOTING POUR"/>
      <sheetName val="(6)-GRADE"/>
      <sheetName val="(7)-SLAB POUR"/>
      <sheetName val="(8)-SERVICE WORK"/>
      <sheetName val="(02)-FLATWORK"/>
    </sheetNames>
    <sheetDataSet>
      <sheetData sheetId="0" refreshError="1"/>
      <sheetData sheetId="1" refreshError="1"/>
      <sheetData sheetId="2" refreshError="1"/>
      <sheetData sheetId="3" refreshError="1">
        <row r="3">
          <cell r="H3" t="str">
            <v>01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ables/table1.xml><?xml version="1.0" encoding="utf-8"?>
<table xmlns="http://schemas.openxmlformats.org/spreadsheetml/2006/main" id="5" name="contract6" displayName="contract6" ref="B37:G45" totalsRowShown="0" headerRowDxfId="34">
  <autoFilter ref="B37:G45"/>
  <tableColumns count="6">
    <tableColumn id="1" name="PLAN" dataDxfId="33"/>
    <tableColumn id="2" name="ELEVATION"/>
    <tableColumn id="3" name="COST1" dataDxfId="32"/>
    <tableColumn id="4" name="COST2" dataDxfId="31"/>
    <tableColumn id="5" name="COST3" dataDxfId="30"/>
    <tableColumn id="6" name="TOTAL" dataDxfId="29">
      <calculatedColumnFormula>SUM(contract6[[#This Row],[COST1]:[COST3]])</calculatedColumnFormula>
    </tableColumn>
  </tableColumns>
  <tableStyleInfo name="TableStyleMedium6" showFirstColumn="0" showLastColumn="0" showRowStripes="1" showColumnStripes="0"/>
</table>
</file>

<file path=xl/tables/table2.xml><?xml version="1.0" encoding="utf-8"?>
<table xmlns="http://schemas.openxmlformats.org/spreadsheetml/2006/main" id="6" name="contract37" displayName="contract37" ref="I37:N45" totalsRowShown="0" headerRowDxfId="28">
  <autoFilter ref="I37:N45"/>
  <tableColumns count="6">
    <tableColumn id="1" name="PLAN"/>
    <tableColumn id="2" name="ELEVATION" dataDxfId="27"/>
    <tableColumn id="3" name="COST1" dataDxfId="26"/>
    <tableColumn id="4" name="COST2" dataDxfId="25"/>
    <tableColumn id="5" name="COST3" dataDxfId="24"/>
    <tableColumn id="6" name="TOTAL" dataDxfId="23">
      <calculatedColumnFormula>SUM(contract37[[#This Row],[COST1]:[COST3]])</calculatedColumnFormula>
    </tableColumn>
  </tableColumns>
  <tableStyleInfo name="TableStyleMedium6" showFirstColumn="0" showLastColumn="0" showRowStripes="1" showColumnStripes="0"/>
</table>
</file>

<file path=xl/tables/table3.xml><?xml version="1.0" encoding="utf-8"?>
<table xmlns="http://schemas.openxmlformats.org/spreadsheetml/2006/main" id="7" name="Table38" displayName="Table38" ref="P37:R45" totalsRowShown="0">
  <autoFilter ref="P37:R45"/>
  <tableColumns count="3">
    <tableColumn id="1" name="PLAN" dataDxfId="22"/>
    <tableColumn id="2" name="ELEVATION"/>
    <tableColumn id="3" name="DIFFERENCE" dataDxfId="21">
      <calculatedColumnFormula>contract37[[#This Row],[TOTAL]]-contract6[[#This Row],[TOTAL]]</calculatedColumnFormula>
    </tableColumn>
  </tableColumns>
  <tableStyleInfo name="TableStyleMedium1" showFirstColumn="0" showLastColumn="0" showRowStripes="1" showColumnStripes="0"/>
</table>
</file>

<file path=xl/tables/table4.xml><?xml version="1.0" encoding="utf-8"?>
<table xmlns="http://schemas.openxmlformats.org/spreadsheetml/2006/main" id="8" name="Table49" displayName="Table49" ref="T3:X29" totalsRowShown="0" headerRowDxfId="20" headerRowCellStyle="Good" dataCellStyle="Good">
  <autoFilter ref="T3:X29"/>
  <tableColumns count="5">
    <tableColumn id="1" name="DATE"/>
    <tableColumn id="2" name="FILE NAME"/>
    <tableColumn id="3" name="EFFECTIVE PHASE"/>
    <tableColumn id="4" name="MATCHES PROPOSAL?"/>
    <tableColumn id="5" name="NOTES" dataCellStyle="Good"/>
  </tableColumns>
  <tableStyleInfo name="TableStyleMedium17" showFirstColumn="0" showLastColumn="0" showRowStripes="1" showColumnStripes="0"/>
</table>
</file>

<file path=xl/tables/table5.xml><?xml version="1.0" encoding="utf-8"?>
<table xmlns="http://schemas.openxmlformats.org/spreadsheetml/2006/main" id="1" name="contract62" displayName="contract62" ref="B48:G60" totalsRowShown="0" headerRowDxfId="19">
  <autoFilter ref="B48:G60"/>
  <tableColumns count="6">
    <tableColumn id="1" name="PLAN" dataDxfId="18"/>
    <tableColumn id="2" name="ELEVATION" dataDxfId="17"/>
    <tableColumn id="3" name="COST1" dataDxfId="16"/>
    <tableColumn id="4" name="COST2" dataDxfId="15"/>
    <tableColumn id="5" name="COST3" dataDxfId="14"/>
    <tableColumn id="6" name="TOTAL" dataDxfId="13">
      <calculatedColumnFormula>SUM(contract62[[#This Row],[COST1]:[COST3]])</calculatedColumnFormula>
    </tableColumn>
  </tableColumns>
  <tableStyleInfo name="TableStyleMedium6" showFirstColumn="0" showLastColumn="0" showRowStripes="1" showColumnStripes="0"/>
</table>
</file>

<file path=xl/tables/table6.xml><?xml version="1.0" encoding="utf-8"?>
<table xmlns="http://schemas.openxmlformats.org/spreadsheetml/2006/main" id="2" name="contract373" displayName="contract373" ref="I48:N60" totalsRowShown="0" headerRowDxfId="12">
  <autoFilter ref="I48:N60"/>
  <tableColumns count="6">
    <tableColumn id="1" name="PLAN" dataDxfId="11"/>
    <tableColumn id="2" name="ELEVATION" dataDxfId="10"/>
    <tableColumn id="3" name="COST1" dataDxfId="9"/>
    <tableColumn id="4" name="COST2" dataDxfId="8"/>
    <tableColumn id="5" name="COST3" dataDxfId="7"/>
    <tableColumn id="6" name="TOTAL" dataDxfId="6">
      <calculatedColumnFormula>SUM(contract373[[#This Row],[COST1]:[COST3]])</calculatedColumnFormula>
    </tableColumn>
  </tableColumns>
  <tableStyleInfo name="TableStyleMedium6" showFirstColumn="0" showLastColumn="0" showRowStripes="1" showColumnStripes="0"/>
</table>
</file>

<file path=xl/tables/table7.xml><?xml version="1.0" encoding="utf-8"?>
<table xmlns="http://schemas.openxmlformats.org/spreadsheetml/2006/main" id="3" name="Table384" displayName="Table384" ref="P48:R60" totalsRowShown="0">
  <autoFilter ref="P48:R60"/>
  <tableColumns count="3">
    <tableColumn id="1" name="PLAN" dataDxfId="5"/>
    <tableColumn id="2" name="ELEVATION"/>
    <tableColumn id="3" name="DIFFERENCE" dataDxfId="4">
      <calculatedColumnFormula>contract373[[#This Row],[TOTAL]]-contract62[[#This Row],[TOTAL]]</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printerSettings" Target="../printerSettings/printerSettings2.bin"/><Relationship Id="rId7" Type="http://schemas.openxmlformats.org/officeDocument/2006/relationships/table" Target="../tables/table4.xml"/><Relationship Id="rId2" Type="http://schemas.openxmlformats.org/officeDocument/2006/relationships/hyperlink" Target="00-Links\02-Matching%20Contract%20Propsal\Effective%20Phase%2001\19.04.25-REV2-Greenwich.pdf" TargetMode="External"/><Relationship Id="rId1" Type="http://schemas.openxmlformats.org/officeDocument/2006/relationships/hyperlink" Target="00-Links\01-Contract\Effective%20Phase%2001\19.05.06%20Original%20Foundation%20Contract.pdf" TargetMode="External"/><Relationship Id="rId6" Type="http://schemas.openxmlformats.org/officeDocument/2006/relationships/table" Target="../tables/table3.xml"/><Relationship Id="rId5" Type="http://schemas.openxmlformats.org/officeDocument/2006/relationships/table" Target="../tables/table2.xml"/><Relationship Id="rId10" Type="http://schemas.openxmlformats.org/officeDocument/2006/relationships/table" Target="../tables/table7.xml"/><Relationship Id="rId4" Type="http://schemas.openxmlformats.org/officeDocument/2006/relationships/table" Target="../tables/table1.xml"/><Relationship Id="rId9"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58"/>
  <sheetViews>
    <sheetView view="pageBreakPreview" topLeftCell="A7" zoomScale="85" zoomScaleNormal="100" zoomScaleSheetLayoutView="85" workbookViewId="0">
      <selection activeCell="L48" sqref="L48:O48"/>
    </sheetView>
  </sheetViews>
  <sheetFormatPr defaultRowHeight="14.4" x14ac:dyDescent="0.3"/>
  <cols>
    <col min="1" max="1" width="23.6640625" customWidth="1"/>
    <col min="2" max="2" width="17.88671875" customWidth="1"/>
    <col min="3" max="4" width="12.6640625" customWidth="1"/>
    <col min="5" max="5" width="12.6640625" hidden="1" customWidth="1"/>
    <col min="6" max="7" width="12.6640625" customWidth="1"/>
    <col min="8" max="8" width="12.6640625" hidden="1" customWidth="1"/>
    <col min="9" max="10" width="12.6640625" customWidth="1"/>
    <col min="11" max="11" width="12.6640625" hidden="1" customWidth="1"/>
    <col min="12" max="13" width="12.6640625" customWidth="1"/>
    <col min="14" max="14" width="12.6640625" hidden="1" customWidth="1"/>
    <col min="15" max="15" width="12.6640625" customWidth="1"/>
    <col min="16" max="16" width="12.109375" customWidth="1"/>
    <col min="17" max="17" width="12.109375" hidden="1" customWidth="1"/>
    <col min="18" max="19" width="12.6640625" customWidth="1"/>
    <col min="20" max="20" width="12.6640625" hidden="1" customWidth="1"/>
    <col min="21" max="21" width="33.5546875" customWidth="1"/>
    <col min="22" max="22" width="2.33203125" customWidth="1"/>
    <col min="23" max="23" width="20.44140625" customWidth="1"/>
    <col min="24" max="24" width="21.109375" customWidth="1"/>
    <col min="25" max="25" width="13.33203125" customWidth="1"/>
    <col min="26" max="27" width="14.109375" hidden="1" customWidth="1"/>
    <col min="28" max="28" width="14.109375" style="575" customWidth="1"/>
    <col min="29" max="29" width="14.109375" customWidth="1"/>
  </cols>
  <sheetData>
    <row r="1" spans="1:29" x14ac:dyDescent="0.3">
      <c r="A1" s="592" t="s">
        <v>171</v>
      </c>
      <c r="B1" s="593" t="str">
        <f>CONCATENATE(jobcode,"-",RELEASE)</f>
        <v>JMVB00-0M</v>
      </c>
      <c r="C1" s="593"/>
      <c r="D1" s="593"/>
      <c r="E1" s="593"/>
      <c r="F1" s="593"/>
      <c r="G1" s="593"/>
      <c r="H1" s="593"/>
      <c r="I1" s="593"/>
      <c r="J1" s="593"/>
      <c r="K1" s="593"/>
      <c r="L1" s="593"/>
      <c r="M1" s="593"/>
      <c r="N1" s="593"/>
      <c r="O1" s="593"/>
      <c r="P1" s="593"/>
      <c r="Q1" s="593"/>
      <c r="R1" s="593"/>
      <c r="S1" s="593"/>
      <c r="T1" s="593"/>
      <c r="U1" s="593"/>
      <c r="V1" s="593"/>
      <c r="W1" s="593"/>
      <c r="X1" s="593"/>
      <c r="Y1" s="594">
        <f ca="1">NOW()</f>
        <v>44922.363702662034</v>
      </c>
    </row>
    <row r="2" spans="1:29" x14ac:dyDescent="0.3">
      <c r="A2" s="595" t="s">
        <v>170</v>
      </c>
      <c r="B2" s="593" t="str">
        <f>BUILDER</f>
        <v>JMC Homes</v>
      </c>
      <c r="C2" s="593"/>
      <c r="D2" s="593"/>
      <c r="E2" s="593"/>
      <c r="F2" s="593"/>
      <c r="G2" s="593"/>
      <c r="H2" s="593"/>
      <c r="I2" s="593"/>
      <c r="J2" s="593"/>
      <c r="K2" s="593"/>
      <c r="L2" s="593"/>
      <c r="M2" s="593"/>
      <c r="N2" s="593"/>
      <c r="O2" s="593"/>
      <c r="P2" s="593"/>
      <c r="Q2" s="593"/>
      <c r="R2" s="593"/>
      <c r="S2" s="593"/>
      <c r="T2" s="593"/>
      <c r="U2" s="593"/>
      <c r="V2" s="593"/>
      <c r="W2" s="593"/>
      <c r="X2" s="593"/>
      <c r="Y2" s="596"/>
    </row>
    <row r="3" spans="1:29" x14ac:dyDescent="0.3">
      <c r="A3" s="595" t="s">
        <v>172</v>
      </c>
      <c r="B3" s="593" t="str">
        <f>project</f>
        <v>Valleybrook</v>
      </c>
      <c r="C3" s="593"/>
      <c r="D3" s="593"/>
      <c r="E3" s="593"/>
      <c r="F3" s="593"/>
      <c r="G3" s="593"/>
      <c r="H3" s="593"/>
      <c r="I3" s="593"/>
      <c r="J3" s="593"/>
      <c r="K3" s="593"/>
      <c r="L3" s="593"/>
      <c r="M3" s="593"/>
      <c r="N3" s="593"/>
      <c r="O3" s="593"/>
      <c r="P3" s="593"/>
      <c r="Q3" s="593"/>
      <c r="R3" s="593"/>
      <c r="S3" s="593"/>
      <c r="T3" s="593"/>
      <c r="U3" s="575"/>
      <c r="V3" s="575"/>
      <c r="W3" s="575"/>
      <c r="X3" s="593"/>
      <c r="Y3" s="597"/>
    </row>
    <row r="4" spans="1:29" x14ac:dyDescent="0.3">
      <c r="A4" s="592" t="s">
        <v>678</v>
      </c>
      <c r="B4" s="593"/>
      <c r="C4" s="593"/>
      <c r="D4" s="593"/>
      <c r="E4" s="593"/>
      <c r="F4" s="593"/>
      <c r="G4" s="593"/>
      <c r="H4" s="593"/>
      <c r="I4" s="593"/>
      <c r="J4" s="593"/>
      <c r="K4" s="593"/>
      <c r="L4" s="593"/>
      <c r="M4" s="593"/>
      <c r="N4" s="593"/>
      <c r="O4" s="593"/>
      <c r="P4" s="593"/>
      <c r="Q4" s="593"/>
      <c r="R4" s="593"/>
      <c r="S4" s="593"/>
      <c r="T4" s="593"/>
      <c r="U4" s="575"/>
      <c r="V4" s="575"/>
      <c r="W4" s="575"/>
      <c r="X4" s="593"/>
      <c r="Y4" s="597"/>
    </row>
    <row r="5" spans="1:29" x14ac:dyDescent="0.3">
      <c r="A5" s="592" t="s">
        <v>679</v>
      </c>
      <c r="B5" s="593"/>
      <c r="C5" s="593"/>
      <c r="D5" s="593"/>
      <c r="E5" s="593"/>
      <c r="F5" s="593"/>
      <c r="G5" s="593"/>
      <c r="H5" s="593"/>
      <c r="I5" s="593"/>
      <c r="J5" s="593"/>
      <c r="K5" s="593"/>
      <c r="L5" s="593"/>
      <c r="M5" s="593"/>
      <c r="N5" s="593"/>
      <c r="O5" s="593"/>
      <c r="P5" s="593"/>
      <c r="Q5" s="593"/>
      <c r="R5" s="593"/>
      <c r="S5" s="593"/>
      <c r="T5" s="593"/>
      <c r="U5" s="593"/>
      <c r="V5" s="593"/>
      <c r="W5" s="593"/>
      <c r="X5" s="593"/>
      <c r="Y5" s="597"/>
    </row>
    <row r="6" spans="1:29" x14ac:dyDescent="0.3">
      <c r="A6" s="592"/>
      <c r="B6" s="575"/>
      <c r="C6" s="575"/>
      <c r="D6" s="575"/>
      <c r="E6" s="575"/>
      <c r="F6" s="575"/>
      <c r="G6" s="575"/>
      <c r="H6" s="575"/>
      <c r="I6" s="575"/>
      <c r="J6" s="575"/>
      <c r="K6" s="575"/>
      <c r="L6" s="575"/>
      <c r="M6" s="575"/>
      <c r="N6" s="575"/>
      <c r="O6" s="575"/>
      <c r="P6" s="575"/>
      <c r="Q6" s="575"/>
      <c r="R6" s="575"/>
      <c r="S6" s="575"/>
      <c r="T6" s="575"/>
      <c r="U6" s="593"/>
      <c r="V6" s="593"/>
      <c r="W6" s="593"/>
      <c r="X6" s="593"/>
      <c r="Y6" s="597"/>
    </row>
    <row r="7" spans="1:29" ht="17.399999999999999" x14ac:dyDescent="0.3">
      <c r="A7" s="917" t="s">
        <v>680</v>
      </c>
      <c r="B7" s="917"/>
      <c r="C7" s="917"/>
      <c r="D7" s="917"/>
      <c r="E7" s="917"/>
      <c r="F7" s="917"/>
      <c r="G7" s="917"/>
      <c r="H7" s="917"/>
      <c r="I7" s="917"/>
      <c r="J7" s="917"/>
      <c r="K7" s="917"/>
      <c r="L7" s="917"/>
      <c r="M7" s="917"/>
      <c r="N7" s="917"/>
      <c r="O7" s="917"/>
      <c r="P7" s="917"/>
      <c r="Q7" s="917"/>
      <c r="R7" s="917"/>
      <c r="S7" s="917"/>
      <c r="T7" s="917"/>
      <c r="U7" s="917"/>
      <c r="V7" s="917"/>
      <c r="W7" s="917"/>
      <c r="X7" s="917"/>
      <c r="Y7" s="917"/>
    </row>
    <row r="8" spans="1:29" ht="15" thickBot="1" x14ac:dyDescent="0.35">
      <c r="A8" s="598"/>
      <c r="B8" s="599"/>
      <c r="C8" s="599"/>
      <c r="D8" s="599"/>
      <c r="E8" s="599"/>
      <c r="F8" s="599"/>
      <c r="G8" s="599"/>
      <c r="H8" s="599"/>
      <c r="I8" s="599"/>
      <c r="J8" s="599"/>
      <c r="K8" s="599"/>
      <c r="L8" s="599"/>
      <c r="M8" s="599"/>
      <c r="N8" s="599"/>
      <c r="O8" s="599"/>
      <c r="P8" s="599"/>
      <c r="Q8" s="599"/>
      <c r="R8" s="599"/>
      <c r="S8" s="599"/>
      <c r="T8" s="599"/>
      <c r="U8" s="599"/>
      <c r="V8" s="599"/>
      <c r="W8" s="599"/>
      <c r="X8" s="599"/>
      <c r="Y8" s="599"/>
    </row>
    <row r="9" spans="1:29" ht="15" thickTop="1" x14ac:dyDescent="0.3">
      <c r="A9" s="587"/>
      <c r="B9" s="600"/>
      <c r="C9" s="600"/>
      <c r="D9" s="600"/>
      <c r="E9" s="600"/>
      <c r="F9" s="600"/>
      <c r="G9" s="600"/>
      <c r="H9" s="600"/>
      <c r="I9" s="600"/>
      <c r="J9" s="600"/>
      <c r="K9" s="600"/>
      <c r="L9" s="600"/>
      <c r="M9" s="600"/>
      <c r="N9" s="600"/>
      <c r="O9" s="600"/>
      <c r="P9" s="600"/>
      <c r="Q9" s="600"/>
      <c r="R9" s="600"/>
      <c r="S9" s="600"/>
      <c r="T9" s="600"/>
      <c r="U9" s="600"/>
      <c r="V9" s="600"/>
      <c r="W9" s="600"/>
      <c r="X9" s="600"/>
      <c r="Y9" s="600"/>
    </row>
    <row r="10" spans="1:29" x14ac:dyDescent="0.3">
      <c r="A10" s="918" t="s">
        <v>681</v>
      </c>
      <c r="B10" s="918"/>
      <c r="C10" s="918"/>
      <c r="D10" s="918"/>
      <c r="E10" s="918"/>
      <c r="F10" s="918"/>
      <c r="G10" s="918"/>
      <c r="H10" s="918"/>
      <c r="I10" s="918"/>
      <c r="J10" s="918"/>
      <c r="K10" s="918"/>
      <c r="L10" s="918"/>
      <c r="M10" s="918"/>
      <c r="N10" s="918"/>
      <c r="O10" s="918"/>
      <c r="P10" s="918"/>
      <c r="Q10" s="918"/>
      <c r="R10" s="918"/>
      <c r="S10" s="918"/>
      <c r="T10" s="918"/>
      <c r="U10" s="918"/>
      <c r="V10" s="918"/>
      <c r="W10" s="918"/>
      <c r="X10" s="918"/>
      <c r="Y10" s="918"/>
    </row>
    <row r="11" spans="1:29" ht="61.5" customHeight="1" x14ac:dyDescent="0.3">
      <c r="A11" s="919" t="s">
        <v>682</v>
      </c>
      <c r="B11" s="919"/>
      <c r="C11" s="919"/>
      <c r="D11" s="919"/>
      <c r="E11" s="919"/>
      <c r="F11" s="919"/>
      <c r="G11" s="919"/>
      <c r="H11" s="919"/>
      <c r="I11" s="919"/>
      <c r="J11" s="919"/>
      <c r="K11" s="919"/>
      <c r="L11" s="919"/>
      <c r="M11" s="919"/>
      <c r="N11" s="919"/>
      <c r="O11" s="919"/>
      <c r="P11" s="919"/>
      <c r="Q11" s="919"/>
      <c r="R11" s="919"/>
      <c r="S11" s="919"/>
      <c r="T11" s="919"/>
      <c r="U11" s="919"/>
      <c r="V11" s="919"/>
      <c r="W11" s="919"/>
      <c r="X11" s="919"/>
      <c r="Y11" s="919"/>
    </row>
    <row r="12" spans="1:29" x14ac:dyDescent="0.3">
      <c r="A12" s="601"/>
      <c r="B12" s="601"/>
      <c r="C12" s="601"/>
      <c r="D12" s="601"/>
      <c r="E12" s="714"/>
      <c r="F12" s="601"/>
      <c r="G12" s="601"/>
      <c r="H12" s="714"/>
      <c r="I12" s="601"/>
      <c r="J12" s="601"/>
      <c r="K12" s="714"/>
      <c r="L12" s="601"/>
      <c r="M12" s="601"/>
      <c r="N12" s="714"/>
      <c r="O12" s="601"/>
      <c r="P12" s="601"/>
      <c r="Q12" s="714"/>
      <c r="R12" s="601"/>
      <c r="S12" s="601"/>
      <c r="T12" s="714"/>
      <c r="U12" s="601"/>
      <c r="V12" s="601"/>
      <c r="W12" s="601"/>
      <c r="X12" s="601"/>
      <c r="Y12" s="601"/>
    </row>
    <row r="13" spans="1:29" ht="17.399999999999999" x14ac:dyDescent="0.3">
      <c r="A13" s="917" t="s">
        <v>683</v>
      </c>
      <c r="B13" s="917"/>
      <c r="C13" s="917"/>
      <c r="D13" s="917"/>
      <c r="E13" s="917"/>
      <c r="F13" s="917"/>
      <c r="G13" s="917"/>
      <c r="H13" s="917"/>
      <c r="I13" s="917"/>
      <c r="J13" s="917"/>
      <c r="K13" s="917"/>
      <c r="L13" s="917"/>
      <c r="M13" s="917"/>
      <c r="N13" s="917"/>
      <c r="O13" s="917"/>
      <c r="P13" s="917"/>
      <c r="Q13" s="917"/>
      <c r="R13" s="917"/>
      <c r="S13" s="917"/>
      <c r="T13" s="917"/>
      <c r="U13" s="917"/>
      <c r="V13" s="917"/>
      <c r="W13" s="917"/>
      <c r="X13" s="917"/>
      <c r="Y13" s="917"/>
    </row>
    <row r="14" spans="1:29" ht="41.25" customHeight="1" thickBot="1" x14ac:dyDescent="0.35">
      <c r="A14" s="602" t="s">
        <v>0</v>
      </c>
      <c r="B14" s="602" t="s">
        <v>684</v>
      </c>
      <c r="C14" s="603" t="s">
        <v>685</v>
      </c>
      <c r="D14" s="603" t="s">
        <v>686</v>
      </c>
      <c r="E14" s="603"/>
      <c r="F14" s="604" t="s">
        <v>687</v>
      </c>
      <c r="G14" s="604" t="s">
        <v>688</v>
      </c>
      <c r="H14" s="604"/>
      <c r="I14" s="602" t="s">
        <v>689</v>
      </c>
      <c r="J14" s="602" t="s">
        <v>690</v>
      </c>
      <c r="K14" s="602"/>
      <c r="L14" s="605" t="s">
        <v>691</v>
      </c>
      <c r="M14" s="605" t="s">
        <v>692</v>
      </c>
      <c r="N14" s="605"/>
      <c r="O14" s="606" t="s">
        <v>693</v>
      </c>
      <c r="P14" s="606" t="s">
        <v>694</v>
      </c>
      <c r="Q14" s="606"/>
      <c r="R14" s="607" t="s">
        <v>695</v>
      </c>
      <c r="S14" s="607" t="s">
        <v>688</v>
      </c>
      <c r="T14" s="607"/>
      <c r="U14" s="602" t="s">
        <v>631</v>
      </c>
      <c r="V14" s="608"/>
      <c r="W14" s="602" t="s">
        <v>696</v>
      </c>
      <c r="X14" s="602" t="s">
        <v>697</v>
      </c>
      <c r="Y14" s="602" t="s">
        <v>698</v>
      </c>
    </row>
    <row r="15" spans="1:29" ht="15.6" thickTop="1" thickBot="1" x14ac:dyDescent="0.35">
      <c r="A15" s="609"/>
      <c r="B15" s="610"/>
      <c r="C15" s="724">
        <v>10</v>
      </c>
      <c r="D15" s="693"/>
      <c r="E15" s="717"/>
      <c r="F15" s="724">
        <v>8</v>
      </c>
      <c r="G15" s="696"/>
      <c r="H15" s="718"/>
      <c r="I15" s="724">
        <v>4</v>
      </c>
      <c r="J15" s="699"/>
      <c r="K15" s="719"/>
      <c r="L15" s="724">
        <v>0.06</v>
      </c>
      <c r="M15" s="703"/>
      <c r="N15" s="720"/>
      <c r="O15" s="724">
        <v>0.06</v>
      </c>
      <c r="P15" s="702"/>
      <c r="Q15" s="721"/>
      <c r="R15" s="724">
        <v>0.5</v>
      </c>
      <c r="S15" s="707"/>
      <c r="T15" s="707"/>
      <c r="U15" s="611"/>
      <c r="V15" s="612"/>
      <c r="W15" s="613"/>
      <c r="X15" s="613"/>
      <c r="Y15" s="614"/>
      <c r="Z15" s="615" t="s">
        <v>391</v>
      </c>
      <c r="AA15" s="575" t="s">
        <v>699</v>
      </c>
      <c r="AB15" s="575" t="s">
        <v>700</v>
      </c>
    </row>
    <row r="16" spans="1:29" ht="15" customHeight="1" x14ac:dyDescent="0.3">
      <c r="A16" s="688" t="str">
        <f>IF('START-SLABS'!F9=0,"",'START-SLABS'!F9)</f>
        <v>PLAN 2</v>
      </c>
      <c r="B16" s="689" t="str">
        <f>IF('START-SLABS'!H9=0,"",'START-SLABS'!H9)</f>
        <v>ELV C</v>
      </c>
      <c r="C16" s="725">
        <f>IF(A16="","",$C$15)</f>
        <v>10</v>
      </c>
      <c r="D16" s="695">
        <f>IF(A16="","",'START-SLABS'!AI9)</f>
        <v>153.89000000000004</v>
      </c>
      <c r="E16" s="723">
        <f>IF(OR(D16="",C16=""),0,C16*D16)</f>
        <v>1538.9000000000005</v>
      </c>
      <c r="F16" s="725">
        <f>IF(C16="","",$F$15)</f>
        <v>8</v>
      </c>
      <c r="G16" s="698">
        <f>IF(A16="","",'START-SLABS'!U9+'START-SLABS'!X9)</f>
        <v>66.66</v>
      </c>
      <c r="H16" s="710">
        <f>IF(OR(G16="",F16=""),0,F16*G16)</f>
        <v>533.28</v>
      </c>
      <c r="I16" s="725">
        <f>IF(F16="","",$I$15)</f>
        <v>4</v>
      </c>
      <c r="J16" s="701">
        <f>IF(A16="","",'START-SLABS'!AA9+'START-SLABS'!AB9)</f>
        <v>16.32</v>
      </c>
      <c r="K16" s="711">
        <f>IF(OR(J16="",I16=""),0,I16*J16)</f>
        <v>65.28</v>
      </c>
      <c r="L16" s="725">
        <f>IF(I16="","",$L$15)</f>
        <v>0.06</v>
      </c>
      <c r="M16" s="705">
        <f>IF(A16="","",'START-SLABS'!AZ9)</f>
        <v>482.46000000000004</v>
      </c>
      <c r="N16" s="712">
        <f>IF(OR(M16="",L16=""),0,L16*M16)</f>
        <v>28.947600000000001</v>
      </c>
      <c r="O16" s="725">
        <f>IF(L16="","",$L$15)</f>
        <v>0.06</v>
      </c>
      <c r="P16" s="706">
        <f>IF(O16="","",'FIELD REPORT'!AA8)</f>
        <v>1762.79</v>
      </c>
      <c r="Q16" s="722">
        <f>IF(OR(P16="",O16=""),0,O16*P16)</f>
        <v>105.76739999999999</v>
      </c>
      <c r="R16" s="725">
        <f>IF(L16="","",$R$15)</f>
        <v>0.5</v>
      </c>
      <c r="S16" s="708">
        <f>IF(A16="","",'START-SLABS'!U9+'START-SLABS'!X9)</f>
        <v>66.66</v>
      </c>
      <c r="T16" s="708">
        <f>IF(OR(S16="",R16=""),0,R16*S16)</f>
        <v>33.33</v>
      </c>
      <c r="U16" s="618" t="s">
        <v>701</v>
      </c>
      <c r="V16" s="619"/>
      <c r="W16" s="630">
        <f>IF(A16="","",'START-SLABS'!I51)</f>
        <v>17812</v>
      </c>
      <c r="X16" s="630">
        <f>IF(A16="","",E16+H16+K16+N16+Q16+T16)</f>
        <v>2305.5050000000006</v>
      </c>
      <c r="Y16" s="692">
        <f>IF(A16="","",X16+W16)</f>
        <v>20117.505000000001</v>
      </c>
      <c r="Z16" s="383">
        <f>X16/W16</f>
        <v>0.12943549292611725</v>
      </c>
      <c r="AA16" s="622"/>
      <c r="AB16" s="690">
        <f>IF(OR(X16="",W16=""),"",X16/W16)</f>
        <v>0.12943549292611725</v>
      </c>
      <c r="AC16" s="623"/>
    </row>
    <row r="17" spans="1:29" ht="15" customHeight="1" x14ac:dyDescent="0.3">
      <c r="A17" s="688" t="str">
        <f>IF('START-SLABS'!F10=0,"",'START-SLABS'!F10)</f>
        <v/>
      </c>
      <c r="B17" s="689" t="str">
        <f>IF('START-SLABS'!H10=0,"",'START-SLABS'!H10)</f>
        <v/>
      </c>
      <c r="C17" s="725" t="str">
        <f t="shared" ref="C17:C51" si="0">IF(A17="","",$C$15)</f>
        <v/>
      </c>
      <c r="D17" s="695" t="str">
        <f>IF(A17="","",'START-SLABS'!AI10)</f>
        <v/>
      </c>
      <c r="E17" s="723">
        <f t="shared" ref="E17:E51" si="1">IF(OR(D17="",C17=""),0,C17*D17)</f>
        <v>0</v>
      </c>
      <c r="F17" s="725" t="str">
        <f t="shared" ref="F17:F51" si="2">IF(C17="","",$F$15)</f>
        <v/>
      </c>
      <c r="G17" s="698" t="str">
        <f>IF(A17="","",'START-SLABS'!U10+'START-SLABS'!X10)</f>
        <v/>
      </c>
      <c r="H17" s="710">
        <f t="shared" ref="H17:H51" si="3">IF(OR(G17="",F17=""),0,F17*G17)</f>
        <v>0</v>
      </c>
      <c r="I17" s="725" t="str">
        <f t="shared" ref="I17:I51" si="4">IF(F17="","",$I$15)</f>
        <v/>
      </c>
      <c r="J17" s="701" t="str">
        <f>IF(A17="","",'START-SLABS'!AA10+'START-SLABS'!AB10)</f>
        <v/>
      </c>
      <c r="K17" s="711">
        <f t="shared" ref="K17:K51" si="5">IF(OR(J17="",I17=""),0,I17*J17)</f>
        <v>0</v>
      </c>
      <c r="L17" s="725" t="str">
        <f t="shared" ref="L17:L51" si="6">IF(I17="","",$L$15)</f>
        <v/>
      </c>
      <c r="M17" s="705" t="str">
        <f>IF(A17="","",'START-SLABS'!AZ10)</f>
        <v/>
      </c>
      <c r="N17" s="712">
        <f t="shared" ref="N17:N51" si="7">IF(OR(M17="",L17=""),0,L17*M17)</f>
        <v>0</v>
      </c>
      <c r="O17" s="725" t="str">
        <f t="shared" ref="O17:O51" si="8">IF(L17="","",$L$15)</f>
        <v/>
      </c>
      <c r="P17" s="706" t="str">
        <f>IF(O17="","",'FIELD REPORT'!AA9)</f>
        <v/>
      </c>
      <c r="Q17" s="722">
        <f t="shared" ref="Q17:Q51" si="9">IF(OR(P17="",O17=""),0,O17*P17)</f>
        <v>0</v>
      </c>
      <c r="R17" s="725" t="str">
        <f t="shared" ref="R17:R51" si="10">IF(L17="","",$R$15)</f>
        <v/>
      </c>
      <c r="S17" s="708" t="str">
        <f>IF(A17="","",'START-SLABS'!U10+'START-SLABS'!X10)</f>
        <v/>
      </c>
      <c r="T17" s="708">
        <f t="shared" ref="T17:T51" si="11">IF(OR(S17="",R17=""),0,R17*S17)</f>
        <v>0</v>
      </c>
      <c r="U17" s="618" t="s">
        <v>701</v>
      </c>
      <c r="V17" s="619"/>
      <c r="W17" s="630" t="str">
        <f>IF(A17="","",'START-SLABS'!I52)</f>
        <v/>
      </c>
      <c r="X17" s="630" t="str">
        <f t="shared" ref="X17:X51" si="12">IF(A17="","",E17+H17+K17+N17+Q17+T17)</f>
        <v/>
      </c>
      <c r="Y17" s="692" t="str">
        <f>IF(A17="","",X17+W17)</f>
        <v/>
      </c>
      <c r="Z17" s="383" t="e">
        <f t="shared" ref="Z17:Z51" si="13">X17/W17</f>
        <v>#VALUE!</v>
      </c>
      <c r="AA17" s="622"/>
      <c r="AB17" s="690" t="str">
        <f t="shared" ref="AB17:AB51" si="14">IF(OR(X17="",W17=""),"",X17/W17)</f>
        <v/>
      </c>
      <c r="AC17" s="623"/>
    </row>
    <row r="18" spans="1:29" ht="15" customHeight="1" x14ac:dyDescent="0.3">
      <c r="A18" s="688" t="str">
        <f>IF('START-SLABS'!F11=0,"",'START-SLABS'!F11)</f>
        <v>PLAN 3</v>
      </c>
      <c r="B18" s="689" t="str">
        <f>IF('START-SLABS'!H11=0,"",'START-SLABS'!H11)</f>
        <v>ELV B</v>
      </c>
      <c r="C18" s="725">
        <f t="shared" si="0"/>
        <v>10</v>
      </c>
      <c r="D18" s="695">
        <f>IF(A18="","",'START-SLABS'!AI11)</f>
        <v>149.33000000000001</v>
      </c>
      <c r="E18" s="723">
        <f t="shared" si="1"/>
        <v>1493.3000000000002</v>
      </c>
      <c r="F18" s="725">
        <f t="shared" si="2"/>
        <v>8</v>
      </c>
      <c r="G18" s="698">
        <f>IF(A18="","",'START-SLABS'!U11+'START-SLABS'!X11)</f>
        <v>63.410000000000004</v>
      </c>
      <c r="H18" s="710">
        <f t="shared" si="3"/>
        <v>507.28000000000003</v>
      </c>
      <c r="I18" s="725">
        <f t="shared" si="4"/>
        <v>4</v>
      </c>
      <c r="J18" s="701">
        <f>IF(A18="","",'START-SLABS'!AA11+'START-SLABS'!AB11)</f>
        <v>16.350000000000001</v>
      </c>
      <c r="K18" s="711">
        <f t="shared" si="5"/>
        <v>65.400000000000006</v>
      </c>
      <c r="L18" s="725">
        <f t="shared" si="6"/>
        <v>0.06</v>
      </c>
      <c r="M18" s="705">
        <f>IF(A18="","",'START-SLABS'!AZ11)</f>
        <v>446.49</v>
      </c>
      <c r="N18" s="712">
        <f t="shared" si="7"/>
        <v>26.789400000000001</v>
      </c>
      <c r="O18" s="725">
        <f t="shared" si="8"/>
        <v>0.06</v>
      </c>
      <c r="P18" s="706">
        <f>IF(O18="","",'FIELD REPORT'!AA10)</f>
        <v>1765.27</v>
      </c>
      <c r="Q18" s="722">
        <f t="shared" si="9"/>
        <v>105.91619999999999</v>
      </c>
      <c r="R18" s="725">
        <f t="shared" si="10"/>
        <v>0.5</v>
      </c>
      <c r="S18" s="708">
        <f>IF(A18="","",'START-SLABS'!U11+'START-SLABS'!X11)</f>
        <v>63.410000000000004</v>
      </c>
      <c r="T18" s="708">
        <f t="shared" si="11"/>
        <v>31.705000000000002</v>
      </c>
      <c r="U18" s="618" t="s">
        <v>701</v>
      </c>
      <c r="V18" s="619"/>
      <c r="W18" s="630">
        <f>IF(A18="","",'START-SLABS'!I53)</f>
        <v>0</v>
      </c>
      <c r="X18" s="630">
        <f t="shared" si="12"/>
        <v>2230.3906000000002</v>
      </c>
      <c r="Y18" s="692">
        <f t="shared" ref="Y18:Y51" si="15">IF(A18="","",X18+W18)</f>
        <v>2230.3906000000002</v>
      </c>
      <c r="Z18" s="383" t="e">
        <f t="shared" si="13"/>
        <v>#DIV/0!</v>
      </c>
      <c r="AA18" s="622"/>
      <c r="AB18" s="690" t="e">
        <f t="shared" si="14"/>
        <v>#DIV/0!</v>
      </c>
      <c r="AC18" s="623"/>
    </row>
    <row r="19" spans="1:29" ht="15" customHeight="1" x14ac:dyDescent="0.3">
      <c r="A19" s="688" t="str">
        <f>IF('START-SLABS'!F12=0,"",'START-SLABS'!F12)</f>
        <v/>
      </c>
      <c r="B19" s="689" t="str">
        <f>IF('START-SLABS'!H12=0,"",'START-SLABS'!H12)</f>
        <v/>
      </c>
      <c r="C19" s="725" t="str">
        <f t="shared" si="0"/>
        <v/>
      </c>
      <c r="D19" s="695" t="str">
        <f>IF(A19="","",'START-SLABS'!AI12)</f>
        <v/>
      </c>
      <c r="E19" s="723">
        <f t="shared" si="1"/>
        <v>0</v>
      </c>
      <c r="F19" s="725" t="str">
        <f t="shared" si="2"/>
        <v/>
      </c>
      <c r="G19" s="698" t="str">
        <f>IF(A19="","",'START-SLABS'!U12+'START-SLABS'!X12)</f>
        <v/>
      </c>
      <c r="H19" s="710">
        <f t="shared" si="3"/>
        <v>0</v>
      </c>
      <c r="I19" s="725" t="str">
        <f t="shared" si="4"/>
        <v/>
      </c>
      <c r="J19" s="701" t="str">
        <f>IF(A19="","",'START-SLABS'!AA12+'START-SLABS'!AB12)</f>
        <v/>
      </c>
      <c r="K19" s="711">
        <f t="shared" si="5"/>
        <v>0</v>
      </c>
      <c r="L19" s="725" t="str">
        <f t="shared" si="6"/>
        <v/>
      </c>
      <c r="M19" s="705" t="str">
        <f>IF(A19="","",'START-SLABS'!AZ12)</f>
        <v/>
      </c>
      <c r="N19" s="712">
        <f t="shared" si="7"/>
        <v>0</v>
      </c>
      <c r="O19" s="725" t="str">
        <f t="shared" si="8"/>
        <v/>
      </c>
      <c r="P19" s="706" t="str">
        <f>IF(O19="","",'FIELD REPORT'!AA11)</f>
        <v/>
      </c>
      <c r="Q19" s="722">
        <f t="shared" si="9"/>
        <v>0</v>
      </c>
      <c r="R19" s="725" t="str">
        <f t="shared" si="10"/>
        <v/>
      </c>
      <c r="S19" s="708" t="str">
        <f>IF(A19="","",'START-SLABS'!U12+'START-SLABS'!X12)</f>
        <v/>
      </c>
      <c r="T19" s="708">
        <f t="shared" si="11"/>
        <v>0</v>
      </c>
      <c r="U19" s="618" t="s">
        <v>701</v>
      </c>
      <c r="V19" s="619"/>
      <c r="W19" s="630" t="str">
        <f>IF(A19="","",'START-SLABS'!I54)</f>
        <v/>
      </c>
      <c r="X19" s="630" t="str">
        <f t="shared" si="12"/>
        <v/>
      </c>
      <c r="Y19" s="692" t="str">
        <f t="shared" si="15"/>
        <v/>
      </c>
      <c r="Z19" s="383" t="e">
        <f t="shared" si="13"/>
        <v>#VALUE!</v>
      </c>
      <c r="AA19" s="622"/>
      <c r="AB19" s="690" t="str">
        <f t="shared" si="14"/>
        <v/>
      </c>
      <c r="AC19" s="623"/>
    </row>
    <row r="20" spans="1:29" ht="15" customHeight="1" x14ac:dyDescent="0.3">
      <c r="A20" s="688" t="str">
        <f>IF('START-SLABS'!F13=0,"",'START-SLABS'!F13)</f>
        <v>PLAN 1</v>
      </c>
      <c r="B20" s="689" t="str">
        <f>IF('START-SLABS'!H13=0,"",'START-SLABS'!H13)</f>
        <v>ELV A</v>
      </c>
      <c r="C20" s="725">
        <f t="shared" si="0"/>
        <v>10</v>
      </c>
      <c r="D20" s="695">
        <f>IF(A20="","",'START-SLABS'!AI13)</f>
        <v>128.54999999999998</v>
      </c>
      <c r="E20" s="723">
        <f t="shared" si="1"/>
        <v>1285.4999999999998</v>
      </c>
      <c r="F20" s="725">
        <f t="shared" si="2"/>
        <v>8</v>
      </c>
      <c r="G20" s="698">
        <f>IF(A20="","",'START-SLABS'!U13+'START-SLABS'!X13)</f>
        <v>58.46</v>
      </c>
      <c r="H20" s="710">
        <f t="shared" si="3"/>
        <v>467.68</v>
      </c>
      <c r="I20" s="725">
        <f t="shared" si="4"/>
        <v>4</v>
      </c>
      <c r="J20" s="701">
        <f>IF(A20="","",'START-SLABS'!AA13+'START-SLABS'!AB13)</f>
        <v>13.57</v>
      </c>
      <c r="K20" s="711">
        <f t="shared" si="5"/>
        <v>54.28</v>
      </c>
      <c r="L20" s="725">
        <f t="shared" si="6"/>
        <v>0.06</v>
      </c>
      <c r="M20" s="705">
        <f>IF(A20="","",'START-SLABS'!AZ13)</f>
        <v>489.08</v>
      </c>
      <c r="N20" s="712">
        <f t="shared" si="7"/>
        <v>29.344799999999999</v>
      </c>
      <c r="O20" s="725">
        <f t="shared" si="8"/>
        <v>0.06</v>
      </c>
      <c r="P20" s="706">
        <f>IF(O20="","",'FIELD REPORT'!AA12)</f>
        <v>1477.82</v>
      </c>
      <c r="Q20" s="722">
        <f t="shared" si="9"/>
        <v>88.669199999999989</v>
      </c>
      <c r="R20" s="725">
        <f t="shared" si="10"/>
        <v>0.5</v>
      </c>
      <c r="S20" s="708">
        <f>IF(A20="","",'START-SLABS'!U13+'START-SLABS'!X13)</f>
        <v>58.46</v>
      </c>
      <c r="T20" s="708">
        <f t="shared" si="11"/>
        <v>29.23</v>
      </c>
      <c r="U20" s="618" t="s">
        <v>701</v>
      </c>
      <c r="V20" s="619"/>
      <c r="W20" s="630">
        <f>IF(A20="","",'START-SLABS'!I55)</f>
        <v>20548</v>
      </c>
      <c r="X20" s="630">
        <f t="shared" si="12"/>
        <v>1954.704</v>
      </c>
      <c r="Y20" s="692">
        <f t="shared" si="15"/>
        <v>22502.704000000002</v>
      </c>
      <c r="Z20" s="383">
        <f t="shared" si="13"/>
        <v>9.512867432353514E-2</v>
      </c>
      <c r="AA20" s="622"/>
      <c r="AB20" s="690">
        <f t="shared" si="14"/>
        <v>9.512867432353514E-2</v>
      </c>
      <c r="AC20" s="623"/>
    </row>
    <row r="21" spans="1:29" ht="15.75" customHeight="1" x14ac:dyDescent="0.3">
      <c r="A21" s="688" t="str">
        <f>IF('START-SLABS'!F14=0,"",'START-SLABS'!F14)</f>
        <v/>
      </c>
      <c r="B21" s="689" t="str">
        <f>IF('START-SLABS'!H14=0,"",'START-SLABS'!H14)</f>
        <v/>
      </c>
      <c r="C21" s="725" t="str">
        <f t="shared" si="0"/>
        <v/>
      </c>
      <c r="D21" s="695" t="str">
        <f>IF(A21="","",'START-SLABS'!AI14)</f>
        <v/>
      </c>
      <c r="E21" s="723">
        <f t="shared" si="1"/>
        <v>0</v>
      </c>
      <c r="F21" s="725" t="str">
        <f t="shared" si="2"/>
        <v/>
      </c>
      <c r="G21" s="698" t="str">
        <f>IF(A21="","",'START-SLABS'!U14+'START-SLABS'!X14)</f>
        <v/>
      </c>
      <c r="H21" s="710">
        <f t="shared" si="3"/>
        <v>0</v>
      </c>
      <c r="I21" s="725" t="str">
        <f t="shared" si="4"/>
        <v/>
      </c>
      <c r="J21" s="701" t="str">
        <f>IF(A21="","",'START-SLABS'!AA14+'START-SLABS'!AB14)</f>
        <v/>
      </c>
      <c r="K21" s="711">
        <f t="shared" si="5"/>
        <v>0</v>
      </c>
      <c r="L21" s="725" t="str">
        <f t="shared" si="6"/>
        <v/>
      </c>
      <c r="M21" s="705" t="str">
        <f>IF(A21="","",'START-SLABS'!AZ14)</f>
        <v/>
      </c>
      <c r="N21" s="712">
        <f t="shared" si="7"/>
        <v>0</v>
      </c>
      <c r="O21" s="725" t="str">
        <f t="shared" si="8"/>
        <v/>
      </c>
      <c r="P21" s="706" t="str">
        <f>IF(O21="","",'FIELD REPORT'!AA13)</f>
        <v/>
      </c>
      <c r="Q21" s="722">
        <f t="shared" si="9"/>
        <v>0</v>
      </c>
      <c r="R21" s="725" t="str">
        <f t="shared" si="10"/>
        <v/>
      </c>
      <c r="S21" s="708" t="str">
        <f>IF(A21="","",'START-SLABS'!U14+'START-SLABS'!X14)</f>
        <v/>
      </c>
      <c r="T21" s="708">
        <f t="shared" si="11"/>
        <v>0</v>
      </c>
      <c r="U21" s="618" t="s">
        <v>701</v>
      </c>
      <c r="V21" s="619"/>
      <c r="W21" s="630" t="str">
        <f>IF(A21="","",'START-SLABS'!I56)</f>
        <v/>
      </c>
      <c r="X21" s="630" t="str">
        <f t="shared" si="12"/>
        <v/>
      </c>
      <c r="Y21" s="692" t="str">
        <f t="shared" si="15"/>
        <v/>
      </c>
      <c r="Z21" s="383" t="e">
        <f t="shared" si="13"/>
        <v>#VALUE!</v>
      </c>
      <c r="AA21" s="622"/>
      <c r="AB21" s="690" t="str">
        <f t="shared" si="14"/>
        <v/>
      </c>
      <c r="AC21" s="623"/>
    </row>
    <row r="22" spans="1:29" ht="15.75" customHeight="1" x14ac:dyDescent="0.3">
      <c r="A22" s="688" t="str">
        <f>IF('START-SLABS'!F15=0,"",'START-SLABS'!F15)</f>
        <v>PLAN 3</v>
      </c>
      <c r="B22" s="689" t="str">
        <f>IF('START-SLABS'!H15=0,"",'START-SLABS'!H15)</f>
        <v>ELV C</v>
      </c>
      <c r="C22" s="725">
        <f t="shared" si="0"/>
        <v>10</v>
      </c>
      <c r="D22" s="695">
        <f>IF(A22="","",'START-SLABS'!AI15)</f>
        <v>149.33000000000001</v>
      </c>
      <c r="E22" s="723">
        <f t="shared" si="1"/>
        <v>1493.3000000000002</v>
      </c>
      <c r="F22" s="725">
        <f t="shared" si="2"/>
        <v>8</v>
      </c>
      <c r="G22" s="698">
        <f>IF(A22="","",'START-SLABS'!U15+'START-SLABS'!X15)</f>
        <v>63.410000000000004</v>
      </c>
      <c r="H22" s="710">
        <f t="shared" si="3"/>
        <v>507.28000000000003</v>
      </c>
      <c r="I22" s="725">
        <f t="shared" si="4"/>
        <v>4</v>
      </c>
      <c r="J22" s="701">
        <f>IF(A22="","",'START-SLABS'!AA15+'START-SLABS'!AB15)</f>
        <v>16.350000000000001</v>
      </c>
      <c r="K22" s="711">
        <f t="shared" si="5"/>
        <v>65.400000000000006</v>
      </c>
      <c r="L22" s="725">
        <f t="shared" si="6"/>
        <v>0.06</v>
      </c>
      <c r="M22" s="705">
        <f>IF(A22="","",'START-SLABS'!AZ15)</f>
        <v>446.49</v>
      </c>
      <c r="N22" s="712">
        <f t="shared" si="7"/>
        <v>26.789400000000001</v>
      </c>
      <c r="O22" s="725">
        <f t="shared" si="8"/>
        <v>0.06</v>
      </c>
      <c r="P22" s="706">
        <f>IF(O22="","",'FIELD REPORT'!AA14)</f>
        <v>1765.27</v>
      </c>
      <c r="Q22" s="722">
        <f t="shared" si="9"/>
        <v>105.91619999999999</v>
      </c>
      <c r="R22" s="725">
        <f t="shared" si="10"/>
        <v>0.5</v>
      </c>
      <c r="S22" s="708">
        <f>IF(A22="","",'START-SLABS'!U15+'START-SLABS'!X15)</f>
        <v>63.410000000000004</v>
      </c>
      <c r="T22" s="708">
        <f t="shared" si="11"/>
        <v>31.705000000000002</v>
      </c>
      <c r="U22" s="618" t="s">
        <v>701</v>
      </c>
      <c r="V22" s="619"/>
      <c r="W22" s="630">
        <f>IF(A22="","",'START-SLABS'!I57)</f>
        <v>19102</v>
      </c>
      <c r="X22" s="630">
        <f t="shared" si="12"/>
        <v>2230.3906000000002</v>
      </c>
      <c r="Y22" s="692">
        <f t="shared" si="15"/>
        <v>21332.390599999999</v>
      </c>
      <c r="Z22" s="383">
        <f t="shared" si="13"/>
        <v>0.11676215056015078</v>
      </c>
      <c r="AA22" s="622"/>
      <c r="AB22" s="690">
        <f t="shared" si="14"/>
        <v>0.11676215056015078</v>
      </c>
      <c r="AC22" s="623"/>
    </row>
    <row r="23" spans="1:29" ht="15.75" customHeight="1" x14ac:dyDescent="0.3">
      <c r="A23" s="688" t="str">
        <f>IF('START-SLABS'!F16=0,"",'START-SLABS'!F16)</f>
        <v/>
      </c>
      <c r="B23" s="689" t="str">
        <f>IF('START-SLABS'!H16=0,"",'START-SLABS'!H16)</f>
        <v/>
      </c>
      <c r="C23" s="725" t="str">
        <f t="shared" si="0"/>
        <v/>
      </c>
      <c r="D23" s="695" t="str">
        <f>IF(A23="","",'START-SLABS'!AI16)</f>
        <v/>
      </c>
      <c r="E23" s="723">
        <f t="shared" si="1"/>
        <v>0</v>
      </c>
      <c r="F23" s="725" t="str">
        <f t="shared" si="2"/>
        <v/>
      </c>
      <c r="G23" s="698" t="str">
        <f>IF(A23="","",'START-SLABS'!U16+'START-SLABS'!X16)</f>
        <v/>
      </c>
      <c r="H23" s="710">
        <f t="shared" si="3"/>
        <v>0</v>
      </c>
      <c r="I23" s="725" t="str">
        <f t="shared" si="4"/>
        <v/>
      </c>
      <c r="J23" s="701" t="str">
        <f>IF(A23="","",'START-SLABS'!AA16+'START-SLABS'!AB16)</f>
        <v/>
      </c>
      <c r="K23" s="711">
        <f t="shared" si="5"/>
        <v>0</v>
      </c>
      <c r="L23" s="725" t="str">
        <f t="shared" si="6"/>
        <v/>
      </c>
      <c r="M23" s="705" t="str">
        <f>IF(A23="","",'START-SLABS'!AZ16)</f>
        <v/>
      </c>
      <c r="N23" s="712">
        <f t="shared" si="7"/>
        <v>0</v>
      </c>
      <c r="O23" s="725" t="str">
        <f t="shared" si="8"/>
        <v/>
      </c>
      <c r="P23" s="706" t="str">
        <f>IF(O23="","",'FIELD REPORT'!AA15)</f>
        <v/>
      </c>
      <c r="Q23" s="722">
        <f t="shared" si="9"/>
        <v>0</v>
      </c>
      <c r="R23" s="725" t="str">
        <f t="shared" si="10"/>
        <v/>
      </c>
      <c r="S23" s="708" t="str">
        <f>IF(A23="","",'START-SLABS'!U16+'START-SLABS'!X16)</f>
        <v/>
      </c>
      <c r="T23" s="708">
        <f t="shared" si="11"/>
        <v>0</v>
      </c>
      <c r="U23" s="618" t="s">
        <v>701</v>
      </c>
      <c r="V23" s="619"/>
      <c r="W23" s="630" t="str">
        <f>IF(A23="","",'START-SLABS'!I58)</f>
        <v/>
      </c>
      <c r="X23" s="630" t="str">
        <f t="shared" si="12"/>
        <v/>
      </c>
      <c r="Y23" s="692" t="str">
        <f t="shared" si="15"/>
        <v/>
      </c>
      <c r="Z23" s="383" t="e">
        <f t="shared" si="13"/>
        <v>#VALUE!</v>
      </c>
      <c r="AA23" s="622"/>
      <c r="AB23" s="690" t="str">
        <f t="shared" si="14"/>
        <v/>
      </c>
      <c r="AC23" s="623"/>
    </row>
    <row r="24" spans="1:29" ht="15" customHeight="1" x14ac:dyDescent="0.3">
      <c r="A24" s="688" t="str">
        <f>IF('START-SLABS'!F17=0,"",'START-SLABS'!F17)</f>
        <v>PLAN 1</v>
      </c>
      <c r="B24" s="689" t="str">
        <f>IF('START-SLABS'!H17=0,"",'START-SLABS'!H17)</f>
        <v>ELV C</v>
      </c>
      <c r="C24" s="725">
        <f t="shared" si="0"/>
        <v>10</v>
      </c>
      <c r="D24" s="695">
        <f>IF(A24="","",'START-SLABS'!AI17)</f>
        <v>128.54999999999998</v>
      </c>
      <c r="E24" s="723">
        <f t="shared" si="1"/>
        <v>1285.4999999999998</v>
      </c>
      <c r="F24" s="725">
        <f t="shared" si="2"/>
        <v>8</v>
      </c>
      <c r="G24" s="698">
        <f>IF(A24="","",'START-SLABS'!U17+'START-SLABS'!X17)</f>
        <v>58.46</v>
      </c>
      <c r="H24" s="710">
        <f t="shared" si="3"/>
        <v>467.68</v>
      </c>
      <c r="I24" s="725">
        <f t="shared" si="4"/>
        <v>4</v>
      </c>
      <c r="J24" s="701">
        <f>IF(A24="","",'START-SLABS'!AA17+'START-SLABS'!AB17)</f>
        <v>13.57</v>
      </c>
      <c r="K24" s="711">
        <f t="shared" si="5"/>
        <v>54.28</v>
      </c>
      <c r="L24" s="725">
        <f t="shared" si="6"/>
        <v>0.06</v>
      </c>
      <c r="M24" s="705">
        <f>IF(A24="","",'START-SLABS'!AZ17)</f>
        <v>489.08</v>
      </c>
      <c r="N24" s="712">
        <f t="shared" si="7"/>
        <v>29.344799999999999</v>
      </c>
      <c r="O24" s="725">
        <f t="shared" si="8"/>
        <v>0.06</v>
      </c>
      <c r="P24" s="706">
        <f>IF(O24="","",'FIELD REPORT'!AA16)</f>
        <v>1477.82</v>
      </c>
      <c r="Q24" s="722">
        <f t="shared" si="9"/>
        <v>88.669199999999989</v>
      </c>
      <c r="R24" s="725">
        <f t="shared" si="10"/>
        <v>0.5</v>
      </c>
      <c r="S24" s="708">
        <f>IF(A24="","",'START-SLABS'!U17+'START-SLABS'!X17)</f>
        <v>58.46</v>
      </c>
      <c r="T24" s="708">
        <f t="shared" si="11"/>
        <v>29.23</v>
      </c>
      <c r="U24" s="618" t="s">
        <v>701</v>
      </c>
      <c r="V24" s="619"/>
      <c r="W24" s="630">
        <f>IF(A24="","",'START-SLABS'!I59)</f>
        <v>0</v>
      </c>
      <c r="X24" s="630">
        <f t="shared" si="12"/>
        <v>1954.704</v>
      </c>
      <c r="Y24" s="692">
        <f t="shared" si="15"/>
        <v>1954.704</v>
      </c>
      <c r="Z24" s="383" t="e">
        <f t="shared" si="13"/>
        <v>#DIV/0!</v>
      </c>
      <c r="AA24" s="622"/>
      <c r="AB24" s="690" t="e">
        <f t="shared" si="14"/>
        <v>#DIV/0!</v>
      </c>
      <c r="AC24" s="624"/>
    </row>
    <row r="25" spans="1:29" ht="15" customHeight="1" x14ac:dyDescent="0.3">
      <c r="A25" s="688" t="str">
        <f>IF('START-SLABS'!F18=0,"",'START-SLABS'!F18)</f>
        <v/>
      </c>
      <c r="B25" s="689" t="str">
        <f>IF('START-SLABS'!H18=0,"",'START-SLABS'!H18)</f>
        <v/>
      </c>
      <c r="C25" s="725" t="str">
        <f t="shared" si="0"/>
        <v/>
      </c>
      <c r="D25" s="695" t="str">
        <f>IF(A25="","",'START-SLABS'!AI18)</f>
        <v/>
      </c>
      <c r="E25" s="723">
        <f t="shared" si="1"/>
        <v>0</v>
      </c>
      <c r="F25" s="725" t="str">
        <f t="shared" si="2"/>
        <v/>
      </c>
      <c r="G25" s="698" t="str">
        <f>IF(A25="","",'START-SLABS'!U18+'START-SLABS'!X18)</f>
        <v/>
      </c>
      <c r="H25" s="710">
        <f t="shared" si="3"/>
        <v>0</v>
      </c>
      <c r="I25" s="725" t="str">
        <f t="shared" si="4"/>
        <v/>
      </c>
      <c r="J25" s="701" t="str">
        <f>IF(A25="","",'START-SLABS'!AA18+'START-SLABS'!AB18)</f>
        <v/>
      </c>
      <c r="K25" s="711">
        <f t="shared" si="5"/>
        <v>0</v>
      </c>
      <c r="L25" s="725" t="str">
        <f t="shared" si="6"/>
        <v/>
      </c>
      <c r="M25" s="705" t="str">
        <f>IF(A25="","",'START-SLABS'!AZ18)</f>
        <v/>
      </c>
      <c r="N25" s="712">
        <f t="shared" si="7"/>
        <v>0</v>
      </c>
      <c r="O25" s="725" t="str">
        <f t="shared" si="8"/>
        <v/>
      </c>
      <c r="P25" s="706" t="str">
        <f>IF(O25="","",'FIELD REPORT'!AA17)</f>
        <v/>
      </c>
      <c r="Q25" s="722">
        <f t="shared" si="9"/>
        <v>0</v>
      </c>
      <c r="R25" s="725" t="str">
        <f t="shared" si="10"/>
        <v/>
      </c>
      <c r="S25" s="708" t="str">
        <f>IF(A25="","",'START-SLABS'!U18+'START-SLABS'!X18)</f>
        <v/>
      </c>
      <c r="T25" s="708">
        <f t="shared" si="11"/>
        <v>0</v>
      </c>
      <c r="U25" s="618" t="s">
        <v>701</v>
      </c>
      <c r="V25" s="619"/>
      <c r="W25" s="630" t="str">
        <f>IF(A25="","",'START-SLABS'!I60)</f>
        <v/>
      </c>
      <c r="X25" s="630" t="str">
        <f t="shared" si="12"/>
        <v/>
      </c>
      <c r="Y25" s="692" t="str">
        <f t="shared" si="15"/>
        <v/>
      </c>
      <c r="Z25" s="383" t="e">
        <f t="shared" si="13"/>
        <v>#VALUE!</v>
      </c>
      <c r="AA25" s="622"/>
      <c r="AB25" s="690" t="str">
        <f t="shared" si="14"/>
        <v/>
      </c>
      <c r="AC25" s="624"/>
    </row>
    <row r="26" spans="1:29" ht="15" customHeight="1" x14ac:dyDescent="0.3">
      <c r="A26" s="688" t="str">
        <f>IF('START-SLABS'!F19=0,"",'START-SLABS'!F19)</f>
        <v>PLAN 2</v>
      </c>
      <c r="B26" s="689" t="str">
        <f>IF('START-SLABS'!H19=0,"",'START-SLABS'!H19)</f>
        <v>ELV B</v>
      </c>
      <c r="C26" s="725">
        <f t="shared" si="0"/>
        <v>10</v>
      </c>
      <c r="D26" s="695">
        <f>IF(A26="","",'START-SLABS'!AI19)</f>
        <v>153.89000000000004</v>
      </c>
      <c r="E26" s="723">
        <f t="shared" si="1"/>
        <v>1538.9000000000005</v>
      </c>
      <c r="F26" s="725">
        <f t="shared" si="2"/>
        <v>8</v>
      </c>
      <c r="G26" s="698">
        <f>IF(A26="","",'START-SLABS'!U19+'START-SLABS'!X19)</f>
        <v>66.66</v>
      </c>
      <c r="H26" s="710">
        <f t="shared" si="3"/>
        <v>533.28</v>
      </c>
      <c r="I26" s="725">
        <f t="shared" si="4"/>
        <v>4</v>
      </c>
      <c r="J26" s="701">
        <f>IF(A26="","",'START-SLABS'!AA19+'START-SLABS'!AB19)</f>
        <v>16.32</v>
      </c>
      <c r="K26" s="711">
        <f t="shared" si="5"/>
        <v>65.28</v>
      </c>
      <c r="L26" s="725">
        <f t="shared" si="6"/>
        <v>0.06</v>
      </c>
      <c r="M26" s="705">
        <f>IF(A26="","",'START-SLABS'!AZ19)</f>
        <v>482.46000000000004</v>
      </c>
      <c r="N26" s="712">
        <f t="shared" si="7"/>
        <v>28.947600000000001</v>
      </c>
      <c r="O26" s="725">
        <f t="shared" si="8"/>
        <v>0.06</v>
      </c>
      <c r="P26" s="706">
        <f>IF(O26="","",'FIELD REPORT'!AA18)</f>
        <v>1762.79</v>
      </c>
      <c r="Q26" s="722">
        <f t="shared" si="9"/>
        <v>105.76739999999999</v>
      </c>
      <c r="R26" s="725">
        <f t="shared" si="10"/>
        <v>0.5</v>
      </c>
      <c r="S26" s="708">
        <f>IF(A26="","",'START-SLABS'!U19+'START-SLABS'!X19)</f>
        <v>66.66</v>
      </c>
      <c r="T26" s="708">
        <f t="shared" si="11"/>
        <v>33.33</v>
      </c>
      <c r="U26" s="618" t="s">
        <v>701</v>
      </c>
      <c r="V26" s="619"/>
      <c r="W26" s="630">
        <f>IF(A26="","",'START-SLABS'!I61)</f>
        <v>0</v>
      </c>
      <c r="X26" s="630">
        <f t="shared" si="12"/>
        <v>2305.5050000000006</v>
      </c>
      <c r="Y26" s="692">
        <f t="shared" si="15"/>
        <v>2305.5050000000006</v>
      </c>
      <c r="Z26" s="383" t="e">
        <f t="shared" si="13"/>
        <v>#DIV/0!</v>
      </c>
      <c r="AA26" s="622"/>
      <c r="AB26" s="690" t="e">
        <f t="shared" si="14"/>
        <v>#DIV/0!</v>
      </c>
      <c r="AC26" s="623"/>
    </row>
    <row r="27" spans="1:29" ht="15" customHeight="1" x14ac:dyDescent="0.3">
      <c r="A27" s="688" t="str">
        <f>IF('START-SLABS'!F20=0,"",'START-SLABS'!F20)</f>
        <v/>
      </c>
      <c r="B27" s="689" t="str">
        <f>IF('START-SLABS'!H20=0,"",'START-SLABS'!H20)</f>
        <v/>
      </c>
      <c r="C27" s="725" t="str">
        <f t="shared" si="0"/>
        <v/>
      </c>
      <c r="D27" s="695" t="str">
        <f>IF(A27="","",'START-SLABS'!AI20)</f>
        <v/>
      </c>
      <c r="E27" s="723">
        <f t="shared" si="1"/>
        <v>0</v>
      </c>
      <c r="F27" s="725" t="str">
        <f t="shared" si="2"/>
        <v/>
      </c>
      <c r="G27" s="698" t="str">
        <f>IF(A27="","",'START-SLABS'!U20+'START-SLABS'!X20)</f>
        <v/>
      </c>
      <c r="H27" s="710">
        <f t="shared" si="3"/>
        <v>0</v>
      </c>
      <c r="I27" s="725" t="str">
        <f t="shared" si="4"/>
        <v/>
      </c>
      <c r="J27" s="701" t="str">
        <f>IF(A27="","",'START-SLABS'!AA20+'START-SLABS'!AB20)</f>
        <v/>
      </c>
      <c r="K27" s="711">
        <f t="shared" si="5"/>
        <v>0</v>
      </c>
      <c r="L27" s="725" t="str">
        <f t="shared" si="6"/>
        <v/>
      </c>
      <c r="M27" s="705" t="str">
        <f>IF(A27="","",'START-SLABS'!AZ20)</f>
        <v/>
      </c>
      <c r="N27" s="712">
        <f t="shared" si="7"/>
        <v>0</v>
      </c>
      <c r="O27" s="725" t="str">
        <f t="shared" si="8"/>
        <v/>
      </c>
      <c r="P27" s="706" t="str">
        <f>IF(O27="","",'FIELD REPORT'!AA19)</f>
        <v/>
      </c>
      <c r="Q27" s="722">
        <f t="shared" si="9"/>
        <v>0</v>
      </c>
      <c r="R27" s="725" t="str">
        <f t="shared" si="10"/>
        <v/>
      </c>
      <c r="S27" s="708" t="str">
        <f>IF(A27="","",'START-SLABS'!U20+'START-SLABS'!X20)</f>
        <v/>
      </c>
      <c r="T27" s="708">
        <f t="shared" si="11"/>
        <v>0</v>
      </c>
      <c r="U27" s="618" t="s">
        <v>701</v>
      </c>
      <c r="V27" s="619"/>
      <c r="W27" s="630" t="str">
        <f>IF(A27="","",'START-SLABS'!I62)</f>
        <v/>
      </c>
      <c r="X27" s="630" t="str">
        <f t="shared" si="12"/>
        <v/>
      </c>
      <c r="Y27" s="692" t="str">
        <f t="shared" si="15"/>
        <v/>
      </c>
      <c r="Z27" s="383" t="e">
        <f t="shared" si="13"/>
        <v>#VALUE!</v>
      </c>
      <c r="AA27" s="622"/>
      <c r="AB27" s="690" t="str">
        <f t="shared" si="14"/>
        <v/>
      </c>
      <c r="AC27" s="623"/>
    </row>
    <row r="28" spans="1:29" ht="15" customHeight="1" x14ac:dyDescent="0.3">
      <c r="A28" s="688" t="str">
        <f>IF('START-SLABS'!F21=0,"",'START-SLABS'!F21)</f>
        <v>PLAN 1</v>
      </c>
      <c r="B28" s="689" t="str">
        <f>IF('START-SLABS'!H21=0,"",'START-SLABS'!H21)</f>
        <v>ELV A</v>
      </c>
      <c r="C28" s="725">
        <f t="shared" si="0"/>
        <v>10</v>
      </c>
      <c r="D28" s="695">
        <f>IF(A28="","",'START-SLABS'!AI21)</f>
        <v>128.54999999999998</v>
      </c>
      <c r="E28" s="723">
        <f t="shared" si="1"/>
        <v>1285.4999999999998</v>
      </c>
      <c r="F28" s="725">
        <f t="shared" si="2"/>
        <v>8</v>
      </c>
      <c r="G28" s="698">
        <f>IF(A28="","",'START-SLABS'!U21+'START-SLABS'!X21)</f>
        <v>58.46</v>
      </c>
      <c r="H28" s="710">
        <f t="shared" si="3"/>
        <v>467.68</v>
      </c>
      <c r="I28" s="725">
        <f t="shared" si="4"/>
        <v>4</v>
      </c>
      <c r="J28" s="701">
        <f>IF(A28="","",'START-SLABS'!AA21+'START-SLABS'!AB21)</f>
        <v>13.57</v>
      </c>
      <c r="K28" s="711">
        <f t="shared" si="5"/>
        <v>54.28</v>
      </c>
      <c r="L28" s="725">
        <f t="shared" si="6"/>
        <v>0.06</v>
      </c>
      <c r="M28" s="705">
        <f>IF(A28="","",'START-SLABS'!AZ21)</f>
        <v>489.08</v>
      </c>
      <c r="N28" s="712">
        <f t="shared" si="7"/>
        <v>29.344799999999999</v>
      </c>
      <c r="O28" s="725">
        <f t="shared" si="8"/>
        <v>0.06</v>
      </c>
      <c r="P28" s="706">
        <f>IF(O28="","",'FIELD REPORT'!AA20)</f>
        <v>1477.82</v>
      </c>
      <c r="Q28" s="722">
        <f t="shared" si="9"/>
        <v>88.669199999999989</v>
      </c>
      <c r="R28" s="725">
        <f t="shared" si="10"/>
        <v>0.5</v>
      </c>
      <c r="S28" s="708">
        <f>IF(A28="","",'START-SLABS'!U21+'START-SLABS'!X21)</f>
        <v>58.46</v>
      </c>
      <c r="T28" s="708">
        <f t="shared" si="11"/>
        <v>29.23</v>
      </c>
      <c r="U28" s="618" t="s">
        <v>701</v>
      </c>
      <c r="V28" s="619"/>
      <c r="W28" s="630">
        <f>IF(A28="","",'START-SLABS'!I63)</f>
        <v>0</v>
      </c>
      <c r="X28" s="630">
        <f t="shared" si="12"/>
        <v>1954.704</v>
      </c>
      <c r="Y28" s="692">
        <f t="shared" si="15"/>
        <v>1954.704</v>
      </c>
      <c r="Z28" s="383" t="e">
        <f t="shared" si="13"/>
        <v>#DIV/0!</v>
      </c>
      <c r="AA28" s="622"/>
      <c r="AB28" s="690" t="e">
        <f t="shared" si="14"/>
        <v>#DIV/0!</v>
      </c>
      <c r="AC28" s="623"/>
    </row>
    <row r="29" spans="1:29" ht="15.75" customHeight="1" x14ac:dyDescent="0.3">
      <c r="A29" s="688" t="str">
        <f>IF('START-SLABS'!F22=0,"",'START-SLABS'!F22)</f>
        <v/>
      </c>
      <c r="B29" s="689" t="str">
        <f>IF('START-SLABS'!H22=0,"",'START-SLABS'!H22)</f>
        <v/>
      </c>
      <c r="C29" s="725" t="str">
        <f t="shared" si="0"/>
        <v/>
      </c>
      <c r="D29" s="695" t="str">
        <f>IF(A29="","",'START-SLABS'!AI22)</f>
        <v/>
      </c>
      <c r="E29" s="723">
        <f t="shared" si="1"/>
        <v>0</v>
      </c>
      <c r="F29" s="725" t="str">
        <f t="shared" si="2"/>
        <v/>
      </c>
      <c r="G29" s="698" t="str">
        <f>IF(A29="","",'START-SLABS'!U22+'START-SLABS'!X22)</f>
        <v/>
      </c>
      <c r="H29" s="710">
        <f t="shared" si="3"/>
        <v>0</v>
      </c>
      <c r="I29" s="725" t="str">
        <f t="shared" si="4"/>
        <v/>
      </c>
      <c r="J29" s="701" t="str">
        <f>IF(A29="","",'START-SLABS'!AA22+'START-SLABS'!AB22)</f>
        <v/>
      </c>
      <c r="K29" s="711">
        <f t="shared" si="5"/>
        <v>0</v>
      </c>
      <c r="L29" s="725" t="str">
        <f t="shared" si="6"/>
        <v/>
      </c>
      <c r="M29" s="705" t="str">
        <f>IF(A29="","",'START-SLABS'!AZ22)</f>
        <v/>
      </c>
      <c r="N29" s="712">
        <f t="shared" si="7"/>
        <v>0</v>
      </c>
      <c r="O29" s="725" t="str">
        <f t="shared" si="8"/>
        <v/>
      </c>
      <c r="P29" s="706" t="str">
        <f>IF(O29="","",'FIELD REPORT'!AA21)</f>
        <v/>
      </c>
      <c r="Q29" s="722">
        <f t="shared" si="9"/>
        <v>0</v>
      </c>
      <c r="R29" s="725" t="str">
        <f t="shared" si="10"/>
        <v/>
      </c>
      <c r="S29" s="708" t="str">
        <f>IF(A29="","",'START-SLABS'!U22+'START-SLABS'!X22)</f>
        <v/>
      </c>
      <c r="T29" s="708">
        <f t="shared" si="11"/>
        <v>0</v>
      </c>
      <c r="U29" s="618" t="s">
        <v>701</v>
      </c>
      <c r="V29" s="619"/>
      <c r="W29" s="630" t="str">
        <f>IF(A29="","",'START-SLABS'!I64)</f>
        <v/>
      </c>
      <c r="X29" s="630" t="str">
        <f t="shared" si="12"/>
        <v/>
      </c>
      <c r="Y29" s="692" t="str">
        <f t="shared" si="15"/>
        <v/>
      </c>
      <c r="Z29" s="383" t="e">
        <f t="shared" si="13"/>
        <v>#VALUE!</v>
      </c>
      <c r="AA29" s="622"/>
      <c r="AB29" s="690" t="str">
        <f t="shared" si="14"/>
        <v/>
      </c>
      <c r="AC29" s="623"/>
    </row>
    <row r="30" spans="1:29" ht="15.75" customHeight="1" x14ac:dyDescent="0.3">
      <c r="A30" s="688" t="str">
        <f>IF('START-SLABS'!F23=0,"",'START-SLABS'!F23)</f>
        <v>PLAN 3</v>
      </c>
      <c r="B30" s="689" t="str">
        <f>IF('START-SLABS'!H23=0,"",'START-SLABS'!H23)</f>
        <v>ELV B</v>
      </c>
      <c r="C30" s="725">
        <f t="shared" si="0"/>
        <v>10</v>
      </c>
      <c r="D30" s="695">
        <f>IF(A30="","",'START-SLABS'!AI23)</f>
        <v>149.33000000000001</v>
      </c>
      <c r="E30" s="723">
        <f t="shared" si="1"/>
        <v>1493.3000000000002</v>
      </c>
      <c r="F30" s="725">
        <f t="shared" si="2"/>
        <v>8</v>
      </c>
      <c r="G30" s="698">
        <f>IF(A30="","",'START-SLABS'!U23+'START-SLABS'!X23)</f>
        <v>63.410000000000004</v>
      </c>
      <c r="H30" s="710">
        <f t="shared" si="3"/>
        <v>507.28000000000003</v>
      </c>
      <c r="I30" s="725">
        <f t="shared" si="4"/>
        <v>4</v>
      </c>
      <c r="J30" s="701">
        <f>IF(A30="","",'START-SLABS'!AA23+'START-SLABS'!AB23)</f>
        <v>16.350000000000001</v>
      </c>
      <c r="K30" s="711">
        <f t="shared" si="5"/>
        <v>65.400000000000006</v>
      </c>
      <c r="L30" s="725">
        <f t="shared" si="6"/>
        <v>0.06</v>
      </c>
      <c r="M30" s="705">
        <f>IF(A30="","",'START-SLABS'!AZ23)</f>
        <v>446.49</v>
      </c>
      <c r="N30" s="712">
        <f t="shared" si="7"/>
        <v>26.789400000000001</v>
      </c>
      <c r="O30" s="725">
        <f t="shared" si="8"/>
        <v>0.06</v>
      </c>
      <c r="P30" s="706">
        <f>IF(O30="","",'FIELD REPORT'!AA22)</f>
        <v>1765.27</v>
      </c>
      <c r="Q30" s="722">
        <f t="shared" si="9"/>
        <v>105.91619999999999</v>
      </c>
      <c r="R30" s="725">
        <f t="shared" si="10"/>
        <v>0.5</v>
      </c>
      <c r="S30" s="708">
        <f>IF(A30="","",'START-SLABS'!U23+'START-SLABS'!X23)</f>
        <v>63.410000000000004</v>
      </c>
      <c r="T30" s="708">
        <f t="shared" si="11"/>
        <v>31.705000000000002</v>
      </c>
      <c r="U30" s="618" t="s">
        <v>701</v>
      </c>
      <c r="V30" s="619"/>
      <c r="W30" s="630">
        <f>IF(A30="","",'START-SLABS'!I65)</f>
        <v>0</v>
      </c>
      <c r="X30" s="630">
        <f t="shared" si="12"/>
        <v>2230.3906000000002</v>
      </c>
      <c r="Y30" s="692">
        <f t="shared" si="15"/>
        <v>2230.3906000000002</v>
      </c>
      <c r="Z30" s="383" t="e">
        <f t="shared" si="13"/>
        <v>#DIV/0!</v>
      </c>
      <c r="AA30" s="622"/>
      <c r="AB30" s="690" t="e">
        <f t="shared" si="14"/>
        <v>#DIV/0!</v>
      </c>
      <c r="AC30" s="623"/>
    </row>
    <row r="31" spans="1:29" ht="15.75" customHeight="1" x14ac:dyDescent="0.3">
      <c r="A31" s="688" t="str">
        <f>IF('START-SLABS'!F24=0,"",'START-SLABS'!F24)</f>
        <v/>
      </c>
      <c r="B31" s="689" t="str">
        <f>IF('START-SLABS'!H24=0,"",'START-SLABS'!H24)</f>
        <v/>
      </c>
      <c r="C31" s="725" t="str">
        <f t="shared" si="0"/>
        <v/>
      </c>
      <c r="D31" s="695" t="str">
        <f>IF(A31="","",'START-SLABS'!AI24)</f>
        <v/>
      </c>
      <c r="E31" s="723">
        <f t="shared" si="1"/>
        <v>0</v>
      </c>
      <c r="F31" s="725" t="str">
        <f t="shared" si="2"/>
        <v/>
      </c>
      <c r="G31" s="698" t="str">
        <f>IF(A31="","",'START-SLABS'!U24+'START-SLABS'!X24)</f>
        <v/>
      </c>
      <c r="H31" s="710">
        <f t="shared" si="3"/>
        <v>0</v>
      </c>
      <c r="I31" s="725" t="str">
        <f t="shared" si="4"/>
        <v/>
      </c>
      <c r="J31" s="701" t="str">
        <f>IF(A31="","",'START-SLABS'!AA24+'START-SLABS'!AB24)</f>
        <v/>
      </c>
      <c r="K31" s="711">
        <f t="shared" si="5"/>
        <v>0</v>
      </c>
      <c r="L31" s="725" t="str">
        <f t="shared" si="6"/>
        <v/>
      </c>
      <c r="M31" s="705" t="str">
        <f>IF(A31="","",'START-SLABS'!AZ24)</f>
        <v/>
      </c>
      <c r="N31" s="712">
        <f t="shared" si="7"/>
        <v>0</v>
      </c>
      <c r="O31" s="725" t="str">
        <f t="shared" si="8"/>
        <v/>
      </c>
      <c r="P31" s="706" t="str">
        <f>IF(O31="","",'FIELD REPORT'!AA23)</f>
        <v/>
      </c>
      <c r="Q31" s="722">
        <f t="shared" si="9"/>
        <v>0</v>
      </c>
      <c r="R31" s="725" t="str">
        <f t="shared" si="10"/>
        <v/>
      </c>
      <c r="S31" s="708" t="str">
        <f>IF(A31="","",'START-SLABS'!U24+'START-SLABS'!X24)</f>
        <v/>
      </c>
      <c r="T31" s="708">
        <f t="shared" si="11"/>
        <v>0</v>
      </c>
      <c r="U31" s="618" t="s">
        <v>701</v>
      </c>
      <c r="V31" s="619"/>
      <c r="W31" s="630" t="str">
        <f>IF(A31="","",'START-SLABS'!I66)</f>
        <v/>
      </c>
      <c r="X31" s="630" t="str">
        <f t="shared" si="12"/>
        <v/>
      </c>
      <c r="Y31" s="692" t="str">
        <f t="shared" si="15"/>
        <v/>
      </c>
      <c r="Z31" s="383" t="e">
        <f t="shared" si="13"/>
        <v>#VALUE!</v>
      </c>
      <c r="AA31" s="622"/>
      <c r="AB31" s="690" t="str">
        <f t="shared" si="14"/>
        <v/>
      </c>
      <c r="AC31" s="623"/>
    </row>
    <row r="32" spans="1:29" ht="15" customHeight="1" x14ac:dyDescent="0.3">
      <c r="A32" s="688" t="str">
        <f>IF('START-SLABS'!F25=0,"",'START-SLABS'!F25)</f>
        <v>PLAN 1</v>
      </c>
      <c r="B32" s="689" t="str">
        <f>IF('START-SLABS'!H25=0,"",'START-SLABS'!H25)</f>
        <v>ELV D</v>
      </c>
      <c r="C32" s="725">
        <f t="shared" si="0"/>
        <v>10</v>
      </c>
      <c r="D32" s="695">
        <f>IF(A32="","",'START-SLABS'!AI25)</f>
        <v>125.25</v>
      </c>
      <c r="E32" s="723">
        <f t="shared" si="1"/>
        <v>1252.5</v>
      </c>
      <c r="F32" s="725">
        <f t="shared" si="2"/>
        <v>8</v>
      </c>
      <c r="G32" s="698">
        <f>IF(A32="","",'START-SLABS'!U25+'START-SLABS'!X25)</f>
        <v>56.71</v>
      </c>
      <c r="H32" s="710">
        <f t="shared" si="3"/>
        <v>453.68</v>
      </c>
      <c r="I32" s="725">
        <f t="shared" si="4"/>
        <v>4</v>
      </c>
      <c r="J32" s="701">
        <f>IF(A32="","",'START-SLABS'!AA25+'START-SLABS'!AB25)</f>
        <v>13.27</v>
      </c>
      <c r="K32" s="711">
        <f t="shared" si="5"/>
        <v>53.08</v>
      </c>
      <c r="L32" s="725">
        <f t="shared" si="6"/>
        <v>0.06</v>
      </c>
      <c r="M32" s="705">
        <f>IF(A32="","",'START-SLABS'!AZ25)</f>
        <v>444.85999999999996</v>
      </c>
      <c r="N32" s="712">
        <f t="shared" si="7"/>
        <v>26.691599999999998</v>
      </c>
      <c r="O32" s="725">
        <f t="shared" si="8"/>
        <v>0.06</v>
      </c>
      <c r="P32" s="706">
        <f>IF(O32="","",'FIELD REPORT'!AA24)</f>
        <v>1447.05</v>
      </c>
      <c r="Q32" s="722">
        <f t="shared" si="9"/>
        <v>86.822999999999993</v>
      </c>
      <c r="R32" s="725">
        <f t="shared" si="10"/>
        <v>0.5</v>
      </c>
      <c r="S32" s="708">
        <f>IF(A32="","",'START-SLABS'!U25+'START-SLABS'!X25)</f>
        <v>56.71</v>
      </c>
      <c r="T32" s="708">
        <f t="shared" si="11"/>
        <v>28.355</v>
      </c>
      <c r="U32" s="618" t="s">
        <v>701</v>
      </c>
      <c r="V32" s="619"/>
      <c r="W32" s="630">
        <f>IF(A32="","",'START-SLABS'!I67)</f>
        <v>0</v>
      </c>
      <c r="X32" s="630">
        <f t="shared" si="12"/>
        <v>1901.1296000000002</v>
      </c>
      <c r="Y32" s="692">
        <f t="shared" si="15"/>
        <v>1901.1296000000002</v>
      </c>
      <c r="Z32" s="383" t="e">
        <f t="shared" si="13"/>
        <v>#DIV/0!</v>
      </c>
      <c r="AA32" s="622"/>
      <c r="AB32" s="690" t="e">
        <f t="shared" si="14"/>
        <v>#DIV/0!</v>
      </c>
      <c r="AC32" s="624"/>
    </row>
    <row r="33" spans="1:29" ht="15" customHeight="1" x14ac:dyDescent="0.3">
      <c r="A33" s="688" t="str">
        <f>IF('START-SLABS'!F26=0,"",'START-SLABS'!F26)</f>
        <v/>
      </c>
      <c r="B33" s="689" t="str">
        <f>IF('START-SLABS'!H26=0,"",'START-SLABS'!H26)</f>
        <v/>
      </c>
      <c r="C33" s="725" t="str">
        <f t="shared" si="0"/>
        <v/>
      </c>
      <c r="D33" s="695" t="str">
        <f>IF(A33="","",'START-SLABS'!AI26)</f>
        <v/>
      </c>
      <c r="E33" s="723">
        <f t="shared" si="1"/>
        <v>0</v>
      </c>
      <c r="F33" s="725" t="str">
        <f t="shared" si="2"/>
        <v/>
      </c>
      <c r="G33" s="698" t="str">
        <f>IF(A33="","",'START-SLABS'!U26+'START-SLABS'!X26)</f>
        <v/>
      </c>
      <c r="H33" s="710">
        <f t="shared" si="3"/>
        <v>0</v>
      </c>
      <c r="I33" s="725" t="str">
        <f t="shared" si="4"/>
        <v/>
      </c>
      <c r="J33" s="701" t="str">
        <f>IF(A33="","",'START-SLABS'!AA26+'START-SLABS'!AB26)</f>
        <v/>
      </c>
      <c r="K33" s="711">
        <f t="shared" si="5"/>
        <v>0</v>
      </c>
      <c r="L33" s="725" t="str">
        <f t="shared" si="6"/>
        <v/>
      </c>
      <c r="M33" s="705" t="str">
        <f>IF(A33="","",'START-SLABS'!AZ26)</f>
        <v/>
      </c>
      <c r="N33" s="712">
        <f t="shared" si="7"/>
        <v>0</v>
      </c>
      <c r="O33" s="725" t="str">
        <f t="shared" si="8"/>
        <v/>
      </c>
      <c r="P33" s="706" t="str">
        <f>IF(O33="","",'FIELD REPORT'!AA25)</f>
        <v/>
      </c>
      <c r="Q33" s="722">
        <f t="shared" si="9"/>
        <v>0</v>
      </c>
      <c r="R33" s="725" t="str">
        <f t="shared" si="10"/>
        <v/>
      </c>
      <c r="S33" s="708" t="str">
        <f>IF(A33="","",'START-SLABS'!U26+'START-SLABS'!X26)</f>
        <v/>
      </c>
      <c r="T33" s="708">
        <f t="shared" si="11"/>
        <v>0</v>
      </c>
      <c r="U33" s="618" t="s">
        <v>701</v>
      </c>
      <c r="V33" s="619"/>
      <c r="W33" s="630" t="str">
        <f>IF(A33="","",'START-SLABS'!I68)</f>
        <v/>
      </c>
      <c r="X33" s="630" t="str">
        <f t="shared" si="12"/>
        <v/>
      </c>
      <c r="Y33" s="692" t="str">
        <f t="shared" si="15"/>
        <v/>
      </c>
      <c r="Z33" s="383" t="e">
        <f t="shared" si="13"/>
        <v>#VALUE!</v>
      </c>
      <c r="AA33" s="622"/>
      <c r="AB33" s="690" t="str">
        <f t="shared" si="14"/>
        <v/>
      </c>
      <c r="AC33" s="624"/>
    </row>
    <row r="34" spans="1:29" ht="15" customHeight="1" x14ac:dyDescent="0.3">
      <c r="A34" s="688" t="str">
        <f>IF('START-SLABS'!F27=0,"",'START-SLABS'!F27)</f>
        <v>PLAN 2</v>
      </c>
      <c r="B34" s="689" t="str">
        <f>IF('START-SLABS'!H27=0,"",'START-SLABS'!H27)</f>
        <v>ELV A</v>
      </c>
      <c r="C34" s="725">
        <f t="shared" si="0"/>
        <v>10</v>
      </c>
      <c r="D34" s="695">
        <f>IF(A34="","",'START-SLABS'!AI27)</f>
        <v>153.89000000000004</v>
      </c>
      <c r="E34" s="723">
        <f t="shared" si="1"/>
        <v>1538.9000000000005</v>
      </c>
      <c r="F34" s="725">
        <f t="shared" si="2"/>
        <v>8</v>
      </c>
      <c r="G34" s="698">
        <f>IF(A34="","",'START-SLABS'!U27+'START-SLABS'!X27)</f>
        <v>66.66</v>
      </c>
      <c r="H34" s="710">
        <f t="shared" si="3"/>
        <v>533.28</v>
      </c>
      <c r="I34" s="725">
        <f t="shared" si="4"/>
        <v>4</v>
      </c>
      <c r="J34" s="701">
        <f>IF(A34="","",'START-SLABS'!AA27+'START-SLABS'!AB27)</f>
        <v>16.32</v>
      </c>
      <c r="K34" s="711">
        <f t="shared" si="5"/>
        <v>65.28</v>
      </c>
      <c r="L34" s="725">
        <f t="shared" si="6"/>
        <v>0.06</v>
      </c>
      <c r="M34" s="705">
        <f>IF(A34="","",'START-SLABS'!AZ27)</f>
        <v>482.46000000000004</v>
      </c>
      <c r="N34" s="712">
        <f t="shared" si="7"/>
        <v>28.947600000000001</v>
      </c>
      <c r="O34" s="725">
        <f t="shared" si="8"/>
        <v>0.06</v>
      </c>
      <c r="P34" s="706">
        <f>IF(O34="","",'FIELD REPORT'!AA26)</f>
        <v>1762.79</v>
      </c>
      <c r="Q34" s="722">
        <f t="shared" si="9"/>
        <v>105.76739999999999</v>
      </c>
      <c r="R34" s="725">
        <f t="shared" si="10"/>
        <v>0.5</v>
      </c>
      <c r="S34" s="708">
        <f>IF(A34="","",'START-SLABS'!U27+'START-SLABS'!X27)</f>
        <v>66.66</v>
      </c>
      <c r="T34" s="708">
        <f t="shared" si="11"/>
        <v>33.33</v>
      </c>
      <c r="U34" s="618" t="s">
        <v>701</v>
      </c>
      <c r="V34" s="619"/>
      <c r="W34" s="630">
        <f>IF(A34="","",'START-SLABS'!I69)</f>
        <v>0</v>
      </c>
      <c r="X34" s="630">
        <f t="shared" si="12"/>
        <v>2305.5050000000006</v>
      </c>
      <c r="Y34" s="692">
        <f t="shared" si="15"/>
        <v>2305.5050000000006</v>
      </c>
      <c r="Z34" s="383" t="e">
        <f t="shared" si="13"/>
        <v>#DIV/0!</v>
      </c>
      <c r="AA34" s="622"/>
      <c r="AB34" s="690" t="e">
        <f t="shared" si="14"/>
        <v>#DIV/0!</v>
      </c>
      <c r="AC34" s="624"/>
    </row>
    <row r="35" spans="1:29" ht="15" customHeight="1" x14ac:dyDescent="0.3">
      <c r="A35" s="688" t="str">
        <f>IF('START-SLABS'!F28=0,"",'START-SLABS'!F28)</f>
        <v/>
      </c>
      <c r="B35" s="689" t="str">
        <f>IF('START-SLABS'!H28=0,"",'START-SLABS'!H28)</f>
        <v/>
      </c>
      <c r="C35" s="725" t="str">
        <f t="shared" si="0"/>
        <v/>
      </c>
      <c r="D35" s="695" t="str">
        <f>IF(A35="","",'START-SLABS'!AI28)</f>
        <v/>
      </c>
      <c r="E35" s="723">
        <f t="shared" si="1"/>
        <v>0</v>
      </c>
      <c r="F35" s="725" t="str">
        <f t="shared" si="2"/>
        <v/>
      </c>
      <c r="G35" s="698" t="str">
        <f>IF(A35="","",'START-SLABS'!U28+'START-SLABS'!X28)</f>
        <v/>
      </c>
      <c r="H35" s="710">
        <f t="shared" si="3"/>
        <v>0</v>
      </c>
      <c r="I35" s="725" t="str">
        <f t="shared" si="4"/>
        <v/>
      </c>
      <c r="J35" s="701" t="str">
        <f>IF(A35="","",'START-SLABS'!AA28+'START-SLABS'!AB28)</f>
        <v/>
      </c>
      <c r="K35" s="711">
        <f t="shared" si="5"/>
        <v>0</v>
      </c>
      <c r="L35" s="725" t="str">
        <f t="shared" si="6"/>
        <v/>
      </c>
      <c r="M35" s="705" t="str">
        <f>IF(A35="","",'START-SLABS'!AZ28)</f>
        <v/>
      </c>
      <c r="N35" s="712">
        <f t="shared" si="7"/>
        <v>0</v>
      </c>
      <c r="O35" s="725" t="str">
        <f t="shared" si="8"/>
        <v/>
      </c>
      <c r="P35" s="706" t="str">
        <f>IF(O35="","",'FIELD REPORT'!AA27)</f>
        <v/>
      </c>
      <c r="Q35" s="722">
        <f t="shared" si="9"/>
        <v>0</v>
      </c>
      <c r="R35" s="725" t="str">
        <f t="shared" si="10"/>
        <v/>
      </c>
      <c r="S35" s="708" t="str">
        <f>IF(A35="","",'START-SLABS'!U28+'START-SLABS'!X28)</f>
        <v/>
      </c>
      <c r="T35" s="708">
        <f t="shared" si="11"/>
        <v>0</v>
      </c>
      <c r="U35" s="618" t="s">
        <v>701</v>
      </c>
      <c r="V35" s="619"/>
      <c r="W35" s="630" t="str">
        <f>IF(A35="","",'START-SLABS'!I70)</f>
        <v/>
      </c>
      <c r="X35" s="630" t="str">
        <f t="shared" si="12"/>
        <v/>
      </c>
      <c r="Y35" s="692" t="str">
        <f t="shared" si="15"/>
        <v/>
      </c>
      <c r="Z35" s="383" t="e">
        <f t="shared" si="13"/>
        <v>#VALUE!</v>
      </c>
      <c r="AA35" s="622"/>
      <c r="AB35" s="690" t="str">
        <f t="shared" si="14"/>
        <v/>
      </c>
      <c r="AC35" s="623"/>
    </row>
    <row r="36" spans="1:29" ht="15" customHeight="1" x14ac:dyDescent="0.3">
      <c r="A36" s="688" t="str">
        <f>IF('START-SLABS'!F29=0,"",'START-SLABS'!F29)</f>
        <v/>
      </c>
      <c r="B36" s="689" t="str">
        <f>IF('START-SLABS'!H29=0,"",'START-SLABS'!H29)</f>
        <v/>
      </c>
      <c r="C36" s="725" t="str">
        <f t="shared" si="0"/>
        <v/>
      </c>
      <c r="D36" s="695" t="str">
        <f>IF(A36="","",'START-SLABS'!AI29)</f>
        <v/>
      </c>
      <c r="E36" s="723">
        <f t="shared" si="1"/>
        <v>0</v>
      </c>
      <c r="F36" s="725" t="str">
        <f t="shared" si="2"/>
        <v/>
      </c>
      <c r="G36" s="698" t="str">
        <f>IF(A36="","",'START-SLABS'!U29+'START-SLABS'!X29)</f>
        <v/>
      </c>
      <c r="H36" s="710">
        <f t="shared" si="3"/>
        <v>0</v>
      </c>
      <c r="I36" s="725" t="str">
        <f t="shared" si="4"/>
        <v/>
      </c>
      <c r="J36" s="701" t="str">
        <f>IF(A36="","",'START-SLABS'!AA29+'START-SLABS'!AB29)</f>
        <v/>
      </c>
      <c r="K36" s="711">
        <f t="shared" si="5"/>
        <v>0</v>
      </c>
      <c r="L36" s="725" t="str">
        <f t="shared" si="6"/>
        <v/>
      </c>
      <c r="M36" s="705" t="str">
        <f>IF(A36="","",'START-SLABS'!AZ29)</f>
        <v/>
      </c>
      <c r="N36" s="712">
        <f t="shared" si="7"/>
        <v>0</v>
      </c>
      <c r="O36" s="725" t="str">
        <f t="shared" si="8"/>
        <v/>
      </c>
      <c r="P36" s="706" t="str">
        <f>IF(O36="","",'FIELD REPORT'!AA28)</f>
        <v/>
      </c>
      <c r="Q36" s="722">
        <f t="shared" si="9"/>
        <v>0</v>
      </c>
      <c r="R36" s="725" t="str">
        <f t="shared" si="10"/>
        <v/>
      </c>
      <c r="S36" s="708" t="str">
        <f>IF(A36="","",'START-SLABS'!U29+'START-SLABS'!X29)</f>
        <v/>
      </c>
      <c r="T36" s="708">
        <f t="shared" si="11"/>
        <v>0</v>
      </c>
      <c r="U36" s="618" t="s">
        <v>701</v>
      </c>
      <c r="V36" s="619"/>
      <c r="W36" s="630" t="str">
        <f>IF(A36="","",'START-SLABS'!I71)</f>
        <v/>
      </c>
      <c r="X36" s="630" t="str">
        <f t="shared" si="12"/>
        <v/>
      </c>
      <c r="Y36" s="692" t="str">
        <f t="shared" si="15"/>
        <v/>
      </c>
      <c r="Z36" s="383" t="e">
        <f t="shared" si="13"/>
        <v>#VALUE!</v>
      </c>
      <c r="AA36" s="622"/>
      <c r="AB36" s="690" t="str">
        <f t="shared" si="14"/>
        <v/>
      </c>
      <c r="AC36" s="623"/>
    </row>
    <row r="37" spans="1:29" ht="15" customHeight="1" x14ac:dyDescent="0.3">
      <c r="A37" s="688" t="str">
        <f>IF('START-SLABS'!F30=0,"",'START-SLABS'!F30)</f>
        <v/>
      </c>
      <c r="B37" s="689" t="str">
        <f>IF('START-SLABS'!H30=0,"",'START-SLABS'!H30)</f>
        <v/>
      </c>
      <c r="C37" s="725" t="str">
        <f t="shared" si="0"/>
        <v/>
      </c>
      <c r="D37" s="695" t="str">
        <f>IF(A37="","",'START-SLABS'!AI30)</f>
        <v/>
      </c>
      <c r="E37" s="723">
        <f t="shared" si="1"/>
        <v>0</v>
      </c>
      <c r="F37" s="725" t="str">
        <f t="shared" si="2"/>
        <v/>
      </c>
      <c r="G37" s="698" t="str">
        <f>IF(A37="","",'START-SLABS'!U30+'START-SLABS'!X30)</f>
        <v/>
      </c>
      <c r="H37" s="710">
        <f t="shared" si="3"/>
        <v>0</v>
      </c>
      <c r="I37" s="725" t="str">
        <f t="shared" si="4"/>
        <v/>
      </c>
      <c r="J37" s="701" t="str">
        <f>IF(A37="","",'START-SLABS'!AA30+'START-SLABS'!AB30)</f>
        <v/>
      </c>
      <c r="K37" s="711">
        <f t="shared" si="5"/>
        <v>0</v>
      </c>
      <c r="L37" s="725" t="str">
        <f t="shared" si="6"/>
        <v/>
      </c>
      <c r="M37" s="705" t="str">
        <f>IF(A37="","",'START-SLABS'!AZ30)</f>
        <v/>
      </c>
      <c r="N37" s="712">
        <f t="shared" si="7"/>
        <v>0</v>
      </c>
      <c r="O37" s="725" t="str">
        <f t="shared" si="8"/>
        <v/>
      </c>
      <c r="P37" s="706" t="str">
        <f>IF(O37="","",'FIELD REPORT'!AA29)</f>
        <v/>
      </c>
      <c r="Q37" s="722">
        <f t="shared" si="9"/>
        <v>0</v>
      </c>
      <c r="R37" s="725" t="str">
        <f t="shared" si="10"/>
        <v/>
      </c>
      <c r="S37" s="708" t="str">
        <f>IF(A37="","",'START-SLABS'!U30+'START-SLABS'!X30)</f>
        <v/>
      </c>
      <c r="T37" s="708">
        <f t="shared" si="11"/>
        <v>0</v>
      </c>
      <c r="U37" s="618" t="s">
        <v>701</v>
      </c>
      <c r="V37" s="619"/>
      <c r="W37" s="630" t="str">
        <f>IF(A37="","",'START-SLABS'!I72)</f>
        <v/>
      </c>
      <c r="X37" s="630" t="str">
        <f t="shared" si="12"/>
        <v/>
      </c>
      <c r="Y37" s="692" t="str">
        <f t="shared" si="15"/>
        <v/>
      </c>
      <c r="Z37" s="383" t="e">
        <f t="shared" si="13"/>
        <v>#VALUE!</v>
      </c>
      <c r="AA37" s="622"/>
      <c r="AB37" s="690" t="str">
        <f t="shared" si="14"/>
        <v/>
      </c>
      <c r="AC37" s="623"/>
    </row>
    <row r="38" spans="1:29" ht="15.75" customHeight="1" x14ac:dyDescent="0.3">
      <c r="A38" s="688" t="str">
        <f>IF('START-SLABS'!F31=0,"",'START-SLABS'!F31)</f>
        <v/>
      </c>
      <c r="B38" s="689" t="str">
        <f>IF('START-SLABS'!H31=0,"",'START-SLABS'!H31)</f>
        <v/>
      </c>
      <c r="C38" s="725" t="str">
        <f t="shared" si="0"/>
        <v/>
      </c>
      <c r="D38" s="695" t="str">
        <f>IF(A38="","",'START-SLABS'!AI31)</f>
        <v/>
      </c>
      <c r="E38" s="723">
        <f t="shared" si="1"/>
        <v>0</v>
      </c>
      <c r="F38" s="725" t="str">
        <f t="shared" si="2"/>
        <v/>
      </c>
      <c r="G38" s="698" t="str">
        <f>IF(A38="","",'START-SLABS'!U31+'START-SLABS'!X31)</f>
        <v/>
      </c>
      <c r="H38" s="710">
        <f t="shared" si="3"/>
        <v>0</v>
      </c>
      <c r="I38" s="725" t="str">
        <f t="shared" si="4"/>
        <v/>
      </c>
      <c r="J38" s="701" t="str">
        <f>IF(A38="","",'START-SLABS'!AA31+'START-SLABS'!AB31)</f>
        <v/>
      </c>
      <c r="K38" s="711">
        <f t="shared" si="5"/>
        <v>0</v>
      </c>
      <c r="L38" s="725" t="str">
        <f t="shared" si="6"/>
        <v/>
      </c>
      <c r="M38" s="705" t="str">
        <f>IF(A38="","",'START-SLABS'!AZ31)</f>
        <v/>
      </c>
      <c r="N38" s="712">
        <f t="shared" si="7"/>
        <v>0</v>
      </c>
      <c r="O38" s="725" t="str">
        <f t="shared" si="8"/>
        <v/>
      </c>
      <c r="P38" s="706" t="str">
        <f>IF(O38="","",'FIELD REPORT'!AA30)</f>
        <v/>
      </c>
      <c r="Q38" s="722">
        <f t="shared" si="9"/>
        <v>0</v>
      </c>
      <c r="R38" s="725" t="str">
        <f t="shared" si="10"/>
        <v/>
      </c>
      <c r="S38" s="708" t="str">
        <f>IF(A38="","",'START-SLABS'!U31+'START-SLABS'!X31)</f>
        <v/>
      </c>
      <c r="T38" s="708">
        <f t="shared" si="11"/>
        <v>0</v>
      </c>
      <c r="U38" s="618" t="s">
        <v>701</v>
      </c>
      <c r="V38" s="619"/>
      <c r="W38" s="630" t="str">
        <f>IF(A38="","",'START-SLABS'!I73)</f>
        <v/>
      </c>
      <c r="X38" s="630" t="str">
        <f t="shared" si="12"/>
        <v/>
      </c>
      <c r="Y38" s="692" t="str">
        <f t="shared" si="15"/>
        <v/>
      </c>
      <c r="Z38" s="383" t="e">
        <f t="shared" si="13"/>
        <v>#VALUE!</v>
      </c>
      <c r="AA38" s="622"/>
      <c r="AB38" s="690" t="str">
        <f t="shared" si="14"/>
        <v/>
      </c>
      <c r="AC38" s="623"/>
    </row>
    <row r="39" spans="1:29" ht="15.75" customHeight="1" x14ac:dyDescent="0.3">
      <c r="A39" s="688" t="str">
        <f>IF('START-SLABS'!F32=0,"",'START-SLABS'!F32)</f>
        <v/>
      </c>
      <c r="B39" s="689" t="str">
        <f>IF('START-SLABS'!H32=0,"",'START-SLABS'!H32)</f>
        <v/>
      </c>
      <c r="C39" s="725" t="str">
        <f t="shared" si="0"/>
        <v/>
      </c>
      <c r="D39" s="695" t="str">
        <f>IF(A39="","",'START-SLABS'!AI32)</f>
        <v/>
      </c>
      <c r="E39" s="723">
        <f t="shared" si="1"/>
        <v>0</v>
      </c>
      <c r="F39" s="725" t="str">
        <f t="shared" si="2"/>
        <v/>
      </c>
      <c r="G39" s="698" t="str">
        <f>IF(A39="","",'START-SLABS'!U32+'START-SLABS'!X32)</f>
        <v/>
      </c>
      <c r="H39" s="710">
        <f t="shared" si="3"/>
        <v>0</v>
      </c>
      <c r="I39" s="725" t="str">
        <f t="shared" si="4"/>
        <v/>
      </c>
      <c r="J39" s="701" t="str">
        <f>IF(A39="","",'START-SLABS'!AA32+'START-SLABS'!AB32)</f>
        <v/>
      </c>
      <c r="K39" s="711">
        <f t="shared" si="5"/>
        <v>0</v>
      </c>
      <c r="L39" s="725" t="str">
        <f t="shared" si="6"/>
        <v/>
      </c>
      <c r="M39" s="705" t="str">
        <f>IF(A39="","",'START-SLABS'!AZ32)</f>
        <v/>
      </c>
      <c r="N39" s="712">
        <f t="shared" si="7"/>
        <v>0</v>
      </c>
      <c r="O39" s="725" t="str">
        <f t="shared" si="8"/>
        <v/>
      </c>
      <c r="P39" s="706" t="str">
        <f>IF(O39="","",'FIELD REPORT'!AA31)</f>
        <v/>
      </c>
      <c r="Q39" s="722">
        <f t="shared" si="9"/>
        <v>0</v>
      </c>
      <c r="R39" s="725" t="str">
        <f t="shared" si="10"/>
        <v/>
      </c>
      <c r="S39" s="708" t="str">
        <f>IF(A39="","",'START-SLABS'!U32+'START-SLABS'!X32)</f>
        <v/>
      </c>
      <c r="T39" s="708">
        <f t="shared" si="11"/>
        <v>0</v>
      </c>
      <c r="U39" s="618" t="s">
        <v>701</v>
      </c>
      <c r="V39" s="619"/>
      <c r="W39" s="630" t="str">
        <f>IF(A39="","",'START-SLABS'!I74)</f>
        <v/>
      </c>
      <c r="X39" s="630" t="str">
        <f t="shared" si="12"/>
        <v/>
      </c>
      <c r="Y39" s="692" t="str">
        <f t="shared" si="15"/>
        <v/>
      </c>
      <c r="Z39" s="383" t="e">
        <f t="shared" si="13"/>
        <v>#VALUE!</v>
      </c>
      <c r="AA39" s="622"/>
      <c r="AB39" s="690" t="str">
        <f t="shared" si="14"/>
        <v/>
      </c>
      <c r="AC39" s="623"/>
    </row>
    <row r="40" spans="1:29" ht="15.75" customHeight="1" x14ac:dyDescent="0.3">
      <c r="A40" s="688" t="str">
        <f>IF('START-SLABS'!F33=0,"",'START-SLABS'!F33)</f>
        <v/>
      </c>
      <c r="B40" s="689" t="str">
        <f>IF('START-SLABS'!H33=0,"",'START-SLABS'!H33)</f>
        <v/>
      </c>
      <c r="C40" s="725" t="str">
        <f t="shared" si="0"/>
        <v/>
      </c>
      <c r="D40" s="695" t="str">
        <f>IF(A40="","",'START-SLABS'!AI33)</f>
        <v/>
      </c>
      <c r="E40" s="723">
        <f t="shared" si="1"/>
        <v>0</v>
      </c>
      <c r="F40" s="725" t="str">
        <f t="shared" si="2"/>
        <v/>
      </c>
      <c r="G40" s="698" t="str">
        <f>IF(A40="","",'START-SLABS'!U33+'START-SLABS'!X33)</f>
        <v/>
      </c>
      <c r="H40" s="710">
        <f t="shared" si="3"/>
        <v>0</v>
      </c>
      <c r="I40" s="725" t="str">
        <f t="shared" si="4"/>
        <v/>
      </c>
      <c r="J40" s="701" t="str">
        <f>IF(A40="","",'START-SLABS'!AA33+'START-SLABS'!AB33)</f>
        <v/>
      </c>
      <c r="K40" s="711">
        <f t="shared" si="5"/>
        <v>0</v>
      </c>
      <c r="L40" s="725" t="str">
        <f t="shared" si="6"/>
        <v/>
      </c>
      <c r="M40" s="705" t="str">
        <f>IF(A40="","",'START-SLABS'!AZ33)</f>
        <v/>
      </c>
      <c r="N40" s="712">
        <f t="shared" si="7"/>
        <v>0</v>
      </c>
      <c r="O40" s="725" t="str">
        <f t="shared" si="8"/>
        <v/>
      </c>
      <c r="P40" s="706" t="str">
        <f>IF(O40="","",'FIELD REPORT'!AA32)</f>
        <v/>
      </c>
      <c r="Q40" s="722">
        <f t="shared" si="9"/>
        <v>0</v>
      </c>
      <c r="R40" s="725" t="str">
        <f t="shared" si="10"/>
        <v/>
      </c>
      <c r="S40" s="708" t="str">
        <f>IF(A40="","",'START-SLABS'!U33+'START-SLABS'!X33)</f>
        <v/>
      </c>
      <c r="T40" s="708">
        <f t="shared" si="11"/>
        <v>0</v>
      </c>
      <c r="U40" s="618" t="s">
        <v>701</v>
      </c>
      <c r="V40" s="619"/>
      <c r="W40" s="630" t="str">
        <f>IF(A40="","",'START-SLABS'!I75)</f>
        <v/>
      </c>
      <c r="X40" s="630" t="str">
        <f t="shared" si="12"/>
        <v/>
      </c>
      <c r="Y40" s="692" t="str">
        <f t="shared" si="15"/>
        <v/>
      </c>
      <c r="Z40" s="383" t="e">
        <f t="shared" si="13"/>
        <v>#VALUE!</v>
      </c>
      <c r="AA40" s="622"/>
      <c r="AB40" s="690" t="str">
        <f t="shared" si="14"/>
        <v/>
      </c>
      <c r="AC40" s="623"/>
    </row>
    <row r="41" spans="1:29" ht="15.75" customHeight="1" x14ac:dyDescent="0.3">
      <c r="A41" s="688" t="str">
        <f>IF('START-SLABS'!F34=0,"",'START-SLABS'!F34)</f>
        <v/>
      </c>
      <c r="B41" s="689" t="str">
        <f>IF('START-SLABS'!H34=0,"",'START-SLABS'!H34)</f>
        <v/>
      </c>
      <c r="C41" s="725" t="str">
        <f t="shared" si="0"/>
        <v/>
      </c>
      <c r="D41" s="695" t="str">
        <f>IF(A41="","",'START-SLABS'!AI34)</f>
        <v/>
      </c>
      <c r="E41" s="723">
        <f t="shared" si="1"/>
        <v>0</v>
      </c>
      <c r="F41" s="725" t="str">
        <f t="shared" si="2"/>
        <v/>
      </c>
      <c r="G41" s="698" t="str">
        <f>IF(A41="","",'START-SLABS'!U34+'START-SLABS'!X34)</f>
        <v/>
      </c>
      <c r="H41" s="710">
        <f t="shared" si="3"/>
        <v>0</v>
      </c>
      <c r="I41" s="725" t="str">
        <f t="shared" si="4"/>
        <v/>
      </c>
      <c r="J41" s="701" t="str">
        <f>IF(A41="","",'START-SLABS'!AA34+'START-SLABS'!AB34)</f>
        <v/>
      </c>
      <c r="K41" s="711">
        <f t="shared" si="5"/>
        <v>0</v>
      </c>
      <c r="L41" s="725" t="str">
        <f t="shared" si="6"/>
        <v/>
      </c>
      <c r="M41" s="705" t="str">
        <f>IF(A41="","",'START-SLABS'!AZ34)</f>
        <v/>
      </c>
      <c r="N41" s="712">
        <f t="shared" si="7"/>
        <v>0</v>
      </c>
      <c r="O41" s="725" t="str">
        <f t="shared" si="8"/>
        <v/>
      </c>
      <c r="P41" s="706" t="str">
        <f>IF(O41="","",'FIELD REPORT'!AA33)</f>
        <v/>
      </c>
      <c r="Q41" s="722">
        <f t="shared" si="9"/>
        <v>0</v>
      </c>
      <c r="R41" s="725" t="str">
        <f t="shared" si="10"/>
        <v/>
      </c>
      <c r="S41" s="708" t="str">
        <f>IF(A41="","",'START-SLABS'!U34+'START-SLABS'!X34)</f>
        <v/>
      </c>
      <c r="T41" s="708">
        <f t="shared" si="11"/>
        <v>0</v>
      </c>
      <c r="U41" s="618" t="s">
        <v>701</v>
      </c>
      <c r="V41" s="619"/>
      <c r="W41" s="630" t="str">
        <f>IF(A41="","",'START-SLABS'!I76)</f>
        <v/>
      </c>
      <c r="X41" s="630" t="str">
        <f t="shared" si="12"/>
        <v/>
      </c>
      <c r="Y41" s="692" t="str">
        <f t="shared" si="15"/>
        <v/>
      </c>
      <c r="Z41" s="383" t="e">
        <f t="shared" si="13"/>
        <v>#VALUE!</v>
      </c>
      <c r="AA41" s="622"/>
      <c r="AB41" s="690" t="str">
        <f t="shared" si="14"/>
        <v/>
      </c>
      <c r="AC41" s="623"/>
    </row>
    <row r="42" spans="1:29" ht="15.75" customHeight="1" x14ac:dyDescent="0.3">
      <c r="A42" s="688" t="str">
        <f>IF('START-SLABS'!F35=0,"",'START-SLABS'!F35)</f>
        <v/>
      </c>
      <c r="B42" s="689" t="str">
        <f>IF('START-SLABS'!H35=0,"",'START-SLABS'!H35)</f>
        <v/>
      </c>
      <c r="C42" s="725" t="str">
        <f t="shared" si="0"/>
        <v/>
      </c>
      <c r="D42" s="695" t="str">
        <f>IF(A42="","",'START-SLABS'!AI35)</f>
        <v/>
      </c>
      <c r="E42" s="723">
        <f t="shared" si="1"/>
        <v>0</v>
      </c>
      <c r="F42" s="725" t="str">
        <f t="shared" si="2"/>
        <v/>
      </c>
      <c r="G42" s="698" t="str">
        <f>IF(A42="","",'START-SLABS'!U35+'START-SLABS'!X35)</f>
        <v/>
      </c>
      <c r="H42" s="710">
        <f t="shared" si="3"/>
        <v>0</v>
      </c>
      <c r="I42" s="725" t="str">
        <f t="shared" si="4"/>
        <v/>
      </c>
      <c r="J42" s="701" t="str">
        <f>IF(A42="","",'START-SLABS'!AA35+'START-SLABS'!AB35)</f>
        <v/>
      </c>
      <c r="K42" s="711">
        <f t="shared" si="5"/>
        <v>0</v>
      </c>
      <c r="L42" s="725" t="str">
        <f t="shared" si="6"/>
        <v/>
      </c>
      <c r="M42" s="705" t="str">
        <f>IF(A42="","",'START-SLABS'!AZ35)</f>
        <v/>
      </c>
      <c r="N42" s="712">
        <f t="shared" si="7"/>
        <v>0</v>
      </c>
      <c r="O42" s="725" t="str">
        <f t="shared" si="8"/>
        <v/>
      </c>
      <c r="P42" s="706" t="str">
        <f>IF(O42="","",'FIELD REPORT'!AA34)</f>
        <v/>
      </c>
      <c r="Q42" s="722">
        <f t="shared" si="9"/>
        <v>0</v>
      </c>
      <c r="R42" s="725" t="str">
        <f t="shared" si="10"/>
        <v/>
      </c>
      <c r="S42" s="708" t="str">
        <f>IF(A42="","",'START-SLABS'!U35+'START-SLABS'!X35)</f>
        <v/>
      </c>
      <c r="T42" s="708">
        <f t="shared" si="11"/>
        <v>0</v>
      </c>
      <c r="U42" s="618" t="s">
        <v>701</v>
      </c>
      <c r="V42" s="619"/>
      <c r="W42" s="630" t="str">
        <f>IF(A42="","",'START-SLABS'!I77)</f>
        <v/>
      </c>
      <c r="X42" s="630" t="str">
        <f t="shared" si="12"/>
        <v/>
      </c>
      <c r="Y42" s="692" t="str">
        <f t="shared" si="15"/>
        <v/>
      </c>
      <c r="Z42" s="383" t="e">
        <f t="shared" si="13"/>
        <v>#VALUE!</v>
      </c>
      <c r="AA42" s="622"/>
      <c r="AB42" s="690" t="str">
        <f t="shared" si="14"/>
        <v/>
      </c>
      <c r="AC42" s="623"/>
    </row>
    <row r="43" spans="1:29" ht="15.75" customHeight="1" x14ac:dyDescent="0.3">
      <c r="A43" s="688" t="str">
        <f>IF('START-SLABS'!F36=0,"",'START-SLABS'!F36)</f>
        <v/>
      </c>
      <c r="B43" s="689" t="str">
        <f>IF('START-SLABS'!H36=0,"",'START-SLABS'!H36)</f>
        <v/>
      </c>
      <c r="C43" s="725" t="str">
        <f t="shared" si="0"/>
        <v/>
      </c>
      <c r="D43" s="695" t="str">
        <f>IF(A43="","",'START-SLABS'!AI36)</f>
        <v/>
      </c>
      <c r="E43" s="723">
        <f t="shared" si="1"/>
        <v>0</v>
      </c>
      <c r="F43" s="725" t="str">
        <f t="shared" si="2"/>
        <v/>
      </c>
      <c r="G43" s="698" t="str">
        <f>IF(A43="","",'START-SLABS'!U36+'START-SLABS'!X36)</f>
        <v/>
      </c>
      <c r="H43" s="710">
        <f t="shared" si="3"/>
        <v>0</v>
      </c>
      <c r="I43" s="725" t="str">
        <f t="shared" si="4"/>
        <v/>
      </c>
      <c r="J43" s="701" t="str">
        <f>IF(A43="","",'START-SLABS'!AA36+'START-SLABS'!AB36)</f>
        <v/>
      </c>
      <c r="K43" s="711">
        <f t="shared" si="5"/>
        <v>0</v>
      </c>
      <c r="L43" s="725" t="str">
        <f t="shared" si="6"/>
        <v/>
      </c>
      <c r="M43" s="705" t="str">
        <f>IF(A43="","",'START-SLABS'!AZ36)</f>
        <v/>
      </c>
      <c r="N43" s="712">
        <f t="shared" si="7"/>
        <v>0</v>
      </c>
      <c r="O43" s="725" t="str">
        <f t="shared" si="8"/>
        <v/>
      </c>
      <c r="P43" s="706" t="str">
        <f>IF(O43="","",'FIELD REPORT'!AA35)</f>
        <v/>
      </c>
      <c r="Q43" s="722">
        <f t="shared" si="9"/>
        <v>0</v>
      </c>
      <c r="R43" s="725" t="str">
        <f t="shared" si="10"/>
        <v/>
      </c>
      <c r="S43" s="708" t="str">
        <f>IF(A43="","",'START-SLABS'!U36+'START-SLABS'!X36)</f>
        <v/>
      </c>
      <c r="T43" s="708">
        <f t="shared" si="11"/>
        <v>0</v>
      </c>
      <c r="U43" s="618" t="s">
        <v>701</v>
      </c>
      <c r="V43" s="619"/>
      <c r="W43" s="630" t="str">
        <f>IF(A43="","",'START-SLABS'!I78)</f>
        <v/>
      </c>
      <c r="X43" s="630" t="str">
        <f t="shared" si="12"/>
        <v/>
      </c>
      <c r="Y43" s="692" t="str">
        <f t="shared" si="15"/>
        <v/>
      </c>
      <c r="Z43" s="383" t="e">
        <f t="shared" si="13"/>
        <v>#VALUE!</v>
      </c>
      <c r="AA43" s="622"/>
      <c r="AB43" s="690" t="str">
        <f t="shared" si="14"/>
        <v/>
      </c>
      <c r="AC43" s="623"/>
    </row>
    <row r="44" spans="1:29" ht="15" customHeight="1" x14ac:dyDescent="0.3">
      <c r="A44" s="688" t="str">
        <f>IF('START-SLABS'!F37=0,"",'START-SLABS'!F37)</f>
        <v/>
      </c>
      <c r="B44" s="689" t="str">
        <f>IF('START-SLABS'!H37=0,"",'START-SLABS'!H37)</f>
        <v/>
      </c>
      <c r="C44" s="725" t="str">
        <f t="shared" si="0"/>
        <v/>
      </c>
      <c r="D44" s="695" t="str">
        <f>IF(A44="","",'START-SLABS'!AI37)</f>
        <v/>
      </c>
      <c r="E44" s="723">
        <f t="shared" si="1"/>
        <v>0</v>
      </c>
      <c r="F44" s="725" t="str">
        <f t="shared" si="2"/>
        <v/>
      </c>
      <c r="G44" s="698" t="str">
        <f>IF(A44="","",'START-SLABS'!U37+'START-SLABS'!X37)</f>
        <v/>
      </c>
      <c r="H44" s="710">
        <f t="shared" si="3"/>
        <v>0</v>
      </c>
      <c r="I44" s="725" t="str">
        <f t="shared" si="4"/>
        <v/>
      </c>
      <c r="J44" s="701" t="str">
        <f>IF(A44="","",'START-SLABS'!AA37+'START-SLABS'!AB37)</f>
        <v/>
      </c>
      <c r="K44" s="711">
        <f t="shared" si="5"/>
        <v>0</v>
      </c>
      <c r="L44" s="725" t="str">
        <f t="shared" si="6"/>
        <v/>
      </c>
      <c r="M44" s="705" t="str">
        <f>IF(A44="","",'START-SLABS'!AZ37)</f>
        <v/>
      </c>
      <c r="N44" s="712">
        <f t="shared" si="7"/>
        <v>0</v>
      </c>
      <c r="O44" s="725" t="str">
        <f t="shared" si="8"/>
        <v/>
      </c>
      <c r="P44" s="706" t="str">
        <f>IF(O44="","",'FIELD REPORT'!AA36)</f>
        <v/>
      </c>
      <c r="Q44" s="722">
        <f t="shared" si="9"/>
        <v>0</v>
      </c>
      <c r="R44" s="725" t="str">
        <f t="shared" si="10"/>
        <v/>
      </c>
      <c r="S44" s="708" t="str">
        <f>IF(A44="","",'START-SLABS'!U37+'START-SLABS'!X37)</f>
        <v/>
      </c>
      <c r="T44" s="708">
        <f t="shared" si="11"/>
        <v>0</v>
      </c>
      <c r="U44" s="618" t="s">
        <v>701</v>
      </c>
      <c r="V44" s="619"/>
      <c r="W44" s="630" t="str">
        <f>IF(A44="","",'START-SLABS'!I79)</f>
        <v/>
      </c>
      <c r="X44" s="630" t="str">
        <f t="shared" si="12"/>
        <v/>
      </c>
      <c r="Y44" s="692" t="str">
        <f t="shared" si="15"/>
        <v/>
      </c>
      <c r="Z44" s="383" t="e">
        <f t="shared" si="13"/>
        <v>#VALUE!</v>
      </c>
      <c r="AA44" s="622"/>
      <c r="AB44" s="690" t="str">
        <f t="shared" si="14"/>
        <v/>
      </c>
      <c r="AC44" s="624"/>
    </row>
    <row r="45" spans="1:29" ht="14.4" customHeight="1" x14ac:dyDescent="0.3">
      <c r="A45" s="688" t="str">
        <f>IF('START-SLABS'!F38=0,"",'START-SLABS'!F38)</f>
        <v/>
      </c>
      <c r="B45" s="689" t="str">
        <f>IF('START-SLABS'!H38=0,"",'START-SLABS'!H38)</f>
        <v/>
      </c>
      <c r="C45" s="725" t="str">
        <f t="shared" si="0"/>
        <v/>
      </c>
      <c r="D45" s="695" t="str">
        <f>IF(A45="","",'START-SLABS'!AI38)</f>
        <v/>
      </c>
      <c r="E45" s="723">
        <f t="shared" si="1"/>
        <v>0</v>
      </c>
      <c r="F45" s="725" t="str">
        <f t="shared" si="2"/>
        <v/>
      </c>
      <c r="G45" s="698" t="str">
        <f>IF(A45="","",'START-SLABS'!U38+'START-SLABS'!X38)</f>
        <v/>
      </c>
      <c r="H45" s="710">
        <f t="shared" si="3"/>
        <v>0</v>
      </c>
      <c r="I45" s="725" t="str">
        <f t="shared" si="4"/>
        <v/>
      </c>
      <c r="J45" s="701" t="str">
        <f>IF(A45="","",'START-SLABS'!AA38+'START-SLABS'!AB38)</f>
        <v/>
      </c>
      <c r="K45" s="711">
        <f t="shared" si="5"/>
        <v>0</v>
      </c>
      <c r="L45" s="725" t="str">
        <f t="shared" si="6"/>
        <v/>
      </c>
      <c r="M45" s="705" t="str">
        <f>IF(A45="","",'START-SLABS'!AZ38)</f>
        <v/>
      </c>
      <c r="N45" s="712">
        <f t="shared" si="7"/>
        <v>0</v>
      </c>
      <c r="O45" s="725" t="str">
        <f t="shared" si="8"/>
        <v/>
      </c>
      <c r="P45" s="706" t="str">
        <f>IF(O45="","",'FIELD REPORT'!AA37)</f>
        <v/>
      </c>
      <c r="Q45" s="722">
        <f t="shared" si="9"/>
        <v>0</v>
      </c>
      <c r="R45" s="725" t="str">
        <f t="shared" si="10"/>
        <v/>
      </c>
      <c r="S45" s="708" t="str">
        <f>IF(A45="","",'START-SLABS'!U38+'START-SLABS'!X38)</f>
        <v/>
      </c>
      <c r="T45" s="708">
        <f t="shared" si="11"/>
        <v>0</v>
      </c>
      <c r="U45" s="618" t="s">
        <v>701</v>
      </c>
      <c r="V45" s="619"/>
      <c r="W45" s="630" t="str">
        <f>IF(A45="","",'START-SLABS'!I80)</f>
        <v/>
      </c>
      <c r="X45" s="630" t="str">
        <f t="shared" si="12"/>
        <v/>
      </c>
      <c r="Y45" s="692" t="str">
        <f t="shared" si="15"/>
        <v/>
      </c>
      <c r="Z45" s="383" t="e">
        <f t="shared" si="13"/>
        <v>#VALUE!</v>
      </c>
      <c r="AA45" s="622"/>
      <c r="AB45" s="690" t="str">
        <f t="shared" si="14"/>
        <v/>
      </c>
      <c r="AC45" s="624"/>
    </row>
    <row r="46" spans="1:29" ht="15" customHeight="1" x14ac:dyDescent="0.3">
      <c r="A46" s="688" t="str">
        <f>IF('START-SLABS'!F39=0,"",'START-SLABS'!F39)</f>
        <v/>
      </c>
      <c r="B46" s="689" t="str">
        <f>IF('START-SLABS'!H39=0,"",'START-SLABS'!H39)</f>
        <v/>
      </c>
      <c r="C46" s="725" t="str">
        <f t="shared" si="0"/>
        <v/>
      </c>
      <c r="D46" s="695" t="str">
        <f>IF(A46="","",'START-SLABS'!AI39)</f>
        <v/>
      </c>
      <c r="E46" s="723">
        <f t="shared" si="1"/>
        <v>0</v>
      </c>
      <c r="F46" s="725" t="str">
        <f t="shared" si="2"/>
        <v/>
      </c>
      <c r="G46" s="698" t="str">
        <f>IF(A46="","",'START-SLABS'!U39+'START-SLABS'!X39)</f>
        <v/>
      </c>
      <c r="H46" s="710">
        <f t="shared" si="3"/>
        <v>0</v>
      </c>
      <c r="I46" s="725" t="str">
        <f t="shared" si="4"/>
        <v/>
      </c>
      <c r="J46" s="701" t="str">
        <f>IF(A46="","",'START-SLABS'!AA39+'START-SLABS'!AB39)</f>
        <v/>
      </c>
      <c r="K46" s="711">
        <f t="shared" si="5"/>
        <v>0</v>
      </c>
      <c r="L46" s="725" t="str">
        <f t="shared" si="6"/>
        <v/>
      </c>
      <c r="M46" s="705" t="str">
        <f>IF(A46="","",'START-SLABS'!AZ39)</f>
        <v/>
      </c>
      <c r="N46" s="712">
        <f t="shared" si="7"/>
        <v>0</v>
      </c>
      <c r="O46" s="725" t="str">
        <f t="shared" si="8"/>
        <v/>
      </c>
      <c r="P46" s="706" t="str">
        <f>IF(O46="","",'FIELD REPORT'!AA38)</f>
        <v/>
      </c>
      <c r="Q46" s="722">
        <f t="shared" si="9"/>
        <v>0</v>
      </c>
      <c r="R46" s="725" t="str">
        <f t="shared" si="10"/>
        <v/>
      </c>
      <c r="S46" s="708" t="str">
        <f>IF(A46="","",'START-SLABS'!U39+'START-SLABS'!X39)</f>
        <v/>
      </c>
      <c r="T46" s="708">
        <f t="shared" si="11"/>
        <v>0</v>
      </c>
      <c r="U46" s="618" t="s">
        <v>701</v>
      </c>
      <c r="V46" s="619"/>
      <c r="W46" s="630" t="str">
        <f>IF(A46="","",'START-SLABS'!I81)</f>
        <v/>
      </c>
      <c r="X46" s="630" t="str">
        <f t="shared" si="12"/>
        <v/>
      </c>
      <c r="Y46" s="692" t="str">
        <f t="shared" si="15"/>
        <v/>
      </c>
      <c r="Z46" s="383" t="e">
        <f t="shared" si="13"/>
        <v>#VALUE!</v>
      </c>
      <c r="AA46" s="622"/>
      <c r="AB46" s="690" t="str">
        <f t="shared" si="14"/>
        <v/>
      </c>
      <c r="AC46" s="623"/>
    </row>
    <row r="47" spans="1:29" ht="15" customHeight="1" x14ac:dyDescent="0.3">
      <c r="A47" s="688" t="str">
        <f>IF('START-SLABS'!F40=0,"",'START-SLABS'!F40)</f>
        <v/>
      </c>
      <c r="B47" s="689" t="str">
        <f>IF('START-SLABS'!H40=0,"",'START-SLABS'!H40)</f>
        <v/>
      </c>
      <c r="C47" s="725" t="str">
        <f t="shared" si="0"/>
        <v/>
      </c>
      <c r="D47" s="695" t="str">
        <f>IF(A47="","",'START-SLABS'!AI40)</f>
        <v/>
      </c>
      <c r="E47" s="723">
        <f t="shared" si="1"/>
        <v>0</v>
      </c>
      <c r="F47" s="725" t="str">
        <f t="shared" si="2"/>
        <v/>
      </c>
      <c r="G47" s="698" t="str">
        <f>IF(A47="","",'START-SLABS'!U40+'START-SLABS'!X40)</f>
        <v/>
      </c>
      <c r="H47" s="710">
        <f t="shared" si="3"/>
        <v>0</v>
      </c>
      <c r="I47" s="725" t="str">
        <f t="shared" si="4"/>
        <v/>
      </c>
      <c r="J47" s="701" t="str">
        <f>IF(A47="","",'START-SLABS'!AA40+'START-SLABS'!AB40)</f>
        <v/>
      </c>
      <c r="K47" s="711">
        <f t="shared" si="5"/>
        <v>0</v>
      </c>
      <c r="L47" s="725" t="str">
        <f t="shared" si="6"/>
        <v/>
      </c>
      <c r="M47" s="705" t="str">
        <f>IF(A47="","",'START-SLABS'!AZ40)</f>
        <v/>
      </c>
      <c r="N47" s="712">
        <f t="shared" si="7"/>
        <v>0</v>
      </c>
      <c r="O47" s="725" t="str">
        <f t="shared" si="8"/>
        <v/>
      </c>
      <c r="P47" s="706" t="str">
        <f>IF(O47="","",'FIELD REPORT'!AA39)</f>
        <v/>
      </c>
      <c r="Q47" s="722">
        <f t="shared" si="9"/>
        <v>0</v>
      </c>
      <c r="R47" s="725" t="str">
        <f t="shared" si="10"/>
        <v/>
      </c>
      <c r="S47" s="708" t="str">
        <f>IF(A47="","",'START-SLABS'!U40+'START-SLABS'!X40)</f>
        <v/>
      </c>
      <c r="T47" s="708">
        <f t="shared" si="11"/>
        <v>0</v>
      </c>
      <c r="U47" s="618" t="s">
        <v>701</v>
      </c>
      <c r="V47" s="619"/>
      <c r="W47" s="630" t="str">
        <f>IF(A47="","",'START-SLABS'!I82)</f>
        <v/>
      </c>
      <c r="X47" s="630" t="str">
        <f t="shared" si="12"/>
        <v/>
      </c>
      <c r="Y47" s="692" t="str">
        <f t="shared" si="15"/>
        <v/>
      </c>
      <c r="Z47" s="383" t="e">
        <f t="shared" si="13"/>
        <v>#VALUE!</v>
      </c>
      <c r="AA47" s="622"/>
      <c r="AB47" s="690" t="str">
        <f t="shared" si="14"/>
        <v/>
      </c>
      <c r="AC47" s="623"/>
    </row>
    <row r="48" spans="1:29" ht="15.75" customHeight="1" x14ac:dyDescent="0.3">
      <c r="A48" s="688" t="str">
        <f>IF('START-SLABS'!F41=0,"",'START-SLABS'!F41)</f>
        <v/>
      </c>
      <c r="B48" s="689" t="str">
        <f>IF('START-SLABS'!H41=0,"",'START-SLABS'!H41)</f>
        <v/>
      </c>
      <c r="C48" s="725" t="str">
        <f t="shared" si="0"/>
        <v/>
      </c>
      <c r="D48" s="695" t="str">
        <f>IF(A48="","",'START-SLABS'!AI41)</f>
        <v/>
      </c>
      <c r="E48" s="723">
        <f t="shared" si="1"/>
        <v>0</v>
      </c>
      <c r="F48" s="725" t="str">
        <f t="shared" si="2"/>
        <v/>
      </c>
      <c r="G48" s="698" t="str">
        <f>IF(A48="","",'START-SLABS'!U41+'START-SLABS'!X41)</f>
        <v/>
      </c>
      <c r="H48" s="710">
        <f t="shared" si="3"/>
        <v>0</v>
      </c>
      <c r="I48" s="725" t="str">
        <f t="shared" si="4"/>
        <v/>
      </c>
      <c r="J48" s="701" t="str">
        <f>IF(A48="","",'START-SLABS'!AA41+'START-SLABS'!AB41)</f>
        <v/>
      </c>
      <c r="K48" s="711">
        <f t="shared" si="5"/>
        <v>0</v>
      </c>
      <c r="L48" s="725" t="str">
        <f t="shared" si="6"/>
        <v/>
      </c>
      <c r="M48" s="705" t="str">
        <f>IF(A48="","",'START-SLABS'!AZ41)</f>
        <v/>
      </c>
      <c r="N48" s="712">
        <f t="shared" si="7"/>
        <v>0</v>
      </c>
      <c r="O48" s="725" t="str">
        <f t="shared" si="8"/>
        <v/>
      </c>
      <c r="P48" s="706" t="str">
        <f>IF(O48="","",'FIELD REPORT'!AA40)</f>
        <v/>
      </c>
      <c r="Q48" s="722">
        <f t="shared" si="9"/>
        <v>0</v>
      </c>
      <c r="R48" s="725" t="str">
        <f t="shared" si="10"/>
        <v/>
      </c>
      <c r="S48" s="708" t="str">
        <f>IF(A48="","",'START-SLABS'!U41+'START-SLABS'!X41)</f>
        <v/>
      </c>
      <c r="T48" s="708">
        <f t="shared" si="11"/>
        <v>0</v>
      </c>
      <c r="U48" s="618" t="s">
        <v>701</v>
      </c>
      <c r="V48" s="619"/>
      <c r="W48" s="630" t="str">
        <f>IF(A48="","",'START-SLABS'!I83)</f>
        <v/>
      </c>
      <c r="X48" s="630" t="str">
        <f t="shared" si="12"/>
        <v/>
      </c>
      <c r="Y48" s="692" t="str">
        <f t="shared" si="15"/>
        <v/>
      </c>
      <c r="Z48" s="383" t="e">
        <f t="shared" si="13"/>
        <v>#VALUE!</v>
      </c>
      <c r="AA48" s="622"/>
      <c r="AB48" s="690" t="str">
        <f t="shared" si="14"/>
        <v/>
      </c>
      <c r="AC48" s="623"/>
    </row>
    <row r="49" spans="1:29" ht="15.75" customHeight="1" x14ac:dyDescent="0.3">
      <c r="A49" s="688" t="str">
        <f>IF('START-SLABS'!F42=0,"",'START-SLABS'!F42)</f>
        <v/>
      </c>
      <c r="B49" s="689" t="str">
        <f>IF('START-SLABS'!H42=0,"",'START-SLABS'!H42)</f>
        <v/>
      </c>
      <c r="C49" s="725" t="str">
        <f t="shared" si="0"/>
        <v/>
      </c>
      <c r="D49" s="695" t="str">
        <f>IF(A49="","",'START-SLABS'!AI42)</f>
        <v/>
      </c>
      <c r="E49" s="723">
        <f t="shared" si="1"/>
        <v>0</v>
      </c>
      <c r="F49" s="725" t="str">
        <f t="shared" si="2"/>
        <v/>
      </c>
      <c r="G49" s="698" t="str">
        <f>IF(A49="","",'START-SLABS'!U42+'START-SLABS'!X42)</f>
        <v/>
      </c>
      <c r="H49" s="710">
        <f t="shared" si="3"/>
        <v>0</v>
      </c>
      <c r="I49" s="725" t="str">
        <f t="shared" si="4"/>
        <v/>
      </c>
      <c r="J49" s="701" t="str">
        <f>IF(A49="","",'START-SLABS'!AA42+'START-SLABS'!AB42)</f>
        <v/>
      </c>
      <c r="K49" s="711">
        <f t="shared" si="5"/>
        <v>0</v>
      </c>
      <c r="L49" s="725" t="str">
        <f t="shared" si="6"/>
        <v/>
      </c>
      <c r="M49" s="705" t="str">
        <f>IF(A49="","",'START-SLABS'!AZ42)</f>
        <v/>
      </c>
      <c r="N49" s="712">
        <f t="shared" si="7"/>
        <v>0</v>
      </c>
      <c r="O49" s="725" t="str">
        <f t="shared" si="8"/>
        <v/>
      </c>
      <c r="P49" s="706" t="str">
        <f>IF(O49="","",'FIELD REPORT'!AA41)</f>
        <v/>
      </c>
      <c r="Q49" s="722">
        <f t="shared" si="9"/>
        <v>0</v>
      </c>
      <c r="R49" s="725" t="str">
        <f t="shared" si="10"/>
        <v/>
      </c>
      <c r="S49" s="708" t="str">
        <f>IF(A49="","",'START-SLABS'!U42+'START-SLABS'!X42)</f>
        <v/>
      </c>
      <c r="T49" s="708">
        <f t="shared" si="11"/>
        <v>0</v>
      </c>
      <c r="U49" s="618" t="s">
        <v>701</v>
      </c>
      <c r="V49" s="619"/>
      <c r="W49" s="630" t="str">
        <f>IF(A49="","",'START-SLABS'!I84)</f>
        <v/>
      </c>
      <c r="X49" s="630" t="str">
        <f t="shared" si="12"/>
        <v/>
      </c>
      <c r="Y49" s="692" t="str">
        <f t="shared" si="15"/>
        <v/>
      </c>
      <c r="Z49" s="383" t="e">
        <f t="shared" si="13"/>
        <v>#VALUE!</v>
      </c>
      <c r="AA49" s="622"/>
      <c r="AB49" s="690" t="str">
        <f t="shared" si="14"/>
        <v/>
      </c>
      <c r="AC49" s="623"/>
    </row>
    <row r="50" spans="1:29" ht="15" customHeight="1" x14ac:dyDescent="0.3">
      <c r="A50" s="688" t="str">
        <f>IF('START-SLABS'!F43=0,"",'START-SLABS'!F43)</f>
        <v/>
      </c>
      <c r="B50" s="689" t="str">
        <f>IF('START-SLABS'!H43=0,"",'START-SLABS'!H43)</f>
        <v/>
      </c>
      <c r="C50" s="725" t="str">
        <f t="shared" si="0"/>
        <v/>
      </c>
      <c r="D50" s="695" t="str">
        <f>IF(A50="","",'START-SLABS'!AI43)</f>
        <v/>
      </c>
      <c r="E50" s="723">
        <f t="shared" si="1"/>
        <v>0</v>
      </c>
      <c r="F50" s="725" t="str">
        <f t="shared" si="2"/>
        <v/>
      </c>
      <c r="G50" s="698" t="str">
        <f>IF(A50="","",'START-SLABS'!U43+'START-SLABS'!X43)</f>
        <v/>
      </c>
      <c r="H50" s="710">
        <f t="shared" si="3"/>
        <v>0</v>
      </c>
      <c r="I50" s="725" t="str">
        <f t="shared" si="4"/>
        <v/>
      </c>
      <c r="J50" s="701" t="str">
        <f>IF(A50="","",'START-SLABS'!AA43+'START-SLABS'!AB43)</f>
        <v/>
      </c>
      <c r="K50" s="711">
        <f t="shared" si="5"/>
        <v>0</v>
      </c>
      <c r="L50" s="725" t="str">
        <f t="shared" si="6"/>
        <v/>
      </c>
      <c r="M50" s="705" t="str">
        <f>IF(A50="","",'START-SLABS'!AZ43)</f>
        <v/>
      </c>
      <c r="N50" s="712">
        <f t="shared" si="7"/>
        <v>0</v>
      </c>
      <c r="O50" s="725" t="str">
        <f t="shared" si="8"/>
        <v/>
      </c>
      <c r="P50" s="706" t="str">
        <f>IF(O50="","",'FIELD REPORT'!AA42)</f>
        <v/>
      </c>
      <c r="Q50" s="722">
        <f t="shared" si="9"/>
        <v>0</v>
      </c>
      <c r="R50" s="725" t="str">
        <f t="shared" si="10"/>
        <v/>
      </c>
      <c r="S50" s="708" t="str">
        <f>IF(A50="","",'START-SLABS'!U43+'START-SLABS'!X43)</f>
        <v/>
      </c>
      <c r="T50" s="708">
        <f t="shared" si="11"/>
        <v>0</v>
      </c>
      <c r="U50" s="618" t="s">
        <v>701</v>
      </c>
      <c r="V50" s="619"/>
      <c r="W50" s="630" t="str">
        <f>IF(A50="","",'START-SLABS'!I85)</f>
        <v/>
      </c>
      <c r="X50" s="630" t="str">
        <f t="shared" si="12"/>
        <v/>
      </c>
      <c r="Y50" s="692" t="str">
        <f t="shared" si="15"/>
        <v/>
      </c>
      <c r="Z50" s="383" t="e">
        <f t="shared" si="13"/>
        <v>#VALUE!</v>
      </c>
      <c r="AA50" s="622"/>
      <c r="AB50" s="690" t="str">
        <f t="shared" si="14"/>
        <v/>
      </c>
      <c r="AC50" s="624"/>
    </row>
    <row r="51" spans="1:29" ht="14.4" customHeight="1" x14ac:dyDescent="0.3">
      <c r="A51" s="688" t="str">
        <f>IF('START-SLABS'!F44=0,"",'START-SLABS'!F44)</f>
        <v/>
      </c>
      <c r="B51" s="689" t="str">
        <f>IF('START-SLABS'!H44=0,"",'START-SLABS'!H44)</f>
        <v/>
      </c>
      <c r="C51" s="725" t="str">
        <f t="shared" si="0"/>
        <v/>
      </c>
      <c r="D51" s="695" t="str">
        <f>IF(A51="","",'START-SLABS'!AI44)</f>
        <v/>
      </c>
      <c r="E51" s="723">
        <f t="shared" si="1"/>
        <v>0</v>
      </c>
      <c r="F51" s="725" t="str">
        <f t="shared" si="2"/>
        <v/>
      </c>
      <c r="G51" s="698" t="str">
        <f>IF(A51="","",'START-SLABS'!U44+'START-SLABS'!X44)</f>
        <v/>
      </c>
      <c r="H51" s="710">
        <f t="shared" si="3"/>
        <v>0</v>
      </c>
      <c r="I51" s="725" t="str">
        <f t="shared" si="4"/>
        <v/>
      </c>
      <c r="J51" s="701" t="str">
        <f>IF(A51="","",'START-SLABS'!AA44+'START-SLABS'!AB44)</f>
        <v/>
      </c>
      <c r="K51" s="711">
        <f t="shared" si="5"/>
        <v>0</v>
      </c>
      <c r="L51" s="725" t="str">
        <f t="shared" si="6"/>
        <v/>
      </c>
      <c r="M51" s="705" t="str">
        <f>IF(A51="","",'START-SLABS'!AZ44)</f>
        <v/>
      </c>
      <c r="N51" s="712">
        <f t="shared" si="7"/>
        <v>0</v>
      </c>
      <c r="O51" s="725" t="str">
        <f t="shared" si="8"/>
        <v/>
      </c>
      <c r="P51" s="706" t="str">
        <f>IF(O51="","",'FIELD REPORT'!AA43)</f>
        <v/>
      </c>
      <c r="Q51" s="722">
        <f t="shared" si="9"/>
        <v>0</v>
      </c>
      <c r="R51" s="725" t="str">
        <f t="shared" si="10"/>
        <v/>
      </c>
      <c r="S51" s="708" t="str">
        <f>IF(A51="","",'START-SLABS'!U44+'START-SLABS'!X44)</f>
        <v/>
      </c>
      <c r="T51" s="708">
        <f t="shared" si="11"/>
        <v>0</v>
      </c>
      <c r="U51" s="618" t="s">
        <v>701</v>
      </c>
      <c r="V51" s="619"/>
      <c r="W51" s="630" t="str">
        <f>IF(A51="","",'START-SLABS'!I86)</f>
        <v/>
      </c>
      <c r="X51" s="630" t="str">
        <f t="shared" si="12"/>
        <v/>
      </c>
      <c r="Y51" s="692" t="str">
        <f t="shared" si="15"/>
        <v/>
      </c>
      <c r="Z51" s="383" t="e">
        <f t="shared" si="13"/>
        <v>#VALUE!</v>
      </c>
      <c r="AA51" s="622"/>
      <c r="AB51" s="690" t="str">
        <f t="shared" si="14"/>
        <v/>
      </c>
      <c r="AC51" s="624"/>
    </row>
    <row r="52" spans="1:29" ht="15" customHeight="1" x14ac:dyDescent="0.3">
      <c r="A52" s="616"/>
      <c r="B52" s="617"/>
      <c r="C52" s="725"/>
      <c r="D52" s="695"/>
      <c r="E52" s="723"/>
      <c r="F52" s="725"/>
      <c r="G52" s="698"/>
      <c r="H52" s="710"/>
      <c r="I52" s="725"/>
      <c r="J52" s="701"/>
      <c r="K52" s="711"/>
      <c r="L52" s="725"/>
      <c r="M52" s="705"/>
      <c r="N52" s="712"/>
      <c r="O52" s="725"/>
      <c r="P52" s="706"/>
      <c r="Q52" s="722"/>
      <c r="R52" s="725"/>
      <c r="S52" s="708"/>
      <c r="T52" s="708"/>
      <c r="U52" s="618"/>
      <c r="V52" s="619"/>
      <c r="W52" s="620"/>
      <c r="X52" s="620"/>
      <c r="Y52" s="621"/>
      <c r="Z52" s="383"/>
      <c r="AA52" s="622"/>
      <c r="AB52" s="690"/>
      <c r="AC52" s="623"/>
    </row>
    <row r="53" spans="1:29" ht="14.1" customHeight="1" x14ac:dyDescent="0.3">
      <c r="A53" s="625"/>
      <c r="B53" s="600"/>
      <c r="C53" s="600"/>
      <c r="D53" s="600"/>
      <c r="E53" s="600"/>
      <c r="F53" s="600"/>
      <c r="G53" s="600"/>
      <c r="H53" s="600"/>
      <c r="I53" s="600"/>
      <c r="J53" s="600"/>
      <c r="K53" s="600"/>
      <c r="L53" s="600"/>
      <c r="M53" s="600"/>
      <c r="N53" s="600"/>
      <c r="O53" s="600"/>
      <c r="P53" s="600"/>
      <c r="Q53" s="600"/>
      <c r="R53" s="600"/>
      <c r="S53" s="600"/>
      <c r="T53" s="600"/>
      <c r="U53" s="600"/>
      <c r="V53" s="600" t="s">
        <v>305</v>
      </c>
      <c r="W53" s="600"/>
      <c r="X53" s="600"/>
      <c r="Y53" s="626"/>
      <c r="Z53" s="383"/>
      <c r="AA53" s="622"/>
      <c r="AB53" s="690"/>
    </row>
    <row r="54" spans="1:29" ht="17.399999999999999" x14ac:dyDescent="0.3">
      <c r="A54" s="917" t="s">
        <v>587</v>
      </c>
      <c r="B54" s="917"/>
      <c r="C54" s="917"/>
      <c r="D54" s="917"/>
      <c r="E54" s="917"/>
      <c r="F54" s="917"/>
      <c r="G54" s="917"/>
      <c r="H54" s="917"/>
      <c r="I54" s="917"/>
      <c r="J54" s="917"/>
      <c r="K54" s="917"/>
      <c r="L54" s="917"/>
      <c r="M54" s="917"/>
      <c r="N54" s="917"/>
      <c r="O54" s="917"/>
      <c r="P54" s="917"/>
      <c r="Q54" s="917"/>
      <c r="R54" s="917"/>
      <c r="S54" s="917"/>
      <c r="T54" s="917"/>
      <c r="U54" s="917"/>
      <c r="V54" s="917"/>
      <c r="W54" s="917"/>
      <c r="X54" s="917"/>
      <c r="Y54" s="917"/>
      <c r="Z54" s="627"/>
      <c r="AB54" s="690"/>
    </row>
    <row r="55" spans="1:29" ht="41.25" customHeight="1" thickBot="1" x14ac:dyDescent="0.35">
      <c r="A55" s="602" t="s">
        <v>0</v>
      </c>
      <c r="B55" s="602" t="s">
        <v>684</v>
      </c>
      <c r="C55" s="694"/>
      <c r="D55" s="709"/>
      <c r="E55" s="709"/>
      <c r="F55" s="697"/>
      <c r="G55" s="710"/>
      <c r="H55" s="710"/>
      <c r="I55" s="700"/>
      <c r="J55" s="711"/>
      <c r="K55" s="711"/>
      <c r="L55" s="704"/>
      <c r="M55" s="712"/>
      <c r="N55" s="712"/>
      <c r="O55" s="713"/>
      <c r="P55" s="713"/>
      <c r="Q55" s="713"/>
      <c r="R55" s="713"/>
      <c r="S55" s="713"/>
      <c r="T55" s="605"/>
      <c r="U55" s="602" t="s">
        <v>631</v>
      </c>
      <c r="V55" s="608"/>
      <c r="W55" s="602" t="s">
        <v>696</v>
      </c>
      <c r="X55" s="602" t="s">
        <v>697</v>
      </c>
      <c r="Y55" s="602" t="s">
        <v>698</v>
      </c>
      <c r="AB55" s="690"/>
    </row>
    <row r="56" spans="1:29" ht="15" thickTop="1" x14ac:dyDescent="0.3">
      <c r="A56" s="609"/>
      <c r="B56" s="628"/>
      <c r="C56" s="694"/>
      <c r="D56" s="695"/>
      <c r="E56" s="709"/>
      <c r="F56" s="697"/>
      <c r="G56" s="698"/>
      <c r="H56" s="710"/>
      <c r="I56" s="700"/>
      <c r="J56" s="701"/>
      <c r="K56" s="711"/>
      <c r="L56" s="704"/>
      <c r="M56" s="705"/>
      <c r="N56" s="712"/>
      <c r="O56" s="704"/>
      <c r="P56" s="712"/>
      <c r="Q56" s="712"/>
      <c r="R56" s="704"/>
      <c r="S56" s="712"/>
      <c r="T56" s="712"/>
      <c r="U56" s="611"/>
      <c r="V56" s="612"/>
      <c r="W56" s="915"/>
      <c r="X56" s="916"/>
      <c r="Y56" s="614"/>
      <c r="AB56" s="690"/>
    </row>
    <row r="57" spans="1:29" ht="15" customHeight="1" x14ac:dyDescent="0.3">
      <c r="A57" s="616" t="s">
        <v>702</v>
      </c>
      <c r="B57" s="617" t="s">
        <v>702</v>
      </c>
      <c r="C57" s="694"/>
      <c r="D57" s="695"/>
      <c r="E57" s="709"/>
      <c r="F57" s="697"/>
      <c r="G57" s="698"/>
      <c r="H57" s="710"/>
      <c r="I57" s="700"/>
      <c r="J57" s="701"/>
      <c r="K57" s="711"/>
      <c r="L57" s="704"/>
      <c r="M57" s="705"/>
      <c r="N57" s="712"/>
      <c r="O57" s="704"/>
      <c r="P57" s="705"/>
      <c r="Q57" s="712"/>
      <c r="R57" s="704"/>
      <c r="S57" s="705"/>
      <c r="T57" s="705"/>
      <c r="U57" s="618" t="s">
        <v>701</v>
      </c>
      <c r="V57" s="619"/>
      <c r="W57" s="629">
        <v>3.75</v>
      </c>
      <c r="X57" s="630">
        <v>0.65</v>
      </c>
      <c r="Y57" s="631">
        <f ca="1">Y57+X57</f>
        <v>1169.9999999999952</v>
      </c>
      <c r="Z57" s="624"/>
      <c r="AA57" s="624"/>
      <c r="AB57" s="690">
        <f>X57/W57</f>
        <v>0.17333333333333334</v>
      </c>
      <c r="AC57" s="624"/>
    </row>
    <row r="58" spans="1:29" ht="15" customHeight="1" x14ac:dyDescent="0.3">
      <c r="A58" s="616"/>
      <c r="B58" s="617"/>
      <c r="C58" s="694"/>
      <c r="D58" s="695"/>
      <c r="E58" s="709"/>
      <c r="F58" s="697"/>
      <c r="G58" s="698"/>
      <c r="H58" s="710"/>
      <c r="I58" s="700"/>
      <c r="J58" s="701"/>
      <c r="K58" s="711"/>
      <c r="L58" s="704"/>
      <c r="M58" s="705"/>
      <c r="N58" s="712"/>
      <c r="O58" s="704"/>
      <c r="P58" s="705"/>
      <c r="Q58" s="712"/>
      <c r="R58" s="704"/>
      <c r="S58" s="705"/>
      <c r="T58" s="705"/>
      <c r="U58" s="618"/>
      <c r="V58" s="619"/>
      <c r="W58" s="618"/>
      <c r="X58" s="620"/>
      <c r="Y58" s="621"/>
      <c r="Z58" s="624"/>
      <c r="AA58" s="624"/>
      <c r="AB58" s="691"/>
      <c r="AC58" s="624"/>
    </row>
  </sheetData>
  <mergeCells count="6">
    <mergeCell ref="W56:X56"/>
    <mergeCell ref="A7:Y7"/>
    <mergeCell ref="A10:Y10"/>
    <mergeCell ref="A11:Y11"/>
    <mergeCell ref="A13:Y13"/>
    <mergeCell ref="A54:Y54"/>
  </mergeCells>
  <pageMargins left="0.45" right="0.45" top="1.75" bottom="0.75" header="0.3" footer="0.3"/>
  <pageSetup scale="34" orientation="portrait" r:id="rId1"/>
  <headerFooter>
    <oddHeader>&amp;C&amp;G</oddHeader>
    <oddFooter>&amp;C 530 Bercut Drive, Ste. G
Sacramento, CA. 95811 - License # 985530</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0"/>
  <sheetViews>
    <sheetView workbookViewId="0">
      <selection activeCell="L48" sqref="L48:O48"/>
    </sheetView>
  </sheetViews>
  <sheetFormatPr defaultRowHeight="14.4" x14ac:dyDescent="0.3"/>
  <cols>
    <col min="2" max="2" width="13.6640625" bestFit="1" customWidth="1"/>
    <col min="3" max="3" width="17.5546875" customWidth="1"/>
    <col min="4" max="4" width="14.109375" customWidth="1"/>
    <col min="5" max="5" width="13.5546875" customWidth="1"/>
    <col min="6" max="7" width="11.109375" bestFit="1" customWidth="1"/>
    <col min="9" max="9" width="8" bestFit="1" customWidth="1"/>
    <col min="10" max="10" width="17.6640625" bestFit="1" customWidth="1"/>
    <col min="11" max="14" width="11.109375" bestFit="1" customWidth="1"/>
    <col min="16" max="16" width="11.109375" customWidth="1"/>
    <col min="17" max="17" width="14.44140625" customWidth="1"/>
    <col min="18" max="18" width="14.88671875" customWidth="1"/>
    <col min="20" max="20" width="14.109375" customWidth="1"/>
    <col min="21" max="21" width="34.88671875" bestFit="1" customWidth="1"/>
    <col min="22" max="22" width="17.5546875" customWidth="1"/>
    <col min="23" max="23" width="25" customWidth="1"/>
    <col min="24" max="24" width="39.88671875" bestFit="1" customWidth="1"/>
  </cols>
  <sheetData>
    <row r="1" spans="1:24" ht="15" thickBot="1" x14ac:dyDescent="0.35">
      <c r="B1" s="929" t="s">
        <v>713</v>
      </c>
      <c r="C1" s="929"/>
      <c r="D1" s="929"/>
      <c r="E1" s="929"/>
      <c r="F1" s="929"/>
      <c r="G1" s="929"/>
      <c r="I1" s="929" t="s">
        <v>718</v>
      </c>
      <c r="J1" s="929"/>
      <c r="K1" s="929"/>
      <c r="L1" s="929"/>
      <c r="M1" s="929"/>
      <c r="N1" s="929"/>
    </row>
    <row r="2" spans="1:24" x14ac:dyDescent="0.3">
      <c r="A2" s="930" t="s">
        <v>726</v>
      </c>
      <c r="B2" s="922" t="s">
        <v>745</v>
      </c>
      <c r="C2" s="923"/>
      <c r="D2" s="923"/>
      <c r="E2" s="923"/>
      <c r="F2" s="923"/>
      <c r="G2" s="924"/>
      <c r="I2" s="922" t="s">
        <v>746</v>
      </c>
      <c r="J2" s="923"/>
      <c r="K2" s="923"/>
      <c r="L2" s="923"/>
      <c r="M2" s="923"/>
      <c r="N2" s="924"/>
      <c r="T2" s="920" t="s">
        <v>721</v>
      </c>
      <c r="U2" s="920"/>
      <c r="V2" s="920"/>
      <c r="W2" s="920"/>
    </row>
    <row r="3" spans="1:24" ht="15" thickBot="1" x14ac:dyDescent="0.35">
      <c r="A3" s="930"/>
      <c r="B3" s="925"/>
      <c r="C3" s="926"/>
      <c r="D3" s="926"/>
      <c r="E3" s="926"/>
      <c r="F3" s="926"/>
      <c r="G3" s="927"/>
      <c r="I3" s="925"/>
      <c r="J3" s="926"/>
      <c r="K3" s="926"/>
      <c r="L3" s="926"/>
      <c r="M3" s="926"/>
      <c r="N3" s="927"/>
      <c r="T3" s="837" t="s">
        <v>722</v>
      </c>
      <c r="U3" s="837" t="s">
        <v>723</v>
      </c>
      <c r="V3" s="837" t="s">
        <v>731</v>
      </c>
      <c r="W3" s="837" t="s">
        <v>724</v>
      </c>
      <c r="X3" s="837" t="s">
        <v>655</v>
      </c>
    </row>
    <row r="4" spans="1:24" ht="15" thickBot="1" x14ac:dyDescent="0.35">
      <c r="A4" s="839"/>
      <c r="I4" s="929" t="s">
        <v>735</v>
      </c>
      <c r="J4" s="929"/>
      <c r="K4" s="929"/>
      <c r="L4" s="929"/>
      <c r="M4" s="929"/>
      <c r="N4" s="929"/>
      <c r="P4" s="928" t="s">
        <v>725</v>
      </c>
      <c r="Q4" s="928"/>
      <c r="R4" s="928"/>
      <c r="T4" s="840">
        <v>43592</v>
      </c>
      <c r="U4" t="s">
        <v>745</v>
      </c>
      <c r="V4" s="849">
        <v>1</v>
      </c>
      <c r="W4" s="834" t="s">
        <v>747</v>
      </c>
      <c r="X4" s="834" t="s">
        <v>748</v>
      </c>
    </row>
    <row r="5" spans="1:24" x14ac:dyDescent="0.3">
      <c r="A5" s="930" t="s">
        <v>727</v>
      </c>
      <c r="B5" s="922" t="s">
        <v>881</v>
      </c>
      <c r="C5" s="923"/>
      <c r="D5" s="923"/>
      <c r="E5" s="923"/>
      <c r="F5" s="923"/>
      <c r="G5" s="924"/>
      <c r="I5" s="922" t="s">
        <v>880</v>
      </c>
      <c r="J5" s="923"/>
      <c r="K5" s="923"/>
      <c r="L5" s="923"/>
      <c r="M5" s="923"/>
      <c r="N5" s="924"/>
      <c r="P5" s="928"/>
      <c r="Q5" s="928"/>
      <c r="R5" s="928"/>
      <c r="T5" s="840"/>
      <c r="V5" s="840"/>
      <c r="W5" s="834"/>
      <c r="X5" s="834"/>
    </row>
    <row r="6" spans="1:24" ht="15" thickBot="1" x14ac:dyDescent="0.35">
      <c r="A6" s="930"/>
      <c r="B6" s="925"/>
      <c r="C6" s="926"/>
      <c r="D6" s="926"/>
      <c r="E6" s="926"/>
      <c r="F6" s="926"/>
      <c r="G6" s="927"/>
      <c r="I6" s="925"/>
      <c r="J6" s="926"/>
      <c r="K6" s="926"/>
      <c r="L6" s="926"/>
      <c r="M6" s="926"/>
      <c r="N6" s="927"/>
      <c r="P6" s="928"/>
      <c r="Q6" s="928"/>
      <c r="R6" s="928"/>
      <c r="T6" s="834"/>
      <c r="V6" s="834"/>
      <c r="W6" s="834"/>
      <c r="X6" s="834"/>
    </row>
    <row r="7" spans="1:24" ht="15.75" hidden="1" customHeight="1" thickBot="1" x14ac:dyDescent="0.35">
      <c r="P7" s="928"/>
      <c r="Q7" s="928"/>
      <c r="R7" s="928"/>
      <c r="X7" s="835"/>
    </row>
    <row r="8" spans="1:24" hidden="1" x14ac:dyDescent="0.3">
      <c r="P8" s="928"/>
      <c r="Q8" s="928"/>
      <c r="R8" s="928"/>
      <c r="X8" s="835"/>
    </row>
    <row r="9" spans="1:24" hidden="1" x14ac:dyDescent="0.3">
      <c r="P9" s="928"/>
      <c r="Q9" s="928"/>
      <c r="R9" s="928"/>
      <c r="X9" s="835"/>
    </row>
    <row r="10" spans="1:24" hidden="1" x14ac:dyDescent="0.3">
      <c r="P10" s="928"/>
      <c r="Q10" s="928"/>
      <c r="R10" s="928"/>
      <c r="X10" s="835"/>
    </row>
    <row r="11" spans="1:24" hidden="1" x14ac:dyDescent="0.3">
      <c r="P11" s="928"/>
      <c r="Q11" s="928"/>
      <c r="R11" s="928"/>
      <c r="X11" s="835"/>
    </row>
    <row r="12" spans="1:24" hidden="1" x14ac:dyDescent="0.3">
      <c r="P12" s="928"/>
      <c r="Q12" s="928"/>
      <c r="R12" s="928"/>
      <c r="X12" s="835"/>
    </row>
    <row r="13" spans="1:24" hidden="1" x14ac:dyDescent="0.3">
      <c r="P13" s="928"/>
      <c r="Q13" s="928"/>
      <c r="R13" s="928"/>
      <c r="X13" s="835"/>
    </row>
    <row r="14" spans="1:24" hidden="1" x14ac:dyDescent="0.3">
      <c r="P14" s="928"/>
      <c r="Q14" s="928"/>
      <c r="R14" s="928"/>
      <c r="X14" s="835"/>
    </row>
    <row r="15" spans="1:24" hidden="1" x14ac:dyDescent="0.3">
      <c r="P15" s="928"/>
      <c r="Q15" s="928"/>
      <c r="R15" s="928"/>
      <c r="X15" s="835"/>
    </row>
    <row r="16" spans="1:24" hidden="1" x14ac:dyDescent="0.3">
      <c r="P16" s="928"/>
      <c r="Q16" s="928"/>
      <c r="R16" s="928"/>
      <c r="X16" s="835"/>
    </row>
    <row r="17" spans="2:24" hidden="1" x14ac:dyDescent="0.3">
      <c r="P17" s="928"/>
      <c r="Q17" s="928"/>
      <c r="R17" s="928"/>
      <c r="X17" s="835"/>
    </row>
    <row r="18" spans="2:24" hidden="1" x14ac:dyDescent="0.3">
      <c r="P18" s="928"/>
      <c r="Q18" s="928"/>
      <c r="R18" s="928"/>
      <c r="X18" s="835"/>
    </row>
    <row r="19" spans="2:24" hidden="1" x14ac:dyDescent="0.3">
      <c r="P19" s="928"/>
      <c r="Q19" s="928"/>
      <c r="R19" s="928"/>
      <c r="X19" s="835"/>
    </row>
    <row r="20" spans="2:24" hidden="1" x14ac:dyDescent="0.3">
      <c r="P20" s="928"/>
      <c r="Q20" s="928"/>
      <c r="R20" s="928"/>
      <c r="X20" s="835"/>
    </row>
    <row r="21" spans="2:24" hidden="1" x14ac:dyDescent="0.3">
      <c r="P21" s="928"/>
      <c r="Q21" s="928"/>
      <c r="R21" s="928"/>
      <c r="X21" s="835"/>
    </row>
    <row r="22" spans="2:24" hidden="1" x14ac:dyDescent="0.3">
      <c r="P22" s="928"/>
      <c r="Q22" s="928"/>
      <c r="R22" s="928"/>
      <c r="X22" s="835"/>
    </row>
    <row r="23" spans="2:24" hidden="1" x14ac:dyDescent="0.3">
      <c r="P23" s="928"/>
      <c r="Q23" s="928"/>
      <c r="R23" s="928"/>
      <c r="X23" s="835"/>
    </row>
    <row r="24" spans="2:24" hidden="1" x14ac:dyDescent="0.3">
      <c r="P24" s="928"/>
      <c r="Q24" s="928"/>
      <c r="R24" s="928"/>
      <c r="X24" s="835"/>
    </row>
    <row r="25" spans="2:24" hidden="1" x14ac:dyDescent="0.3">
      <c r="P25" s="928"/>
      <c r="Q25" s="928"/>
      <c r="R25" s="928"/>
      <c r="X25" s="835"/>
    </row>
    <row r="26" spans="2:24" hidden="1" x14ac:dyDescent="0.3">
      <c r="P26" s="928"/>
      <c r="Q26" s="928"/>
      <c r="R26" s="928"/>
      <c r="X26" s="835"/>
    </row>
    <row r="27" spans="2:24" hidden="1" x14ac:dyDescent="0.3">
      <c r="P27" s="928"/>
      <c r="Q27" s="928"/>
      <c r="R27" s="928"/>
      <c r="X27" s="835"/>
    </row>
    <row r="28" spans="2:24" hidden="1" x14ac:dyDescent="0.3">
      <c r="P28" s="928"/>
      <c r="Q28" s="928"/>
      <c r="R28" s="928"/>
      <c r="X28" s="835"/>
    </row>
    <row r="29" spans="2:24" hidden="1" x14ac:dyDescent="0.3">
      <c r="P29" s="928"/>
      <c r="Q29" s="928"/>
      <c r="R29" s="928"/>
      <c r="X29" s="835"/>
    </row>
    <row r="30" spans="2:24" ht="15" thickBot="1" x14ac:dyDescent="0.35">
      <c r="P30" s="928"/>
      <c r="Q30" s="928"/>
      <c r="R30" s="928"/>
    </row>
    <row r="31" spans="2:24" ht="16.2" thickBot="1" x14ac:dyDescent="0.35">
      <c r="B31" s="929" t="s">
        <v>732</v>
      </c>
      <c r="C31" s="929"/>
      <c r="D31" s="929"/>
      <c r="E31" s="846">
        <v>1</v>
      </c>
      <c r="F31" s="727"/>
      <c r="G31" s="727"/>
      <c r="P31" s="928"/>
      <c r="Q31" s="928"/>
      <c r="R31" s="928"/>
    </row>
    <row r="32" spans="2:24" ht="16.2" thickBot="1" x14ac:dyDescent="0.35">
      <c r="B32" s="838"/>
      <c r="C32" s="838"/>
      <c r="D32" s="838"/>
      <c r="E32" s="847"/>
      <c r="F32" s="727"/>
      <c r="G32" s="727"/>
      <c r="P32" s="928"/>
      <c r="Q32" s="928"/>
      <c r="R32" s="928"/>
    </row>
    <row r="33" spans="2:18" ht="16.2" thickBot="1" x14ac:dyDescent="0.35">
      <c r="B33" s="929" t="s">
        <v>733</v>
      </c>
      <c r="C33" s="929"/>
      <c r="D33" s="929"/>
      <c r="E33" s="846"/>
      <c r="F33" s="727"/>
      <c r="G33" s="727"/>
      <c r="P33" s="928"/>
      <c r="Q33" s="928"/>
      <c r="R33" s="928"/>
    </row>
    <row r="34" spans="2:18" ht="16.2" thickBot="1" x14ac:dyDescent="0.35">
      <c r="B34" s="360" t="s">
        <v>728</v>
      </c>
      <c r="E34" s="846"/>
      <c r="P34" s="928"/>
      <c r="Q34" s="928"/>
      <c r="R34" s="928"/>
    </row>
    <row r="35" spans="2:18" x14ac:dyDescent="0.3">
      <c r="P35" s="836"/>
      <c r="Q35" s="836"/>
      <c r="R35" s="836"/>
    </row>
    <row r="36" spans="2:18" x14ac:dyDescent="0.3">
      <c r="B36" s="920" t="s">
        <v>730</v>
      </c>
      <c r="C36" s="920"/>
      <c r="D36" s="920"/>
      <c r="E36" s="920"/>
      <c r="F36" s="920"/>
      <c r="G36" s="920"/>
      <c r="I36" s="920" t="s">
        <v>729</v>
      </c>
      <c r="J36" s="920"/>
      <c r="K36" s="920"/>
      <c r="L36" s="920"/>
      <c r="M36" s="920"/>
      <c r="N36" s="920"/>
      <c r="P36" s="921" t="s">
        <v>720</v>
      </c>
      <c r="Q36" s="921"/>
      <c r="R36" s="921"/>
    </row>
    <row r="37" spans="2:18" x14ac:dyDescent="0.3">
      <c r="B37" s="360" t="s">
        <v>159</v>
      </c>
      <c r="C37" s="360" t="s">
        <v>714</v>
      </c>
      <c r="D37" s="837" t="s">
        <v>715</v>
      </c>
      <c r="E37" s="837" t="s">
        <v>716</v>
      </c>
      <c r="F37" s="837" t="s">
        <v>717</v>
      </c>
      <c r="G37" s="837" t="s">
        <v>698</v>
      </c>
      <c r="I37" s="360" t="s">
        <v>159</v>
      </c>
      <c r="J37" s="360" t="s">
        <v>714</v>
      </c>
      <c r="K37" s="837" t="s">
        <v>715</v>
      </c>
      <c r="L37" s="837" t="s">
        <v>716</v>
      </c>
      <c r="M37" s="837" t="s">
        <v>717</v>
      </c>
      <c r="N37" s="837" t="s">
        <v>698</v>
      </c>
      <c r="P37" t="s">
        <v>159</v>
      </c>
      <c r="Q37" t="s">
        <v>714</v>
      </c>
      <c r="R37" s="575" t="s">
        <v>719</v>
      </c>
    </row>
    <row r="38" spans="2:18" x14ac:dyDescent="0.3">
      <c r="B38" s="841" t="s">
        <v>742</v>
      </c>
      <c r="C38" s="575" t="s">
        <v>736</v>
      </c>
      <c r="D38" s="842">
        <v>17812</v>
      </c>
      <c r="E38" s="728"/>
      <c r="F38" s="728"/>
      <c r="G38" s="728">
        <f>SUM(contract6[[#This Row],[COST1]:[COST3]])</f>
        <v>17812</v>
      </c>
      <c r="I38" s="841" t="s">
        <v>742</v>
      </c>
      <c r="J38" s="575" t="s">
        <v>736</v>
      </c>
      <c r="K38" s="842">
        <v>17812</v>
      </c>
      <c r="L38" s="728"/>
      <c r="M38" s="728"/>
      <c r="N38" s="728">
        <f>SUM(contract37[[#This Row],[COST1]:[COST3]])</f>
        <v>17812</v>
      </c>
      <c r="P38" s="841" t="s">
        <v>742</v>
      </c>
      <c r="Q38" s="575" t="s">
        <v>736</v>
      </c>
      <c r="R38" s="728">
        <f>contract37[[#This Row],[TOTAL]]-contract6[[#This Row],[TOTAL]]</f>
        <v>0</v>
      </c>
    </row>
    <row r="39" spans="2:18" x14ac:dyDescent="0.3">
      <c r="B39" s="841"/>
      <c r="C39" s="575" t="s">
        <v>737</v>
      </c>
      <c r="D39" s="842">
        <v>17236</v>
      </c>
      <c r="E39" s="728"/>
      <c r="F39" s="728"/>
      <c r="G39" s="728">
        <f>SUM(contract6[[#This Row],[COST1]:[COST3]])</f>
        <v>17236</v>
      </c>
      <c r="I39" s="841"/>
      <c r="J39" s="575" t="s">
        <v>737</v>
      </c>
      <c r="K39" s="842">
        <v>17236</v>
      </c>
      <c r="L39" s="728"/>
      <c r="M39" s="728"/>
      <c r="N39" s="728">
        <f>SUM(contract37[[#This Row],[COST1]:[COST3]])</f>
        <v>17236</v>
      </c>
      <c r="P39" s="841"/>
      <c r="Q39" s="575" t="s">
        <v>737</v>
      </c>
      <c r="R39" s="728">
        <f>contract37[[#This Row],[TOTAL]]-contract6[[#This Row],[TOTAL]]</f>
        <v>0</v>
      </c>
    </row>
    <row r="40" spans="2:18" x14ac:dyDescent="0.3">
      <c r="B40" s="841"/>
      <c r="C40" s="843" t="s">
        <v>738</v>
      </c>
      <c r="D40" s="842"/>
      <c r="E40" s="728"/>
      <c r="F40" s="728"/>
      <c r="G40" s="728">
        <f>SUM(contract6[[#This Row],[COST1]:[COST3]])</f>
        <v>0</v>
      </c>
      <c r="I40" s="841"/>
      <c r="J40" s="843" t="s">
        <v>738</v>
      </c>
      <c r="K40" s="842">
        <v>18632</v>
      </c>
      <c r="L40" s="728"/>
      <c r="M40" s="728"/>
      <c r="N40" s="728">
        <f>SUM(contract37[[#This Row],[COST1]:[COST3]])</f>
        <v>18632</v>
      </c>
      <c r="P40" s="841"/>
      <c r="Q40" s="843" t="s">
        <v>738</v>
      </c>
      <c r="R40" s="728">
        <f>contract37[[#This Row],[TOTAL]]-contract6[[#This Row],[TOTAL]]</f>
        <v>18632</v>
      </c>
    </row>
    <row r="41" spans="2:18" x14ac:dyDescent="0.3">
      <c r="B41" s="841" t="s">
        <v>743</v>
      </c>
      <c r="C41" s="843" t="s">
        <v>739</v>
      </c>
      <c r="D41" s="842">
        <v>20548</v>
      </c>
      <c r="E41" s="728"/>
      <c r="F41" s="728"/>
      <c r="G41" s="728">
        <f>SUM(contract6[[#This Row],[COST1]:[COST3]])</f>
        <v>20548</v>
      </c>
      <c r="I41" s="841" t="s">
        <v>743</v>
      </c>
      <c r="J41" s="843" t="s">
        <v>739</v>
      </c>
      <c r="K41" s="842">
        <v>20548</v>
      </c>
      <c r="L41" s="728"/>
      <c r="M41" s="728"/>
      <c r="N41" s="728">
        <f>SUM(contract37[[#This Row],[COST1]:[COST3]])</f>
        <v>20548</v>
      </c>
      <c r="P41" s="841" t="s">
        <v>743</v>
      </c>
      <c r="Q41" s="843" t="s">
        <v>739</v>
      </c>
      <c r="R41" s="728">
        <f>contract37[[#This Row],[TOTAL]]-contract6[[#This Row],[TOTAL]]</f>
        <v>0</v>
      </c>
    </row>
    <row r="42" spans="2:18" x14ac:dyDescent="0.3">
      <c r="B42" s="841" t="s">
        <v>744</v>
      </c>
      <c r="C42" s="843" t="s">
        <v>740</v>
      </c>
      <c r="D42" s="728">
        <v>19102</v>
      </c>
      <c r="E42" s="728"/>
      <c r="F42" s="728"/>
      <c r="G42" s="728">
        <f>SUM(contract6[[#This Row],[COST1]:[COST3]])</f>
        <v>19102</v>
      </c>
      <c r="I42" s="841" t="s">
        <v>744</v>
      </c>
      <c r="J42" s="843" t="s">
        <v>740</v>
      </c>
      <c r="K42" s="842">
        <v>19102</v>
      </c>
      <c r="L42" s="728"/>
      <c r="M42" s="728"/>
      <c r="N42" s="728">
        <f>SUM(contract37[[#This Row],[COST1]:[COST3]])</f>
        <v>19102</v>
      </c>
      <c r="P42" s="841" t="s">
        <v>744</v>
      </c>
      <c r="Q42" s="843" t="s">
        <v>740</v>
      </c>
      <c r="R42" s="728">
        <f>contract37[[#This Row],[TOTAL]]-contract6[[#This Row],[TOTAL]]</f>
        <v>0</v>
      </c>
    </row>
    <row r="43" spans="2:18" x14ac:dyDescent="0.3">
      <c r="B43" s="841"/>
      <c r="C43" s="843" t="s">
        <v>741</v>
      </c>
      <c r="D43" s="728">
        <v>19026</v>
      </c>
      <c r="E43" s="728"/>
      <c r="F43" s="728"/>
      <c r="G43" s="728">
        <f>SUM(contract6[[#This Row],[COST1]:[COST3]])</f>
        <v>19026</v>
      </c>
      <c r="I43" s="841"/>
      <c r="J43" s="843" t="s">
        <v>741</v>
      </c>
      <c r="K43" s="842">
        <v>19026</v>
      </c>
      <c r="L43" s="728"/>
      <c r="M43" s="728"/>
      <c r="N43" s="728">
        <f>SUM(contract37[[#This Row],[COST1]:[COST3]])</f>
        <v>19026</v>
      </c>
      <c r="P43" s="841"/>
      <c r="Q43" s="843" t="s">
        <v>741</v>
      </c>
      <c r="R43" s="728">
        <f>contract37[[#This Row],[TOTAL]]-contract6[[#This Row],[TOTAL]]</f>
        <v>0</v>
      </c>
    </row>
    <row r="44" spans="2:18" x14ac:dyDescent="0.3">
      <c r="B44" s="844"/>
      <c r="C44" s="843"/>
      <c r="D44" s="728"/>
      <c r="E44" s="728"/>
      <c r="F44" s="728"/>
      <c r="G44" s="728">
        <f>SUM(contract6[[#This Row],[COST1]:[COST3]])</f>
        <v>0</v>
      </c>
      <c r="I44" s="841"/>
      <c r="J44" s="843"/>
      <c r="K44" s="842"/>
      <c r="L44" s="728"/>
      <c r="M44" s="728"/>
      <c r="N44" s="728">
        <f>SUM(contract37[[#This Row],[COST1]:[COST3]])</f>
        <v>0</v>
      </c>
      <c r="P44" s="845"/>
      <c r="Q44" s="843"/>
      <c r="R44" s="728">
        <f>contract37[[#This Row],[TOTAL]]-contract6[[#This Row],[TOTAL]]</f>
        <v>0</v>
      </c>
    </row>
    <row r="45" spans="2:18" x14ac:dyDescent="0.3">
      <c r="B45" s="844"/>
      <c r="C45" s="843"/>
      <c r="D45" s="728"/>
      <c r="E45" s="728"/>
      <c r="F45" s="728"/>
      <c r="G45" s="728">
        <f>SUM(contract6[[#This Row],[COST1]:[COST3]])</f>
        <v>0</v>
      </c>
      <c r="I45" s="841"/>
      <c r="J45" s="843"/>
      <c r="K45" s="842"/>
      <c r="L45" s="728"/>
      <c r="M45" s="728"/>
      <c r="N45" s="728">
        <f>SUM(contract37[[#This Row],[COST1]:[COST3]])</f>
        <v>0</v>
      </c>
      <c r="P45" s="845"/>
      <c r="Q45" s="843"/>
      <c r="R45" s="728">
        <f>contract37[[#This Row],[TOTAL]]-contract6[[#This Row],[TOTAL]]</f>
        <v>0</v>
      </c>
    </row>
    <row r="47" spans="2:18" x14ac:dyDescent="0.3">
      <c r="B47" s="920" t="s">
        <v>869</v>
      </c>
      <c r="C47" s="920"/>
      <c r="D47" s="920"/>
      <c r="E47" s="920"/>
      <c r="F47" s="920"/>
      <c r="G47" s="920"/>
      <c r="I47" s="920" t="s">
        <v>870</v>
      </c>
      <c r="J47" s="920"/>
      <c r="K47" s="920"/>
      <c r="L47" s="920"/>
      <c r="M47" s="920"/>
      <c r="N47" s="920"/>
      <c r="P47" s="921" t="s">
        <v>720</v>
      </c>
      <c r="Q47" s="921"/>
      <c r="R47" s="921"/>
    </row>
    <row r="48" spans="2:18" x14ac:dyDescent="0.3">
      <c r="B48" s="360" t="s">
        <v>159</v>
      </c>
      <c r="C48" s="360" t="s">
        <v>714</v>
      </c>
      <c r="D48" s="851" t="s">
        <v>715</v>
      </c>
      <c r="E48" s="851" t="s">
        <v>716</v>
      </c>
      <c r="F48" s="851" t="s">
        <v>717</v>
      </c>
      <c r="G48" s="851" t="s">
        <v>698</v>
      </c>
      <c r="I48" s="360" t="s">
        <v>159</v>
      </c>
      <c r="J48" s="360" t="s">
        <v>714</v>
      </c>
      <c r="K48" s="851" t="s">
        <v>715</v>
      </c>
      <c r="L48" s="851" t="s">
        <v>716</v>
      </c>
      <c r="M48" s="851" t="s">
        <v>717</v>
      </c>
      <c r="N48" s="851" t="s">
        <v>698</v>
      </c>
      <c r="P48" t="s">
        <v>159</v>
      </c>
      <c r="Q48" t="s">
        <v>714</v>
      </c>
      <c r="R48" s="575" t="s">
        <v>719</v>
      </c>
    </row>
    <row r="49" spans="2:18" x14ac:dyDescent="0.3">
      <c r="B49" s="853" t="s">
        <v>877</v>
      </c>
      <c r="C49" s="855" t="s">
        <v>740</v>
      </c>
      <c r="D49" s="728">
        <v>3574</v>
      </c>
      <c r="E49" s="728"/>
      <c r="F49" s="728"/>
      <c r="G49" s="728">
        <f>SUM(contract62[[#This Row],[COST1]:[COST3]])</f>
        <v>3574</v>
      </c>
      <c r="I49" s="853" t="s">
        <v>742</v>
      </c>
      <c r="J49" s="850" t="s">
        <v>740</v>
      </c>
      <c r="K49" s="857">
        <v>3573.5445</v>
      </c>
      <c r="L49" s="728"/>
      <c r="M49" s="728"/>
      <c r="N49" s="728">
        <f>SUM(contract373[[#This Row],[COST1]:[COST3]])</f>
        <v>3573.5445</v>
      </c>
      <c r="P49" s="841"/>
      <c r="Q49" s="575"/>
      <c r="R49" s="728">
        <f>contract373[[#This Row],[TOTAL]]-contract62[[#This Row],[TOTAL]]</f>
        <v>-0.4555000000000291</v>
      </c>
    </row>
    <row r="50" spans="2:18" x14ac:dyDescent="0.3">
      <c r="B50" s="853" t="s">
        <v>877</v>
      </c>
      <c r="C50" s="855" t="s">
        <v>871</v>
      </c>
      <c r="D50" s="728">
        <v>3681</v>
      </c>
      <c r="E50" s="728"/>
      <c r="F50" s="728"/>
      <c r="G50" s="728">
        <f>SUM(contract62[[#This Row],[COST1]:[COST3]])</f>
        <v>3681</v>
      </c>
      <c r="I50" s="853" t="s">
        <v>742</v>
      </c>
      <c r="J50" s="850" t="s">
        <v>871</v>
      </c>
      <c r="K50" s="857">
        <v>3680.7635</v>
      </c>
      <c r="L50" s="728"/>
      <c r="M50" s="728"/>
      <c r="N50" s="728">
        <f>SUM(contract373[[#This Row],[COST1]:[COST3]])</f>
        <v>3680.7635</v>
      </c>
      <c r="P50" s="841"/>
      <c r="Q50" s="575"/>
      <c r="R50" s="728">
        <f>contract373[[#This Row],[TOTAL]]-contract62[[#This Row],[TOTAL]]</f>
        <v>-0.23649999999997817</v>
      </c>
    </row>
    <row r="51" spans="2:18" x14ac:dyDescent="0.3">
      <c r="B51" s="853" t="s">
        <v>877</v>
      </c>
      <c r="C51" s="855" t="s">
        <v>737</v>
      </c>
      <c r="D51" s="728">
        <v>3390</v>
      </c>
      <c r="E51" s="728"/>
      <c r="F51" s="728"/>
      <c r="G51" s="728">
        <f>SUM(contract62[[#This Row],[COST1]:[COST3]])</f>
        <v>3390</v>
      </c>
      <c r="I51" s="853" t="s">
        <v>742</v>
      </c>
      <c r="J51" s="855" t="s">
        <v>737</v>
      </c>
      <c r="K51" s="857">
        <v>3389.6894999999995</v>
      </c>
      <c r="L51" s="728"/>
      <c r="M51" s="728"/>
      <c r="N51" s="728">
        <f>SUM(contract373[[#This Row],[COST1]:[COST3]])</f>
        <v>3389.6894999999995</v>
      </c>
      <c r="P51" s="841"/>
      <c r="Q51" s="843"/>
      <c r="R51" s="728">
        <f>contract373[[#This Row],[TOTAL]]-contract62[[#This Row],[TOTAL]]</f>
        <v>-0.31050000000050204</v>
      </c>
    </row>
    <row r="52" spans="2:18" x14ac:dyDescent="0.3">
      <c r="B52" s="858"/>
      <c r="C52" s="850"/>
      <c r="D52" s="728"/>
      <c r="E52" s="728"/>
      <c r="F52" s="728"/>
      <c r="G52" s="728">
        <f>SUM(contract62[[#This Row],[COST1]:[COST3]])</f>
        <v>0</v>
      </c>
      <c r="I52" s="853" t="s">
        <v>742</v>
      </c>
      <c r="J52" s="855" t="s">
        <v>872</v>
      </c>
      <c r="K52" s="857">
        <v>896.60550000000001</v>
      </c>
      <c r="L52" s="728"/>
      <c r="M52" s="728"/>
      <c r="N52" s="728">
        <f>SUM(contract373[[#This Row],[COST1]:[COST3]])</f>
        <v>896.60550000000001</v>
      </c>
      <c r="P52" s="841"/>
      <c r="Q52" s="843"/>
      <c r="R52" s="728">
        <f>contract373[[#This Row],[TOTAL]]-contract62[[#This Row],[TOTAL]]</f>
        <v>896.60550000000001</v>
      </c>
    </row>
    <row r="53" spans="2:18" x14ac:dyDescent="0.3">
      <c r="B53" s="858"/>
      <c r="C53" s="850"/>
      <c r="D53" s="728"/>
      <c r="E53" s="728"/>
      <c r="F53" s="728"/>
      <c r="G53" s="728">
        <f>SUM(contract62[[#This Row],[COST1]:[COST3]])</f>
        <v>0</v>
      </c>
      <c r="I53" s="853" t="s">
        <v>742</v>
      </c>
      <c r="J53" s="855" t="s">
        <v>873</v>
      </c>
      <c r="K53" s="857">
        <v>993.76900000000012</v>
      </c>
      <c r="L53" s="728"/>
      <c r="M53" s="728"/>
      <c r="N53" s="728">
        <f>SUM(contract373[[#This Row],[COST1]:[COST3]])</f>
        <v>993.76900000000012</v>
      </c>
      <c r="P53" s="841"/>
      <c r="Q53" s="843"/>
      <c r="R53" s="728">
        <f>contract373[[#This Row],[TOTAL]]-contract62[[#This Row],[TOTAL]]</f>
        <v>993.76900000000012</v>
      </c>
    </row>
    <row r="54" spans="2:18" x14ac:dyDescent="0.3">
      <c r="B54" s="858"/>
      <c r="C54" s="850"/>
      <c r="D54" s="728"/>
      <c r="E54" s="728"/>
      <c r="F54" s="728"/>
      <c r="G54" s="728">
        <f>SUM(contract62[[#This Row],[COST1]:[COST3]])</f>
        <v>0</v>
      </c>
      <c r="I54" s="853" t="s">
        <v>742</v>
      </c>
      <c r="J54" s="855" t="s">
        <v>874</v>
      </c>
      <c r="K54" s="857">
        <v>150</v>
      </c>
      <c r="L54" s="728"/>
      <c r="M54" s="728"/>
      <c r="N54" s="728">
        <f>SUM(contract373[[#This Row],[COST1]:[COST3]])</f>
        <v>150</v>
      </c>
      <c r="P54" s="841"/>
      <c r="Q54" s="843"/>
      <c r="R54" s="728">
        <f>contract373[[#This Row],[TOTAL]]-contract62[[#This Row],[TOTAL]]</f>
        <v>150</v>
      </c>
    </row>
    <row r="55" spans="2:18" x14ac:dyDescent="0.3">
      <c r="B55" s="853" t="s">
        <v>878</v>
      </c>
      <c r="C55" s="855" t="s">
        <v>740</v>
      </c>
      <c r="D55" s="728">
        <v>3723</v>
      </c>
      <c r="E55" s="728"/>
      <c r="F55" s="728"/>
      <c r="G55" s="728">
        <f>SUM(contract62[[#This Row],[COST1]:[COST3]])</f>
        <v>3723</v>
      </c>
      <c r="I55" s="853" t="s">
        <v>743</v>
      </c>
      <c r="J55" s="855" t="s">
        <v>740</v>
      </c>
      <c r="K55" s="857">
        <v>3722.6515000000004</v>
      </c>
      <c r="L55" s="728"/>
      <c r="M55" s="728"/>
      <c r="N55" s="728">
        <f>SUM(contract373[[#This Row],[COST1]:[COST3]])</f>
        <v>3722.6515000000004</v>
      </c>
      <c r="P55" s="845"/>
      <c r="Q55" s="843"/>
      <c r="R55" s="728">
        <f>contract373[[#This Row],[TOTAL]]-contract62[[#This Row],[TOTAL]]</f>
        <v>-0.34849999999960346</v>
      </c>
    </row>
    <row r="56" spans="2:18" x14ac:dyDescent="0.3">
      <c r="B56" s="853" t="s">
        <v>878</v>
      </c>
      <c r="C56" s="855" t="s">
        <v>875</v>
      </c>
      <c r="D56" s="728">
        <v>3753</v>
      </c>
      <c r="E56" s="728"/>
      <c r="F56" s="728"/>
      <c r="G56" s="728">
        <f>SUM(contract62[[#This Row],[COST1]:[COST3]])</f>
        <v>3753</v>
      </c>
      <c r="I56" s="853" t="s">
        <v>743</v>
      </c>
      <c r="J56" s="855" t="s">
        <v>875</v>
      </c>
      <c r="K56" s="857">
        <v>3753.3535000000002</v>
      </c>
      <c r="L56" s="728"/>
      <c r="M56" s="728"/>
      <c r="N56" s="728">
        <f>SUM(contract373[[#This Row],[COST1]:[COST3]])</f>
        <v>3753.3535000000002</v>
      </c>
      <c r="P56" s="845"/>
      <c r="Q56" s="843"/>
      <c r="R56" s="728">
        <f>contract373[[#This Row],[TOTAL]]-contract62[[#This Row],[TOTAL]]</f>
        <v>0.35350000000016735</v>
      </c>
    </row>
    <row r="57" spans="2:18" x14ac:dyDescent="0.3">
      <c r="B57" s="853" t="s">
        <v>878</v>
      </c>
      <c r="C57" s="855" t="s">
        <v>871</v>
      </c>
      <c r="D57" s="728">
        <v>3789</v>
      </c>
      <c r="E57" s="728"/>
      <c r="F57" s="728"/>
      <c r="G57" s="728">
        <f>SUM(contract62[[#This Row],[COST1]:[COST3]])</f>
        <v>3789</v>
      </c>
      <c r="I57" s="854" t="s">
        <v>743</v>
      </c>
      <c r="J57" s="850" t="s">
        <v>871</v>
      </c>
      <c r="K57" s="856">
        <v>3788.7560000000003</v>
      </c>
      <c r="L57" s="728"/>
      <c r="M57" s="728"/>
      <c r="N57" s="728">
        <f>SUM(contract373[[#This Row],[COST1]:[COST3]])</f>
        <v>3788.7560000000003</v>
      </c>
      <c r="P57" s="859"/>
      <c r="R57" s="728">
        <f>contract373[[#This Row],[TOTAL]]-contract62[[#This Row],[TOTAL]]</f>
        <v>-0.24399999999968713</v>
      </c>
    </row>
    <row r="58" spans="2:18" x14ac:dyDescent="0.3">
      <c r="B58" s="858"/>
      <c r="C58" s="850"/>
      <c r="D58" s="728"/>
      <c r="E58" s="728"/>
      <c r="F58" s="728"/>
      <c r="G58" s="728">
        <f>SUM(contract62[[#This Row],[COST1]:[COST3]])</f>
        <v>0</v>
      </c>
      <c r="I58" s="854" t="s">
        <v>743</v>
      </c>
      <c r="J58" s="850" t="s">
        <v>876</v>
      </c>
      <c r="K58" s="856">
        <v>150</v>
      </c>
      <c r="L58" s="728"/>
      <c r="M58" s="728"/>
      <c r="N58" s="728">
        <f>SUM(contract373[[#This Row],[COST1]:[COST3]])</f>
        <v>150</v>
      </c>
      <c r="P58" s="859"/>
      <c r="R58" s="728">
        <f>contract373[[#This Row],[TOTAL]]-contract62[[#This Row],[TOTAL]]</f>
        <v>150</v>
      </c>
    </row>
    <row r="59" spans="2:18" x14ac:dyDescent="0.3">
      <c r="B59" s="853" t="s">
        <v>879</v>
      </c>
      <c r="C59" s="855" t="s">
        <v>740</v>
      </c>
      <c r="D59" s="728">
        <v>2373</v>
      </c>
      <c r="E59" s="728"/>
      <c r="F59" s="728"/>
      <c r="G59" s="728">
        <f>SUM(contract62[[#This Row],[COST1]:[COST3]])</f>
        <v>2373</v>
      </c>
      <c r="I59" s="854" t="s">
        <v>744</v>
      </c>
      <c r="J59" s="850" t="s">
        <v>740</v>
      </c>
      <c r="K59" s="856">
        <v>2373.3105</v>
      </c>
      <c r="L59" s="728"/>
      <c r="M59" s="728"/>
      <c r="N59" s="728">
        <f>SUM(contract373[[#This Row],[COST1]:[COST3]])</f>
        <v>2373.3105</v>
      </c>
      <c r="P59" s="859"/>
      <c r="R59" s="728">
        <f>contract373[[#This Row],[TOTAL]]-contract62[[#This Row],[TOTAL]]</f>
        <v>0.31050000000004729</v>
      </c>
    </row>
    <row r="60" spans="2:18" x14ac:dyDescent="0.3">
      <c r="B60" s="853" t="s">
        <v>879</v>
      </c>
      <c r="C60" s="855" t="s">
        <v>865</v>
      </c>
      <c r="D60" s="728">
        <v>2290</v>
      </c>
      <c r="E60" s="728"/>
      <c r="F60" s="728"/>
      <c r="G60" s="728">
        <f>SUM(contract62[[#This Row],[COST1]:[COST3]])</f>
        <v>2290</v>
      </c>
      <c r="I60" s="854" t="s">
        <v>744</v>
      </c>
      <c r="J60" s="850" t="s">
        <v>865</v>
      </c>
      <c r="K60" s="856">
        <v>2290.0105000000003</v>
      </c>
      <c r="L60" s="728"/>
      <c r="M60" s="728"/>
      <c r="N60" s="728">
        <f>SUM(contract373[[#This Row],[COST1]:[COST3]])</f>
        <v>2290.0105000000003</v>
      </c>
      <c r="P60" s="859"/>
      <c r="R60" s="728">
        <f>contract373[[#This Row],[TOTAL]]-contract62[[#This Row],[TOTAL]]</f>
        <v>1.0500000000320142E-2</v>
      </c>
    </row>
  </sheetData>
  <mergeCells count="19">
    <mergeCell ref="B1:G1"/>
    <mergeCell ref="B36:G36"/>
    <mergeCell ref="I36:N36"/>
    <mergeCell ref="I1:N1"/>
    <mergeCell ref="A2:A3"/>
    <mergeCell ref="B2:G3"/>
    <mergeCell ref="A5:A6"/>
    <mergeCell ref="B5:G6"/>
    <mergeCell ref="T2:W2"/>
    <mergeCell ref="P4:R34"/>
    <mergeCell ref="B31:D31"/>
    <mergeCell ref="B33:D33"/>
    <mergeCell ref="I4:N4"/>
    <mergeCell ref="I5:N6"/>
    <mergeCell ref="B47:G47"/>
    <mergeCell ref="I47:N47"/>
    <mergeCell ref="P47:R47"/>
    <mergeCell ref="P36:R36"/>
    <mergeCell ref="I2:N3"/>
  </mergeCells>
  <hyperlinks>
    <hyperlink ref="B2:G3" r:id="rId1" display="19.05.06 Original Foundation Contract"/>
    <hyperlink ref="I2:N3" r:id="rId2" display="19.04.25-REV2-Greenwich"/>
  </hyperlinks>
  <pageMargins left="0.7" right="0.7" top="0.75" bottom="0.75" header="0.3" footer="0.3"/>
  <pageSetup orientation="portrait" r:id="rId3"/>
  <tableParts count="7">
    <tablePart r:id="rId4"/>
    <tablePart r:id="rId5"/>
    <tablePart r:id="rId6"/>
    <tablePart r:id="rId7"/>
    <tablePart r:id="rId8"/>
    <tablePart r:id="rId9"/>
    <tablePart r:id="rId1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3300"/>
  </sheetPr>
  <dimension ref="A1:Y1685"/>
  <sheetViews>
    <sheetView topLeftCell="A302" zoomScaleNormal="100" workbookViewId="0">
      <selection activeCell="L48" sqref="L48:O48"/>
    </sheetView>
  </sheetViews>
  <sheetFormatPr defaultRowHeight="14.4" x14ac:dyDescent="0.3"/>
  <cols>
    <col min="1" max="1" width="8.6640625" bestFit="1" customWidth="1"/>
    <col min="2" max="2" width="11.109375" bestFit="1" customWidth="1"/>
    <col min="3" max="3" width="15.88671875" bestFit="1" customWidth="1"/>
    <col min="4" max="4" width="33.109375" bestFit="1" customWidth="1"/>
    <col min="5" max="5" width="16" customWidth="1"/>
    <col min="6" max="6" width="3.109375" customWidth="1"/>
    <col min="7" max="7" width="17.88671875" customWidth="1"/>
    <col min="8" max="8" width="4.33203125" customWidth="1"/>
    <col min="9" max="9" width="15" customWidth="1"/>
    <col min="10" max="10" width="2.88671875" customWidth="1"/>
    <col min="11" max="11" width="14.5546875" customWidth="1"/>
    <col min="12" max="12" width="2.44140625" customWidth="1"/>
    <col min="13" max="13" width="17" customWidth="1"/>
    <col min="14" max="14" width="2.88671875" customWidth="1"/>
    <col min="15" max="15" width="20.109375" customWidth="1"/>
    <col min="16" max="16" width="5.109375" customWidth="1"/>
    <col min="17" max="17" width="16.6640625" customWidth="1"/>
    <col min="18" max="18" width="3.5546875" customWidth="1"/>
    <col min="19" max="19" width="13.88671875" customWidth="1"/>
    <col min="20" max="20" width="4" customWidth="1"/>
    <col min="21" max="21" width="16" customWidth="1"/>
    <col min="22" max="22" width="3.6640625" customWidth="1"/>
    <col min="23" max="23" width="13.33203125" customWidth="1"/>
    <col min="24" max="24" width="3.109375" bestFit="1" customWidth="1"/>
    <col min="25" max="25" width="11.6640625" bestFit="1" customWidth="1"/>
  </cols>
  <sheetData>
    <row r="1" spans="1:25" s="11" customFormat="1" ht="19.5" customHeight="1" x14ac:dyDescent="0.3">
      <c r="A1" s="11" t="s">
        <v>379</v>
      </c>
    </row>
    <row r="2" spans="1:25" s="11" customFormat="1" ht="19.5" customHeight="1" x14ac:dyDescent="0.3">
      <c r="G2" s="283" t="s">
        <v>592</v>
      </c>
      <c r="H2" s="931" t="s">
        <v>712</v>
      </c>
      <c r="I2" s="931"/>
      <c r="J2" s="931"/>
      <c r="K2" s="931"/>
    </row>
    <row r="3" spans="1:25" x14ac:dyDescent="0.3">
      <c r="A3" s="1" t="s">
        <v>0</v>
      </c>
      <c r="B3" s="1" t="s">
        <v>1</v>
      </c>
      <c r="C3" s="1" t="s">
        <v>2</v>
      </c>
      <c r="D3" s="1" t="s">
        <v>3</v>
      </c>
      <c r="E3" s="1" t="s">
        <v>4</v>
      </c>
      <c r="F3" s="1" t="s">
        <v>5</v>
      </c>
      <c r="G3" s="1" t="s">
        <v>6</v>
      </c>
      <c r="H3" s="1" t="s">
        <v>5</v>
      </c>
      <c r="I3" s="1" t="s">
        <v>7</v>
      </c>
      <c r="J3" s="1" t="s">
        <v>5</v>
      </c>
      <c r="K3" s="1" t="s">
        <v>8</v>
      </c>
      <c r="L3" s="1" t="s">
        <v>5</v>
      </c>
      <c r="M3" s="1" t="s">
        <v>9</v>
      </c>
      <c r="N3" s="1" t="s">
        <v>5</v>
      </c>
      <c r="O3" s="1" t="s">
        <v>10</v>
      </c>
      <c r="P3" s="1" t="s">
        <v>5</v>
      </c>
      <c r="Q3" s="1" t="s">
        <v>11</v>
      </c>
      <c r="R3" s="1" t="s">
        <v>5</v>
      </c>
      <c r="S3" s="1" t="s">
        <v>12</v>
      </c>
      <c r="T3" s="1" t="s">
        <v>5</v>
      </c>
      <c r="U3" s="1" t="s">
        <v>13</v>
      </c>
      <c r="V3" s="1" t="s">
        <v>5</v>
      </c>
      <c r="W3" s="1" t="s">
        <v>14</v>
      </c>
      <c r="X3" s="1" t="s">
        <v>5</v>
      </c>
      <c r="Y3" s="1" t="s">
        <v>15</v>
      </c>
    </row>
    <row r="4" spans="1:25" s="181" customFormat="1" ht="21" customHeight="1" x14ac:dyDescent="0.3">
      <c r="A4" s="932" t="s">
        <v>591</v>
      </c>
      <c r="B4" s="932"/>
      <c r="C4" s="932"/>
      <c r="D4" s="932"/>
      <c r="E4" s="932"/>
      <c r="F4" s="932"/>
      <c r="G4" s="932"/>
      <c r="H4" s="932"/>
      <c r="I4" s="932"/>
      <c r="J4" s="932"/>
      <c r="K4" s="932"/>
      <c r="L4" s="932"/>
      <c r="M4" s="932"/>
      <c r="N4" s="932"/>
      <c r="O4" s="932"/>
      <c r="P4" s="179" t="s">
        <v>5</v>
      </c>
      <c r="Q4" s="178" t="s">
        <v>5</v>
      </c>
      <c r="R4" s="179" t="s">
        <v>5</v>
      </c>
      <c r="S4" s="178" t="s">
        <v>5</v>
      </c>
      <c r="T4" s="179" t="s">
        <v>5</v>
      </c>
      <c r="U4" s="178" t="s">
        <v>5</v>
      </c>
      <c r="V4" s="179" t="s">
        <v>5</v>
      </c>
      <c r="W4" s="178" t="s">
        <v>5</v>
      </c>
      <c r="X4" s="179" t="s">
        <v>5</v>
      </c>
      <c r="Y4" s="180" t="s">
        <v>5</v>
      </c>
    </row>
    <row r="5" spans="1:25" x14ac:dyDescent="0.3">
      <c r="A5" s="653"/>
      <c r="B5" s="653"/>
      <c r="C5" s="654"/>
      <c r="D5" s="653"/>
      <c r="E5" s="655"/>
      <c r="F5" s="654"/>
      <c r="G5" s="656"/>
      <c r="H5" s="657"/>
      <c r="I5" s="658"/>
      <c r="J5" s="657"/>
      <c r="K5" s="658"/>
      <c r="L5" s="657"/>
      <c r="M5" s="659"/>
      <c r="N5" s="657"/>
      <c r="O5" s="660"/>
      <c r="P5" s="661"/>
      <c r="Q5" s="660"/>
      <c r="R5" s="661"/>
      <c r="S5" s="662"/>
      <c r="T5" s="661"/>
      <c r="U5" s="663"/>
      <c r="V5" s="664"/>
      <c r="W5" s="663"/>
      <c r="X5" s="664"/>
      <c r="Y5" s="665"/>
    </row>
    <row r="6" spans="1:25" x14ac:dyDescent="0.3">
      <c r="A6" s="653" t="s">
        <v>742</v>
      </c>
      <c r="B6" s="653" t="s">
        <v>736</v>
      </c>
      <c r="C6" s="654" t="s">
        <v>749</v>
      </c>
      <c r="D6" s="653" t="s">
        <v>17</v>
      </c>
      <c r="E6" s="655">
        <v>1331.85</v>
      </c>
      <c r="F6" s="654" t="s">
        <v>750</v>
      </c>
      <c r="G6" s="656">
        <v>250</v>
      </c>
      <c r="H6" s="657" t="s">
        <v>751</v>
      </c>
      <c r="I6" s="658">
        <v>0.16600000000000001</v>
      </c>
      <c r="J6" s="657" t="s">
        <v>752</v>
      </c>
      <c r="K6" s="658">
        <v>5.33</v>
      </c>
      <c r="L6" s="657" t="s">
        <v>753</v>
      </c>
      <c r="M6" s="659">
        <v>41.55</v>
      </c>
      <c r="N6" s="657" t="s">
        <v>754</v>
      </c>
      <c r="O6" s="660"/>
      <c r="P6" s="661"/>
      <c r="Q6" s="660"/>
      <c r="R6" s="661"/>
      <c r="S6" s="662"/>
      <c r="T6" s="661"/>
      <c r="U6" s="663"/>
      <c r="V6" s="664"/>
      <c r="W6" s="663"/>
      <c r="X6" s="664"/>
      <c r="Y6" s="665">
        <v>221</v>
      </c>
    </row>
    <row r="7" spans="1:25" x14ac:dyDescent="0.3">
      <c r="A7" s="653" t="s">
        <v>742</v>
      </c>
      <c r="B7" s="653" t="s">
        <v>736</v>
      </c>
      <c r="C7" s="654" t="s">
        <v>755</v>
      </c>
      <c r="D7" s="653" t="s">
        <v>19</v>
      </c>
      <c r="E7" s="655">
        <v>1331.85</v>
      </c>
      <c r="F7" s="654" t="s">
        <v>750</v>
      </c>
      <c r="G7" s="656">
        <v>562</v>
      </c>
      <c r="H7" s="657" t="s">
        <v>751</v>
      </c>
      <c r="I7" s="658">
        <v>0.04</v>
      </c>
      <c r="J7" s="657" t="s">
        <v>752</v>
      </c>
      <c r="K7" s="658">
        <v>2.37</v>
      </c>
      <c r="L7" s="657" t="s">
        <v>753</v>
      </c>
      <c r="M7" s="659">
        <v>22.49</v>
      </c>
      <c r="N7" s="657" t="s">
        <v>754</v>
      </c>
      <c r="O7" s="660"/>
      <c r="P7" s="661"/>
      <c r="Q7" s="660"/>
      <c r="R7" s="661"/>
      <c r="S7" s="662"/>
      <c r="T7" s="661"/>
      <c r="U7" s="663"/>
      <c r="V7" s="664"/>
      <c r="W7" s="663"/>
      <c r="X7" s="664"/>
      <c r="Y7" s="665">
        <v>53</v>
      </c>
    </row>
    <row r="8" spans="1:25" x14ac:dyDescent="0.3">
      <c r="A8" s="653" t="s">
        <v>742</v>
      </c>
      <c r="B8" s="653" t="s">
        <v>736</v>
      </c>
      <c r="C8" s="654" t="s">
        <v>756</v>
      </c>
      <c r="D8" s="653" t="s">
        <v>21</v>
      </c>
      <c r="E8" s="655">
        <v>320.5</v>
      </c>
      <c r="F8" s="654" t="s">
        <v>757</v>
      </c>
      <c r="G8" s="656">
        <v>180</v>
      </c>
      <c r="H8" s="657" t="s">
        <v>758</v>
      </c>
      <c r="I8" s="658">
        <v>0.17199999999999999</v>
      </c>
      <c r="J8" s="657" t="s">
        <v>759</v>
      </c>
      <c r="K8" s="658">
        <v>1.78</v>
      </c>
      <c r="L8" s="657" t="s">
        <v>753</v>
      </c>
      <c r="M8" s="659">
        <v>31</v>
      </c>
      <c r="N8" s="657" t="s">
        <v>754</v>
      </c>
      <c r="O8" s="660"/>
      <c r="P8" s="661"/>
      <c r="Q8" s="660"/>
      <c r="R8" s="661"/>
      <c r="S8" s="662"/>
      <c r="T8" s="661"/>
      <c r="U8" s="663"/>
      <c r="V8" s="664"/>
      <c r="W8" s="663"/>
      <c r="X8" s="664"/>
      <c r="Y8" s="665">
        <v>55</v>
      </c>
    </row>
    <row r="9" spans="1:25" x14ac:dyDescent="0.3">
      <c r="A9" s="653" t="s">
        <v>742</v>
      </c>
      <c r="B9" s="653" t="s">
        <v>736</v>
      </c>
      <c r="C9" s="654" t="s">
        <v>760</v>
      </c>
      <c r="D9" s="653" t="s">
        <v>761</v>
      </c>
      <c r="E9" s="655">
        <v>320.5</v>
      </c>
      <c r="F9" s="654" t="s">
        <v>757</v>
      </c>
      <c r="G9" s="656"/>
      <c r="H9" s="657"/>
      <c r="I9" s="658"/>
      <c r="J9" s="657"/>
      <c r="K9" s="658"/>
      <c r="L9" s="657"/>
      <c r="M9" s="659"/>
      <c r="N9" s="657"/>
      <c r="O9" s="660">
        <v>300</v>
      </c>
      <c r="P9" s="661" t="s">
        <v>762</v>
      </c>
      <c r="Q9" s="660">
        <v>1.07</v>
      </c>
      <c r="R9" s="661" t="s">
        <v>763</v>
      </c>
      <c r="S9" s="662">
        <v>6.4</v>
      </c>
      <c r="T9" s="661" t="s">
        <v>764</v>
      </c>
      <c r="U9" s="663"/>
      <c r="V9" s="664"/>
      <c r="W9" s="663"/>
      <c r="X9" s="664"/>
      <c r="Y9" s="665">
        <v>7</v>
      </c>
    </row>
    <row r="10" spans="1:25" x14ac:dyDescent="0.3">
      <c r="A10" s="653" t="s">
        <v>742</v>
      </c>
      <c r="B10" s="653" t="s">
        <v>736</v>
      </c>
      <c r="C10" s="654" t="s">
        <v>765</v>
      </c>
      <c r="D10" s="653" t="s">
        <v>766</v>
      </c>
      <c r="E10" s="655">
        <v>320.5</v>
      </c>
      <c r="F10" s="654" t="s">
        <v>757</v>
      </c>
      <c r="G10" s="666"/>
      <c r="H10" s="657"/>
      <c r="I10" s="666"/>
      <c r="J10" s="657"/>
      <c r="K10" s="666"/>
      <c r="L10" s="657"/>
      <c r="M10" s="662"/>
      <c r="N10" s="657"/>
      <c r="O10" s="667"/>
      <c r="P10" s="661"/>
      <c r="Q10" s="668"/>
      <c r="R10" s="661"/>
      <c r="S10" s="659"/>
      <c r="T10" s="661"/>
      <c r="U10" s="663">
        <v>39</v>
      </c>
      <c r="V10" s="664" t="s">
        <v>758</v>
      </c>
      <c r="W10" s="663">
        <v>0.75</v>
      </c>
      <c r="X10" s="664" t="s">
        <v>759</v>
      </c>
      <c r="Y10" s="665">
        <v>240</v>
      </c>
    </row>
    <row r="11" spans="1:25" x14ac:dyDescent="0.3">
      <c r="A11" s="653" t="s">
        <v>742</v>
      </c>
      <c r="B11" s="653" t="s">
        <v>736</v>
      </c>
      <c r="C11" s="654" t="s">
        <v>767</v>
      </c>
      <c r="D11" s="653" t="s">
        <v>768</v>
      </c>
      <c r="E11" s="655">
        <v>243.71</v>
      </c>
      <c r="F11" s="654" t="s">
        <v>757</v>
      </c>
      <c r="G11" s="666">
        <v>9</v>
      </c>
      <c r="H11" s="657" t="s">
        <v>758</v>
      </c>
      <c r="I11" s="666">
        <v>2.778</v>
      </c>
      <c r="J11" s="657" t="s">
        <v>759</v>
      </c>
      <c r="K11" s="666">
        <v>27.08</v>
      </c>
      <c r="L11" s="657" t="s">
        <v>753</v>
      </c>
      <c r="M11" s="662">
        <v>25</v>
      </c>
      <c r="N11" s="657" t="s">
        <v>754</v>
      </c>
      <c r="O11" s="660"/>
      <c r="P11" s="661"/>
      <c r="Q11" s="660"/>
      <c r="R11" s="661"/>
      <c r="S11" s="662"/>
      <c r="T11" s="661"/>
      <c r="U11" s="669"/>
      <c r="V11" s="664"/>
      <c r="W11" s="670"/>
      <c r="X11" s="664"/>
      <c r="Y11" s="665">
        <v>677</v>
      </c>
    </row>
    <row r="12" spans="1:25" x14ac:dyDescent="0.3">
      <c r="A12" s="653" t="s">
        <v>742</v>
      </c>
      <c r="B12" s="653" t="s">
        <v>736</v>
      </c>
      <c r="C12" s="654" t="s">
        <v>769</v>
      </c>
      <c r="D12" s="653" t="s">
        <v>770</v>
      </c>
      <c r="E12" s="655">
        <v>243.71</v>
      </c>
      <c r="F12" s="654" t="s">
        <v>771</v>
      </c>
      <c r="G12" s="656"/>
      <c r="H12" s="657"/>
      <c r="I12" s="658"/>
      <c r="J12" s="657"/>
      <c r="K12" s="658"/>
      <c r="L12" s="657"/>
      <c r="M12" s="659"/>
      <c r="N12" s="657"/>
      <c r="O12" s="660">
        <v>5300</v>
      </c>
      <c r="P12" s="661" t="s">
        <v>772</v>
      </c>
      <c r="Q12" s="660">
        <v>0.05</v>
      </c>
      <c r="R12" s="661" t="s">
        <v>773</v>
      </c>
      <c r="S12" s="662">
        <v>28.06</v>
      </c>
      <c r="T12" s="661" t="s">
        <v>774</v>
      </c>
      <c r="U12" s="663"/>
      <c r="V12" s="664"/>
      <c r="W12" s="663"/>
      <c r="X12" s="664"/>
      <c r="Y12" s="665">
        <v>1</v>
      </c>
    </row>
    <row r="13" spans="1:25" x14ac:dyDescent="0.3">
      <c r="A13" s="653" t="s">
        <v>742</v>
      </c>
      <c r="B13" s="653" t="s">
        <v>736</v>
      </c>
      <c r="C13" s="654" t="s">
        <v>769</v>
      </c>
      <c r="D13" s="653" t="s">
        <v>775</v>
      </c>
      <c r="E13" s="655">
        <v>60.93</v>
      </c>
      <c r="F13" s="654" t="s">
        <v>771</v>
      </c>
      <c r="G13" s="666"/>
      <c r="H13" s="657"/>
      <c r="I13" s="666"/>
      <c r="J13" s="657"/>
      <c r="K13" s="666"/>
      <c r="L13" s="657"/>
      <c r="M13" s="662"/>
      <c r="N13" s="657"/>
      <c r="O13" s="667">
        <v>2450</v>
      </c>
      <c r="P13" s="661" t="s">
        <v>772</v>
      </c>
      <c r="Q13" s="668">
        <v>0.02</v>
      </c>
      <c r="R13" s="661" t="s">
        <v>773</v>
      </c>
      <c r="S13" s="659">
        <v>31.22</v>
      </c>
      <c r="T13" s="661" t="s">
        <v>774</v>
      </c>
      <c r="U13" s="663"/>
      <c r="V13" s="664"/>
      <c r="W13" s="663"/>
      <c r="X13" s="664"/>
      <c r="Y13" s="665">
        <v>1</v>
      </c>
    </row>
    <row r="14" spans="1:25" x14ac:dyDescent="0.3">
      <c r="A14" s="653" t="s">
        <v>742</v>
      </c>
      <c r="B14" s="653" t="s">
        <v>736</v>
      </c>
      <c r="C14" s="654" t="s">
        <v>769</v>
      </c>
      <c r="D14" s="653" t="s">
        <v>776</v>
      </c>
      <c r="E14" s="655">
        <v>30.46</v>
      </c>
      <c r="F14" s="654" t="s">
        <v>771</v>
      </c>
      <c r="G14" s="666"/>
      <c r="H14" s="657"/>
      <c r="I14" s="666"/>
      <c r="J14" s="657"/>
      <c r="K14" s="666"/>
      <c r="L14" s="657"/>
      <c r="M14" s="662"/>
      <c r="N14" s="657"/>
      <c r="O14" s="667">
        <v>2450</v>
      </c>
      <c r="P14" s="661" t="s">
        <v>772</v>
      </c>
      <c r="Q14" s="668">
        <v>0.01</v>
      </c>
      <c r="R14" s="661" t="s">
        <v>773</v>
      </c>
      <c r="S14" s="659">
        <v>32.28</v>
      </c>
      <c r="T14" s="661" t="s">
        <v>774</v>
      </c>
      <c r="U14" s="663"/>
      <c r="V14" s="664"/>
      <c r="W14" s="663"/>
      <c r="X14" s="664"/>
      <c r="Y14" s="665">
        <v>0</v>
      </c>
    </row>
    <row r="15" spans="1:25" x14ac:dyDescent="0.3">
      <c r="A15" s="653" t="s">
        <v>742</v>
      </c>
      <c r="B15" s="653" t="s">
        <v>736</v>
      </c>
      <c r="C15" s="654" t="s">
        <v>777</v>
      </c>
      <c r="D15" s="653" t="s">
        <v>778</v>
      </c>
      <c r="E15" s="655">
        <v>146.22</v>
      </c>
      <c r="F15" s="654" t="s">
        <v>757</v>
      </c>
      <c r="G15" s="666"/>
      <c r="H15" s="657"/>
      <c r="I15" s="666"/>
      <c r="J15" s="657"/>
      <c r="K15" s="666"/>
      <c r="L15" s="657"/>
      <c r="M15" s="662"/>
      <c r="N15" s="657"/>
      <c r="O15" s="667">
        <v>16</v>
      </c>
      <c r="P15" s="661" t="s">
        <v>779</v>
      </c>
      <c r="Q15" s="668">
        <v>9.14</v>
      </c>
      <c r="R15" s="661" t="s">
        <v>771</v>
      </c>
      <c r="S15" s="659">
        <v>16.93</v>
      </c>
      <c r="T15" s="661" t="s">
        <v>780</v>
      </c>
      <c r="U15" s="663"/>
      <c r="V15" s="664"/>
      <c r="W15" s="663"/>
      <c r="X15" s="664"/>
      <c r="Y15" s="665">
        <v>166</v>
      </c>
    </row>
    <row r="16" spans="1:25" x14ac:dyDescent="0.3">
      <c r="A16" s="653" t="s">
        <v>742</v>
      </c>
      <c r="B16" s="653" t="s">
        <v>736</v>
      </c>
      <c r="C16" s="654" t="s">
        <v>777</v>
      </c>
      <c r="D16" s="653" t="s">
        <v>781</v>
      </c>
      <c r="E16" s="655">
        <v>97.48</v>
      </c>
      <c r="F16" s="654" t="s">
        <v>757</v>
      </c>
      <c r="G16" s="666"/>
      <c r="H16" s="657"/>
      <c r="I16" s="666"/>
      <c r="J16" s="657"/>
      <c r="K16" s="666"/>
      <c r="L16" s="657"/>
      <c r="M16" s="662"/>
      <c r="N16" s="657"/>
      <c r="O16" s="667">
        <v>16</v>
      </c>
      <c r="P16" s="661" t="s">
        <v>779</v>
      </c>
      <c r="Q16" s="668">
        <v>6.09</v>
      </c>
      <c r="R16" s="661" t="s">
        <v>771</v>
      </c>
      <c r="S16" s="659">
        <v>7</v>
      </c>
      <c r="T16" s="661" t="s">
        <v>780</v>
      </c>
      <c r="U16" s="663"/>
      <c r="V16" s="664"/>
      <c r="W16" s="663"/>
      <c r="X16" s="664"/>
      <c r="Y16" s="665">
        <v>46</v>
      </c>
    </row>
    <row r="17" spans="1:25" x14ac:dyDescent="0.3">
      <c r="A17" s="653" t="s">
        <v>742</v>
      </c>
      <c r="B17" s="653" t="s">
        <v>736</v>
      </c>
      <c r="C17" s="654" t="s">
        <v>777</v>
      </c>
      <c r="D17" s="653" t="s">
        <v>782</v>
      </c>
      <c r="E17" s="655">
        <v>121.85</v>
      </c>
      <c r="F17" s="654" t="s">
        <v>771</v>
      </c>
      <c r="G17" s="666"/>
      <c r="H17" s="657"/>
      <c r="I17" s="666"/>
      <c r="J17" s="657"/>
      <c r="K17" s="666"/>
      <c r="L17" s="657"/>
      <c r="M17" s="662"/>
      <c r="N17" s="657"/>
      <c r="O17" s="667">
        <v>30</v>
      </c>
      <c r="P17" s="661" t="s">
        <v>783</v>
      </c>
      <c r="Q17" s="668">
        <v>4.0599999999999996</v>
      </c>
      <c r="R17" s="661" t="s">
        <v>784</v>
      </c>
      <c r="S17" s="659">
        <v>15.57</v>
      </c>
      <c r="T17" s="661" t="s">
        <v>785</v>
      </c>
      <c r="U17" s="663"/>
      <c r="V17" s="664"/>
      <c r="W17" s="663"/>
      <c r="X17" s="664"/>
      <c r="Y17" s="665">
        <v>68</v>
      </c>
    </row>
    <row r="18" spans="1:25" x14ac:dyDescent="0.3">
      <c r="A18" s="653" t="s">
        <v>742</v>
      </c>
      <c r="B18" s="653" t="s">
        <v>736</v>
      </c>
      <c r="C18" s="654" t="s">
        <v>786</v>
      </c>
      <c r="D18" s="653" t="s">
        <v>28</v>
      </c>
      <c r="E18" s="655">
        <v>1331.85</v>
      </c>
      <c r="F18" s="654" t="s">
        <v>750</v>
      </c>
      <c r="G18" s="666">
        <v>40</v>
      </c>
      <c r="H18" s="657" t="s">
        <v>751</v>
      </c>
      <c r="I18" s="666">
        <v>0.57899999999999996</v>
      </c>
      <c r="J18" s="657" t="s">
        <v>752</v>
      </c>
      <c r="K18" s="666">
        <v>33.299999999999997</v>
      </c>
      <c r="L18" s="657" t="s">
        <v>753</v>
      </c>
      <c r="M18" s="662">
        <v>23.15</v>
      </c>
      <c r="N18" s="657" t="s">
        <v>754</v>
      </c>
      <c r="O18" s="667"/>
      <c r="P18" s="661"/>
      <c r="Q18" s="668"/>
      <c r="R18" s="661"/>
      <c r="S18" s="659"/>
      <c r="T18" s="661"/>
      <c r="U18" s="663"/>
      <c r="V18" s="664"/>
      <c r="W18" s="663"/>
      <c r="X18" s="664"/>
      <c r="Y18" s="665">
        <v>771</v>
      </c>
    </row>
    <row r="19" spans="1:25" x14ac:dyDescent="0.3">
      <c r="A19" s="653" t="s">
        <v>742</v>
      </c>
      <c r="B19" s="653" t="s">
        <v>736</v>
      </c>
      <c r="C19" s="654" t="s">
        <v>787</v>
      </c>
      <c r="D19" s="653" t="s">
        <v>30</v>
      </c>
      <c r="E19" s="655">
        <v>1331.85</v>
      </c>
      <c r="F19" s="654" t="s">
        <v>750</v>
      </c>
      <c r="G19" s="666">
        <v>350</v>
      </c>
      <c r="H19" s="657" t="s">
        <v>751</v>
      </c>
      <c r="I19" s="666">
        <v>5.6000000000000001E-2</v>
      </c>
      <c r="J19" s="657" t="s">
        <v>752</v>
      </c>
      <c r="K19" s="666">
        <v>3.81</v>
      </c>
      <c r="L19" s="657" t="s">
        <v>753</v>
      </c>
      <c r="M19" s="662">
        <v>19.5</v>
      </c>
      <c r="N19" s="657" t="s">
        <v>754</v>
      </c>
      <c r="O19" s="667"/>
      <c r="P19" s="661"/>
      <c r="Q19" s="668"/>
      <c r="R19" s="661"/>
      <c r="S19" s="659"/>
      <c r="T19" s="661"/>
      <c r="U19" s="663"/>
      <c r="V19" s="664"/>
      <c r="W19" s="663"/>
      <c r="X19" s="664"/>
      <c r="Y19" s="665">
        <v>74</v>
      </c>
    </row>
    <row r="20" spans="1:25" x14ac:dyDescent="0.3">
      <c r="A20" s="653" t="s">
        <v>742</v>
      </c>
      <c r="B20" s="653" t="s">
        <v>736</v>
      </c>
      <c r="C20" s="654" t="s">
        <v>788</v>
      </c>
      <c r="D20" s="653" t="s">
        <v>789</v>
      </c>
      <c r="E20" s="655">
        <v>29.33</v>
      </c>
      <c r="F20" s="654" t="s">
        <v>771</v>
      </c>
      <c r="G20" s="656"/>
      <c r="H20" s="657"/>
      <c r="I20" s="658"/>
      <c r="J20" s="657"/>
      <c r="K20" s="658"/>
      <c r="L20" s="657"/>
      <c r="M20" s="659"/>
      <c r="N20" s="657"/>
      <c r="O20" s="660"/>
      <c r="P20" s="661"/>
      <c r="Q20" s="660">
        <v>29.33</v>
      </c>
      <c r="R20" s="661" t="s">
        <v>771</v>
      </c>
      <c r="S20" s="662">
        <v>0.49</v>
      </c>
      <c r="T20" s="661" t="s">
        <v>780</v>
      </c>
      <c r="U20" s="663"/>
      <c r="V20" s="664"/>
      <c r="W20" s="663"/>
      <c r="X20" s="664"/>
      <c r="Y20" s="665">
        <v>15</v>
      </c>
    </row>
    <row r="21" spans="1:25" x14ac:dyDescent="0.3">
      <c r="A21" s="653" t="s">
        <v>742</v>
      </c>
      <c r="B21" s="653" t="s">
        <v>736</v>
      </c>
      <c r="C21" s="654" t="s">
        <v>790</v>
      </c>
      <c r="D21" s="653" t="s">
        <v>791</v>
      </c>
      <c r="E21" s="655">
        <v>11.28</v>
      </c>
      <c r="F21" s="654" t="s">
        <v>792</v>
      </c>
      <c r="G21" s="656"/>
      <c r="H21" s="657"/>
      <c r="I21" s="658"/>
      <c r="J21" s="657"/>
      <c r="K21" s="658"/>
      <c r="L21" s="657"/>
      <c r="M21" s="659"/>
      <c r="N21" s="657"/>
      <c r="O21" s="660">
        <v>7.52</v>
      </c>
      <c r="P21" s="661" t="s">
        <v>793</v>
      </c>
      <c r="Q21" s="660">
        <v>1.5</v>
      </c>
      <c r="R21" s="661" t="s">
        <v>794</v>
      </c>
      <c r="S21" s="662">
        <v>3.96</v>
      </c>
      <c r="T21" s="661" t="s">
        <v>795</v>
      </c>
      <c r="U21" s="663"/>
      <c r="V21" s="664"/>
      <c r="W21" s="663"/>
      <c r="X21" s="664"/>
      <c r="Y21" s="665">
        <v>6</v>
      </c>
    </row>
    <row r="22" spans="1:25" x14ac:dyDescent="0.3">
      <c r="A22" s="653" t="s">
        <v>742</v>
      </c>
      <c r="B22" s="653" t="s">
        <v>736</v>
      </c>
      <c r="C22" s="654" t="s">
        <v>796</v>
      </c>
      <c r="D22" s="653" t="s">
        <v>797</v>
      </c>
      <c r="E22" s="655">
        <v>289.42</v>
      </c>
      <c r="F22" s="654" t="s">
        <v>792</v>
      </c>
      <c r="G22" s="666"/>
      <c r="H22" s="657"/>
      <c r="I22" s="666"/>
      <c r="J22" s="657"/>
      <c r="K22" s="666"/>
      <c r="L22" s="657"/>
      <c r="M22" s="662"/>
      <c r="N22" s="657"/>
      <c r="O22" s="660">
        <v>13.36</v>
      </c>
      <c r="P22" s="661" t="s">
        <v>793</v>
      </c>
      <c r="Q22" s="668">
        <v>21.66</v>
      </c>
      <c r="R22" s="661" t="s">
        <v>794</v>
      </c>
      <c r="S22" s="659">
        <v>6.55</v>
      </c>
      <c r="T22" s="661" t="s">
        <v>795</v>
      </c>
      <c r="U22" s="663"/>
      <c r="V22" s="664"/>
      <c r="W22" s="663"/>
      <c r="X22" s="664"/>
      <c r="Y22" s="665">
        <v>152</v>
      </c>
    </row>
    <row r="23" spans="1:25" x14ac:dyDescent="0.3">
      <c r="A23" s="653" t="s">
        <v>742</v>
      </c>
      <c r="B23" s="653" t="s">
        <v>736</v>
      </c>
      <c r="C23" s="654" t="s">
        <v>796</v>
      </c>
      <c r="D23" s="653" t="s">
        <v>798</v>
      </c>
      <c r="E23" s="655">
        <v>188.38</v>
      </c>
      <c r="F23" s="654" t="s">
        <v>792</v>
      </c>
      <c r="G23" s="666"/>
      <c r="H23" s="657"/>
      <c r="I23" s="666"/>
      <c r="J23" s="657"/>
      <c r="K23" s="666"/>
      <c r="L23" s="657"/>
      <c r="M23" s="662"/>
      <c r="N23" s="657"/>
      <c r="O23" s="667">
        <v>13.36</v>
      </c>
      <c r="P23" s="661" t="s">
        <v>793</v>
      </c>
      <c r="Q23" s="668">
        <v>14.1</v>
      </c>
      <c r="R23" s="661" t="s">
        <v>794</v>
      </c>
      <c r="S23" s="659">
        <v>6.55</v>
      </c>
      <c r="T23" s="661" t="s">
        <v>795</v>
      </c>
      <c r="U23" s="663"/>
      <c r="V23" s="664"/>
      <c r="W23" s="663"/>
      <c r="X23" s="664"/>
      <c r="Y23" s="665">
        <v>99</v>
      </c>
    </row>
    <row r="24" spans="1:25" x14ac:dyDescent="0.3">
      <c r="A24" s="653" t="s">
        <v>742</v>
      </c>
      <c r="B24" s="653" t="s">
        <v>736</v>
      </c>
      <c r="C24" s="654" t="s">
        <v>799</v>
      </c>
      <c r="D24" s="653" t="s">
        <v>800</v>
      </c>
      <c r="E24" s="655">
        <v>135.47</v>
      </c>
      <c r="F24" s="654" t="s">
        <v>792</v>
      </c>
      <c r="G24" s="666"/>
      <c r="H24" s="657"/>
      <c r="I24" s="666"/>
      <c r="J24" s="657"/>
      <c r="K24" s="666"/>
      <c r="L24" s="657"/>
      <c r="M24" s="662"/>
      <c r="N24" s="657"/>
      <c r="O24" s="667">
        <v>20.86</v>
      </c>
      <c r="P24" s="661" t="s">
        <v>793</v>
      </c>
      <c r="Q24" s="668">
        <v>6.49</v>
      </c>
      <c r="R24" s="661" t="s">
        <v>794</v>
      </c>
      <c r="S24" s="659">
        <v>10.210000000000001</v>
      </c>
      <c r="T24" s="661" t="s">
        <v>795</v>
      </c>
      <c r="U24" s="663"/>
      <c r="V24" s="664"/>
      <c r="W24" s="663"/>
      <c r="X24" s="664"/>
      <c r="Y24" s="665">
        <v>71</v>
      </c>
    </row>
    <row r="25" spans="1:25" x14ac:dyDescent="0.3">
      <c r="A25" s="653" t="s">
        <v>742</v>
      </c>
      <c r="B25" s="653" t="s">
        <v>736</v>
      </c>
      <c r="C25" s="654" t="s">
        <v>799</v>
      </c>
      <c r="D25" s="653" t="s">
        <v>801</v>
      </c>
      <c r="E25" s="655">
        <v>226.33</v>
      </c>
      <c r="F25" s="654" t="s">
        <v>792</v>
      </c>
      <c r="G25" s="666"/>
      <c r="H25" s="657"/>
      <c r="I25" s="666"/>
      <c r="J25" s="657"/>
      <c r="K25" s="666"/>
      <c r="L25" s="657"/>
      <c r="M25" s="662"/>
      <c r="N25" s="657"/>
      <c r="O25" s="667">
        <v>20.86</v>
      </c>
      <c r="P25" s="661" t="s">
        <v>793</v>
      </c>
      <c r="Q25" s="668">
        <v>10.85</v>
      </c>
      <c r="R25" s="661" t="s">
        <v>794</v>
      </c>
      <c r="S25" s="659">
        <v>10.210000000000001</v>
      </c>
      <c r="T25" s="661" t="s">
        <v>795</v>
      </c>
      <c r="U25" s="663"/>
      <c r="V25" s="664"/>
      <c r="W25" s="663"/>
      <c r="X25" s="664"/>
      <c r="Y25" s="665">
        <v>119</v>
      </c>
    </row>
    <row r="26" spans="1:25" x14ac:dyDescent="0.3">
      <c r="A26" s="653" t="s">
        <v>742</v>
      </c>
      <c r="B26" s="653" t="s">
        <v>736</v>
      </c>
      <c r="C26" s="654" t="s">
        <v>788</v>
      </c>
      <c r="D26" s="653" t="s">
        <v>802</v>
      </c>
      <c r="E26" s="655">
        <v>233.07</v>
      </c>
      <c r="F26" s="654" t="s">
        <v>771</v>
      </c>
      <c r="G26" s="666"/>
      <c r="H26" s="657"/>
      <c r="I26" s="666"/>
      <c r="J26" s="657"/>
      <c r="K26" s="666"/>
      <c r="L26" s="657"/>
      <c r="M26" s="662"/>
      <c r="N26" s="657"/>
      <c r="O26" s="660">
        <v>250</v>
      </c>
      <c r="P26" s="661" t="s">
        <v>772</v>
      </c>
      <c r="Q26" s="668">
        <v>0.93</v>
      </c>
      <c r="R26" s="661" t="s">
        <v>773</v>
      </c>
      <c r="S26" s="659">
        <v>61.58</v>
      </c>
      <c r="T26" s="661" t="s">
        <v>774</v>
      </c>
      <c r="U26" s="663"/>
      <c r="V26" s="664"/>
      <c r="W26" s="663"/>
      <c r="X26" s="664"/>
      <c r="Y26" s="665">
        <v>62</v>
      </c>
    </row>
    <row r="27" spans="1:25" x14ac:dyDescent="0.3">
      <c r="A27" s="653" t="s">
        <v>742</v>
      </c>
      <c r="B27" s="653" t="s">
        <v>736</v>
      </c>
      <c r="C27" s="654" t="s">
        <v>803</v>
      </c>
      <c r="D27" s="653" t="s">
        <v>35</v>
      </c>
      <c r="E27" s="655">
        <v>1477.82</v>
      </c>
      <c r="F27" s="654" t="s">
        <v>757</v>
      </c>
      <c r="G27" s="666"/>
      <c r="H27" s="657"/>
      <c r="I27" s="666"/>
      <c r="J27" s="657"/>
      <c r="K27" s="666"/>
      <c r="L27" s="657"/>
      <c r="M27" s="662"/>
      <c r="N27" s="657"/>
      <c r="O27" s="660"/>
      <c r="P27" s="661"/>
      <c r="Q27" s="668">
        <v>1477.82</v>
      </c>
      <c r="R27" s="661" t="s">
        <v>757</v>
      </c>
      <c r="S27" s="659">
        <v>0.41</v>
      </c>
      <c r="T27" s="661" t="s">
        <v>759</v>
      </c>
      <c r="U27" s="663"/>
      <c r="V27" s="664"/>
      <c r="W27" s="663"/>
      <c r="X27" s="664"/>
      <c r="Y27" s="665">
        <v>651</v>
      </c>
    </row>
    <row r="28" spans="1:25" x14ac:dyDescent="0.3">
      <c r="A28" s="653" t="s">
        <v>742</v>
      </c>
      <c r="B28" s="653" t="s">
        <v>736</v>
      </c>
      <c r="C28" s="654" t="s">
        <v>804</v>
      </c>
      <c r="D28" s="653" t="s">
        <v>805</v>
      </c>
      <c r="E28" s="655">
        <v>75.41</v>
      </c>
      <c r="F28" s="654" t="s">
        <v>771</v>
      </c>
      <c r="G28" s="666"/>
      <c r="H28" s="657"/>
      <c r="I28" s="666"/>
      <c r="J28" s="657"/>
      <c r="K28" s="666"/>
      <c r="L28" s="657"/>
      <c r="M28" s="662"/>
      <c r="N28" s="657"/>
      <c r="O28" s="660"/>
      <c r="P28" s="661"/>
      <c r="Q28" s="668">
        <v>75.41</v>
      </c>
      <c r="R28" s="661" t="s">
        <v>771</v>
      </c>
      <c r="S28" s="659">
        <v>1.1599999999999999</v>
      </c>
      <c r="T28" s="661" t="s">
        <v>780</v>
      </c>
      <c r="U28" s="663"/>
      <c r="V28" s="664"/>
      <c r="W28" s="663"/>
      <c r="X28" s="664"/>
      <c r="Y28" s="665">
        <v>94</v>
      </c>
    </row>
    <row r="29" spans="1:25" x14ac:dyDescent="0.3">
      <c r="A29" s="653" t="s">
        <v>742</v>
      </c>
      <c r="B29" s="653" t="s">
        <v>736</v>
      </c>
      <c r="C29" s="654" t="s">
        <v>804</v>
      </c>
      <c r="D29" s="653" t="s">
        <v>806</v>
      </c>
      <c r="E29" s="655">
        <v>37.71</v>
      </c>
      <c r="F29" s="654" t="s">
        <v>771</v>
      </c>
      <c r="G29" s="666"/>
      <c r="H29" s="657"/>
      <c r="I29" s="666"/>
      <c r="J29" s="657"/>
      <c r="K29" s="666"/>
      <c r="L29" s="657"/>
      <c r="M29" s="662"/>
      <c r="N29" s="657"/>
      <c r="O29" s="667"/>
      <c r="P29" s="661"/>
      <c r="Q29" s="668">
        <v>37.71</v>
      </c>
      <c r="R29" s="661" t="s">
        <v>771</v>
      </c>
      <c r="S29" s="659">
        <v>0.3</v>
      </c>
      <c r="T29" s="661" t="s">
        <v>780</v>
      </c>
      <c r="U29" s="663"/>
      <c r="V29" s="664"/>
      <c r="W29" s="663"/>
      <c r="X29" s="664"/>
      <c r="Y29" s="665">
        <v>12</v>
      </c>
    </row>
    <row r="30" spans="1:25" x14ac:dyDescent="0.3">
      <c r="A30" s="653" t="s">
        <v>742</v>
      </c>
      <c r="B30" s="653" t="s">
        <v>736</v>
      </c>
      <c r="C30" s="654" t="s">
        <v>804</v>
      </c>
      <c r="D30" s="653" t="s">
        <v>807</v>
      </c>
      <c r="E30" s="655">
        <v>75.41</v>
      </c>
      <c r="F30" s="654" t="s">
        <v>808</v>
      </c>
      <c r="G30" s="666"/>
      <c r="H30" s="657"/>
      <c r="I30" s="666"/>
      <c r="J30" s="657"/>
      <c r="K30" s="666"/>
      <c r="L30" s="657"/>
      <c r="M30" s="662"/>
      <c r="N30" s="657"/>
      <c r="O30" s="667">
        <v>1</v>
      </c>
      <c r="P30" s="661" t="s">
        <v>809</v>
      </c>
      <c r="Q30" s="668">
        <v>75.41</v>
      </c>
      <c r="R30" s="661" t="s">
        <v>771</v>
      </c>
      <c r="S30" s="659">
        <v>0.6</v>
      </c>
      <c r="T30" s="661" t="s">
        <v>780</v>
      </c>
      <c r="U30" s="663"/>
      <c r="V30" s="664"/>
      <c r="W30" s="663"/>
      <c r="X30" s="664"/>
      <c r="Y30" s="665">
        <v>49</v>
      </c>
    </row>
    <row r="31" spans="1:25" x14ac:dyDescent="0.3">
      <c r="A31" s="653" t="s">
        <v>742</v>
      </c>
      <c r="B31" s="653" t="s">
        <v>736</v>
      </c>
      <c r="C31" s="654" t="s">
        <v>804</v>
      </c>
      <c r="D31" s="653" t="s">
        <v>810</v>
      </c>
      <c r="E31" s="655">
        <v>150.83000000000001</v>
      </c>
      <c r="F31" s="654" t="s">
        <v>771</v>
      </c>
      <c r="G31" s="666"/>
      <c r="H31" s="657"/>
      <c r="I31" s="666"/>
      <c r="J31" s="657"/>
      <c r="K31" s="666"/>
      <c r="L31" s="657"/>
      <c r="M31" s="662"/>
      <c r="N31" s="657"/>
      <c r="O31" s="660">
        <v>1000</v>
      </c>
      <c r="P31" s="661" t="s">
        <v>772</v>
      </c>
      <c r="Q31" s="668">
        <v>0.15</v>
      </c>
      <c r="R31" s="661" t="s">
        <v>773</v>
      </c>
      <c r="S31" s="659">
        <v>42.84</v>
      </c>
      <c r="T31" s="661" t="s">
        <v>774</v>
      </c>
      <c r="U31" s="663"/>
      <c r="V31" s="664"/>
      <c r="W31" s="663"/>
      <c r="X31" s="664"/>
      <c r="Y31" s="665">
        <v>7</v>
      </c>
    </row>
    <row r="32" spans="1:25" x14ac:dyDescent="0.3">
      <c r="A32" s="653" t="s">
        <v>742</v>
      </c>
      <c r="B32" s="653" t="s">
        <v>736</v>
      </c>
      <c r="C32" s="654" t="s">
        <v>788</v>
      </c>
      <c r="D32" s="653" t="s">
        <v>811</v>
      </c>
      <c r="E32" s="655">
        <v>1</v>
      </c>
      <c r="F32" s="654" t="s">
        <v>771</v>
      </c>
      <c r="G32" s="666"/>
      <c r="H32" s="657"/>
      <c r="I32" s="666"/>
      <c r="J32" s="657"/>
      <c r="K32" s="666"/>
      <c r="L32" s="657"/>
      <c r="M32" s="662"/>
      <c r="N32" s="657"/>
      <c r="O32" s="660"/>
      <c r="P32" s="661"/>
      <c r="Q32" s="668">
        <v>1</v>
      </c>
      <c r="R32" s="661" t="s">
        <v>771</v>
      </c>
      <c r="S32" s="659">
        <v>15.03</v>
      </c>
      <c r="T32" s="661" t="s">
        <v>780</v>
      </c>
      <c r="U32" s="663"/>
      <c r="V32" s="664"/>
      <c r="W32" s="663"/>
      <c r="X32" s="664"/>
      <c r="Y32" s="665">
        <v>16</v>
      </c>
    </row>
    <row r="33" spans="1:25" x14ac:dyDescent="0.3">
      <c r="A33" s="653" t="s">
        <v>742</v>
      </c>
      <c r="B33" s="653" t="s">
        <v>736</v>
      </c>
      <c r="C33" s="654" t="s">
        <v>788</v>
      </c>
      <c r="D33" s="653" t="s">
        <v>812</v>
      </c>
      <c r="E33" s="655">
        <v>2</v>
      </c>
      <c r="F33" s="654" t="s">
        <v>771</v>
      </c>
      <c r="G33" s="666"/>
      <c r="H33" s="657"/>
      <c r="I33" s="666"/>
      <c r="J33" s="657"/>
      <c r="K33" s="666"/>
      <c r="L33" s="657"/>
      <c r="M33" s="662"/>
      <c r="N33" s="657"/>
      <c r="O33" s="660"/>
      <c r="P33" s="661"/>
      <c r="Q33" s="668">
        <v>2</v>
      </c>
      <c r="R33" s="661" t="s">
        <v>771</v>
      </c>
      <c r="S33" s="659">
        <v>9.36</v>
      </c>
      <c r="T33" s="661" t="s">
        <v>780</v>
      </c>
      <c r="U33" s="663"/>
      <c r="V33" s="664"/>
      <c r="W33" s="663"/>
      <c r="X33" s="664"/>
      <c r="Y33" s="665">
        <v>20</v>
      </c>
    </row>
    <row r="34" spans="1:25" x14ac:dyDescent="0.3">
      <c r="A34" s="653" t="s">
        <v>742</v>
      </c>
      <c r="B34" s="653" t="s">
        <v>736</v>
      </c>
      <c r="C34" s="654" t="s">
        <v>813</v>
      </c>
      <c r="D34" s="653" t="s">
        <v>814</v>
      </c>
      <c r="E34" s="655">
        <v>121.85</v>
      </c>
      <c r="F34" s="654" t="s">
        <v>771</v>
      </c>
      <c r="G34" s="666"/>
      <c r="H34" s="657"/>
      <c r="I34" s="666"/>
      <c r="J34" s="657"/>
      <c r="K34" s="666"/>
      <c r="L34" s="657"/>
      <c r="M34" s="662"/>
      <c r="N34" s="657"/>
      <c r="O34" s="660"/>
      <c r="P34" s="661"/>
      <c r="Q34" s="668">
        <v>121.85</v>
      </c>
      <c r="R34" s="661" t="s">
        <v>771</v>
      </c>
      <c r="S34" s="659">
        <v>0.56000000000000005</v>
      </c>
      <c r="T34" s="661" t="s">
        <v>780</v>
      </c>
      <c r="U34" s="663"/>
      <c r="V34" s="664"/>
      <c r="W34" s="663"/>
      <c r="X34" s="664"/>
      <c r="Y34" s="665">
        <v>73</v>
      </c>
    </row>
    <row r="35" spans="1:25" x14ac:dyDescent="0.3">
      <c r="A35" s="653" t="s">
        <v>742</v>
      </c>
      <c r="B35" s="653" t="s">
        <v>736</v>
      </c>
      <c r="C35" s="654" t="s">
        <v>815</v>
      </c>
      <c r="D35" s="653" t="s">
        <v>816</v>
      </c>
      <c r="E35" s="655">
        <v>6</v>
      </c>
      <c r="F35" s="654" t="s">
        <v>771</v>
      </c>
      <c r="G35" s="666"/>
      <c r="H35" s="657"/>
      <c r="I35" s="666"/>
      <c r="J35" s="657"/>
      <c r="K35" s="666"/>
      <c r="L35" s="657"/>
      <c r="M35" s="662"/>
      <c r="N35" s="657"/>
      <c r="O35" s="660"/>
      <c r="P35" s="661"/>
      <c r="Q35" s="668">
        <v>6</v>
      </c>
      <c r="R35" s="661" t="s">
        <v>771</v>
      </c>
      <c r="S35" s="659">
        <v>0.17</v>
      </c>
      <c r="T35" s="661" t="s">
        <v>780</v>
      </c>
      <c r="U35" s="663"/>
      <c r="V35" s="664"/>
      <c r="W35" s="663"/>
      <c r="X35" s="664"/>
      <c r="Y35" s="665">
        <v>1</v>
      </c>
    </row>
    <row r="36" spans="1:25" x14ac:dyDescent="0.3">
      <c r="A36" s="653" t="s">
        <v>742</v>
      </c>
      <c r="B36" s="653" t="s">
        <v>736</v>
      </c>
      <c r="C36" s="654" t="s">
        <v>815</v>
      </c>
      <c r="D36" s="653" t="s">
        <v>817</v>
      </c>
      <c r="E36" s="655">
        <v>12</v>
      </c>
      <c r="F36" s="654" t="s">
        <v>771</v>
      </c>
      <c r="G36" s="666"/>
      <c r="H36" s="657"/>
      <c r="I36" s="666"/>
      <c r="J36" s="657"/>
      <c r="K36" s="666"/>
      <c r="L36" s="657"/>
      <c r="M36" s="662"/>
      <c r="N36" s="657"/>
      <c r="O36" s="660"/>
      <c r="P36" s="661"/>
      <c r="Q36" s="668">
        <v>12</v>
      </c>
      <c r="R36" s="661" t="s">
        <v>771</v>
      </c>
      <c r="S36" s="659">
        <v>0.3</v>
      </c>
      <c r="T36" s="661" t="s">
        <v>780</v>
      </c>
      <c r="U36" s="663"/>
      <c r="V36" s="664"/>
      <c r="W36" s="663"/>
      <c r="X36" s="664"/>
      <c r="Y36" s="665">
        <v>4</v>
      </c>
    </row>
    <row r="37" spans="1:25" x14ac:dyDescent="0.3">
      <c r="A37" s="653" t="s">
        <v>742</v>
      </c>
      <c r="B37" s="653" t="s">
        <v>736</v>
      </c>
      <c r="C37" s="654" t="s">
        <v>815</v>
      </c>
      <c r="D37" s="653" t="s">
        <v>818</v>
      </c>
      <c r="E37" s="655">
        <v>4</v>
      </c>
      <c r="F37" s="654" t="s">
        <v>771</v>
      </c>
      <c r="G37" s="656"/>
      <c r="H37" s="657"/>
      <c r="I37" s="658"/>
      <c r="J37" s="657"/>
      <c r="K37" s="658"/>
      <c r="L37" s="657"/>
      <c r="M37" s="659"/>
      <c r="N37" s="657"/>
      <c r="O37" s="660"/>
      <c r="P37" s="661"/>
      <c r="Q37" s="660">
        <v>4</v>
      </c>
      <c r="R37" s="661" t="s">
        <v>771</v>
      </c>
      <c r="S37" s="662">
        <v>3</v>
      </c>
      <c r="T37" s="661" t="s">
        <v>780</v>
      </c>
      <c r="U37" s="663"/>
      <c r="V37" s="664"/>
      <c r="W37" s="663"/>
      <c r="X37" s="664"/>
      <c r="Y37" s="665">
        <v>13</v>
      </c>
    </row>
    <row r="38" spans="1:25" x14ac:dyDescent="0.3">
      <c r="A38" s="653" t="s">
        <v>742</v>
      </c>
      <c r="B38" s="653" t="s">
        <v>736</v>
      </c>
      <c r="C38" s="654" t="s">
        <v>815</v>
      </c>
      <c r="D38" s="653" t="s">
        <v>819</v>
      </c>
      <c r="E38" s="655">
        <v>2</v>
      </c>
      <c r="F38" s="654" t="s">
        <v>771</v>
      </c>
      <c r="G38" s="666"/>
      <c r="H38" s="657"/>
      <c r="I38" s="666"/>
      <c r="J38" s="657"/>
      <c r="K38" s="666"/>
      <c r="L38" s="657"/>
      <c r="M38" s="662"/>
      <c r="N38" s="657"/>
      <c r="O38" s="660"/>
      <c r="P38" s="661"/>
      <c r="Q38" s="668">
        <v>2</v>
      </c>
      <c r="R38" s="661" t="s">
        <v>771</v>
      </c>
      <c r="S38" s="659">
        <v>3</v>
      </c>
      <c r="T38" s="661" t="s">
        <v>780</v>
      </c>
      <c r="U38" s="663"/>
      <c r="V38" s="664"/>
      <c r="W38" s="663"/>
      <c r="X38" s="664"/>
      <c r="Y38" s="665">
        <v>6</v>
      </c>
    </row>
    <row r="39" spans="1:25" x14ac:dyDescent="0.3">
      <c r="A39" s="653" t="s">
        <v>742</v>
      </c>
      <c r="B39" s="653" t="s">
        <v>736</v>
      </c>
      <c r="C39" s="654" t="s">
        <v>815</v>
      </c>
      <c r="D39" s="653" t="s">
        <v>820</v>
      </c>
      <c r="E39" s="655">
        <v>4</v>
      </c>
      <c r="F39" s="654" t="s">
        <v>771</v>
      </c>
      <c r="G39" s="666"/>
      <c r="H39" s="657"/>
      <c r="I39" s="666"/>
      <c r="J39" s="657"/>
      <c r="K39" s="666"/>
      <c r="L39" s="657"/>
      <c r="M39" s="662"/>
      <c r="N39" s="657"/>
      <c r="O39" s="660"/>
      <c r="P39" s="661"/>
      <c r="Q39" s="668">
        <v>4</v>
      </c>
      <c r="R39" s="661" t="s">
        <v>771</v>
      </c>
      <c r="S39" s="659">
        <v>45</v>
      </c>
      <c r="T39" s="661" t="s">
        <v>780</v>
      </c>
      <c r="U39" s="663"/>
      <c r="V39" s="664"/>
      <c r="W39" s="663"/>
      <c r="X39" s="664"/>
      <c r="Y39" s="665">
        <v>193</v>
      </c>
    </row>
    <row r="40" spans="1:25" x14ac:dyDescent="0.3">
      <c r="A40" s="653" t="s">
        <v>742</v>
      </c>
      <c r="B40" s="653" t="s">
        <v>736</v>
      </c>
      <c r="C40" s="654" t="s">
        <v>815</v>
      </c>
      <c r="D40" s="653" t="s">
        <v>821</v>
      </c>
      <c r="E40" s="655">
        <v>4</v>
      </c>
      <c r="F40" s="654" t="s">
        <v>771</v>
      </c>
      <c r="G40" s="666"/>
      <c r="H40" s="657"/>
      <c r="I40" s="666"/>
      <c r="J40" s="657"/>
      <c r="K40" s="666"/>
      <c r="L40" s="657"/>
      <c r="M40" s="662"/>
      <c r="N40" s="657"/>
      <c r="O40" s="660"/>
      <c r="P40" s="661"/>
      <c r="Q40" s="668">
        <v>4</v>
      </c>
      <c r="R40" s="661" t="s">
        <v>771</v>
      </c>
      <c r="S40" s="659">
        <v>23.58</v>
      </c>
      <c r="T40" s="661" t="s">
        <v>780</v>
      </c>
      <c r="U40" s="663"/>
      <c r="V40" s="664"/>
      <c r="W40" s="663"/>
      <c r="X40" s="664"/>
      <c r="Y40" s="665">
        <v>101</v>
      </c>
    </row>
    <row r="41" spans="1:25" x14ac:dyDescent="0.3">
      <c r="A41" s="653" t="s">
        <v>742</v>
      </c>
      <c r="B41" s="653" t="s">
        <v>736</v>
      </c>
      <c r="C41" s="654" t="s">
        <v>815</v>
      </c>
      <c r="D41" s="653" t="s">
        <v>822</v>
      </c>
      <c r="E41" s="655">
        <v>2</v>
      </c>
      <c r="F41" s="654" t="s">
        <v>771</v>
      </c>
      <c r="G41" s="666"/>
      <c r="H41" s="657"/>
      <c r="I41" s="666"/>
      <c r="J41" s="657"/>
      <c r="K41" s="666"/>
      <c r="L41" s="657"/>
      <c r="M41" s="662"/>
      <c r="N41" s="657"/>
      <c r="O41" s="667"/>
      <c r="P41" s="661"/>
      <c r="Q41" s="668">
        <v>2</v>
      </c>
      <c r="R41" s="661" t="s">
        <v>771</v>
      </c>
      <c r="S41" s="659">
        <v>11.01</v>
      </c>
      <c r="T41" s="661" t="s">
        <v>780</v>
      </c>
      <c r="U41" s="663"/>
      <c r="V41" s="664"/>
      <c r="W41" s="663"/>
      <c r="X41" s="664"/>
      <c r="Y41" s="665">
        <v>24</v>
      </c>
    </row>
    <row r="42" spans="1:25" x14ac:dyDescent="0.3">
      <c r="A42" s="653" t="s">
        <v>742</v>
      </c>
      <c r="B42" s="653" t="s">
        <v>736</v>
      </c>
      <c r="C42" s="654" t="s">
        <v>815</v>
      </c>
      <c r="D42" s="653" t="s">
        <v>823</v>
      </c>
      <c r="E42" s="655">
        <v>1</v>
      </c>
      <c r="F42" s="654" t="s">
        <v>771</v>
      </c>
      <c r="G42" s="666"/>
      <c r="H42" s="657"/>
      <c r="I42" s="666"/>
      <c r="J42" s="657"/>
      <c r="K42" s="666"/>
      <c r="L42" s="657"/>
      <c r="M42" s="662"/>
      <c r="N42" s="657"/>
      <c r="O42" s="667"/>
      <c r="P42" s="661"/>
      <c r="Q42" s="668">
        <v>1</v>
      </c>
      <c r="R42" s="661" t="s">
        <v>771</v>
      </c>
      <c r="S42" s="659">
        <v>10.33</v>
      </c>
      <c r="T42" s="661" t="s">
        <v>780</v>
      </c>
      <c r="U42" s="663"/>
      <c r="V42" s="664"/>
      <c r="W42" s="663"/>
      <c r="X42" s="664"/>
      <c r="Y42" s="665">
        <v>11</v>
      </c>
    </row>
    <row r="43" spans="1:25" x14ac:dyDescent="0.3">
      <c r="A43" s="653" t="s">
        <v>742</v>
      </c>
      <c r="B43" s="653" t="s">
        <v>736</v>
      </c>
      <c r="C43" s="654" t="s">
        <v>815</v>
      </c>
      <c r="D43" s="653" t="s">
        <v>824</v>
      </c>
      <c r="E43" s="655">
        <v>1</v>
      </c>
      <c r="F43" s="654" t="s">
        <v>771</v>
      </c>
      <c r="G43" s="656"/>
      <c r="H43" s="657"/>
      <c r="I43" s="658"/>
      <c r="J43" s="657"/>
      <c r="K43" s="658"/>
      <c r="L43" s="657"/>
      <c r="M43" s="659"/>
      <c r="N43" s="657"/>
      <c r="O43" s="660"/>
      <c r="P43" s="661"/>
      <c r="Q43" s="660">
        <v>1</v>
      </c>
      <c r="R43" s="661" t="s">
        <v>771</v>
      </c>
      <c r="S43" s="662">
        <v>11.68</v>
      </c>
      <c r="T43" s="661" t="s">
        <v>780</v>
      </c>
      <c r="U43" s="663"/>
      <c r="V43" s="664"/>
      <c r="W43" s="663"/>
      <c r="X43" s="664"/>
      <c r="Y43" s="665">
        <v>13</v>
      </c>
    </row>
    <row r="44" spans="1:25" x14ac:dyDescent="0.3">
      <c r="A44" s="653" t="s">
        <v>742</v>
      </c>
      <c r="B44" s="653" t="s">
        <v>736</v>
      </c>
      <c r="C44" s="654" t="s">
        <v>815</v>
      </c>
      <c r="D44" s="653" t="s">
        <v>825</v>
      </c>
      <c r="E44" s="655">
        <v>1</v>
      </c>
      <c r="F44" s="654" t="s">
        <v>771</v>
      </c>
      <c r="G44" s="656"/>
      <c r="H44" s="657"/>
      <c r="I44" s="658"/>
      <c r="J44" s="657"/>
      <c r="K44" s="658"/>
      <c r="L44" s="657"/>
      <c r="M44" s="659"/>
      <c r="N44" s="657"/>
      <c r="O44" s="660"/>
      <c r="P44" s="661"/>
      <c r="Q44" s="660">
        <v>1</v>
      </c>
      <c r="R44" s="661" t="s">
        <v>771</v>
      </c>
      <c r="S44" s="662">
        <v>19.36</v>
      </c>
      <c r="T44" s="661" t="s">
        <v>780</v>
      </c>
      <c r="U44" s="663"/>
      <c r="V44" s="664"/>
      <c r="W44" s="663"/>
      <c r="X44" s="664"/>
      <c r="Y44" s="665">
        <v>21</v>
      </c>
    </row>
    <row r="45" spans="1:25" x14ac:dyDescent="0.3">
      <c r="A45" s="653" t="s">
        <v>742</v>
      </c>
      <c r="B45" s="653" t="s">
        <v>736</v>
      </c>
      <c r="C45" s="654" t="s">
        <v>815</v>
      </c>
      <c r="D45" s="653" t="s">
        <v>826</v>
      </c>
      <c r="E45" s="655">
        <v>11</v>
      </c>
      <c r="F45" s="654" t="s">
        <v>771</v>
      </c>
      <c r="G45" s="666"/>
      <c r="H45" s="657"/>
      <c r="I45" s="666"/>
      <c r="J45" s="657"/>
      <c r="K45" s="666"/>
      <c r="L45" s="657"/>
      <c r="M45" s="662"/>
      <c r="N45" s="657"/>
      <c r="O45" s="660"/>
      <c r="P45" s="661"/>
      <c r="Q45" s="668">
        <v>11</v>
      </c>
      <c r="R45" s="661" t="s">
        <v>771</v>
      </c>
      <c r="S45" s="659">
        <v>12</v>
      </c>
      <c r="T45" s="661" t="s">
        <v>780</v>
      </c>
      <c r="U45" s="663"/>
      <c r="V45" s="664"/>
      <c r="W45" s="663"/>
      <c r="X45" s="664"/>
      <c r="Y45" s="665">
        <v>142</v>
      </c>
    </row>
    <row r="46" spans="1:25" x14ac:dyDescent="0.3">
      <c r="A46" s="653" t="s">
        <v>742</v>
      </c>
      <c r="B46" s="653" t="s">
        <v>736</v>
      </c>
      <c r="C46" s="654" t="s">
        <v>815</v>
      </c>
      <c r="D46" s="653" t="s">
        <v>827</v>
      </c>
      <c r="E46" s="655">
        <v>2</v>
      </c>
      <c r="F46" s="654" t="s">
        <v>771</v>
      </c>
      <c r="G46" s="666"/>
      <c r="H46" s="657"/>
      <c r="I46" s="666"/>
      <c r="J46" s="657"/>
      <c r="K46" s="666"/>
      <c r="L46" s="657"/>
      <c r="M46" s="662"/>
      <c r="N46" s="657"/>
      <c r="O46" s="660"/>
      <c r="P46" s="661"/>
      <c r="Q46" s="668">
        <v>2</v>
      </c>
      <c r="R46" s="661" t="s">
        <v>771</v>
      </c>
      <c r="S46" s="659">
        <v>25</v>
      </c>
      <c r="T46" s="661" t="s">
        <v>780</v>
      </c>
      <c r="U46" s="663"/>
      <c r="V46" s="664"/>
      <c r="W46" s="663"/>
      <c r="X46" s="664"/>
      <c r="Y46" s="665">
        <v>54</v>
      </c>
    </row>
    <row r="47" spans="1:25" x14ac:dyDescent="0.3">
      <c r="A47" s="653" t="s">
        <v>742</v>
      </c>
      <c r="B47" s="653" t="s">
        <v>736</v>
      </c>
      <c r="C47" s="654" t="s">
        <v>828</v>
      </c>
      <c r="D47" s="653" t="s">
        <v>40</v>
      </c>
      <c r="E47" s="655">
        <v>1331.85</v>
      </c>
      <c r="F47" s="654" t="s">
        <v>750</v>
      </c>
      <c r="G47" s="666">
        <v>130</v>
      </c>
      <c r="H47" s="657" t="s">
        <v>751</v>
      </c>
      <c r="I47" s="666">
        <v>0.157</v>
      </c>
      <c r="J47" s="657" t="s">
        <v>752</v>
      </c>
      <c r="K47" s="666">
        <v>10.24</v>
      </c>
      <c r="L47" s="657" t="s">
        <v>753</v>
      </c>
      <c r="M47" s="662">
        <v>20.45</v>
      </c>
      <c r="N47" s="657" t="s">
        <v>754</v>
      </c>
      <c r="O47" s="660"/>
      <c r="P47" s="661"/>
      <c r="Q47" s="668"/>
      <c r="R47" s="661"/>
      <c r="S47" s="659"/>
      <c r="T47" s="661"/>
      <c r="U47" s="663"/>
      <c r="V47" s="664"/>
      <c r="W47" s="663"/>
      <c r="X47" s="664"/>
      <c r="Y47" s="665">
        <v>209</v>
      </c>
    </row>
    <row r="48" spans="1:25" x14ac:dyDescent="0.3">
      <c r="A48" s="653" t="s">
        <v>742</v>
      </c>
      <c r="B48" s="653" t="s">
        <v>736</v>
      </c>
      <c r="C48" s="654" t="s">
        <v>829</v>
      </c>
      <c r="D48" s="653" t="s">
        <v>830</v>
      </c>
      <c r="E48" s="655">
        <v>2</v>
      </c>
      <c r="F48" s="654" t="s">
        <v>771</v>
      </c>
      <c r="G48" s="656"/>
      <c r="H48" s="657"/>
      <c r="I48" s="658"/>
      <c r="J48" s="657"/>
      <c r="K48" s="658"/>
      <c r="L48" s="657"/>
      <c r="M48" s="659"/>
      <c r="N48" s="657"/>
      <c r="O48" s="660"/>
      <c r="P48" s="661"/>
      <c r="Q48" s="668">
        <v>2</v>
      </c>
      <c r="R48" s="661" t="s">
        <v>771</v>
      </c>
      <c r="S48" s="659">
        <v>21.59</v>
      </c>
      <c r="T48" s="661" t="s">
        <v>780</v>
      </c>
      <c r="U48" s="663"/>
      <c r="V48" s="664"/>
      <c r="W48" s="663"/>
      <c r="X48" s="664"/>
      <c r="Y48" s="665">
        <v>46</v>
      </c>
    </row>
    <row r="49" spans="1:25" x14ac:dyDescent="0.3">
      <c r="A49" s="653" t="s">
        <v>742</v>
      </c>
      <c r="B49" s="653" t="s">
        <v>736</v>
      </c>
      <c r="C49" s="654" t="s">
        <v>829</v>
      </c>
      <c r="D49" s="653" t="s">
        <v>831</v>
      </c>
      <c r="E49" s="655">
        <v>2</v>
      </c>
      <c r="F49" s="654" t="s">
        <v>771</v>
      </c>
      <c r="G49" s="656"/>
      <c r="H49" s="657"/>
      <c r="I49" s="658"/>
      <c r="J49" s="657"/>
      <c r="K49" s="658"/>
      <c r="L49" s="657"/>
      <c r="M49" s="659"/>
      <c r="N49" s="657"/>
      <c r="O49" s="660"/>
      <c r="P49" s="661"/>
      <c r="Q49" s="668">
        <v>2</v>
      </c>
      <c r="R49" s="661" t="s">
        <v>771</v>
      </c>
      <c r="S49" s="659">
        <v>9.61</v>
      </c>
      <c r="T49" s="661" t="s">
        <v>780</v>
      </c>
      <c r="U49" s="663"/>
      <c r="V49" s="664"/>
      <c r="W49" s="663"/>
      <c r="X49" s="664"/>
      <c r="Y49" s="665">
        <v>21</v>
      </c>
    </row>
    <row r="50" spans="1:25" x14ac:dyDescent="0.3">
      <c r="A50" s="653" t="s">
        <v>742</v>
      </c>
      <c r="B50" s="653" t="s">
        <v>736</v>
      </c>
      <c r="C50" s="654" t="s">
        <v>832</v>
      </c>
      <c r="D50" s="653" t="s">
        <v>833</v>
      </c>
      <c r="E50" s="655">
        <v>13.57</v>
      </c>
      <c r="F50" s="654" t="s">
        <v>834</v>
      </c>
      <c r="G50" s="656"/>
      <c r="H50" s="657"/>
      <c r="I50" s="658"/>
      <c r="J50" s="657"/>
      <c r="K50" s="658"/>
      <c r="L50" s="657"/>
      <c r="M50" s="659"/>
      <c r="N50" s="657"/>
      <c r="O50" s="660"/>
      <c r="P50" s="661"/>
      <c r="Q50" s="668">
        <v>13.57</v>
      </c>
      <c r="R50" s="661" t="s">
        <v>834</v>
      </c>
      <c r="S50" s="659">
        <v>22</v>
      </c>
      <c r="T50" s="661" t="s">
        <v>835</v>
      </c>
      <c r="U50" s="663"/>
      <c r="V50" s="664"/>
      <c r="W50" s="663"/>
      <c r="X50" s="664"/>
      <c r="Y50" s="665">
        <v>320</v>
      </c>
    </row>
    <row r="51" spans="1:25" x14ac:dyDescent="0.3">
      <c r="A51" s="653" t="s">
        <v>742</v>
      </c>
      <c r="B51" s="653" t="s">
        <v>736</v>
      </c>
      <c r="C51" s="654" t="s">
        <v>836</v>
      </c>
      <c r="D51" s="653" t="s">
        <v>837</v>
      </c>
      <c r="E51" s="655">
        <v>1331.85</v>
      </c>
      <c r="F51" s="654" t="s">
        <v>750</v>
      </c>
      <c r="G51" s="666"/>
      <c r="H51" s="657"/>
      <c r="I51" s="666"/>
      <c r="J51" s="657"/>
      <c r="K51" s="666"/>
      <c r="L51" s="657"/>
      <c r="M51" s="662"/>
      <c r="N51" s="657"/>
      <c r="O51" s="660">
        <v>2600</v>
      </c>
      <c r="P51" s="661" t="s">
        <v>838</v>
      </c>
      <c r="Q51" s="660">
        <v>0.51</v>
      </c>
      <c r="R51" s="661" t="s">
        <v>839</v>
      </c>
      <c r="S51" s="662">
        <v>259.2</v>
      </c>
      <c r="T51" s="661" t="s">
        <v>840</v>
      </c>
      <c r="U51" s="663"/>
      <c r="V51" s="664"/>
      <c r="W51" s="670"/>
      <c r="X51" s="664"/>
      <c r="Y51" s="665">
        <v>143</v>
      </c>
    </row>
    <row r="52" spans="1:25" x14ac:dyDescent="0.3">
      <c r="A52" s="680" t="s">
        <v>742</v>
      </c>
      <c r="B52" s="680" t="s">
        <v>736</v>
      </c>
      <c r="C52" s="681" t="s">
        <v>836</v>
      </c>
      <c r="D52" s="680" t="s">
        <v>841</v>
      </c>
      <c r="E52" s="680">
        <v>1331.85</v>
      </c>
      <c r="F52" s="681" t="s">
        <v>750</v>
      </c>
      <c r="G52" s="682"/>
      <c r="H52" s="683"/>
      <c r="I52" s="682"/>
      <c r="J52" s="683"/>
      <c r="K52" s="682"/>
      <c r="L52" s="683"/>
      <c r="M52" s="682"/>
      <c r="N52" s="683"/>
      <c r="O52" s="684">
        <v>1000</v>
      </c>
      <c r="P52" s="685" t="s">
        <v>838</v>
      </c>
      <c r="Q52" s="684">
        <v>1.33</v>
      </c>
      <c r="R52" s="685" t="s">
        <v>839</v>
      </c>
      <c r="S52" s="684">
        <v>26.86</v>
      </c>
      <c r="T52" s="685" t="s">
        <v>840</v>
      </c>
      <c r="U52" s="686"/>
      <c r="V52" s="687"/>
      <c r="W52" s="686"/>
      <c r="X52" s="687"/>
      <c r="Y52" s="679">
        <v>38</v>
      </c>
    </row>
    <row r="53" spans="1:25" x14ac:dyDescent="0.3">
      <c r="A53" s="653" t="s">
        <v>742</v>
      </c>
      <c r="B53" s="653" t="s">
        <v>736</v>
      </c>
      <c r="C53" s="654" t="s">
        <v>842</v>
      </c>
      <c r="D53" s="653" t="s">
        <v>843</v>
      </c>
      <c r="E53" s="655">
        <v>1331.85</v>
      </c>
      <c r="F53" s="654" t="s">
        <v>750</v>
      </c>
      <c r="G53" s="656">
        <v>35</v>
      </c>
      <c r="H53" s="657" t="s">
        <v>751</v>
      </c>
      <c r="I53" s="658">
        <v>0.68600000000000005</v>
      </c>
      <c r="J53" s="657" t="s">
        <v>752</v>
      </c>
      <c r="K53" s="658">
        <v>38.049999999999997</v>
      </c>
      <c r="L53" s="657" t="s">
        <v>753</v>
      </c>
      <c r="M53" s="659">
        <v>24</v>
      </c>
      <c r="N53" s="657" t="s">
        <v>754</v>
      </c>
      <c r="O53" s="660"/>
      <c r="P53" s="661"/>
      <c r="Q53" s="660"/>
      <c r="R53" s="661"/>
      <c r="S53" s="662"/>
      <c r="T53" s="661"/>
      <c r="U53" s="663"/>
      <c r="V53" s="664"/>
      <c r="W53" s="663"/>
      <c r="X53" s="664"/>
      <c r="Y53" s="665">
        <v>913</v>
      </c>
    </row>
    <row r="54" spans="1:25" x14ac:dyDescent="0.3">
      <c r="A54" s="653" t="s">
        <v>742</v>
      </c>
      <c r="B54" s="653" t="s">
        <v>736</v>
      </c>
      <c r="C54" s="654" t="s">
        <v>844</v>
      </c>
      <c r="D54" s="653" t="s">
        <v>46</v>
      </c>
      <c r="E54" s="655">
        <v>1331.85</v>
      </c>
      <c r="F54" s="654" t="s">
        <v>750</v>
      </c>
      <c r="G54" s="666">
        <v>180</v>
      </c>
      <c r="H54" s="657" t="s">
        <v>751</v>
      </c>
      <c r="I54" s="666">
        <v>0.11</v>
      </c>
      <c r="J54" s="657" t="s">
        <v>752</v>
      </c>
      <c r="K54" s="666">
        <v>7.4</v>
      </c>
      <c r="L54" s="657" t="s">
        <v>753</v>
      </c>
      <c r="M54" s="662">
        <v>19.71</v>
      </c>
      <c r="N54" s="657" t="s">
        <v>754</v>
      </c>
      <c r="O54" s="667"/>
      <c r="P54" s="661"/>
      <c r="Q54" s="668"/>
      <c r="R54" s="661"/>
      <c r="S54" s="659"/>
      <c r="T54" s="661"/>
      <c r="U54" s="663"/>
      <c r="V54" s="664"/>
      <c r="W54" s="663"/>
      <c r="X54" s="664"/>
      <c r="Y54" s="665">
        <v>146</v>
      </c>
    </row>
    <row r="55" spans="1:25" x14ac:dyDescent="0.3">
      <c r="A55" s="653" t="s">
        <v>742</v>
      </c>
      <c r="B55" s="653" t="s">
        <v>736</v>
      </c>
      <c r="C55" s="654" t="s">
        <v>845</v>
      </c>
      <c r="D55" s="653" t="s">
        <v>846</v>
      </c>
      <c r="E55" s="655">
        <v>54.95</v>
      </c>
      <c r="F55" s="654" t="s">
        <v>847</v>
      </c>
      <c r="G55" s="666"/>
      <c r="H55" s="657"/>
      <c r="I55" s="666"/>
      <c r="J55" s="657"/>
      <c r="K55" s="666"/>
      <c r="L55" s="657"/>
      <c r="M55" s="662"/>
      <c r="N55" s="657"/>
      <c r="O55" s="660"/>
      <c r="P55" s="661"/>
      <c r="Q55" s="660">
        <v>54.95</v>
      </c>
      <c r="R55" s="661" t="s">
        <v>847</v>
      </c>
      <c r="S55" s="662">
        <v>99</v>
      </c>
      <c r="T55" s="661" t="s">
        <v>848</v>
      </c>
      <c r="U55" s="669"/>
      <c r="V55" s="664"/>
      <c r="W55" s="670"/>
      <c r="X55" s="664"/>
      <c r="Y55" s="665">
        <v>5841</v>
      </c>
    </row>
    <row r="56" spans="1:25" x14ac:dyDescent="0.3">
      <c r="A56" s="653" t="s">
        <v>742</v>
      </c>
      <c r="B56" s="653" t="s">
        <v>736</v>
      </c>
      <c r="C56" s="654" t="s">
        <v>845</v>
      </c>
      <c r="D56" s="653" t="s">
        <v>622</v>
      </c>
      <c r="E56" s="655">
        <v>3.51</v>
      </c>
      <c r="F56" s="654" t="s">
        <v>847</v>
      </c>
      <c r="G56" s="656"/>
      <c r="H56" s="657"/>
      <c r="I56" s="658"/>
      <c r="J56" s="657"/>
      <c r="K56" s="658"/>
      <c r="L56" s="657"/>
      <c r="M56" s="659"/>
      <c r="N56" s="657"/>
      <c r="O56" s="660"/>
      <c r="P56" s="661"/>
      <c r="Q56" s="660">
        <v>3.51</v>
      </c>
      <c r="R56" s="661" t="s">
        <v>847</v>
      </c>
      <c r="S56" s="662">
        <v>99</v>
      </c>
      <c r="T56" s="661" t="s">
        <v>848</v>
      </c>
      <c r="U56" s="663"/>
      <c r="V56" s="664"/>
      <c r="W56" s="663"/>
      <c r="X56" s="664"/>
      <c r="Y56" s="665">
        <v>373</v>
      </c>
    </row>
    <row r="57" spans="1:25" x14ac:dyDescent="0.3">
      <c r="A57" s="653" t="s">
        <v>742</v>
      </c>
      <c r="B57" s="653" t="s">
        <v>736</v>
      </c>
      <c r="C57" s="654" t="s">
        <v>849</v>
      </c>
      <c r="D57" s="653" t="s">
        <v>850</v>
      </c>
      <c r="E57" s="655">
        <v>5.33</v>
      </c>
      <c r="F57" s="654" t="s">
        <v>851</v>
      </c>
      <c r="G57" s="666"/>
      <c r="H57" s="657"/>
      <c r="I57" s="666"/>
      <c r="J57" s="657"/>
      <c r="K57" s="666"/>
      <c r="L57" s="657"/>
      <c r="M57" s="662"/>
      <c r="N57" s="657"/>
      <c r="O57" s="667"/>
      <c r="P57" s="661"/>
      <c r="Q57" s="668">
        <v>5.33</v>
      </c>
      <c r="R57" s="661" t="s">
        <v>851</v>
      </c>
      <c r="S57" s="659">
        <v>6.6</v>
      </c>
      <c r="T57" s="661" t="s">
        <v>852</v>
      </c>
      <c r="U57" s="663"/>
      <c r="V57" s="664"/>
      <c r="W57" s="663"/>
      <c r="X57" s="664"/>
      <c r="Y57" s="665">
        <v>38</v>
      </c>
    </row>
    <row r="58" spans="1:25" x14ac:dyDescent="0.3">
      <c r="A58" s="653" t="s">
        <v>742</v>
      </c>
      <c r="B58" s="653" t="s">
        <v>736</v>
      </c>
      <c r="C58" s="654" t="s">
        <v>853</v>
      </c>
      <c r="D58" s="653" t="s">
        <v>50</v>
      </c>
      <c r="E58" s="655">
        <v>1331.85</v>
      </c>
      <c r="F58" s="654" t="s">
        <v>750</v>
      </c>
      <c r="G58" s="666">
        <v>2000</v>
      </c>
      <c r="H58" s="657" t="s">
        <v>751</v>
      </c>
      <c r="I58" s="666">
        <v>1.0999999999999999E-2</v>
      </c>
      <c r="J58" s="657" t="s">
        <v>752</v>
      </c>
      <c r="K58" s="666">
        <v>0.67</v>
      </c>
      <c r="L58" s="657" t="s">
        <v>753</v>
      </c>
      <c r="M58" s="662">
        <v>22.58</v>
      </c>
      <c r="N58" s="657" t="s">
        <v>754</v>
      </c>
      <c r="O58" s="667"/>
      <c r="P58" s="661"/>
      <c r="Q58" s="668">
        <v>1331.85</v>
      </c>
      <c r="R58" s="661" t="s">
        <v>750</v>
      </c>
      <c r="S58" s="659">
        <v>0.01</v>
      </c>
      <c r="T58" s="661" t="s">
        <v>752</v>
      </c>
      <c r="U58" s="663"/>
      <c r="V58" s="664"/>
      <c r="W58" s="663"/>
      <c r="X58" s="664"/>
      <c r="Y58" s="665">
        <v>29</v>
      </c>
    </row>
    <row r="59" spans="1:25" x14ac:dyDescent="0.3">
      <c r="A59" s="653" t="s">
        <v>742</v>
      </c>
      <c r="B59" s="653" t="s">
        <v>736</v>
      </c>
      <c r="C59" s="654" t="s">
        <v>854</v>
      </c>
      <c r="D59" s="653" t="s">
        <v>52</v>
      </c>
      <c r="E59" s="655">
        <v>1331.85</v>
      </c>
      <c r="F59" s="654" t="s">
        <v>750</v>
      </c>
      <c r="G59" s="666">
        <v>800</v>
      </c>
      <c r="H59" s="657" t="s">
        <v>751</v>
      </c>
      <c r="I59" s="666">
        <v>2.8000000000000001E-2</v>
      </c>
      <c r="J59" s="657" t="s">
        <v>752</v>
      </c>
      <c r="K59" s="666">
        <v>1.66</v>
      </c>
      <c r="L59" s="657" t="s">
        <v>753</v>
      </c>
      <c r="M59" s="662">
        <v>22.58</v>
      </c>
      <c r="N59" s="657" t="s">
        <v>754</v>
      </c>
      <c r="O59" s="667"/>
      <c r="P59" s="661"/>
      <c r="Q59" s="668">
        <v>1331.85</v>
      </c>
      <c r="R59" s="661" t="s">
        <v>750</v>
      </c>
      <c r="S59" s="659">
        <v>0.02</v>
      </c>
      <c r="T59" s="661" t="s">
        <v>752</v>
      </c>
      <c r="U59" s="663"/>
      <c r="V59" s="664"/>
      <c r="W59" s="663"/>
      <c r="X59" s="664"/>
      <c r="Y59" s="665">
        <v>66</v>
      </c>
    </row>
    <row r="60" spans="1:25" x14ac:dyDescent="0.3">
      <c r="A60" s="653" t="s">
        <v>742</v>
      </c>
      <c r="B60" s="653" t="s">
        <v>736</v>
      </c>
      <c r="C60" s="654" t="s">
        <v>855</v>
      </c>
      <c r="D60" s="653" t="s">
        <v>54</v>
      </c>
      <c r="E60" s="655">
        <v>1331.85</v>
      </c>
      <c r="F60" s="654" t="s">
        <v>750</v>
      </c>
      <c r="G60" s="666">
        <v>2000</v>
      </c>
      <c r="H60" s="657" t="s">
        <v>751</v>
      </c>
      <c r="I60" s="666">
        <v>1.0999999999999999E-2</v>
      </c>
      <c r="J60" s="657" t="s">
        <v>752</v>
      </c>
      <c r="K60" s="666">
        <v>0.67</v>
      </c>
      <c r="L60" s="657" t="s">
        <v>753</v>
      </c>
      <c r="M60" s="662">
        <v>22.58</v>
      </c>
      <c r="N60" s="657" t="s">
        <v>754</v>
      </c>
      <c r="O60" s="667"/>
      <c r="P60" s="661"/>
      <c r="Q60" s="668">
        <v>1331.85</v>
      </c>
      <c r="R60" s="661" t="s">
        <v>750</v>
      </c>
      <c r="S60" s="659">
        <v>0.01</v>
      </c>
      <c r="T60" s="661" t="s">
        <v>752</v>
      </c>
      <c r="U60" s="663"/>
      <c r="V60" s="664"/>
      <c r="W60" s="663"/>
      <c r="X60" s="664"/>
      <c r="Y60" s="665">
        <v>29</v>
      </c>
    </row>
    <row r="61" spans="1:25" x14ac:dyDescent="0.3">
      <c r="A61" s="653" t="s">
        <v>742</v>
      </c>
      <c r="B61" s="653" t="s">
        <v>736</v>
      </c>
      <c r="C61" s="654" t="s">
        <v>856</v>
      </c>
      <c r="D61" s="653" t="s">
        <v>56</v>
      </c>
      <c r="E61" s="655">
        <v>58.46</v>
      </c>
      <c r="F61" s="654" t="s">
        <v>847</v>
      </c>
      <c r="G61" s="666"/>
      <c r="H61" s="657"/>
      <c r="I61" s="666"/>
      <c r="J61" s="657"/>
      <c r="K61" s="666"/>
      <c r="L61" s="657"/>
      <c r="M61" s="662"/>
      <c r="N61" s="657"/>
      <c r="O61" s="667"/>
      <c r="P61" s="661"/>
      <c r="Q61" s="668"/>
      <c r="R61" s="661"/>
      <c r="S61" s="659"/>
      <c r="T61" s="661"/>
      <c r="U61" s="663"/>
      <c r="V61" s="664"/>
      <c r="W61" s="663">
        <v>6.5</v>
      </c>
      <c r="X61" s="664" t="s">
        <v>848</v>
      </c>
      <c r="Y61" s="665">
        <v>380</v>
      </c>
    </row>
    <row r="62" spans="1:25" x14ac:dyDescent="0.3">
      <c r="A62" s="653"/>
      <c r="B62" s="653"/>
      <c r="C62" s="654"/>
      <c r="D62" s="653"/>
      <c r="E62" s="655"/>
      <c r="F62" s="654"/>
      <c r="G62" s="666"/>
      <c r="H62" s="657"/>
      <c r="I62" s="666"/>
      <c r="J62" s="657"/>
      <c r="K62" s="666"/>
      <c r="L62" s="657"/>
      <c r="M62" s="662"/>
      <c r="N62" s="657"/>
      <c r="O62" s="667"/>
      <c r="P62" s="661"/>
      <c r="Q62" s="668"/>
      <c r="R62" s="661"/>
      <c r="S62" s="659"/>
      <c r="T62" s="661"/>
      <c r="U62" s="663"/>
      <c r="V62" s="664"/>
      <c r="W62" s="663"/>
      <c r="X62" s="664"/>
      <c r="Y62" s="665"/>
    </row>
    <row r="63" spans="1:25" x14ac:dyDescent="0.3">
      <c r="A63" s="653" t="s">
        <v>742</v>
      </c>
      <c r="B63" s="653" t="s">
        <v>737</v>
      </c>
      <c r="C63" s="654" t="s">
        <v>749</v>
      </c>
      <c r="D63" s="653" t="s">
        <v>17</v>
      </c>
      <c r="E63" s="655">
        <v>1302.68</v>
      </c>
      <c r="F63" s="654" t="s">
        <v>750</v>
      </c>
      <c r="G63" s="666">
        <v>250</v>
      </c>
      <c r="H63" s="657" t="s">
        <v>751</v>
      </c>
      <c r="I63" s="666">
        <v>0.16600000000000001</v>
      </c>
      <c r="J63" s="657" t="s">
        <v>752</v>
      </c>
      <c r="K63" s="666">
        <v>5.21</v>
      </c>
      <c r="L63" s="657" t="s">
        <v>753</v>
      </c>
      <c r="M63" s="662">
        <v>41.55</v>
      </c>
      <c r="N63" s="657" t="s">
        <v>754</v>
      </c>
      <c r="O63" s="667"/>
      <c r="P63" s="661"/>
      <c r="Q63" s="668"/>
      <c r="R63" s="661"/>
      <c r="S63" s="659"/>
      <c r="T63" s="661"/>
      <c r="U63" s="663"/>
      <c r="V63" s="664"/>
      <c r="W63" s="663"/>
      <c r="X63" s="664"/>
      <c r="Y63" s="665">
        <v>217</v>
      </c>
    </row>
    <row r="64" spans="1:25" x14ac:dyDescent="0.3">
      <c r="A64" s="653" t="s">
        <v>742</v>
      </c>
      <c r="B64" s="653" t="s">
        <v>737</v>
      </c>
      <c r="C64" s="654" t="s">
        <v>755</v>
      </c>
      <c r="D64" s="653" t="s">
        <v>19</v>
      </c>
      <c r="E64" s="655">
        <v>1302.68</v>
      </c>
      <c r="F64" s="654" t="s">
        <v>750</v>
      </c>
      <c r="G64" s="666">
        <v>562</v>
      </c>
      <c r="H64" s="657" t="s">
        <v>751</v>
      </c>
      <c r="I64" s="666">
        <v>0.04</v>
      </c>
      <c r="J64" s="657" t="s">
        <v>752</v>
      </c>
      <c r="K64" s="666">
        <v>2.3199999999999998</v>
      </c>
      <c r="L64" s="657" t="s">
        <v>753</v>
      </c>
      <c r="M64" s="662">
        <v>22.49</v>
      </c>
      <c r="N64" s="657" t="s">
        <v>754</v>
      </c>
      <c r="O64" s="660"/>
      <c r="P64" s="661"/>
      <c r="Q64" s="668"/>
      <c r="R64" s="661"/>
      <c r="S64" s="659"/>
      <c r="T64" s="661"/>
      <c r="U64" s="663"/>
      <c r="V64" s="664"/>
      <c r="W64" s="663"/>
      <c r="X64" s="664"/>
      <c r="Y64" s="665">
        <v>52</v>
      </c>
    </row>
    <row r="65" spans="1:25" x14ac:dyDescent="0.3">
      <c r="A65" s="653" t="s">
        <v>742</v>
      </c>
      <c r="B65" s="653" t="s">
        <v>737</v>
      </c>
      <c r="C65" s="654" t="s">
        <v>756</v>
      </c>
      <c r="D65" s="653" t="s">
        <v>21</v>
      </c>
      <c r="E65" s="655">
        <v>312.04000000000002</v>
      </c>
      <c r="F65" s="654" t="s">
        <v>757</v>
      </c>
      <c r="G65" s="666">
        <v>180</v>
      </c>
      <c r="H65" s="657" t="s">
        <v>758</v>
      </c>
      <c r="I65" s="666">
        <v>0.17199999999999999</v>
      </c>
      <c r="J65" s="657" t="s">
        <v>759</v>
      </c>
      <c r="K65" s="666">
        <v>1.73</v>
      </c>
      <c r="L65" s="657" t="s">
        <v>753</v>
      </c>
      <c r="M65" s="662">
        <v>31</v>
      </c>
      <c r="N65" s="657" t="s">
        <v>754</v>
      </c>
      <c r="O65" s="667"/>
      <c r="P65" s="661"/>
      <c r="Q65" s="668"/>
      <c r="R65" s="661"/>
      <c r="S65" s="659"/>
      <c r="T65" s="661"/>
      <c r="U65" s="663"/>
      <c r="V65" s="664"/>
      <c r="W65" s="663"/>
      <c r="X65" s="664"/>
      <c r="Y65" s="665">
        <v>54</v>
      </c>
    </row>
    <row r="66" spans="1:25" x14ac:dyDescent="0.3">
      <c r="A66" s="653" t="s">
        <v>742</v>
      </c>
      <c r="B66" s="653" t="s">
        <v>737</v>
      </c>
      <c r="C66" s="654" t="s">
        <v>760</v>
      </c>
      <c r="D66" s="653" t="s">
        <v>761</v>
      </c>
      <c r="E66" s="655">
        <v>312.04000000000002</v>
      </c>
      <c r="F66" s="654" t="s">
        <v>757</v>
      </c>
      <c r="G66" s="666"/>
      <c r="H66" s="657"/>
      <c r="I66" s="666"/>
      <c r="J66" s="657"/>
      <c r="K66" s="666"/>
      <c r="L66" s="657"/>
      <c r="M66" s="662"/>
      <c r="N66" s="657"/>
      <c r="O66" s="667">
        <v>300</v>
      </c>
      <c r="P66" s="661" t="s">
        <v>762</v>
      </c>
      <c r="Q66" s="668">
        <v>1.04</v>
      </c>
      <c r="R66" s="661" t="s">
        <v>763</v>
      </c>
      <c r="S66" s="659">
        <v>6.4</v>
      </c>
      <c r="T66" s="661" t="s">
        <v>764</v>
      </c>
      <c r="U66" s="663"/>
      <c r="V66" s="664"/>
      <c r="W66" s="663"/>
      <c r="X66" s="664"/>
      <c r="Y66" s="665">
        <v>7</v>
      </c>
    </row>
    <row r="67" spans="1:25" x14ac:dyDescent="0.3">
      <c r="A67" s="653" t="s">
        <v>742</v>
      </c>
      <c r="B67" s="653" t="s">
        <v>737</v>
      </c>
      <c r="C67" s="654" t="s">
        <v>765</v>
      </c>
      <c r="D67" s="653" t="s">
        <v>766</v>
      </c>
      <c r="E67" s="655">
        <v>312.04000000000002</v>
      </c>
      <c r="F67" s="654" t="s">
        <v>757</v>
      </c>
      <c r="G67" s="666"/>
      <c r="H67" s="657"/>
      <c r="I67" s="666"/>
      <c r="J67" s="657"/>
      <c r="K67" s="666"/>
      <c r="L67" s="657"/>
      <c r="M67" s="662"/>
      <c r="N67" s="657"/>
      <c r="O67" s="660"/>
      <c r="P67" s="661"/>
      <c r="Q67" s="668"/>
      <c r="R67" s="661"/>
      <c r="S67" s="659"/>
      <c r="T67" s="661"/>
      <c r="U67" s="663">
        <v>39</v>
      </c>
      <c r="V67" s="664" t="s">
        <v>758</v>
      </c>
      <c r="W67" s="663">
        <v>0.75</v>
      </c>
      <c r="X67" s="664" t="s">
        <v>759</v>
      </c>
      <c r="Y67" s="665">
        <v>234</v>
      </c>
    </row>
    <row r="68" spans="1:25" x14ac:dyDescent="0.3">
      <c r="A68" s="653" t="s">
        <v>742</v>
      </c>
      <c r="B68" s="653" t="s">
        <v>737</v>
      </c>
      <c r="C68" s="654" t="s">
        <v>767</v>
      </c>
      <c r="D68" s="653" t="s">
        <v>768</v>
      </c>
      <c r="E68" s="655">
        <v>234.12</v>
      </c>
      <c r="F68" s="654" t="s">
        <v>757</v>
      </c>
      <c r="G68" s="666">
        <v>9</v>
      </c>
      <c r="H68" s="657" t="s">
        <v>758</v>
      </c>
      <c r="I68" s="666">
        <v>2.778</v>
      </c>
      <c r="J68" s="657" t="s">
        <v>759</v>
      </c>
      <c r="K68" s="666">
        <v>26.01</v>
      </c>
      <c r="L68" s="657" t="s">
        <v>753</v>
      </c>
      <c r="M68" s="662">
        <v>25</v>
      </c>
      <c r="N68" s="657" t="s">
        <v>754</v>
      </c>
      <c r="O68" s="660"/>
      <c r="P68" s="661"/>
      <c r="Q68" s="668"/>
      <c r="R68" s="661"/>
      <c r="S68" s="659"/>
      <c r="T68" s="661"/>
      <c r="U68" s="663"/>
      <c r="V68" s="664"/>
      <c r="W68" s="663"/>
      <c r="X68" s="664"/>
      <c r="Y68" s="665">
        <v>650</v>
      </c>
    </row>
    <row r="69" spans="1:25" x14ac:dyDescent="0.3">
      <c r="A69" s="653" t="s">
        <v>742</v>
      </c>
      <c r="B69" s="653" t="s">
        <v>737</v>
      </c>
      <c r="C69" s="654" t="s">
        <v>769</v>
      </c>
      <c r="D69" s="653" t="s">
        <v>770</v>
      </c>
      <c r="E69" s="655">
        <v>234.12</v>
      </c>
      <c r="F69" s="654" t="s">
        <v>771</v>
      </c>
      <c r="G69" s="666"/>
      <c r="H69" s="657"/>
      <c r="I69" s="666"/>
      <c r="J69" s="657"/>
      <c r="K69" s="666"/>
      <c r="L69" s="657"/>
      <c r="M69" s="662"/>
      <c r="N69" s="657"/>
      <c r="O69" s="660">
        <v>5300</v>
      </c>
      <c r="P69" s="661" t="s">
        <v>772</v>
      </c>
      <c r="Q69" s="668">
        <v>0.04</v>
      </c>
      <c r="R69" s="661" t="s">
        <v>773</v>
      </c>
      <c r="S69" s="659">
        <v>28.06</v>
      </c>
      <c r="T69" s="661" t="s">
        <v>774</v>
      </c>
      <c r="U69" s="663"/>
      <c r="V69" s="664"/>
      <c r="W69" s="663"/>
      <c r="X69" s="664"/>
      <c r="Y69" s="665">
        <v>1</v>
      </c>
    </row>
    <row r="70" spans="1:25" x14ac:dyDescent="0.3">
      <c r="A70" s="653" t="s">
        <v>742</v>
      </c>
      <c r="B70" s="653" t="s">
        <v>737</v>
      </c>
      <c r="C70" s="654" t="s">
        <v>769</v>
      </c>
      <c r="D70" s="653" t="s">
        <v>775</v>
      </c>
      <c r="E70" s="655">
        <v>58.53</v>
      </c>
      <c r="F70" s="654" t="s">
        <v>771</v>
      </c>
      <c r="G70" s="666"/>
      <c r="H70" s="657"/>
      <c r="I70" s="666"/>
      <c r="J70" s="657"/>
      <c r="K70" s="666"/>
      <c r="L70" s="657"/>
      <c r="M70" s="662"/>
      <c r="N70" s="657"/>
      <c r="O70" s="660">
        <v>2450</v>
      </c>
      <c r="P70" s="661" t="s">
        <v>772</v>
      </c>
      <c r="Q70" s="660">
        <v>0.02</v>
      </c>
      <c r="R70" s="661" t="s">
        <v>773</v>
      </c>
      <c r="S70" s="662">
        <v>31.22</v>
      </c>
      <c r="T70" s="661" t="s">
        <v>774</v>
      </c>
      <c r="U70" s="663"/>
      <c r="V70" s="664"/>
      <c r="W70" s="670"/>
      <c r="X70" s="664"/>
      <c r="Y70" s="665">
        <v>1</v>
      </c>
    </row>
    <row r="71" spans="1:25" x14ac:dyDescent="0.3">
      <c r="A71" s="671" t="s">
        <v>742</v>
      </c>
      <c r="B71" s="671" t="s">
        <v>737</v>
      </c>
      <c r="C71" s="672" t="s">
        <v>769</v>
      </c>
      <c r="D71" s="671" t="s">
        <v>776</v>
      </c>
      <c r="E71" s="671">
        <v>29.27</v>
      </c>
      <c r="F71" s="672" t="s">
        <v>771</v>
      </c>
      <c r="G71" s="673"/>
      <c r="H71" s="674"/>
      <c r="I71" s="673"/>
      <c r="J71" s="674"/>
      <c r="K71" s="673"/>
      <c r="L71" s="674"/>
      <c r="M71" s="673"/>
      <c r="N71" s="674"/>
      <c r="O71" s="675">
        <v>2450</v>
      </c>
      <c r="P71" s="676" t="s">
        <v>772</v>
      </c>
      <c r="Q71" s="675">
        <v>0.01</v>
      </c>
      <c r="R71" s="676" t="s">
        <v>773</v>
      </c>
      <c r="S71" s="675">
        <v>32.28</v>
      </c>
      <c r="T71" s="676" t="s">
        <v>774</v>
      </c>
      <c r="U71" s="677"/>
      <c r="V71" s="678"/>
      <c r="W71" s="677"/>
      <c r="X71" s="678"/>
      <c r="Y71" s="679">
        <v>0</v>
      </c>
    </row>
    <row r="72" spans="1:25" x14ac:dyDescent="0.3">
      <c r="A72" s="680" t="s">
        <v>742</v>
      </c>
      <c r="B72" s="680" t="s">
        <v>737</v>
      </c>
      <c r="C72" s="681" t="s">
        <v>777</v>
      </c>
      <c r="D72" s="680" t="s">
        <v>778</v>
      </c>
      <c r="E72" s="680">
        <v>140.47</v>
      </c>
      <c r="F72" s="681" t="s">
        <v>757</v>
      </c>
      <c r="G72" s="682"/>
      <c r="H72" s="683"/>
      <c r="I72" s="682"/>
      <c r="J72" s="683"/>
      <c r="K72" s="682"/>
      <c r="L72" s="683"/>
      <c r="M72" s="682"/>
      <c r="N72" s="683"/>
      <c r="O72" s="684">
        <v>16</v>
      </c>
      <c r="P72" s="685" t="s">
        <v>779</v>
      </c>
      <c r="Q72" s="684">
        <v>8.7799999999999994</v>
      </c>
      <c r="R72" s="685" t="s">
        <v>771</v>
      </c>
      <c r="S72" s="684">
        <v>16.93</v>
      </c>
      <c r="T72" s="685" t="s">
        <v>780</v>
      </c>
      <c r="U72" s="686"/>
      <c r="V72" s="687"/>
      <c r="W72" s="686"/>
      <c r="X72" s="687"/>
      <c r="Y72" s="679">
        <v>160</v>
      </c>
    </row>
    <row r="73" spans="1:25" x14ac:dyDescent="0.3">
      <c r="A73" s="653" t="s">
        <v>742</v>
      </c>
      <c r="B73" s="653" t="s">
        <v>737</v>
      </c>
      <c r="C73" s="654" t="s">
        <v>777</v>
      </c>
      <c r="D73" s="653" t="s">
        <v>781</v>
      </c>
      <c r="E73" s="655">
        <v>93.65</v>
      </c>
      <c r="F73" s="654" t="s">
        <v>757</v>
      </c>
      <c r="G73" s="656"/>
      <c r="H73" s="657"/>
      <c r="I73" s="658"/>
      <c r="J73" s="657"/>
      <c r="K73" s="658"/>
      <c r="L73" s="657"/>
      <c r="M73" s="659"/>
      <c r="N73" s="657"/>
      <c r="O73" s="660">
        <v>16</v>
      </c>
      <c r="P73" s="661" t="s">
        <v>779</v>
      </c>
      <c r="Q73" s="660">
        <v>5.85</v>
      </c>
      <c r="R73" s="661" t="s">
        <v>771</v>
      </c>
      <c r="S73" s="662">
        <v>7</v>
      </c>
      <c r="T73" s="661" t="s">
        <v>780</v>
      </c>
      <c r="U73" s="663"/>
      <c r="V73" s="664"/>
      <c r="W73" s="663"/>
      <c r="X73" s="664"/>
      <c r="Y73" s="665">
        <v>44</v>
      </c>
    </row>
    <row r="74" spans="1:25" x14ac:dyDescent="0.3">
      <c r="A74" s="653" t="s">
        <v>742</v>
      </c>
      <c r="B74" s="653" t="s">
        <v>737</v>
      </c>
      <c r="C74" s="654" t="s">
        <v>777</v>
      </c>
      <c r="D74" s="653" t="s">
        <v>782</v>
      </c>
      <c r="E74" s="655">
        <v>117.06</v>
      </c>
      <c r="F74" s="654" t="s">
        <v>771</v>
      </c>
      <c r="G74" s="656"/>
      <c r="H74" s="657"/>
      <c r="I74" s="658"/>
      <c r="J74" s="657"/>
      <c r="K74" s="658"/>
      <c r="L74" s="657"/>
      <c r="M74" s="659"/>
      <c r="N74" s="657"/>
      <c r="O74" s="660">
        <v>30</v>
      </c>
      <c r="P74" s="661" t="s">
        <v>783</v>
      </c>
      <c r="Q74" s="660">
        <v>3.9</v>
      </c>
      <c r="R74" s="661" t="s">
        <v>784</v>
      </c>
      <c r="S74" s="662">
        <v>15.57</v>
      </c>
      <c r="T74" s="661" t="s">
        <v>785</v>
      </c>
      <c r="U74" s="663"/>
      <c r="V74" s="664"/>
      <c r="W74" s="663"/>
      <c r="X74" s="664"/>
      <c r="Y74" s="665">
        <v>65</v>
      </c>
    </row>
    <row r="75" spans="1:25" x14ac:dyDescent="0.3">
      <c r="A75" s="653" t="s">
        <v>742</v>
      </c>
      <c r="B75" s="653" t="s">
        <v>737</v>
      </c>
      <c r="C75" s="654" t="s">
        <v>786</v>
      </c>
      <c r="D75" s="653" t="s">
        <v>28</v>
      </c>
      <c r="E75" s="655">
        <v>1302.68</v>
      </c>
      <c r="F75" s="654" t="s">
        <v>750</v>
      </c>
      <c r="G75" s="656">
        <v>40</v>
      </c>
      <c r="H75" s="657" t="s">
        <v>751</v>
      </c>
      <c r="I75" s="658">
        <v>0.57899999999999996</v>
      </c>
      <c r="J75" s="657" t="s">
        <v>752</v>
      </c>
      <c r="K75" s="658">
        <v>32.57</v>
      </c>
      <c r="L75" s="657" t="s">
        <v>753</v>
      </c>
      <c r="M75" s="659">
        <v>23.15</v>
      </c>
      <c r="N75" s="657" t="s">
        <v>754</v>
      </c>
      <c r="O75" s="660"/>
      <c r="P75" s="661"/>
      <c r="Q75" s="660"/>
      <c r="R75" s="661"/>
      <c r="S75" s="662"/>
      <c r="T75" s="661"/>
      <c r="U75" s="663"/>
      <c r="V75" s="664"/>
      <c r="W75" s="663"/>
      <c r="X75" s="664"/>
      <c r="Y75" s="665">
        <v>754</v>
      </c>
    </row>
    <row r="76" spans="1:25" x14ac:dyDescent="0.3">
      <c r="A76" s="653" t="s">
        <v>742</v>
      </c>
      <c r="B76" s="653" t="s">
        <v>737</v>
      </c>
      <c r="C76" s="654" t="s">
        <v>787</v>
      </c>
      <c r="D76" s="653" t="s">
        <v>30</v>
      </c>
      <c r="E76" s="655">
        <v>1302.68</v>
      </c>
      <c r="F76" s="654" t="s">
        <v>750</v>
      </c>
      <c r="G76" s="656">
        <v>350</v>
      </c>
      <c r="H76" s="657" t="s">
        <v>751</v>
      </c>
      <c r="I76" s="658">
        <v>5.6000000000000001E-2</v>
      </c>
      <c r="J76" s="657" t="s">
        <v>752</v>
      </c>
      <c r="K76" s="658">
        <v>3.72</v>
      </c>
      <c r="L76" s="657" t="s">
        <v>753</v>
      </c>
      <c r="M76" s="659">
        <v>19.5</v>
      </c>
      <c r="N76" s="657" t="s">
        <v>754</v>
      </c>
      <c r="O76" s="660"/>
      <c r="P76" s="661"/>
      <c r="Q76" s="660"/>
      <c r="R76" s="661"/>
      <c r="S76" s="662"/>
      <c r="T76" s="661"/>
      <c r="U76" s="663"/>
      <c r="V76" s="664"/>
      <c r="W76" s="663"/>
      <c r="X76" s="664"/>
      <c r="Y76" s="665">
        <v>73</v>
      </c>
    </row>
    <row r="77" spans="1:25" x14ac:dyDescent="0.3">
      <c r="A77" s="653" t="s">
        <v>742</v>
      </c>
      <c r="B77" s="653" t="s">
        <v>737</v>
      </c>
      <c r="C77" s="654" t="s">
        <v>788</v>
      </c>
      <c r="D77" s="653" t="s">
        <v>789</v>
      </c>
      <c r="E77" s="655">
        <v>29.37</v>
      </c>
      <c r="F77" s="654" t="s">
        <v>771</v>
      </c>
      <c r="G77" s="666"/>
      <c r="H77" s="657"/>
      <c r="I77" s="666"/>
      <c r="J77" s="657"/>
      <c r="K77" s="666"/>
      <c r="L77" s="657"/>
      <c r="M77" s="662"/>
      <c r="N77" s="657"/>
      <c r="O77" s="667"/>
      <c r="P77" s="661"/>
      <c r="Q77" s="668">
        <v>29.37</v>
      </c>
      <c r="R77" s="661" t="s">
        <v>771</v>
      </c>
      <c r="S77" s="659">
        <v>0.49</v>
      </c>
      <c r="T77" s="661" t="s">
        <v>780</v>
      </c>
      <c r="U77" s="663"/>
      <c r="V77" s="664"/>
      <c r="W77" s="663"/>
      <c r="X77" s="664"/>
      <c r="Y77" s="665">
        <v>15</v>
      </c>
    </row>
    <row r="78" spans="1:25" x14ac:dyDescent="0.3">
      <c r="A78" s="653" t="s">
        <v>742</v>
      </c>
      <c r="B78" s="653" t="s">
        <v>737</v>
      </c>
      <c r="C78" s="654" t="s">
        <v>790</v>
      </c>
      <c r="D78" s="653" t="s">
        <v>791</v>
      </c>
      <c r="E78" s="655">
        <v>11.28</v>
      </c>
      <c r="F78" s="654" t="s">
        <v>792</v>
      </c>
      <c r="G78" s="666"/>
      <c r="H78" s="657"/>
      <c r="I78" s="666"/>
      <c r="J78" s="657"/>
      <c r="K78" s="666"/>
      <c r="L78" s="657"/>
      <c r="M78" s="662"/>
      <c r="N78" s="657"/>
      <c r="O78" s="660">
        <v>7.52</v>
      </c>
      <c r="P78" s="661" t="s">
        <v>793</v>
      </c>
      <c r="Q78" s="660">
        <v>1.5</v>
      </c>
      <c r="R78" s="661" t="s">
        <v>794</v>
      </c>
      <c r="S78" s="662">
        <v>3.96</v>
      </c>
      <c r="T78" s="661" t="s">
        <v>795</v>
      </c>
      <c r="U78" s="669"/>
      <c r="V78" s="664"/>
      <c r="W78" s="670"/>
      <c r="X78" s="664"/>
      <c r="Y78" s="665">
        <v>6</v>
      </c>
    </row>
    <row r="79" spans="1:25" x14ac:dyDescent="0.3">
      <c r="A79" s="653" t="s">
        <v>742</v>
      </c>
      <c r="B79" s="653" t="s">
        <v>737</v>
      </c>
      <c r="C79" s="654" t="s">
        <v>796</v>
      </c>
      <c r="D79" s="653" t="s">
        <v>797</v>
      </c>
      <c r="E79" s="655">
        <v>245.2</v>
      </c>
      <c r="F79" s="654" t="s">
        <v>792</v>
      </c>
      <c r="G79" s="656"/>
      <c r="H79" s="657"/>
      <c r="I79" s="658"/>
      <c r="J79" s="657"/>
      <c r="K79" s="658"/>
      <c r="L79" s="657"/>
      <c r="M79" s="659"/>
      <c r="N79" s="657"/>
      <c r="O79" s="660">
        <v>13.36</v>
      </c>
      <c r="P79" s="661" t="s">
        <v>793</v>
      </c>
      <c r="Q79" s="660">
        <v>18.350000000000001</v>
      </c>
      <c r="R79" s="661" t="s">
        <v>794</v>
      </c>
      <c r="S79" s="662">
        <v>6.55</v>
      </c>
      <c r="T79" s="661" t="s">
        <v>795</v>
      </c>
      <c r="U79" s="663"/>
      <c r="V79" s="664"/>
      <c r="W79" s="663"/>
      <c r="X79" s="664"/>
      <c r="Y79" s="665">
        <v>129</v>
      </c>
    </row>
    <row r="80" spans="1:25" x14ac:dyDescent="0.3">
      <c r="A80" s="653" t="s">
        <v>742</v>
      </c>
      <c r="B80" s="653" t="s">
        <v>737</v>
      </c>
      <c r="C80" s="654" t="s">
        <v>796</v>
      </c>
      <c r="D80" s="653" t="s">
        <v>798</v>
      </c>
      <c r="E80" s="655">
        <v>188.38</v>
      </c>
      <c r="F80" s="654" t="s">
        <v>792</v>
      </c>
      <c r="G80" s="666"/>
      <c r="H80" s="657"/>
      <c r="I80" s="666"/>
      <c r="J80" s="657"/>
      <c r="K80" s="666"/>
      <c r="L80" s="657"/>
      <c r="M80" s="662"/>
      <c r="N80" s="657"/>
      <c r="O80" s="667">
        <v>13.36</v>
      </c>
      <c r="P80" s="661" t="s">
        <v>793</v>
      </c>
      <c r="Q80" s="668">
        <v>14.1</v>
      </c>
      <c r="R80" s="661" t="s">
        <v>794</v>
      </c>
      <c r="S80" s="659">
        <v>6.55</v>
      </c>
      <c r="T80" s="661" t="s">
        <v>795</v>
      </c>
      <c r="U80" s="663"/>
      <c r="V80" s="664"/>
      <c r="W80" s="663"/>
      <c r="X80" s="664"/>
      <c r="Y80" s="665">
        <v>99</v>
      </c>
    </row>
    <row r="81" spans="1:25" x14ac:dyDescent="0.3">
      <c r="A81" s="653" t="s">
        <v>742</v>
      </c>
      <c r="B81" s="653" t="s">
        <v>737</v>
      </c>
      <c r="C81" s="654" t="s">
        <v>799</v>
      </c>
      <c r="D81" s="653" t="s">
        <v>801</v>
      </c>
      <c r="E81" s="655">
        <v>226.33</v>
      </c>
      <c r="F81" s="654" t="s">
        <v>792</v>
      </c>
      <c r="G81" s="666"/>
      <c r="H81" s="657"/>
      <c r="I81" s="666"/>
      <c r="J81" s="657"/>
      <c r="K81" s="666"/>
      <c r="L81" s="657"/>
      <c r="M81" s="662"/>
      <c r="N81" s="657"/>
      <c r="O81" s="667">
        <v>20.86</v>
      </c>
      <c r="P81" s="661" t="s">
        <v>793</v>
      </c>
      <c r="Q81" s="668">
        <v>10.85</v>
      </c>
      <c r="R81" s="661" t="s">
        <v>794</v>
      </c>
      <c r="S81" s="659">
        <v>10.210000000000001</v>
      </c>
      <c r="T81" s="661" t="s">
        <v>795</v>
      </c>
      <c r="U81" s="663"/>
      <c r="V81" s="664"/>
      <c r="W81" s="663"/>
      <c r="X81" s="664"/>
      <c r="Y81" s="665">
        <v>119</v>
      </c>
    </row>
    <row r="82" spans="1:25" x14ac:dyDescent="0.3">
      <c r="A82" s="653" t="s">
        <v>742</v>
      </c>
      <c r="B82" s="653" t="s">
        <v>737</v>
      </c>
      <c r="C82" s="654" t="s">
        <v>788</v>
      </c>
      <c r="D82" s="653" t="s">
        <v>802</v>
      </c>
      <c r="E82" s="655">
        <v>227.97</v>
      </c>
      <c r="F82" s="654" t="s">
        <v>771</v>
      </c>
      <c r="G82" s="666"/>
      <c r="H82" s="657"/>
      <c r="I82" s="666"/>
      <c r="J82" s="657"/>
      <c r="K82" s="666"/>
      <c r="L82" s="657"/>
      <c r="M82" s="662"/>
      <c r="N82" s="657"/>
      <c r="O82" s="667">
        <v>250</v>
      </c>
      <c r="P82" s="661" t="s">
        <v>772</v>
      </c>
      <c r="Q82" s="668">
        <v>0.91</v>
      </c>
      <c r="R82" s="661" t="s">
        <v>773</v>
      </c>
      <c r="S82" s="659">
        <v>61.58</v>
      </c>
      <c r="T82" s="661" t="s">
        <v>774</v>
      </c>
      <c r="U82" s="663"/>
      <c r="V82" s="664"/>
      <c r="W82" s="663"/>
      <c r="X82" s="664"/>
      <c r="Y82" s="665">
        <v>60</v>
      </c>
    </row>
    <row r="83" spans="1:25" x14ac:dyDescent="0.3">
      <c r="A83" s="653" t="s">
        <v>742</v>
      </c>
      <c r="B83" s="653" t="s">
        <v>737</v>
      </c>
      <c r="C83" s="654" t="s">
        <v>803</v>
      </c>
      <c r="D83" s="653" t="s">
        <v>35</v>
      </c>
      <c r="E83" s="655">
        <v>1447.05</v>
      </c>
      <c r="F83" s="654" t="s">
        <v>757</v>
      </c>
      <c r="G83" s="666"/>
      <c r="H83" s="657"/>
      <c r="I83" s="666"/>
      <c r="J83" s="657"/>
      <c r="K83" s="666"/>
      <c r="L83" s="657"/>
      <c r="M83" s="662"/>
      <c r="N83" s="657"/>
      <c r="O83" s="667"/>
      <c r="P83" s="661"/>
      <c r="Q83" s="668">
        <v>1447.05</v>
      </c>
      <c r="R83" s="661" t="s">
        <v>757</v>
      </c>
      <c r="S83" s="659">
        <v>0.41</v>
      </c>
      <c r="T83" s="661" t="s">
        <v>759</v>
      </c>
      <c r="U83" s="663"/>
      <c r="V83" s="664"/>
      <c r="W83" s="663"/>
      <c r="X83" s="664"/>
      <c r="Y83" s="665">
        <v>637</v>
      </c>
    </row>
    <row r="84" spans="1:25" x14ac:dyDescent="0.3">
      <c r="A84" s="653" t="s">
        <v>742</v>
      </c>
      <c r="B84" s="653" t="s">
        <v>737</v>
      </c>
      <c r="C84" s="654" t="s">
        <v>804</v>
      </c>
      <c r="D84" s="653" t="s">
        <v>805</v>
      </c>
      <c r="E84" s="655">
        <v>75.69</v>
      </c>
      <c r="F84" s="654" t="s">
        <v>771</v>
      </c>
      <c r="G84" s="666"/>
      <c r="H84" s="657"/>
      <c r="I84" s="666"/>
      <c r="J84" s="657"/>
      <c r="K84" s="666"/>
      <c r="L84" s="657"/>
      <c r="M84" s="662"/>
      <c r="N84" s="657"/>
      <c r="O84" s="667"/>
      <c r="P84" s="661"/>
      <c r="Q84" s="668">
        <v>75.69</v>
      </c>
      <c r="R84" s="661" t="s">
        <v>771</v>
      </c>
      <c r="S84" s="659">
        <v>1.1599999999999999</v>
      </c>
      <c r="T84" s="661" t="s">
        <v>780</v>
      </c>
      <c r="U84" s="663"/>
      <c r="V84" s="664"/>
      <c r="W84" s="663"/>
      <c r="X84" s="664"/>
      <c r="Y84" s="665">
        <v>94</v>
      </c>
    </row>
    <row r="85" spans="1:25" x14ac:dyDescent="0.3">
      <c r="A85" s="653" t="s">
        <v>742</v>
      </c>
      <c r="B85" s="653" t="s">
        <v>737</v>
      </c>
      <c r="C85" s="654" t="s">
        <v>804</v>
      </c>
      <c r="D85" s="653" t="s">
        <v>806</v>
      </c>
      <c r="E85" s="655">
        <v>37.840000000000003</v>
      </c>
      <c r="F85" s="654" t="s">
        <v>771</v>
      </c>
      <c r="G85" s="666"/>
      <c r="H85" s="657"/>
      <c r="I85" s="666"/>
      <c r="J85" s="657"/>
      <c r="K85" s="666"/>
      <c r="L85" s="657"/>
      <c r="M85" s="662"/>
      <c r="N85" s="657"/>
      <c r="O85" s="667"/>
      <c r="P85" s="661"/>
      <c r="Q85" s="668">
        <v>37.840000000000003</v>
      </c>
      <c r="R85" s="661" t="s">
        <v>771</v>
      </c>
      <c r="S85" s="659">
        <v>0.3</v>
      </c>
      <c r="T85" s="661" t="s">
        <v>780</v>
      </c>
      <c r="U85" s="663"/>
      <c r="V85" s="664"/>
      <c r="W85" s="663"/>
      <c r="X85" s="664"/>
      <c r="Y85" s="665">
        <v>12</v>
      </c>
    </row>
    <row r="86" spans="1:25" x14ac:dyDescent="0.3">
      <c r="A86" s="653" t="s">
        <v>742</v>
      </c>
      <c r="B86" s="653" t="s">
        <v>737</v>
      </c>
      <c r="C86" s="654" t="s">
        <v>804</v>
      </c>
      <c r="D86" s="653" t="s">
        <v>807</v>
      </c>
      <c r="E86" s="655">
        <v>75.69</v>
      </c>
      <c r="F86" s="654" t="s">
        <v>808</v>
      </c>
      <c r="G86" s="666"/>
      <c r="H86" s="657"/>
      <c r="I86" s="666"/>
      <c r="J86" s="657"/>
      <c r="K86" s="666"/>
      <c r="L86" s="657"/>
      <c r="M86" s="662"/>
      <c r="N86" s="657"/>
      <c r="O86" s="667">
        <v>1</v>
      </c>
      <c r="P86" s="661" t="s">
        <v>809</v>
      </c>
      <c r="Q86" s="668">
        <v>75.69</v>
      </c>
      <c r="R86" s="661" t="s">
        <v>771</v>
      </c>
      <c r="S86" s="659">
        <v>0.6</v>
      </c>
      <c r="T86" s="661" t="s">
        <v>780</v>
      </c>
      <c r="U86" s="663"/>
      <c r="V86" s="664"/>
      <c r="W86" s="663"/>
      <c r="X86" s="664"/>
      <c r="Y86" s="665">
        <v>49</v>
      </c>
    </row>
    <row r="87" spans="1:25" x14ac:dyDescent="0.3">
      <c r="A87" s="653" t="s">
        <v>742</v>
      </c>
      <c r="B87" s="653" t="s">
        <v>737</v>
      </c>
      <c r="C87" s="654" t="s">
        <v>804</v>
      </c>
      <c r="D87" s="653" t="s">
        <v>810</v>
      </c>
      <c r="E87" s="655">
        <v>151.37</v>
      </c>
      <c r="F87" s="654" t="s">
        <v>771</v>
      </c>
      <c r="G87" s="656"/>
      <c r="H87" s="657"/>
      <c r="I87" s="658"/>
      <c r="J87" s="657"/>
      <c r="K87" s="658"/>
      <c r="L87" s="657"/>
      <c r="M87" s="659"/>
      <c r="N87" s="657"/>
      <c r="O87" s="660">
        <v>1000</v>
      </c>
      <c r="P87" s="661" t="s">
        <v>772</v>
      </c>
      <c r="Q87" s="660">
        <v>0.15</v>
      </c>
      <c r="R87" s="661" t="s">
        <v>773</v>
      </c>
      <c r="S87" s="662">
        <v>42.84</v>
      </c>
      <c r="T87" s="661" t="s">
        <v>774</v>
      </c>
      <c r="U87" s="663"/>
      <c r="V87" s="664"/>
      <c r="W87" s="663"/>
      <c r="X87" s="664"/>
      <c r="Y87" s="665">
        <v>7</v>
      </c>
    </row>
    <row r="88" spans="1:25" x14ac:dyDescent="0.3">
      <c r="A88" s="653" t="s">
        <v>742</v>
      </c>
      <c r="B88" s="653" t="s">
        <v>737</v>
      </c>
      <c r="C88" s="654" t="s">
        <v>788</v>
      </c>
      <c r="D88" s="653" t="s">
        <v>811</v>
      </c>
      <c r="E88" s="655">
        <v>1</v>
      </c>
      <c r="F88" s="654" t="s">
        <v>771</v>
      </c>
      <c r="G88" s="656"/>
      <c r="H88" s="657"/>
      <c r="I88" s="658"/>
      <c r="J88" s="657"/>
      <c r="K88" s="658"/>
      <c r="L88" s="657"/>
      <c r="M88" s="659"/>
      <c r="N88" s="657"/>
      <c r="O88" s="660"/>
      <c r="P88" s="661"/>
      <c r="Q88" s="660">
        <v>1</v>
      </c>
      <c r="R88" s="661" t="s">
        <v>771</v>
      </c>
      <c r="S88" s="662">
        <v>15.03</v>
      </c>
      <c r="T88" s="661" t="s">
        <v>780</v>
      </c>
      <c r="U88" s="663"/>
      <c r="V88" s="664"/>
      <c r="W88" s="663"/>
      <c r="X88" s="664"/>
      <c r="Y88" s="665">
        <v>16</v>
      </c>
    </row>
    <row r="89" spans="1:25" x14ac:dyDescent="0.3">
      <c r="A89" s="653" t="s">
        <v>742</v>
      </c>
      <c r="B89" s="653" t="s">
        <v>737</v>
      </c>
      <c r="C89" s="654" t="s">
        <v>788</v>
      </c>
      <c r="D89" s="653" t="s">
        <v>812</v>
      </c>
      <c r="E89" s="655">
        <v>2</v>
      </c>
      <c r="F89" s="654" t="s">
        <v>771</v>
      </c>
      <c r="G89" s="666"/>
      <c r="H89" s="657"/>
      <c r="I89" s="666"/>
      <c r="J89" s="657"/>
      <c r="K89" s="666"/>
      <c r="L89" s="657"/>
      <c r="M89" s="662"/>
      <c r="N89" s="657"/>
      <c r="O89" s="660"/>
      <c r="P89" s="661"/>
      <c r="Q89" s="668">
        <v>2</v>
      </c>
      <c r="R89" s="661" t="s">
        <v>771</v>
      </c>
      <c r="S89" s="659">
        <v>9.36</v>
      </c>
      <c r="T89" s="661" t="s">
        <v>780</v>
      </c>
      <c r="U89" s="663"/>
      <c r="V89" s="664"/>
      <c r="W89" s="663"/>
      <c r="X89" s="664"/>
      <c r="Y89" s="665">
        <v>20</v>
      </c>
    </row>
    <row r="90" spans="1:25" x14ac:dyDescent="0.3">
      <c r="A90" s="653" t="s">
        <v>742</v>
      </c>
      <c r="B90" s="653" t="s">
        <v>737</v>
      </c>
      <c r="C90" s="654" t="s">
        <v>813</v>
      </c>
      <c r="D90" s="653" t="s">
        <v>814</v>
      </c>
      <c r="E90" s="655">
        <v>117.06</v>
      </c>
      <c r="F90" s="654" t="s">
        <v>771</v>
      </c>
      <c r="G90" s="666"/>
      <c r="H90" s="657"/>
      <c r="I90" s="666"/>
      <c r="J90" s="657"/>
      <c r="K90" s="666"/>
      <c r="L90" s="657"/>
      <c r="M90" s="662"/>
      <c r="N90" s="657"/>
      <c r="O90" s="667"/>
      <c r="P90" s="661"/>
      <c r="Q90" s="668">
        <v>117.06</v>
      </c>
      <c r="R90" s="661" t="s">
        <v>771</v>
      </c>
      <c r="S90" s="659">
        <v>0.56000000000000005</v>
      </c>
      <c r="T90" s="661" t="s">
        <v>780</v>
      </c>
      <c r="U90" s="663"/>
      <c r="V90" s="664"/>
      <c r="W90" s="663"/>
      <c r="X90" s="664"/>
      <c r="Y90" s="665">
        <v>70</v>
      </c>
    </row>
    <row r="91" spans="1:25" x14ac:dyDescent="0.3">
      <c r="A91" s="653" t="s">
        <v>742</v>
      </c>
      <c r="B91" s="653" t="s">
        <v>737</v>
      </c>
      <c r="C91" s="654" t="s">
        <v>815</v>
      </c>
      <c r="D91" s="653" t="s">
        <v>816</v>
      </c>
      <c r="E91" s="655">
        <v>6</v>
      </c>
      <c r="F91" s="654" t="s">
        <v>771</v>
      </c>
      <c r="G91" s="666"/>
      <c r="H91" s="657"/>
      <c r="I91" s="666"/>
      <c r="J91" s="657"/>
      <c r="K91" s="666"/>
      <c r="L91" s="657"/>
      <c r="M91" s="662"/>
      <c r="N91" s="657"/>
      <c r="O91" s="667"/>
      <c r="P91" s="661"/>
      <c r="Q91" s="668">
        <v>6</v>
      </c>
      <c r="R91" s="661" t="s">
        <v>771</v>
      </c>
      <c r="S91" s="659">
        <v>0.17</v>
      </c>
      <c r="T91" s="661" t="s">
        <v>780</v>
      </c>
      <c r="U91" s="663"/>
      <c r="V91" s="664"/>
      <c r="W91" s="663"/>
      <c r="X91" s="664"/>
      <c r="Y91" s="665">
        <v>1</v>
      </c>
    </row>
    <row r="92" spans="1:25" x14ac:dyDescent="0.3">
      <c r="A92" s="653" t="s">
        <v>742</v>
      </c>
      <c r="B92" s="653" t="s">
        <v>737</v>
      </c>
      <c r="C92" s="654" t="s">
        <v>815</v>
      </c>
      <c r="D92" s="653" t="s">
        <v>817</v>
      </c>
      <c r="E92" s="655">
        <v>12</v>
      </c>
      <c r="F92" s="654" t="s">
        <v>771</v>
      </c>
      <c r="G92" s="666"/>
      <c r="H92" s="657"/>
      <c r="I92" s="666"/>
      <c r="J92" s="657"/>
      <c r="K92" s="666"/>
      <c r="L92" s="657"/>
      <c r="M92" s="662"/>
      <c r="N92" s="657"/>
      <c r="O92" s="667"/>
      <c r="P92" s="661"/>
      <c r="Q92" s="668">
        <v>12</v>
      </c>
      <c r="R92" s="661" t="s">
        <v>771</v>
      </c>
      <c r="S92" s="659">
        <v>0.3</v>
      </c>
      <c r="T92" s="661" t="s">
        <v>780</v>
      </c>
      <c r="U92" s="663"/>
      <c r="V92" s="664"/>
      <c r="W92" s="663"/>
      <c r="X92" s="664"/>
      <c r="Y92" s="665">
        <v>4</v>
      </c>
    </row>
    <row r="93" spans="1:25" x14ac:dyDescent="0.3">
      <c r="A93" s="653" t="s">
        <v>742</v>
      </c>
      <c r="B93" s="653" t="s">
        <v>737</v>
      </c>
      <c r="C93" s="654" t="s">
        <v>815</v>
      </c>
      <c r="D93" s="653" t="s">
        <v>818</v>
      </c>
      <c r="E93" s="655">
        <v>4</v>
      </c>
      <c r="F93" s="654" t="s">
        <v>771</v>
      </c>
      <c r="G93" s="666"/>
      <c r="H93" s="657"/>
      <c r="I93" s="666"/>
      <c r="J93" s="657"/>
      <c r="K93" s="666"/>
      <c r="L93" s="657"/>
      <c r="M93" s="662"/>
      <c r="N93" s="657"/>
      <c r="O93" s="667"/>
      <c r="P93" s="661"/>
      <c r="Q93" s="668">
        <v>4</v>
      </c>
      <c r="R93" s="661" t="s">
        <v>771</v>
      </c>
      <c r="S93" s="659">
        <v>3</v>
      </c>
      <c r="T93" s="661" t="s">
        <v>780</v>
      </c>
      <c r="U93" s="663"/>
      <c r="V93" s="664"/>
      <c r="W93" s="663"/>
      <c r="X93" s="664"/>
      <c r="Y93" s="665">
        <v>13</v>
      </c>
    </row>
    <row r="94" spans="1:25" x14ac:dyDescent="0.3">
      <c r="A94" s="653" t="s">
        <v>742</v>
      </c>
      <c r="B94" s="653" t="s">
        <v>737</v>
      </c>
      <c r="C94" s="654" t="s">
        <v>815</v>
      </c>
      <c r="D94" s="653" t="s">
        <v>819</v>
      </c>
      <c r="E94" s="655">
        <v>2</v>
      </c>
      <c r="F94" s="654" t="s">
        <v>771</v>
      </c>
      <c r="G94" s="666"/>
      <c r="H94" s="657"/>
      <c r="I94" s="666"/>
      <c r="J94" s="657"/>
      <c r="K94" s="666"/>
      <c r="L94" s="657"/>
      <c r="M94" s="662"/>
      <c r="N94" s="657"/>
      <c r="O94" s="660"/>
      <c r="P94" s="661"/>
      <c r="Q94" s="668">
        <v>2</v>
      </c>
      <c r="R94" s="661" t="s">
        <v>771</v>
      </c>
      <c r="S94" s="659">
        <v>3</v>
      </c>
      <c r="T94" s="661" t="s">
        <v>780</v>
      </c>
      <c r="U94" s="663"/>
      <c r="V94" s="664"/>
      <c r="W94" s="663"/>
      <c r="X94" s="664"/>
      <c r="Y94" s="665">
        <v>6</v>
      </c>
    </row>
    <row r="95" spans="1:25" x14ac:dyDescent="0.3">
      <c r="A95" s="653" t="s">
        <v>742</v>
      </c>
      <c r="B95" s="653" t="s">
        <v>737</v>
      </c>
      <c r="C95" s="654" t="s">
        <v>815</v>
      </c>
      <c r="D95" s="653" t="s">
        <v>820</v>
      </c>
      <c r="E95" s="655">
        <v>4</v>
      </c>
      <c r="F95" s="654" t="s">
        <v>771</v>
      </c>
      <c r="G95" s="666"/>
      <c r="H95" s="657"/>
      <c r="I95" s="666"/>
      <c r="J95" s="657"/>
      <c r="K95" s="666"/>
      <c r="L95" s="657"/>
      <c r="M95" s="662"/>
      <c r="N95" s="657"/>
      <c r="O95" s="660"/>
      <c r="P95" s="661"/>
      <c r="Q95" s="668">
        <v>4</v>
      </c>
      <c r="R95" s="661" t="s">
        <v>771</v>
      </c>
      <c r="S95" s="659">
        <v>45</v>
      </c>
      <c r="T95" s="661" t="s">
        <v>780</v>
      </c>
      <c r="U95" s="663"/>
      <c r="V95" s="664"/>
      <c r="W95" s="663"/>
      <c r="X95" s="664"/>
      <c r="Y95" s="665">
        <v>193</v>
      </c>
    </row>
    <row r="96" spans="1:25" x14ac:dyDescent="0.3">
      <c r="A96" s="653" t="s">
        <v>742</v>
      </c>
      <c r="B96" s="653" t="s">
        <v>737</v>
      </c>
      <c r="C96" s="654" t="s">
        <v>815</v>
      </c>
      <c r="D96" s="653" t="s">
        <v>821</v>
      </c>
      <c r="E96" s="655">
        <v>4</v>
      </c>
      <c r="F96" s="654" t="s">
        <v>771</v>
      </c>
      <c r="G96" s="666"/>
      <c r="H96" s="657"/>
      <c r="I96" s="666"/>
      <c r="J96" s="657"/>
      <c r="K96" s="666"/>
      <c r="L96" s="657"/>
      <c r="M96" s="662"/>
      <c r="N96" s="657"/>
      <c r="O96" s="660"/>
      <c r="P96" s="661"/>
      <c r="Q96" s="668">
        <v>4</v>
      </c>
      <c r="R96" s="661" t="s">
        <v>771</v>
      </c>
      <c r="S96" s="659">
        <v>23.58</v>
      </c>
      <c r="T96" s="661" t="s">
        <v>780</v>
      </c>
      <c r="U96" s="663"/>
      <c r="V96" s="664"/>
      <c r="W96" s="663"/>
      <c r="X96" s="664"/>
      <c r="Y96" s="665">
        <v>101</v>
      </c>
    </row>
    <row r="97" spans="1:25" x14ac:dyDescent="0.3">
      <c r="A97" s="653" t="s">
        <v>742</v>
      </c>
      <c r="B97" s="653" t="s">
        <v>737</v>
      </c>
      <c r="C97" s="654" t="s">
        <v>815</v>
      </c>
      <c r="D97" s="653" t="s">
        <v>822</v>
      </c>
      <c r="E97" s="655">
        <v>2</v>
      </c>
      <c r="F97" s="654" t="s">
        <v>771</v>
      </c>
      <c r="G97" s="666"/>
      <c r="H97" s="657"/>
      <c r="I97" s="666"/>
      <c r="J97" s="657"/>
      <c r="K97" s="666"/>
      <c r="L97" s="657"/>
      <c r="M97" s="662"/>
      <c r="N97" s="657"/>
      <c r="O97" s="667"/>
      <c r="P97" s="661"/>
      <c r="Q97" s="668">
        <v>2</v>
      </c>
      <c r="R97" s="661" t="s">
        <v>771</v>
      </c>
      <c r="S97" s="659">
        <v>11.01</v>
      </c>
      <c r="T97" s="661" t="s">
        <v>780</v>
      </c>
      <c r="U97" s="663"/>
      <c r="V97" s="664"/>
      <c r="W97" s="663"/>
      <c r="X97" s="664"/>
      <c r="Y97" s="665">
        <v>24</v>
      </c>
    </row>
    <row r="98" spans="1:25" x14ac:dyDescent="0.3">
      <c r="A98" s="653" t="s">
        <v>742</v>
      </c>
      <c r="B98" s="653" t="s">
        <v>737</v>
      </c>
      <c r="C98" s="654" t="s">
        <v>815</v>
      </c>
      <c r="D98" s="653" t="s">
        <v>823</v>
      </c>
      <c r="E98" s="655">
        <v>1</v>
      </c>
      <c r="F98" s="654" t="s">
        <v>771</v>
      </c>
      <c r="G98" s="666"/>
      <c r="H98" s="657"/>
      <c r="I98" s="666"/>
      <c r="J98" s="657"/>
      <c r="K98" s="666"/>
      <c r="L98" s="657"/>
      <c r="M98" s="662"/>
      <c r="N98" s="657"/>
      <c r="O98" s="667"/>
      <c r="P98" s="661"/>
      <c r="Q98" s="668">
        <v>1</v>
      </c>
      <c r="R98" s="661" t="s">
        <v>771</v>
      </c>
      <c r="S98" s="659">
        <v>10.33</v>
      </c>
      <c r="T98" s="661" t="s">
        <v>780</v>
      </c>
      <c r="U98" s="663"/>
      <c r="V98" s="664"/>
      <c r="W98" s="663"/>
      <c r="X98" s="664"/>
      <c r="Y98" s="665">
        <v>11</v>
      </c>
    </row>
    <row r="99" spans="1:25" x14ac:dyDescent="0.3">
      <c r="A99" s="653" t="s">
        <v>742</v>
      </c>
      <c r="B99" s="653" t="s">
        <v>737</v>
      </c>
      <c r="C99" s="654" t="s">
        <v>815</v>
      </c>
      <c r="D99" s="653" t="s">
        <v>824</v>
      </c>
      <c r="E99" s="655">
        <v>1</v>
      </c>
      <c r="F99" s="654" t="s">
        <v>771</v>
      </c>
      <c r="G99" s="666"/>
      <c r="H99" s="657"/>
      <c r="I99" s="666"/>
      <c r="J99" s="657"/>
      <c r="K99" s="666"/>
      <c r="L99" s="657"/>
      <c r="M99" s="662"/>
      <c r="N99" s="657"/>
      <c r="O99" s="660"/>
      <c r="P99" s="661"/>
      <c r="Q99" s="668">
        <v>1</v>
      </c>
      <c r="R99" s="661" t="s">
        <v>771</v>
      </c>
      <c r="S99" s="659">
        <v>11.68</v>
      </c>
      <c r="T99" s="661" t="s">
        <v>780</v>
      </c>
      <c r="U99" s="663"/>
      <c r="V99" s="664"/>
      <c r="W99" s="663"/>
      <c r="X99" s="664"/>
      <c r="Y99" s="665">
        <v>13</v>
      </c>
    </row>
    <row r="100" spans="1:25" x14ac:dyDescent="0.3">
      <c r="A100" s="653" t="s">
        <v>742</v>
      </c>
      <c r="B100" s="653" t="s">
        <v>737</v>
      </c>
      <c r="C100" s="654" t="s">
        <v>815</v>
      </c>
      <c r="D100" s="653" t="s">
        <v>825</v>
      </c>
      <c r="E100" s="655">
        <v>1</v>
      </c>
      <c r="F100" s="654" t="s">
        <v>771</v>
      </c>
      <c r="G100" s="666"/>
      <c r="H100" s="657"/>
      <c r="I100" s="666"/>
      <c r="J100" s="657"/>
      <c r="K100" s="666"/>
      <c r="L100" s="657"/>
      <c r="M100" s="662"/>
      <c r="N100" s="657"/>
      <c r="O100" s="660"/>
      <c r="P100" s="661"/>
      <c r="Q100" s="668">
        <v>1</v>
      </c>
      <c r="R100" s="661" t="s">
        <v>771</v>
      </c>
      <c r="S100" s="659">
        <v>19.36</v>
      </c>
      <c r="T100" s="661" t="s">
        <v>780</v>
      </c>
      <c r="U100" s="663"/>
      <c r="V100" s="664"/>
      <c r="W100" s="663"/>
      <c r="X100" s="664"/>
      <c r="Y100" s="665">
        <v>21</v>
      </c>
    </row>
    <row r="101" spans="1:25" x14ac:dyDescent="0.3">
      <c r="A101" s="653" t="s">
        <v>742</v>
      </c>
      <c r="B101" s="653" t="s">
        <v>737</v>
      </c>
      <c r="C101" s="654" t="s">
        <v>815</v>
      </c>
      <c r="D101" s="653" t="s">
        <v>826</v>
      </c>
      <c r="E101" s="655">
        <v>11</v>
      </c>
      <c r="F101" s="654" t="s">
        <v>771</v>
      </c>
      <c r="G101" s="666"/>
      <c r="H101" s="657"/>
      <c r="I101" s="666"/>
      <c r="J101" s="657"/>
      <c r="K101" s="666"/>
      <c r="L101" s="657"/>
      <c r="M101" s="662"/>
      <c r="N101" s="657"/>
      <c r="O101" s="660"/>
      <c r="P101" s="661"/>
      <c r="Q101" s="668">
        <v>11</v>
      </c>
      <c r="R101" s="661" t="s">
        <v>771</v>
      </c>
      <c r="S101" s="659">
        <v>12</v>
      </c>
      <c r="T101" s="661" t="s">
        <v>780</v>
      </c>
      <c r="U101" s="663"/>
      <c r="V101" s="664"/>
      <c r="W101" s="663"/>
      <c r="X101" s="664"/>
      <c r="Y101" s="665">
        <v>142</v>
      </c>
    </row>
    <row r="102" spans="1:25" x14ac:dyDescent="0.3">
      <c r="A102" s="653" t="s">
        <v>742</v>
      </c>
      <c r="B102" s="653" t="s">
        <v>737</v>
      </c>
      <c r="C102" s="654" t="s">
        <v>815</v>
      </c>
      <c r="D102" s="653" t="s">
        <v>827</v>
      </c>
      <c r="E102" s="655">
        <v>2</v>
      </c>
      <c r="F102" s="654" t="s">
        <v>771</v>
      </c>
      <c r="G102" s="666"/>
      <c r="H102" s="657"/>
      <c r="I102" s="666"/>
      <c r="J102" s="657"/>
      <c r="K102" s="666"/>
      <c r="L102" s="657"/>
      <c r="M102" s="662"/>
      <c r="N102" s="657"/>
      <c r="O102" s="660"/>
      <c r="P102" s="661"/>
      <c r="Q102" s="668">
        <v>2</v>
      </c>
      <c r="R102" s="661" t="s">
        <v>771</v>
      </c>
      <c r="S102" s="659">
        <v>25</v>
      </c>
      <c r="T102" s="661" t="s">
        <v>780</v>
      </c>
      <c r="U102" s="663"/>
      <c r="V102" s="664"/>
      <c r="W102" s="663"/>
      <c r="X102" s="664"/>
      <c r="Y102" s="665">
        <v>54</v>
      </c>
    </row>
    <row r="103" spans="1:25" x14ac:dyDescent="0.3">
      <c r="A103" s="653" t="s">
        <v>742</v>
      </c>
      <c r="B103" s="653" t="s">
        <v>737</v>
      </c>
      <c r="C103" s="654" t="s">
        <v>828</v>
      </c>
      <c r="D103" s="653" t="s">
        <v>40</v>
      </c>
      <c r="E103" s="655">
        <v>1302.68</v>
      </c>
      <c r="F103" s="654" t="s">
        <v>750</v>
      </c>
      <c r="G103" s="666">
        <v>130</v>
      </c>
      <c r="H103" s="657" t="s">
        <v>751</v>
      </c>
      <c r="I103" s="666">
        <v>0.157</v>
      </c>
      <c r="J103" s="657" t="s">
        <v>752</v>
      </c>
      <c r="K103" s="666">
        <v>10.02</v>
      </c>
      <c r="L103" s="657" t="s">
        <v>753</v>
      </c>
      <c r="M103" s="662">
        <v>20.45</v>
      </c>
      <c r="N103" s="657" t="s">
        <v>754</v>
      </c>
      <c r="O103" s="660"/>
      <c r="P103" s="661"/>
      <c r="Q103" s="668"/>
      <c r="R103" s="661"/>
      <c r="S103" s="659"/>
      <c r="T103" s="661"/>
      <c r="U103" s="663"/>
      <c r="V103" s="664"/>
      <c r="W103" s="663"/>
      <c r="X103" s="664"/>
      <c r="Y103" s="665">
        <v>205</v>
      </c>
    </row>
    <row r="104" spans="1:25" x14ac:dyDescent="0.3">
      <c r="A104" s="653" t="s">
        <v>742</v>
      </c>
      <c r="B104" s="653" t="s">
        <v>737</v>
      </c>
      <c r="C104" s="654" t="s">
        <v>829</v>
      </c>
      <c r="D104" s="653" t="s">
        <v>830</v>
      </c>
      <c r="E104" s="655">
        <v>2</v>
      </c>
      <c r="F104" s="654" t="s">
        <v>771</v>
      </c>
      <c r="G104" s="666"/>
      <c r="H104" s="657"/>
      <c r="I104" s="666"/>
      <c r="J104" s="657"/>
      <c r="K104" s="666"/>
      <c r="L104" s="657"/>
      <c r="M104" s="662"/>
      <c r="N104" s="657"/>
      <c r="O104" s="660"/>
      <c r="P104" s="661"/>
      <c r="Q104" s="668">
        <v>2</v>
      </c>
      <c r="R104" s="661" t="s">
        <v>771</v>
      </c>
      <c r="S104" s="659">
        <v>21.59</v>
      </c>
      <c r="T104" s="661" t="s">
        <v>780</v>
      </c>
      <c r="U104" s="663"/>
      <c r="V104" s="664"/>
      <c r="W104" s="663"/>
      <c r="X104" s="664"/>
      <c r="Y104" s="665">
        <v>46</v>
      </c>
    </row>
    <row r="105" spans="1:25" x14ac:dyDescent="0.3">
      <c r="A105" s="653" t="s">
        <v>742</v>
      </c>
      <c r="B105" s="653" t="s">
        <v>737</v>
      </c>
      <c r="C105" s="654" t="s">
        <v>829</v>
      </c>
      <c r="D105" s="653" t="s">
        <v>831</v>
      </c>
      <c r="E105" s="655">
        <v>2</v>
      </c>
      <c r="F105" s="654" t="s">
        <v>771</v>
      </c>
      <c r="G105" s="666"/>
      <c r="H105" s="657"/>
      <c r="I105" s="666"/>
      <c r="J105" s="657"/>
      <c r="K105" s="666"/>
      <c r="L105" s="657"/>
      <c r="M105" s="662"/>
      <c r="N105" s="657"/>
      <c r="O105" s="660"/>
      <c r="P105" s="661"/>
      <c r="Q105" s="668">
        <v>2</v>
      </c>
      <c r="R105" s="661" t="s">
        <v>771</v>
      </c>
      <c r="S105" s="659">
        <v>9.61</v>
      </c>
      <c r="T105" s="661" t="s">
        <v>780</v>
      </c>
      <c r="U105" s="663"/>
      <c r="V105" s="664"/>
      <c r="W105" s="663"/>
      <c r="X105" s="664"/>
      <c r="Y105" s="665">
        <v>21</v>
      </c>
    </row>
    <row r="106" spans="1:25" x14ac:dyDescent="0.3">
      <c r="A106" s="653" t="s">
        <v>742</v>
      </c>
      <c r="B106" s="653" t="s">
        <v>737</v>
      </c>
      <c r="C106" s="654" t="s">
        <v>832</v>
      </c>
      <c r="D106" s="653" t="s">
        <v>833</v>
      </c>
      <c r="E106" s="655">
        <v>13.27</v>
      </c>
      <c r="F106" s="654" t="s">
        <v>834</v>
      </c>
      <c r="G106" s="666"/>
      <c r="H106" s="657"/>
      <c r="I106" s="666"/>
      <c r="J106" s="657"/>
      <c r="K106" s="666"/>
      <c r="L106" s="657"/>
      <c r="M106" s="662"/>
      <c r="N106" s="657"/>
      <c r="O106" s="660"/>
      <c r="P106" s="661"/>
      <c r="Q106" s="668">
        <v>13.27</v>
      </c>
      <c r="R106" s="661" t="s">
        <v>834</v>
      </c>
      <c r="S106" s="659">
        <v>22</v>
      </c>
      <c r="T106" s="661" t="s">
        <v>835</v>
      </c>
      <c r="U106" s="663"/>
      <c r="V106" s="664"/>
      <c r="W106" s="663"/>
      <c r="X106" s="664"/>
      <c r="Y106" s="665">
        <v>313</v>
      </c>
    </row>
    <row r="107" spans="1:25" x14ac:dyDescent="0.3">
      <c r="A107" s="653" t="s">
        <v>742</v>
      </c>
      <c r="B107" s="653" t="s">
        <v>737</v>
      </c>
      <c r="C107" s="654" t="s">
        <v>836</v>
      </c>
      <c r="D107" s="653" t="s">
        <v>837</v>
      </c>
      <c r="E107" s="655">
        <v>1302.68</v>
      </c>
      <c r="F107" s="654" t="s">
        <v>750</v>
      </c>
      <c r="G107" s="656"/>
      <c r="H107" s="657"/>
      <c r="I107" s="658"/>
      <c r="J107" s="657"/>
      <c r="K107" s="658"/>
      <c r="L107" s="657"/>
      <c r="M107" s="659"/>
      <c r="N107" s="657"/>
      <c r="O107" s="660">
        <v>2600</v>
      </c>
      <c r="P107" s="661" t="s">
        <v>838</v>
      </c>
      <c r="Q107" s="660">
        <v>0.5</v>
      </c>
      <c r="R107" s="661" t="s">
        <v>839</v>
      </c>
      <c r="S107" s="662">
        <v>259.2</v>
      </c>
      <c r="T107" s="661" t="s">
        <v>840</v>
      </c>
      <c r="U107" s="663"/>
      <c r="V107" s="664"/>
      <c r="W107" s="663"/>
      <c r="X107" s="664"/>
      <c r="Y107" s="665">
        <v>139</v>
      </c>
    </row>
    <row r="108" spans="1:25" x14ac:dyDescent="0.3">
      <c r="A108" s="653" t="s">
        <v>742</v>
      </c>
      <c r="B108" s="653" t="s">
        <v>737</v>
      </c>
      <c r="C108" s="654" t="s">
        <v>836</v>
      </c>
      <c r="D108" s="653" t="s">
        <v>841</v>
      </c>
      <c r="E108" s="655">
        <v>1302.68</v>
      </c>
      <c r="F108" s="654" t="s">
        <v>750</v>
      </c>
      <c r="G108" s="666"/>
      <c r="H108" s="657"/>
      <c r="I108" s="666"/>
      <c r="J108" s="657"/>
      <c r="K108" s="666"/>
      <c r="L108" s="657"/>
      <c r="M108" s="662"/>
      <c r="N108" s="657"/>
      <c r="O108" s="660">
        <v>1000</v>
      </c>
      <c r="P108" s="661" t="s">
        <v>838</v>
      </c>
      <c r="Q108" s="668">
        <v>1.3</v>
      </c>
      <c r="R108" s="661" t="s">
        <v>839</v>
      </c>
      <c r="S108" s="659">
        <v>26.86</v>
      </c>
      <c r="T108" s="661" t="s">
        <v>840</v>
      </c>
      <c r="U108" s="663"/>
      <c r="V108" s="664"/>
      <c r="W108" s="663"/>
      <c r="X108" s="664"/>
      <c r="Y108" s="665">
        <v>38</v>
      </c>
    </row>
    <row r="109" spans="1:25" x14ac:dyDescent="0.3">
      <c r="A109" s="653" t="s">
        <v>742</v>
      </c>
      <c r="B109" s="653" t="s">
        <v>737</v>
      </c>
      <c r="C109" s="654" t="s">
        <v>842</v>
      </c>
      <c r="D109" s="653" t="s">
        <v>843</v>
      </c>
      <c r="E109" s="655">
        <v>1302.68</v>
      </c>
      <c r="F109" s="654" t="s">
        <v>750</v>
      </c>
      <c r="G109" s="666">
        <v>35</v>
      </c>
      <c r="H109" s="657" t="s">
        <v>751</v>
      </c>
      <c r="I109" s="666">
        <v>0.68600000000000005</v>
      </c>
      <c r="J109" s="657" t="s">
        <v>752</v>
      </c>
      <c r="K109" s="666">
        <v>37.22</v>
      </c>
      <c r="L109" s="657" t="s">
        <v>753</v>
      </c>
      <c r="M109" s="662">
        <v>24</v>
      </c>
      <c r="N109" s="657" t="s">
        <v>754</v>
      </c>
      <c r="O109" s="660"/>
      <c r="P109" s="661"/>
      <c r="Q109" s="668"/>
      <c r="R109" s="661"/>
      <c r="S109" s="659"/>
      <c r="T109" s="661"/>
      <c r="U109" s="663"/>
      <c r="V109" s="664"/>
      <c r="W109" s="663"/>
      <c r="X109" s="664"/>
      <c r="Y109" s="665">
        <v>893</v>
      </c>
    </row>
    <row r="110" spans="1:25" x14ac:dyDescent="0.3">
      <c r="A110" s="653" t="s">
        <v>742</v>
      </c>
      <c r="B110" s="653" t="s">
        <v>737</v>
      </c>
      <c r="C110" s="654" t="s">
        <v>844</v>
      </c>
      <c r="D110" s="653" t="s">
        <v>46</v>
      </c>
      <c r="E110" s="655">
        <v>1302.68</v>
      </c>
      <c r="F110" s="654" t="s">
        <v>750</v>
      </c>
      <c r="G110" s="666">
        <v>180</v>
      </c>
      <c r="H110" s="657" t="s">
        <v>751</v>
      </c>
      <c r="I110" s="666">
        <v>0.11</v>
      </c>
      <c r="J110" s="657" t="s">
        <v>752</v>
      </c>
      <c r="K110" s="666">
        <v>7.24</v>
      </c>
      <c r="L110" s="657" t="s">
        <v>753</v>
      </c>
      <c r="M110" s="662">
        <v>19.71</v>
      </c>
      <c r="N110" s="657" t="s">
        <v>754</v>
      </c>
      <c r="O110" s="660"/>
      <c r="P110" s="661"/>
      <c r="Q110" s="668"/>
      <c r="R110" s="661"/>
      <c r="S110" s="659"/>
      <c r="T110" s="661"/>
      <c r="U110" s="663"/>
      <c r="V110" s="664"/>
      <c r="W110" s="663"/>
      <c r="X110" s="664"/>
      <c r="Y110" s="665">
        <v>143</v>
      </c>
    </row>
    <row r="111" spans="1:25" x14ac:dyDescent="0.3">
      <c r="A111" s="653" t="s">
        <v>742</v>
      </c>
      <c r="B111" s="653" t="s">
        <v>737</v>
      </c>
      <c r="C111" s="654" t="s">
        <v>845</v>
      </c>
      <c r="D111" s="653" t="s">
        <v>846</v>
      </c>
      <c r="E111" s="655">
        <v>53.31</v>
      </c>
      <c r="F111" s="654" t="s">
        <v>847</v>
      </c>
      <c r="G111" s="666"/>
      <c r="H111" s="657"/>
      <c r="I111" s="666"/>
      <c r="J111" s="657"/>
      <c r="K111" s="666"/>
      <c r="L111" s="657"/>
      <c r="M111" s="662"/>
      <c r="N111" s="657"/>
      <c r="O111" s="667"/>
      <c r="P111" s="661"/>
      <c r="Q111" s="668">
        <v>53.31</v>
      </c>
      <c r="R111" s="661" t="s">
        <v>847</v>
      </c>
      <c r="S111" s="659">
        <v>99</v>
      </c>
      <c r="T111" s="661" t="s">
        <v>848</v>
      </c>
      <c r="U111" s="663"/>
      <c r="V111" s="664"/>
      <c r="W111" s="663"/>
      <c r="X111" s="664"/>
      <c r="Y111" s="665">
        <v>5667</v>
      </c>
    </row>
    <row r="112" spans="1:25" x14ac:dyDescent="0.3">
      <c r="A112" s="653" t="s">
        <v>742</v>
      </c>
      <c r="B112" s="653" t="s">
        <v>737</v>
      </c>
      <c r="C112" s="654" t="s">
        <v>845</v>
      </c>
      <c r="D112" s="653" t="s">
        <v>622</v>
      </c>
      <c r="E112" s="655">
        <v>3.4</v>
      </c>
      <c r="F112" s="654" t="s">
        <v>847</v>
      </c>
      <c r="G112" s="666"/>
      <c r="H112" s="657"/>
      <c r="I112" s="666"/>
      <c r="J112" s="657"/>
      <c r="K112" s="666"/>
      <c r="L112" s="657"/>
      <c r="M112" s="662"/>
      <c r="N112" s="657"/>
      <c r="O112" s="667"/>
      <c r="P112" s="661"/>
      <c r="Q112" s="668">
        <v>3.4</v>
      </c>
      <c r="R112" s="661" t="s">
        <v>847</v>
      </c>
      <c r="S112" s="659">
        <v>99</v>
      </c>
      <c r="T112" s="661" t="s">
        <v>848</v>
      </c>
      <c r="U112" s="663"/>
      <c r="V112" s="664"/>
      <c r="W112" s="663"/>
      <c r="X112" s="664"/>
      <c r="Y112" s="665">
        <v>362</v>
      </c>
    </row>
    <row r="113" spans="1:25" x14ac:dyDescent="0.3">
      <c r="A113" s="653" t="s">
        <v>742</v>
      </c>
      <c r="B113" s="653" t="s">
        <v>737</v>
      </c>
      <c r="C113" s="654" t="s">
        <v>849</v>
      </c>
      <c r="D113" s="653" t="s">
        <v>850</v>
      </c>
      <c r="E113" s="655">
        <v>5.21</v>
      </c>
      <c r="F113" s="654" t="s">
        <v>851</v>
      </c>
      <c r="G113" s="656"/>
      <c r="H113" s="657"/>
      <c r="I113" s="658"/>
      <c r="J113" s="657"/>
      <c r="K113" s="658"/>
      <c r="L113" s="657"/>
      <c r="M113" s="659"/>
      <c r="N113" s="657"/>
      <c r="O113" s="660"/>
      <c r="P113" s="661"/>
      <c r="Q113" s="660">
        <v>5.21</v>
      </c>
      <c r="R113" s="661" t="s">
        <v>851</v>
      </c>
      <c r="S113" s="662">
        <v>6.6</v>
      </c>
      <c r="T113" s="661" t="s">
        <v>852</v>
      </c>
      <c r="U113" s="663"/>
      <c r="V113" s="664"/>
      <c r="W113" s="663"/>
      <c r="X113" s="664"/>
      <c r="Y113" s="665">
        <v>37</v>
      </c>
    </row>
    <row r="114" spans="1:25" x14ac:dyDescent="0.3">
      <c r="A114" s="653" t="s">
        <v>742</v>
      </c>
      <c r="B114" s="653" t="s">
        <v>737</v>
      </c>
      <c r="C114" s="654" t="s">
        <v>853</v>
      </c>
      <c r="D114" s="653" t="s">
        <v>50</v>
      </c>
      <c r="E114" s="655">
        <v>1302.68</v>
      </c>
      <c r="F114" s="654" t="s">
        <v>750</v>
      </c>
      <c r="G114" s="656">
        <v>2000</v>
      </c>
      <c r="H114" s="657" t="s">
        <v>751</v>
      </c>
      <c r="I114" s="658">
        <v>1.0999999999999999E-2</v>
      </c>
      <c r="J114" s="657" t="s">
        <v>752</v>
      </c>
      <c r="K114" s="658">
        <v>0.65</v>
      </c>
      <c r="L114" s="657" t="s">
        <v>753</v>
      </c>
      <c r="M114" s="659">
        <v>22.58</v>
      </c>
      <c r="N114" s="657" t="s">
        <v>754</v>
      </c>
      <c r="O114" s="660"/>
      <c r="P114" s="661"/>
      <c r="Q114" s="660">
        <v>1302.68</v>
      </c>
      <c r="R114" s="661" t="s">
        <v>750</v>
      </c>
      <c r="S114" s="662">
        <v>0.01</v>
      </c>
      <c r="T114" s="661" t="s">
        <v>752</v>
      </c>
      <c r="U114" s="663"/>
      <c r="V114" s="664"/>
      <c r="W114" s="663"/>
      <c r="X114" s="664"/>
      <c r="Y114" s="665">
        <v>29</v>
      </c>
    </row>
    <row r="115" spans="1:25" x14ac:dyDescent="0.3">
      <c r="A115" s="653" t="s">
        <v>742</v>
      </c>
      <c r="B115" s="653" t="s">
        <v>737</v>
      </c>
      <c r="C115" s="654" t="s">
        <v>854</v>
      </c>
      <c r="D115" s="653" t="s">
        <v>52</v>
      </c>
      <c r="E115" s="655">
        <v>1302.68</v>
      </c>
      <c r="F115" s="654" t="s">
        <v>750</v>
      </c>
      <c r="G115" s="666">
        <v>800</v>
      </c>
      <c r="H115" s="657" t="s">
        <v>751</v>
      </c>
      <c r="I115" s="666">
        <v>2.8000000000000001E-2</v>
      </c>
      <c r="J115" s="657" t="s">
        <v>752</v>
      </c>
      <c r="K115" s="666">
        <v>1.63</v>
      </c>
      <c r="L115" s="657" t="s">
        <v>753</v>
      </c>
      <c r="M115" s="662">
        <v>22.58</v>
      </c>
      <c r="N115" s="657" t="s">
        <v>754</v>
      </c>
      <c r="O115" s="660"/>
      <c r="P115" s="661"/>
      <c r="Q115" s="668">
        <v>1302.68</v>
      </c>
      <c r="R115" s="661" t="s">
        <v>750</v>
      </c>
      <c r="S115" s="659">
        <v>0.02</v>
      </c>
      <c r="T115" s="661" t="s">
        <v>752</v>
      </c>
      <c r="U115" s="663"/>
      <c r="V115" s="664"/>
      <c r="W115" s="663"/>
      <c r="X115" s="664"/>
      <c r="Y115" s="665">
        <v>65</v>
      </c>
    </row>
    <row r="116" spans="1:25" x14ac:dyDescent="0.3">
      <c r="A116" s="653" t="s">
        <v>742</v>
      </c>
      <c r="B116" s="653" t="s">
        <v>737</v>
      </c>
      <c r="C116" s="654" t="s">
        <v>855</v>
      </c>
      <c r="D116" s="653" t="s">
        <v>54</v>
      </c>
      <c r="E116" s="655">
        <v>1302.68</v>
      </c>
      <c r="F116" s="654" t="s">
        <v>750</v>
      </c>
      <c r="G116" s="666">
        <v>2000</v>
      </c>
      <c r="H116" s="657" t="s">
        <v>751</v>
      </c>
      <c r="I116" s="666">
        <v>1.0999999999999999E-2</v>
      </c>
      <c r="J116" s="657" t="s">
        <v>752</v>
      </c>
      <c r="K116" s="666">
        <v>0.65</v>
      </c>
      <c r="L116" s="657" t="s">
        <v>753</v>
      </c>
      <c r="M116" s="662">
        <v>22.58</v>
      </c>
      <c r="N116" s="657" t="s">
        <v>754</v>
      </c>
      <c r="O116" s="660"/>
      <c r="P116" s="661"/>
      <c r="Q116" s="668">
        <v>1302.68</v>
      </c>
      <c r="R116" s="661" t="s">
        <v>750</v>
      </c>
      <c r="S116" s="659">
        <v>0.01</v>
      </c>
      <c r="T116" s="661" t="s">
        <v>752</v>
      </c>
      <c r="U116" s="663"/>
      <c r="V116" s="664"/>
      <c r="W116" s="663"/>
      <c r="X116" s="664"/>
      <c r="Y116" s="665">
        <v>29</v>
      </c>
    </row>
    <row r="117" spans="1:25" x14ac:dyDescent="0.3">
      <c r="A117" s="653" t="s">
        <v>742</v>
      </c>
      <c r="B117" s="653" t="s">
        <v>737</v>
      </c>
      <c r="C117" s="654" t="s">
        <v>856</v>
      </c>
      <c r="D117" s="653" t="s">
        <v>56</v>
      </c>
      <c r="E117" s="655">
        <v>56.71</v>
      </c>
      <c r="F117" s="654" t="s">
        <v>847</v>
      </c>
      <c r="G117" s="666"/>
      <c r="H117" s="657"/>
      <c r="I117" s="666"/>
      <c r="J117" s="657"/>
      <c r="K117" s="666"/>
      <c r="L117" s="657"/>
      <c r="M117" s="662"/>
      <c r="N117" s="657"/>
      <c r="O117" s="660"/>
      <c r="P117" s="661"/>
      <c r="Q117" s="668"/>
      <c r="R117" s="661"/>
      <c r="S117" s="659"/>
      <c r="T117" s="661"/>
      <c r="U117" s="663"/>
      <c r="V117" s="664"/>
      <c r="W117" s="663">
        <v>6.5</v>
      </c>
      <c r="X117" s="664" t="s">
        <v>848</v>
      </c>
      <c r="Y117" s="665">
        <v>369</v>
      </c>
    </row>
    <row r="118" spans="1:25" x14ac:dyDescent="0.3">
      <c r="A118" s="653"/>
      <c r="B118" s="653"/>
      <c r="C118" s="654"/>
      <c r="D118" s="653"/>
      <c r="E118" s="655"/>
      <c r="F118" s="654"/>
      <c r="G118" s="656"/>
      <c r="H118" s="657"/>
      <c r="I118" s="658"/>
      <c r="J118" s="657"/>
      <c r="K118" s="658"/>
      <c r="L118" s="657"/>
      <c r="M118" s="659"/>
      <c r="N118" s="657"/>
      <c r="O118" s="660"/>
      <c r="P118" s="661"/>
      <c r="Q118" s="668"/>
      <c r="R118" s="661"/>
      <c r="S118" s="659"/>
      <c r="T118" s="661"/>
      <c r="U118" s="663"/>
      <c r="V118" s="664"/>
      <c r="W118" s="663"/>
      <c r="X118" s="664"/>
      <c r="Y118" s="665"/>
    </row>
    <row r="119" spans="1:25" x14ac:dyDescent="0.3">
      <c r="A119" s="653" t="s">
        <v>742</v>
      </c>
      <c r="B119" s="653" t="s">
        <v>857</v>
      </c>
      <c r="C119" s="654" t="s">
        <v>749</v>
      </c>
      <c r="D119" s="653" t="s">
        <v>17</v>
      </c>
      <c r="E119" s="655">
        <v>1407.08</v>
      </c>
      <c r="F119" s="654" t="s">
        <v>750</v>
      </c>
      <c r="G119" s="656">
        <v>250</v>
      </c>
      <c r="H119" s="657" t="s">
        <v>751</v>
      </c>
      <c r="I119" s="658">
        <v>0.16600000000000001</v>
      </c>
      <c r="J119" s="657" t="s">
        <v>752</v>
      </c>
      <c r="K119" s="658">
        <v>5.63</v>
      </c>
      <c r="L119" s="657" t="s">
        <v>753</v>
      </c>
      <c r="M119" s="659">
        <v>41.55</v>
      </c>
      <c r="N119" s="657" t="s">
        <v>754</v>
      </c>
      <c r="O119" s="660"/>
      <c r="P119" s="661"/>
      <c r="Q119" s="668"/>
      <c r="R119" s="661"/>
      <c r="S119" s="659"/>
      <c r="T119" s="661"/>
      <c r="U119" s="663"/>
      <c r="V119" s="664"/>
      <c r="W119" s="663"/>
      <c r="X119" s="664"/>
      <c r="Y119" s="665">
        <v>234</v>
      </c>
    </row>
    <row r="120" spans="1:25" x14ac:dyDescent="0.3">
      <c r="A120" s="653" t="s">
        <v>742</v>
      </c>
      <c r="B120" s="653" t="s">
        <v>857</v>
      </c>
      <c r="C120" s="654" t="s">
        <v>755</v>
      </c>
      <c r="D120" s="653" t="s">
        <v>19</v>
      </c>
      <c r="E120" s="655">
        <v>1407.08</v>
      </c>
      <c r="F120" s="654" t="s">
        <v>750</v>
      </c>
      <c r="G120" s="656">
        <v>562</v>
      </c>
      <c r="H120" s="657" t="s">
        <v>751</v>
      </c>
      <c r="I120" s="658">
        <v>0.04</v>
      </c>
      <c r="J120" s="657" t="s">
        <v>752</v>
      </c>
      <c r="K120" s="658">
        <v>2.5</v>
      </c>
      <c r="L120" s="657" t="s">
        <v>753</v>
      </c>
      <c r="M120" s="659">
        <v>22.49</v>
      </c>
      <c r="N120" s="657" t="s">
        <v>754</v>
      </c>
      <c r="O120" s="660"/>
      <c r="P120" s="661"/>
      <c r="Q120" s="668"/>
      <c r="R120" s="661"/>
      <c r="S120" s="659"/>
      <c r="T120" s="661"/>
      <c r="U120" s="663"/>
      <c r="V120" s="664"/>
      <c r="W120" s="663"/>
      <c r="X120" s="664"/>
      <c r="Y120" s="665">
        <v>56</v>
      </c>
    </row>
    <row r="121" spans="1:25" x14ac:dyDescent="0.3">
      <c r="A121" s="653" t="s">
        <v>742</v>
      </c>
      <c r="B121" s="653" t="s">
        <v>857</v>
      </c>
      <c r="C121" s="654" t="s">
        <v>756</v>
      </c>
      <c r="D121" s="653" t="s">
        <v>21</v>
      </c>
      <c r="E121" s="655">
        <v>325.83</v>
      </c>
      <c r="F121" s="654" t="s">
        <v>757</v>
      </c>
      <c r="G121" s="666">
        <v>180</v>
      </c>
      <c r="H121" s="657" t="s">
        <v>758</v>
      </c>
      <c r="I121" s="666">
        <v>0.17199999999999999</v>
      </c>
      <c r="J121" s="657" t="s">
        <v>759</v>
      </c>
      <c r="K121" s="666">
        <v>1.81</v>
      </c>
      <c r="L121" s="657" t="s">
        <v>753</v>
      </c>
      <c r="M121" s="662">
        <v>31</v>
      </c>
      <c r="N121" s="657" t="s">
        <v>754</v>
      </c>
      <c r="O121" s="660"/>
      <c r="P121" s="661"/>
      <c r="Q121" s="660"/>
      <c r="R121" s="661"/>
      <c r="S121" s="662"/>
      <c r="T121" s="661"/>
      <c r="U121" s="663"/>
      <c r="V121" s="664"/>
      <c r="W121" s="670"/>
      <c r="X121" s="664"/>
      <c r="Y121" s="665">
        <v>56</v>
      </c>
    </row>
    <row r="122" spans="1:25" x14ac:dyDescent="0.3">
      <c r="A122" s="680" t="s">
        <v>742</v>
      </c>
      <c r="B122" s="680" t="s">
        <v>857</v>
      </c>
      <c r="C122" s="681" t="s">
        <v>760</v>
      </c>
      <c r="D122" s="680" t="s">
        <v>761</v>
      </c>
      <c r="E122" s="680">
        <v>325.83</v>
      </c>
      <c r="F122" s="681" t="s">
        <v>757</v>
      </c>
      <c r="G122" s="682"/>
      <c r="H122" s="683"/>
      <c r="I122" s="682"/>
      <c r="J122" s="683"/>
      <c r="K122" s="682"/>
      <c r="L122" s="683"/>
      <c r="M122" s="682"/>
      <c r="N122" s="683"/>
      <c r="O122" s="684">
        <v>300</v>
      </c>
      <c r="P122" s="685" t="s">
        <v>762</v>
      </c>
      <c r="Q122" s="684">
        <v>1.0900000000000001</v>
      </c>
      <c r="R122" s="685" t="s">
        <v>763</v>
      </c>
      <c r="S122" s="684">
        <v>6.4</v>
      </c>
      <c r="T122" s="685" t="s">
        <v>764</v>
      </c>
      <c r="U122" s="686"/>
      <c r="V122" s="687"/>
      <c r="W122" s="686"/>
      <c r="X122" s="687"/>
      <c r="Y122" s="679">
        <v>7</v>
      </c>
    </row>
    <row r="123" spans="1:25" x14ac:dyDescent="0.3">
      <c r="A123" s="653" t="s">
        <v>742</v>
      </c>
      <c r="B123" s="653" t="s">
        <v>857</v>
      </c>
      <c r="C123" s="654" t="s">
        <v>765</v>
      </c>
      <c r="D123" s="653" t="s">
        <v>766</v>
      </c>
      <c r="E123" s="655">
        <v>325.83</v>
      </c>
      <c r="F123" s="654" t="s">
        <v>757</v>
      </c>
      <c r="G123" s="656"/>
      <c r="H123" s="657"/>
      <c r="I123" s="658"/>
      <c r="J123" s="657"/>
      <c r="K123" s="658"/>
      <c r="L123" s="657"/>
      <c r="M123" s="659"/>
      <c r="N123" s="657"/>
      <c r="O123" s="660"/>
      <c r="P123" s="661"/>
      <c r="Q123" s="660"/>
      <c r="R123" s="661"/>
      <c r="S123" s="662"/>
      <c r="T123" s="661"/>
      <c r="U123" s="663">
        <v>39</v>
      </c>
      <c r="V123" s="664" t="s">
        <v>758</v>
      </c>
      <c r="W123" s="663">
        <v>0.75</v>
      </c>
      <c r="X123" s="664" t="s">
        <v>759</v>
      </c>
      <c r="Y123" s="665">
        <v>244</v>
      </c>
    </row>
    <row r="124" spans="1:25" x14ac:dyDescent="0.3">
      <c r="A124" s="653" t="s">
        <v>742</v>
      </c>
      <c r="B124" s="653" t="s">
        <v>857</v>
      </c>
      <c r="C124" s="654" t="s">
        <v>767</v>
      </c>
      <c r="D124" s="653" t="s">
        <v>768</v>
      </c>
      <c r="E124" s="655">
        <v>262.02999999999997</v>
      </c>
      <c r="F124" s="654" t="s">
        <v>757</v>
      </c>
      <c r="G124" s="666">
        <v>9</v>
      </c>
      <c r="H124" s="657" t="s">
        <v>758</v>
      </c>
      <c r="I124" s="666">
        <v>2.778</v>
      </c>
      <c r="J124" s="657" t="s">
        <v>759</v>
      </c>
      <c r="K124" s="666">
        <v>29.11</v>
      </c>
      <c r="L124" s="657" t="s">
        <v>753</v>
      </c>
      <c r="M124" s="662">
        <v>25</v>
      </c>
      <c r="N124" s="657" t="s">
        <v>754</v>
      </c>
      <c r="O124" s="667"/>
      <c r="P124" s="661"/>
      <c r="Q124" s="668"/>
      <c r="R124" s="661"/>
      <c r="S124" s="659"/>
      <c r="T124" s="661"/>
      <c r="U124" s="663"/>
      <c r="V124" s="664"/>
      <c r="W124" s="663"/>
      <c r="X124" s="664"/>
      <c r="Y124" s="665">
        <v>728</v>
      </c>
    </row>
    <row r="125" spans="1:25" x14ac:dyDescent="0.3">
      <c r="A125" s="653" t="s">
        <v>742</v>
      </c>
      <c r="B125" s="653" t="s">
        <v>857</v>
      </c>
      <c r="C125" s="654" t="s">
        <v>769</v>
      </c>
      <c r="D125" s="653" t="s">
        <v>770</v>
      </c>
      <c r="E125" s="655">
        <v>262.02999999999997</v>
      </c>
      <c r="F125" s="654" t="s">
        <v>771</v>
      </c>
      <c r="G125" s="666"/>
      <c r="H125" s="657"/>
      <c r="I125" s="666"/>
      <c r="J125" s="657"/>
      <c r="K125" s="666"/>
      <c r="L125" s="657"/>
      <c r="M125" s="662"/>
      <c r="N125" s="657"/>
      <c r="O125" s="660">
        <v>5300</v>
      </c>
      <c r="P125" s="661" t="s">
        <v>772</v>
      </c>
      <c r="Q125" s="660">
        <v>0.05</v>
      </c>
      <c r="R125" s="661" t="s">
        <v>773</v>
      </c>
      <c r="S125" s="662">
        <v>28.06</v>
      </c>
      <c r="T125" s="661" t="s">
        <v>774</v>
      </c>
      <c r="U125" s="669"/>
      <c r="V125" s="664"/>
      <c r="W125" s="670"/>
      <c r="X125" s="664"/>
      <c r="Y125" s="665">
        <v>2</v>
      </c>
    </row>
    <row r="126" spans="1:25" x14ac:dyDescent="0.3">
      <c r="A126" s="653" t="s">
        <v>742</v>
      </c>
      <c r="B126" s="653" t="s">
        <v>857</v>
      </c>
      <c r="C126" s="654" t="s">
        <v>769</v>
      </c>
      <c r="D126" s="653" t="s">
        <v>775</v>
      </c>
      <c r="E126" s="655">
        <v>65.510000000000005</v>
      </c>
      <c r="F126" s="654" t="s">
        <v>771</v>
      </c>
      <c r="G126" s="656"/>
      <c r="H126" s="657"/>
      <c r="I126" s="658"/>
      <c r="J126" s="657"/>
      <c r="K126" s="658"/>
      <c r="L126" s="657"/>
      <c r="M126" s="659"/>
      <c r="N126" s="657"/>
      <c r="O126" s="660">
        <v>2450</v>
      </c>
      <c r="P126" s="661" t="s">
        <v>772</v>
      </c>
      <c r="Q126" s="660">
        <v>0.03</v>
      </c>
      <c r="R126" s="661" t="s">
        <v>773</v>
      </c>
      <c r="S126" s="662">
        <v>31.22</v>
      </c>
      <c r="T126" s="661" t="s">
        <v>774</v>
      </c>
      <c r="U126" s="663"/>
      <c r="V126" s="664"/>
      <c r="W126" s="663"/>
      <c r="X126" s="664"/>
      <c r="Y126" s="665">
        <v>1</v>
      </c>
    </row>
    <row r="127" spans="1:25" x14ac:dyDescent="0.3">
      <c r="A127" s="653" t="s">
        <v>742</v>
      </c>
      <c r="B127" s="653" t="s">
        <v>857</v>
      </c>
      <c r="C127" s="654" t="s">
        <v>769</v>
      </c>
      <c r="D127" s="653" t="s">
        <v>776</v>
      </c>
      <c r="E127" s="655">
        <v>32.75</v>
      </c>
      <c r="F127" s="654" t="s">
        <v>771</v>
      </c>
      <c r="G127" s="666"/>
      <c r="H127" s="657"/>
      <c r="I127" s="666"/>
      <c r="J127" s="657"/>
      <c r="K127" s="666"/>
      <c r="L127" s="657"/>
      <c r="M127" s="662"/>
      <c r="N127" s="657"/>
      <c r="O127" s="667">
        <v>2450</v>
      </c>
      <c r="P127" s="661" t="s">
        <v>772</v>
      </c>
      <c r="Q127" s="668">
        <v>0.01</v>
      </c>
      <c r="R127" s="661" t="s">
        <v>773</v>
      </c>
      <c r="S127" s="659">
        <v>32.28</v>
      </c>
      <c r="T127" s="661" t="s">
        <v>774</v>
      </c>
      <c r="U127" s="663"/>
      <c r="V127" s="664"/>
      <c r="W127" s="663"/>
      <c r="X127" s="664"/>
      <c r="Y127" s="665">
        <v>0</v>
      </c>
    </row>
    <row r="128" spans="1:25" x14ac:dyDescent="0.3">
      <c r="A128" s="653" t="s">
        <v>742</v>
      </c>
      <c r="B128" s="653" t="s">
        <v>857</v>
      </c>
      <c r="C128" s="654" t="s">
        <v>777</v>
      </c>
      <c r="D128" s="653" t="s">
        <v>778</v>
      </c>
      <c r="E128" s="655">
        <v>157.22</v>
      </c>
      <c r="F128" s="654" t="s">
        <v>757</v>
      </c>
      <c r="G128" s="666"/>
      <c r="H128" s="657"/>
      <c r="I128" s="666"/>
      <c r="J128" s="657"/>
      <c r="K128" s="666"/>
      <c r="L128" s="657"/>
      <c r="M128" s="662"/>
      <c r="N128" s="657"/>
      <c r="O128" s="667">
        <v>16</v>
      </c>
      <c r="P128" s="661" t="s">
        <v>779</v>
      </c>
      <c r="Q128" s="668">
        <v>9.83</v>
      </c>
      <c r="R128" s="661" t="s">
        <v>771</v>
      </c>
      <c r="S128" s="659">
        <v>16.93</v>
      </c>
      <c r="T128" s="661" t="s">
        <v>780</v>
      </c>
      <c r="U128" s="663"/>
      <c r="V128" s="664"/>
      <c r="W128" s="663"/>
      <c r="X128" s="664"/>
      <c r="Y128" s="665">
        <v>179</v>
      </c>
    </row>
    <row r="129" spans="1:25" x14ac:dyDescent="0.3">
      <c r="A129" s="653" t="s">
        <v>742</v>
      </c>
      <c r="B129" s="653" t="s">
        <v>857</v>
      </c>
      <c r="C129" s="654" t="s">
        <v>777</v>
      </c>
      <c r="D129" s="653" t="s">
        <v>781</v>
      </c>
      <c r="E129" s="655">
        <v>104.81</v>
      </c>
      <c r="F129" s="654" t="s">
        <v>757</v>
      </c>
      <c r="G129" s="666"/>
      <c r="H129" s="657"/>
      <c r="I129" s="666"/>
      <c r="J129" s="657"/>
      <c r="K129" s="666"/>
      <c r="L129" s="657"/>
      <c r="M129" s="662"/>
      <c r="N129" s="657"/>
      <c r="O129" s="667">
        <v>16</v>
      </c>
      <c r="P129" s="661" t="s">
        <v>779</v>
      </c>
      <c r="Q129" s="668">
        <v>6.55</v>
      </c>
      <c r="R129" s="661" t="s">
        <v>771</v>
      </c>
      <c r="S129" s="659">
        <v>7</v>
      </c>
      <c r="T129" s="661" t="s">
        <v>780</v>
      </c>
      <c r="U129" s="663"/>
      <c r="V129" s="664"/>
      <c r="W129" s="663"/>
      <c r="X129" s="664"/>
      <c r="Y129" s="665">
        <v>49</v>
      </c>
    </row>
    <row r="130" spans="1:25" x14ac:dyDescent="0.3">
      <c r="A130" s="653" t="s">
        <v>742</v>
      </c>
      <c r="B130" s="653" t="s">
        <v>857</v>
      </c>
      <c r="C130" s="654" t="s">
        <v>777</v>
      </c>
      <c r="D130" s="653" t="s">
        <v>782</v>
      </c>
      <c r="E130" s="655">
        <v>131.01</v>
      </c>
      <c r="F130" s="654" t="s">
        <v>771</v>
      </c>
      <c r="G130" s="666"/>
      <c r="H130" s="657"/>
      <c r="I130" s="666"/>
      <c r="J130" s="657"/>
      <c r="K130" s="666"/>
      <c r="L130" s="657"/>
      <c r="M130" s="662"/>
      <c r="N130" s="657"/>
      <c r="O130" s="667">
        <v>30</v>
      </c>
      <c r="P130" s="661" t="s">
        <v>783</v>
      </c>
      <c r="Q130" s="668">
        <v>4.37</v>
      </c>
      <c r="R130" s="661" t="s">
        <v>784</v>
      </c>
      <c r="S130" s="659">
        <v>15.57</v>
      </c>
      <c r="T130" s="661" t="s">
        <v>785</v>
      </c>
      <c r="U130" s="663"/>
      <c r="V130" s="664"/>
      <c r="W130" s="663"/>
      <c r="X130" s="664"/>
      <c r="Y130" s="665">
        <v>73</v>
      </c>
    </row>
    <row r="131" spans="1:25" x14ac:dyDescent="0.3">
      <c r="A131" s="653" t="s">
        <v>742</v>
      </c>
      <c r="B131" s="653" t="s">
        <v>857</v>
      </c>
      <c r="C131" s="654" t="s">
        <v>786</v>
      </c>
      <c r="D131" s="653" t="s">
        <v>28</v>
      </c>
      <c r="E131" s="655">
        <v>1407.08</v>
      </c>
      <c r="F131" s="654" t="s">
        <v>750</v>
      </c>
      <c r="G131" s="666">
        <v>40</v>
      </c>
      <c r="H131" s="657" t="s">
        <v>751</v>
      </c>
      <c r="I131" s="666">
        <v>0.57899999999999996</v>
      </c>
      <c r="J131" s="657" t="s">
        <v>752</v>
      </c>
      <c r="K131" s="666">
        <v>35.18</v>
      </c>
      <c r="L131" s="657" t="s">
        <v>753</v>
      </c>
      <c r="M131" s="662">
        <v>23.15</v>
      </c>
      <c r="N131" s="657" t="s">
        <v>754</v>
      </c>
      <c r="O131" s="667"/>
      <c r="P131" s="661"/>
      <c r="Q131" s="668"/>
      <c r="R131" s="661"/>
      <c r="S131" s="659"/>
      <c r="T131" s="661"/>
      <c r="U131" s="663"/>
      <c r="V131" s="664"/>
      <c r="W131" s="663"/>
      <c r="X131" s="664"/>
      <c r="Y131" s="665">
        <v>814</v>
      </c>
    </row>
    <row r="132" spans="1:25" x14ac:dyDescent="0.3">
      <c r="A132" s="653" t="s">
        <v>742</v>
      </c>
      <c r="B132" s="653" t="s">
        <v>857</v>
      </c>
      <c r="C132" s="654" t="s">
        <v>787</v>
      </c>
      <c r="D132" s="653" t="s">
        <v>30</v>
      </c>
      <c r="E132" s="655">
        <v>1407.08</v>
      </c>
      <c r="F132" s="654" t="s">
        <v>750</v>
      </c>
      <c r="G132" s="666">
        <v>350</v>
      </c>
      <c r="H132" s="657" t="s">
        <v>751</v>
      </c>
      <c r="I132" s="666">
        <v>5.6000000000000001E-2</v>
      </c>
      <c r="J132" s="657" t="s">
        <v>752</v>
      </c>
      <c r="K132" s="666">
        <v>4.0199999999999996</v>
      </c>
      <c r="L132" s="657" t="s">
        <v>753</v>
      </c>
      <c r="M132" s="662">
        <v>19.5</v>
      </c>
      <c r="N132" s="657" t="s">
        <v>754</v>
      </c>
      <c r="O132" s="667"/>
      <c r="P132" s="661"/>
      <c r="Q132" s="668"/>
      <c r="R132" s="661"/>
      <c r="S132" s="659"/>
      <c r="T132" s="661"/>
      <c r="U132" s="663"/>
      <c r="V132" s="664"/>
      <c r="W132" s="663"/>
      <c r="X132" s="664"/>
      <c r="Y132" s="665">
        <v>78</v>
      </c>
    </row>
    <row r="133" spans="1:25" x14ac:dyDescent="0.3">
      <c r="A133" s="653" t="s">
        <v>742</v>
      </c>
      <c r="B133" s="653" t="s">
        <v>857</v>
      </c>
      <c r="C133" s="654" t="s">
        <v>788</v>
      </c>
      <c r="D133" s="653" t="s">
        <v>789</v>
      </c>
      <c r="E133" s="655">
        <v>29.33</v>
      </c>
      <c r="F133" s="654" t="s">
        <v>771</v>
      </c>
      <c r="G133" s="666"/>
      <c r="H133" s="657"/>
      <c r="I133" s="666"/>
      <c r="J133" s="657"/>
      <c r="K133" s="666"/>
      <c r="L133" s="657"/>
      <c r="M133" s="662"/>
      <c r="N133" s="657"/>
      <c r="O133" s="667"/>
      <c r="P133" s="661"/>
      <c r="Q133" s="668">
        <v>29.33</v>
      </c>
      <c r="R133" s="661" t="s">
        <v>771</v>
      </c>
      <c r="S133" s="659">
        <v>0.49</v>
      </c>
      <c r="T133" s="661" t="s">
        <v>780</v>
      </c>
      <c r="U133" s="663"/>
      <c r="V133" s="664"/>
      <c r="W133" s="663"/>
      <c r="X133" s="664"/>
      <c r="Y133" s="665">
        <v>15</v>
      </c>
    </row>
    <row r="134" spans="1:25" x14ac:dyDescent="0.3">
      <c r="A134" s="653" t="s">
        <v>742</v>
      </c>
      <c r="B134" s="653" t="s">
        <v>857</v>
      </c>
      <c r="C134" s="654" t="s">
        <v>790</v>
      </c>
      <c r="D134" s="653" t="s">
        <v>791</v>
      </c>
      <c r="E134" s="655">
        <v>11.28</v>
      </c>
      <c r="F134" s="654" t="s">
        <v>792</v>
      </c>
      <c r="G134" s="666"/>
      <c r="H134" s="657"/>
      <c r="I134" s="666"/>
      <c r="J134" s="657"/>
      <c r="K134" s="666"/>
      <c r="L134" s="657"/>
      <c r="M134" s="662"/>
      <c r="N134" s="657"/>
      <c r="O134" s="660">
        <v>7.52</v>
      </c>
      <c r="P134" s="661" t="s">
        <v>793</v>
      </c>
      <c r="Q134" s="668">
        <v>1.5</v>
      </c>
      <c r="R134" s="661" t="s">
        <v>794</v>
      </c>
      <c r="S134" s="659">
        <v>3.96</v>
      </c>
      <c r="T134" s="661" t="s">
        <v>795</v>
      </c>
      <c r="U134" s="663"/>
      <c r="V134" s="664"/>
      <c r="W134" s="663"/>
      <c r="X134" s="664"/>
      <c r="Y134" s="665">
        <v>6</v>
      </c>
    </row>
    <row r="135" spans="1:25" x14ac:dyDescent="0.3">
      <c r="A135" s="653" t="s">
        <v>742</v>
      </c>
      <c r="B135" s="653" t="s">
        <v>857</v>
      </c>
      <c r="C135" s="654" t="s">
        <v>796</v>
      </c>
      <c r="D135" s="653" t="s">
        <v>797</v>
      </c>
      <c r="E135" s="655">
        <v>289.42</v>
      </c>
      <c r="F135" s="654" t="s">
        <v>792</v>
      </c>
      <c r="G135" s="666"/>
      <c r="H135" s="657"/>
      <c r="I135" s="666"/>
      <c r="J135" s="657"/>
      <c r="K135" s="666"/>
      <c r="L135" s="657"/>
      <c r="M135" s="662"/>
      <c r="N135" s="657"/>
      <c r="O135" s="667">
        <v>13.36</v>
      </c>
      <c r="P135" s="661" t="s">
        <v>793</v>
      </c>
      <c r="Q135" s="668">
        <v>21.66</v>
      </c>
      <c r="R135" s="661" t="s">
        <v>794</v>
      </c>
      <c r="S135" s="659">
        <v>6.55</v>
      </c>
      <c r="T135" s="661" t="s">
        <v>795</v>
      </c>
      <c r="U135" s="663"/>
      <c r="V135" s="664"/>
      <c r="W135" s="663"/>
      <c r="X135" s="664"/>
      <c r="Y135" s="665">
        <v>152</v>
      </c>
    </row>
    <row r="136" spans="1:25" x14ac:dyDescent="0.3">
      <c r="A136" s="653" t="s">
        <v>742</v>
      </c>
      <c r="B136" s="653" t="s">
        <v>857</v>
      </c>
      <c r="C136" s="654" t="s">
        <v>796</v>
      </c>
      <c r="D136" s="653" t="s">
        <v>798</v>
      </c>
      <c r="E136" s="655">
        <v>188.38</v>
      </c>
      <c r="F136" s="654" t="s">
        <v>792</v>
      </c>
      <c r="G136" s="666"/>
      <c r="H136" s="657"/>
      <c r="I136" s="666"/>
      <c r="J136" s="657"/>
      <c r="K136" s="666"/>
      <c r="L136" s="657"/>
      <c r="M136" s="662"/>
      <c r="N136" s="657"/>
      <c r="O136" s="667">
        <v>13.36</v>
      </c>
      <c r="P136" s="661" t="s">
        <v>793</v>
      </c>
      <c r="Q136" s="668">
        <v>14.1</v>
      </c>
      <c r="R136" s="661" t="s">
        <v>794</v>
      </c>
      <c r="S136" s="659">
        <v>6.55</v>
      </c>
      <c r="T136" s="661" t="s">
        <v>795</v>
      </c>
      <c r="U136" s="663"/>
      <c r="V136" s="664"/>
      <c r="W136" s="663"/>
      <c r="X136" s="664"/>
      <c r="Y136" s="665">
        <v>99</v>
      </c>
    </row>
    <row r="137" spans="1:25" x14ac:dyDescent="0.3">
      <c r="A137" s="653" t="s">
        <v>742</v>
      </c>
      <c r="B137" s="653" t="s">
        <v>857</v>
      </c>
      <c r="C137" s="654" t="s">
        <v>799</v>
      </c>
      <c r="D137" s="653" t="s">
        <v>800</v>
      </c>
      <c r="E137" s="655">
        <v>134.31</v>
      </c>
      <c r="F137" s="654" t="s">
        <v>792</v>
      </c>
      <c r="G137" s="666"/>
      <c r="H137" s="657"/>
      <c r="I137" s="666"/>
      <c r="J137" s="657"/>
      <c r="K137" s="666"/>
      <c r="L137" s="657"/>
      <c r="M137" s="662"/>
      <c r="N137" s="657"/>
      <c r="O137" s="660">
        <v>20.86</v>
      </c>
      <c r="P137" s="661" t="s">
        <v>793</v>
      </c>
      <c r="Q137" s="668">
        <v>6.44</v>
      </c>
      <c r="R137" s="661" t="s">
        <v>794</v>
      </c>
      <c r="S137" s="659">
        <v>10.210000000000001</v>
      </c>
      <c r="T137" s="661" t="s">
        <v>795</v>
      </c>
      <c r="U137" s="663"/>
      <c r="V137" s="664"/>
      <c r="W137" s="663"/>
      <c r="X137" s="664"/>
      <c r="Y137" s="665">
        <v>71</v>
      </c>
    </row>
    <row r="138" spans="1:25" x14ac:dyDescent="0.3">
      <c r="A138" s="653" t="s">
        <v>742</v>
      </c>
      <c r="B138" s="653" t="s">
        <v>857</v>
      </c>
      <c r="C138" s="654" t="s">
        <v>799</v>
      </c>
      <c r="D138" s="653" t="s">
        <v>801</v>
      </c>
      <c r="E138" s="655">
        <v>226.33</v>
      </c>
      <c r="F138" s="654" t="s">
        <v>792</v>
      </c>
      <c r="G138" s="666"/>
      <c r="H138" s="657"/>
      <c r="I138" s="666"/>
      <c r="J138" s="657"/>
      <c r="K138" s="666"/>
      <c r="L138" s="657"/>
      <c r="M138" s="662"/>
      <c r="N138" s="657"/>
      <c r="O138" s="660">
        <v>20.86</v>
      </c>
      <c r="P138" s="661" t="s">
        <v>793</v>
      </c>
      <c r="Q138" s="668">
        <v>10.85</v>
      </c>
      <c r="R138" s="661" t="s">
        <v>794</v>
      </c>
      <c r="S138" s="659">
        <v>10.210000000000001</v>
      </c>
      <c r="T138" s="661" t="s">
        <v>795</v>
      </c>
      <c r="U138" s="663"/>
      <c r="V138" s="664"/>
      <c r="W138" s="663"/>
      <c r="X138" s="664"/>
      <c r="Y138" s="665">
        <v>119</v>
      </c>
    </row>
    <row r="139" spans="1:25" x14ac:dyDescent="0.3">
      <c r="A139" s="653" t="s">
        <v>742</v>
      </c>
      <c r="B139" s="653" t="s">
        <v>857</v>
      </c>
      <c r="C139" s="654" t="s">
        <v>788</v>
      </c>
      <c r="D139" s="653" t="s">
        <v>802</v>
      </c>
      <c r="E139" s="655">
        <v>246.24</v>
      </c>
      <c r="F139" s="654" t="s">
        <v>771</v>
      </c>
      <c r="G139" s="666"/>
      <c r="H139" s="657"/>
      <c r="I139" s="666"/>
      <c r="J139" s="657"/>
      <c r="K139" s="666"/>
      <c r="L139" s="657"/>
      <c r="M139" s="662"/>
      <c r="N139" s="657"/>
      <c r="O139" s="660">
        <v>250</v>
      </c>
      <c r="P139" s="661" t="s">
        <v>772</v>
      </c>
      <c r="Q139" s="668">
        <v>0.98</v>
      </c>
      <c r="R139" s="661" t="s">
        <v>773</v>
      </c>
      <c r="S139" s="659">
        <v>61.58</v>
      </c>
      <c r="T139" s="661" t="s">
        <v>774</v>
      </c>
      <c r="U139" s="663"/>
      <c r="V139" s="664"/>
      <c r="W139" s="663"/>
      <c r="X139" s="664"/>
      <c r="Y139" s="665">
        <v>65</v>
      </c>
    </row>
    <row r="140" spans="1:25" x14ac:dyDescent="0.3">
      <c r="A140" s="653" t="s">
        <v>742</v>
      </c>
      <c r="B140" s="653" t="s">
        <v>857</v>
      </c>
      <c r="C140" s="654" t="s">
        <v>803</v>
      </c>
      <c r="D140" s="653" t="s">
        <v>35</v>
      </c>
      <c r="E140" s="655">
        <v>1557.12</v>
      </c>
      <c r="F140" s="654" t="s">
        <v>757</v>
      </c>
      <c r="G140" s="666"/>
      <c r="H140" s="657"/>
      <c r="I140" s="666"/>
      <c r="J140" s="657"/>
      <c r="K140" s="666"/>
      <c r="L140" s="657"/>
      <c r="M140" s="662"/>
      <c r="N140" s="657"/>
      <c r="O140" s="660"/>
      <c r="P140" s="661"/>
      <c r="Q140" s="668">
        <v>1557.12</v>
      </c>
      <c r="R140" s="661" t="s">
        <v>757</v>
      </c>
      <c r="S140" s="659">
        <v>0.41</v>
      </c>
      <c r="T140" s="661" t="s">
        <v>759</v>
      </c>
      <c r="U140" s="663"/>
      <c r="V140" s="664"/>
      <c r="W140" s="663"/>
      <c r="X140" s="664"/>
      <c r="Y140" s="665">
        <v>686</v>
      </c>
    </row>
    <row r="141" spans="1:25" x14ac:dyDescent="0.3">
      <c r="A141" s="653" t="s">
        <v>742</v>
      </c>
      <c r="B141" s="653" t="s">
        <v>857</v>
      </c>
      <c r="C141" s="654" t="s">
        <v>804</v>
      </c>
      <c r="D141" s="653" t="s">
        <v>805</v>
      </c>
      <c r="E141" s="655">
        <v>80.39</v>
      </c>
      <c r="F141" s="654" t="s">
        <v>771</v>
      </c>
      <c r="G141" s="666"/>
      <c r="H141" s="657"/>
      <c r="I141" s="666"/>
      <c r="J141" s="657"/>
      <c r="K141" s="666"/>
      <c r="L141" s="657"/>
      <c r="M141" s="662"/>
      <c r="N141" s="657"/>
      <c r="O141" s="660"/>
      <c r="P141" s="661"/>
      <c r="Q141" s="660">
        <v>80.39</v>
      </c>
      <c r="R141" s="661" t="s">
        <v>771</v>
      </c>
      <c r="S141" s="662">
        <v>1.1599999999999999</v>
      </c>
      <c r="T141" s="661" t="s">
        <v>780</v>
      </c>
      <c r="U141" s="663"/>
      <c r="V141" s="664"/>
      <c r="W141" s="670"/>
      <c r="X141" s="664"/>
      <c r="Y141" s="665">
        <v>100</v>
      </c>
    </row>
    <row r="142" spans="1:25" x14ac:dyDescent="0.3">
      <c r="A142" s="671" t="s">
        <v>742</v>
      </c>
      <c r="B142" s="671" t="s">
        <v>857</v>
      </c>
      <c r="C142" s="672" t="s">
        <v>804</v>
      </c>
      <c r="D142" s="671" t="s">
        <v>806</v>
      </c>
      <c r="E142" s="671">
        <v>40.200000000000003</v>
      </c>
      <c r="F142" s="672" t="s">
        <v>771</v>
      </c>
      <c r="G142" s="673"/>
      <c r="H142" s="674"/>
      <c r="I142" s="673"/>
      <c r="J142" s="674"/>
      <c r="K142" s="673"/>
      <c r="L142" s="674"/>
      <c r="M142" s="673"/>
      <c r="N142" s="674"/>
      <c r="O142" s="675"/>
      <c r="P142" s="676"/>
      <c r="Q142" s="675">
        <v>40.200000000000003</v>
      </c>
      <c r="R142" s="676" t="s">
        <v>771</v>
      </c>
      <c r="S142" s="675">
        <v>0.3</v>
      </c>
      <c r="T142" s="676" t="s">
        <v>780</v>
      </c>
      <c r="U142" s="677"/>
      <c r="V142" s="678"/>
      <c r="W142" s="677"/>
      <c r="X142" s="678"/>
      <c r="Y142" s="679">
        <v>13</v>
      </c>
    </row>
    <row r="143" spans="1:25" x14ac:dyDescent="0.3">
      <c r="A143" s="680" t="s">
        <v>742</v>
      </c>
      <c r="B143" s="680" t="s">
        <v>857</v>
      </c>
      <c r="C143" s="681" t="s">
        <v>804</v>
      </c>
      <c r="D143" s="680" t="s">
        <v>807</v>
      </c>
      <c r="E143" s="680">
        <v>80.39</v>
      </c>
      <c r="F143" s="681" t="s">
        <v>808</v>
      </c>
      <c r="G143" s="682"/>
      <c r="H143" s="683"/>
      <c r="I143" s="682"/>
      <c r="J143" s="683"/>
      <c r="K143" s="682"/>
      <c r="L143" s="683"/>
      <c r="M143" s="682"/>
      <c r="N143" s="683"/>
      <c r="O143" s="684">
        <v>1</v>
      </c>
      <c r="P143" s="685" t="s">
        <v>809</v>
      </c>
      <c r="Q143" s="684">
        <v>80.39</v>
      </c>
      <c r="R143" s="685" t="s">
        <v>771</v>
      </c>
      <c r="S143" s="684">
        <v>0.6</v>
      </c>
      <c r="T143" s="685" t="s">
        <v>780</v>
      </c>
      <c r="U143" s="686"/>
      <c r="V143" s="687"/>
      <c r="W143" s="686"/>
      <c r="X143" s="687"/>
      <c r="Y143" s="679">
        <v>52</v>
      </c>
    </row>
    <row r="144" spans="1:25" x14ac:dyDescent="0.3">
      <c r="A144" s="653" t="s">
        <v>742</v>
      </c>
      <c r="B144" s="653" t="s">
        <v>857</v>
      </c>
      <c r="C144" s="654" t="s">
        <v>804</v>
      </c>
      <c r="D144" s="653" t="s">
        <v>810</v>
      </c>
      <c r="E144" s="655">
        <v>160.79</v>
      </c>
      <c r="F144" s="654" t="s">
        <v>771</v>
      </c>
      <c r="G144" s="656"/>
      <c r="H144" s="657"/>
      <c r="I144" s="658"/>
      <c r="J144" s="657"/>
      <c r="K144" s="658"/>
      <c r="L144" s="657"/>
      <c r="M144" s="659"/>
      <c r="N144" s="657"/>
      <c r="O144" s="660">
        <v>1000</v>
      </c>
      <c r="P144" s="661" t="s">
        <v>772</v>
      </c>
      <c r="Q144" s="660">
        <v>0.16</v>
      </c>
      <c r="R144" s="661" t="s">
        <v>773</v>
      </c>
      <c r="S144" s="662">
        <v>42.84</v>
      </c>
      <c r="T144" s="661" t="s">
        <v>774</v>
      </c>
      <c r="U144" s="663"/>
      <c r="V144" s="664"/>
      <c r="W144" s="663"/>
      <c r="X144" s="664"/>
      <c r="Y144" s="665">
        <v>7</v>
      </c>
    </row>
    <row r="145" spans="1:25" x14ac:dyDescent="0.3">
      <c r="A145" s="653" t="s">
        <v>742</v>
      </c>
      <c r="B145" s="653" t="s">
        <v>857</v>
      </c>
      <c r="C145" s="654" t="s">
        <v>788</v>
      </c>
      <c r="D145" s="653" t="s">
        <v>811</v>
      </c>
      <c r="E145" s="655">
        <v>1</v>
      </c>
      <c r="F145" s="654" t="s">
        <v>771</v>
      </c>
      <c r="G145" s="656"/>
      <c r="H145" s="657"/>
      <c r="I145" s="658"/>
      <c r="J145" s="657"/>
      <c r="K145" s="658"/>
      <c r="L145" s="657"/>
      <c r="M145" s="659"/>
      <c r="N145" s="657"/>
      <c r="O145" s="660"/>
      <c r="P145" s="661"/>
      <c r="Q145" s="660">
        <v>1</v>
      </c>
      <c r="R145" s="661" t="s">
        <v>771</v>
      </c>
      <c r="S145" s="662">
        <v>15.03</v>
      </c>
      <c r="T145" s="661" t="s">
        <v>780</v>
      </c>
      <c r="U145" s="663"/>
      <c r="V145" s="664"/>
      <c r="W145" s="663"/>
      <c r="X145" s="664"/>
      <c r="Y145" s="665">
        <v>16</v>
      </c>
    </row>
    <row r="146" spans="1:25" x14ac:dyDescent="0.3">
      <c r="A146" s="653" t="s">
        <v>742</v>
      </c>
      <c r="B146" s="653" t="s">
        <v>857</v>
      </c>
      <c r="C146" s="654" t="s">
        <v>788</v>
      </c>
      <c r="D146" s="653" t="s">
        <v>812</v>
      </c>
      <c r="E146" s="655">
        <v>2</v>
      </c>
      <c r="F146" s="654" t="s">
        <v>771</v>
      </c>
      <c r="G146" s="656"/>
      <c r="H146" s="657"/>
      <c r="I146" s="658"/>
      <c r="J146" s="657"/>
      <c r="K146" s="658"/>
      <c r="L146" s="657"/>
      <c r="M146" s="659"/>
      <c r="N146" s="657"/>
      <c r="O146" s="660"/>
      <c r="P146" s="661"/>
      <c r="Q146" s="660">
        <v>2</v>
      </c>
      <c r="R146" s="661" t="s">
        <v>771</v>
      </c>
      <c r="S146" s="662">
        <v>9.36</v>
      </c>
      <c r="T146" s="661" t="s">
        <v>780</v>
      </c>
      <c r="U146" s="663"/>
      <c r="V146" s="664"/>
      <c r="W146" s="663"/>
      <c r="X146" s="664"/>
      <c r="Y146" s="665">
        <v>20</v>
      </c>
    </row>
    <row r="147" spans="1:25" x14ac:dyDescent="0.3">
      <c r="A147" s="653" t="s">
        <v>742</v>
      </c>
      <c r="B147" s="653" t="s">
        <v>857</v>
      </c>
      <c r="C147" s="654" t="s">
        <v>813</v>
      </c>
      <c r="D147" s="653" t="s">
        <v>814</v>
      </c>
      <c r="E147" s="655">
        <v>131.01</v>
      </c>
      <c r="F147" s="654" t="s">
        <v>771</v>
      </c>
      <c r="G147" s="656"/>
      <c r="H147" s="657"/>
      <c r="I147" s="658"/>
      <c r="J147" s="657"/>
      <c r="K147" s="658"/>
      <c r="L147" s="657"/>
      <c r="M147" s="659"/>
      <c r="N147" s="657"/>
      <c r="O147" s="660"/>
      <c r="P147" s="661"/>
      <c r="Q147" s="660">
        <v>131.01</v>
      </c>
      <c r="R147" s="661" t="s">
        <v>771</v>
      </c>
      <c r="S147" s="662">
        <v>0.56000000000000005</v>
      </c>
      <c r="T147" s="661" t="s">
        <v>780</v>
      </c>
      <c r="U147" s="663"/>
      <c r="V147" s="664"/>
      <c r="W147" s="663"/>
      <c r="X147" s="664"/>
      <c r="Y147" s="665">
        <v>79</v>
      </c>
    </row>
    <row r="148" spans="1:25" x14ac:dyDescent="0.3">
      <c r="A148" s="653" t="s">
        <v>742</v>
      </c>
      <c r="B148" s="653" t="s">
        <v>857</v>
      </c>
      <c r="C148" s="654" t="s">
        <v>815</v>
      </c>
      <c r="D148" s="653" t="s">
        <v>816</v>
      </c>
      <c r="E148" s="655">
        <v>6</v>
      </c>
      <c r="F148" s="654" t="s">
        <v>771</v>
      </c>
      <c r="G148" s="666"/>
      <c r="H148" s="657"/>
      <c r="I148" s="666"/>
      <c r="J148" s="657"/>
      <c r="K148" s="666"/>
      <c r="L148" s="657"/>
      <c r="M148" s="662"/>
      <c r="N148" s="657"/>
      <c r="O148" s="667"/>
      <c r="P148" s="661"/>
      <c r="Q148" s="668">
        <v>6</v>
      </c>
      <c r="R148" s="661" t="s">
        <v>771</v>
      </c>
      <c r="S148" s="659">
        <v>0.17</v>
      </c>
      <c r="T148" s="661" t="s">
        <v>780</v>
      </c>
      <c r="U148" s="663"/>
      <c r="V148" s="664"/>
      <c r="W148" s="663"/>
      <c r="X148" s="664"/>
      <c r="Y148" s="665">
        <v>1</v>
      </c>
    </row>
    <row r="149" spans="1:25" x14ac:dyDescent="0.3">
      <c r="A149" s="653" t="s">
        <v>742</v>
      </c>
      <c r="B149" s="653" t="s">
        <v>857</v>
      </c>
      <c r="C149" s="654" t="s">
        <v>815</v>
      </c>
      <c r="D149" s="653" t="s">
        <v>817</v>
      </c>
      <c r="E149" s="655">
        <v>12</v>
      </c>
      <c r="F149" s="654" t="s">
        <v>771</v>
      </c>
      <c r="G149" s="666"/>
      <c r="H149" s="657"/>
      <c r="I149" s="666"/>
      <c r="J149" s="657"/>
      <c r="K149" s="666"/>
      <c r="L149" s="657"/>
      <c r="M149" s="662"/>
      <c r="N149" s="657"/>
      <c r="O149" s="660"/>
      <c r="P149" s="661"/>
      <c r="Q149" s="660">
        <v>12</v>
      </c>
      <c r="R149" s="661" t="s">
        <v>771</v>
      </c>
      <c r="S149" s="662">
        <v>0.3</v>
      </c>
      <c r="T149" s="661" t="s">
        <v>780</v>
      </c>
      <c r="U149" s="669"/>
      <c r="V149" s="664"/>
      <c r="W149" s="670"/>
      <c r="X149" s="664"/>
      <c r="Y149" s="665">
        <v>4</v>
      </c>
    </row>
    <row r="150" spans="1:25" x14ac:dyDescent="0.3">
      <c r="A150" s="653" t="s">
        <v>742</v>
      </c>
      <c r="B150" s="653" t="s">
        <v>857</v>
      </c>
      <c r="C150" s="654" t="s">
        <v>815</v>
      </c>
      <c r="D150" s="653" t="s">
        <v>818</v>
      </c>
      <c r="E150" s="655">
        <v>4</v>
      </c>
      <c r="F150" s="654" t="s">
        <v>771</v>
      </c>
      <c r="G150" s="656"/>
      <c r="H150" s="657"/>
      <c r="I150" s="658"/>
      <c r="J150" s="657"/>
      <c r="K150" s="658"/>
      <c r="L150" s="657"/>
      <c r="M150" s="659"/>
      <c r="N150" s="657"/>
      <c r="O150" s="660"/>
      <c r="P150" s="661"/>
      <c r="Q150" s="660">
        <v>4</v>
      </c>
      <c r="R150" s="661" t="s">
        <v>771</v>
      </c>
      <c r="S150" s="662">
        <v>3</v>
      </c>
      <c r="T150" s="661" t="s">
        <v>780</v>
      </c>
      <c r="U150" s="663"/>
      <c r="V150" s="664"/>
      <c r="W150" s="663"/>
      <c r="X150" s="664"/>
      <c r="Y150" s="665">
        <v>13</v>
      </c>
    </row>
    <row r="151" spans="1:25" x14ac:dyDescent="0.3">
      <c r="A151" s="653" t="s">
        <v>742</v>
      </c>
      <c r="B151" s="653" t="s">
        <v>857</v>
      </c>
      <c r="C151" s="654" t="s">
        <v>815</v>
      </c>
      <c r="D151" s="653" t="s">
        <v>819</v>
      </c>
      <c r="E151" s="655">
        <v>2</v>
      </c>
      <c r="F151" s="654" t="s">
        <v>771</v>
      </c>
      <c r="G151" s="666"/>
      <c r="H151" s="657"/>
      <c r="I151" s="666"/>
      <c r="J151" s="657"/>
      <c r="K151" s="666"/>
      <c r="L151" s="657"/>
      <c r="M151" s="662"/>
      <c r="N151" s="657"/>
      <c r="O151" s="667"/>
      <c r="P151" s="661"/>
      <c r="Q151" s="668">
        <v>2</v>
      </c>
      <c r="R151" s="661" t="s">
        <v>771</v>
      </c>
      <c r="S151" s="659">
        <v>3</v>
      </c>
      <c r="T151" s="661" t="s">
        <v>780</v>
      </c>
      <c r="U151" s="663"/>
      <c r="V151" s="664"/>
      <c r="W151" s="663"/>
      <c r="X151" s="664"/>
      <c r="Y151" s="665">
        <v>6</v>
      </c>
    </row>
    <row r="152" spans="1:25" x14ac:dyDescent="0.3">
      <c r="A152" s="653" t="s">
        <v>742</v>
      </c>
      <c r="B152" s="653" t="s">
        <v>857</v>
      </c>
      <c r="C152" s="654" t="s">
        <v>815</v>
      </c>
      <c r="D152" s="653" t="s">
        <v>820</v>
      </c>
      <c r="E152" s="655">
        <v>4</v>
      </c>
      <c r="F152" s="654" t="s">
        <v>771</v>
      </c>
      <c r="G152" s="666"/>
      <c r="H152" s="657"/>
      <c r="I152" s="666"/>
      <c r="J152" s="657"/>
      <c r="K152" s="666"/>
      <c r="L152" s="657"/>
      <c r="M152" s="662"/>
      <c r="N152" s="657"/>
      <c r="O152" s="667"/>
      <c r="P152" s="661"/>
      <c r="Q152" s="668">
        <v>4</v>
      </c>
      <c r="R152" s="661" t="s">
        <v>771</v>
      </c>
      <c r="S152" s="659">
        <v>45</v>
      </c>
      <c r="T152" s="661" t="s">
        <v>780</v>
      </c>
      <c r="U152" s="663"/>
      <c r="V152" s="664"/>
      <c r="W152" s="663"/>
      <c r="X152" s="664"/>
      <c r="Y152" s="665">
        <v>193</v>
      </c>
    </row>
    <row r="153" spans="1:25" x14ac:dyDescent="0.3">
      <c r="A153" s="653" t="s">
        <v>742</v>
      </c>
      <c r="B153" s="653" t="s">
        <v>857</v>
      </c>
      <c r="C153" s="654" t="s">
        <v>815</v>
      </c>
      <c r="D153" s="653" t="s">
        <v>821</v>
      </c>
      <c r="E153" s="655">
        <v>4</v>
      </c>
      <c r="F153" s="654" t="s">
        <v>771</v>
      </c>
      <c r="G153" s="666"/>
      <c r="H153" s="657"/>
      <c r="I153" s="666"/>
      <c r="J153" s="657"/>
      <c r="K153" s="666"/>
      <c r="L153" s="657"/>
      <c r="M153" s="662"/>
      <c r="N153" s="657"/>
      <c r="O153" s="667"/>
      <c r="P153" s="661"/>
      <c r="Q153" s="668">
        <v>4</v>
      </c>
      <c r="R153" s="661" t="s">
        <v>771</v>
      </c>
      <c r="S153" s="659">
        <v>23.58</v>
      </c>
      <c r="T153" s="661" t="s">
        <v>780</v>
      </c>
      <c r="U153" s="663"/>
      <c r="V153" s="664"/>
      <c r="W153" s="663"/>
      <c r="X153" s="664"/>
      <c r="Y153" s="665">
        <v>101</v>
      </c>
    </row>
    <row r="154" spans="1:25" x14ac:dyDescent="0.3">
      <c r="A154" s="653" t="s">
        <v>742</v>
      </c>
      <c r="B154" s="653" t="s">
        <v>857</v>
      </c>
      <c r="C154" s="654" t="s">
        <v>815</v>
      </c>
      <c r="D154" s="653" t="s">
        <v>822</v>
      </c>
      <c r="E154" s="655">
        <v>2</v>
      </c>
      <c r="F154" s="654" t="s">
        <v>771</v>
      </c>
      <c r="G154" s="666"/>
      <c r="H154" s="657"/>
      <c r="I154" s="666"/>
      <c r="J154" s="657"/>
      <c r="K154" s="666"/>
      <c r="L154" s="657"/>
      <c r="M154" s="662"/>
      <c r="N154" s="657"/>
      <c r="O154" s="667"/>
      <c r="P154" s="661"/>
      <c r="Q154" s="668">
        <v>2</v>
      </c>
      <c r="R154" s="661" t="s">
        <v>771</v>
      </c>
      <c r="S154" s="659">
        <v>11.01</v>
      </c>
      <c r="T154" s="661" t="s">
        <v>780</v>
      </c>
      <c r="U154" s="663"/>
      <c r="V154" s="664"/>
      <c r="W154" s="663"/>
      <c r="X154" s="664"/>
      <c r="Y154" s="665">
        <v>24</v>
      </c>
    </row>
    <row r="155" spans="1:25" x14ac:dyDescent="0.3">
      <c r="A155" s="653" t="s">
        <v>742</v>
      </c>
      <c r="B155" s="653" t="s">
        <v>857</v>
      </c>
      <c r="C155" s="654" t="s">
        <v>815</v>
      </c>
      <c r="D155" s="653" t="s">
        <v>823</v>
      </c>
      <c r="E155" s="655">
        <v>1</v>
      </c>
      <c r="F155" s="654" t="s">
        <v>771</v>
      </c>
      <c r="G155" s="666"/>
      <c r="H155" s="657"/>
      <c r="I155" s="666"/>
      <c r="J155" s="657"/>
      <c r="K155" s="666"/>
      <c r="L155" s="657"/>
      <c r="M155" s="662"/>
      <c r="N155" s="657"/>
      <c r="O155" s="667"/>
      <c r="P155" s="661"/>
      <c r="Q155" s="668">
        <v>1</v>
      </c>
      <c r="R155" s="661" t="s">
        <v>771</v>
      </c>
      <c r="S155" s="659">
        <v>10.33</v>
      </c>
      <c r="T155" s="661" t="s">
        <v>780</v>
      </c>
      <c r="U155" s="663"/>
      <c r="V155" s="664"/>
      <c r="W155" s="663"/>
      <c r="X155" s="664"/>
      <c r="Y155" s="665">
        <v>11</v>
      </c>
    </row>
    <row r="156" spans="1:25" x14ac:dyDescent="0.3">
      <c r="A156" s="653" t="s">
        <v>742</v>
      </c>
      <c r="B156" s="653" t="s">
        <v>857</v>
      </c>
      <c r="C156" s="654" t="s">
        <v>815</v>
      </c>
      <c r="D156" s="653" t="s">
        <v>824</v>
      </c>
      <c r="E156" s="655">
        <v>1</v>
      </c>
      <c r="F156" s="654" t="s">
        <v>771</v>
      </c>
      <c r="G156" s="666"/>
      <c r="H156" s="657"/>
      <c r="I156" s="666"/>
      <c r="J156" s="657"/>
      <c r="K156" s="666"/>
      <c r="L156" s="657"/>
      <c r="M156" s="662"/>
      <c r="N156" s="657"/>
      <c r="O156" s="667"/>
      <c r="P156" s="661"/>
      <c r="Q156" s="668">
        <v>1</v>
      </c>
      <c r="R156" s="661" t="s">
        <v>771</v>
      </c>
      <c r="S156" s="659">
        <v>11.68</v>
      </c>
      <c r="T156" s="661" t="s">
        <v>780</v>
      </c>
      <c r="U156" s="663"/>
      <c r="V156" s="664"/>
      <c r="W156" s="663"/>
      <c r="X156" s="664"/>
      <c r="Y156" s="665">
        <v>13</v>
      </c>
    </row>
    <row r="157" spans="1:25" x14ac:dyDescent="0.3">
      <c r="A157" s="653" t="s">
        <v>742</v>
      </c>
      <c r="B157" s="653" t="s">
        <v>857</v>
      </c>
      <c r="C157" s="654" t="s">
        <v>815</v>
      </c>
      <c r="D157" s="653" t="s">
        <v>825</v>
      </c>
      <c r="E157" s="655">
        <v>1</v>
      </c>
      <c r="F157" s="654" t="s">
        <v>771</v>
      </c>
      <c r="G157" s="666"/>
      <c r="H157" s="657"/>
      <c r="I157" s="666"/>
      <c r="J157" s="657"/>
      <c r="K157" s="666"/>
      <c r="L157" s="657"/>
      <c r="M157" s="662"/>
      <c r="N157" s="657"/>
      <c r="O157" s="667"/>
      <c r="P157" s="661"/>
      <c r="Q157" s="668">
        <v>1</v>
      </c>
      <c r="R157" s="661" t="s">
        <v>771</v>
      </c>
      <c r="S157" s="659">
        <v>19.36</v>
      </c>
      <c r="T157" s="661" t="s">
        <v>780</v>
      </c>
      <c r="U157" s="663"/>
      <c r="V157" s="664"/>
      <c r="W157" s="663"/>
      <c r="X157" s="664"/>
      <c r="Y157" s="665">
        <v>21</v>
      </c>
    </row>
    <row r="158" spans="1:25" x14ac:dyDescent="0.3">
      <c r="A158" s="653" t="s">
        <v>742</v>
      </c>
      <c r="B158" s="653" t="s">
        <v>857</v>
      </c>
      <c r="C158" s="654" t="s">
        <v>815</v>
      </c>
      <c r="D158" s="653" t="s">
        <v>826</v>
      </c>
      <c r="E158" s="655">
        <v>11</v>
      </c>
      <c r="F158" s="654" t="s">
        <v>771</v>
      </c>
      <c r="G158" s="656"/>
      <c r="H158" s="657"/>
      <c r="I158" s="658"/>
      <c r="J158" s="657"/>
      <c r="K158" s="658"/>
      <c r="L158" s="657"/>
      <c r="M158" s="659"/>
      <c r="N158" s="657"/>
      <c r="O158" s="660"/>
      <c r="P158" s="661"/>
      <c r="Q158" s="660">
        <v>11</v>
      </c>
      <c r="R158" s="661" t="s">
        <v>771</v>
      </c>
      <c r="S158" s="662">
        <v>12</v>
      </c>
      <c r="T158" s="661" t="s">
        <v>780</v>
      </c>
      <c r="U158" s="663"/>
      <c r="V158" s="664"/>
      <c r="W158" s="663"/>
      <c r="X158" s="664"/>
      <c r="Y158" s="665">
        <v>142</v>
      </c>
    </row>
    <row r="159" spans="1:25" x14ac:dyDescent="0.3">
      <c r="A159" s="653" t="s">
        <v>742</v>
      </c>
      <c r="B159" s="653" t="s">
        <v>857</v>
      </c>
      <c r="C159" s="654" t="s">
        <v>815</v>
      </c>
      <c r="D159" s="653" t="s">
        <v>827</v>
      </c>
      <c r="E159" s="655">
        <v>2</v>
      </c>
      <c r="F159" s="654" t="s">
        <v>771</v>
      </c>
      <c r="G159" s="656"/>
      <c r="H159" s="657"/>
      <c r="I159" s="658"/>
      <c r="J159" s="657"/>
      <c r="K159" s="658"/>
      <c r="L159" s="657"/>
      <c r="M159" s="659"/>
      <c r="N159" s="657"/>
      <c r="O159" s="660"/>
      <c r="P159" s="661"/>
      <c r="Q159" s="660">
        <v>2</v>
      </c>
      <c r="R159" s="661" t="s">
        <v>771</v>
      </c>
      <c r="S159" s="662">
        <v>25</v>
      </c>
      <c r="T159" s="661" t="s">
        <v>780</v>
      </c>
      <c r="U159" s="663"/>
      <c r="V159" s="664"/>
      <c r="W159" s="663"/>
      <c r="X159" s="664"/>
      <c r="Y159" s="665">
        <v>54</v>
      </c>
    </row>
    <row r="160" spans="1:25" x14ac:dyDescent="0.3">
      <c r="A160" s="653" t="s">
        <v>742</v>
      </c>
      <c r="B160" s="653" t="s">
        <v>857</v>
      </c>
      <c r="C160" s="654" t="s">
        <v>828</v>
      </c>
      <c r="D160" s="653" t="s">
        <v>40</v>
      </c>
      <c r="E160" s="655">
        <v>1407.08</v>
      </c>
      <c r="F160" s="654" t="s">
        <v>750</v>
      </c>
      <c r="G160" s="666">
        <v>130</v>
      </c>
      <c r="H160" s="657" t="s">
        <v>751</v>
      </c>
      <c r="I160" s="666">
        <v>0.157</v>
      </c>
      <c r="J160" s="657" t="s">
        <v>752</v>
      </c>
      <c r="K160" s="666">
        <v>10.82</v>
      </c>
      <c r="L160" s="657" t="s">
        <v>753</v>
      </c>
      <c r="M160" s="662">
        <v>20.45</v>
      </c>
      <c r="N160" s="657" t="s">
        <v>754</v>
      </c>
      <c r="O160" s="660"/>
      <c r="P160" s="661"/>
      <c r="Q160" s="668"/>
      <c r="R160" s="661"/>
      <c r="S160" s="659"/>
      <c r="T160" s="661"/>
      <c r="U160" s="663"/>
      <c r="V160" s="664"/>
      <c r="W160" s="663"/>
      <c r="X160" s="664"/>
      <c r="Y160" s="665">
        <v>221</v>
      </c>
    </row>
    <row r="161" spans="1:25" x14ac:dyDescent="0.3">
      <c r="A161" s="653" t="s">
        <v>742</v>
      </c>
      <c r="B161" s="653" t="s">
        <v>857</v>
      </c>
      <c r="C161" s="654" t="s">
        <v>829</v>
      </c>
      <c r="D161" s="653" t="s">
        <v>830</v>
      </c>
      <c r="E161" s="655">
        <v>2</v>
      </c>
      <c r="F161" s="654" t="s">
        <v>771</v>
      </c>
      <c r="G161" s="666"/>
      <c r="H161" s="657"/>
      <c r="I161" s="666"/>
      <c r="J161" s="657"/>
      <c r="K161" s="666"/>
      <c r="L161" s="657"/>
      <c r="M161" s="662"/>
      <c r="N161" s="657"/>
      <c r="O161" s="667"/>
      <c r="P161" s="661"/>
      <c r="Q161" s="668">
        <v>2</v>
      </c>
      <c r="R161" s="661" t="s">
        <v>771</v>
      </c>
      <c r="S161" s="659">
        <v>21.59</v>
      </c>
      <c r="T161" s="661" t="s">
        <v>780</v>
      </c>
      <c r="U161" s="663"/>
      <c r="V161" s="664"/>
      <c r="W161" s="663"/>
      <c r="X161" s="664"/>
      <c r="Y161" s="665">
        <v>46</v>
      </c>
    </row>
    <row r="162" spans="1:25" x14ac:dyDescent="0.3">
      <c r="A162" s="653" t="s">
        <v>742</v>
      </c>
      <c r="B162" s="653" t="s">
        <v>857</v>
      </c>
      <c r="C162" s="654" t="s">
        <v>829</v>
      </c>
      <c r="D162" s="653" t="s">
        <v>831</v>
      </c>
      <c r="E162" s="655">
        <v>2</v>
      </c>
      <c r="F162" s="654" t="s">
        <v>771</v>
      </c>
      <c r="G162" s="666"/>
      <c r="H162" s="657"/>
      <c r="I162" s="666"/>
      <c r="J162" s="657"/>
      <c r="K162" s="666"/>
      <c r="L162" s="657"/>
      <c r="M162" s="662"/>
      <c r="N162" s="657"/>
      <c r="O162" s="667"/>
      <c r="P162" s="661"/>
      <c r="Q162" s="668">
        <v>2</v>
      </c>
      <c r="R162" s="661" t="s">
        <v>771</v>
      </c>
      <c r="S162" s="659">
        <v>9.61</v>
      </c>
      <c r="T162" s="661" t="s">
        <v>780</v>
      </c>
      <c r="U162" s="663"/>
      <c r="V162" s="664"/>
      <c r="W162" s="663"/>
      <c r="X162" s="664"/>
      <c r="Y162" s="665">
        <v>21</v>
      </c>
    </row>
    <row r="163" spans="1:25" x14ac:dyDescent="0.3">
      <c r="A163" s="653" t="s">
        <v>742</v>
      </c>
      <c r="B163" s="653" t="s">
        <v>857</v>
      </c>
      <c r="C163" s="654" t="s">
        <v>832</v>
      </c>
      <c r="D163" s="653" t="s">
        <v>833</v>
      </c>
      <c r="E163" s="655">
        <v>14.33</v>
      </c>
      <c r="F163" s="654" t="s">
        <v>834</v>
      </c>
      <c r="G163" s="666"/>
      <c r="H163" s="657"/>
      <c r="I163" s="666"/>
      <c r="J163" s="657"/>
      <c r="K163" s="666"/>
      <c r="L163" s="657"/>
      <c r="M163" s="662"/>
      <c r="N163" s="657"/>
      <c r="O163" s="667"/>
      <c r="P163" s="661"/>
      <c r="Q163" s="668">
        <v>14.33</v>
      </c>
      <c r="R163" s="661" t="s">
        <v>834</v>
      </c>
      <c r="S163" s="659">
        <v>22</v>
      </c>
      <c r="T163" s="661" t="s">
        <v>835</v>
      </c>
      <c r="U163" s="663"/>
      <c r="V163" s="664"/>
      <c r="W163" s="663"/>
      <c r="X163" s="664"/>
      <c r="Y163" s="665">
        <v>339</v>
      </c>
    </row>
    <row r="164" spans="1:25" x14ac:dyDescent="0.3">
      <c r="A164" s="653" t="s">
        <v>742</v>
      </c>
      <c r="B164" s="653" t="s">
        <v>857</v>
      </c>
      <c r="C164" s="654" t="s">
        <v>836</v>
      </c>
      <c r="D164" s="653" t="s">
        <v>837</v>
      </c>
      <c r="E164" s="655">
        <v>1407.08</v>
      </c>
      <c r="F164" s="654" t="s">
        <v>750</v>
      </c>
      <c r="G164" s="666"/>
      <c r="H164" s="657"/>
      <c r="I164" s="666"/>
      <c r="J164" s="657"/>
      <c r="K164" s="666"/>
      <c r="L164" s="657"/>
      <c r="M164" s="662"/>
      <c r="N164" s="657"/>
      <c r="O164" s="667">
        <v>2600</v>
      </c>
      <c r="P164" s="661" t="s">
        <v>838</v>
      </c>
      <c r="Q164" s="668">
        <v>0.54</v>
      </c>
      <c r="R164" s="661" t="s">
        <v>839</v>
      </c>
      <c r="S164" s="659">
        <v>259.2</v>
      </c>
      <c r="T164" s="661" t="s">
        <v>840</v>
      </c>
      <c r="U164" s="663"/>
      <c r="V164" s="664"/>
      <c r="W164" s="663"/>
      <c r="X164" s="664"/>
      <c r="Y164" s="665">
        <v>151</v>
      </c>
    </row>
    <row r="165" spans="1:25" x14ac:dyDescent="0.3">
      <c r="A165" s="653" t="s">
        <v>742</v>
      </c>
      <c r="B165" s="653" t="s">
        <v>857</v>
      </c>
      <c r="C165" s="654" t="s">
        <v>836</v>
      </c>
      <c r="D165" s="653" t="s">
        <v>841</v>
      </c>
      <c r="E165" s="655">
        <v>1407.08</v>
      </c>
      <c r="F165" s="654" t="s">
        <v>750</v>
      </c>
      <c r="G165" s="666"/>
      <c r="H165" s="657"/>
      <c r="I165" s="666"/>
      <c r="J165" s="657"/>
      <c r="K165" s="666"/>
      <c r="L165" s="657"/>
      <c r="M165" s="662"/>
      <c r="N165" s="657"/>
      <c r="O165" s="667">
        <v>1000</v>
      </c>
      <c r="P165" s="661" t="s">
        <v>838</v>
      </c>
      <c r="Q165" s="668">
        <v>1.41</v>
      </c>
      <c r="R165" s="661" t="s">
        <v>839</v>
      </c>
      <c r="S165" s="659">
        <v>26.86</v>
      </c>
      <c r="T165" s="661" t="s">
        <v>840</v>
      </c>
      <c r="U165" s="663"/>
      <c r="V165" s="664"/>
      <c r="W165" s="663"/>
      <c r="X165" s="664"/>
      <c r="Y165" s="665">
        <v>41</v>
      </c>
    </row>
    <row r="166" spans="1:25" x14ac:dyDescent="0.3">
      <c r="A166" s="653" t="s">
        <v>742</v>
      </c>
      <c r="B166" s="653" t="s">
        <v>857</v>
      </c>
      <c r="C166" s="654" t="s">
        <v>842</v>
      </c>
      <c r="D166" s="653" t="s">
        <v>843</v>
      </c>
      <c r="E166" s="655">
        <v>1407.08</v>
      </c>
      <c r="F166" s="654" t="s">
        <v>750</v>
      </c>
      <c r="G166" s="666">
        <v>35</v>
      </c>
      <c r="H166" s="657" t="s">
        <v>751</v>
      </c>
      <c r="I166" s="666">
        <v>0.68600000000000005</v>
      </c>
      <c r="J166" s="657" t="s">
        <v>752</v>
      </c>
      <c r="K166" s="666">
        <v>40.200000000000003</v>
      </c>
      <c r="L166" s="657" t="s">
        <v>753</v>
      </c>
      <c r="M166" s="662">
        <v>24</v>
      </c>
      <c r="N166" s="657" t="s">
        <v>754</v>
      </c>
      <c r="O166" s="660"/>
      <c r="P166" s="661"/>
      <c r="Q166" s="668"/>
      <c r="R166" s="661"/>
      <c r="S166" s="659"/>
      <c r="T166" s="661"/>
      <c r="U166" s="663"/>
      <c r="V166" s="664"/>
      <c r="W166" s="663"/>
      <c r="X166" s="664"/>
      <c r="Y166" s="665">
        <v>965</v>
      </c>
    </row>
    <row r="167" spans="1:25" x14ac:dyDescent="0.3">
      <c r="A167" s="653" t="s">
        <v>742</v>
      </c>
      <c r="B167" s="653" t="s">
        <v>857</v>
      </c>
      <c r="C167" s="654" t="s">
        <v>844</v>
      </c>
      <c r="D167" s="653" t="s">
        <v>46</v>
      </c>
      <c r="E167" s="655">
        <v>1407.08</v>
      </c>
      <c r="F167" s="654" t="s">
        <v>750</v>
      </c>
      <c r="G167" s="666">
        <v>180</v>
      </c>
      <c r="H167" s="657" t="s">
        <v>751</v>
      </c>
      <c r="I167" s="666">
        <v>0.11</v>
      </c>
      <c r="J167" s="657" t="s">
        <v>752</v>
      </c>
      <c r="K167" s="666">
        <v>7.82</v>
      </c>
      <c r="L167" s="657" t="s">
        <v>753</v>
      </c>
      <c r="M167" s="662">
        <v>19.71</v>
      </c>
      <c r="N167" s="657" t="s">
        <v>754</v>
      </c>
      <c r="O167" s="660"/>
      <c r="P167" s="661"/>
      <c r="Q167" s="668"/>
      <c r="R167" s="661"/>
      <c r="S167" s="659"/>
      <c r="T167" s="661"/>
      <c r="U167" s="663"/>
      <c r="V167" s="664"/>
      <c r="W167" s="663"/>
      <c r="X167" s="664"/>
      <c r="Y167" s="665">
        <v>154</v>
      </c>
    </row>
    <row r="168" spans="1:25" x14ac:dyDescent="0.3">
      <c r="A168" s="653" t="s">
        <v>742</v>
      </c>
      <c r="B168" s="653" t="s">
        <v>857</v>
      </c>
      <c r="C168" s="654" t="s">
        <v>845</v>
      </c>
      <c r="D168" s="653" t="s">
        <v>846</v>
      </c>
      <c r="E168" s="655">
        <v>57.43</v>
      </c>
      <c r="F168" s="654" t="s">
        <v>847</v>
      </c>
      <c r="G168" s="666"/>
      <c r="H168" s="657"/>
      <c r="I168" s="666"/>
      <c r="J168" s="657"/>
      <c r="K168" s="666"/>
      <c r="L168" s="657"/>
      <c r="M168" s="662"/>
      <c r="N168" s="657"/>
      <c r="O168" s="660"/>
      <c r="P168" s="661"/>
      <c r="Q168" s="668">
        <v>57.43</v>
      </c>
      <c r="R168" s="661" t="s">
        <v>847</v>
      </c>
      <c r="S168" s="659">
        <v>99</v>
      </c>
      <c r="T168" s="661" t="s">
        <v>848</v>
      </c>
      <c r="U168" s="663"/>
      <c r="V168" s="664"/>
      <c r="W168" s="663"/>
      <c r="X168" s="664"/>
      <c r="Y168" s="665">
        <v>6105</v>
      </c>
    </row>
    <row r="169" spans="1:25" x14ac:dyDescent="0.3">
      <c r="A169" s="653" t="s">
        <v>742</v>
      </c>
      <c r="B169" s="653" t="s">
        <v>857</v>
      </c>
      <c r="C169" s="654" t="s">
        <v>845</v>
      </c>
      <c r="D169" s="653" t="s">
        <v>622</v>
      </c>
      <c r="E169" s="655">
        <v>3.64</v>
      </c>
      <c r="F169" s="654" t="s">
        <v>847</v>
      </c>
      <c r="G169" s="666"/>
      <c r="H169" s="657"/>
      <c r="I169" s="666"/>
      <c r="J169" s="657"/>
      <c r="K169" s="666"/>
      <c r="L169" s="657"/>
      <c r="M169" s="662"/>
      <c r="N169" s="657"/>
      <c r="O169" s="667"/>
      <c r="P169" s="661"/>
      <c r="Q169" s="668">
        <v>3.64</v>
      </c>
      <c r="R169" s="661" t="s">
        <v>847</v>
      </c>
      <c r="S169" s="659">
        <v>99</v>
      </c>
      <c r="T169" s="661" t="s">
        <v>848</v>
      </c>
      <c r="U169" s="663"/>
      <c r="V169" s="664"/>
      <c r="W169" s="663"/>
      <c r="X169" s="664"/>
      <c r="Y169" s="665">
        <v>387</v>
      </c>
    </row>
    <row r="170" spans="1:25" x14ac:dyDescent="0.3">
      <c r="A170" s="653" t="s">
        <v>742</v>
      </c>
      <c r="B170" s="653" t="s">
        <v>857</v>
      </c>
      <c r="C170" s="654" t="s">
        <v>849</v>
      </c>
      <c r="D170" s="653" t="s">
        <v>850</v>
      </c>
      <c r="E170" s="655">
        <v>5.63</v>
      </c>
      <c r="F170" s="654" t="s">
        <v>851</v>
      </c>
      <c r="G170" s="666"/>
      <c r="H170" s="657"/>
      <c r="I170" s="666"/>
      <c r="J170" s="657"/>
      <c r="K170" s="666"/>
      <c r="L170" s="657"/>
      <c r="M170" s="662"/>
      <c r="N170" s="657"/>
      <c r="O170" s="667"/>
      <c r="P170" s="661"/>
      <c r="Q170" s="668">
        <v>5.63</v>
      </c>
      <c r="R170" s="661" t="s">
        <v>851</v>
      </c>
      <c r="S170" s="659">
        <v>6.6</v>
      </c>
      <c r="T170" s="661" t="s">
        <v>852</v>
      </c>
      <c r="U170" s="663"/>
      <c r="V170" s="664"/>
      <c r="W170" s="663"/>
      <c r="X170" s="664"/>
      <c r="Y170" s="665">
        <v>40</v>
      </c>
    </row>
    <row r="171" spans="1:25" x14ac:dyDescent="0.3">
      <c r="A171" s="653" t="s">
        <v>742</v>
      </c>
      <c r="B171" s="653" t="s">
        <v>857</v>
      </c>
      <c r="C171" s="654" t="s">
        <v>853</v>
      </c>
      <c r="D171" s="653" t="s">
        <v>50</v>
      </c>
      <c r="E171" s="655">
        <v>1407.08</v>
      </c>
      <c r="F171" s="654" t="s">
        <v>750</v>
      </c>
      <c r="G171" s="666">
        <v>2000</v>
      </c>
      <c r="H171" s="657" t="s">
        <v>751</v>
      </c>
      <c r="I171" s="666">
        <v>1.0999999999999999E-2</v>
      </c>
      <c r="J171" s="657" t="s">
        <v>752</v>
      </c>
      <c r="K171" s="666">
        <v>0.7</v>
      </c>
      <c r="L171" s="657" t="s">
        <v>753</v>
      </c>
      <c r="M171" s="662">
        <v>22.58</v>
      </c>
      <c r="N171" s="657" t="s">
        <v>754</v>
      </c>
      <c r="O171" s="660"/>
      <c r="P171" s="661"/>
      <c r="Q171" s="668">
        <v>1407.08</v>
      </c>
      <c r="R171" s="661" t="s">
        <v>750</v>
      </c>
      <c r="S171" s="659">
        <v>0.01</v>
      </c>
      <c r="T171" s="661" t="s">
        <v>752</v>
      </c>
      <c r="U171" s="663"/>
      <c r="V171" s="664"/>
      <c r="W171" s="663"/>
      <c r="X171" s="664"/>
      <c r="Y171" s="665">
        <v>31</v>
      </c>
    </row>
    <row r="172" spans="1:25" x14ac:dyDescent="0.3">
      <c r="A172" s="653" t="s">
        <v>742</v>
      </c>
      <c r="B172" s="653" t="s">
        <v>857</v>
      </c>
      <c r="C172" s="654" t="s">
        <v>854</v>
      </c>
      <c r="D172" s="653" t="s">
        <v>52</v>
      </c>
      <c r="E172" s="655">
        <v>1407.08</v>
      </c>
      <c r="F172" s="654" t="s">
        <v>750</v>
      </c>
      <c r="G172" s="666">
        <v>800</v>
      </c>
      <c r="H172" s="657" t="s">
        <v>751</v>
      </c>
      <c r="I172" s="666">
        <v>2.8000000000000001E-2</v>
      </c>
      <c r="J172" s="657" t="s">
        <v>752</v>
      </c>
      <c r="K172" s="666">
        <v>1.76</v>
      </c>
      <c r="L172" s="657" t="s">
        <v>753</v>
      </c>
      <c r="M172" s="662">
        <v>22.58</v>
      </c>
      <c r="N172" s="657" t="s">
        <v>754</v>
      </c>
      <c r="O172" s="660"/>
      <c r="P172" s="661"/>
      <c r="Q172" s="668">
        <v>1407.08</v>
      </c>
      <c r="R172" s="661" t="s">
        <v>750</v>
      </c>
      <c r="S172" s="659">
        <v>0.02</v>
      </c>
      <c r="T172" s="661" t="s">
        <v>752</v>
      </c>
      <c r="U172" s="663"/>
      <c r="V172" s="664"/>
      <c r="W172" s="663"/>
      <c r="X172" s="664"/>
      <c r="Y172" s="665">
        <v>70</v>
      </c>
    </row>
    <row r="173" spans="1:25" x14ac:dyDescent="0.3">
      <c r="A173" s="653" t="s">
        <v>742</v>
      </c>
      <c r="B173" s="653" t="s">
        <v>857</v>
      </c>
      <c r="C173" s="654" t="s">
        <v>855</v>
      </c>
      <c r="D173" s="653" t="s">
        <v>54</v>
      </c>
      <c r="E173" s="655">
        <v>1407.08</v>
      </c>
      <c r="F173" s="654" t="s">
        <v>750</v>
      </c>
      <c r="G173" s="666">
        <v>2000</v>
      </c>
      <c r="H173" s="657" t="s">
        <v>751</v>
      </c>
      <c r="I173" s="666">
        <v>1.0999999999999999E-2</v>
      </c>
      <c r="J173" s="657" t="s">
        <v>752</v>
      </c>
      <c r="K173" s="666">
        <v>0.7</v>
      </c>
      <c r="L173" s="657" t="s">
        <v>753</v>
      </c>
      <c r="M173" s="662">
        <v>22.58</v>
      </c>
      <c r="N173" s="657" t="s">
        <v>754</v>
      </c>
      <c r="O173" s="660"/>
      <c r="P173" s="661"/>
      <c r="Q173" s="668">
        <v>1407.08</v>
      </c>
      <c r="R173" s="661" t="s">
        <v>750</v>
      </c>
      <c r="S173" s="659">
        <v>0.01</v>
      </c>
      <c r="T173" s="661" t="s">
        <v>752</v>
      </c>
      <c r="U173" s="663"/>
      <c r="V173" s="664"/>
      <c r="W173" s="663"/>
      <c r="X173" s="664"/>
      <c r="Y173" s="665">
        <v>31</v>
      </c>
    </row>
    <row r="174" spans="1:25" x14ac:dyDescent="0.3">
      <c r="A174" s="653" t="s">
        <v>742</v>
      </c>
      <c r="B174" s="653" t="s">
        <v>857</v>
      </c>
      <c r="C174" s="654" t="s">
        <v>856</v>
      </c>
      <c r="D174" s="653" t="s">
        <v>56</v>
      </c>
      <c r="E174" s="655">
        <v>61.07</v>
      </c>
      <c r="F174" s="654" t="s">
        <v>847</v>
      </c>
      <c r="G174" s="666"/>
      <c r="H174" s="657"/>
      <c r="I174" s="666"/>
      <c r="J174" s="657"/>
      <c r="K174" s="666"/>
      <c r="L174" s="657"/>
      <c r="M174" s="662"/>
      <c r="N174" s="657"/>
      <c r="O174" s="660"/>
      <c r="P174" s="661"/>
      <c r="Q174" s="668"/>
      <c r="R174" s="661"/>
      <c r="S174" s="659"/>
      <c r="T174" s="661"/>
      <c r="U174" s="663"/>
      <c r="V174" s="664"/>
      <c r="W174" s="663">
        <v>6.5</v>
      </c>
      <c r="X174" s="664" t="s">
        <v>848</v>
      </c>
      <c r="Y174" s="665">
        <v>397</v>
      </c>
    </row>
    <row r="175" spans="1:25" x14ac:dyDescent="0.3">
      <c r="A175" s="653"/>
      <c r="B175" s="653"/>
      <c r="C175" s="654"/>
      <c r="D175" s="653"/>
      <c r="E175" s="655"/>
      <c r="F175" s="654"/>
      <c r="G175" s="666"/>
      <c r="H175" s="657"/>
      <c r="I175" s="666"/>
      <c r="J175" s="657"/>
      <c r="K175" s="666"/>
      <c r="L175" s="657"/>
      <c r="M175" s="662"/>
      <c r="N175" s="657"/>
      <c r="O175" s="660"/>
      <c r="P175" s="661"/>
      <c r="Q175" s="668"/>
      <c r="R175" s="661"/>
      <c r="S175" s="659"/>
      <c r="T175" s="661"/>
      <c r="U175" s="663"/>
      <c r="V175" s="664"/>
      <c r="W175" s="663"/>
      <c r="X175" s="664"/>
      <c r="Y175" s="665"/>
    </row>
    <row r="176" spans="1:25" x14ac:dyDescent="0.3">
      <c r="A176" s="653"/>
      <c r="B176" s="653"/>
      <c r="C176" s="654"/>
      <c r="D176" s="653"/>
      <c r="E176" s="655"/>
      <c r="F176" s="654"/>
      <c r="G176" s="666"/>
      <c r="H176" s="657"/>
      <c r="I176" s="666"/>
      <c r="J176" s="657"/>
      <c r="K176" s="666"/>
      <c r="L176" s="657"/>
      <c r="M176" s="662"/>
      <c r="N176" s="657"/>
      <c r="O176" s="660"/>
      <c r="P176" s="661"/>
      <c r="Q176" s="668"/>
      <c r="R176" s="661"/>
      <c r="S176" s="659"/>
      <c r="T176" s="661"/>
      <c r="U176" s="663"/>
      <c r="V176" s="664"/>
      <c r="W176" s="663"/>
      <c r="X176" s="664"/>
      <c r="Y176" s="665"/>
    </row>
    <row r="177" spans="1:25" x14ac:dyDescent="0.3">
      <c r="A177" s="653" t="s">
        <v>743</v>
      </c>
      <c r="B177" s="653" t="s">
        <v>739</v>
      </c>
      <c r="C177" s="654" t="s">
        <v>749</v>
      </c>
      <c r="D177" s="653" t="s">
        <v>17</v>
      </c>
      <c r="E177" s="655">
        <v>1602.65</v>
      </c>
      <c r="F177" s="654" t="s">
        <v>750</v>
      </c>
      <c r="G177" s="666">
        <v>250</v>
      </c>
      <c r="H177" s="657" t="s">
        <v>751</v>
      </c>
      <c r="I177" s="666">
        <v>0.16600000000000001</v>
      </c>
      <c r="J177" s="657" t="s">
        <v>752</v>
      </c>
      <c r="K177" s="666">
        <v>6.41</v>
      </c>
      <c r="L177" s="657" t="s">
        <v>753</v>
      </c>
      <c r="M177" s="662">
        <v>41.55</v>
      </c>
      <c r="N177" s="657" t="s">
        <v>754</v>
      </c>
      <c r="O177" s="660"/>
      <c r="P177" s="661"/>
      <c r="Q177" s="668"/>
      <c r="R177" s="661"/>
      <c r="S177" s="659"/>
      <c r="T177" s="661"/>
      <c r="U177" s="663"/>
      <c r="V177" s="664"/>
      <c r="W177" s="663"/>
      <c r="X177" s="664"/>
      <c r="Y177" s="665">
        <v>266</v>
      </c>
    </row>
    <row r="178" spans="1:25" x14ac:dyDescent="0.3">
      <c r="A178" s="653" t="s">
        <v>743</v>
      </c>
      <c r="B178" s="653" t="s">
        <v>739</v>
      </c>
      <c r="C178" s="654" t="s">
        <v>755</v>
      </c>
      <c r="D178" s="653" t="s">
        <v>19</v>
      </c>
      <c r="E178" s="655">
        <v>1602.65</v>
      </c>
      <c r="F178" s="654" t="s">
        <v>750</v>
      </c>
      <c r="G178" s="666">
        <v>562</v>
      </c>
      <c r="H178" s="657" t="s">
        <v>751</v>
      </c>
      <c r="I178" s="666">
        <v>0.04</v>
      </c>
      <c r="J178" s="657" t="s">
        <v>752</v>
      </c>
      <c r="K178" s="666">
        <v>2.85</v>
      </c>
      <c r="L178" s="657" t="s">
        <v>753</v>
      </c>
      <c r="M178" s="662">
        <v>22.49</v>
      </c>
      <c r="N178" s="657" t="s">
        <v>754</v>
      </c>
      <c r="O178" s="660"/>
      <c r="P178" s="661"/>
      <c r="Q178" s="668"/>
      <c r="R178" s="661"/>
      <c r="S178" s="659"/>
      <c r="T178" s="661"/>
      <c r="U178" s="663"/>
      <c r="V178" s="664"/>
      <c r="W178" s="663"/>
      <c r="X178" s="664"/>
      <c r="Y178" s="665">
        <v>64</v>
      </c>
    </row>
    <row r="179" spans="1:25" x14ac:dyDescent="0.3">
      <c r="A179" s="653" t="s">
        <v>743</v>
      </c>
      <c r="B179" s="653" t="s">
        <v>739</v>
      </c>
      <c r="C179" s="654" t="s">
        <v>756</v>
      </c>
      <c r="D179" s="653" t="s">
        <v>21</v>
      </c>
      <c r="E179" s="655">
        <v>355.9</v>
      </c>
      <c r="F179" s="654" t="s">
        <v>757</v>
      </c>
      <c r="G179" s="666">
        <v>180</v>
      </c>
      <c r="H179" s="657" t="s">
        <v>758</v>
      </c>
      <c r="I179" s="666">
        <v>0.17199999999999999</v>
      </c>
      <c r="J179" s="657" t="s">
        <v>759</v>
      </c>
      <c r="K179" s="666">
        <v>1.98</v>
      </c>
      <c r="L179" s="657" t="s">
        <v>753</v>
      </c>
      <c r="M179" s="662">
        <v>31</v>
      </c>
      <c r="N179" s="657" t="s">
        <v>754</v>
      </c>
      <c r="O179" s="660"/>
      <c r="P179" s="661"/>
      <c r="Q179" s="668"/>
      <c r="R179" s="661"/>
      <c r="S179" s="659"/>
      <c r="T179" s="661"/>
      <c r="U179" s="663"/>
      <c r="V179" s="664"/>
      <c r="W179" s="663"/>
      <c r="X179" s="664"/>
      <c r="Y179" s="665">
        <v>61</v>
      </c>
    </row>
    <row r="180" spans="1:25" x14ac:dyDescent="0.3">
      <c r="A180" s="653" t="s">
        <v>743</v>
      </c>
      <c r="B180" s="653" t="s">
        <v>739</v>
      </c>
      <c r="C180" s="654" t="s">
        <v>760</v>
      </c>
      <c r="D180" s="653" t="s">
        <v>761</v>
      </c>
      <c r="E180" s="655">
        <v>355.9</v>
      </c>
      <c r="F180" s="654" t="s">
        <v>757</v>
      </c>
      <c r="G180" s="666"/>
      <c r="H180" s="657"/>
      <c r="I180" s="666"/>
      <c r="J180" s="657"/>
      <c r="K180" s="666"/>
      <c r="L180" s="657"/>
      <c r="M180" s="662"/>
      <c r="N180" s="657"/>
      <c r="O180" s="660">
        <v>300</v>
      </c>
      <c r="P180" s="661" t="s">
        <v>762</v>
      </c>
      <c r="Q180" s="668">
        <v>1.19</v>
      </c>
      <c r="R180" s="661" t="s">
        <v>763</v>
      </c>
      <c r="S180" s="659">
        <v>6.4</v>
      </c>
      <c r="T180" s="661" t="s">
        <v>764</v>
      </c>
      <c r="U180" s="663"/>
      <c r="V180" s="664"/>
      <c r="W180" s="663"/>
      <c r="X180" s="664"/>
      <c r="Y180" s="665">
        <v>8</v>
      </c>
    </row>
    <row r="181" spans="1:25" x14ac:dyDescent="0.3">
      <c r="A181" s="653" t="s">
        <v>743</v>
      </c>
      <c r="B181" s="653" t="s">
        <v>739</v>
      </c>
      <c r="C181" s="654" t="s">
        <v>765</v>
      </c>
      <c r="D181" s="653" t="s">
        <v>766</v>
      </c>
      <c r="E181" s="655">
        <v>355.9</v>
      </c>
      <c r="F181" s="654" t="s">
        <v>757</v>
      </c>
      <c r="G181" s="666"/>
      <c r="H181" s="657"/>
      <c r="I181" s="666"/>
      <c r="J181" s="657"/>
      <c r="K181" s="666"/>
      <c r="L181" s="657"/>
      <c r="M181" s="662"/>
      <c r="N181" s="657"/>
      <c r="O181" s="660"/>
      <c r="P181" s="661"/>
      <c r="Q181" s="668"/>
      <c r="R181" s="661"/>
      <c r="S181" s="659"/>
      <c r="T181" s="661"/>
      <c r="U181" s="663">
        <v>39</v>
      </c>
      <c r="V181" s="664" t="s">
        <v>758</v>
      </c>
      <c r="W181" s="663">
        <v>0.75</v>
      </c>
      <c r="X181" s="664" t="s">
        <v>759</v>
      </c>
      <c r="Y181" s="665">
        <v>267</v>
      </c>
    </row>
    <row r="182" spans="1:25" x14ac:dyDescent="0.3">
      <c r="A182" s="653" t="s">
        <v>743</v>
      </c>
      <c r="B182" s="653" t="s">
        <v>739</v>
      </c>
      <c r="C182" s="654" t="s">
        <v>767</v>
      </c>
      <c r="D182" s="653" t="s">
        <v>768</v>
      </c>
      <c r="E182" s="655">
        <v>287.61</v>
      </c>
      <c r="F182" s="654" t="s">
        <v>757</v>
      </c>
      <c r="G182" s="666">
        <v>9</v>
      </c>
      <c r="H182" s="657" t="s">
        <v>758</v>
      </c>
      <c r="I182" s="666">
        <v>2.778</v>
      </c>
      <c r="J182" s="657" t="s">
        <v>759</v>
      </c>
      <c r="K182" s="666">
        <v>31.96</v>
      </c>
      <c r="L182" s="657" t="s">
        <v>753</v>
      </c>
      <c r="M182" s="662">
        <v>25</v>
      </c>
      <c r="N182" s="657" t="s">
        <v>754</v>
      </c>
      <c r="O182" s="660"/>
      <c r="P182" s="661"/>
      <c r="Q182" s="668"/>
      <c r="R182" s="661"/>
      <c r="S182" s="659"/>
      <c r="T182" s="661"/>
      <c r="U182" s="663"/>
      <c r="V182" s="664"/>
      <c r="W182" s="663"/>
      <c r="X182" s="664"/>
      <c r="Y182" s="665">
        <v>799</v>
      </c>
    </row>
    <row r="183" spans="1:25" x14ac:dyDescent="0.3">
      <c r="A183" s="653" t="s">
        <v>743</v>
      </c>
      <c r="B183" s="653" t="s">
        <v>739</v>
      </c>
      <c r="C183" s="654" t="s">
        <v>769</v>
      </c>
      <c r="D183" s="653" t="s">
        <v>770</v>
      </c>
      <c r="E183" s="655">
        <v>287.61</v>
      </c>
      <c r="F183" s="654" t="s">
        <v>771</v>
      </c>
      <c r="G183" s="656"/>
      <c r="H183" s="657"/>
      <c r="I183" s="658"/>
      <c r="J183" s="657"/>
      <c r="K183" s="658"/>
      <c r="L183" s="657"/>
      <c r="M183" s="659"/>
      <c r="N183" s="657"/>
      <c r="O183" s="660">
        <v>5300</v>
      </c>
      <c r="P183" s="661" t="s">
        <v>772</v>
      </c>
      <c r="Q183" s="660">
        <v>0.05</v>
      </c>
      <c r="R183" s="661" t="s">
        <v>773</v>
      </c>
      <c r="S183" s="662">
        <v>28.06</v>
      </c>
      <c r="T183" s="661" t="s">
        <v>774</v>
      </c>
      <c r="U183" s="663"/>
      <c r="V183" s="664"/>
      <c r="W183" s="663"/>
      <c r="X183" s="664"/>
      <c r="Y183" s="665">
        <v>2</v>
      </c>
    </row>
    <row r="184" spans="1:25" x14ac:dyDescent="0.3">
      <c r="A184" s="653" t="s">
        <v>743</v>
      </c>
      <c r="B184" s="653" t="s">
        <v>739</v>
      </c>
      <c r="C184" s="654" t="s">
        <v>769</v>
      </c>
      <c r="D184" s="653" t="s">
        <v>775</v>
      </c>
      <c r="E184" s="655">
        <v>71.900000000000006</v>
      </c>
      <c r="F184" s="654" t="s">
        <v>771</v>
      </c>
      <c r="G184" s="666"/>
      <c r="H184" s="657"/>
      <c r="I184" s="666"/>
      <c r="J184" s="657"/>
      <c r="K184" s="666"/>
      <c r="L184" s="657"/>
      <c r="M184" s="662"/>
      <c r="N184" s="657"/>
      <c r="O184" s="660">
        <v>2450</v>
      </c>
      <c r="P184" s="661" t="s">
        <v>772</v>
      </c>
      <c r="Q184" s="668">
        <v>0.03</v>
      </c>
      <c r="R184" s="661" t="s">
        <v>773</v>
      </c>
      <c r="S184" s="659">
        <v>31.22</v>
      </c>
      <c r="T184" s="661" t="s">
        <v>774</v>
      </c>
      <c r="U184" s="663"/>
      <c r="V184" s="664"/>
      <c r="W184" s="663"/>
      <c r="X184" s="664"/>
      <c r="Y184" s="665">
        <v>1</v>
      </c>
    </row>
    <row r="185" spans="1:25" x14ac:dyDescent="0.3">
      <c r="A185" s="653" t="s">
        <v>743</v>
      </c>
      <c r="B185" s="653" t="s">
        <v>739</v>
      </c>
      <c r="C185" s="654" t="s">
        <v>769</v>
      </c>
      <c r="D185" s="653" t="s">
        <v>776</v>
      </c>
      <c r="E185" s="655">
        <v>35.950000000000003</v>
      </c>
      <c r="F185" s="654" t="s">
        <v>771</v>
      </c>
      <c r="G185" s="666"/>
      <c r="H185" s="657"/>
      <c r="I185" s="666"/>
      <c r="J185" s="657"/>
      <c r="K185" s="666"/>
      <c r="L185" s="657"/>
      <c r="M185" s="662"/>
      <c r="N185" s="657"/>
      <c r="O185" s="660">
        <v>2450</v>
      </c>
      <c r="P185" s="661" t="s">
        <v>772</v>
      </c>
      <c r="Q185" s="668">
        <v>0.01</v>
      </c>
      <c r="R185" s="661" t="s">
        <v>773</v>
      </c>
      <c r="S185" s="659">
        <v>32.28</v>
      </c>
      <c r="T185" s="661" t="s">
        <v>774</v>
      </c>
      <c r="U185" s="663"/>
      <c r="V185" s="664"/>
      <c r="W185" s="663"/>
      <c r="X185" s="664"/>
      <c r="Y185" s="665">
        <v>1</v>
      </c>
    </row>
    <row r="186" spans="1:25" x14ac:dyDescent="0.3">
      <c r="A186" s="653" t="s">
        <v>743</v>
      </c>
      <c r="B186" s="653" t="s">
        <v>739</v>
      </c>
      <c r="C186" s="654" t="s">
        <v>777</v>
      </c>
      <c r="D186" s="653" t="s">
        <v>778</v>
      </c>
      <c r="E186" s="655">
        <v>172.57</v>
      </c>
      <c r="F186" s="654" t="s">
        <v>757</v>
      </c>
      <c r="G186" s="666"/>
      <c r="H186" s="657"/>
      <c r="I186" s="666"/>
      <c r="J186" s="657"/>
      <c r="K186" s="666"/>
      <c r="L186" s="657"/>
      <c r="M186" s="662"/>
      <c r="N186" s="657"/>
      <c r="O186" s="660">
        <v>16</v>
      </c>
      <c r="P186" s="661" t="s">
        <v>779</v>
      </c>
      <c r="Q186" s="668">
        <v>10.79</v>
      </c>
      <c r="R186" s="661" t="s">
        <v>771</v>
      </c>
      <c r="S186" s="659">
        <v>16.93</v>
      </c>
      <c r="T186" s="661" t="s">
        <v>780</v>
      </c>
      <c r="U186" s="663"/>
      <c r="V186" s="664"/>
      <c r="W186" s="663"/>
      <c r="X186" s="664"/>
      <c r="Y186" s="665">
        <v>196</v>
      </c>
    </row>
    <row r="187" spans="1:25" x14ac:dyDescent="0.3">
      <c r="A187" s="653" t="s">
        <v>743</v>
      </c>
      <c r="B187" s="653" t="s">
        <v>739</v>
      </c>
      <c r="C187" s="654" t="s">
        <v>777</v>
      </c>
      <c r="D187" s="653" t="s">
        <v>781</v>
      </c>
      <c r="E187" s="655">
        <v>115.05</v>
      </c>
      <c r="F187" s="654" t="s">
        <v>757</v>
      </c>
      <c r="G187" s="666"/>
      <c r="H187" s="657"/>
      <c r="I187" s="666"/>
      <c r="J187" s="657"/>
      <c r="K187" s="666"/>
      <c r="L187" s="657"/>
      <c r="M187" s="662"/>
      <c r="N187" s="657"/>
      <c r="O187" s="667">
        <v>16</v>
      </c>
      <c r="P187" s="661" t="s">
        <v>779</v>
      </c>
      <c r="Q187" s="668">
        <v>7.19</v>
      </c>
      <c r="R187" s="661" t="s">
        <v>771</v>
      </c>
      <c r="S187" s="659">
        <v>7</v>
      </c>
      <c r="T187" s="661" t="s">
        <v>780</v>
      </c>
      <c r="U187" s="663"/>
      <c r="V187" s="664"/>
      <c r="W187" s="663"/>
      <c r="X187" s="664"/>
      <c r="Y187" s="665">
        <v>54</v>
      </c>
    </row>
    <row r="188" spans="1:25" x14ac:dyDescent="0.3">
      <c r="A188" s="653" t="s">
        <v>743</v>
      </c>
      <c r="B188" s="653" t="s">
        <v>739</v>
      </c>
      <c r="C188" s="654" t="s">
        <v>777</v>
      </c>
      <c r="D188" s="653" t="s">
        <v>782</v>
      </c>
      <c r="E188" s="655">
        <v>143.81</v>
      </c>
      <c r="F188" s="654" t="s">
        <v>771</v>
      </c>
      <c r="G188" s="666"/>
      <c r="H188" s="657"/>
      <c r="I188" s="666"/>
      <c r="J188" s="657"/>
      <c r="K188" s="666"/>
      <c r="L188" s="657"/>
      <c r="M188" s="662"/>
      <c r="N188" s="657"/>
      <c r="O188" s="667">
        <v>30</v>
      </c>
      <c r="P188" s="661" t="s">
        <v>783</v>
      </c>
      <c r="Q188" s="668">
        <v>4.79</v>
      </c>
      <c r="R188" s="661" t="s">
        <v>784</v>
      </c>
      <c r="S188" s="659">
        <v>15.57</v>
      </c>
      <c r="T188" s="661" t="s">
        <v>785</v>
      </c>
      <c r="U188" s="663"/>
      <c r="V188" s="664"/>
      <c r="W188" s="663"/>
      <c r="X188" s="664"/>
      <c r="Y188" s="665">
        <v>80</v>
      </c>
    </row>
    <row r="189" spans="1:25" x14ac:dyDescent="0.3">
      <c r="A189" s="653" t="s">
        <v>743</v>
      </c>
      <c r="B189" s="653" t="s">
        <v>739</v>
      </c>
      <c r="C189" s="654" t="s">
        <v>786</v>
      </c>
      <c r="D189" s="653" t="s">
        <v>28</v>
      </c>
      <c r="E189" s="655">
        <v>1602.65</v>
      </c>
      <c r="F189" s="654" t="s">
        <v>750</v>
      </c>
      <c r="G189" s="656">
        <v>40</v>
      </c>
      <c r="H189" s="657" t="s">
        <v>751</v>
      </c>
      <c r="I189" s="658">
        <v>0.57899999999999996</v>
      </c>
      <c r="J189" s="657" t="s">
        <v>752</v>
      </c>
      <c r="K189" s="658">
        <v>40.07</v>
      </c>
      <c r="L189" s="657" t="s">
        <v>753</v>
      </c>
      <c r="M189" s="659">
        <v>23.15</v>
      </c>
      <c r="N189" s="657" t="s">
        <v>754</v>
      </c>
      <c r="O189" s="660"/>
      <c r="P189" s="661"/>
      <c r="Q189" s="660"/>
      <c r="R189" s="661"/>
      <c r="S189" s="662"/>
      <c r="T189" s="661"/>
      <c r="U189" s="663"/>
      <c r="V189" s="664"/>
      <c r="W189" s="663"/>
      <c r="X189" s="664"/>
      <c r="Y189" s="665">
        <v>928</v>
      </c>
    </row>
    <row r="190" spans="1:25" x14ac:dyDescent="0.3">
      <c r="A190" s="653" t="s">
        <v>743</v>
      </c>
      <c r="B190" s="653" t="s">
        <v>739</v>
      </c>
      <c r="C190" s="654" t="s">
        <v>787</v>
      </c>
      <c r="D190" s="653" t="s">
        <v>30</v>
      </c>
      <c r="E190" s="655">
        <v>1602.65</v>
      </c>
      <c r="F190" s="654" t="s">
        <v>750</v>
      </c>
      <c r="G190" s="656">
        <v>350</v>
      </c>
      <c r="H190" s="657" t="s">
        <v>751</v>
      </c>
      <c r="I190" s="658">
        <v>5.6000000000000001E-2</v>
      </c>
      <c r="J190" s="657" t="s">
        <v>752</v>
      </c>
      <c r="K190" s="658">
        <v>4.58</v>
      </c>
      <c r="L190" s="657" t="s">
        <v>753</v>
      </c>
      <c r="M190" s="659">
        <v>19.5</v>
      </c>
      <c r="N190" s="657" t="s">
        <v>754</v>
      </c>
      <c r="O190" s="660"/>
      <c r="P190" s="661"/>
      <c r="Q190" s="660"/>
      <c r="R190" s="661"/>
      <c r="S190" s="662"/>
      <c r="T190" s="661"/>
      <c r="U190" s="663"/>
      <c r="V190" s="664"/>
      <c r="W190" s="663"/>
      <c r="X190" s="664"/>
      <c r="Y190" s="665">
        <v>89</v>
      </c>
    </row>
    <row r="191" spans="1:25" x14ac:dyDescent="0.3">
      <c r="A191" s="653" t="s">
        <v>743</v>
      </c>
      <c r="B191" s="653" t="s">
        <v>739</v>
      </c>
      <c r="C191" s="654" t="s">
        <v>788</v>
      </c>
      <c r="D191" s="653" t="s">
        <v>789</v>
      </c>
      <c r="E191" s="655">
        <v>35.44</v>
      </c>
      <c r="F191" s="654" t="s">
        <v>771</v>
      </c>
      <c r="G191" s="666"/>
      <c r="H191" s="657"/>
      <c r="I191" s="666"/>
      <c r="J191" s="657"/>
      <c r="K191" s="666"/>
      <c r="L191" s="657"/>
      <c r="M191" s="662"/>
      <c r="N191" s="657"/>
      <c r="O191" s="660"/>
      <c r="P191" s="661"/>
      <c r="Q191" s="668">
        <v>35.44</v>
      </c>
      <c r="R191" s="661" t="s">
        <v>771</v>
      </c>
      <c r="S191" s="659">
        <v>0.49</v>
      </c>
      <c r="T191" s="661" t="s">
        <v>780</v>
      </c>
      <c r="U191" s="663"/>
      <c r="V191" s="664"/>
      <c r="W191" s="663"/>
      <c r="X191" s="664"/>
      <c r="Y191" s="665">
        <v>19</v>
      </c>
    </row>
    <row r="192" spans="1:25" x14ac:dyDescent="0.3">
      <c r="A192" s="653" t="s">
        <v>743</v>
      </c>
      <c r="B192" s="653" t="s">
        <v>739</v>
      </c>
      <c r="C192" s="654" t="s">
        <v>790</v>
      </c>
      <c r="D192" s="653" t="s">
        <v>791</v>
      </c>
      <c r="E192" s="655">
        <v>7.52</v>
      </c>
      <c r="F192" s="654" t="s">
        <v>792</v>
      </c>
      <c r="G192" s="666"/>
      <c r="H192" s="657"/>
      <c r="I192" s="666"/>
      <c r="J192" s="657"/>
      <c r="K192" s="666"/>
      <c r="L192" s="657"/>
      <c r="M192" s="662"/>
      <c r="N192" s="657"/>
      <c r="O192" s="660">
        <v>7.52</v>
      </c>
      <c r="P192" s="661" t="s">
        <v>793</v>
      </c>
      <c r="Q192" s="668">
        <v>1</v>
      </c>
      <c r="R192" s="661" t="s">
        <v>794</v>
      </c>
      <c r="S192" s="659">
        <v>3.96</v>
      </c>
      <c r="T192" s="661" t="s">
        <v>795</v>
      </c>
      <c r="U192" s="663"/>
      <c r="V192" s="664"/>
      <c r="W192" s="663"/>
      <c r="X192" s="664"/>
      <c r="Y192" s="665">
        <v>4</v>
      </c>
    </row>
    <row r="193" spans="1:25" x14ac:dyDescent="0.3">
      <c r="A193" s="653" t="s">
        <v>743</v>
      </c>
      <c r="B193" s="653" t="s">
        <v>739</v>
      </c>
      <c r="C193" s="654" t="s">
        <v>796</v>
      </c>
      <c r="D193" s="653" t="s">
        <v>797</v>
      </c>
      <c r="E193" s="655">
        <v>295.92</v>
      </c>
      <c r="F193" s="654" t="s">
        <v>792</v>
      </c>
      <c r="G193" s="666"/>
      <c r="H193" s="657"/>
      <c r="I193" s="666"/>
      <c r="J193" s="657"/>
      <c r="K193" s="666"/>
      <c r="L193" s="657"/>
      <c r="M193" s="662"/>
      <c r="N193" s="657"/>
      <c r="O193" s="660">
        <v>13.36</v>
      </c>
      <c r="P193" s="661" t="s">
        <v>793</v>
      </c>
      <c r="Q193" s="668">
        <v>22.15</v>
      </c>
      <c r="R193" s="661" t="s">
        <v>794</v>
      </c>
      <c r="S193" s="659">
        <v>6.55</v>
      </c>
      <c r="T193" s="661" t="s">
        <v>795</v>
      </c>
      <c r="U193" s="663"/>
      <c r="V193" s="664"/>
      <c r="W193" s="663"/>
      <c r="X193" s="664"/>
      <c r="Y193" s="665">
        <v>156</v>
      </c>
    </row>
    <row r="194" spans="1:25" x14ac:dyDescent="0.3">
      <c r="A194" s="653" t="s">
        <v>743</v>
      </c>
      <c r="B194" s="653" t="s">
        <v>739</v>
      </c>
      <c r="C194" s="654" t="s">
        <v>796</v>
      </c>
      <c r="D194" s="653" t="s">
        <v>798</v>
      </c>
      <c r="E194" s="655">
        <v>179.02</v>
      </c>
      <c r="F194" s="654" t="s">
        <v>792</v>
      </c>
      <c r="G194" s="656"/>
      <c r="H194" s="657"/>
      <c r="I194" s="658"/>
      <c r="J194" s="657"/>
      <c r="K194" s="658"/>
      <c r="L194" s="657"/>
      <c r="M194" s="659"/>
      <c r="N194" s="657"/>
      <c r="O194" s="660">
        <v>13.36</v>
      </c>
      <c r="P194" s="661" t="s">
        <v>793</v>
      </c>
      <c r="Q194" s="668">
        <v>13.4</v>
      </c>
      <c r="R194" s="661" t="s">
        <v>794</v>
      </c>
      <c r="S194" s="659">
        <v>6.55</v>
      </c>
      <c r="T194" s="661" t="s">
        <v>795</v>
      </c>
      <c r="U194" s="663"/>
      <c r="V194" s="664"/>
      <c r="W194" s="663"/>
      <c r="X194" s="664"/>
      <c r="Y194" s="665">
        <v>94</v>
      </c>
    </row>
    <row r="195" spans="1:25" x14ac:dyDescent="0.3">
      <c r="A195" s="653" t="s">
        <v>743</v>
      </c>
      <c r="B195" s="653" t="s">
        <v>739</v>
      </c>
      <c r="C195" s="654" t="s">
        <v>799</v>
      </c>
      <c r="D195" s="653" t="s">
        <v>800</v>
      </c>
      <c r="E195" s="655">
        <v>270.83</v>
      </c>
      <c r="F195" s="654" t="s">
        <v>792</v>
      </c>
      <c r="G195" s="656"/>
      <c r="H195" s="657"/>
      <c r="I195" s="658"/>
      <c r="J195" s="657"/>
      <c r="K195" s="658"/>
      <c r="L195" s="657"/>
      <c r="M195" s="659"/>
      <c r="N195" s="657"/>
      <c r="O195" s="660">
        <v>20.86</v>
      </c>
      <c r="P195" s="661" t="s">
        <v>793</v>
      </c>
      <c r="Q195" s="668">
        <v>12.98</v>
      </c>
      <c r="R195" s="661" t="s">
        <v>794</v>
      </c>
      <c r="S195" s="659">
        <v>10.210000000000001</v>
      </c>
      <c r="T195" s="661" t="s">
        <v>795</v>
      </c>
      <c r="U195" s="663"/>
      <c r="V195" s="664"/>
      <c r="W195" s="663"/>
      <c r="X195" s="664"/>
      <c r="Y195" s="665">
        <v>142</v>
      </c>
    </row>
    <row r="196" spans="1:25" x14ac:dyDescent="0.3">
      <c r="A196" s="653" t="s">
        <v>743</v>
      </c>
      <c r="B196" s="653" t="s">
        <v>739</v>
      </c>
      <c r="C196" s="654" t="s">
        <v>799</v>
      </c>
      <c r="D196" s="653" t="s">
        <v>801</v>
      </c>
      <c r="E196" s="655">
        <v>231.55</v>
      </c>
      <c r="F196" s="654" t="s">
        <v>792</v>
      </c>
      <c r="G196" s="656"/>
      <c r="H196" s="657"/>
      <c r="I196" s="658"/>
      <c r="J196" s="657"/>
      <c r="K196" s="658"/>
      <c r="L196" s="657"/>
      <c r="M196" s="659"/>
      <c r="N196" s="657"/>
      <c r="O196" s="660">
        <v>20.86</v>
      </c>
      <c r="P196" s="661" t="s">
        <v>793</v>
      </c>
      <c r="Q196" s="668">
        <v>11.1</v>
      </c>
      <c r="R196" s="661" t="s">
        <v>794</v>
      </c>
      <c r="S196" s="659">
        <v>10.210000000000001</v>
      </c>
      <c r="T196" s="661" t="s">
        <v>795</v>
      </c>
      <c r="U196" s="663"/>
      <c r="V196" s="664"/>
      <c r="W196" s="663"/>
      <c r="X196" s="664"/>
      <c r="Y196" s="665">
        <v>122</v>
      </c>
    </row>
    <row r="197" spans="1:25" x14ac:dyDescent="0.3">
      <c r="A197" s="653" t="s">
        <v>743</v>
      </c>
      <c r="B197" s="653" t="s">
        <v>739</v>
      </c>
      <c r="C197" s="654" t="s">
        <v>788</v>
      </c>
      <c r="D197" s="653" t="s">
        <v>802</v>
      </c>
      <c r="E197" s="655">
        <v>280.45999999999998</v>
      </c>
      <c r="F197" s="654" t="s">
        <v>771</v>
      </c>
      <c r="G197" s="666"/>
      <c r="H197" s="657"/>
      <c r="I197" s="666"/>
      <c r="J197" s="657"/>
      <c r="K197" s="666"/>
      <c r="L197" s="657"/>
      <c r="M197" s="662"/>
      <c r="N197" s="657"/>
      <c r="O197" s="660">
        <v>250</v>
      </c>
      <c r="P197" s="661" t="s">
        <v>772</v>
      </c>
      <c r="Q197" s="660">
        <v>1.1200000000000001</v>
      </c>
      <c r="R197" s="661" t="s">
        <v>773</v>
      </c>
      <c r="S197" s="662">
        <v>61.58</v>
      </c>
      <c r="T197" s="661" t="s">
        <v>774</v>
      </c>
      <c r="U197" s="663"/>
      <c r="V197" s="664"/>
      <c r="W197" s="670"/>
      <c r="X197" s="664"/>
      <c r="Y197" s="665">
        <v>74</v>
      </c>
    </row>
    <row r="198" spans="1:25" x14ac:dyDescent="0.3">
      <c r="A198" s="680" t="s">
        <v>743</v>
      </c>
      <c r="B198" s="680" t="s">
        <v>739</v>
      </c>
      <c r="C198" s="681" t="s">
        <v>803</v>
      </c>
      <c r="D198" s="680" t="s">
        <v>35</v>
      </c>
      <c r="E198" s="680">
        <v>1762.79</v>
      </c>
      <c r="F198" s="681" t="s">
        <v>757</v>
      </c>
      <c r="G198" s="682"/>
      <c r="H198" s="683"/>
      <c r="I198" s="682"/>
      <c r="J198" s="683"/>
      <c r="K198" s="682"/>
      <c r="L198" s="683"/>
      <c r="M198" s="682"/>
      <c r="N198" s="683"/>
      <c r="O198" s="684"/>
      <c r="P198" s="685"/>
      <c r="Q198" s="684">
        <v>1762.79</v>
      </c>
      <c r="R198" s="685" t="s">
        <v>757</v>
      </c>
      <c r="S198" s="684">
        <v>0.41</v>
      </c>
      <c r="T198" s="685" t="s">
        <v>759</v>
      </c>
      <c r="U198" s="686"/>
      <c r="V198" s="687"/>
      <c r="W198" s="686"/>
      <c r="X198" s="687"/>
      <c r="Y198" s="679">
        <v>776</v>
      </c>
    </row>
    <row r="199" spans="1:25" x14ac:dyDescent="0.3">
      <c r="A199" s="653" t="s">
        <v>743</v>
      </c>
      <c r="B199" s="653" t="s">
        <v>739</v>
      </c>
      <c r="C199" s="654" t="s">
        <v>804</v>
      </c>
      <c r="D199" s="653" t="s">
        <v>805</v>
      </c>
      <c r="E199" s="655">
        <v>90.67</v>
      </c>
      <c r="F199" s="654" t="s">
        <v>771</v>
      </c>
      <c r="G199" s="656"/>
      <c r="H199" s="657"/>
      <c r="I199" s="658"/>
      <c r="J199" s="657"/>
      <c r="K199" s="658"/>
      <c r="L199" s="657"/>
      <c r="M199" s="659"/>
      <c r="N199" s="657"/>
      <c r="O199" s="660"/>
      <c r="P199" s="661"/>
      <c r="Q199" s="660">
        <v>90.67</v>
      </c>
      <c r="R199" s="661" t="s">
        <v>771</v>
      </c>
      <c r="S199" s="662">
        <v>1.1599999999999999</v>
      </c>
      <c r="T199" s="661" t="s">
        <v>780</v>
      </c>
      <c r="U199" s="663"/>
      <c r="V199" s="664"/>
      <c r="W199" s="663"/>
      <c r="X199" s="664"/>
      <c r="Y199" s="665">
        <v>113</v>
      </c>
    </row>
    <row r="200" spans="1:25" x14ac:dyDescent="0.3">
      <c r="A200" s="653" t="s">
        <v>743</v>
      </c>
      <c r="B200" s="653" t="s">
        <v>739</v>
      </c>
      <c r="C200" s="654" t="s">
        <v>804</v>
      </c>
      <c r="D200" s="653" t="s">
        <v>806</v>
      </c>
      <c r="E200" s="655">
        <v>45.33</v>
      </c>
      <c r="F200" s="654" t="s">
        <v>771</v>
      </c>
      <c r="G200" s="666"/>
      <c r="H200" s="657"/>
      <c r="I200" s="666"/>
      <c r="J200" s="657"/>
      <c r="K200" s="666"/>
      <c r="L200" s="657"/>
      <c r="M200" s="662"/>
      <c r="N200" s="657"/>
      <c r="O200" s="667"/>
      <c r="P200" s="661"/>
      <c r="Q200" s="668">
        <v>45.33</v>
      </c>
      <c r="R200" s="661" t="s">
        <v>771</v>
      </c>
      <c r="S200" s="659">
        <v>0.3</v>
      </c>
      <c r="T200" s="661" t="s">
        <v>780</v>
      </c>
      <c r="U200" s="663"/>
      <c r="V200" s="664"/>
      <c r="W200" s="663"/>
      <c r="X200" s="664"/>
      <c r="Y200" s="665">
        <v>15</v>
      </c>
    </row>
    <row r="201" spans="1:25" x14ac:dyDescent="0.3">
      <c r="A201" s="653" t="s">
        <v>743</v>
      </c>
      <c r="B201" s="653" t="s">
        <v>739</v>
      </c>
      <c r="C201" s="654" t="s">
        <v>804</v>
      </c>
      <c r="D201" s="653" t="s">
        <v>807</v>
      </c>
      <c r="E201" s="655">
        <v>90.67</v>
      </c>
      <c r="F201" s="654" t="s">
        <v>808</v>
      </c>
      <c r="G201" s="666"/>
      <c r="H201" s="657"/>
      <c r="I201" s="666"/>
      <c r="J201" s="657"/>
      <c r="K201" s="666"/>
      <c r="L201" s="657"/>
      <c r="M201" s="662"/>
      <c r="N201" s="657"/>
      <c r="O201" s="660">
        <v>1</v>
      </c>
      <c r="P201" s="661" t="s">
        <v>809</v>
      </c>
      <c r="Q201" s="660">
        <v>90.67</v>
      </c>
      <c r="R201" s="661" t="s">
        <v>771</v>
      </c>
      <c r="S201" s="662">
        <v>0.6</v>
      </c>
      <c r="T201" s="661" t="s">
        <v>780</v>
      </c>
      <c r="U201" s="669"/>
      <c r="V201" s="664"/>
      <c r="W201" s="670"/>
      <c r="X201" s="664"/>
      <c r="Y201" s="665">
        <v>58</v>
      </c>
    </row>
    <row r="202" spans="1:25" x14ac:dyDescent="0.3">
      <c r="A202" s="653" t="s">
        <v>743</v>
      </c>
      <c r="B202" s="653" t="s">
        <v>739</v>
      </c>
      <c r="C202" s="654" t="s">
        <v>804</v>
      </c>
      <c r="D202" s="653" t="s">
        <v>810</v>
      </c>
      <c r="E202" s="655">
        <v>181.33</v>
      </c>
      <c r="F202" s="654" t="s">
        <v>771</v>
      </c>
      <c r="G202" s="656"/>
      <c r="H202" s="657"/>
      <c r="I202" s="658"/>
      <c r="J202" s="657"/>
      <c r="K202" s="658"/>
      <c r="L202" s="657"/>
      <c r="M202" s="659"/>
      <c r="N202" s="657"/>
      <c r="O202" s="660">
        <v>1000</v>
      </c>
      <c r="P202" s="661" t="s">
        <v>772</v>
      </c>
      <c r="Q202" s="660">
        <v>0.18</v>
      </c>
      <c r="R202" s="661" t="s">
        <v>773</v>
      </c>
      <c r="S202" s="662">
        <v>42.84</v>
      </c>
      <c r="T202" s="661" t="s">
        <v>774</v>
      </c>
      <c r="U202" s="663"/>
      <c r="V202" s="664"/>
      <c r="W202" s="663"/>
      <c r="X202" s="664"/>
      <c r="Y202" s="665">
        <v>8</v>
      </c>
    </row>
    <row r="203" spans="1:25" x14ac:dyDescent="0.3">
      <c r="A203" s="653" t="s">
        <v>743</v>
      </c>
      <c r="B203" s="653" t="s">
        <v>739</v>
      </c>
      <c r="C203" s="654" t="s">
        <v>788</v>
      </c>
      <c r="D203" s="653" t="s">
        <v>811</v>
      </c>
      <c r="E203" s="655">
        <v>1</v>
      </c>
      <c r="F203" s="654" t="s">
        <v>771</v>
      </c>
      <c r="G203" s="666"/>
      <c r="H203" s="657"/>
      <c r="I203" s="666"/>
      <c r="J203" s="657"/>
      <c r="K203" s="666"/>
      <c r="L203" s="657"/>
      <c r="M203" s="662"/>
      <c r="N203" s="657"/>
      <c r="O203" s="667"/>
      <c r="P203" s="661"/>
      <c r="Q203" s="668">
        <v>1</v>
      </c>
      <c r="R203" s="661" t="s">
        <v>771</v>
      </c>
      <c r="S203" s="659">
        <v>15.03</v>
      </c>
      <c r="T203" s="661" t="s">
        <v>780</v>
      </c>
      <c r="U203" s="663"/>
      <c r="V203" s="664"/>
      <c r="W203" s="663"/>
      <c r="X203" s="664"/>
      <c r="Y203" s="665">
        <v>16</v>
      </c>
    </row>
    <row r="204" spans="1:25" x14ac:dyDescent="0.3">
      <c r="A204" s="653" t="s">
        <v>743</v>
      </c>
      <c r="B204" s="653" t="s">
        <v>739</v>
      </c>
      <c r="C204" s="654" t="s">
        <v>788</v>
      </c>
      <c r="D204" s="653" t="s">
        <v>812</v>
      </c>
      <c r="E204" s="655">
        <v>2</v>
      </c>
      <c r="F204" s="654" t="s">
        <v>771</v>
      </c>
      <c r="G204" s="666"/>
      <c r="H204" s="657"/>
      <c r="I204" s="666"/>
      <c r="J204" s="657"/>
      <c r="K204" s="666"/>
      <c r="L204" s="657"/>
      <c r="M204" s="662"/>
      <c r="N204" s="657"/>
      <c r="O204" s="667"/>
      <c r="P204" s="661"/>
      <c r="Q204" s="668">
        <v>2</v>
      </c>
      <c r="R204" s="661" t="s">
        <v>771</v>
      </c>
      <c r="S204" s="659">
        <v>9.36</v>
      </c>
      <c r="T204" s="661" t="s">
        <v>780</v>
      </c>
      <c r="U204" s="663"/>
      <c r="V204" s="664"/>
      <c r="W204" s="663"/>
      <c r="X204" s="664"/>
      <c r="Y204" s="665">
        <v>20</v>
      </c>
    </row>
    <row r="205" spans="1:25" x14ac:dyDescent="0.3">
      <c r="A205" s="653" t="s">
        <v>743</v>
      </c>
      <c r="B205" s="653" t="s">
        <v>739</v>
      </c>
      <c r="C205" s="654" t="s">
        <v>813</v>
      </c>
      <c r="D205" s="653" t="s">
        <v>814</v>
      </c>
      <c r="E205" s="655">
        <v>143.81</v>
      </c>
      <c r="F205" s="654" t="s">
        <v>771</v>
      </c>
      <c r="G205" s="666"/>
      <c r="H205" s="657"/>
      <c r="I205" s="666"/>
      <c r="J205" s="657"/>
      <c r="K205" s="666"/>
      <c r="L205" s="657"/>
      <c r="M205" s="662"/>
      <c r="N205" s="657"/>
      <c r="O205" s="667"/>
      <c r="P205" s="661"/>
      <c r="Q205" s="668">
        <v>143.81</v>
      </c>
      <c r="R205" s="661" t="s">
        <v>771</v>
      </c>
      <c r="S205" s="659">
        <v>0.56000000000000005</v>
      </c>
      <c r="T205" s="661" t="s">
        <v>780</v>
      </c>
      <c r="U205" s="663"/>
      <c r="V205" s="664"/>
      <c r="W205" s="663"/>
      <c r="X205" s="664"/>
      <c r="Y205" s="665">
        <v>86</v>
      </c>
    </row>
    <row r="206" spans="1:25" x14ac:dyDescent="0.3">
      <c r="A206" s="653" t="s">
        <v>743</v>
      </c>
      <c r="B206" s="653" t="s">
        <v>739</v>
      </c>
      <c r="C206" s="654" t="s">
        <v>815</v>
      </c>
      <c r="D206" s="653" t="s">
        <v>817</v>
      </c>
      <c r="E206" s="655">
        <v>12</v>
      </c>
      <c r="F206" s="654" t="s">
        <v>771</v>
      </c>
      <c r="G206" s="666"/>
      <c r="H206" s="657"/>
      <c r="I206" s="666"/>
      <c r="J206" s="657"/>
      <c r="K206" s="666"/>
      <c r="L206" s="657"/>
      <c r="M206" s="662"/>
      <c r="N206" s="657"/>
      <c r="O206" s="667"/>
      <c r="P206" s="661"/>
      <c r="Q206" s="668">
        <v>12</v>
      </c>
      <c r="R206" s="661" t="s">
        <v>771</v>
      </c>
      <c r="S206" s="659">
        <v>0.3</v>
      </c>
      <c r="T206" s="661" t="s">
        <v>780</v>
      </c>
      <c r="U206" s="663"/>
      <c r="V206" s="664"/>
      <c r="W206" s="663"/>
      <c r="X206" s="664"/>
      <c r="Y206" s="665">
        <v>4</v>
      </c>
    </row>
    <row r="207" spans="1:25" x14ac:dyDescent="0.3">
      <c r="A207" s="653" t="s">
        <v>743</v>
      </c>
      <c r="B207" s="653" t="s">
        <v>739</v>
      </c>
      <c r="C207" s="654" t="s">
        <v>815</v>
      </c>
      <c r="D207" s="653" t="s">
        <v>818</v>
      </c>
      <c r="E207" s="655">
        <v>4</v>
      </c>
      <c r="F207" s="654" t="s">
        <v>771</v>
      </c>
      <c r="G207" s="666"/>
      <c r="H207" s="657"/>
      <c r="I207" s="666"/>
      <c r="J207" s="657"/>
      <c r="K207" s="666"/>
      <c r="L207" s="657"/>
      <c r="M207" s="662"/>
      <c r="N207" s="657"/>
      <c r="O207" s="667"/>
      <c r="P207" s="661"/>
      <c r="Q207" s="668">
        <v>4</v>
      </c>
      <c r="R207" s="661" t="s">
        <v>771</v>
      </c>
      <c r="S207" s="659">
        <v>3</v>
      </c>
      <c r="T207" s="661" t="s">
        <v>780</v>
      </c>
      <c r="U207" s="663"/>
      <c r="V207" s="664"/>
      <c r="W207" s="663"/>
      <c r="X207" s="664"/>
      <c r="Y207" s="665">
        <v>13</v>
      </c>
    </row>
    <row r="208" spans="1:25" x14ac:dyDescent="0.3">
      <c r="A208" s="653" t="s">
        <v>743</v>
      </c>
      <c r="B208" s="653" t="s">
        <v>739</v>
      </c>
      <c r="C208" s="654" t="s">
        <v>815</v>
      </c>
      <c r="D208" s="653" t="s">
        <v>820</v>
      </c>
      <c r="E208" s="655">
        <v>4</v>
      </c>
      <c r="F208" s="654" t="s">
        <v>771</v>
      </c>
      <c r="G208" s="666"/>
      <c r="H208" s="657"/>
      <c r="I208" s="666"/>
      <c r="J208" s="657"/>
      <c r="K208" s="666"/>
      <c r="L208" s="657"/>
      <c r="M208" s="662"/>
      <c r="N208" s="657"/>
      <c r="O208" s="667"/>
      <c r="P208" s="661"/>
      <c r="Q208" s="668">
        <v>4</v>
      </c>
      <c r="R208" s="661" t="s">
        <v>771</v>
      </c>
      <c r="S208" s="659">
        <v>45</v>
      </c>
      <c r="T208" s="661" t="s">
        <v>780</v>
      </c>
      <c r="U208" s="663"/>
      <c r="V208" s="664"/>
      <c r="W208" s="663"/>
      <c r="X208" s="664"/>
      <c r="Y208" s="665">
        <v>193</v>
      </c>
    </row>
    <row r="209" spans="1:25" x14ac:dyDescent="0.3">
      <c r="A209" s="653" t="s">
        <v>743</v>
      </c>
      <c r="B209" s="653" t="s">
        <v>739</v>
      </c>
      <c r="C209" s="654" t="s">
        <v>815</v>
      </c>
      <c r="D209" s="653" t="s">
        <v>821</v>
      </c>
      <c r="E209" s="655">
        <v>4</v>
      </c>
      <c r="F209" s="654" t="s">
        <v>771</v>
      </c>
      <c r="G209" s="666"/>
      <c r="H209" s="657"/>
      <c r="I209" s="666"/>
      <c r="J209" s="657"/>
      <c r="K209" s="666"/>
      <c r="L209" s="657"/>
      <c r="M209" s="662"/>
      <c r="N209" s="657"/>
      <c r="O209" s="667"/>
      <c r="P209" s="661"/>
      <c r="Q209" s="668">
        <v>4</v>
      </c>
      <c r="R209" s="661" t="s">
        <v>771</v>
      </c>
      <c r="S209" s="659">
        <v>23.58</v>
      </c>
      <c r="T209" s="661" t="s">
        <v>780</v>
      </c>
      <c r="U209" s="663"/>
      <c r="V209" s="664"/>
      <c r="W209" s="663"/>
      <c r="X209" s="664"/>
      <c r="Y209" s="665">
        <v>101</v>
      </c>
    </row>
    <row r="210" spans="1:25" x14ac:dyDescent="0.3">
      <c r="A210" s="653" t="s">
        <v>743</v>
      </c>
      <c r="B210" s="653" t="s">
        <v>739</v>
      </c>
      <c r="C210" s="654" t="s">
        <v>815</v>
      </c>
      <c r="D210" s="653" t="s">
        <v>858</v>
      </c>
      <c r="E210" s="655">
        <v>2</v>
      </c>
      <c r="F210" s="654" t="s">
        <v>771</v>
      </c>
      <c r="G210" s="666"/>
      <c r="H210" s="657"/>
      <c r="I210" s="666"/>
      <c r="J210" s="657"/>
      <c r="K210" s="666"/>
      <c r="L210" s="657"/>
      <c r="M210" s="662"/>
      <c r="N210" s="657"/>
      <c r="O210" s="660"/>
      <c r="P210" s="661"/>
      <c r="Q210" s="668">
        <v>2</v>
      </c>
      <c r="R210" s="661" t="s">
        <v>771</v>
      </c>
      <c r="S210" s="659">
        <v>17.149999999999999</v>
      </c>
      <c r="T210" s="661" t="s">
        <v>780</v>
      </c>
      <c r="U210" s="663"/>
      <c r="V210" s="664"/>
      <c r="W210" s="663"/>
      <c r="X210" s="664"/>
      <c r="Y210" s="665">
        <v>37</v>
      </c>
    </row>
    <row r="211" spans="1:25" x14ac:dyDescent="0.3">
      <c r="A211" s="653" t="s">
        <v>743</v>
      </c>
      <c r="B211" s="653" t="s">
        <v>739</v>
      </c>
      <c r="C211" s="654" t="s">
        <v>815</v>
      </c>
      <c r="D211" s="653" t="s">
        <v>826</v>
      </c>
      <c r="E211" s="655">
        <v>15</v>
      </c>
      <c r="F211" s="654" t="s">
        <v>771</v>
      </c>
      <c r="G211" s="666"/>
      <c r="H211" s="657"/>
      <c r="I211" s="666"/>
      <c r="J211" s="657"/>
      <c r="K211" s="666"/>
      <c r="L211" s="657"/>
      <c r="M211" s="662"/>
      <c r="N211" s="657"/>
      <c r="O211" s="667"/>
      <c r="P211" s="661"/>
      <c r="Q211" s="668">
        <v>15</v>
      </c>
      <c r="R211" s="661" t="s">
        <v>771</v>
      </c>
      <c r="S211" s="659">
        <v>12</v>
      </c>
      <c r="T211" s="661" t="s">
        <v>780</v>
      </c>
      <c r="U211" s="663"/>
      <c r="V211" s="664"/>
      <c r="W211" s="663"/>
      <c r="X211" s="664"/>
      <c r="Y211" s="665">
        <v>193</v>
      </c>
    </row>
    <row r="212" spans="1:25" x14ac:dyDescent="0.3">
      <c r="A212" s="653" t="s">
        <v>743</v>
      </c>
      <c r="B212" s="653" t="s">
        <v>739</v>
      </c>
      <c r="C212" s="654" t="s">
        <v>815</v>
      </c>
      <c r="D212" s="653" t="s">
        <v>827</v>
      </c>
      <c r="E212" s="655">
        <v>1</v>
      </c>
      <c r="F212" s="654" t="s">
        <v>771</v>
      </c>
      <c r="G212" s="666"/>
      <c r="H212" s="657"/>
      <c r="I212" s="666"/>
      <c r="J212" s="657"/>
      <c r="K212" s="666"/>
      <c r="L212" s="657"/>
      <c r="M212" s="662"/>
      <c r="N212" s="657"/>
      <c r="O212" s="667"/>
      <c r="P212" s="661"/>
      <c r="Q212" s="668">
        <v>1</v>
      </c>
      <c r="R212" s="661" t="s">
        <v>771</v>
      </c>
      <c r="S212" s="659">
        <v>25</v>
      </c>
      <c r="T212" s="661" t="s">
        <v>780</v>
      </c>
      <c r="U212" s="663"/>
      <c r="V212" s="664"/>
      <c r="W212" s="663"/>
      <c r="X212" s="664"/>
      <c r="Y212" s="665">
        <v>27</v>
      </c>
    </row>
    <row r="213" spans="1:25" x14ac:dyDescent="0.3">
      <c r="A213" s="653" t="s">
        <v>743</v>
      </c>
      <c r="B213" s="653" t="s">
        <v>739</v>
      </c>
      <c r="C213" s="654" t="s">
        <v>828</v>
      </c>
      <c r="D213" s="653" t="s">
        <v>40</v>
      </c>
      <c r="E213" s="655">
        <v>1602.65</v>
      </c>
      <c r="F213" s="654" t="s">
        <v>750</v>
      </c>
      <c r="G213" s="666">
        <v>130</v>
      </c>
      <c r="H213" s="657" t="s">
        <v>751</v>
      </c>
      <c r="I213" s="666">
        <v>0.157</v>
      </c>
      <c r="J213" s="657" t="s">
        <v>752</v>
      </c>
      <c r="K213" s="666">
        <v>12.33</v>
      </c>
      <c r="L213" s="657" t="s">
        <v>753</v>
      </c>
      <c r="M213" s="662">
        <v>20.45</v>
      </c>
      <c r="N213" s="657" t="s">
        <v>754</v>
      </c>
      <c r="O213" s="667"/>
      <c r="P213" s="661"/>
      <c r="Q213" s="668"/>
      <c r="R213" s="661"/>
      <c r="S213" s="659"/>
      <c r="T213" s="661"/>
      <c r="U213" s="663"/>
      <c r="V213" s="664"/>
      <c r="W213" s="663"/>
      <c r="X213" s="664"/>
      <c r="Y213" s="665">
        <v>252</v>
      </c>
    </row>
    <row r="214" spans="1:25" x14ac:dyDescent="0.3">
      <c r="A214" s="653" t="s">
        <v>743</v>
      </c>
      <c r="B214" s="653" t="s">
        <v>739</v>
      </c>
      <c r="C214" s="654" t="s">
        <v>829</v>
      </c>
      <c r="D214" s="653" t="s">
        <v>830</v>
      </c>
      <c r="E214" s="655">
        <v>2</v>
      </c>
      <c r="F214" s="654" t="s">
        <v>771</v>
      </c>
      <c r="G214" s="666"/>
      <c r="H214" s="657"/>
      <c r="I214" s="666"/>
      <c r="J214" s="657"/>
      <c r="K214" s="666"/>
      <c r="L214" s="657"/>
      <c r="M214" s="662"/>
      <c r="N214" s="657"/>
      <c r="O214" s="660"/>
      <c r="P214" s="661"/>
      <c r="Q214" s="668">
        <v>2</v>
      </c>
      <c r="R214" s="661" t="s">
        <v>771</v>
      </c>
      <c r="S214" s="659">
        <v>21.59</v>
      </c>
      <c r="T214" s="661" t="s">
        <v>780</v>
      </c>
      <c r="U214" s="663"/>
      <c r="V214" s="664"/>
      <c r="W214" s="663"/>
      <c r="X214" s="664"/>
      <c r="Y214" s="665">
        <v>46</v>
      </c>
    </row>
    <row r="215" spans="1:25" x14ac:dyDescent="0.3">
      <c r="A215" s="653" t="s">
        <v>743</v>
      </c>
      <c r="B215" s="653" t="s">
        <v>739</v>
      </c>
      <c r="C215" s="654" t="s">
        <v>829</v>
      </c>
      <c r="D215" s="653" t="s">
        <v>831</v>
      </c>
      <c r="E215" s="655">
        <v>2</v>
      </c>
      <c r="F215" s="654" t="s">
        <v>771</v>
      </c>
      <c r="G215" s="666"/>
      <c r="H215" s="657"/>
      <c r="I215" s="666"/>
      <c r="J215" s="657"/>
      <c r="K215" s="666"/>
      <c r="L215" s="657"/>
      <c r="M215" s="662"/>
      <c r="N215" s="657"/>
      <c r="O215" s="660"/>
      <c r="P215" s="661"/>
      <c r="Q215" s="668">
        <v>2</v>
      </c>
      <c r="R215" s="661" t="s">
        <v>771</v>
      </c>
      <c r="S215" s="659">
        <v>9.61</v>
      </c>
      <c r="T215" s="661" t="s">
        <v>780</v>
      </c>
      <c r="U215" s="663"/>
      <c r="V215" s="664"/>
      <c r="W215" s="663"/>
      <c r="X215" s="664"/>
      <c r="Y215" s="665">
        <v>21</v>
      </c>
    </row>
    <row r="216" spans="1:25" x14ac:dyDescent="0.3">
      <c r="A216" s="653" t="s">
        <v>743</v>
      </c>
      <c r="B216" s="653" t="s">
        <v>739</v>
      </c>
      <c r="C216" s="654" t="s">
        <v>832</v>
      </c>
      <c r="D216" s="653" t="s">
        <v>833</v>
      </c>
      <c r="E216" s="655">
        <v>16.32</v>
      </c>
      <c r="F216" s="654" t="s">
        <v>834</v>
      </c>
      <c r="G216" s="666"/>
      <c r="H216" s="657"/>
      <c r="I216" s="666"/>
      <c r="J216" s="657"/>
      <c r="K216" s="666"/>
      <c r="L216" s="657"/>
      <c r="M216" s="662"/>
      <c r="N216" s="657"/>
      <c r="O216" s="660"/>
      <c r="P216" s="661"/>
      <c r="Q216" s="668">
        <v>16.32</v>
      </c>
      <c r="R216" s="661" t="s">
        <v>834</v>
      </c>
      <c r="S216" s="659">
        <v>22</v>
      </c>
      <c r="T216" s="661" t="s">
        <v>835</v>
      </c>
      <c r="U216" s="663"/>
      <c r="V216" s="664"/>
      <c r="W216" s="663"/>
      <c r="X216" s="664"/>
      <c r="Y216" s="665">
        <v>386</v>
      </c>
    </row>
    <row r="217" spans="1:25" x14ac:dyDescent="0.3">
      <c r="A217" s="653" t="s">
        <v>743</v>
      </c>
      <c r="B217" s="653" t="s">
        <v>739</v>
      </c>
      <c r="C217" s="654" t="s">
        <v>836</v>
      </c>
      <c r="D217" s="653" t="s">
        <v>837</v>
      </c>
      <c r="E217" s="655">
        <v>1602.65</v>
      </c>
      <c r="F217" s="654" t="s">
        <v>750</v>
      </c>
      <c r="G217" s="666"/>
      <c r="H217" s="657"/>
      <c r="I217" s="666"/>
      <c r="J217" s="657"/>
      <c r="K217" s="666"/>
      <c r="L217" s="657"/>
      <c r="M217" s="662"/>
      <c r="N217" s="657"/>
      <c r="O217" s="660">
        <v>2600</v>
      </c>
      <c r="P217" s="661" t="s">
        <v>838</v>
      </c>
      <c r="Q217" s="660">
        <v>0.62</v>
      </c>
      <c r="R217" s="661" t="s">
        <v>839</v>
      </c>
      <c r="S217" s="662">
        <v>259.2</v>
      </c>
      <c r="T217" s="661" t="s">
        <v>840</v>
      </c>
      <c r="U217" s="663"/>
      <c r="V217" s="664"/>
      <c r="W217" s="670"/>
      <c r="X217" s="664"/>
      <c r="Y217" s="665">
        <v>172</v>
      </c>
    </row>
    <row r="218" spans="1:25" x14ac:dyDescent="0.3">
      <c r="A218" s="680" t="s">
        <v>743</v>
      </c>
      <c r="B218" s="680" t="s">
        <v>739</v>
      </c>
      <c r="C218" s="681" t="s">
        <v>836</v>
      </c>
      <c r="D218" s="680" t="s">
        <v>841</v>
      </c>
      <c r="E218" s="680">
        <v>1602.65</v>
      </c>
      <c r="F218" s="681" t="s">
        <v>750</v>
      </c>
      <c r="G218" s="682"/>
      <c r="H218" s="683"/>
      <c r="I218" s="682"/>
      <c r="J218" s="683"/>
      <c r="K218" s="682"/>
      <c r="L218" s="683"/>
      <c r="M218" s="682"/>
      <c r="N218" s="683"/>
      <c r="O218" s="684">
        <v>1000</v>
      </c>
      <c r="P218" s="685" t="s">
        <v>838</v>
      </c>
      <c r="Q218" s="684">
        <v>1.6</v>
      </c>
      <c r="R218" s="685" t="s">
        <v>839</v>
      </c>
      <c r="S218" s="684">
        <v>26.86</v>
      </c>
      <c r="T218" s="685" t="s">
        <v>840</v>
      </c>
      <c r="U218" s="686"/>
      <c r="V218" s="687"/>
      <c r="W218" s="686"/>
      <c r="X218" s="687"/>
      <c r="Y218" s="679">
        <v>46</v>
      </c>
    </row>
    <row r="219" spans="1:25" x14ac:dyDescent="0.3">
      <c r="A219" s="653" t="s">
        <v>743</v>
      </c>
      <c r="B219" s="653" t="s">
        <v>739</v>
      </c>
      <c r="C219" s="654" t="s">
        <v>842</v>
      </c>
      <c r="D219" s="653" t="s">
        <v>843</v>
      </c>
      <c r="E219" s="655">
        <v>1602.65</v>
      </c>
      <c r="F219" s="654" t="s">
        <v>750</v>
      </c>
      <c r="G219" s="656">
        <v>35</v>
      </c>
      <c r="H219" s="657" t="s">
        <v>751</v>
      </c>
      <c r="I219" s="658">
        <v>0.68600000000000005</v>
      </c>
      <c r="J219" s="657" t="s">
        <v>752</v>
      </c>
      <c r="K219" s="658">
        <v>45.79</v>
      </c>
      <c r="L219" s="657" t="s">
        <v>753</v>
      </c>
      <c r="M219" s="659">
        <v>24</v>
      </c>
      <c r="N219" s="657" t="s">
        <v>754</v>
      </c>
      <c r="O219" s="660"/>
      <c r="P219" s="661"/>
      <c r="Q219" s="660"/>
      <c r="R219" s="661"/>
      <c r="S219" s="662"/>
      <c r="T219" s="661"/>
      <c r="U219" s="663"/>
      <c r="V219" s="664"/>
      <c r="W219" s="663"/>
      <c r="X219" s="664"/>
      <c r="Y219" s="665">
        <v>1099</v>
      </c>
    </row>
    <row r="220" spans="1:25" x14ac:dyDescent="0.3">
      <c r="A220" s="653" t="s">
        <v>743</v>
      </c>
      <c r="B220" s="653" t="s">
        <v>739</v>
      </c>
      <c r="C220" s="654" t="s">
        <v>844</v>
      </c>
      <c r="D220" s="653" t="s">
        <v>46</v>
      </c>
      <c r="E220" s="655">
        <v>1602.65</v>
      </c>
      <c r="F220" s="654" t="s">
        <v>750</v>
      </c>
      <c r="G220" s="656">
        <v>180</v>
      </c>
      <c r="H220" s="657" t="s">
        <v>751</v>
      </c>
      <c r="I220" s="658">
        <v>0.11</v>
      </c>
      <c r="J220" s="657" t="s">
        <v>752</v>
      </c>
      <c r="K220" s="658">
        <v>8.9</v>
      </c>
      <c r="L220" s="657" t="s">
        <v>753</v>
      </c>
      <c r="M220" s="659">
        <v>19.71</v>
      </c>
      <c r="N220" s="657" t="s">
        <v>754</v>
      </c>
      <c r="O220" s="660"/>
      <c r="P220" s="661"/>
      <c r="Q220" s="660"/>
      <c r="R220" s="661"/>
      <c r="S220" s="662"/>
      <c r="T220" s="661"/>
      <c r="U220" s="663"/>
      <c r="V220" s="664"/>
      <c r="W220" s="663"/>
      <c r="X220" s="664"/>
      <c r="Y220" s="665">
        <v>176</v>
      </c>
    </row>
    <row r="221" spans="1:25" x14ac:dyDescent="0.3">
      <c r="A221" s="653" t="s">
        <v>743</v>
      </c>
      <c r="B221" s="653" t="s">
        <v>739</v>
      </c>
      <c r="C221" s="654" t="s">
        <v>845</v>
      </c>
      <c r="D221" s="653" t="s">
        <v>846</v>
      </c>
      <c r="E221" s="655">
        <v>62.87</v>
      </c>
      <c r="F221" s="654" t="s">
        <v>847</v>
      </c>
      <c r="G221" s="656"/>
      <c r="H221" s="657"/>
      <c r="I221" s="658"/>
      <c r="J221" s="657"/>
      <c r="K221" s="658"/>
      <c r="L221" s="657"/>
      <c r="M221" s="659"/>
      <c r="N221" s="657"/>
      <c r="O221" s="660"/>
      <c r="P221" s="661"/>
      <c r="Q221" s="660">
        <v>62.87</v>
      </c>
      <c r="R221" s="661" t="s">
        <v>847</v>
      </c>
      <c r="S221" s="662">
        <v>99</v>
      </c>
      <c r="T221" s="661" t="s">
        <v>848</v>
      </c>
      <c r="U221" s="663"/>
      <c r="V221" s="664"/>
      <c r="W221" s="663"/>
      <c r="X221" s="664"/>
      <c r="Y221" s="665">
        <v>6683</v>
      </c>
    </row>
    <row r="222" spans="1:25" x14ac:dyDescent="0.3">
      <c r="A222" s="653" t="s">
        <v>743</v>
      </c>
      <c r="B222" s="653" t="s">
        <v>739</v>
      </c>
      <c r="C222" s="654" t="s">
        <v>845</v>
      </c>
      <c r="D222" s="653" t="s">
        <v>622</v>
      </c>
      <c r="E222" s="655">
        <v>3.79</v>
      </c>
      <c r="F222" s="654" t="s">
        <v>847</v>
      </c>
      <c r="G222" s="656"/>
      <c r="H222" s="657"/>
      <c r="I222" s="658"/>
      <c r="J222" s="657"/>
      <c r="K222" s="658"/>
      <c r="L222" s="657"/>
      <c r="M222" s="659"/>
      <c r="N222" s="657"/>
      <c r="O222" s="660"/>
      <c r="P222" s="661"/>
      <c r="Q222" s="660">
        <v>3.79</v>
      </c>
      <c r="R222" s="661" t="s">
        <v>847</v>
      </c>
      <c r="S222" s="662">
        <v>99</v>
      </c>
      <c r="T222" s="661" t="s">
        <v>848</v>
      </c>
      <c r="U222" s="663"/>
      <c r="V222" s="664"/>
      <c r="W222" s="663"/>
      <c r="X222" s="664"/>
      <c r="Y222" s="665">
        <v>403</v>
      </c>
    </row>
    <row r="223" spans="1:25" x14ac:dyDescent="0.3">
      <c r="A223" s="653" t="s">
        <v>743</v>
      </c>
      <c r="B223" s="653" t="s">
        <v>739</v>
      </c>
      <c r="C223" s="654" t="s">
        <v>849</v>
      </c>
      <c r="D223" s="653" t="s">
        <v>850</v>
      </c>
      <c r="E223" s="655">
        <v>6.41</v>
      </c>
      <c r="F223" s="654" t="s">
        <v>851</v>
      </c>
      <c r="G223" s="666"/>
      <c r="H223" s="657"/>
      <c r="I223" s="666"/>
      <c r="J223" s="657"/>
      <c r="K223" s="666"/>
      <c r="L223" s="657"/>
      <c r="M223" s="662"/>
      <c r="N223" s="657"/>
      <c r="O223" s="667"/>
      <c r="P223" s="661"/>
      <c r="Q223" s="668">
        <v>6.41</v>
      </c>
      <c r="R223" s="661" t="s">
        <v>851</v>
      </c>
      <c r="S223" s="659">
        <v>6.6</v>
      </c>
      <c r="T223" s="661" t="s">
        <v>852</v>
      </c>
      <c r="U223" s="663"/>
      <c r="V223" s="664"/>
      <c r="W223" s="663"/>
      <c r="X223" s="664"/>
      <c r="Y223" s="665">
        <v>45</v>
      </c>
    </row>
    <row r="224" spans="1:25" x14ac:dyDescent="0.3">
      <c r="A224" s="653" t="s">
        <v>743</v>
      </c>
      <c r="B224" s="653" t="s">
        <v>739</v>
      </c>
      <c r="C224" s="654" t="s">
        <v>853</v>
      </c>
      <c r="D224" s="653" t="s">
        <v>50</v>
      </c>
      <c r="E224" s="655">
        <v>1602.65</v>
      </c>
      <c r="F224" s="654" t="s">
        <v>750</v>
      </c>
      <c r="G224" s="666">
        <v>2000</v>
      </c>
      <c r="H224" s="657" t="s">
        <v>751</v>
      </c>
      <c r="I224" s="666">
        <v>1.0999999999999999E-2</v>
      </c>
      <c r="J224" s="657" t="s">
        <v>752</v>
      </c>
      <c r="K224" s="666">
        <v>0.8</v>
      </c>
      <c r="L224" s="657" t="s">
        <v>753</v>
      </c>
      <c r="M224" s="662">
        <v>22.58</v>
      </c>
      <c r="N224" s="657" t="s">
        <v>754</v>
      </c>
      <c r="O224" s="660"/>
      <c r="P224" s="661"/>
      <c r="Q224" s="660">
        <v>1602.65</v>
      </c>
      <c r="R224" s="661" t="s">
        <v>750</v>
      </c>
      <c r="S224" s="662">
        <v>0.01</v>
      </c>
      <c r="T224" s="661" t="s">
        <v>752</v>
      </c>
      <c r="U224" s="669"/>
      <c r="V224" s="664"/>
      <c r="W224" s="670"/>
      <c r="X224" s="664"/>
      <c r="Y224" s="665">
        <v>35</v>
      </c>
    </row>
    <row r="225" spans="1:25" x14ac:dyDescent="0.3">
      <c r="A225" s="653" t="s">
        <v>743</v>
      </c>
      <c r="B225" s="653" t="s">
        <v>739</v>
      </c>
      <c r="C225" s="654" t="s">
        <v>854</v>
      </c>
      <c r="D225" s="653" t="s">
        <v>52</v>
      </c>
      <c r="E225" s="655">
        <v>1602.65</v>
      </c>
      <c r="F225" s="654" t="s">
        <v>750</v>
      </c>
      <c r="G225" s="656">
        <v>800</v>
      </c>
      <c r="H225" s="657" t="s">
        <v>751</v>
      </c>
      <c r="I225" s="658">
        <v>2.8000000000000001E-2</v>
      </c>
      <c r="J225" s="657" t="s">
        <v>752</v>
      </c>
      <c r="K225" s="658">
        <v>2</v>
      </c>
      <c r="L225" s="657" t="s">
        <v>753</v>
      </c>
      <c r="M225" s="659">
        <v>22.58</v>
      </c>
      <c r="N225" s="657" t="s">
        <v>754</v>
      </c>
      <c r="O225" s="660"/>
      <c r="P225" s="661"/>
      <c r="Q225" s="660">
        <v>1602.65</v>
      </c>
      <c r="R225" s="661" t="s">
        <v>750</v>
      </c>
      <c r="S225" s="662">
        <v>0.02</v>
      </c>
      <c r="T225" s="661" t="s">
        <v>752</v>
      </c>
      <c r="U225" s="663"/>
      <c r="V225" s="664"/>
      <c r="W225" s="663"/>
      <c r="X225" s="664"/>
      <c r="Y225" s="665">
        <v>80</v>
      </c>
    </row>
    <row r="226" spans="1:25" x14ac:dyDescent="0.3">
      <c r="A226" s="653" t="s">
        <v>743</v>
      </c>
      <c r="B226" s="653" t="s">
        <v>739</v>
      </c>
      <c r="C226" s="654" t="s">
        <v>855</v>
      </c>
      <c r="D226" s="653" t="s">
        <v>54</v>
      </c>
      <c r="E226" s="655">
        <v>1602.65</v>
      </c>
      <c r="F226" s="654" t="s">
        <v>750</v>
      </c>
      <c r="G226" s="666">
        <v>2000</v>
      </c>
      <c r="H226" s="657" t="s">
        <v>751</v>
      </c>
      <c r="I226" s="666">
        <v>1.0999999999999999E-2</v>
      </c>
      <c r="J226" s="657" t="s">
        <v>752</v>
      </c>
      <c r="K226" s="666">
        <v>0.8</v>
      </c>
      <c r="L226" s="657" t="s">
        <v>753</v>
      </c>
      <c r="M226" s="662">
        <v>22.58</v>
      </c>
      <c r="N226" s="657" t="s">
        <v>754</v>
      </c>
      <c r="O226" s="667"/>
      <c r="P226" s="661"/>
      <c r="Q226" s="668">
        <v>1602.65</v>
      </c>
      <c r="R226" s="661" t="s">
        <v>750</v>
      </c>
      <c r="S226" s="659">
        <v>0.01</v>
      </c>
      <c r="T226" s="661" t="s">
        <v>752</v>
      </c>
      <c r="U226" s="663"/>
      <c r="V226" s="664"/>
      <c r="W226" s="663"/>
      <c r="X226" s="664"/>
      <c r="Y226" s="665">
        <v>35</v>
      </c>
    </row>
    <row r="227" spans="1:25" x14ac:dyDescent="0.3">
      <c r="A227" s="653" t="s">
        <v>743</v>
      </c>
      <c r="B227" s="653" t="s">
        <v>739</v>
      </c>
      <c r="C227" s="654" t="s">
        <v>856</v>
      </c>
      <c r="D227" s="653" t="s">
        <v>56</v>
      </c>
      <c r="E227" s="655">
        <v>66.650000000000006</v>
      </c>
      <c r="F227" s="654" t="s">
        <v>847</v>
      </c>
      <c r="G227" s="666"/>
      <c r="H227" s="657"/>
      <c r="I227" s="666"/>
      <c r="J227" s="657"/>
      <c r="K227" s="666"/>
      <c r="L227" s="657"/>
      <c r="M227" s="662"/>
      <c r="N227" s="657"/>
      <c r="O227" s="667"/>
      <c r="P227" s="661"/>
      <c r="Q227" s="668"/>
      <c r="R227" s="661"/>
      <c r="S227" s="659"/>
      <c r="T227" s="661"/>
      <c r="U227" s="663"/>
      <c r="V227" s="664"/>
      <c r="W227" s="663">
        <v>6.5</v>
      </c>
      <c r="X227" s="664" t="s">
        <v>848</v>
      </c>
      <c r="Y227" s="665">
        <v>433</v>
      </c>
    </row>
    <row r="228" spans="1:25" x14ac:dyDescent="0.3">
      <c r="A228" s="653"/>
      <c r="B228" s="653"/>
      <c r="C228" s="654"/>
      <c r="D228" s="653"/>
      <c r="E228" s="655"/>
      <c r="F228" s="654"/>
      <c r="G228" s="666"/>
      <c r="H228" s="657"/>
      <c r="I228" s="666"/>
      <c r="J228" s="657"/>
      <c r="K228" s="666"/>
      <c r="L228" s="657"/>
      <c r="M228" s="662"/>
      <c r="N228" s="657"/>
      <c r="O228" s="667"/>
      <c r="P228" s="661"/>
      <c r="Q228" s="668"/>
      <c r="R228" s="661"/>
      <c r="S228" s="659"/>
      <c r="T228" s="661"/>
      <c r="U228" s="663"/>
      <c r="V228" s="664"/>
      <c r="W228" s="663"/>
      <c r="X228" s="664"/>
      <c r="Y228" s="665"/>
    </row>
    <row r="229" spans="1:25" x14ac:dyDescent="0.3">
      <c r="A229" s="653"/>
      <c r="B229" s="653"/>
      <c r="C229" s="654"/>
      <c r="D229" s="653"/>
      <c r="E229" s="655"/>
      <c r="F229" s="654"/>
      <c r="G229" s="666"/>
      <c r="H229" s="657"/>
      <c r="I229" s="666"/>
      <c r="J229" s="657"/>
      <c r="K229" s="666"/>
      <c r="L229" s="657"/>
      <c r="M229" s="662"/>
      <c r="N229" s="657"/>
      <c r="O229" s="667"/>
      <c r="P229" s="661"/>
      <c r="Q229" s="668"/>
      <c r="R229" s="661"/>
      <c r="S229" s="659"/>
      <c r="T229" s="661"/>
      <c r="U229" s="663"/>
      <c r="V229" s="664"/>
      <c r="W229" s="663"/>
      <c r="X229" s="664"/>
      <c r="Y229" s="665"/>
    </row>
    <row r="230" spans="1:25" x14ac:dyDescent="0.3">
      <c r="A230" s="653" t="s">
        <v>744</v>
      </c>
      <c r="B230" s="653" t="s">
        <v>740</v>
      </c>
      <c r="C230" s="654" t="s">
        <v>749</v>
      </c>
      <c r="D230" s="653" t="s">
        <v>17</v>
      </c>
      <c r="E230" s="655">
        <v>1620.03</v>
      </c>
      <c r="F230" s="654" t="s">
        <v>750</v>
      </c>
      <c r="G230" s="666">
        <v>250</v>
      </c>
      <c r="H230" s="657" t="s">
        <v>751</v>
      </c>
      <c r="I230" s="666">
        <v>0.16600000000000001</v>
      </c>
      <c r="J230" s="657" t="s">
        <v>752</v>
      </c>
      <c r="K230" s="666">
        <v>6.48</v>
      </c>
      <c r="L230" s="657" t="s">
        <v>753</v>
      </c>
      <c r="M230" s="662">
        <v>41.55</v>
      </c>
      <c r="N230" s="657" t="s">
        <v>754</v>
      </c>
      <c r="O230" s="667"/>
      <c r="P230" s="661"/>
      <c r="Q230" s="668"/>
      <c r="R230" s="661"/>
      <c r="S230" s="659"/>
      <c r="T230" s="661"/>
      <c r="U230" s="663"/>
      <c r="V230" s="664"/>
      <c r="W230" s="663"/>
      <c r="X230" s="664"/>
      <c r="Y230" s="665">
        <v>269</v>
      </c>
    </row>
    <row r="231" spans="1:25" x14ac:dyDescent="0.3">
      <c r="A231" s="653" t="s">
        <v>744</v>
      </c>
      <c r="B231" s="653" t="s">
        <v>740</v>
      </c>
      <c r="C231" s="654" t="s">
        <v>755</v>
      </c>
      <c r="D231" s="653" t="s">
        <v>19</v>
      </c>
      <c r="E231" s="655">
        <v>1620.03</v>
      </c>
      <c r="F231" s="654" t="s">
        <v>750</v>
      </c>
      <c r="G231" s="666">
        <v>562</v>
      </c>
      <c r="H231" s="657" t="s">
        <v>751</v>
      </c>
      <c r="I231" s="666">
        <v>0.04</v>
      </c>
      <c r="J231" s="657" t="s">
        <v>752</v>
      </c>
      <c r="K231" s="666">
        <v>2.88</v>
      </c>
      <c r="L231" s="657" t="s">
        <v>753</v>
      </c>
      <c r="M231" s="662">
        <v>22.49</v>
      </c>
      <c r="N231" s="657" t="s">
        <v>754</v>
      </c>
      <c r="O231" s="667"/>
      <c r="P231" s="661"/>
      <c r="Q231" s="668"/>
      <c r="R231" s="661"/>
      <c r="S231" s="659"/>
      <c r="T231" s="661"/>
      <c r="U231" s="663"/>
      <c r="V231" s="664"/>
      <c r="W231" s="663"/>
      <c r="X231" s="664"/>
      <c r="Y231" s="665">
        <v>65</v>
      </c>
    </row>
    <row r="232" spans="1:25" x14ac:dyDescent="0.3">
      <c r="A232" s="653" t="s">
        <v>744</v>
      </c>
      <c r="B232" s="653" t="s">
        <v>740</v>
      </c>
      <c r="C232" s="654" t="s">
        <v>756</v>
      </c>
      <c r="D232" s="653" t="s">
        <v>21</v>
      </c>
      <c r="E232" s="655">
        <v>276.67</v>
      </c>
      <c r="F232" s="654" t="s">
        <v>757</v>
      </c>
      <c r="G232" s="666">
        <v>180</v>
      </c>
      <c r="H232" s="657" t="s">
        <v>758</v>
      </c>
      <c r="I232" s="666">
        <v>0.17199999999999999</v>
      </c>
      <c r="J232" s="657" t="s">
        <v>759</v>
      </c>
      <c r="K232" s="666">
        <v>1.54</v>
      </c>
      <c r="L232" s="657" t="s">
        <v>753</v>
      </c>
      <c r="M232" s="662">
        <v>31</v>
      </c>
      <c r="N232" s="657" t="s">
        <v>754</v>
      </c>
      <c r="O232" s="667"/>
      <c r="P232" s="661"/>
      <c r="Q232" s="668"/>
      <c r="R232" s="661"/>
      <c r="S232" s="659"/>
      <c r="T232" s="661"/>
      <c r="U232" s="663"/>
      <c r="V232" s="664"/>
      <c r="W232" s="663"/>
      <c r="X232" s="664"/>
      <c r="Y232" s="665">
        <v>48</v>
      </c>
    </row>
    <row r="233" spans="1:25" x14ac:dyDescent="0.3">
      <c r="A233" s="653" t="s">
        <v>744</v>
      </c>
      <c r="B233" s="653" t="s">
        <v>740</v>
      </c>
      <c r="C233" s="654" t="s">
        <v>760</v>
      </c>
      <c r="D233" s="653" t="s">
        <v>761</v>
      </c>
      <c r="E233" s="655">
        <v>276.67</v>
      </c>
      <c r="F233" s="654" t="s">
        <v>757</v>
      </c>
      <c r="G233" s="656"/>
      <c r="H233" s="657"/>
      <c r="I233" s="658"/>
      <c r="J233" s="657"/>
      <c r="K233" s="658"/>
      <c r="L233" s="657"/>
      <c r="M233" s="659"/>
      <c r="N233" s="657"/>
      <c r="O233" s="660">
        <v>300</v>
      </c>
      <c r="P233" s="661" t="s">
        <v>762</v>
      </c>
      <c r="Q233" s="660">
        <v>0.92</v>
      </c>
      <c r="R233" s="661" t="s">
        <v>763</v>
      </c>
      <c r="S233" s="662">
        <v>6.4</v>
      </c>
      <c r="T233" s="661" t="s">
        <v>764</v>
      </c>
      <c r="U233" s="663"/>
      <c r="V233" s="664"/>
      <c r="W233" s="663"/>
      <c r="X233" s="664"/>
      <c r="Y233" s="665">
        <v>6</v>
      </c>
    </row>
    <row r="234" spans="1:25" x14ac:dyDescent="0.3">
      <c r="A234" s="653" t="s">
        <v>744</v>
      </c>
      <c r="B234" s="653" t="s">
        <v>740</v>
      </c>
      <c r="C234" s="654" t="s">
        <v>765</v>
      </c>
      <c r="D234" s="653" t="s">
        <v>766</v>
      </c>
      <c r="E234" s="655">
        <v>276.67</v>
      </c>
      <c r="F234" s="654" t="s">
        <v>757</v>
      </c>
      <c r="G234" s="656"/>
      <c r="H234" s="657"/>
      <c r="I234" s="658"/>
      <c r="J234" s="657"/>
      <c r="K234" s="658"/>
      <c r="L234" s="657"/>
      <c r="M234" s="659"/>
      <c r="N234" s="657"/>
      <c r="O234" s="660"/>
      <c r="P234" s="661"/>
      <c r="Q234" s="660"/>
      <c r="R234" s="661"/>
      <c r="S234" s="662"/>
      <c r="T234" s="661"/>
      <c r="U234" s="663">
        <v>39</v>
      </c>
      <c r="V234" s="664" t="s">
        <v>758</v>
      </c>
      <c r="W234" s="663">
        <v>0.75</v>
      </c>
      <c r="X234" s="664" t="s">
        <v>759</v>
      </c>
      <c r="Y234" s="665">
        <v>208</v>
      </c>
    </row>
    <row r="235" spans="1:25" x14ac:dyDescent="0.3">
      <c r="A235" s="653" t="s">
        <v>744</v>
      </c>
      <c r="B235" s="653" t="s">
        <v>740</v>
      </c>
      <c r="C235" s="654" t="s">
        <v>767</v>
      </c>
      <c r="D235" s="653" t="s">
        <v>768</v>
      </c>
      <c r="E235" s="655">
        <v>267.95999999999998</v>
      </c>
      <c r="F235" s="654" t="s">
        <v>757</v>
      </c>
      <c r="G235" s="666">
        <v>9</v>
      </c>
      <c r="H235" s="657" t="s">
        <v>758</v>
      </c>
      <c r="I235" s="666">
        <v>2.778</v>
      </c>
      <c r="J235" s="657" t="s">
        <v>759</v>
      </c>
      <c r="K235" s="666">
        <v>29.77</v>
      </c>
      <c r="L235" s="657" t="s">
        <v>753</v>
      </c>
      <c r="M235" s="662">
        <v>25</v>
      </c>
      <c r="N235" s="657" t="s">
        <v>754</v>
      </c>
      <c r="O235" s="660"/>
      <c r="P235" s="661"/>
      <c r="Q235" s="668"/>
      <c r="R235" s="661"/>
      <c r="S235" s="659"/>
      <c r="T235" s="661"/>
      <c r="U235" s="663"/>
      <c r="V235" s="664"/>
      <c r="W235" s="663"/>
      <c r="X235" s="664"/>
      <c r="Y235" s="665">
        <v>744</v>
      </c>
    </row>
    <row r="236" spans="1:25" x14ac:dyDescent="0.3">
      <c r="A236" s="653" t="s">
        <v>744</v>
      </c>
      <c r="B236" s="653" t="s">
        <v>740</v>
      </c>
      <c r="C236" s="654" t="s">
        <v>769</v>
      </c>
      <c r="D236" s="653" t="s">
        <v>770</v>
      </c>
      <c r="E236" s="655">
        <v>267.95999999999998</v>
      </c>
      <c r="F236" s="654" t="s">
        <v>771</v>
      </c>
      <c r="G236" s="666"/>
      <c r="H236" s="657"/>
      <c r="I236" s="666"/>
      <c r="J236" s="657"/>
      <c r="K236" s="666"/>
      <c r="L236" s="657"/>
      <c r="M236" s="662"/>
      <c r="N236" s="657"/>
      <c r="O236" s="667">
        <v>5300</v>
      </c>
      <c r="P236" s="661" t="s">
        <v>772</v>
      </c>
      <c r="Q236" s="668">
        <v>0.05</v>
      </c>
      <c r="R236" s="661" t="s">
        <v>773</v>
      </c>
      <c r="S236" s="659">
        <v>28.06</v>
      </c>
      <c r="T236" s="661" t="s">
        <v>774</v>
      </c>
      <c r="U236" s="663"/>
      <c r="V236" s="664"/>
      <c r="W236" s="663"/>
      <c r="X236" s="664"/>
      <c r="Y236" s="665">
        <v>2</v>
      </c>
    </row>
    <row r="237" spans="1:25" x14ac:dyDescent="0.3">
      <c r="A237" s="653" t="s">
        <v>744</v>
      </c>
      <c r="B237" s="653" t="s">
        <v>740</v>
      </c>
      <c r="C237" s="654" t="s">
        <v>769</v>
      </c>
      <c r="D237" s="653" t="s">
        <v>775</v>
      </c>
      <c r="E237" s="655">
        <v>66.989999999999995</v>
      </c>
      <c r="F237" s="654" t="s">
        <v>771</v>
      </c>
      <c r="G237" s="666"/>
      <c r="H237" s="657"/>
      <c r="I237" s="666"/>
      <c r="J237" s="657"/>
      <c r="K237" s="666"/>
      <c r="L237" s="657"/>
      <c r="M237" s="662"/>
      <c r="N237" s="657"/>
      <c r="O237" s="667">
        <v>2450</v>
      </c>
      <c r="P237" s="661" t="s">
        <v>772</v>
      </c>
      <c r="Q237" s="668">
        <v>0.03</v>
      </c>
      <c r="R237" s="661" t="s">
        <v>773</v>
      </c>
      <c r="S237" s="659">
        <v>31.22</v>
      </c>
      <c r="T237" s="661" t="s">
        <v>774</v>
      </c>
      <c r="U237" s="663"/>
      <c r="V237" s="664"/>
      <c r="W237" s="663"/>
      <c r="X237" s="664"/>
      <c r="Y237" s="665">
        <v>1</v>
      </c>
    </row>
    <row r="238" spans="1:25" x14ac:dyDescent="0.3">
      <c r="A238" s="653" t="s">
        <v>744</v>
      </c>
      <c r="B238" s="653" t="s">
        <v>740</v>
      </c>
      <c r="C238" s="654" t="s">
        <v>769</v>
      </c>
      <c r="D238" s="653" t="s">
        <v>776</v>
      </c>
      <c r="E238" s="655">
        <v>33.5</v>
      </c>
      <c r="F238" s="654" t="s">
        <v>771</v>
      </c>
      <c r="G238" s="666"/>
      <c r="H238" s="657"/>
      <c r="I238" s="666"/>
      <c r="J238" s="657"/>
      <c r="K238" s="666"/>
      <c r="L238" s="657"/>
      <c r="M238" s="662"/>
      <c r="N238" s="657"/>
      <c r="O238" s="667">
        <v>2450</v>
      </c>
      <c r="P238" s="661" t="s">
        <v>772</v>
      </c>
      <c r="Q238" s="668">
        <v>0.01</v>
      </c>
      <c r="R238" s="661" t="s">
        <v>773</v>
      </c>
      <c r="S238" s="659">
        <v>32.28</v>
      </c>
      <c r="T238" s="661" t="s">
        <v>774</v>
      </c>
      <c r="U238" s="663"/>
      <c r="V238" s="664"/>
      <c r="W238" s="663"/>
      <c r="X238" s="664"/>
      <c r="Y238" s="665">
        <v>0</v>
      </c>
    </row>
    <row r="239" spans="1:25" x14ac:dyDescent="0.3">
      <c r="A239" s="653" t="s">
        <v>744</v>
      </c>
      <c r="B239" s="653" t="s">
        <v>740</v>
      </c>
      <c r="C239" s="654" t="s">
        <v>777</v>
      </c>
      <c r="D239" s="653" t="s">
        <v>859</v>
      </c>
      <c r="E239" s="655">
        <v>6.09</v>
      </c>
      <c r="F239" s="654" t="s">
        <v>757</v>
      </c>
      <c r="G239" s="666"/>
      <c r="H239" s="657"/>
      <c r="I239" s="666"/>
      <c r="J239" s="657"/>
      <c r="K239" s="666"/>
      <c r="L239" s="657"/>
      <c r="M239" s="662"/>
      <c r="N239" s="657"/>
      <c r="O239" s="660">
        <v>16</v>
      </c>
      <c r="P239" s="661" t="s">
        <v>779</v>
      </c>
      <c r="Q239" s="668">
        <v>0.38</v>
      </c>
      <c r="R239" s="661" t="s">
        <v>771</v>
      </c>
      <c r="S239" s="659">
        <v>4.62</v>
      </c>
      <c r="T239" s="661" t="s">
        <v>780</v>
      </c>
      <c r="U239" s="663"/>
      <c r="V239" s="664"/>
      <c r="W239" s="663"/>
      <c r="X239" s="664"/>
      <c r="Y239" s="665">
        <v>2</v>
      </c>
    </row>
    <row r="240" spans="1:25" x14ac:dyDescent="0.3">
      <c r="A240" s="653" t="s">
        <v>744</v>
      </c>
      <c r="B240" s="653" t="s">
        <v>740</v>
      </c>
      <c r="C240" s="654" t="s">
        <v>777</v>
      </c>
      <c r="D240" s="653" t="s">
        <v>778</v>
      </c>
      <c r="E240" s="655">
        <v>154.69</v>
      </c>
      <c r="F240" s="654" t="s">
        <v>757</v>
      </c>
      <c r="G240" s="666"/>
      <c r="H240" s="657"/>
      <c r="I240" s="666"/>
      <c r="J240" s="657"/>
      <c r="K240" s="666"/>
      <c r="L240" s="657"/>
      <c r="M240" s="662"/>
      <c r="N240" s="657"/>
      <c r="O240" s="660">
        <v>16</v>
      </c>
      <c r="P240" s="661" t="s">
        <v>779</v>
      </c>
      <c r="Q240" s="668">
        <v>9.67</v>
      </c>
      <c r="R240" s="661" t="s">
        <v>771</v>
      </c>
      <c r="S240" s="659">
        <v>16.93</v>
      </c>
      <c r="T240" s="661" t="s">
        <v>780</v>
      </c>
      <c r="U240" s="663"/>
      <c r="V240" s="664"/>
      <c r="W240" s="663"/>
      <c r="X240" s="664"/>
      <c r="Y240" s="665">
        <v>176</v>
      </c>
    </row>
    <row r="241" spans="1:25" x14ac:dyDescent="0.3">
      <c r="A241" s="653" t="s">
        <v>744</v>
      </c>
      <c r="B241" s="653" t="s">
        <v>740</v>
      </c>
      <c r="C241" s="654" t="s">
        <v>777</v>
      </c>
      <c r="D241" s="653" t="s">
        <v>860</v>
      </c>
      <c r="E241" s="655">
        <v>4.0599999999999996</v>
      </c>
      <c r="F241" s="654" t="s">
        <v>757</v>
      </c>
      <c r="G241" s="666"/>
      <c r="H241" s="657"/>
      <c r="I241" s="666"/>
      <c r="J241" s="657"/>
      <c r="K241" s="666"/>
      <c r="L241" s="657"/>
      <c r="M241" s="662"/>
      <c r="N241" s="657"/>
      <c r="O241" s="660">
        <v>16</v>
      </c>
      <c r="P241" s="661" t="s">
        <v>779</v>
      </c>
      <c r="Q241" s="668">
        <v>0.25</v>
      </c>
      <c r="R241" s="661" t="s">
        <v>771</v>
      </c>
      <c r="S241" s="659">
        <v>1.3</v>
      </c>
      <c r="T241" s="661" t="s">
        <v>780</v>
      </c>
      <c r="U241" s="663"/>
      <c r="V241" s="664"/>
      <c r="W241" s="663"/>
      <c r="X241" s="664"/>
      <c r="Y241" s="665">
        <v>0</v>
      </c>
    </row>
    <row r="242" spans="1:25" x14ac:dyDescent="0.3">
      <c r="A242" s="653" t="s">
        <v>744</v>
      </c>
      <c r="B242" s="653" t="s">
        <v>740</v>
      </c>
      <c r="C242" s="654" t="s">
        <v>777</v>
      </c>
      <c r="D242" s="653" t="s">
        <v>781</v>
      </c>
      <c r="E242" s="655">
        <v>103.13</v>
      </c>
      <c r="F242" s="654" t="s">
        <v>757</v>
      </c>
      <c r="G242" s="666"/>
      <c r="H242" s="657"/>
      <c r="I242" s="666"/>
      <c r="J242" s="657"/>
      <c r="K242" s="666"/>
      <c r="L242" s="657"/>
      <c r="M242" s="662"/>
      <c r="N242" s="657"/>
      <c r="O242" s="667">
        <v>16</v>
      </c>
      <c r="P242" s="661" t="s">
        <v>779</v>
      </c>
      <c r="Q242" s="668">
        <v>6.45</v>
      </c>
      <c r="R242" s="661" t="s">
        <v>771</v>
      </c>
      <c r="S242" s="659">
        <v>7</v>
      </c>
      <c r="T242" s="661" t="s">
        <v>780</v>
      </c>
      <c r="U242" s="663"/>
      <c r="V242" s="664"/>
      <c r="W242" s="663"/>
      <c r="X242" s="664"/>
      <c r="Y242" s="665">
        <v>48</v>
      </c>
    </row>
    <row r="243" spans="1:25" x14ac:dyDescent="0.3">
      <c r="A243" s="653" t="s">
        <v>744</v>
      </c>
      <c r="B243" s="653" t="s">
        <v>740</v>
      </c>
      <c r="C243" s="654" t="s">
        <v>777</v>
      </c>
      <c r="D243" s="653" t="s">
        <v>782</v>
      </c>
      <c r="E243" s="655">
        <v>133.97999999999999</v>
      </c>
      <c r="F243" s="654" t="s">
        <v>771</v>
      </c>
      <c r="G243" s="666"/>
      <c r="H243" s="657"/>
      <c r="I243" s="666"/>
      <c r="J243" s="657"/>
      <c r="K243" s="666"/>
      <c r="L243" s="657"/>
      <c r="M243" s="662"/>
      <c r="N243" s="657"/>
      <c r="O243" s="667">
        <v>30</v>
      </c>
      <c r="P243" s="661" t="s">
        <v>783</v>
      </c>
      <c r="Q243" s="668">
        <v>4.47</v>
      </c>
      <c r="R243" s="661" t="s">
        <v>784</v>
      </c>
      <c r="S243" s="659">
        <v>15.57</v>
      </c>
      <c r="T243" s="661" t="s">
        <v>785</v>
      </c>
      <c r="U243" s="663"/>
      <c r="V243" s="664"/>
      <c r="W243" s="663"/>
      <c r="X243" s="664"/>
      <c r="Y243" s="665">
        <v>75</v>
      </c>
    </row>
    <row r="244" spans="1:25" x14ac:dyDescent="0.3">
      <c r="A244" s="653" t="s">
        <v>744</v>
      </c>
      <c r="B244" s="653" t="s">
        <v>740</v>
      </c>
      <c r="C244" s="654" t="s">
        <v>786</v>
      </c>
      <c r="D244" s="653" t="s">
        <v>28</v>
      </c>
      <c r="E244" s="655">
        <v>1620.03</v>
      </c>
      <c r="F244" s="654" t="s">
        <v>750</v>
      </c>
      <c r="G244" s="666">
        <v>40</v>
      </c>
      <c r="H244" s="657" t="s">
        <v>751</v>
      </c>
      <c r="I244" s="666">
        <v>0.57899999999999996</v>
      </c>
      <c r="J244" s="657" t="s">
        <v>752</v>
      </c>
      <c r="K244" s="666">
        <v>40.5</v>
      </c>
      <c r="L244" s="657" t="s">
        <v>753</v>
      </c>
      <c r="M244" s="662">
        <v>23.15</v>
      </c>
      <c r="N244" s="657" t="s">
        <v>754</v>
      </c>
      <c r="O244" s="660"/>
      <c r="P244" s="661"/>
      <c r="Q244" s="668"/>
      <c r="R244" s="661"/>
      <c r="S244" s="659"/>
      <c r="T244" s="661"/>
      <c r="U244" s="663"/>
      <c r="V244" s="664"/>
      <c r="W244" s="663"/>
      <c r="X244" s="664"/>
      <c r="Y244" s="665">
        <v>938</v>
      </c>
    </row>
    <row r="245" spans="1:25" x14ac:dyDescent="0.3">
      <c r="A245" s="653" t="s">
        <v>744</v>
      </c>
      <c r="B245" s="653" t="s">
        <v>740</v>
      </c>
      <c r="C245" s="654" t="s">
        <v>787</v>
      </c>
      <c r="D245" s="653" t="s">
        <v>30</v>
      </c>
      <c r="E245" s="655">
        <v>1620.03</v>
      </c>
      <c r="F245" s="654" t="s">
        <v>750</v>
      </c>
      <c r="G245" s="666">
        <v>350</v>
      </c>
      <c r="H245" s="657" t="s">
        <v>751</v>
      </c>
      <c r="I245" s="666">
        <v>5.6000000000000001E-2</v>
      </c>
      <c r="J245" s="657" t="s">
        <v>752</v>
      </c>
      <c r="K245" s="666">
        <v>4.63</v>
      </c>
      <c r="L245" s="657" t="s">
        <v>753</v>
      </c>
      <c r="M245" s="662">
        <v>19.5</v>
      </c>
      <c r="N245" s="657" t="s">
        <v>754</v>
      </c>
      <c r="O245" s="660"/>
      <c r="P245" s="661"/>
      <c r="Q245" s="668"/>
      <c r="R245" s="661"/>
      <c r="S245" s="659"/>
      <c r="T245" s="661"/>
      <c r="U245" s="663"/>
      <c r="V245" s="664"/>
      <c r="W245" s="663"/>
      <c r="X245" s="664"/>
      <c r="Y245" s="665">
        <v>90</v>
      </c>
    </row>
    <row r="246" spans="1:25" x14ac:dyDescent="0.3">
      <c r="A246" s="653" t="s">
        <v>744</v>
      </c>
      <c r="B246" s="653" t="s">
        <v>740</v>
      </c>
      <c r="C246" s="654" t="s">
        <v>788</v>
      </c>
      <c r="D246" s="653" t="s">
        <v>789</v>
      </c>
      <c r="E246" s="655">
        <v>33.130000000000003</v>
      </c>
      <c r="F246" s="654" t="s">
        <v>771</v>
      </c>
      <c r="G246" s="666"/>
      <c r="H246" s="657"/>
      <c r="I246" s="666"/>
      <c r="J246" s="657"/>
      <c r="K246" s="666"/>
      <c r="L246" s="657"/>
      <c r="M246" s="662"/>
      <c r="N246" s="657"/>
      <c r="O246" s="660"/>
      <c r="P246" s="661"/>
      <c r="Q246" s="668">
        <v>33.130000000000003</v>
      </c>
      <c r="R246" s="661" t="s">
        <v>771</v>
      </c>
      <c r="S246" s="659">
        <v>0.49</v>
      </c>
      <c r="T246" s="661" t="s">
        <v>780</v>
      </c>
      <c r="U246" s="663"/>
      <c r="V246" s="664"/>
      <c r="W246" s="663"/>
      <c r="X246" s="664"/>
      <c r="Y246" s="665">
        <v>17</v>
      </c>
    </row>
    <row r="247" spans="1:25" x14ac:dyDescent="0.3">
      <c r="A247" s="653" t="s">
        <v>744</v>
      </c>
      <c r="B247" s="653" t="s">
        <v>740</v>
      </c>
      <c r="C247" s="654" t="s">
        <v>796</v>
      </c>
      <c r="D247" s="653" t="s">
        <v>797</v>
      </c>
      <c r="E247" s="655">
        <v>276.62</v>
      </c>
      <c r="F247" s="654" t="s">
        <v>792</v>
      </c>
      <c r="G247" s="656"/>
      <c r="H247" s="657"/>
      <c r="I247" s="658"/>
      <c r="J247" s="657"/>
      <c r="K247" s="658"/>
      <c r="L247" s="657"/>
      <c r="M247" s="659"/>
      <c r="N247" s="657"/>
      <c r="O247" s="660">
        <v>13.36</v>
      </c>
      <c r="P247" s="661" t="s">
        <v>793</v>
      </c>
      <c r="Q247" s="660">
        <v>20.71</v>
      </c>
      <c r="R247" s="661" t="s">
        <v>794</v>
      </c>
      <c r="S247" s="662">
        <v>6.55</v>
      </c>
      <c r="T247" s="661" t="s">
        <v>795</v>
      </c>
      <c r="U247" s="663"/>
      <c r="V247" s="664"/>
      <c r="W247" s="663"/>
      <c r="X247" s="664"/>
      <c r="Y247" s="665">
        <v>146</v>
      </c>
    </row>
    <row r="248" spans="1:25" x14ac:dyDescent="0.3">
      <c r="A248" s="653" t="s">
        <v>744</v>
      </c>
      <c r="B248" s="653" t="s">
        <v>740</v>
      </c>
      <c r="C248" s="654" t="s">
        <v>796</v>
      </c>
      <c r="D248" s="653" t="s">
        <v>798</v>
      </c>
      <c r="E248" s="655">
        <v>115.56</v>
      </c>
      <c r="F248" s="654" t="s">
        <v>792</v>
      </c>
      <c r="G248" s="666"/>
      <c r="H248" s="657"/>
      <c r="I248" s="666"/>
      <c r="J248" s="657"/>
      <c r="K248" s="666"/>
      <c r="L248" s="657"/>
      <c r="M248" s="662"/>
      <c r="N248" s="657"/>
      <c r="O248" s="660">
        <v>13.36</v>
      </c>
      <c r="P248" s="661" t="s">
        <v>793</v>
      </c>
      <c r="Q248" s="668">
        <v>8.65</v>
      </c>
      <c r="R248" s="661" t="s">
        <v>794</v>
      </c>
      <c r="S248" s="659">
        <v>6.55</v>
      </c>
      <c r="T248" s="661" t="s">
        <v>795</v>
      </c>
      <c r="U248" s="663"/>
      <c r="V248" s="664"/>
      <c r="W248" s="663"/>
      <c r="X248" s="664"/>
      <c r="Y248" s="665">
        <v>61</v>
      </c>
    </row>
    <row r="249" spans="1:25" x14ac:dyDescent="0.3">
      <c r="A249" s="653" t="s">
        <v>744</v>
      </c>
      <c r="B249" s="653" t="s">
        <v>740</v>
      </c>
      <c r="C249" s="654" t="s">
        <v>788</v>
      </c>
      <c r="D249" s="653" t="s">
        <v>802</v>
      </c>
      <c r="E249" s="655">
        <v>283.51</v>
      </c>
      <c r="F249" s="654" t="s">
        <v>771</v>
      </c>
      <c r="G249" s="666"/>
      <c r="H249" s="657"/>
      <c r="I249" s="666"/>
      <c r="J249" s="657"/>
      <c r="K249" s="666"/>
      <c r="L249" s="657"/>
      <c r="M249" s="662"/>
      <c r="N249" s="657"/>
      <c r="O249" s="660">
        <v>250</v>
      </c>
      <c r="P249" s="661" t="s">
        <v>772</v>
      </c>
      <c r="Q249" s="668">
        <v>1.1299999999999999</v>
      </c>
      <c r="R249" s="661" t="s">
        <v>773</v>
      </c>
      <c r="S249" s="659">
        <v>61.58</v>
      </c>
      <c r="T249" s="661" t="s">
        <v>774</v>
      </c>
      <c r="U249" s="663"/>
      <c r="V249" s="664"/>
      <c r="W249" s="663"/>
      <c r="X249" s="664"/>
      <c r="Y249" s="665">
        <v>75</v>
      </c>
    </row>
    <row r="250" spans="1:25" x14ac:dyDescent="0.3">
      <c r="A250" s="653" t="s">
        <v>744</v>
      </c>
      <c r="B250" s="653" t="s">
        <v>740</v>
      </c>
      <c r="C250" s="654" t="s">
        <v>803</v>
      </c>
      <c r="D250" s="653" t="s">
        <v>35</v>
      </c>
      <c r="E250" s="655">
        <v>1781.03</v>
      </c>
      <c r="F250" s="654" t="s">
        <v>757</v>
      </c>
      <c r="G250" s="666"/>
      <c r="H250" s="657"/>
      <c r="I250" s="666"/>
      <c r="J250" s="657"/>
      <c r="K250" s="666"/>
      <c r="L250" s="657"/>
      <c r="M250" s="662"/>
      <c r="N250" s="657"/>
      <c r="O250" s="660"/>
      <c r="P250" s="661"/>
      <c r="Q250" s="668">
        <v>1781.03</v>
      </c>
      <c r="R250" s="661" t="s">
        <v>757</v>
      </c>
      <c r="S250" s="659">
        <v>0.41</v>
      </c>
      <c r="T250" s="661" t="s">
        <v>759</v>
      </c>
      <c r="U250" s="663"/>
      <c r="V250" s="664"/>
      <c r="W250" s="663"/>
      <c r="X250" s="664"/>
      <c r="Y250" s="665">
        <v>784</v>
      </c>
    </row>
    <row r="251" spans="1:25" x14ac:dyDescent="0.3">
      <c r="A251" s="653" t="s">
        <v>744</v>
      </c>
      <c r="B251" s="653" t="s">
        <v>740</v>
      </c>
      <c r="C251" s="654" t="s">
        <v>804</v>
      </c>
      <c r="D251" s="653" t="s">
        <v>805</v>
      </c>
      <c r="E251" s="655">
        <v>84.83</v>
      </c>
      <c r="F251" s="654" t="s">
        <v>771</v>
      </c>
      <c r="G251" s="666"/>
      <c r="H251" s="657"/>
      <c r="I251" s="666"/>
      <c r="J251" s="657"/>
      <c r="K251" s="666"/>
      <c r="L251" s="657"/>
      <c r="M251" s="662"/>
      <c r="N251" s="657"/>
      <c r="O251" s="667"/>
      <c r="P251" s="661"/>
      <c r="Q251" s="668">
        <v>84.83</v>
      </c>
      <c r="R251" s="661" t="s">
        <v>771</v>
      </c>
      <c r="S251" s="659">
        <v>1.1599999999999999</v>
      </c>
      <c r="T251" s="661" t="s">
        <v>780</v>
      </c>
      <c r="U251" s="663"/>
      <c r="V251" s="664"/>
      <c r="W251" s="663"/>
      <c r="X251" s="664"/>
      <c r="Y251" s="665">
        <v>106</v>
      </c>
    </row>
    <row r="252" spans="1:25" x14ac:dyDescent="0.3">
      <c r="A252" s="653" t="s">
        <v>744</v>
      </c>
      <c r="B252" s="653" t="s">
        <v>740</v>
      </c>
      <c r="C252" s="654" t="s">
        <v>804</v>
      </c>
      <c r="D252" s="653" t="s">
        <v>806</v>
      </c>
      <c r="E252" s="655">
        <v>42.41</v>
      </c>
      <c r="F252" s="654" t="s">
        <v>771</v>
      </c>
      <c r="G252" s="666"/>
      <c r="H252" s="657"/>
      <c r="I252" s="666"/>
      <c r="J252" s="657"/>
      <c r="K252" s="666"/>
      <c r="L252" s="657"/>
      <c r="M252" s="662"/>
      <c r="N252" s="657"/>
      <c r="O252" s="667"/>
      <c r="P252" s="661"/>
      <c r="Q252" s="668">
        <v>42.41</v>
      </c>
      <c r="R252" s="661" t="s">
        <v>771</v>
      </c>
      <c r="S252" s="659">
        <v>0.3</v>
      </c>
      <c r="T252" s="661" t="s">
        <v>780</v>
      </c>
      <c r="U252" s="663"/>
      <c r="V252" s="664"/>
      <c r="W252" s="663"/>
      <c r="X252" s="664"/>
      <c r="Y252" s="665">
        <v>14</v>
      </c>
    </row>
    <row r="253" spans="1:25" x14ac:dyDescent="0.3">
      <c r="A253" s="653" t="s">
        <v>744</v>
      </c>
      <c r="B253" s="653" t="s">
        <v>740</v>
      </c>
      <c r="C253" s="654" t="s">
        <v>804</v>
      </c>
      <c r="D253" s="653" t="s">
        <v>807</v>
      </c>
      <c r="E253" s="655">
        <v>84.83</v>
      </c>
      <c r="F253" s="654" t="s">
        <v>808</v>
      </c>
      <c r="G253" s="656"/>
      <c r="H253" s="657"/>
      <c r="I253" s="658"/>
      <c r="J253" s="657"/>
      <c r="K253" s="658"/>
      <c r="L253" s="657"/>
      <c r="M253" s="659"/>
      <c r="N253" s="657"/>
      <c r="O253" s="660">
        <v>1</v>
      </c>
      <c r="P253" s="661" t="s">
        <v>809</v>
      </c>
      <c r="Q253" s="660">
        <v>84.83</v>
      </c>
      <c r="R253" s="661" t="s">
        <v>771</v>
      </c>
      <c r="S253" s="662">
        <v>0.6</v>
      </c>
      <c r="T253" s="661" t="s">
        <v>780</v>
      </c>
      <c r="U253" s="663"/>
      <c r="V253" s="664"/>
      <c r="W253" s="663"/>
      <c r="X253" s="664"/>
      <c r="Y253" s="665">
        <v>55</v>
      </c>
    </row>
    <row r="254" spans="1:25" x14ac:dyDescent="0.3">
      <c r="A254" s="653" t="s">
        <v>744</v>
      </c>
      <c r="B254" s="653" t="s">
        <v>740</v>
      </c>
      <c r="C254" s="654" t="s">
        <v>804</v>
      </c>
      <c r="D254" s="653" t="s">
        <v>810</v>
      </c>
      <c r="E254" s="655">
        <v>169.65</v>
      </c>
      <c r="F254" s="654" t="s">
        <v>771</v>
      </c>
      <c r="G254" s="656"/>
      <c r="H254" s="657"/>
      <c r="I254" s="658"/>
      <c r="J254" s="657"/>
      <c r="K254" s="658"/>
      <c r="L254" s="657"/>
      <c r="M254" s="659"/>
      <c r="N254" s="657"/>
      <c r="O254" s="660">
        <v>1000</v>
      </c>
      <c r="P254" s="661" t="s">
        <v>772</v>
      </c>
      <c r="Q254" s="660">
        <v>0.17</v>
      </c>
      <c r="R254" s="661" t="s">
        <v>773</v>
      </c>
      <c r="S254" s="662">
        <v>42.84</v>
      </c>
      <c r="T254" s="661" t="s">
        <v>774</v>
      </c>
      <c r="U254" s="663"/>
      <c r="V254" s="664"/>
      <c r="W254" s="663"/>
      <c r="X254" s="664"/>
      <c r="Y254" s="665">
        <v>8</v>
      </c>
    </row>
    <row r="255" spans="1:25" x14ac:dyDescent="0.3">
      <c r="A255" s="653" t="s">
        <v>744</v>
      </c>
      <c r="B255" s="653" t="s">
        <v>740</v>
      </c>
      <c r="C255" s="654" t="s">
        <v>788</v>
      </c>
      <c r="D255" s="653" t="s">
        <v>811</v>
      </c>
      <c r="E255" s="655">
        <v>1</v>
      </c>
      <c r="F255" s="654" t="s">
        <v>771</v>
      </c>
      <c r="G255" s="666"/>
      <c r="H255" s="657"/>
      <c r="I255" s="666"/>
      <c r="J255" s="657"/>
      <c r="K255" s="666"/>
      <c r="L255" s="657"/>
      <c r="M255" s="662"/>
      <c r="N255" s="657"/>
      <c r="O255" s="660"/>
      <c r="P255" s="661"/>
      <c r="Q255" s="668">
        <v>1</v>
      </c>
      <c r="R255" s="661" t="s">
        <v>771</v>
      </c>
      <c r="S255" s="659">
        <v>15.03</v>
      </c>
      <c r="T255" s="661" t="s">
        <v>780</v>
      </c>
      <c r="U255" s="663"/>
      <c r="V255" s="664"/>
      <c r="W255" s="663"/>
      <c r="X255" s="664"/>
      <c r="Y255" s="665">
        <v>16</v>
      </c>
    </row>
    <row r="256" spans="1:25" x14ac:dyDescent="0.3">
      <c r="A256" s="653" t="s">
        <v>744</v>
      </c>
      <c r="B256" s="653" t="s">
        <v>740</v>
      </c>
      <c r="C256" s="654" t="s">
        <v>788</v>
      </c>
      <c r="D256" s="653" t="s">
        <v>812</v>
      </c>
      <c r="E256" s="655">
        <v>2</v>
      </c>
      <c r="F256" s="654" t="s">
        <v>771</v>
      </c>
      <c r="G256" s="666"/>
      <c r="H256" s="657"/>
      <c r="I256" s="666"/>
      <c r="J256" s="657"/>
      <c r="K256" s="666"/>
      <c r="L256" s="657"/>
      <c r="M256" s="662"/>
      <c r="N256" s="657"/>
      <c r="O256" s="660"/>
      <c r="P256" s="661"/>
      <c r="Q256" s="668">
        <v>2</v>
      </c>
      <c r="R256" s="661" t="s">
        <v>771</v>
      </c>
      <c r="S256" s="659">
        <v>9.36</v>
      </c>
      <c r="T256" s="661" t="s">
        <v>780</v>
      </c>
      <c r="U256" s="663"/>
      <c r="V256" s="664"/>
      <c r="W256" s="663"/>
      <c r="X256" s="664"/>
      <c r="Y256" s="665">
        <v>20</v>
      </c>
    </row>
    <row r="257" spans="1:25" x14ac:dyDescent="0.3">
      <c r="A257" s="653" t="s">
        <v>744</v>
      </c>
      <c r="B257" s="653" t="s">
        <v>740</v>
      </c>
      <c r="C257" s="654" t="s">
        <v>813</v>
      </c>
      <c r="D257" s="653" t="s">
        <v>861</v>
      </c>
      <c r="E257" s="655">
        <v>5.07</v>
      </c>
      <c r="F257" s="654" t="s">
        <v>771</v>
      </c>
      <c r="G257" s="666"/>
      <c r="H257" s="657"/>
      <c r="I257" s="666"/>
      <c r="J257" s="657"/>
      <c r="K257" s="666"/>
      <c r="L257" s="657"/>
      <c r="M257" s="662"/>
      <c r="N257" s="657"/>
      <c r="O257" s="660"/>
      <c r="P257" s="661"/>
      <c r="Q257" s="668">
        <v>5.07</v>
      </c>
      <c r="R257" s="661" t="s">
        <v>771</v>
      </c>
      <c r="S257" s="659">
        <v>1.2</v>
      </c>
      <c r="T257" s="661" t="s">
        <v>780</v>
      </c>
      <c r="U257" s="663"/>
      <c r="V257" s="664"/>
      <c r="W257" s="663"/>
      <c r="X257" s="664"/>
      <c r="Y257" s="665">
        <v>7</v>
      </c>
    </row>
    <row r="258" spans="1:25" x14ac:dyDescent="0.3">
      <c r="A258" s="653" t="s">
        <v>744</v>
      </c>
      <c r="B258" s="653" t="s">
        <v>740</v>
      </c>
      <c r="C258" s="654" t="s">
        <v>813</v>
      </c>
      <c r="D258" s="653" t="s">
        <v>814</v>
      </c>
      <c r="E258" s="655">
        <v>128.91</v>
      </c>
      <c r="F258" s="654" t="s">
        <v>771</v>
      </c>
      <c r="G258" s="656"/>
      <c r="H258" s="657"/>
      <c r="I258" s="658"/>
      <c r="J258" s="657"/>
      <c r="K258" s="658"/>
      <c r="L258" s="657"/>
      <c r="M258" s="659"/>
      <c r="N258" s="657"/>
      <c r="O258" s="660"/>
      <c r="P258" s="661"/>
      <c r="Q258" s="668">
        <v>128.91</v>
      </c>
      <c r="R258" s="661" t="s">
        <v>771</v>
      </c>
      <c r="S258" s="659">
        <v>0.56000000000000005</v>
      </c>
      <c r="T258" s="661" t="s">
        <v>780</v>
      </c>
      <c r="U258" s="663"/>
      <c r="V258" s="664"/>
      <c r="W258" s="663"/>
      <c r="X258" s="664"/>
      <c r="Y258" s="665">
        <v>78</v>
      </c>
    </row>
    <row r="259" spans="1:25" x14ac:dyDescent="0.3">
      <c r="A259" s="653" t="s">
        <v>744</v>
      </c>
      <c r="B259" s="653" t="s">
        <v>740</v>
      </c>
      <c r="C259" s="654" t="s">
        <v>813</v>
      </c>
      <c r="D259" s="653" t="s">
        <v>862</v>
      </c>
      <c r="E259" s="655">
        <v>5.07</v>
      </c>
      <c r="F259" s="654" t="s">
        <v>771</v>
      </c>
      <c r="G259" s="656"/>
      <c r="H259" s="657"/>
      <c r="I259" s="658"/>
      <c r="J259" s="657"/>
      <c r="K259" s="658"/>
      <c r="L259" s="657"/>
      <c r="M259" s="659"/>
      <c r="N259" s="657"/>
      <c r="O259" s="660"/>
      <c r="P259" s="661"/>
      <c r="Q259" s="668">
        <v>5.07</v>
      </c>
      <c r="R259" s="661" t="s">
        <v>771</v>
      </c>
      <c r="S259" s="659">
        <v>1.01</v>
      </c>
      <c r="T259" s="661" t="s">
        <v>780</v>
      </c>
      <c r="U259" s="663"/>
      <c r="V259" s="664"/>
      <c r="W259" s="663"/>
      <c r="X259" s="664"/>
      <c r="Y259" s="665">
        <v>6</v>
      </c>
    </row>
    <row r="260" spans="1:25" x14ac:dyDescent="0.3">
      <c r="A260" s="653" t="s">
        <v>744</v>
      </c>
      <c r="B260" s="653" t="s">
        <v>740</v>
      </c>
      <c r="C260" s="654" t="s">
        <v>863</v>
      </c>
      <c r="D260" s="653" t="s">
        <v>864</v>
      </c>
      <c r="E260" s="655">
        <v>5.07</v>
      </c>
      <c r="F260" s="654" t="s">
        <v>771</v>
      </c>
      <c r="G260" s="656"/>
      <c r="H260" s="657"/>
      <c r="I260" s="658"/>
      <c r="J260" s="657"/>
      <c r="K260" s="658"/>
      <c r="L260" s="657"/>
      <c r="M260" s="659"/>
      <c r="N260" s="657"/>
      <c r="O260" s="660"/>
      <c r="P260" s="661"/>
      <c r="Q260" s="668">
        <v>5.07</v>
      </c>
      <c r="R260" s="661" t="s">
        <v>771</v>
      </c>
      <c r="S260" s="659">
        <v>0.15</v>
      </c>
      <c r="T260" s="661" t="s">
        <v>780</v>
      </c>
      <c r="U260" s="663"/>
      <c r="V260" s="664"/>
      <c r="W260" s="663"/>
      <c r="X260" s="664"/>
      <c r="Y260" s="665">
        <v>1</v>
      </c>
    </row>
    <row r="261" spans="1:25" x14ac:dyDescent="0.3">
      <c r="A261" s="653" t="s">
        <v>744</v>
      </c>
      <c r="B261" s="653" t="s">
        <v>740</v>
      </c>
      <c r="C261" s="654" t="s">
        <v>815</v>
      </c>
      <c r="D261" s="653" t="s">
        <v>820</v>
      </c>
      <c r="E261" s="655">
        <v>2</v>
      </c>
      <c r="F261" s="654" t="s">
        <v>771</v>
      </c>
      <c r="G261" s="666"/>
      <c r="H261" s="657"/>
      <c r="I261" s="666"/>
      <c r="J261" s="657"/>
      <c r="K261" s="666"/>
      <c r="L261" s="657"/>
      <c r="M261" s="662"/>
      <c r="N261" s="657"/>
      <c r="O261" s="660"/>
      <c r="P261" s="661"/>
      <c r="Q261" s="660">
        <v>2</v>
      </c>
      <c r="R261" s="661" t="s">
        <v>771</v>
      </c>
      <c r="S261" s="662">
        <v>45</v>
      </c>
      <c r="T261" s="661" t="s">
        <v>780</v>
      </c>
      <c r="U261" s="663"/>
      <c r="V261" s="664"/>
      <c r="W261" s="670"/>
      <c r="X261" s="664"/>
      <c r="Y261" s="665">
        <v>97</v>
      </c>
    </row>
    <row r="262" spans="1:25" x14ac:dyDescent="0.3">
      <c r="A262" s="653" t="s">
        <v>744</v>
      </c>
      <c r="B262" s="653" t="s">
        <v>740</v>
      </c>
      <c r="C262" s="654" t="s">
        <v>815</v>
      </c>
      <c r="D262" s="653" t="s">
        <v>826</v>
      </c>
      <c r="E262" s="655">
        <v>7</v>
      </c>
      <c r="F262" s="654" t="s">
        <v>771</v>
      </c>
      <c r="G262" s="666"/>
      <c r="H262" s="657"/>
      <c r="I262" s="666"/>
      <c r="J262" s="657"/>
      <c r="K262" s="666"/>
      <c r="L262" s="657"/>
      <c r="M262" s="662"/>
      <c r="N262" s="657"/>
      <c r="O262" s="660"/>
      <c r="P262" s="661"/>
      <c r="Q262" s="668">
        <v>7</v>
      </c>
      <c r="R262" s="661" t="s">
        <v>771</v>
      </c>
      <c r="S262" s="659">
        <v>12</v>
      </c>
      <c r="T262" s="661" t="s">
        <v>780</v>
      </c>
      <c r="U262" s="663"/>
      <c r="V262" s="664"/>
      <c r="W262" s="663"/>
      <c r="X262" s="664"/>
      <c r="Y262" s="665">
        <v>90</v>
      </c>
    </row>
    <row r="263" spans="1:25" x14ac:dyDescent="0.3">
      <c r="A263" s="653" t="s">
        <v>744</v>
      </c>
      <c r="B263" s="653" t="s">
        <v>740</v>
      </c>
      <c r="C263" s="654" t="s">
        <v>815</v>
      </c>
      <c r="D263" s="653" t="s">
        <v>827</v>
      </c>
      <c r="E263" s="655">
        <v>2</v>
      </c>
      <c r="F263" s="654" t="s">
        <v>771</v>
      </c>
      <c r="G263" s="666"/>
      <c r="H263" s="657"/>
      <c r="I263" s="666"/>
      <c r="J263" s="657"/>
      <c r="K263" s="666"/>
      <c r="L263" s="657"/>
      <c r="M263" s="662"/>
      <c r="N263" s="657"/>
      <c r="O263" s="660"/>
      <c r="P263" s="661"/>
      <c r="Q263" s="668">
        <v>2</v>
      </c>
      <c r="R263" s="661" t="s">
        <v>771</v>
      </c>
      <c r="S263" s="659">
        <v>25</v>
      </c>
      <c r="T263" s="661" t="s">
        <v>780</v>
      </c>
      <c r="U263" s="663"/>
      <c r="V263" s="664"/>
      <c r="W263" s="663"/>
      <c r="X263" s="664"/>
      <c r="Y263" s="665">
        <v>54</v>
      </c>
    </row>
    <row r="264" spans="1:25" x14ac:dyDescent="0.3">
      <c r="A264" s="653" t="s">
        <v>744</v>
      </c>
      <c r="B264" s="653" t="s">
        <v>740</v>
      </c>
      <c r="C264" s="654" t="s">
        <v>828</v>
      </c>
      <c r="D264" s="653" t="s">
        <v>40</v>
      </c>
      <c r="E264" s="655">
        <v>1620.03</v>
      </c>
      <c r="F264" s="654" t="s">
        <v>750</v>
      </c>
      <c r="G264" s="666">
        <v>130</v>
      </c>
      <c r="H264" s="657" t="s">
        <v>751</v>
      </c>
      <c r="I264" s="666">
        <v>0.157</v>
      </c>
      <c r="J264" s="657" t="s">
        <v>752</v>
      </c>
      <c r="K264" s="666">
        <v>12.46</v>
      </c>
      <c r="L264" s="657" t="s">
        <v>753</v>
      </c>
      <c r="M264" s="662">
        <v>20.45</v>
      </c>
      <c r="N264" s="657" t="s">
        <v>754</v>
      </c>
      <c r="O264" s="660"/>
      <c r="P264" s="661"/>
      <c r="Q264" s="668"/>
      <c r="R264" s="661"/>
      <c r="S264" s="659"/>
      <c r="T264" s="661"/>
      <c r="U264" s="663"/>
      <c r="V264" s="664"/>
      <c r="W264" s="663"/>
      <c r="X264" s="664"/>
      <c r="Y264" s="665">
        <v>255</v>
      </c>
    </row>
    <row r="265" spans="1:25" x14ac:dyDescent="0.3">
      <c r="A265" s="653" t="s">
        <v>744</v>
      </c>
      <c r="B265" s="653" t="s">
        <v>740</v>
      </c>
      <c r="C265" s="654" t="s">
        <v>829</v>
      </c>
      <c r="D265" s="653" t="s">
        <v>830</v>
      </c>
      <c r="E265" s="655">
        <v>2</v>
      </c>
      <c r="F265" s="654" t="s">
        <v>771</v>
      </c>
      <c r="G265" s="656"/>
      <c r="H265" s="657"/>
      <c r="I265" s="658"/>
      <c r="J265" s="657"/>
      <c r="K265" s="658"/>
      <c r="L265" s="657"/>
      <c r="M265" s="659"/>
      <c r="N265" s="657"/>
      <c r="O265" s="660"/>
      <c r="P265" s="661"/>
      <c r="Q265" s="668">
        <v>2</v>
      </c>
      <c r="R265" s="661" t="s">
        <v>771</v>
      </c>
      <c r="S265" s="659">
        <v>21.59</v>
      </c>
      <c r="T265" s="661" t="s">
        <v>780</v>
      </c>
      <c r="U265" s="663"/>
      <c r="V265" s="664"/>
      <c r="W265" s="663"/>
      <c r="X265" s="664"/>
      <c r="Y265" s="665">
        <v>46</v>
      </c>
    </row>
    <row r="266" spans="1:25" x14ac:dyDescent="0.3">
      <c r="A266" s="653" t="s">
        <v>744</v>
      </c>
      <c r="B266" s="653" t="s">
        <v>740</v>
      </c>
      <c r="C266" s="654" t="s">
        <v>829</v>
      </c>
      <c r="D266" s="653" t="s">
        <v>831</v>
      </c>
      <c r="E266" s="655">
        <v>2</v>
      </c>
      <c r="F266" s="654" t="s">
        <v>771</v>
      </c>
      <c r="G266" s="656"/>
      <c r="H266" s="657"/>
      <c r="I266" s="658"/>
      <c r="J266" s="657"/>
      <c r="K266" s="658"/>
      <c r="L266" s="657"/>
      <c r="M266" s="659"/>
      <c r="N266" s="657"/>
      <c r="O266" s="660"/>
      <c r="P266" s="661"/>
      <c r="Q266" s="668">
        <v>2</v>
      </c>
      <c r="R266" s="661" t="s">
        <v>771</v>
      </c>
      <c r="S266" s="659">
        <v>9.61</v>
      </c>
      <c r="T266" s="661" t="s">
        <v>780</v>
      </c>
      <c r="U266" s="663"/>
      <c r="V266" s="664"/>
      <c r="W266" s="663"/>
      <c r="X266" s="664"/>
      <c r="Y266" s="665">
        <v>21</v>
      </c>
    </row>
    <row r="267" spans="1:25" x14ac:dyDescent="0.3">
      <c r="A267" s="653" t="s">
        <v>744</v>
      </c>
      <c r="B267" s="653" t="s">
        <v>740</v>
      </c>
      <c r="C267" s="654" t="s">
        <v>832</v>
      </c>
      <c r="D267" s="653" t="s">
        <v>833</v>
      </c>
      <c r="E267" s="655">
        <v>16.5</v>
      </c>
      <c r="F267" s="654" t="s">
        <v>834</v>
      </c>
      <c r="G267" s="656"/>
      <c r="H267" s="657"/>
      <c r="I267" s="658"/>
      <c r="J267" s="657"/>
      <c r="K267" s="658"/>
      <c r="L267" s="657"/>
      <c r="M267" s="659"/>
      <c r="N267" s="657"/>
      <c r="O267" s="660"/>
      <c r="P267" s="661"/>
      <c r="Q267" s="668">
        <v>16.5</v>
      </c>
      <c r="R267" s="661" t="s">
        <v>834</v>
      </c>
      <c r="S267" s="659">
        <v>22</v>
      </c>
      <c r="T267" s="661" t="s">
        <v>835</v>
      </c>
      <c r="U267" s="663"/>
      <c r="V267" s="664"/>
      <c r="W267" s="663"/>
      <c r="X267" s="664"/>
      <c r="Y267" s="665">
        <v>390</v>
      </c>
    </row>
    <row r="268" spans="1:25" x14ac:dyDescent="0.3">
      <c r="A268" s="653" t="s">
        <v>744</v>
      </c>
      <c r="B268" s="653" t="s">
        <v>740</v>
      </c>
      <c r="C268" s="654" t="s">
        <v>836</v>
      </c>
      <c r="D268" s="653" t="s">
        <v>837</v>
      </c>
      <c r="E268" s="655">
        <v>1620.03</v>
      </c>
      <c r="F268" s="654" t="s">
        <v>750</v>
      </c>
      <c r="G268" s="666"/>
      <c r="H268" s="657"/>
      <c r="I268" s="666"/>
      <c r="J268" s="657"/>
      <c r="K268" s="666"/>
      <c r="L268" s="657"/>
      <c r="M268" s="662"/>
      <c r="N268" s="657"/>
      <c r="O268" s="660">
        <v>2600</v>
      </c>
      <c r="P268" s="661" t="s">
        <v>838</v>
      </c>
      <c r="Q268" s="660">
        <v>0.62</v>
      </c>
      <c r="R268" s="661" t="s">
        <v>839</v>
      </c>
      <c r="S268" s="662">
        <v>259.2</v>
      </c>
      <c r="T268" s="661" t="s">
        <v>840</v>
      </c>
      <c r="U268" s="663"/>
      <c r="V268" s="664"/>
      <c r="W268" s="670"/>
      <c r="X268" s="664"/>
      <c r="Y268" s="665">
        <v>173</v>
      </c>
    </row>
    <row r="269" spans="1:25" x14ac:dyDescent="0.3">
      <c r="A269" s="653" t="s">
        <v>744</v>
      </c>
      <c r="B269" s="653" t="s">
        <v>740</v>
      </c>
      <c r="C269" s="654" t="s">
        <v>836</v>
      </c>
      <c r="D269" s="653" t="s">
        <v>841</v>
      </c>
      <c r="E269" s="655">
        <v>1620.03</v>
      </c>
      <c r="F269" s="654" t="s">
        <v>750</v>
      </c>
      <c r="G269" s="656"/>
      <c r="H269" s="657"/>
      <c r="I269" s="658"/>
      <c r="J269" s="657"/>
      <c r="K269" s="658"/>
      <c r="L269" s="657"/>
      <c r="M269" s="659"/>
      <c r="N269" s="657"/>
      <c r="O269" s="660">
        <v>1000</v>
      </c>
      <c r="P269" s="661" t="s">
        <v>838</v>
      </c>
      <c r="Q269" s="660">
        <v>1.62</v>
      </c>
      <c r="R269" s="661" t="s">
        <v>839</v>
      </c>
      <c r="S269" s="662">
        <v>26.86</v>
      </c>
      <c r="T269" s="661" t="s">
        <v>840</v>
      </c>
      <c r="U269" s="663"/>
      <c r="V269" s="664"/>
      <c r="W269" s="663"/>
      <c r="X269" s="664"/>
      <c r="Y269" s="665">
        <v>47</v>
      </c>
    </row>
    <row r="270" spans="1:25" x14ac:dyDescent="0.3">
      <c r="A270" s="653" t="s">
        <v>744</v>
      </c>
      <c r="B270" s="653" t="s">
        <v>740</v>
      </c>
      <c r="C270" s="654" t="s">
        <v>842</v>
      </c>
      <c r="D270" s="653" t="s">
        <v>843</v>
      </c>
      <c r="E270" s="655">
        <v>1620.03</v>
      </c>
      <c r="F270" s="654" t="s">
        <v>750</v>
      </c>
      <c r="G270" s="656">
        <v>35</v>
      </c>
      <c r="H270" s="657" t="s">
        <v>751</v>
      </c>
      <c r="I270" s="658">
        <v>0.68600000000000005</v>
      </c>
      <c r="J270" s="657" t="s">
        <v>752</v>
      </c>
      <c r="K270" s="658">
        <v>46.29</v>
      </c>
      <c r="L270" s="657" t="s">
        <v>753</v>
      </c>
      <c r="M270" s="659">
        <v>24</v>
      </c>
      <c r="N270" s="657" t="s">
        <v>754</v>
      </c>
      <c r="O270" s="660"/>
      <c r="P270" s="661"/>
      <c r="Q270" s="660"/>
      <c r="R270" s="661"/>
      <c r="S270" s="662"/>
      <c r="T270" s="661"/>
      <c r="U270" s="663"/>
      <c r="V270" s="664"/>
      <c r="W270" s="663"/>
      <c r="X270" s="664"/>
      <c r="Y270" s="665">
        <v>1111</v>
      </c>
    </row>
    <row r="271" spans="1:25" x14ac:dyDescent="0.3">
      <c r="A271" s="653" t="s">
        <v>744</v>
      </c>
      <c r="B271" s="653" t="s">
        <v>740</v>
      </c>
      <c r="C271" s="654" t="s">
        <v>844</v>
      </c>
      <c r="D271" s="653" t="s">
        <v>46</v>
      </c>
      <c r="E271" s="655">
        <v>1620.03</v>
      </c>
      <c r="F271" s="654" t="s">
        <v>750</v>
      </c>
      <c r="G271" s="656">
        <v>180</v>
      </c>
      <c r="H271" s="657" t="s">
        <v>751</v>
      </c>
      <c r="I271" s="658">
        <v>0.11</v>
      </c>
      <c r="J271" s="657" t="s">
        <v>752</v>
      </c>
      <c r="K271" s="658">
        <v>9</v>
      </c>
      <c r="L271" s="657" t="s">
        <v>753</v>
      </c>
      <c r="M271" s="659">
        <v>19.71</v>
      </c>
      <c r="N271" s="657" t="s">
        <v>754</v>
      </c>
      <c r="O271" s="660"/>
      <c r="P271" s="661"/>
      <c r="Q271" s="660"/>
      <c r="R271" s="661"/>
      <c r="S271" s="662"/>
      <c r="T271" s="661"/>
      <c r="U271" s="663"/>
      <c r="V271" s="664"/>
      <c r="W271" s="663"/>
      <c r="X271" s="664"/>
      <c r="Y271" s="665">
        <v>177</v>
      </c>
    </row>
    <row r="272" spans="1:25" x14ac:dyDescent="0.3">
      <c r="A272" s="653" t="s">
        <v>744</v>
      </c>
      <c r="B272" s="653" t="s">
        <v>740</v>
      </c>
      <c r="C272" s="654" t="s">
        <v>845</v>
      </c>
      <c r="D272" s="653" t="s">
        <v>846</v>
      </c>
      <c r="E272" s="655">
        <v>60.56</v>
      </c>
      <c r="F272" s="654" t="s">
        <v>847</v>
      </c>
      <c r="G272" s="666"/>
      <c r="H272" s="657"/>
      <c r="I272" s="666"/>
      <c r="J272" s="657"/>
      <c r="K272" s="666"/>
      <c r="L272" s="657"/>
      <c r="M272" s="662"/>
      <c r="N272" s="657"/>
      <c r="O272" s="660"/>
      <c r="P272" s="661"/>
      <c r="Q272" s="668">
        <v>60.56</v>
      </c>
      <c r="R272" s="661" t="s">
        <v>847</v>
      </c>
      <c r="S272" s="659">
        <v>99</v>
      </c>
      <c r="T272" s="661" t="s">
        <v>848</v>
      </c>
      <c r="U272" s="663"/>
      <c r="V272" s="664"/>
      <c r="W272" s="663"/>
      <c r="X272" s="664"/>
      <c r="Y272" s="665">
        <v>6438</v>
      </c>
    </row>
    <row r="273" spans="1:25" x14ac:dyDescent="0.3">
      <c r="A273" s="653" t="s">
        <v>744</v>
      </c>
      <c r="B273" s="653" t="s">
        <v>740</v>
      </c>
      <c r="C273" s="654" t="s">
        <v>845</v>
      </c>
      <c r="D273" s="653" t="s">
        <v>622</v>
      </c>
      <c r="E273" s="655">
        <v>3.44</v>
      </c>
      <c r="F273" s="654" t="s">
        <v>847</v>
      </c>
      <c r="G273" s="666"/>
      <c r="H273" s="657"/>
      <c r="I273" s="666"/>
      <c r="J273" s="657"/>
      <c r="K273" s="666"/>
      <c r="L273" s="657"/>
      <c r="M273" s="662"/>
      <c r="N273" s="657"/>
      <c r="O273" s="660"/>
      <c r="P273" s="661"/>
      <c r="Q273" s="668">
        <v>3.44</v>
      </c>
      <c r="R273" s="661" t="s">
        <v>847</v>
      </c>
      <c r="S273" s="659">
        <v>99</v>
      </c>
      <c r="T273" s="661" t="s">
        <v>848</v>
      </c>
      <c r="U273" s="663"/>
      <c r="V273" s="664"/>
      <c r="W273" s="663"/>
      <c r="X273" s="664"/>
      <c r="Y273" s="665">
        <v>365</v>
      </c>
    </row>
    <row r="274" spans="1:25" x14ac:dyDescent="0.3">
      <c r="A274" s="653" t="s">
        <v>744</v>
      </c>
      <c r="B274" s="653" t="s">
        <v>740</v>
      </c>
      <c r="C274" s="654" t="s">
        <v>849</v>
      </c>
      <c r="D274" s="653" t="s">
        <v>850</v>
      </c>
      <c r="E274" s="655">
        <v>6.48</v>
      </c>
      <c r="F274" s="654" t="s">
        <v>851</v>
      </c>
      <c r="G274" s="666"/>
      <c r="H274" s="657"/>
      <c r="I274" s="666"/>
      <c r="J274" s="657"/>
      <c r="K274" s="666"/>
      <c r="L274" s="657"/>
      <c r="M274" s="662"/>
      <c r="N274" s="657"/>
      <c r="O274" s="667"/>
      <c r="P274" s="661"/>
      <c r="Q274" s="668">
        <v>6.48</v>
      </c>
      <c r="R274" s="661" t="s">
        <v>851</v>
      </c>
      <c r="S274" s="659">
        <v>6.6</v>
      </c>
      <c r="T274" s="661" t="s">
        <v>852</v>
      </c>
      <c r="U274" s="663"/>
      <c r="V274" s="664"/>
      <c r="W274" s="663"/>
      <c r="X274" s="664"/>
      <c r="Y274" s="665">
        <v>46</v>
      </c>
    </row>
    <row r="275" spans="1:25" x14ac:dyDescent="0.3">
      <c r="A275" s="671" t="s">
        <v>744</v>
      </c>
      <c r="B275" s="671" t="s">
        <v>740</v>
      </c>
      <c r="C275" s="672" t="s">
        <v>853</v>
      </c>
      <c r="D275" s="671" t="s">
        <v>50</v>
      </c>
      <c r="E275" s="671">
        <v>1620.03</v>
      </c>
      <c r="F275" s="672" t="s">
        <v>750</v>
      </c>
      <c r="G275" s="673">
        <v>2000</v>
      </c>
      <c r="H275" s="674" t="s">
        <v>751</v>
      </c>
      <c r="I275" s="673">
        <v>1.0999999999999999E-2</v>
      </c>
      <c r="J275" s="674" t="s">
        <v>752</v>
      </c>
      <c r="K275" s="673">
        <v>0.81</v>
      </c>
      <c r="L275" s="674" t="s">
        <v>753</v>
      </c>
      <c r="M275" s="673">
        <v>22.58</v>
      </c>
      <c r="N275" s="674" t="s">
        <v>754</v>
      </c>
      <c r="O275" s="675"/>
      <c r="P275" s="676"/>
      <c r="Q275" s="675">
        <v>1620.03</v>
      </c>
      <c r="R275" s="676" t="s">
        <v>750</v>
      </c>
      <c r="S275" s="675">
        <v>0.01</v>
      </c>
      <c r="T275" s="676" t="s">
        <v>752</v>
      </c>
      <c r="U275" s="677"/>
      <c r="V275" s="678"/>
      <c r="W275" s="677"/>
      <c r="X275" s="678"/>
      <c r="Y275" s="679">
        <v>36</v>
      </c>
    </row>
    <row r="276" spans="1:25" x14ac:dyDescent="0.3">
      <c r="A276" s="680" t="s">
        <v>744</v>
      </c>
      <c r="B276" s="680" t="s">
        <v>740</v>
      </c>
      <c r="C276" s="681" t="s">
        <v>854</v>
      </c>
      <c r="D276" s="680" t="s">
        <v>52</v>
      </c>
      <c r="E276" s="680">
        <v>1620.03</v>
      </c>
      <c r="F276" s="681" t="s">
        <v>750</v>
      </c>
      <c r="G276" s="682">
        <v>800</v>
      </c>
      <c r="H276" s="683" t="s">
        <v>751</v>
      </c>
      <c r="I276" s="682">
        <v>2.8000000000000001E-2</v>
      </c>
      <c r="J276" s="683" t="s">
        <v>752</v>
      </c>
      <c r="K276" s="682">
        <v>2.0299999999999998</v>
      </c>
      <c r="L276" s="683" t="s">
        <v>753</v>
      </c>
      <c r="M276" s="682">
        <v>22.58</v>
      </c>
      <c r="N276" s="683" t="s">
        <v>754</v>
      </c>
      <c r="O276" s="684"/>
      <c r="P276" s="685"/>
      <c r="Q276" s="684">
        <v>1620.03</v>
      </c>
      <c r="R276" s="685" t="s">
        <v>750</v>
      </c>
      <c r="S276" s="684">
        <v>0.02</v>
      </c>
      <c r="T276" s="685" t="s">
        <v>752</v>
      </c>
      <c r="U276" s="686"/>
      <c r="V276" s="687"/>
      <c r="W276" s="686"/>
      <c r="X276" s="687"/>
      <c r="Y276" s="679">
        <v>81</v>
      </c>
    </row>
    <row r="277" spans="1:25" x14ac:dyDescent="0.3">
      <c r="A277" s="653" t="s">
        <v>744</v>
      </c>
      <c r="B277" s="653" t="s">
        <v>740</v>
      </c>
      <c r="C277" s="654" t="s">
        <v>855</v>
      </c>
      <c r="D277" s="653" t="s">
        <v>54</v>
      </c>
      <c r="E277" s="655">
        <v>1620.03</v>
      </c>
      <c r="F277" s="654" t="s">
        <v>750</v>
      </c>
      <c r="G277" s="656">
        <v>2000</v>
      </c>
      <c r="H277" s="657" t="s">
        <v>751</v>
      </c>
      <c r="I277" s="658">
        <v>1.0999999999999999E-2</v>
      </c>
      <c r="J277" s="657" t="s">
        <v>752</v>
      </c>
      <c r="K277" s="658">
        <v>0.81</v>
      </c>
      <c r="L277" s="657" t="s">
        <v>753</v>
      </c>
      <c r="M277" s="659">
        <v>22.58</v>
      </c>
      <c r="N277" s="657" t="s">
        <v>754</v>
      </c>
      <c r="O277" s="660"/>
      <c r="P277" s="661"/>
      <c r="Q277" s="660">
        <v>1620.03</v>
      </c>
      <c r="R277" s="661" t="s">
        <v>750</v>
      </c>
      <c r="S277" s="662">
        <v>0.01</v>
      </c>
      <c r="T277" s="661" t="s">
        <v>752</v>
      </c>
      <c r="U277" s="663"/>
      <c r="V277" s="664"/>
      <c r="W277" s="663"/>
      <c r="X277" s="664"/>
      <c r="Y277" s="665">
        <v>36</v>
      </c>
    </row>
    <row r="278" spans="1:25" x14ac:dyDescent="0.3">
      <c r="A278" s="653" t="s">
        <v>744</v>
      </c>
      <c r="B278" s="653" t="s">
        <v>740</v>
      </c>
      <c r="C278" s="654" t="s">
        <v>856</v>
      </c>
      <c r="D278" s="653" t="s">
        <v>56</v>
      </c>
      <c r="E278" s="655">
        <v>64</v>
      </c>
      <c r="F278" s="654" t="s">
        <v>847</v>
      </c>
      <c r="G278" s="656"/>
      <c r="H278" s="657"/>
      <c r="I278" s="658"/>
      <c r="J278" s="657"/>
      <c r="K278" s="658"/>
      <c r="L278" s="657"/>
      <c r="M278" s="659"/>
      <c r="N278" s="657"/>
      <c r="O278" s="660"/>
      <c r="P278" s="661"/>
      <c r="Q278" s="660"/>
      <c r="R278" s="661"/>
      <c r="S278" s="662"/>
      <c r="T278" s="661"/>
      <c r="U278" s="663"/>
      <c r="V278" s="664"/>
      <c r="W278" s="663">
        <v>6.5</v>
      </c>
      <c r="X278" s="664" t="s">
        <v>848</v>
      </c>
      <c r="Y278" s="665">
        <v>416</v>
      </c>
    </row>
    <row r="279" spans="1:25" x14ac:dyDescent="0.3">
      <c r="A279" s="653"/>
      <c r="B279" s="653"/>
      <c r="C279" s="654"/>
      <c r="D279" s="653"/>
      <c r="E279" s="655"/>
      <c r="F279" s="654"/>
      <c r="G279" s="656"/>
      <c r="H279" s="657"/>
      <c r="I279" s="658"/>
      <c r="J279" s="657"/>
      <c r="K279" s="658"/>
      <c r="L279" s="657"/>
      <c r="M279" s="659"/>
      <c r="N279" s="657"/>
      <c r="O279" s="660"/>
      <c r="P279" s="661"/>
      <c r="Q279" s="660"/>
      <c r="R279" s="661"/>
      <c r="S279" s="662"/>
      <c r="T279" s="661"/>
      <c r="U279" s="663"/>
      <c r="V279" s="664"/>
      <c r="W279" s="663"/>
      <c r="X279" s="664"/>
      <c r="Y279" s="665"/>
    </row>
    <row r="280" spans="1:25" x14ac:dyDescent="0.3">
      <c r="A280" s="653" t="s">
        <v>744</v>
      </c>
      <c r="B280" s="653" t="s">
        <v>865</v>
      </c>
      <c r="C280" s="654" t="s">
        <v>749</v>
      </c>
      <c r="D280" s="653" t="s">
        <v>17</v>
      </c>
      <c r="E280" s="655">
        <v>1605.02</v>
      </c>
      <c r="F280" s="654" t="s">
        <v>750</v>
      </c>
      <c r="G280" s="656">
        <v>250</v>
      </c>
      <c r="H280" s="657" t="s">
        <v>751</v>
      </c>
      <c r="I280" s="658">
        <v>0.16600000000000001</v>
      </c>
      <c r="J280" s="657" t="s">
        <v>752</v>
      </c>
      <c r="K280" s="658">
        <v>6.42</v>
      </c>
      <c r="L280" s="657" t="s">
        <v>753</v>
      </c>
      <c r="M280" s="659">
        <v>41.55</v>
      </c>
      <c r="N280" s="657" t="s">
        <v>754</v>
      </c>
      <c r="O280" s="660"/>
      <c r="P280" s="661"/>
      <c r="Q280" s="660"/>
      <c r="R280" s="661"/>
      <c r="S280" s="662"/>
      <c r="T280" s="661"/>
      <c r="U280" s="663"/>
      <c r="V280" s="664"/>
      <c r="W280" s="663"/>
      <c r="X280" s="664"/>
      <c r="Y280" s="665">
        <v>267</v>
      </c>
    </row>
    <row r="281" spans="1:25" x14ac:dyDescent="0.3">
      <c r="A281" s="653" t="s">
        <v>744</v>
      </c>
      <c r="B281" s="653" t="s">
        <v>865</v>
      </c>
      <c r="C281" s="654" t="s">
        <v>755</v>
      </c>
      <c r="D281" s="653" t="s">
        <v>19</v>
      </c>
      <c r="E281" s="655">
        <v>1605.02</v>
      </c>
      <c r="F281" s="654" t="s">
        <v>750</v>
      </c>
      <c r="G281" s="666">
        <v>562</v>
      </c>
      <c r="H281" s="657" t="s">
        <v>751</v>
      </c>
      <c r="I281" s="666">
        <v>0.04</v>
      </c>
      <c r="J281" s="657" t="s">
        <v>752</v>
      </c>
      <c r="K281" s="666">
        <v>2.86</v>
      </c>
      <c r="L281" s="657" t="s">
        <v>753</v>
      </c>
      <c r="M281" s="662">
        <v>22.49</v>
      </c>
      <c r="N281" s="657" t="s">
        <v>754</v>
      </c>
      <c r="O281" s="667"/>
      <c r="P281" s="661"/>
      <c r="Q281" s="668"/>
      <c r="R281" s="661"/>
      <c r="S281" s="659"/>
      <c r="T281" s="661"/>
      <c r="U281" s="663"/>
      <c r="V281" s="664"/>
      <c r="W281" s="663"/>
      <c r="X281" s="664"/>
      <c r="Y281" s="665">
        <v>64</v>
      </c>
    </row>
    <row r="282" spans="1:25" x14ac:dyDescent="0.3">
      <c r="A282" s="653" t="s">
        <v>744</v>
      </c>
      <c r="B282" s="653" t="s">
        <v>865</v>
      </c>
      <c r="C282" s="654" t="s">
        <v>756</v>
      </c>
      <c r="D282" s="653" t="s">
        <v>21</v>
      </c>
      <c r="E282" s="655">
        <v>277.02</v>
      </c>
      <c r="F282" s="654" t="s">
        <v>757</v>
      </c>
      <c r="G282" s="666">
        <v>180</v>
      </c>
      <c r="H282" s="657" t="s">
        <v>758</v>
      </c>
      <c r="I282" s="666">
        <v>0.17199999999999999</v>
      </c>
      <c r="J282" s="657" t="s">
        <v>759</v>
      </c>
      <c r="K282" s="666">
        <v>1.54</v>
      </c>
      <c r="L282" s="657" t="s">
        <v>753</v>
      </c>
      <c r="M282" s="662">
        <v>31</v>
      </c>
      <c r="N282" s="657" t="s">
        <v>754</v>
      </c>
      <c r="O282" s="660"/>
      <c r="P282" s="661"/>
      <c r="Q282" s="660"/>
      <c r="R282" s="661"/>
      <c r="S282" s="662"/>
      <c r="T282" s="661"/>
      <c r="U282" s="669"/>
      <c r="V282" s="664"/>
      <c r="W282" s="670"/>
      <c r="X282" s="664"/>
      <c r="Y282" s="665">
        <v>48</v>
      </c>
    </row>
    <row r="283" spans="1:25" x14ac:dyDescent="0.3">
      <c r="A283" s="653" t="s">
        <v>744</v>
      </c>
      <c r="B283" s="653" t="s">
        <v>865</v>
      </c>
      <c r="C283" s="654" t="s">
        <v>760</v>
      </c>
      <c r="D283" s="653" t="s">
        <v>761</v>
      </c>
      <c r="E283" s="655">
        <v>277.02</v>
      </c>
      <c r="F283" s="654" t="s">
        <v>757</v>
      </c>
      <c r="G283" s="656"/>
      <c r="H283" s="657"/>
      <c r="I283" s="658"/>
      <c r="J283" s="657"/>
      <c r="K283" s="658"/>
      <c r="L283" s="657"/>
      <c r="M283" s="659"/>
      <c r="N283" s="657"/>
      <c r="O283" s="660">
        <v>300</v>
      </c>
      <c r="P283" s="661" t="s">
        <v>762</v>
      </c>
      <c r="Q283" s="660">
        <v>0.92</v>
      </c>
      <c r="R283" s="661" t="s">
        <v>763</v>
      </c>
      <c r="S283" s="662">
        <v>6.4</v>
      </c>
      <c r="T283" s="661" t="s">
        <v>764</v>
      </c>
      <c r="U283" s="663"/>
      <c r="V283" s="664"/>
      <c r="W283" s="663"/>
      <c r="X283" s="664"/>
      <c r="Y283" s="665">
        <v>6</v>
      </c>
    </row>
    <row r="284" spans="1:25" x14ac:dyDescent="0.3">
      <c r="A284" s="653" t="s">
        <v>744</v>
      </c>
      <c r="B284" s="653" t="s">
        <v>865</v>
      </c>
      <c r="C284" s="654" t="s">
        <v>765</v>
      </c>
      <c r="D284" s="653" t="s">
        <v>766</v>
      </c>
      <c r="E284" s="655">
        <v>277.02</v>
      </c>
      <c r="F284" s="654" t="s">
        <v>757</v>
      </c>
      <c r="G284" s="666"/>
      <c r="H284" s="657"/>
      <c r="I284" s="666"/>
      <c r="J284" s="657"/>
      <c r="K284" s="666"/>
      <c r="L284" s="657"/>
      <c r="M284" s="662"/>
      <c r="N284" s="657"/>
      <c r="O284" s="667"/>
      <c r="P284" s="661"/>
      <c r="Q284" s="668"/>
      <c r="R284" s="661"/>
      <c r="S284" s="659"/>
      <c r="T284" s="661"/>
      <c r="U284" s="663">
        <v>39</v>
      </c>
      <c r="V284" s="664" t="s">
        <v>758</v>
      </c>
      <c r="W284" s="663">
        <v>0.75</v>
      </c>
      <c r="X284" s="664" t="s">
        <v>759</v>
      </c>
      <c r="Y284" s="665">
        <v>208</v>
      </c>
    </row>
    <row r="285" spans="1:25" x14ac:dyDescent="0.3">
      <c r="A285" s="653" t="s">
        <v>744</v>
      </c>
      <c r="B285" s="653" t="s">
        <v>865</v>
      </c>
      <c r="C285" s="654" t="s">
        <v>767</v>
      </c>
      <c r="D285" s="653" t="s">
        <v>768</v>
      </c>
      <c r="E285" s="655">
        <v>248.77</v>
      </c>
      <c r="F285" s="654" t="s">
        <v>757</v>
      </c>
      <c r="G285" s="666">
        <v>9</v>
      </c>
      <c r="H285" s="657" t="s">
        <v>758</v>
      </c>
      <c r="I285" s="666">
        <v>2.778</v>
      </c>
      <c r="J285" s="657" t="s">
        <v>759</v>
      </c>
      <c r="K285" s="666">
        <v>27.64</v>
      </c>
      <c r="L285" s="657" t="s">
        <v>753</v>
      </c>
      <c r="M285" s="662">
        <v>25</v>
      </c>
      <c r="N285" s="657" t="s">
        <v>754</v>
      </c>
      <c r="O285" s="667"/>
      <c r="P285" s="661"/>
      <c r="Q285" s="668"/>
      <c r="R285" s="661"/>
      <c r="S285" s="659"/>
      <c r="T285" s="661"/>
      <c r="U285" s="663"/>
      <c r="V285" s="664"/>
      <c r="W285" s="663"/>
      <c r="X285" s="664"/>
      <c r="Y285" s="665">
        <v>691</v>
      </c>
    </row>
    <row r="286" spans="1:25" x14ac:dyDescent="0.3">
      <c r="A286" s="653" t="s">
        <v>744</v>
      </c>
      <c r="B286" s="653" t="s">
        <v>865</v>
      </c>
      <c r="C286" s="654" t="s">
        <v>769</v>
      </c>
      <c r="D286" s="653" t="s">
        <v>770</v>
      </c>
      <c r="E286" s="655">
        <v>248.77</v>
      </c>
      <c r="F286" s="654" t="s">
        <v>771</v>
      </c>
      <c r="G286" s="666"/>
      <c r="H286" s="657"/>
      <c r="I286" s="666"/>
      <c r="J286" s="657"/>
      <c r="K286" s="666"/>
      <c r="L286" s="657"/>
      <c r="M286" s="662"/>
      <c r="N286" s="657"/>
      <c r="O286" s="667">
        <v>5300</v>
      </c>
      <c r="P286" s="661" t="s">
        <v>772</v>
      </c>
      <c r="Q286" s="668">
        <v>0.05</v>
      </c>
      <c r="R286" s="661" t="s">
        <v>773</v>
      </c>
      <c r="S286" s="659">
        <v>28.06</v>
      </c>
      <c r="T286" s="661" t="s">
        <v>774</v>
      </c>
      <c r="U286" s="663"/>
      <c r="V286" s="664"/>
      <c r="W286" s="663"/>
      <c r="X286" s="664"/>
      <c r="Y286" s="665">
        <v>1</v>
      </c>
    </row>
    <row r="287" spans="1:25" x14ac:dyDescent="0.3">
      <c r="A287" s="653" t="s">
        <v>744</v>
      </c>
      <c r="B287" s="653" t="s">
        <v>865</v>
      </c>
      <c r="C287" s="654" t="s">
        <v>769</v>
      </c>
      <c r="D287" s="653" t="s">
        <v>775</v>
      </c>
      <c r="E287" s="655">
        <v>62.19</v>
      </c>
      <c r="F287" s="654" t="s">
        <v>771</v>
      </c>
      <c r="G287" s="666"/>
      <c r="H287" s="657"/>
      <c r="I287" s="666"/>
      <c r="J287" s="657"/>
      <c r="K287" s="666"/>
      <c r="L287" s="657"/>
      <c r="M287" s="662"/>
      <c r="N287" s="657"/>
      <c r="O287" s="667">
        <v>2450</v>
      </c>
      <c r="P287" s="661" t="s">
        <v>772</v>
      </c>
      <c r="Q287" s="668">
        <v>0.03</v>
      </c>
      <c r="R287" s="661" t="s">
        <v>773</v>
      </c>
      <c r="S287" s="659">
        <v>31.22</v>
      </c>
      <c r="T287" s="661" t="s">
        <v>774</v>
      </c>
      <c r="U287" s="663"/>
      <c r="V287" s="664"/>
      <c r="W287" s="663"/>
      <c r="X287" s="664"/>
      <c r="Y287" s="665">
        <v>1</v>
      </c>
    </row>
    <row r="288" spans="1:25" x14ac:dyDescent="0.3">
      <c r="A288" s="653" t="s">
        <v>744</v>
      </c>
      <c r="B288" s="653" t="s">
        <v>865</v>
      </c>
      <c r="C288" s="654" t="s">
        <v>769</v>
      </c>
      <c r="D288" s="653" t="s">
        <v>776</v>
      </c>
      <c r="E288" s="655">
        <v>31.1</v>
      </c>
      <c r="F288" s="654" t="s">
        <v>771</v>
      </c>
      <c r="G288" s="666"/>
      <c r="H288" s="657"/>
      <c r="I288" s="666"/>
      <c r="J288" s="657"/>
      <c r="K288" s="666"/>
      <c r="L288" s="657"/>
      <c r="M288" s="662"/>
      <c r="N288" s="657"/>
      <c r="O288" s="667">
        <v>2450</v>
      </c>
      <c r="P288" s="661" t="s">
        <v>772</v>
      </c>
      <c r="Q288" s="668">
        <v>0.01</v>
      </c>
      <c r="R288" s="661" t="s">
        <v>773</v>
      </c>
      <c r="S288" s="659">
        <v>32.28</v>
      </c>
      <c r="T288" s="661" t="s">
        <v>774</v>
      </c>
      <c r="U288" s="663"/>
      <c r="V288" s="664"/>
      <c r="W288" s="663"/>
      <c r="X288" s="664"/>
      <c r="Y288" s="665">
        <v>0</v>
      </c>
    </row>
    <row r="289" spans="1:25" x14ac:dyDescent="0.3">
      <c r="A289" s="653" t="s">
        <v>744</v>
      </c>
      <c r="B289" s="653" t="s">
        <v>865</v>
      </c>
      <c r="C289" s="654" t="s">
        <v>777</v>
      </c>
      <c r="D289" s="653" t="s">
        <v>859</v>
      </c>
      <c r="E289" s="655">
        <v>6.09</v>
      </c>
      <c r="F289" s="654" t="s">
        <v>757</v>
      </c>
      <c r="G289" s="666"/>
      <c r="H289" s="657"/>
      <c r="I289" s="666"/>
      <c r="J289" s="657"/>
      <c r="K289" s="666"/>
      <c r="L289" s="657"/>
      <c r="M289" s="662"/>
      <c r="N289" s="657"/>
      <c r="O289" s="667">
        <v>16</v>
      </c>
      <c r="P289" s="661" t="s">
        <v>779</v>
      </c>
      <c r="Q289" s="668">
        <v>0.38</v>
      </c>
      <c r="R289" s="661" t="s">
        <v>771</v>
      </c>
      <c r="S289" s="659">
        <v>4.62</v>
      </c>
      <c r="T289" s="661" t="s">
        <v>780</v>
      </c>
      <c r="U289" s="663"/>
      <c r="V289" s="664"/>
      <c r="W289" s="663"/>
      <c r="X289" s="664"/>
      <c r="Y289" s="665">
        <v>2</v>
      </c>
    </row>
    <row r="290" spans="1:25" x14ac:dyDescent="0.3">
      <c r="A290" s="653" t="s">
        <v>744</v>
      </c>
      <c r="B290" s="653" t="s">
        <v>865</v>
      </c>
      <c r="C290" s="654" t="s">
        <v>777</v>
      </c>
      <c r="D290" s="653" t="s">
        <v>778</v>
      </c>
      <c r="E290" s="655">
        <v>143.18</v>
      </c>
      <c r="F290" s="654" t="s">
        <v>757</v>
      </c>
      <c r="G290" s="666"/>
      <c r="H290" s="657"/>
      <c r="I290" s="666"/>
      <c r="J290" s="657"/>
      <c r="K290" s="666"/>
      <c r="L290" s="657"/>
      <c r="M290" s="662"/>
      <c r="N290" s="657"/>
      <c r="O290" s="667">
        <v>16</v>
      </c>
      <c r="P290" s="661" t="s">
        <v>779</v>
      </c>
      <c r="Q290" s="668">
        <v>8.9499999999999993</v>
      </c>
      <c r="R290" s="661" t="s">
        <v>771</v>
      </c>
      <c r="S290" s="659">
        <v>16.93</v>
      </c>
      <c r="T290" s="661" t="s">
        <v>780</v>
      </c>
      <c r="U290" s="663"/>
      <c r="V290" s="664"/>
      <c r="W290" s="663"/>
      <c r="X290" s="664"/>
      <c r="Y290" s="665">
        <v>163</v>
      </c>
    </row>
    <row r="291" spans="1:25" x14ac:dyDescent="0.3">
      <c r="A291" s="653" t="s">
        <v>744</v>
      </c>
      <c r="B291" s="653" t="s">
        <v>865</v>
      </c>
      <c r="C291" s="654" t="s">
        <v>777</v>
      </c>
      <c r="D291" s="653" t="s">
        <v>860</v>
      </c>
      <c r="E291" s="655">
        <v>4.0599999999999996</v>
      </c>
      <c r="F291" s="654" t="s">
        <v>757</v>
      </c>
      <c r="G291" s="656"/>
      <c r="H291" s="657"/>
      <c r="I291" s="658"/>
      <c r="J291" s="657"/>
      <c r="K291" s="658"/>
      <c r="L291" s="657"/>
      <c r="M291" s="659"/>
      <c r="N291" s="657"/>
      <c r="O291" s="660">
        <v>16</v>
      </c>
      <c r="P291" s="661" t="s">
        <v>779</v>
      </c>
      <c r="Q291" s="660">
        <v>0.25</v>
      </c>
      <c r="R291" s="661" t="s">
        <v>771</v>
      </c>
      <c r="S291" s="662">
        <v>1.3</v>
      </c>
      <c r="T291" s="661" t="s">
        <v>780</v>
      </c>
      <c r="U291" s="663"/>
      <c r="V291" s="664"/>
      <c r="W291" s="663"/>
      <c r="X291" s="664"/>
      <c r="Y291" s="665">
        <v>0</v>
      </c>
    </row>
    <row r="292" spans="1:25" x14ac:dyDescent="0.3">
      <c r="A292" s="653" t="s">
        <v>744</v>
      </c>
      <c r="B292" s="653" t="s">
        <v>865</v>
      </c>
      <c r="C292" s="654" t="s">
        <v>777</v>
      </c>
      <c r="D292" s="653" t="s">
        <v>781</v>
      </c>
      <c r="E292" s="655">
        <v>95.45</v>
      </c>
      <c r="F292" s="654" t="s">
        <v>757</v>
      </c>
      <c r="G292" s="656"/>
      <c r="H292" s="657"/>
      <c r="I292" s="658"/>
      <c r="J292" s="657"/>
      <c r="K292" s="658"/>
      <c r="L292" s="657"/>
      <c r="M292" s="659"/>
      <c r="N292" s="657"/>
      <c r="O292" s="660">
        <v>16</v>
      </c>
      <c r="P292" s="661" t="s">
        <v>779</v>
      </c>
      <c r="Q292" s="660">
        <v>5.97</v>
      </c>
      <c r="R292" s="661" t="s">
        <v>771</v>
      </c>
      <c r="S292" s="662">
        <v>7</v>
      </c>
      <c r="T292" s="661" t="s">
        <v>780</v>
      </c>
      <c r="U292" s="663"/>
      <c r="V292" s="664"/>
      <c r="W292" s="663"/>
      <c r="X292" s="664"/>
      <c r="Y292" s="665">
        <v>45</v>
      </c>
    </row>
    <row r="293" spans="1:25" x14ac:dyDescent="0.3">
      <c r="A293" s="653" t="s">
        <v>744</v>
      </c>
      <c r="B293" s="653" t="s">
        <v>865</v>
      </c>
      <c r="C293" s="654" t="s">
        <v>777</v>
      </c>
      <c r="D293" s="653" t="s">
        <v>782</v>
      </c>
      <c r="E293" s="655">
        <v>124.39</v>
      </c>
      <c r="F293" s="654" t="s">
        <v>771</v>
      </c>
      <c r="G293" s="666"/>
      <c r="H293" s="657"/>
      <c r="I293" s="666"/>
      <c r="J293" s="657"/>
      <c r="K293" s="666"/>
      <c r="L293" s="657"/>
      <c r="M293" s="662"/>
      <c r="N293" s="657"/>
      <c r="O293" s="660">
        <v>30</v>
      </c>
      <c r="P293" s="661" t="s">
        <v>783</v>
      </c>
      <c r="Q293" s="668">
        <v>4.1500000000000004</v>
      </c>
      <c r="R293" s="661" t="s">
        <v>784</v>
      </c>
      <c r="S293" s="659">
        <v>15.57</v>
      </c>
      <c r="T293" s="661" t="s">
        <v>785</v>
      </c>
      <c r="U293" s="663"/>
      <c r="V293" s="664"/>
      <c r="W293" s="663"/>
      <c r="X293" s="664"/>
      <c r="Y293" s="665">
        <v>69</v>
      </c>
    </row>
    <row r="294" spans="1:25" x14ac:dyDescent="0.3">
      <c r="A294" s="653" t="s">
        <v>744</v>
      </c>
      <c r="B294" s="653" t="s">
        <v>865</v>
      </c>
      <c r="C294" s="654" t="s">
        <v>786</v>
      </c>
      <c r="D294" s="653" t="s">
        <v>28</v>
      </c>
      <c r="E294" s="655">
        <v>1605.02</v>
      </c>
      <c r="F294" s="654" t="s">
        <v>750</v>
      </c>
      <c r="G294" s="666">
        <v>40</v>
      </c>
      <c r="H294" s="657" t="s">
        <v>751</v>
      </c>
      <c r="I294" s="666">
        <v>0.57899999999999996</v>
      </c>
      <c r="J294" s="657" t="s">
        <v>752</v>
      </c>
      <c r="K294" s="666">
        <v>40.130000000000003</v>
      </c>
      <c r="L294" s="657" t="s">
        <v>753</v>
      </c>
      <c r="M294" s="662">
        <v>23.15</v>
      </c>
      <c r="N294" s="657" t="s">
        <v>754</v>
      </c>
      <c r="O294" s="667"/>
      <c r="P294" s="661"/>
      <c r="Q294" s="668"/>
      <c r="R294" s="661"/>
      <c r="S294" s="659"/>
      <c r="T294" s="661"/>
      <c r="U294" s="663"/>
      <c r="V294" s="664"/>
      <c r="W294" s="663"/>
      <c r="X294" s="664"/>
      <c r="Y294" s="665">
        <v>929</v>
      </c>
    </row>
    <row r="295" spans="1:25" x14ac:dyDescent="0.3">
      <c r="A295" s="653" t="s">
        <v>744</v>
      </c>
      <c r="B295" s="653" t="s">
        <v>865</v>
      </c>
      <c r="C295" s="654" t="s">
        <v>787</v>
      </c>
      <c r="D295" s="653" t="s">
        <v>30</v>
      </c>
      <c r="E295" s="655">
        <v>1605.02</v>
      </c>
      <c r="F295" s="654" t="s">
        <v>750</v>
      </c>
      <c r="G295" s="666">
        <v>350</v>
      </c>
      <c r="H295" s="657" t="s">
        <v>751</v>
      </c>
      <c r="I295" s="666">
        <v>5.6000000000000001E-2</v>
      </c>
      <c r="J295" s="657" t="s">
        <v>752</v>
      </c>
      <c r="K295" s="666">
        <v>4.59</v>
      </c>
      <c r="L295" s="657" t="s">
        <v>753</v>
      </c>
      <c r="M295" s="662">
        <v>19.5</v>
      </c>
      <c r="N295" s="657" t="s">
        <v>754</v>
      </c>
      <c r="O295" s="667"/>
      <c r="P295" s="661"/>
      <c r="Q295" s="668"/>
      <c r="R295" s="661"/>
      <c r="S295" s="659"/>
      <c r="T295" s="661"/>
      <c r="U295" s="663"/>
      <c r="V295" s="664"/>
      <c r="W295" s="663"/>
      <c r="X295" s="664"/>
      <c r="Y295" s="665">
        <v>89</v>
      </c>
    </row>
    <row r="296" spans="1:25" x14ac:dyDescent="0.3">
      <c r="A296" s="653" t="s">
        <v>744</v>
      </c>
      <c r="B296" s="653" t="s">
        <v>865</v>
      </c>
      <c r="C296" s="654" t="s">
        <v>788</v>
      </c>
      <c r="D296" s="653" t="s">
        <v>789</v>
      </c>
      <c r="E296" s="655">
        <v>33.1</v>
      </c>
      <c r="F296" s="654" t="s">
        <v>771</v>
      </c>
      <c r="G296" s="666"/>
      <c r="H296" s="657"/>
      <c r="I296" s="666"/>
      <c r="J296" s="657"/>
      <c r="K296" s="666"/>
      <c r="L296" s="657"/>
      <c r="M296" s="662"/>
      <c r="N296" s="657"/>
      <c r="O296" s="667"/>
      <c r="P296" s="661"/>
      <c r="Q296" s="668">
        <v>33.1</v>
      </c>
      <c r="R296" s="661" t="s">
        <v>771</v>
      </c>
      <c r="S296" s="659">
        <v>0.49</v>
      </c>
      <c r="T296" s="661" t="s">
        <v>780</v>
      </c>
      <c r="U296" s="663"/>
      <c r="V296" s="664"/>
      <c r="W296" s="663"/>
      <c r="X296" s="664"/>
      <c r="Y296" s="665">
        <v>17</v>
      </c>
    </row>
    <row r="297" spans="1:25" x14ac:dyDescent="0.3">
      <c r="A297" s="653" t="s">
        <v>744</v>
      </c>
      <c r="B297" s="653" t="s">
        <v>865</v>
      </c>
      <c r="C297" s="654" t="s">
        <v>796</v>
      </c>
      <c r="D297" s="653" t="s">
        <v>797</v>
      </c>
      <c r="E297" s="655">
        <v>320.91000000000003</v>
      </c>
      <c r="F297" s="654" t="s">
        <v>792</v>
      </c>
      <c r="G297" s="666"/>
      <c r="H297" s="657"/>
      <c r="I297" s="666"/>
      <c r="J297" s="657"/>
      <c r="K297" s="666"/>
      <c r="L297" s="657"/>
      <c r="M297" s="662"/>
      <c r="N297" s="657"/>
      <c r="O297" s="667">
        <v>13.36</v>
      </c>
      <c r="P297" s="661" t="s">
        <v>793</v>
      </c>
      <c r="Q297" s="668">
        <v>24.02</v>
      </c>
      <c r="R297" s="661" t="s">
        <v>794</v>
      </c>
      <c r="S297" s="659">
        <v>6.55</v>
      </c>
      <c r="T297" s="661" t="s">
        <v>795</v>
      </c>
      <c r="U297" s="663"/>
      <c r="V297" s="664"/>
      <c r="W297" s="663"/>
      <c r="X297" s="664"/>
      <c r="Y297" s="665">
        <v>169</v>
      </c>
    </row>
    <row r="298" spans="1:25" x14ac:dyDescent="0.3">
      <c r="A298" s="653" t="s">
        <v>744</v>
      </c>
      <c r="B298" s="653" t="s">
        <v>865</v>
      </c>
      <c r="C298" s="654" t="s">
        <v>796</v>
      </c>
      <c r="D298" s="653" t="s">
        <v>798</v>
      </c>
      <c r="E298" s="655">
        <v>125.58</v>
      </c>
      <c r="F298" s="654" t="s">
        <v>792</v>
      </c>
      <c r="G298" s="666"/>
      <c r="H298" s="657"/>
      <c r="I298" s="666"/>
      <c r="J298" s="657"/>
      <c r="K298" s="666"/>
      <c r="L298" s="657"/>
      <c r="M298" s="662"/>
      <c r="N298" s="657"/>
      <c r="O298" s="667">
        <v>13.36</v>
      </c>
      <c r="P298" s="661" t="s">
        <v>793</v>
      </c>
      <c r="Q298" s="668">
        <v>9.4</v>
      </c>
      <c r="R298" s="661" t="s">
        <v>794</v>
      </c>
      <c r="S298" s="659">
        <v>6.55</v>
      </c>
      <c r="T298" s="661" t="s">
        <v>795</v>
      </c>
      <c r="U298" s="663"/>
      <c r="V298" s="664"/>
      <c r="W298" s="663"/>
      <c r="X298" s="664"/>
      <c r="Y298" s="665">
        <v>66</v>
      </c>
    </row>
    <row r="299" spans="1:25" x14ac:dyDescent="0.3">
      <c r="A299" s="653" t="s">
        <v>744</v>
      </c>
      <c r="B299" s="653" t="s">
        <v>865</v>
      </c>
      <c r="C299" s="654" t="s">
        <v>799</v>
      </c>
      <c r="D299" s="653" t="s">
        <v>800</v>
      </c>
      <c r="E299" s="655">
        <v>202.44</v>
      </c>
      <c r="F299" s="654" t="s">
        <v>792</v>
      </c>
      <c r="G299" s="666"/>
      <c r="H299" s="657"/>
      <c r="I299" s="666"/>
      <c r="J299" s="657"/>
      <c r="K299" s="666"/>
      <c r="L299" s="657"/>
      <c r="M299" s="662"/>
      <c r="N299" s="657"/>
      <c r="O299" s="660">
        <v>20.86</v>
      </c>
      <c r="P299" s="661" t="s">
        <v>793</v>
      </c>
      <c r="Q299" s="668">
        <v>9.6999999999999993</v>
      </c>
      <c r="R299" s="661" t="s">
        <v>794</v>
      </c>
      <c r="S299" s="659">
        <v>10.210000000000001</v>
      </c>
      <c r="T299" s="661" t="s">
        <v>795</v>
      </c>
      <c r="U299" s="663"/>
      <c r="V299" s="664"/>
      <c r="W299" s="663"/>
      <c r="X299" s="664"/>
      <c r="Y299" s="665">
        <v>106</v>
      </c>
    </row>
    <row r="300" spans="1:25" x14ac:dyDescent="0.3">
      <c r="A300" s="653" t="s">
        <v>744</v>
      </c>
      <c r="B300" s="653" t="s">
        <v>865</v>
      </c>
      <c r="C300" s="654" t="s">
        <v>788</v>
      </c>
      <c r="D300" s="653" t="s">
        <v>802</v>
      </c>
      <c r="E300" s="655">
        <v>280.88</v>
      </c>
      <c r="F300" s="654" t="s">
        <v>771</v>
      </c>
      <c r="G300" s="666"/>
      <c r="H300" s="657"/>
      <c r="I300" s="666"/>
      <c r="J300" s="657"/>
      <c r="K300" s="666"/>
      <c r="L300" s="657"/>
      <c r="M300" s="662"/>
      <c r="N300" s="657"/>
      <c r="O300" s="660">
        <v>250</v>
      </c>
      <c r="P300" s="661" t="s">
        <v>772</v>
      </c>
      <c r="Q300" s="668">
        <v>1.1200000000000001</v>
      </c>
      <c r="R300" s="661" t="s">
        <v>773</v>
      </c>
      <c r="S300" s="659">
        <v>61.58</v>
      </c>
      <c r="T300" s="661" t="s">
        <v>774</v>
      </c>
      <c r="U300" s="663"/>
      <c r="V300" s="664"/>
      <c r="W300" s="663"/>
      <c r="X300" s="664"/>
      <c r="Y300" s="665">
        <v>74</v>
      </c>
    </row>
    <row r="301" spans="1:25" x14ac:dyDescent="0.3">
      <c r="A301" s="653" t="s">
        <v>744</v>
      </c>
      <c r="B301" s="653" t="s">
        <v>865</v>
      </c>
      <c r="C301" s="654" t="s">
        <v>803</v>
      </c>
      <c r="D301" s="653" t="s">
        <v>35</v>
      </c>
      <c r="E301" s="655">
        <v>1765.27</v>
      </c>
      <c r="F301" s="654" t="s">
        <v>757</v>
      </c>
      <c r="G301" s="666"/>
      <c r="H301" s="657"/>
      <c r="I301" s="666"/>
      <c r="J301" s="657"/>
      <c r="K301" s="666"/>
      <c r="L301" s="657"/>
      <c r="M301" s="662"/>
      <c r="N301" s="657"/>
      <c r="O301" s="660"/>
      <c r="P301" s="661"/>
      <c r="Q301" s="668">
        <v>1765.27</v>
      </c>
      <c r="R301" s="661" t="s">
        <v>757</v>
      </c>
      <c r="S301" s="659">
        <v>0.41</v>
      </c>
      <c r="T301" s="661" t="s">
        <v>759</v>
      </c>
      <c r="U301" s="663"/>
      <c r="V301" s="664"/>
      <c r="W301" s="663"/>
      <c r="X301" s="664"/>
      <c r="Y301" s="665">
        <v>777</v>
      </c>
    </row>
    <row r="302" spans="1:25" x14ac:dyDescent="0.3">
      <c r="A302" s="653" t="s">
        <v>744</v>
      </c>
      <c r="B302" s="653" t="s">
        <v>865</v>
      </c>
      <c r="C302" s="654" t="s">
        <v>804</v>
      </c>
      <c r="D302" s="653" t="s">
        <v>805</v>
      </c>
      <c r="E302" s="655">
        <v>84.82</v>
      </c>
      <c r="F302" s="654" t="s">
        <v>771</v>
      </c>
      <c r="G302" s="666"/>
      <c r="H302" s="657"/>
      <c r="I302" s="666"/>
      <c r="J302" s="657"/>
      <c r="K302" s="666"/>
      <c r="L302" s="657"/>
      <c r="M302" s="662"/>
      <c r="N302" s="657"/>
      <c r="O302" s="667"/>
      <c r="P302" s="661"/>
      <c r="Q302" s="668">
        <v>84.82</v>
      </c>
      <c r="R302" s="661" t="s">
        <v>771</v>
      </c>
      <c r="S302" s="659">
        <v>1.1599999999999999</v>
      </c>
      <c r="T302" s="661" t="s">
        <v>780</v>
      </c>
      <c r="U302" s="663"/>
      <c r="V302" s="664"/>
      <c r="W302" s="663"/>
      <c r="X302" s="664"/>
      <c r="Y302" s="665">
        <v>106</v>
      </c>
    </row>
    <row r="303" spans="1:25" x14ac:dyDescent="0.3">
      <c r="A303" s="653" t="s">
        <v>744</v>
      </c>
      <c r="B303" s="653" t="s">
        <v>865</v>
      </c>
      <c r="C303" s="654" t="s">
        <v>804</v>
      </c>
      <c r="D303" s="653" t="s">
        <v>806</v>
      </c>
      <c r="E303" s="655">
        <v>42.41</v>
      </c>
      <c r="F303" s="654" t="s">
        <v>771</v>
      </c>
      <c r="G303" s="666"/>
      <c r="H303" s="657"/>
      <c r="I303" s="666"/>
      <c r="J303" s="657"/>
      <c r="K303" s="666"/>
      <c r="L303" s="657"/>
      <c r="M303" s="662"/>
      <c r="N303" s="657"/>
      <c r="O303" s="667"/>
      <c r="P303" s="661"/>
      <c r="Q303" s="668">
        <v>42.41</v>
      </c>
      <c r="R303" s="661" t="s">
        <v>771</v>
      </c>
      <c r="S303" s="659">
        <v>0.3</v>
      </c>
      <c r="T303" s="661" t="s">
        <v>780</v>
      </c>
      <c r="U303" s="663"/>
      <c r="V303" s="664"/>
      <c r="W303" s="663"/>
      <c r="X303" s="664"/>
      <c r="Y303" s="665">
        <v>14</v>
      </c>
    </row>
    <row r="304" spans="1:25" x14ac:dyDescent="0.3">
      <c r="A304" s="653" t="s">
        <v>744</v>
      </c>
      <c r="B304" s="653" t="s">
        <v>865</v>
      </c>
      <c r="C304" s="654" t="s">
        <v>804</v>
      </c>
      <c r="D304" s="653" t="s">
        <v>807</v>
      </c>
      <c r="E304" s="655">
        <v>84.82</v>
      </c>
      <c r="F304" s="654" t="s">
        <v>808</v>
      </c>
      <c r="G304" s="666"/>
      <c r="H304" s="657"/>
      <c r="I304" s="666"/>
      <c r="J304" s="657"/>
      <c r="K304" s="666"/>
      <c r="L304" s="657"/>
      <c r="M304" s="662"/>
      <c r="N304" s="657"/>
      <c r="O304" s="660">
        <v>1</v>
      </c>
      <c r="P304" s="661" t="s">
        <v>809</v>
      </c>
      <c r="Q304" s="668">
        <v>84.82</v>
      </c>
      <c r="R304" s="661" t="s">
        <v>771</v>
      </c>
      <c r="S304" s="659">
        <v>0.6</v>
      </c>
      <c r="T304" s="661" t="s">
        <v>780</v>
      </c>
      <c r="U304" s="663"/>
      <c r="V304" s="664"/>
      <c r="W304" s="663"/>
      <c r="X304" s="664"/>
      <c r="Y304" s="665">
        <v>55</v>
      </c>
    </row>
    <row r="305" spans="1:25" x14ac:dyDescent="0.3">
      <c r="A305" s="653" t="s">
        <v>744</v>
      </c>
      <c r="B305" s="653" t="s">
        <v>865</v>
      </c>
      <c r="C305" s="654" t="s">
        <v>804</v>
      </c>
      <c r="D305" s="653" t="s">
        <v>810</v>
      </c>
      <c r="E305" s="655">
        <v>169.64</v>
      </c>
      <c r="F305" s="654" t="s">
        <v>771</v>
      </c>
      <c r="G305" s="666"/>
      <c r="H305" s="657"/>
      <c r="I305" s="666"/>
      <c r="J305" s="657"/>
      <c r="K305" s="666"/>
      <c r="L305" s="657"/>
      <c r="M305" s="662"/>
      <c r="N305" s="657"/>
      <c r="O305" s="660">
        <v>1000</v>
      </c>
      <c r="P305" s="661" t="s">
        <v>772</v>
      </c>
      <c r="Q305" s="668">
        <v>0.17</v>
      </c>
      <c r="R305" s="661" t="s">
        <v>773</v>
      </c>
      <c r="S305" s="659">
        <v>42.84</v>
      </c>
      <c r="T305" s="661" t="s">
        <v>774</v>
      </c>
      <c r="U305" s="663"/>
      <c r="V305" s="664"/>
      <c r="W305" s="663"/>
      <c r="X305" s="664"/>
      <c r="Y305" s="665">
        <v>8</v>
      </c>
    </row>
    <row r="306" spans="1:25" x14ac:dyDescent="0.3">
      <c r="A306" s="653" t="s">
        <v>744</v>
      </c>
      <c r="B306" s="653" t="s">
        <v>865</v>
      </c>
      <c r="C306" s="654" t="s">
        <v>788</v>
      </c>
      <c r="D306" s="653" t="s">
        <v>811</v>
      </c>
      <c r="E306" s="655">
        <v>1</v>
      </c>
      <c r="F306" s="654" t="s">
        <v>771</v>
      </c>
      <c r="G306" s="666"/>
      <c r="H306" s="657"/>
      <c r="I306" s="666"/>
      <c r="J306" s="657"/>
      <c r="K306" s="666"/>
      <c r="L306" s="657"/>
      <c r="M306" s="662"/>
      <c r="N306" s="657"/>
      <c r="O306" s="660"/>
      <c r="P306" s="661"/>
      <c r="Q306" s="668">
        <v>1</v>
      </c>
      <c r="R306" s="661" t="s">
        <v>771</v>
      </c>
      <c r="S306" s="659">
        <v>15.03</v>
      </c>
      <c r="T306" s="661" t="s">
        <v>780</v>
      </c>
      <c r="U306" s="663"/>
      <c r="V306" s="664"/>
      <c r="W306" s="663"/>
      <c r="X306" s="664"/>
      <c r="Y306" s="665">
        <v>16</v>
      </c>
    </row>
    <row r="307" spans="1:25" x14ac:dyDescent="0.3">
      <c r="A307" s="653" t="s">
        <v>744</v>
      </c>
      <c r="B307" s="653" t="s">
        <v>865</v>
      </c>
      <c r="C307" s="654" t="s">
        <v>788</v>
      </c>
      <c r="D307" s="653" t="s">
        <v>812</v>
      </c>
      <c r="E307" s="655">
        <v>2</v>
      </c>
      <c r="F307" s="654" t="s">
        <v>771</v>
      </c>
      <c r="G307" s="666"/>
      <c r="H307" s="657"/>
      <c r="I307" s="666"/>
      <c r="J307" s="657"/>
      <c r="K307" s="666"/>
      <c r="L307" s="657"/>
      <c r="M307" s="662"/>
      <c r="N307" s="657"/>
      <c r="O307" s="660"/>
      <c r="P307" s="661"/>
      <c r="Q307" s="668">
        <v>2</v>
      </c>
      <c r="R307" s="661" t="s">
        <v>771</v>
      </c>
      <c r="S307" s="659">
        <v>9.36</v>
      </c>
      <c r="T307" s="661" t="s">
        <v>780</v>
      </c>
      <c r="U307" s="663"/>
      <c r="V307" s="664"/>
      <c r="W307" s="663"/>
      <c r="X307" s="664"/>
      <c r="Y307" s="665">
        <v>20</v>
      </c>
    </row>
    <row r="308" spans="1:25" x14ac:dyDescent="0.3">
      <c r="A308" s="653" t="s">
        <v>744</v>
      </c>
      <c r="B308" s="653" t="s">
        <v>865</v>
      </c>
      <c r="C308" s="654" t="s">
        <v>813</v>
      </c>
      <c r="D308" s="653" t="s">
        <v>861</v>
      </c>
      <c r="E308" s="655">
        <v>5.07</v>
      </c>
      <c r="F308" s="654" t="s">
        <v>771</v>
      </c>
      <c r="G308" s="666"/>
      <c r="H308" s="657"/>
      <c r="I308" s="666"/>
      <c r="J308" s="657"/>
      <c r="K308" s="666"/>
      <c r="L308" s="657"/>
      <c r="M308" s="662"/>
      <c r="N308" s="657"/>
      <c r="O308" s="660"/>
      <c r="P308" s="661"/>
      <c r="Q308" s="668">
        <v>5.07</v>
      </c>
      <c r="R308" s="661" t="s">
        <v>771</v>
      </c>
      <c r="S308" s="659">
        <v>1.2</v>
      </c>
      <c r="T308" s="661" t="s">
        <v>780</v>
      </c>
      <c r="U308" s="663"/>
      <c r="V308" s="664"/>
      <c r="W308" s="663"/>
      <c r="X308" s="664"/>
      <c r="Y308" s="665">
        <v>7</v>
      </c>
    </row>
    <row r="309" spans="1:25" x14ac:dyDescent="0.3">
      <c r="A309" s="653" t="s">
        <v>744</v>
      </c>
      <c r="B309" s="653" t="s">
        <v>865</v>
      </c>
      <c r="C309" s="654" t="s">
        <v>813</v>
      </c>
      <c r="D309" s="653" t="s">
        <v>814</v>
      </c>
      <c r="E309" s="655">
        <v>119.31</v>
      </c>
      <c r="F309" s="654" t="s">
        <v>771</v>
      </c>
      <c r="G309" s="666"/>
      <c r="H309" s="657"/>
      <c r="I309" s="666"/>
      <c r="J309" s="657"/>
      <c r="K309" s="666"/>
      <c r="L309" s="657"/>
      <c r="M309" s="662"/>
      <c r="N309" s="657"/>
      <c r="O309" s="660"/>
      <c r="P309" s="661"/>
      <c r="Q309" s="668">
        <v>119.31</v>
      </c>
      <c r="R309" s="661" t="s">
        <v>771</v>
      </c>
      <c r="S309" s="659">
        <v>0.56000000000000005</v>
      </c>
      <c r="T309" s="661" t="s">
        <v>780</v>
      </c>
      <c r="U309" s="663"/>
      <c r="V309" s="664"/>
      <c r="W309" s="663"/>
      <c r="X309" s="664"/>
      <c r="Y309" s="665">
        <v>72</v>
      </c>
    </row>
    <row r="310" spans="1:25" x14ac:dyDescent="0.3">
      <c r="A310" s="653" t="s">
        <v>744</v>
      </c>
      <c r="B310" s="653" t="s">
        <v>865</v>
      </c>
      <c r="C310" s="654" t="s">
        <v>813</v>
      </c>
      <c r="D310" s="653" t="s">
        <v>862</v>
      </c>
      <c r="E310" s="655">
        <v>5.07</v>
      </c>
      <c r="F310" s="654" t="s">
        <v>771</v>
      </c>
      <c r="G310" s="666"/>
      <c r="H310" s="657"/>
      <c r="I310" s="666"/>
      <c r="J310" s="657"/>
      <c r="K310" s="666"/>
      <c r="L310" s="657"/>
      <c r="M310" s="662"/>
      <c r="N310" s="657"/>
      <c r="O310" s="660"/>
      <c r="P310" s="661"/>
      <c r="Q310" s="668">
        <v>5.07</v>
      </c>
      <c r="R310" s="661" t="s">
        <v>771</v>
      </c>
      <c r="S310" s="659">
        <v>1.01</v>
      </c>
      <c r="T310" s="661" t="s">
        <v>780</v>
      </c>
      <c r="U310" s="663"/>
      <c r="V310" s="664"/>
      <c r="W310" s="663"/>
      <c r="X310" s="664"/>
      <c r="Y310" s="665">
        <v>6</v>
      </c>
    </row>
    <row r="311" spans="1:25" x14ac:dyDescent="0.3">
      <c r="A311" s="653" t="s">
        <v>744</v>
      </c>
      <c r="B311" s="653" t="s">
        <v>865</v>
      </c>
      <c r="C311" s="654" t="s">
        <v>863</v>
      </c>
      <c r="D311" s="653" t="s">
        <v>864</v>
      </c>
      <c r="E311" s="655">
        <v>5.07</v>
      </c>
      <c r="F311" s="654" t="s">
        <v>771</v>
      </c>
      <c r="G311" s="666"/>
      <c r="H311" s="657"/>
      <c r="I311" s="666"/>
      <c r="J311" s="657"/>
      <c r="K311" s="666"/>
      <c r="L311" s="657"/>
      <c r="M311" s="662"/>
      <c r="N311" s="657"/>
      <c r="O311" s="660"/>
      <c r="P311" s="661"/>
      <c r="Q311" s="668">
        <v>5.07</v>
      </c>
      <c r="R311" s="661" t="s">
        <v>771</v>
      </c>
      <c r="S311" s="659">
        <v>0.15</v>
      </c>
      <c r="T311" s="661" t="s">
        <v>780</v>
      </c>
      <c r="U311" s="663"/>
      <c r="V311" s="664"/>
      <c r="W311" s="663"/>
      <c r="X311" s="664"/>
      <c r="Y311" s="665">
        <v>1</v>
      </c>
    </row>
    <row r="312" spans="1:25" x14ac:dyDescent="0.3">
      <c r="A312" s="653" t="s">
        <v>744</v>
      </c>
      <c r="B312" s="653" t="s">
        <v>865</v>
      </c>
      <c r="C312" s="654" t="s">
        <v>815</v>
      </c>
      <c r="D312" s="653" t="s">
        <v>820</v>
      </c>
      <c r="E312" s="655">
        <v>2</v>
      </c>
      <c r="F312" s="654" t="s">
        <v>771</v>
      </c>
      <c r="G312" s="666"/>
      <c r="H312" s="657"/>
      <c r="I312" s="666"/>
      <c r="J312" s="657"/>
      <c r="K312" s="666"/>
      <c r="L312" s="657"/>
      <c r="M312" s="662"/>
      <c r="N312" s="657"/>
      <c r="O312" s="660"/>
      <c r="P312" s="661"/>
      <c r="Q312" s="668">
        <v>2</v>
      </c>
      <c r="R312" s="661" t="s">
        <v>771</v>
      </c>
      <c r="S312" s="659">
        <v>45</v>
      </c>
      <c r="T312" s="661" t="s">
        <v>780</v>
      </c>
      <c r="U312" s="663"/>
      <c r="V312" s="664"/>
      <c r="W312" s="663"/>
      <c r="X312" s="664"/>
      <c r="Y312" s="665">
        <v>97</v>
      </c>
    </row>
    <row r="313" spans="1:25" x14ac:dyDescent="0.3">
      <c r="A313" s="653" t="s">
        <v>744</v>
      </c>
      <c r="B313" s="653" t="s">
        <v>865</v>
      </c>
      <c r="C313" s="654" t="s">
        <v>815</v>
      </c>
      <c r="D313" s="653" t="s">
        <v>826</v>
      </c>
      <c r="E313" s="655">
        <v>7</v>
      </c>
      <c r="F313" s="654" t="s">
        <v>771</v>
      </c>
      <c r="G313" s="666"/>
      <c r="H313" s="657"/>
      <c r="I313" s="666"/>
      <c r="J313" s="657"/>
      <c r="K313" s="666"/>
      <c r="L313" s="657"/>
      <c r="M313" s="662"/>
      <c r="N313" s="657"/>
      <c r="O313" s="660"/>
      <c r="P313" s="661"/>
      <c r="Q313" s="668">
        <v>7</v>
      </c>
      <c r="R313" s="661" t="s">
        <v>771</v>
      </c>
      <c r="S313" s="659">
        <v>12</v>
      </c>
      <c r="T313" s="661" t="s">
        <v>780</v>
      </c>
      <c r="U313" s="663"/>
      <c r="V313" s="664"/>
      <c r="W313" s="663"/>
      <c r="X313" s="664"/>
      <c r="Y313" s="665">
        <v>90</v>
      </c>
    </row>
    <row r="314" spans="1:25" x14ac:dyDescent="0.3">
      <c r="A314" s="653" t="s">
        <v>744</v>
      </c>
      <c r="B314" s="653" t="s">
        <v>865</v>
      </c>
      <c r="C314" s="654" t="s">
        <v>815</v>
      </c>
      <c r="D314" s="653" t="s">
        <v>827</v>
      </c>
      <c r="E314" s="655">
        <v>2</v>
      </c>
      <c r="F314" s="654" t="s">
        <v>771</v>
      </c>
      <c r="G314" s="666"/>
      <c r="H314" s="657"/>
      <c r="I314" s="666"/>
      <c r="J314" s="657"/>
      <c r="K314" s="666"/>
      <c r="L314" s="657"/>
      <c r="M314" s="662"/>
      <c r="N314" s="657"/>
      <c r="O314" s="660"/>
      <c r="P314" s="661"/>
      <c r="Q314" s="668">
        <v>2</v>
      </c>
      <c r="R314" s="661" t="s">
        <v>771</v>
      </c>
      <c r="S314" s="659">
        <v>25</v>
      </c>
      <c r="T314" s="661" t="s">
        <v>780</v>
      </c>
      <c r="U314" s="663"/>
      <c r="V314" s="664"/>
      <c r="W314" s="663"/>
      <c r="X314" s="664"/>
      <c r="Y314" s="665">
        <v>54</v>
      </c>
    </row>
    <row r="315" spans="1:25" x14ac:dyDescent="0.3">
      <c r="A315" s="653" t="s">
        <v>744</v>
      </c>
      <c r="B315" s="653" t="s">
        <v>865</v>
      </c>
      <c r="C315" s="654" t="s">
        <v>828</v>
      </c>
      <c r="D315" s="653" t="s">
        <v>40</v>
      </c>
      <c r="E315" s="655">
        <v>1605.02</v>
      </c>
      <c r="F315" s="654" t="s">
        <v>750</v>
      </c>
      <c r="G315" s="656">
        <v>130</v>
      </c>
      <c r="H315" s="657" t="s">
        <v>751</v>
      </c>
      <c r="I315" s="658">
        <v>0.157</v>
      </c>
      <c r="J315" s="657" t="s">
        <v>752</v>
      </c>
      <c r="K315" s="658">
        <v>12.35</v>
      </c>
      <c r="L315" s="657" t="s">
        <v>753</v>
      </c>
      <c r="M315" s="659">
        <v>20.45</v>
      </c>
      <c r="N315" s="657" t="s">
        <v>754</v>
      </c>
      <c r="O315" s="660"/>
      <c r="P315" s="661"/>
      <c r="Q315" s="660"/>
      <c r="R315" s="661"/>
      <c r="S315" s="662"/>
      <c r="T315" s="661"/>
      <c r="U315" s="663"/>
      <c r="V315" s="664"/>
      <c r="W315" s="663"/>
      <c r="X315" s="664"/>
      <c r="Y315" s="665">
        <v>252</v>
      </c>
    </row>
    <row r="316" spans="1:25" x14ac:dyDescent="0.3">
      <c r="A316" s="653" t="s">
        <v>744</v>
      </c>
      <c r="B316" s="653" t="s">
        <v>865</v>
      </c>
      <c r="C316" s="654" t="s">
        <v>829</v>
      </c>
      <c r="D316" s="653" t="s">
        <v>830</v>
      </c>
      <c r="E316" s="655">
        <v>2</v>
      </c>
      <c r="F316" s="654" t="s">
        <v>771</v>
      </c>
      <c r="G316" s="666"/>
      <c r="H316" s="657"/>
      <c r="I316" s="666"/>
      <c r="J316" s="657"/>
      <c r="K316" s="666"/>
      <c r="L316" s="657"/>
      <c r="M316" s="662"/>
      <c r="N316" s="657"/>
      <c r="O316" s="660"/>
      <c r="P316" s="661"/>
      <c r="Q316" s="668">
        <v>2</v>
      </c>
      <c r="R316" s="661" t="s">
        <v>771</v>
      </c>
      <c r="S316" s="659">
        <v>21.59</v>
      </c>
      <c r="T316" s="661" t="s">
        <v>780</v>
      </c>
      <c r="U316" s="663"/>
      <c r="V316" s="664"/>
      <c r="W316" s="663"/>
      <c r="X316" s="664"/>
      <c r="Y316" s="665">
        <v>46</v>
      </c>
    </row>
    <row r="317" spans="1:25" x14ac:dyDescent="0.3">
      <c r="A317" s="653" t="s">
        <v>744</v>
      </c>
      <c r="B317" s="653" t="s">
        <v>865</v>
      </c>
      <c r="C317" s="654" t="s">
        <v>829</v>
      </c>
      <c r="D317" s="653" t="s">
        <v>831</v>
      </c>
      <c r="E317" s="655">
        <v>2</v>
      </c>
      <c r="F317" s="654" t="s">
        <v>771</v>
      </c>
      <c r="G317" s="666"/>
      <c r="H317" s="657"/>
      <c r="I317" s="666"/>
      <c r="J317" s="657"/>
      <c r="K317" s="666"/>
      <c r="L317" s="657"/>
      <c r="M317" s="662"/>
      <c r="N317" s="657"/>
      <c r="O317" s="660"/>
      <c r="P317" s="661"/>
      <c r="Q317" s="668">
        <v>2</v>
      </c>
      <c r="R317" s="661" t="s">
        <v>771</v>
      </c>
      <c r="S317" s="659">
        <v>9.61</v>
      </c>
      <c r="T317" s="661" t="s">
        <v>780</v>
      </c>
      <c r="U317" s="663"/>
      <c r="V317" s="664"/>
      <c r="W317" s="663"/>
      <c r="X317" s="664"/>
      <c r="Y317" s="665">
        <v>21</v>
      </c>
    </row>
    <row r="318" spans="1:25" x14ac:dyDescent="0.3">
      <c r="A318" s="653" t="s">
        <v>744</v>
      </c>
      <c r="B318" s="653" t="s">
        <v>865</v>
      </c>
      <c r="C318" s="654" t="s">
        <v>832</v>
      </c>
      <c r="D318" s="653" t="s">
        <v>833</v>
      </c>
      <c r="E318" s="655">
        <v>16.350000000000001</v>
      </c>
      <c r="F318" s="654" t="s">
        <v>834</v>
      </c>
      <c r="G318" s="666"/>
      <c r="H318" s="657"/>
      <c r="I318" s="666"/>
      <c r="J318" s="657"/>
      <c r="K318" s="666"/>
      <c r="L318" s="657"/>
      <c r="M318" s="662"/>
      <c r="N318" s="657"/>
      <c r="O318" s="660"/>
      <c r="P318" s="661"/>
      <c r="Q318" s="668">
        <v>16.350000000000001</v>
      </c>
      <c r="R318" s="661" t="s">
        <v>834</v>
      </c>
      <c r="S318" s="659">
        <v>22</v>
      </c>
      <c r="T318" s="661" t="s">
        <v>835</v>
      </c>
      <c r="U318" s="663"/>
      <c r="V318" s="664"/>
      <c r="W318" s="663"/>
      <c r="X318" s="664"/>
      <c r="Y318" s="665">
        <v>386</v>
      </c>
    </row>
    <row r="319" spans="1:25" x14ac:dyDescent="0.3">
      <c r="A319" s="653" t="s">
        <v>744</v>
      </c>
      <c r="B319" s="653" t="s">
        <v>865</v>
      </c>
      <c r="C319" s="654" t="s">
        <v>836</v>
      </c>
      <c r="D319" s="653" t="s">
        <v>837</v>
      </c>
      <c r="E319" s="655">
        <v>1605.02</v>
      </c>
      <c r="F319" s="654" t="s">
        <v>750</v>
      </c>
      <c r="G319" s="666"/>
      <c r="H319" s="657"/>
      <c r="I319" s="666"/>
      <c r="J319" s="657"/>
      <c r="K319" s="666"/>
      <c r="L319" s="657"/>
      <c r="M319" s="662"/>
      <c r="N319" s="657"/>
      <c r="O319" s="667">
        <v>2600</v>
      </c>
      <c r="P319" s="661" t="s">
        <v>838</v>
      </c>
      <c r="Q319" s="668">
        <v>0.62</v>
      </c>
      <c r="R319" s="661" t="s">
        <v>839</v>
      </c>
      <c r="S319" s="659">
        <v>259.2</v>
      </c>
      <c r="T319" s="661" t="s">
        <v>840</v>
      </c>
      <c r="U319" s="663"/>
      <c r="V319" s="664"/>
      <c r="W319" s="663"/>
      <c r="X319" s="664"/>
      <c r="Y319" s="665">
        <v>172</v>
      </c>
    </row>
    <row r="320" spans="1:25" x14ac:dyDescent="0.3">
      <c r="A320" s="653" t="s">
        <v>744</v>
      </c>
      <c r="B320" s="653" t="s">
        <v>865</v>
      </c>
      <c r="C320" s="654" t="s">
        <v>836</v>
      </c>
      <c r="D320" s="653" t="s">
        <v>841</v>
      </c>
      <c r="E320" s="655">
        <v>1605.02</v>
      </c>
      <c r="F320" s="654" t="s">
        <v>750</v>
      </c>
      <c r="G320" s="666"/>
      <c r="H320" s="657"/>
      <c r="I320" s="666"/>
      <c r="J320" s="657"/>
      <c r="K320" s="666"/>
      <c r="L320" s="657"/>
      <c r="M320" s="662"/>
      <c r="N320" s="657"/>
      <c r="O320" s="667">
        <v>1000</v>
      </c>
      <c r="P320" s="661" t="s">
        <v>838</v>
      </c>
      <c r="Q320" s="668">
        <v>1.61</v>
      </c>
      <c r="R320" s="661" t="s">
        <v>839</v>
      </c>
      <c r="S320" s="659">
        <v>26.86</v>
      </c>
      <c r="T320" s="661" t="s">
        <v>840</v>
      </c>
      <c r="U320" s="663"/>
      <c r="V320" s="664"/>
      <c r="W320" s="663"/>
      <c r="X320" s="664"/>
      <c r="Y320" s="665">
        <v>46</v>
      </c>
    </row>
    <row r="321" spans="1:25" x14ac:dyDescent="0.3">
      <c r="A321" s="653" t="s">
        <v>744</v>
      </c>
      <c r="B321" s="653" t="s">
        <v>865</v>
      </c>
      <c r="C321" s="654" t="s">
        <v>842</v>
      </c>
      <c r="D321" s="653" t="s">
        <v>843</v>
      </c>
      <c r="E321" s="655">
        <v>1605.02</v>
      </c>
      <c r="F321" s="654" t="s">
        <v>750</v>
      </c>
      <c r="G321" s="656">
        <v>35</v>
      </c>
      <c r="H321" s="657" t="s">
        <v>751</v>
      </c>
      <c r="I321" s="658">
        <v>0.68600000000000005</v>
      </c>
      <c r="J321" s="657" t="s">
        <v>752</v>
      </c>
      <c r="K321" s="658">
        <v>45.86</v>
      </c>
      <c r="L321" s="657" t="s">
        <v>753</v>
      </c>
      <c r="M321" s="659">
        <v>24</v>
      </c>
      <c r="N321" s="657" t="s">
        <v>754</v>
      </c>
      <c r="O321" s="660"/>
      <c r="P321" s="661"/>
      <c r="Q321" s="660"/>
      <c r="R321" s="661"/>
      <c r="S321" s="662"/>
      <c r="T321" s="661"/>
      <c r="U321" s="663"/>
      <c r="V321" s="664"/>
      <c r="W321" s="663"/>
      <c r="X321" s="664"/>
      <c r="Y321" s="665">
        <v>1101</v>
      </c>
    </row>
    <row r="322" spans="1:25" x14ac:dyDescent="0.3">
      <c r="A322" s="653" t="s">
        <v>744</v>
      </c>
      <c r="B322" s="653" t="s">
        <v>865</v>
      </c>
      <c r="C322" s="654" t="s">
        <v>844</v>
      </c>
      <c r="D322" s="653" t="s">
        <v>46</v>
      </c>
      <c r="E322" s="655">
        <v>1605.02</v>
      </c>
      <c r="F322" s="654" t="s">
        <v>750</v>
      </c>
      <c r="G322" s="656">
        <v>180</v>
      </c>
      <c r="H322" s="657" t="s">
        <v>751</v>
      </c>
      <c r="I322" s="658">
        <v>0.11</v>
      </c>
      <c r="J322" s="657" t="s">
        <v>752</v>
      </c>
      <c r="K322" s="658">
        <v>8.92</v>
      </c>
      <c r="L322" s="657" t="s">
        <v>753</v>
      </c>
      <c r="M322" s="659">
        <v>19.71</v>
      </c>
      <c r="N322" s="657" t="s">
        <v>754</v>
      </c>
      <c r="O322" s="660"/>
      <c r="P322" s="661"/>
      <c r="Q322" s="660"/>
      <c r="R322" s="661"/>
      <c r="S322" s="662"/>
      <c r="T322" s="661"/>
      <c r="U322" s="663"/>
      <c r="V322" s="664"/>
      <c r="W322" s="663"/>
      <c r="X322" s="664"/>
      <c r="Y322" s="665">
        <v>176</v>
      </c>
    </row>
    <row r="323" spans="1:25" x14ac:dyDescent="0.3">
      <c r="A323" s="653" t="s">
        <v>744</v>
      </c>
      <c r="B323" s="653" t="s">
        <v>865</v>
      </c>
      <c r="C323" s="654" t="s">
        <v>845</v>
      </c>
      <c r="D323" s="653" t="s">
        <v>846</v>
      </c>
      <c r="E323" s="655">
        <v>59.99</v>
      </c>
      <c r="F323" s="654" t="s">
        <v>847</v>
      </c>
      <c r="G323" s="666"/>
      <c r="H323" s="657"/>
      <c r="I323" s="666"/>
      <c r="J323" s="657"/>
      <c r="K323" s="666"/>
      <c r="L323" s="657"/>
      <c r="M323" s="662"/>
      <c r="N323" s="657"/>
      <c r="O323" s="660"/>
      <c r="P323" s="661"/>
      <c r="Q323" s="668">
        <v>59.99</v>
      </c>
      <c r="R323" s="661" t="s">
        <v>847</v>
      </c>
      <c r="S323" s="659">
        <v>99</v>
      </c>
      <c r="T323" s="661" t="s">
        <v>848</v>
      </c>
      <c r="U323" s="663"/>
      <c r="V323" s="664"/>
      <c r="W323" s="663"/>
      <c r="X323" s="664"/>
      <c r="Y323" s="665">
        <v>6377</v>
      </c>
    </row>
    <row r="324" spans="1:25" x14ac:dyDescent="0.3">
      <c r="A324" s="653" t="s">
        <v>744</v>
      </c>
      <c r="B324" s="653" t="s">
        <v>865</v>
      </c>
      <c r="C324" s="654" t="s">
        <v>845</v>
      </c>
      <c r="D324" s="653" t="s">
        <v>622</v>
      </c>
      <c r="E324" s="655">
        <v>3.42</v>
      </c>
      <c r="F324" s="654" t="s">
        <v>847</v>
      </c>
      <c r="G324" s="666"/>
      <c r="H324" s="657"/>
      <c r="I324" s="666"/>
      <c r="J324" s="657"/>
      <c r="K324" s="666"/>
      <c r="L324" s="657"/>
      <c r="M324" s="662"/>
      <c r="N324" s="657"/>
      <c r="O324" s="660"/>
      <c r="P324" s="661"/>
      <c r="Q324" s="668">
        <v>3.42</v>
      </c>
      <c r="R324" s="661" t="s">
        <v>847</v>
      </c>
      <c r="S324" s="659">
        <v>99</v>
      </c>
      <c r="T324" s="661" t="s">
        <v>848</v>
      </c>
      <c r="U324" s="663"/>
      <c r="V324" s="664"/>
      <c r="W324" s="663"/>
      <c r="X324" s="664"/>
      <c r="Y324" s="665">
        <v>364</v>
      </c>
    </row>
    <row r="325" spans="1:25" x14ac:dyDescent="0.3">
      <c r="A325" s="653" t="s">
        <v>744</v>
      </c>
      <c r="B325" s="653" t="s">
        <v>865</v>
      </c>
      <c r="C325" s="654" t="s">
        <v>849</v>
      </c>
      <c r="D325" s="653" t="s">
        <v>850</v>
      </c>
      <c r="E325" s="655">
        <v>6.42</v>
      </c>
      <c r="F325" s="654" t="s">
        <v>851</v>
      </c>
      <c r="G325" s="666"/>
      <c r="H325" s="657"/>
      <c r="I325" s="666"/>
      <c r="J325" s="657"/>
      <c r="K325" s="666"/>
      <c r="L325" s="657"/>
      <c r="M325" s="662"/>
      <c r="N325" s="657"/>
      <c r="O325" s="660"/>
      <c r="P325" s="661"/>
      <c r="Q325" s="668">
        <v>6.42</v>
      </c>
      <c r="R325" s="661" t="s">
        <v>851</v>
      </c>
      <c r="S325" s="659">
        <v>6.6</v>
      </c>
      <c r="T325" s="661" t="s">
        <v>852</v>
      </c>
      <c r="U325" s="663"/>
      <c r="V325" s="664"/>
      <c r="W325" s="663"/>
      <c r="X325" s="664"/>
      <c r="Y325" s="665">
        <v>46</v>
      </c>
    </row>
    <row r="326" spans="1:25" x14ac:dyDescent="0.3">
      <c r="A326" s="653" t="s">
        <v>744</v>
      </c>
      <c r="B326" s="653" t="s">
        <v>865</v>
      </c>
      <c r="C326" s="654" t="s">
        <v>853</v>
      </c>
      <c r="D326" s="653" t="s">
        <v>50</v>
      </c>
      <c r="E326" s="655">
        <v>1605.02</v>
      </c>
      <c r="F326" s="654" t="s">
        <v>750</v>
      </c>
      <c r="G326" s="656">
        <v>2000</v>
      </c>
      <c r="H326" s="657" t="s">
        <v>751</v>
      </c>
      <c r="I326" s="658">
        <v>1.0999999999999999E-2</v>
      </c>
      <c r="J326" s="657" t="s">
        <v>752</v>
      </c>
      <c r="K326" s="658">
        <v>0.8</v>
      </c>
      <c r="L326" s="657" t="s">
        <v>753</v>
      </c>
      <c r="M326" s="659">
        <v>22.58</v>
      </c>
      <c r="N326" s="657" t="s">
        <v>754</v>
      </c>
      <c r="O326" s="660"/>
      <c r="P326" s="661"/>
      <c r="Q326" s="668">
        <v>1605.02</v>
      </c>
      <c r="R326" s="661" t="s">
        <v>750</v>
      </c>
      <c r="S326" s="659">
        <v>0.01</v>
      </c>
      <c r="T326" s="661" t="s">
        <v>752</v>
      </c>
      <c r="U326" s="663"/>
      <c r="V326" s="664"/>
      <c r="W326" s="663"/>
      <c r="X326" s="664"/>
      <c r="Y326" s="665">
        <v>35</v>
      </c>
    </row>
    <row r="327" spans="1:25" x14ac:dyDescent="0.3">
      <c r="A327" s="653" t="s">
        <v>744</v>
      </c>
      <c r="B327" s="653" t="s">
        <v>865</v>
      </c>
      <c r="C327" s="654" t="s">
        <v>854</v>
      </c>
      <c r="D327" s="653" t="s">
        <v>52</v>
      </c>
      <c r="E327" s="655">
        <v>1605.02</v>
      </c>
      <c r="F327" s="654" t="s">
        <v>750</v>
      </c>
      <c r="G327" s="656">
        <v>800</v>
      </c>
      <c r="H327" s="657" t="s">
        <v>751</v>
      </c>
      <c r="I327" s="658">
        <v>2.8000000000000001E-2</v>
      </c>
      <c r="J327" s="657" t="s">
        <v>752</v>
      </c>
      <c r="K327" s="658">
        <v>2.0099999999999998</v>
      </c>
      <c r="L327" s="657" t="s">
        <v>753</v>
      </c>
      <c r="M327" s="659">
        <v>22.58</v>
      </c>
      <c r="N327" s="657" t="s">
        <v>754</v>
      </c>
      <c r="O327" s="660"/>
      <c r="P327" s="661"/>
      <c r="Q327" s="668">
        <v>1605.02</v>
      </c>
      <c r="R327" s="661" t="s">
        <v>750</v>
      </c>
      <c r="S327" s="659">
        <v>0.02</v>
      </c>
      <c r="T327" s="661" t="s">
        <v>752</v>
      </c>
      <c r="U327" s="663"/>
      <c r="V327" s="664"/>
      <c r="W327" s="663"/>
      <c r="X327" s="664"/>
      <c r="Y327" s="665">
        <v>80</v>
      </c>
    </row>
    <row r="328" spans="1:25" x14ac:dyDescent="0.3">
      <c r="A328" s="653" t="s">
        <v>744</v>
      </c>
      <c r="B328" s="653" t="s">
        <v>865</v>
      </c>
      <c r="C328" s="654" t="s">
        <v>855</v>
      </c>
      <c r="D328" s="653" t="s">
        <v>54</v>
      </c>
      <c r="E328" s="655">
        <v>1605.02</v>
      </c>
      <c r="F328" s="654" t="s">
        <v>750</v>
      </c>
      <c r="G328" s="656">
        <v>2000</v>
      </c>
      <c r="H328" s="657" t="s">
        <v>751</v>
      </c>
      <c r="I328" s="658">
        <v>1.0999999999999999E-2</v>
      </c>
      <c r="J328" s="657" t="s">
        <v>752</v>
      </c>
      <c r="K328" s="658">
        <v>0.8</v>
      </c>
      <c r="L328" s="657" t="s">
        <v>753</v>
      </c>
      <c r="M328" s="659">
        <v>22.58</v>
      </c>
      <c r="N328" s="657" t="s">
        <v>754</v>
      </c>
      <c r="O328" s="660"/>
      <c r="P328" s="661"/>
      <c r="Q328" s="668">
        <v>1605.02</v>
      </c>
      <c r="R328" s="661" t="s">
        <v>750</v>
      </c>
      <c r="S328" s="659">
        <v>0.01</v>
      </c>
      <c r="T328" s="661" t="s">
        <v>752</v>
      </c>
      <c r="U328" s="663"/>
      <c r="V328" s="664"/>
      <c r="W328" s="663"/>
      <c r="X328" s="664"/>
      <c r="Y328" s="665">
        <v>35</v>
      </c>
    </row>
    <row r="329" spans="1:25" x14ac:dyDescent="0.3">
      <c r="A329" s="653" t="s">
        <v>744</v>
      </c>
      <c r="B329" s="653" t="s">
        <v>865</v>
      </c>
      <c r="C329" s="654" t="s">
        <v>856</v>
      </c>
      <c r="D329" s="653" t="s">
        <v>56</v>
      </c>
      <c r="E329" s="655">
        <v>63.41</v>
      </c>
      <c r="F329" s="654" t="s">
        <v>847</v>
      </c>
      <c r="G329" s="666"/>
      <c r="H329" s="657"/>
      <c r="I329" s="666"/>
      <c r="J329" s="657"/>
      <c r="K329" s="666"/>
      <c r="L329" s="657"/>
      <c r="M329" s="662"/>
      <c r="N329" s="657"/>
      <c r="O329" s="660"/>
      <c r="P329" s="661"/>
      <c r="Q329" s="660"/>
      <c r="R329" s="661"/>
      <c r="S329" s="662"/>
      <c r="T329" s="661"/>
      <c r="U329" s="663"/>
      <c r="V329" s="664"/>
      <c r="W329" s="670">
        <v>6.5</v>
      </c>
      <c r="X329" s="664" t="s">
        <v>848</v>
      </c>
      <c r="Y329" s="665">
        <v>412</v>
      </c>
    </row>
    <row r="330" spans="1:25" x14ac:dyDescent="0.3">
      <c r="A330" s="653"/>
      <c r="B330" s="653"/>
      <c r="C330" s="654"/>
      <c r="D330" s="653"/>
      <c r="E330" s="655"/>
      <c r="F330" s="654"/>
      <c r="G330" s="656"/>
      <c r="H330" s="657"/>
      <c r="I330" s="658"/>
      <c r="J330" s="657"/>
      <c r="K330" s="658"/>
      <c r="L330" s="657"/>
      <c r="M330" s="659"/>
      <c r="N330" s="657"/>
      <c r="O330" s="660"/>
      <c r="P330" s="661"/>
      <c r="Q330" s="660"/>
      <c r="R330" s="661"/>
      <c r="S330" s="662"/>
      <c r="T330" s="661"/>
      <c r="U330" s="663"/>
      <c r="V330" s="664"/>
      <c r="W330" s="663"/>
      <c r="X330" s="664"/>
      <c r="Y330" s="665"/>
    </row>
    <row r="331" spans="1:25" x14ac:dyDescent="0.3">
      <c r="A331" s="653"/>
      <c r="B331" s="653"/>
      <c r="C331" s="654"/>
      <c r="D331" s="653"/>
      <c r="E331" s="655"/>
      <c r="F331" s="654"/>
      <c r="G331" s="656"/>
      <c r="H331" s="657"/>
      <c r="I331" s="658"/>
      <c r="J331" s="657"/>
      <c r="K331" s="658"/>
      <c r="L331" s="657"/>
      <c r="M331" s="659"/>
      <c r="N331" s="657"/>
      <c r="O331" s="660"/>
      <c r="P331" s="661"/>
      <c r="Q331" s="660"/>
      <c r="R331" s="661"/>
      <c r="S331" s="662"/>
      <c r="T331" s="661"/>
      <c r="U331" s="663"/>
      <c r="V331" s="664"/>
      <c r="W331" s="663"/>
      <c r="X331" s="664"/>
      <c r="Y331" s="665"/>
    </row>
    <row r="332" spans="1:25" x14ac:dyDescent="0.3">
      <c r="A332" s="653"/>
      <c r="B332" s="653"/>
      <c r="C332" s="654"/>
      <c r="D332" s="653"/>
      <c r="E332" s="655"/>
      <c r="F332" s="654"/>
      <c r="G332" s="656"/>
      <c r="H332" s="657"/>
      <c r="I332" s="658"/>
      <c r="J332" s="657"/>
      <c r="K332" s="658"/>
      <c r="L332" s="657"/>
      <c r="M332" s="659"/>
      <c r="N332" s="657"/>
      <c r="O332" s="660"/>
      <c r="P332" s="661"/>
      <c r="Q332" s="660"/>
      <c r="R332" s="661"/>
      <c r="S332" s="662"/>
      <c r="T332" s="661"/>
      <c r="U332" s="663"/>
      <c r="V332" s="664"/>
      <c r="W332" s="663"/>
      <c r="X332" s="664"/>
      <c r="Y332" s="665"/>
    </row>
    <row r="333" spans="1:25" x14ac:dyDescent="0.3">
      <c r="A333" s="653"/>
      <c r="B333" s="653"/>
      <c r="C333" s="654"/>
      <c r="D333" s="653"/>
      <c r="E333" s="655"/>
      <c r="F333" s="654"/>
      <c r="G333" s="666"/>
      <c r="H333" s="657"/>
      <c r="I333" s="666"/>
      <c r="J333" s="657"/>
      <c r="K333" s="666"/>
      <c r="L333" s="657"/>
      <c r="M333" s="662"/>
      <c r="N333" s="657"/>
      <c r="O333" s="660"/>
      <c r="P333" s="661"/>
      <c r="Q333" s="668"/>
      <c r="R333" s="661"/>
      <c r="S333" s="659"/>
      <c r="T333" s="661"/>
      <c r="U333" s="663"/>
      <c r="V333" s="664"/>
      <c r="W333" s="663"/>
      <c r="X333" s="664"/>
      <c r="Y333" s="665"/>
    </row>
    <row r="334" spans="1:25" x14ac:dyDescent="0.3">
      <c r="A334" s="653"/>
      <c r="B334" s="653"/>
      <c r="C334" s="654"/>
      <c r="D334" s="653"/>
      <c r="E334" s="655"/>
      <c r="F334" s="654"/>
      <c r="G334" s="666"/>
      <c r="H334" s="657"/>
      <c r="I334" s="666"/>
      <c r="J334" s="657"/>
      <c r="K334" s="666"/>
      <c r="L334" s="657"/>
      <c r="M334" s="662"/>
      <c r="N334" s="657"/>
      <c r="O334" s="660"/>
      <c r="P334" s="661"/>
      <c r="Q334" s="668"/>
      <c r="R334" s="661"/>
      <c r="S334" s="659"/>
      <c r="T334" s="661"/>
      <c r="U334" s="663"/>
      <c r="V334" s="664"/>
      <c r="W334" s="663"/>
      <c r="X334" s="664"/>
      <c r="Y334" s="665"/>
    </row>
    <row r="335" spans="1:25" x14ac:dyDescent="0.3">
      <c r="A335" s="653"/>
      <c r="B335" s="653"/>
      <c r="C335" s="654"/>
      <c r="D335" s="653"/>
      <c r="E335" s="655"/>
      <c r="F335" s="654"/>
      <c r="G335" s="666"/>
      <c r="H335" s="657"/>
      <c r="I335" s="666"/>
      <c r="J335" s="657"/>
      <c r="K335" s="666"/>
      <c r="L335" s="657"/>
      <c r="M335" s="662"/>
      <c r="N335" s="657"/>
      <c r="O335" s="667"/>
      <c r="P335" s="661"/>
      <c r="Q335" s="668"/>
      <c r="R335" s="661"/>
      <c r="S335" s="659"/>
      <c r="T335" s="661"/>
      <c r="U335" s="663"/>
      <c r="V335" s="664"/>
      <c r="W335" s="663"/>
      <c r="X335" s="664"/>
      <c r="Y335" s="665"/>
    </row>
    <row r="336" spans="1:25" x14ac:dyDescent="0.3">
      <c r="A336" s="653"/>
      <c r="B336" s="653"/>
      <c r="C336" s="654"/>
      <c r="D336" s="653"/>
      <c r="E336" s="655"/>
      <c r="F336" s="654"/>
      <c r="G336" s="656"/>
      <c r="H336" s="657"/>
      <c r="I336" s="658"/>
      <c r="J336" s="657"/>
      <c r="K336" s="658"/>
      <c r="L336" s="657"/>
      <c r="M336" s="659"/>
      <c r="N336" s="657"/>
      <c r="O336" s="660"/>
      <c r="P336" s="661"/>
      <c r="Q336" s="660"/>
      <c r="R336" s="661"/>
      <c r="S336" s="662"/>
      <c r="T336" s="661"/>
      <c r="U336" s="663"/>
      <c r="V336" s="664"/>
      <c r="W336" s="663"/>
      <c r="X336" s="664"/>
      <c r="Y336" s="665"/>
    </row>
    <row r="337" spans="1:25" x14ac:dyDescent="0.3">
      <c r="A337" s="653"/>
      <c r="B337" s="653"/>
      <c r="C337" s="654"/>
      <c r="D337" s="653"/>
      <c r="E337" s="655"/>
      <c r="F337" s="654"/>
      <c r="G337" s="656"/>
      <c r="H337" s="657"/>
      <c r="I337" s="658"/>
      <c r="J337" s="657"/>
      <c r="K337" s="658"/>
      <c r="L337" s="657"/>
      <c r="M337" s="659"/>
      <c r="N337" s="657"/>
      <c r="O337" s="660"/>
      <c r="P337" s="661"/>
      <c r="Q337" s="660"/>
      <c r="R337" s="661"/>
      <c r="S337" s="662"/>
      <c r="T337" s="661"/>
      <c r="U337" s="663"/>
      <c r="V337" s="664"/>
      <c r="W337" s="663"/>
      <c r="X337" s="664"/>
      <c r="Y337" s="665"/>
    </row>
    <row r="338" spans="1:25" x14ac:dyDescent="0.3">
      <c r="A338" s="653"/>
      <c r="B338" s="653"/>
      <c r="C338" s="654"/>
      <c r="D338" s="653"/>
      <c r="E338" s="655"/>
      <c r="F338" s="654"/>
      <c r="G338" s="656"/>
      <c r="H338" s="657"/>
      <c r="I338" s="658"/>
      <c r="J338" s="657"/>
      <c r="K338" s="658"/>
      <c r="L338" s="657"/>
      <c r="M338" s="659"/>
      <c r="N338" s="657"/>
      <c r="O338" s="660"/>
      <c r="P338" s="661"/>
      <c r="Q338" s="660"/>
      <c r="R338" s="661"/>
      <c r="S338" s="662"/>
      <c r="T338" s="661"/>
      <c r="U338" s="663"/>
      <c r="V338" s="664"/>
      <c r="W338" s="663"/>
      <c r="X338" s="664"/>
      <c r="Y338" s="665"/>
    </row>
    <row r="339" spans="1:25" x14ac:dyDescent="0.3">
      <c r="A339" s="653"/>
      <c r="B339" s="653"/>
      <c r="C339" s="654"/>
      <c r="D339" s="653"/>
      <c r="E339" s="655"/>
      <c r="F339" s="654"/>
      <c r="G339" s="656"/>
      <c r="H339" s="657"/>
      <c r="I339" s="658"/>
      <c r="J339" s="657"/>
      <c r="K339" s="658"/>
      <c r="L339" s="657"/>
      <c r="M339" s="659"/>
      <c r="N339" s="657"/>
      <c r="O339" s="660"/>
      <c r="P339" s="661"/>
      <c r="Q339" s="660"/>
      <c r="R339" s="661"/>
      <c r="S339" s="662"/>
      <c r="T339" s="661"/>
      <c r="U339" s="663"/>
      <c r="V339" s="664"/>
      <c r="W339" s="663"/>
      <c r="X339" s="664"/>
      <c r="Y339" s="665"/>
    </row>
    <row r="340" spans="1:25" x14ac:dyDescent="0.3">
      <c r="A340" s="653"/>
      <c r="B340" s="653"/>
      <c r="C340" s="654"/>
      <c r="D340" s="653"/>
      <c r="E340" s="655"/>
      <c r="F340" s="654"/>
      <c r="G340" s="656"/>
      <c r="H340" s="657"/>
      <c r="I340" s="658"/>
      <c r="J340" s="657"/>
      <c r="K340" s="658"/>
      <c r="L340" s="657"/>
      <c r="M340" s="659"/>
      <c r="N340" s="657"/>
      <c r="O340" s="660"/>
      <c r="P340" s="661"/>
      <c r="Q340" s="660"/>
      <c r="R340" s="661"/>
      <c r="S340" s="662"/>
      <c r="T340" s="661"/>
      <c r="U340" s="663"/>
      <c r="V340" s="664"/>
      <c r="W340" s="663"/>
      <c r="X340" s="664"/>
      <c r="Y340" s="665"/>
    </row>
    <row r="341" spans="1:25" x14ac:dyDescent="0.3">
      <c r="A341" s="653"/>
      <c r="B341" s="653"/>
      <c r="C341" s="654"/>
      <c r="D341" s="653"/>
      <c r="E341" s="655"/>
      <c r="F341" s="654"/>
      <c r="G341" s="656"/>
      <c r="H341" s="657"/>
      <c r="I341" s="658"/>
      <c r="J341" s="657"/>
      <c r="K341" s="658"/>
      <c r="L341" s="657"/>
      <c r="M341" s="659"/>
      <c r="N341" s="657"/>
      <c r="O341" s="660"/>
      <c r="P341" s="661"/>
      <c r="Q341" s="660"/>
      <c r="R341" s="661"/>
      <c r="S341" s="662"/>
      <c r="T341" s="661"/>
      <c r="U341" s="663"/>
      <c r="V341" s="664"/>
      <c r="W341" s="663"/>
      <c r="X341" s="664"/>
      <c r="Y341" s="665"/>
    </row>
    <row r="342" spans="1:25" x14ac:dyDescent="0.3">
      <c r="A342" s="653"/>
      <c r="B342" s="653"/>
      <c r="C342" s="654"/>
      <c r="D342" s="653"/>
      <c r="E342" s="655"/>
      <c r="F342" s="654"/>
      <c r="G342" s="656"/>
      <c r="H342" s="657"/>
      <c r="I342" s="658"/>
      <c r="J342" s="657"/>
      <c r="K342" s="658"/>
      <c r="L342" s="657"/>
      <c r="M342" s="659"/>
      <c r="N342" s="657"/>
      <c r="O342" s="660"/>
      <c r="P342" s="661"/>
      <c r="Q342" s="660"/>
      <c r="R342" s="661"/>
      <c r="S342" s="662"/>
      <c r="T342" s="661"/>
      <c r="U342" s="663"/>
      <c r="V342" s="664"/>
      <c r="W342" s="663"/>
      <c r="X342" s="664"/>
      <c r="Y342" s="665"/>
    </row>
    <row r="343" spans="1:25" x14ac:dyDescent="0.3">
      <c r="A343" s="653"/>
      <c r="B343" s="653"/>
      <c r="C343" s="654"/>
      <c r="D343" s="653"/>
      <c r="E343" s="655"/>
      <c r="F343" s="654"/>
      <c r="G343" s="656"/>
      <c r="H343" s="657"/>
      <c r="I343" s="658"/>
      <c r="J343" s="657"/>
      <c r="K343" s="658"/>
      <c r="L343" s="657"/>
      <c r="M343" s="659"/>
      <c r="N343" s="657"/>
      <c r="O343" s="660"/>
      <c r="P343" s="661"/>
      <c r="Q343" s="660"/>
      <c r="R343" s="661"/>
      <c r="S343" s="662"/>
      <c r="T343" s="661"/>
      <c r="U343" s="663"/>
      <c r="V343" s="664"/>
      <c r="W343" s="663"/>
      <c r="X343" s="664"/>
      <c r="Y343" s="665"/>
    </row>
    <row r="344" spans="1:25" x14ac:dyDescent="0.3">
      <c r="A344" s="653"/>
      <c r="B344" s="653"/>
      <c r="C344" s="654"/>
      <c r="D344" s="653"/>
      <c r="E344" s="655"/>
      <c r="F344" s="654"/>
      <c r="G344" s="656"/>
      <c r="H344" s="657"/>
      <c r="I344" s="658"/>
      <c r="J344" s="657"/>
      <c r="K344" s="658"/>
      <c r="L344" s="657"/>
      <c r="M344" s="659"/>
      <c r="N344" s="657"/>
      <c r="O344" s="660"/>
      <c r="P344" s="661"/>
      <c r="Q344" s="660"/>
      <c r="R344" s="661"/>
      <c r="S344" s="662"/>
      <c r="T344" s="661"/>
      <c r="U344" s="663"/>
      <c r="V344" s="664"/>
      <c r="W344" s="663"/>
      <c r="X344" s="664"/>
      <c r="Y344" s="665"/>
    </row>
    <row r="345" spans="1:25" x14ac:dyDescent="0.3">
      <c r="A345" s="653"/>
      <c r="B345" s="653"/>
      <c r="C345" s="654"/>
      <c r="D345" s="653"/>
      <c r="E345" s="655"/>
      <c r="F345" s="654"/>
      <c r="G345" s="656"/>
      <c r="H345" s="657"/>
      <c r="I345" s="658"/>
      <c r="J345" s="657"/>
      <c r="K345" s="658"/>
      <c r="L345" s="657"/>
      <c r="M345" s="659"/>
      <c r="N345" s="657"/>
      <c r="O345" s="660"/>
      <c r="P345" s="661"/>
      <c r="Q345" s="660"/>
      <c r="R345" s="661"/>
      <c r="S345" s="662"/>
      <c r="T345" s="661"/>
      <c r="U345" s="663"/>
      <c r="V345" s="664"/>
      <c r="W345" s="663"/>
      <c r="X345" s="664"/>
      <c r="Y345" s="665"/>
    </row>
    <row r="346" spans="1:25" x14ac:dyDescent="0.3">
      <c r="A346" s="653"/>
      <c r="B346" s="653"/>
      <c r="C346" s="654"/>
      <c r="D346" s="653"/>
      <c r="E346" s="655"/>
      <c r="F346" s="654"/>
      <c r="G346" s="666"/>
      <c r="H346" s="657"/>
      <c r="I346" s="666"/>
      <c r="J346" s="657"/>
      <c r="K346" s="666"/>
      <c r="L346" s="657"/>
      <c r="M346" s="662"/>
      <c r="N346" s="657"/>
      <c r="O346" s="660"/>
      <c r="P346" s="661"/>
      <c r="Q346" s="668"/>
      <c r="R346" s="661"/>
      <c r="S346" s="659"/>
      <c r="T346" s="661"/>
      <c r="U346" s="663"/>
      <c r="V346" s="664"/>
      <c r="W346" s="663"/>
      <c r="X346" s="664"/>
      <c r="Y346" s="665"/>
    </row>
    <row r="347" spans="1:25" x14ac:dyDescent="0.3">
      <c r="A347" s="653"/>
      <c r="B347" s="653"/>
      <c r="C347" s="654"/>
      <c r="D347" s="653"/>
      <c r="E347" s="655"/>
      <c r="F347" s="654"/>
      <c r="G347" s="666"/>
      <c r="H347" s="657"/>
      <c r="I347" s="666"/>
      <c r="J347" s="657"/>
      <c r="K347" s="666"/>
      <c r="L347" s="657"/>
      <c r="M347" s="662"/>
      <c r="N347" s="657"/>
      <c r="O347" s="660"/>
      <c r="P347" s="661"/>
      <c r="Q347" s="668"/>
      <c r="R347" s="661"/>
      <c r="S347" s="659"/>
      <c r="T347" s="661"/>
      <c r="U347" s="663"/>
      <c r="V347" s="664"/>
      <c r="W347" s="663"/>
      <c r="X347" s="664"/>
      <c r="Y347" s="665"/>
    </row>
    <row r="348" spans="1:25" x14ac:dyDescent="0.3">
      <c r="A348" s="653"/>
      <c r="B348" s="653"/>
      <c r="C348" s="654"/>
      <c r="D348" s="653"/>
      <c r="E348" s="655"/>
      <c r="F348" s="654"/>
      <c r="G348" s="666"/>
      <c r="H348" s="657"/>
      <c r="I348" s="666"/>
      <c r="J348" s="657"/>
      <c r="K348" s="666"/>
      <c r="L348" s="657"/>
      <c r="M348" s="662"/>
      <c r="N348" s="657"/>
      <c r="O348" s="660"/>
      <c r="P348" s="661"/>
      <c r="Q348" s="668"/>
      <c r="R348" s="661"/>
      <c r="S348" s="659"/>
      <c r="T348" s="661"/>
      <c r="U348" s="663"/>
      <c r="V348" s="664"/>
      <c r="W348" s="663"/>
      <c r="X348" s="664"/>
      <c r="Y348" s="665"/>
    </row>
    <row r="349" spans="1:25" x14ac:dyDescent="0.3">
      <c r="A349" s="653"/>
      <c r="B349" s="653"/>
      <c r="C349" s="654"/>
      <c r="D349" s="653"/>
      <c r="E349" s="655"/>
      <c r="F349" s="654"/>
      <c r="G349" s="666"/>
      <c r="H349" s="657"/>
      <c r="I349" s="666"/>
      <c r="J349" s="657"/>
      <c r="K349" s="666"/>
      <c r="L349" s="657"/>
      <c r="M349" s="662"/>
      <c r="N349" s="657"/>
      <c r="O349" s="667"/>
      <c r="P349" s="661"/>
      <c r="Q349" s="668"/>
      <c r="R349" s="661"/>
      <c r="S349" s="659"/>
      <c r="T349" s="661"/>
      <c r="U349" s="663"/>
      <c r="V349" s="664"/>
      <c r="W349" s="663"/>
      <c r="X349" s="664"/>
      <c r="Y349" s="665"/>
    </row>
    <row r="350" spans="1:25" x14ac:dyDescent="0.3">
      <c r="A350" s="653"/>
      <c r="B350" s="653"/>
      <c r="C350" s="654"/>
      <c r="D350" s="653"/>
      <c r="E350" s="655"/>
      <c r="F350" s="654"/>
      <c r="G350" s="666"/>
      <c r="H350" s="657"/>
      <c r="I350" s="666"/>
      <c r="J350" s="657"/>
      <c r="K350" s="666"/>
      <c r="L350" s="657"/>
      <c r="M350" s="662"/>
      <c r="N350" s="657"/>
      <c r="O350" s="660"/>
      <c r="P350" s="661"/>
      <c r="Q350" s="668"/>
      <c r="R350" s="661"/>
      <c r="S350" s="659"/>
      <c r="T350" s="661"/>
      <c r="U350" s="663"/>
      <c r="V350" s="664"/>
      <c r="W350" s="663"/>
      <c r="X350" s="664"/>
      <c r="Y350" s="665"/>
    </row>
    <row r="351" spans="1:25" x14ac:dyDescent="0.3">
      <c r="A351" s="653"/>
      <c r="B351" s="653"/>
      <c r="C351" s="654"/>
      <c r="D351" s="653"/>
      <c r="E351" s="655"/>
      <c r="F351" s="654"/>
      <c r="G351" s="666"/>
      <c r="H351" s="657"/>
      <c r="I351" s="666"/>
      <c r="J351" s="657"/>
      <c r="K351" s="666"/>
      <c r="L351" s="657"/>
      <c r="M351" s="662"/>
      <c r="N351" s="657"/>
      <c r="O351" s="667"/>
      <c r="P351" s="661"/>
      <c r="Q351" s="668"/>
      <c r="R351" s="661"/>
      <c r="S351" s="659"/>
      <c r="T351" s="661"/>
      <c r="U351" s="663"/>
      <c r="V351" s="664"/>
      <c r="W351" s="663"/>
      <c r="X351" s="664"/>
      <c r="Y351" s="665"/>
    </row>
    <row r="352" spans="1:25" x14ac:dyDescent="0.3">
      <c r="A352" s="653"/>
      <c r="B352" s="653"/>
      <c r="C352" s="654"/>
      <c r="D352" s="653"/>
      <c r="E352" s="655"/>
      <c r="F352" s="654"/>
      <c r="G352" s="666"/>
      <c r="H352" s="657"/>
      <c r="I352" s="666"/>
      <c r="J352" s="657"/>
      <c r="K352" s="666"/>
      <c r="L352" s="657"/>
      <c r="M352" s="662"/>
      <c r="N352" s="657"/>
      <c r="O352" s="660"/>
      <c r="P352" s="661"/>
      <c r="Q352" s="668"/>
      <c r="R352" s="661"/>
      <c r="S352" s="659"/>
      <c r="T352" s="661"/>
      <c r="U352" s="663"/>
      <c r="V352" s="664"/>
      <c r="W352" s="663"/>
      <c r="X352" s="664"/>
      <c r="Y352" s="665"/>
    </row>
    <row r="353" spans="1:25" x14ac:dyDescent="0.3">
      <c r="A353" s="653"/>
      <c r="B353" s="653"/>
      <c r="C353" s="654"/>
      <c r="D353" s="653"/>
      <c r="E353" s="655"/>
      <c r="F353" s="654"/>
      <c r="G353" s="666"/>
      <c r="H353" s="657"/>
      <c r="I353" s="666"/>
      <c r="J353" s="657"/>
      <c r="K353" s="666"/>
      <c r="L353" s="657"/>
      <c r="M353" s="662"/>
      <c r="N353" s="657"/>
      <c r="O353" s="660"/>
      <c r="P353" s="661"/>
      <c r="Q353" s="668"/>
      <c r="R353" s="661"/>
      <c r="S353" s="659"/>
      <c r="T353" s="661"/>
      <c r="U353" s="663"/>
      <c r="V353" s="664"/>
      <c r="W353" s="663"/>
      <c r="X353" s="664"/>
      <c r="Y353" s="665"/>
    </row>
    <row r="354" spans="1:25" x14ac:dyDescent="0.3">
      <c r="A354" s="653"/>
      <c r="B354" s="653"/>
      <c r="C354" s="654"/>
      <c r="D354" s="653"/>
      <c r="E354" s="655"/>
      <c r="F354" s="654"/>
      <c r="G354" s="666"/>
      <c r="H354" s="657"/>
      <c r="I354" s="666"/>
      <c r="J354" s="657"/>
      <c r="K354" s="666"/>
      <c r="L354" s="657"/>
      <c r="M354" s="662"/>
      <c r="N354" s="657"/>
      <c r="O354" s="660"/>
      <c r="P354" s="661"/>
      <c r="Q354" s="668"/>
      <c r="R354" s="661"/>
      <c r="S354" s="659"/>
      <c r="T354" s="661"/>
      <c r="U354" s="663"/>
      <c r="V354" s="664"/>
      <c r="W354" s="663"/>
      <c r="X354" s="664"/>
      <c r="Y354" s="665"/>
    </row>
    <row r="355" spans="1:25" x14ac:dyDescent="0.3">
      <c r="A355" s="653"/>
      <c r="B355" s="653"/>
      <c r="C355" s="654"/>
      <c r="D355" s="653"/>
      <c r="E355" s="655"/>
      <c r="F355" s="654"/>
      <c r="G355" s="666"/>
      <c r="H355" s="657"/>
      <c r="I355" s="666"/>
      <c r="J355" s="657"/>
      <c r="K355" s="666"/>
      <c r="L355" s="657"/>
      <c r="M355" s="662"/>
      <c r="N355" s="657"/>
      <c r="O355" s="660"/>
      <c r="P355" s="661"/>
      <c r="Q355" s="668"/>
      <c r="R355" s="661"/>
      <c r="S355" s="659"/>
      <c r="T355" s="661"/>
      <c r="U355" s="663"/>
      <c r="V355" s="664"/>
      <c r="W355" s="663"/>
      <c r="X355" s="664"/>
      <c r="Y355" s="665"/>
    </row>
    <row r="356" spans="1:25" x14ac:dyDescent="0.3">
      <c r="A356" s="653"/>
      <c r="B356" s="653"/>
      <c r="C356" s="654"/>
      <c r="D356" s="653"/>
      <c r="E356" s="655"/>
      <c r="F356" s="654"/>
      <c r="G356" s="666"/>
      <c r="H356" s="657"/>
      <c r="I356" s="666"/>
      <c r="J356" s="657"/>
      <c r="K356" s="666"/>
      <c r="L356" s="657"/>
      <c r="M356" s="662"/>
      <c r="N356" s="657"/>
      <c r="O356" s="660"/>
      <c r="P356" s="661"/>
      <c r="Q356" s="660"/>
      <c r="R356" s="661"/>
      <c r="S356" s="662"/>
      <c r="T356" s="661"/>
      <c r="U356" s="669"/>
      <c r="V356" s="664"/>
      <c r="W356" s="670"/>
      <c r="X356" s="664"/>
      <c r="Y356" s="665"/>
    </row>
    <row r="357" spans="1:25" x14ac:dyDescent="0.3">
      <c r="A357" s="671"/>
      <c r="B357" s="671"/>
      <c r="C357" s="672"/>
      <c r="D357" s="671"/>
      <c r="E357" s="671"/>
      <c r="F357" s="672"/>
      <c r="G357" s="673"/>
      <c r="H357" s="674"/>
      <c r="I357" s="673"/>
      <c r="J357" s="674"/>
      <c r="K357" s="673"/>
      <c r="L357" s="674"/>
      <c r="M357" s="673"/>
      <c r="N357" s="674"/>
      <c r="O357" s="675"/>
      <c r="P357" s="676"/>
      <c r="Q357" s="675"/>
      <c r="R357" s="676"/>
      <c r="S357" s="675"/>
      <c r="T357" s="676"/>
      <c r="U357" s="677"/>
      <c r="V357" s="678"/>
      <c r="W357" s="677"/>
      <c r="X357" s="678"/>
      <c r="Y357" s="679"/>
    </row>
    <row r="358" spans="1:25" x14ac:dyDescent="0.3">
      <c r="A358" s="680"/>
      <c r="B358" s="680"/>
      <c r="C358" s="681"/>
      <c r="D358" s="680"/>
      <c r="E358" s="680"/>
      <c r="F358" s="681"/>
      <c r="G358" s="682"/>
      <c r="H358" s="683"/>
      <c r="I358" s="682"/>
      <c r="J358" s="683"/>
      <c r="K358" s="682"/>
      <c r="L358" s="683"/>
      <c r="M358" s="682"/>
      <c r="N358" s="683"/>
      <c r="O358" s="684"/>
      <c r="P358" s="685"/>
      <c r="Q358" s="684"/>
      <c r="R358" s="685"/>
      <c r="S358" s="684"/>
      <c r="T358" s="685"/>
      <c r="U358" s="686"/>
      <c r="V358" s="687"/>
      <c r="W358" s="686"/>
      <c r="X358" s="687"/>
      <c r="Y358" s="679"/>
    </row>
    <row r="359" spans="1:25" x14ac:dyDescent="0.3">
      <c r="A359" s="653"/>
      <c r="B359" s="653"/>
      <c r="C359" s="654"/>
      <c r="D359" s="653"/>
      <c r="E359" s="655"/>
      <c r="F359" s="654"/>
      <c r="G359" s="656"/>
      <c r="H359" s="657"/>
      <c r="I359" s="658"/>
      <c r="J359" s="657"/>
      <c r="K359" s="658"/>
      <c r="L359" s="657"/>
      <c r="M359" s="659"/>
      <c r="N359" s="657"/>
      <c r="O359" s="660"/>
      <c r="P359" s="661"/>
      <c r="Q359" s="660"/>
      <c r="R359" s="661"/>
      <c r="S359" s="662"/>
      <c r="T359" s="661"/>
      <c r="U359" s="663"/>
      <c r="V359" s="664"/>
      <c r="W359" s="663"/>
      <c r="X359" s="664"/>
      <c r="Y359" s="665"/>
    </row>
    <row r="360" spans="1:25" x14ac:dyDescent="0.3">
      <c r="A360" s="653"/>
      <c r="B360" s="653"/>
      <c r="C360" s="654"/>
      <c r="D360" s="653"/>
      <c r="E360" s="655"/>
      <c r="F360" s="654"/>
      <c r="G360" s="656"/>
      <c r="H360" s="657"/>
      <c r="I360" s="658"/>
      <c r="J360" s="657"/>
      <c r="K360" s="658"/>
      <c r="L360" s="657"/>
      <c r="M360" s="659"/>
      <c r="N360" s="657"/>
      <c r="O360" s="660"/>
      <c r="P360" s="661"/>
      <c r="Q360" s="660"/>
      <c r="R360" s="661"/>
      <c r="S360" s="662"/>
      <c r="T360" s="661"/>
      <c r="U360" s="663"/>
      <c r="V360" s="664"/>
      <c r="W360" s="663"/>
      <c r="X360" s="664"/>
      <c r="Y360" s="665"/>
    </row>
    <row r="361" spans="1:25" x14ac:dyDescent="0.3">
      <c r="A361" s="653"/>
      <c r="B361" s="653"/>
      <c r="C361" s="654"/>
      <c r="D361" s="653"/>
      <c r="E361" s="655"/>
      <c r="F361" s="654"/>
      <c r="G361" s="656"/>
      <c r="H361" s="657"/>
      <c r="I361" s="658"/>
      <c r="J361" s="657"/>
      <c r="K361" s="658"/>
      <c r="L361" s="657"/>
      <c r="M361" s="659"/>
      <c r="N361" s="657"/>
      <c r="O361" s="660"/>
      <c r="P361" s="661"/>
      <c r="Q361" s="660"/>
      <c r="R361" s="661"/>
      <c r="S361" s="662"/>
      <c r="T361" s="661"/>
      <c r="U361" s="663"/>
      <c r="V361" s="664"/>
      <c r="W361" s="663"/>
      <c r="X361" s="664"/>
      <c r="Y361" s="665"/>
    </row>
    <row r="362" spans="1:25" x14ac:dyDescent="0.3">
      <c r="A362" s="653"/>
      <c r="B362" s="653"/>
      <c r="C362" s="654"/>
      <c r="D362" s="653"/>
      <c r="E362" s="655"/>
      <c r="F362" s="654"/>
      <c r="G362" s="656"/>
      <c r="H362" s="657"/>
      <c r="I362" s="658"/>
      <c r="J362" s="657"/>
      <c r="K362" s="658"/>
      <c r="L362" s="657"/>
      <c r="M362" s="659"/>
      <c r="N362" s="657"/>
      <c r="O362" s="660"/>
      <c r="P362" s="661"/>
      <c r="Q362" s="660"/>
      <c r="R362" s="661"/>
      <c r="S362" s="662"/>
      <c r="T362" s="661"/>
      <c r="U362" s="663"/>
      <c r="V362" s="664"/>
      <c r="W362" s="663"/>
      <c r="X362" s="664"/>
      <c r="Y362" s="665"/>
    </row>
    <row r="363" spans="1:25" x14ac:dyDescent="0.3">
      <c r="A363" s="653"/>
      <c r="B363" s="653"/>
      <c r="C363" s="654"/>
      <c r="D363" s="653"/>
      <c r="E363" s="655"/>
      <c r="F363" s="654"/>
      <c r="G363" s="666"/>
      <c r="H363" s="657"/>
      <c r="I363" s="666"/>
      <c r="J363" s="657"/>
      <c r="K363" s="666"/>
      <c r="L363" s="657"/>
      <c r="M363" s="662"/>
      <c r="N363" s="657"/>
      <c r="O363" s="667"/>
      <c r="P363" s="661"/>
      <c r="Q363" s="668"/>
      <c r="R363" s="661"/>
      <c r="S363" s="659"/>
      <c r="T363" s="661"/>
      <c r="U363" s="663"/>
      <c r="V363" s="664"/>
      <c r="W363" s="663"/>
      <c r="X363" s="664"/>
      <c r="Y363" s="665"/>
    </row>
    <row r="364" spans="1:25" x14ac:dyDescent="0.3">
      <c r="A364" s="653"/>
      <c r="B364" s="653"/>
      <c r="C364" s="654"/>
      <c r="D364" s="653"/>
      <c r="E364" s="655"/>
      <c r="F364" s="654"/>
      <c r="G364" s="666"/>
      <c r="H364" s="657"/>
      <c r="I364" s="666"/>
      <c r="J364" s="657"/>
      <c r="K364" s="666"/>
      <c r="L364" s="657"/>
      <c r="M364" s="662"/>
      <c r="N364" s="657"/>
      <c r="O364" s="660"/>
      <c r="P364" s="661"/>
      <c r="Q364" s="660"/>
      <c r="R364" s="661"/>
      <c r="S364" s="662"/>
      <c r="T364" s="661"/>
      <c r="U364" s="669"/>
      <c r="V364" s="664"/>
      <c r="W364" s="670"/>
      <c r="X364" s="664"/>
      <c r="Y364" s="665"/>
    </row>
    <row r="365" spans="1:25" x14ac:dyDescent="0.3">
      <c r="A365" s="653"/>
      <c r="B365" s="653"/>
      <c r="C365" s="654"/>
      <c r="D365" s="653"/>
      <c r="E365" s="655"/>
      <c r="F365" s="654"/>
      <c r="G365" s="656"/>
      <c r="H365" s="657"/>
      <c r="I365" s="658"/>
      <c r="J365" s="657"/>
      <c r="K365" s="658"/>
      <c r="L365" s="657"/>
      <c r="M365" s="659"/>
      <c r="N365" s="657"/>
      <c r="O365" s="660"/>
      <c r="P365" s="661"/>
      <c r="Q365" s="660"/>
      <c r="R365" s="661"/>
      <c r="S365" s="662"/>
      <c r="T365" s="661"/>
      <c r="U365" s="663"/>
      <c r="V365" s="664"/>
      <c r="W365" s="663"/>
      <c r="X365" s="664"/>
      <c r="Y365" s="665"/>
    </row>
    <row r="366" spans="1:25" x14ac:dyDescent="0.3">
      <c r="A366" s="653"/>
      <c r="B366" s="653"/>
      <c r="C366" s="654"/>
      <c r="D366" s="653"/>
      <c r="E366" s="655"/>
      <c r="F366" s="654"/>
      <c r="G366" s="666"/>
      <c r="H366" s="657"/>
      <c r="I366" s="666"/>
      <c r="J366" s="657"/>
      <c r="K366" s="666"/>
      <c r="L366" s="657"/>
      <c r="M366" s="662"/>
      <c r="N366" s="657"/>
      <c r="O366" s="667"/>
      <c r="P366" s="661"/>
      <c r="Q366" s="668"/>
      <c r="R366" s="661"/>
      <c r="S366" s="659"/>
      <c r="T366" s="661"/>
      <c r="U366" s="663"/>
      <c r="V366" s="664"/>
      <c r="W366" s="663"/>
      <c r="X366" s="664"/>
      <c r="Y366" s="665"/>
    </row>
    <row r="367" spans="1:25" x14ac:dyDescent="0.3">
      <c r="A367" s="653"/>
      <c r="B367" s="653"/>
      <c r="C367" s="654"/>
      <c r="D367" s="653"/>
      <c r="E367" s="655"/>
      <c r="F367" s="654"/>
      <c r="G367" s="666"/>
      <c r="H367" s="657"/>
      <c r="I367" s="666"/>
      <c r="J367" s="657"/>
      <c r="K367" s="666"/>
      <c r="L367" s="657"/>
      <c r="M367" s="662"/>
      <c r="N367" s="657"/>
      <c r="O367" s="667"/>
      <c r="P367" s="661"/>
      <c r="Q367" s="668"/>
      <c r="R367" s="661"/>
      <c r="S367" s="659"/>
      <c r="T367" s="661"/>
      <c r="U367" s="663"/>
      <c r="V367" s="664"/>
      <c r="W367" s="663"/>
      <c r="X367" s="664"/>
      <c r="Y367" s="665"/>
    </row>
    <row r="368" spans="1:25" x14ac:dyDescent="0.3">
      <c r="A368" s="653"/>
      <c r="B368" s="653"/>
      <c r="C368" s="654"/>
      <c r="D368" s="653"/>
      <c r="E368" s="655"/>
      <c r="F368" s="654"/>
      <c r="G368" s="666"/>
      <c r="H368" s="657"/>
      <c r="I368" s="666"/>
      <c r="J368" s="657"/>
      <c r="K368" s="666"/>
      <c r="L368" s="657"/>
      <c r="M368" s="662"/>
      <c r="N368" s="657"/>
      <c r="O368" s="667"/>
      <c r="P368" s="661"/>
      <c r="Q368" s="668"/>
      <c r="R368" s="661"/>
      <c r="S368" s="659"/>
      <c r="T368" s="661"/>
      <c r="U368" s="663"/>
      <c r="V368" s="664"/>
      <c r="W368" s="663"/>
      <c r="X368" s="664"/>
      <c r="Y368" s="665"/>
    </row>
    <row r="369" spans="1:25" x14ac:dyDescent="0.3">
      <c r="A369" s="653"/>
      <c r="B369" s="653"/>
      <c r="C369" s="654"/>
      <c r="D369" s="653"/>
      <c r="E369" s="655"/>
      <c r="F369" s="654"/>
      <c r="G369" s="666"/>
      <c r="H369" s="657"/>
      <c r="I369" s="666"/>
      <c r="J369" s="657"/>
      <c r="K369" s="666"/>
      <c r="L369" s="657"/>
      <c r="M369" s="662"/>
      <c r="N369" s="657"/>
      <c r="O369" s="667"/>
      <c r="P369" s="661"/>
      <c r="Q369" s="668"/>
      <c r="R369" s="661"/>
      <c r="S369" s="659"/>
      <c r="T369" s="661"/>
      <c r="U369" s="663"/>
      <c r="V369" s="664"/>
      <c r="W369" s="663"/>
      <c r="X369" s="664"/>
      <c r="Y369" s="665"/>
    </row>
    <row r="370" spans="1:25" x14ac:dyDescent="0.3">
      <c r="A370" s="653"/>
      <c r="B370" s="653"/>
      <c r="C370" s="654"/>
      <c r="D370" s="653"/>
      <c r="E370" s="655"/>
      <c r="F370" s="654"/>
      <c r="G370" s="666"/>
      <c r="H370" s="657"/>
      <c r="I370" s="666"/>
      <c r="J370" s="657"/>
      <c r="K370" s="666"/>
      <c r="L370" s="657"/>
      <c r="M370" s="662"/>
      <c r="N370" s="657"/>
      <c r="O370" s="667"/>
      <c r="P370" s="661"/>
      <c r="Q370" s="668"/>
      <c r="R370" s="661"/>
      <c r="S370" s="659"/>
      <c r="T370" s="661"/>
      <c r="U370" s="663"/>
      <c r="V370" s="664"/>
      <c r="W370" s="663"/>
      <c r="X370" s="664"/>
      <c r="Y370" s="665"/>
    </row>
    <row r="371" spans="1:25" x14ac:dyDescent="0.3">
      <c r="A371" s="653"/>
      <c r="B371" s="653"/>
      <c r="C371" s="654"/>
      <c r="D371" s="653"/>
      <c r="E371" s="655"/>
      <c r="F371" s="654"/>
      <c r="G371" s="666"/>
      <c r="H371" s="657"/>
      <c r="I371" s="666"/>
      <c r="J371" s="657"/>
      <c r="K371" s="666"/>
      <c r="L371" s="657"/>
      <c r="M371" s="662"/>
      <c r="N371" s="657"/>
      <c r="O371" s="667"/>
      <c r="P371" s="661"/>
      <c r="Q371" s="668"/>
      <c r="R371" s="661"/>
      <c r="S371" s="659"/>
      <c r="T371" s="661"/>
      <c r="U371" s="663"/>
      <c r="V371" s="664"/>
      <c r="W371" s="663"/>
      <c r="X371" s="664"/>
      <c r="Y371" s="665"/>
    </row>
    <row r="372" spans="1:25" x14ac:dyDescent="0.3">
      <c r="A372" s="653"/>
      <c r="B372" s="653"/>
      <c r="C372" s="654"/>
      <c r="D372" s="653"/>
      <c r="E372" s="655"/>
      <c r="F372" s="654"/>
      <c r="G372" s="666"/>
      <c r="H372" s="657"/>
      <c r="I372" s="666"/>
      <c r="J372" s="657"/>
      <c r="K372" s="666"/>
      <c r="L372" s="657"/>
      <c r="M372" s="662"/>
      <c r="N372" s="657"/>
      <c r="O372" s="667"/>
      <c r="P372" s="661"/>
      <c r="Q372" s="668"/>
      <c r="R372" s="661"/>
      <c r="S372" s="659"/>
      <c r="T372" s="661"/>
      <c r="U372" s="663"/>
      <c r="V372" s="664"/>
      <c r="W372" s="663"/>
      <c r="X372" s="664"/>
      <c r="Y372" s="665"/>
    </row>
    <row r="373" spans="1:25" x14ac:dyDescent="0.3">
      <c r="A373" s="653"/>
      <c r="B373" s="653"/>
      <c r="C373" s="654"/>
      <c r="D373" s="653"/>
      <c r="E373" s="655"/>
      <c r="F373" s="654"/>
      <c r="G373" s="656"/>
      <c r="H373" s="657"/>
      <c r="I373" s="658"/>
      <c r="J373" s="657"/>
      <c r="K373" s="658"/>
      <c r="L373" s="657"/>
      <c r="M373" s="659"/>
      <c r="N373" s="657"/>
      <c r="O373" s="660"/>
      <c r="P373" s="661"/>
      <c r="Q373" s="660"/>
      <c r="R373" s="661"/>
      <c r="S373" s="662"/>
      <c r="T373" s="661"/>
      <c r="U373" s="663"/>
      <c r="V373" s="664"/>
      <c r="W373" s="663"/>
      <c r="X373" s="664"/>
      <c r="Y373" s="665"/>
    </row>
    <row r="374" spans="1:25" x14ac:dyDescent="0.3">
      <c r="A374" s="653"/>
      <c r="B374" s="653"/>
      <c r="C374" s="654"/>
      <c r="D374" s="653"/>
      <c r="E374" s="655"/>
      <c r="F374" s="654"/>
      <c r="G374" s="656"/>
      <c r="H374" s="657"/>
      <c r="I374" s="658"/>
      <c r="J374" s="657"/>
      <c r="K374" s="658"/>
      <c r="L374" s="657"/>
      <c r="M374" s="659"/>
      <c r="N374" s="657"/>
      <c r="O374" s="660"/>
      <c r="P374" s="661"/>
      <c r="Q374" s="660"/>
      <c r="R374" s="661"/>
      <c r="S374" s="662"/>
      <c r="T374" s="661"/>
      <c r="U374" s="663"/>
      <c r="V374" s="664"/>
      <c r="W374" s="663"/>
      <c r="X374" s="664"/>
      <c r="Y374" s="665"/>
    </row>
    <row r="375" spans="1:25" x14ac:dyDescent="0.3">
      <c r="A375" s="653"/>
      <c r="B375" s="653"/>
      <c r="C375" s="654"/>
      <c r="D375" s="653"/>
      <c r="E375" s="655"/>
      <c r="F375" s="654"/>
      <c r="G375" s="666"/>
      <c r="H375" s="657"/>
      <c r="I375" s="666"/>
      <c r="J375" s="657"/>
      <c r="K375" s="666"/>
      <c r="L375" s="657"/>
      <c r="M375" s="662"/>
      <c r="N375" s="657"/>
      <c r="O375" s="660"/>
      <c r="P375" s="661"/>
      <c r="Q375" s="668"/>
      <c r="R375" s="661"/>
      <c r="S375" s="659"/>
      <c r="T375" s="661"/>
      <c r="U375" s="663"/>
      <c r="V375" s="664"/>
      <c r="W375" s="663"/>
      <c r="X375" s="664"/>
      <c r="Y375" s="665"/>
    </row>
    <row r="376" spans="1:25" x14ac:dyDescent="0.3">
      <c r="A376" s="653"/>
      <c r="B376" s="653"/>
      <c r="C376" s="654"/>
      <c r="D376" s="653"/>
      <c r="E376" s="655"/>
      <c r="F376" s="654"/>
      <c r="G376" s="666"/>
      <c r="H376" s="657"/>
      <c r="I376" s="666"/>
      <c r="J376" s="657"/>
      <c r="K376" s="666"/>
      <c r="L376" s="657"/>
      <c r="M376" s="662"/>
      <c r="N376" s="657"/>
      <c r="O376" s="667"/>
      <c r="P376" s="661"/>
      <c r="Q376" s="668"/>
      <c r="R376" s="661"/>
      <c r="S376" s="659"/>
      <c r="T376" s="661"/>
      <c r="U376" s="663"/>
      <c r="V376" s="664"/>
      <c r="W376" s="663"/>
      <c r="X376" s="664"/>
      <c r="Y376" s="665"/>
    </row>
    <row r="377" spans="1:25" x14ac:dyDescent="0.3">
      <c r="A377" s="653"/>
      <c r="B377" s="653"/>
      <c r="C377" s="654"/>
      <c r="D377" s="653"/>
      <c r="E377" s="655"/>
      <c r="F377" s="654"/>
      <c r="G377" s="666"/>
      <c r="H377" s="657"/>
      <c r="I377" s="666"/>
      <c r="J377" s="657"/>
      <c r="K377" s="666"/>
      <c r="L377" s="657"/>
      <c r="M377" s="662"/>
      <c r="N377" s="657"/>
      <c r="O377" s="667"/>
      <c r="P377" s="661"/>
      <c r="Q377" s="668"/>
      <c r="R377" s="661"/>
      <c r="S377" s="659"/>
      <c r="T377" s="661"/>
      <c r="U377" s="663"/>
      <c r="V377" s="664"/>
      <c r="W377" s="663"/>
      <c r="X377" s="664"/>
      <c r="Y377" s="665"/>
    </row>
    <row r="378" spans="1:25" x14ac:dyDescent="0.3">
      <c r="A378" s="653"/>
      <c r="B378" s="653"/>
      <c r="C378" s="654"/>
      <c r="D378" s="653"/>
      <c r="E378" s="655"/>
      <c r="F378" s="654"/>
      <c r="G378" s="666"/>
      <c r="H378" s="657"/>
      <c r="I378" s="666"/>
      <c r="J378" s="657"/>
      <c r="K378" s="666"/>
      <c r="L378" s="657"/>
      <c r="M378" s="662"/>
      <c r="N378" s="657"/>
      <c r="O378" s="667"/>
      <c r="P378" s="661"/>
      <c r="Q378" s="668"/>
      <c r="R378" s="661"/>
      <c r="S378" s="659"/>
      <c r="T378" s="661"/>
      <c r="U378" s="663"/>
      <c r="V378" s="664"/>
      <c r="W378" s="663"/>
      <c r="X378" s="664"/>
      <c r="Y378" s="665"/>
    </row>
    <row r="379" spans="1:25" x14ac:dyDescent="0.3">
      <c r="A379" s="653"/>
      <c r="B379" s="653"/>
      <c r="C379" s="654"/>
      <c r="D379" s="653"/>
      <c r="E379" s="655"/>
      <c r="F379" s="654"/>
      <c r="G379" s="666"/>
      <c r="H379" s="657"/>
      <c r="I379" s="666"/>
      <c r="J379" s="657"/>
      <c r="K379" s="666"/>
      <c r="L379" s="657"/>
      <c r="M379" s="662"/>
      <c r="N379" s="657"/>
      <c r="O379" s="667"/>
      <c r="P379" s="661"/>
      <c r="Q379" s="668"/>
      <c r="R379" s="661"/>
      <c r="S379" s="659"/>
      <c r="T379" s="661"/>
      <c r="U379" s="663"/>
      <c r="V379" s="664"/>
      <c r="W379" s="663"/>
      <c r="X379" s="664"/>
      <c r="Y379" s="665"/>
    </row>
    <row r="380" spans="1:25" x14ac:dyDescent="0.3">
      <c r="A380" s="653"/>
      <c r="B380" s="653"/>
      <c r="C380" s="654"/>
      <c r="D380" s="653"/>
      <c r="E380" s="655"/>
      <c r="F380" s="654"/>
      <c r="G380" s="666"/>
      <c r="H380" s="657"/>
      <c r="I380" s="666"/>
      <c r="J380" s="657"/>
      <c r="K380" s="666"/>
      <c r="L380" s="657"/>
      <c r="M380" s="662"/>
      <c r="N380" s="657"/>
      <c r="O380" s="667"/>
      <c r="P380" s="661"/>
      <c r="Q380" s="668"/>
      <c r="R380" s="661"/>
      <c r="S380" s="659"/>
      <c r="T380" s="661"/>
      <c r="U380" s="663"/>
      <c r="V380" s="664"/>
      <c r="W380" s="663"/>
      <c r="X380" s="664"/>
      <c r="Y380" s="665"/>
    </row>
    <row r="381" spans="1:25" x14ac:dyDescent="0.3">
      <c r="A381" s="653"/>
      <c r="B381" s="653"/>
      <c r="C381" s="654"/>
      <c r="D381" s="653"/>
      <c r="E381" s="655"/>
      <c r="F381" s="654"/>
      <c r="G381" s="666"/>
      <c r="H381" s="657"/>
      <c r="I381" s="666"/>
      <c r="J381" s="657"/>
      <c r="K381" s="666"/>
      <c r="L381" s="657"/>
      <c r="M381" s="662"/>
      <c r="N381" s="657"/>
      <c r="O381" s="660"/>
      <c r="P381" s="661"/>
      <c r="Q381" s="668"/>
      <c r="R381" s="661"/>
      <c r="S381" s="659"/>
      <c r="T381" s="661"/>
      <c r="U381" s="663"/>
      <c r="V381" s="664"/>
      <c r="W381" s="663"/>
      <c r="X381" s="664"/>
      <c r="Y381" s="665"/>
    </row>
    <row r="382" spans="1:25" x14ac:dyDescent="0.3">
      <c r="A382" s="653"/>
      <c r="B382" s="653"/>
      <c r="C382" s="654"/>
      <c r="D382" s="653"/>
      <c r="E382" s="655"/>
      <c r="F382" s="654"/>
      <c r="G382" s="666"/>
      <c r="H382" s="657"/>
      <c r="I382" s="666"/>
      <c r="J382" s="657"/>
      <c r="K382" s="666"/>
      <c r="L382" s="657"/>
      <c r="M382" s="662"/>
      <c r="N382" s="657"/>
      <c r="O382" s="660"/>
      <c r="P382" s="661"/>
      <c r="Q382" s="668"/>
      <c r="R382" s="661"/>
      <c r="S382" s="659"/>
      <c r="T382" s="661"/>
      <c r="U382" s="663"/>
      <c r="V382" s="664"/>
      <c r="W382" s="663"/>
      <c r="X382" s="664"/>
      <c r="Y382" s="665"/>
    </row>
    <row r="383" spans="1:25" x14ac:dyDescent="0.3">
      <c r="A383" s="653"/>
      <c r="B383" s="653"/>
      <c r="C383" s="654"/>
      <c r="D383" s="653"/>
      <c r="E383" s="655"/>
      <c r="F383" s="654"/>
      <c r="G383" s="666"/>
      <c r="H383" s="657"/>
      <c r="I383" s="666"/>
      <c r="J383" s="657"/>
      <c r="K383" s="666"/>
      <c r="L383" s="657"/>
      <c r="M383" s="662"/>
      <c r="N383" s="657"/>
      <c r="O383" s="660"/>
      <c r="P383" s="661"/>
      <c r="Q383" s="668"/>
      <c r="R383" s="661"/>
      <c r="S383" s="659"/>
      <c r="T383" s="661"/>
      <c r="U383" s="663"/>
      <c r="V383" s="664"/>
      <c r="W383" s="663"/>
      <c r="X383" s="664"/>
      <c r="Y383" s="665"/>
    </row>
    <row r="384" spans="1:25" x14ac:dyDescent="0.3">
      <c r="A384" s="653"/>
      <c r="B384" s="653"/>
      <c r="C384" s="654"/>
      <c r="D384" s="653"/>
      <c r="E384" s="655"/>
      <c r="F384" s="654"/>
      <c r="G384" s="666"/>
      <c r="H384" s="657"/>
      <c r="I384" s="666"/>
      <c r="J384" s="657"/>
      <c r="K384" s="666"/>
      <c r="L384" s="657"/>
      <c r="M384" s="662"/>
      <c r="N384" s="657"/>
      <c r="O384" s="667"/>
      <c r="P384" s="661"/>
      <c r="Q384" s="668"/>
      <c r="R384" s="661"/>
      <c r="S384" s="659"/>
      <c r="T384" s="661"/>
      <c r="U384" s="663"/>
      <c r="V384" s="664"/>
      <c r="W384" s="663"/>
      <c r="X384" s="664"/>
      <c r="Y384" s="665"/>
    </row>
    <row r="385" spans="1:25" x14ac:dyDescent="0.3">
      <c r="A385" s="653"/>
      <c r="B385" s="653"/>
      <c r="C385" s="654"/>
      <c r="D385" s="653"/>
      <c r="E385" s="655"/>
      <c r="F385" s="654"/>
      <c r="G385" s="666"/>
      <c r="H385" s="657"/>
      <c r="I385" s="666"/>
      <c r="J385" s="657"/>
      <c r="K385" s="666"/>
      <c r="L385" s="657"/>
      <c r="M385" s="662"/>
      <c r="N385" s="657"/>
      <c r="O385" s="667"/>
      <c r="P385" s="661"/>
      <c r="Q385" s="668"/>
      <c r="R385" s="661"/>
      <c r="S385" s="659"/>
      <c r="T385" s="661"/>
      <c r="U385" s="663"/>
      <c r="V385" s="664"/>
      <c r="W385" s="663"/>
      <c r="X385" s="664"/>
      <c r="Y385" s="665"/>
    </row>
    <row r="386" spans="1:25" x14ac:dyDescent="0.3">
      <c r="A386" s="653"/>
      <c r="B386" s="653"/>
      <c r="C386" s="654"/>
      <c r="D386" s="653"/>
      <c r="E386" s="655"/>
      <c r="F386" s="654"/>
      <c r="G386" s="666"/>
      <c r="H386" s="657"/>
      <c r="I386" s="666"/>
      <c r="J386" s="657"/>
      <c r="K386" s="666"/>
      <c r="L386" s="657"/>
      <c r="M386" s="662"/>
      <c r="N386" s="657"/>
      <c r="O386" s="660"/>
      <c r="P386" s="661"/>
      <c r="Q386" s="668"/>
      <c r="R386" s="661"/>
      <c r="S386" s="659"/>
      <c r="T386" s="661"/>
      <c r="U386" s="663"/>
      <c r="V386" s="664"/>
      <c r="W386" s="663"/>
      <c r="X386" s="664"/>
      <c r="Y386" s="665"/>
    </row>
    <row r="387" spans="1:25" x14ac:dyDescent="0.3">
      <c r="A387" s="653"/>
      <c r="B387" s="653"/>
      <c r="C387" s="654"/>
      <c r="D387" s="653"/>
      <c r="E387" s="655"/>
      <c r="F387" s="654"/>
      <c r="G387" s="666"/>
      <c r="H387" s="657"/>
      <c r="I387" s="666"/>
      <c r="J387" s="657"/>
      <c r="K387" s="666"/>
      <c r="L387" s="657"/>
      <c r="M387" s="662"/>
      <c r="N387" s="657"/>
      <c r="O387" s="660"/>
      <c r="P387" s="661"/>
      <c r="Q387" s="668"/>
      <c r="R387" s="661"/>
      <c r="S387" s="659"/>
      <c r="T387" s="661"/>
      <c r="U387" s="663"/>
      <c r="V387" s="664"/>
      <c r="W387" s="663"/>
      <c r="X387" s="664"/>
      <c r="Y387" s="665"/>
    </row>
    <row r="388" spans="1:25" x14ac:dyDescent="0.3">
      <c r="A388" s="653"/>
      <c r="B388" s="653"/>
      <c r="C388" s="654"/>
      <c r="D388" s="653"/>
      <c r="E388" s="655"/>
      <c r="F388" s="654"/>
      <c r="G388" s="666"/>
      <c r="H388" s="657"/>
      <c r="I388" s="666"/>
      <c r="J388" s="657"/>
      <c r="K388" s="666"/>
      <c r="L388" s="657"/>
      <c r="M388" s="662"/>
      <c r="N388" s="657"/>
      <c r="O388" s="660"/>
      <c r="P388" s="661"/>
      <c r="Q388" s="668"/>
      <c r="R388" s="661"/>
      <c r="S388" s="659"/>
      <c r="T388" s="661"/>
      <c r="U388" s="663"/>
      <c r="V388" s="664"/>
      <c r="W388" s="663"/>
      <c r="X388" s="664"/>
      <c r="Y388" s="665"/>
    </row>
    <row r="389" spans="1:25" x14ac:dyDescent="0.3">
      <c r="A389" s="653"/>
      <c r="B389" s="653"/>
      <c r="C389" s="654"/>
      <c r="D389" s="653"/>
      <c r="E389" s="655"/>
      <c r="F389" s="654"/>
      <c r="G389" s="666"/>
      <c r="H389" s="657"/>
      <c r="I389" s="666"/>
      <c r="J389" s="657"/>
      <c r="K389" s="666"/>
      <c r="L389" s="657"/>
      <c r="M389" s="662"/>
      <c r="N389" s="657"/>
      <c r="O389" s="660"/>
      <c r="P389" s="661"/>
      <c r="Q389" s="668"/>
      <c r="R389" s="661"/>
      <c r="S389" s="659"/>
      <c r="T389" s="661"/>
      <c r="U389" s="663"/>
      <c r="V389" s="664"/>
      <c r="W389" s="663"/>
      <c r="X389" s="664"/>
      <c r="Y389" s="665"/>
    </row>
    <row r="390" spans="1:25" x14ac:dyDescent="0.3">
      <c r="A390" s="653"/>
      <c r="B390" s="653"/>
      <c r="C390" s="654"/>
      <c r="D390" s="653"/>
      <c r="E390" s="655"/>
      <c r="F390" s="654"/>
      <c r="G390" s="666"/>
      <c r="H390" s="657"/>
      <c r="I390" s="666"/>
      <c r="J390" s="657"/>
      <c r="K390" s="666"/>
      <c r="L390" s="657"/>
      <c r="M390" s="662"/>
      <c r="N390" s="657"/>
      <c r="O390" s="660"/>
      <c r="P390" s="661"/>
      <c r="Q390" s="668"/>
      <c r="R390" s="661"/>
      <c r="S390" s="659"/>
      <c r="T390" s="661"/>
      <c r="U390" s="663"/>
      <c r="V390" s="664"/>
      <c r="W390" s="663"/>
      <c r="X390" s="664"/>
      <c r="Y390" s="665"/>
    </row>
    <row r="391" spans="1:25" x14ac:dyDescent="0.3">
      <c r="A391" s="653"/>
      <c r="B391" s="653"/>
      <c r="C391" s="654"/>
      <c r="D391" s="653"/>
      <c r="E391" s="655"/>
      <c r="F391" s="654"/>
      <c r="G391" s="666"/>
      <c r="H391" s="657"/>
      <c r="I391" s="666"/>
      <c r="J391" s="657"/>
      <c r="K391" s="666"/>
      <c r="L391" s="657"/>
      <c r="M391" s="662"/>
      <c r="N391" s="657"/>
      <c r="O391" s="660"/>
      <c r="P391" s="661"/>
      <c r="Q391" s="668"/>
      <c r="R391" s="661"/>
      <c r="S391" s="659"/>
      <c r="T391" s="661"/>
      <c r="U391" s="663"/>
      <c r="V391" s="664"/>
      <c r="W391" s="663"/>
      <c r="X391" s="664"/>
      <c r="Y391" s="665"/>
    </row>
    <row r="392" spans="1:25" x14ac:dyDescent="0.3">
      <c r="A392" s="653"/>
      <c r="B392" s="653"/>
      <c r="C392" s="654"/>
      <c r="D392" s="653"/>
      <c r="E392" s="655"/>
      <c r="F392" s="654"/>
      <c r="G392" s="666"/>
      <c r="H392" s="657"/>
      <c r="I392" s="666"/>
      <c r="J392" s="657"/>
      <c r="K392" s="666"/>
      <c r="L392" s="657"/>
      <c r="M392" s="662"/>
      <c r="N392" s="657"/>
      <c r="O392" s="660"/>
      <c r="P392" s="661"/>
      <c r="Q392" s="668"/>
      <c r="R392" s="661"/>
      <c r="S392" s="659"/>
      <c r="T392" s="661"/>
      <c r="U392" s="663"/>
      <c r="V392" s="664"/>
      <c r="W392" s="663"/>
      <c r="X392" s="664"/>
      <c r="Y392" s="665"/>
    </row>
    <row r="393" spans="1:25" x14ac:dyDescent="0.3">
      <c r="A393" s="653"/>
      <c r="B393" s="653"/>
      <c r="C393" s="654"/>
      <c r="D393" s="653"/>
      <c r="E393" s="655"/>
      <c r="F393" s="654"/>
      <c r="G393" s="666"/>
      <c r="H393" s="657"/>
      <c r="I393" s="666"/>
      <c r="J393" s="657"/>
      <c r="K393" s="666"/>
      <c r="L393" s="657"/>
      <c r="M393" s="662"/>
      <c r="N393" s="657"/>
      <c r="O393" s="660"/>
      <c r="P393" s="661"/>
      <c r="Q393" s="668"/>
      <c r="R393" s="661"/>
      <c r="S393" s="659"/>
      <c r="T393" s="661"/>
      <c r="U393" s="663"/>
      <c r="V393" s="664"/>
      <c r="W393" s="663"/>
      <c r="X393" s="664"/>
      <c r="Y393" s="665"/>
    </row>
    <row r="394" spans="1:25" x14ac:dyDescent="0.3">
      <c r="A394" s="653"/>
      <c r="B394" s="653"/>
      <c r="C394" s="654"/>
      <c r="D394" s="653"/>
      <c r="E394" s="655"/>
      <c r="F394" s="654"/>
      <c r="G394" s="666"/>
      <c r="H394" s="657"/>
      <c r="I394" s="666"/>
      <c r="J394" s="657"/>
      <c r="K394" s="666"/>
      <c r="L394" s="657"/>
      <c r="M394" s="662"/>
      <c r="N394" s="657"/>
      <c r="O394" s="660"/>
      <c r="P394" s="661"/>
      <c r="Q394" s="668"/>
      <c r="R394" s="661"/>
      <c r="S394" s="659"/>
      <c r="T394" s="661"/>
      <c r="U394" s="663"/>
      <c r="V394" s="664"/>
      <c r="W394" s="663"/>
      <c r="X394" s="664"/>
      <c r="Y394" s="665"/>
    </row>
    <row r="395" spans="1:25" x14ac:dyDescent="0.3">
      <c r="A395" s="653"/>
      <c r="B395" s="653"/>
      <c r="C395" s="654"/>
      <c r="D395" s="653"/>
      <c r="E395" s="655"/>
      <c r="F395" s="654"/>
      <c r="G395" s="666"/>
      <c r="H395" s="657"/>
      <c r="I395" s="666"/>
      <c r="J395" s="657"/>
      <c r="K395" s="666"/>
      <c r="L395" s="657"/>
      <c r="M395" s="662"/>
      <c r="N395" s="657"/>
      <c r="O395" s="660"/>
      <c r="P395" s="661"/>
      <c r="Q395" s="668"/>
      <c r="R395" s="661"/>
      <c r="S395" s="659"/>
      <c r="T395" s="661"/>
      <c r="U395" s="663"/>
      <c r="V395" s="664"/>
      <c r="W395" s="663"/>
      <c r="X395" s="664"/>
      <c r="Y395" s="665"/>
    </row>
    <row r="396" spans="1:25" x14ac:dyDescent="0.3">
      <c r="A396" s="653"/>
      <c r="B396" s="653"/>
      <c r="C396" s="654"/>
      <c r="D396" s="653"/>
      <c r="E396" s="655"/>
      <c r="F396" s="654"/>
      <c r="G396" s="666"/>
      <c r="H396" s="657"/>
      <c r="I396" s="666"/>
      <c r="J396" s="657"/>
      <c r="K396" s="666"/>
      <c r="L396" s="657"/>
      <c r="M396" s="662"/>
      <c r="N396" s="657"/>
      <c r="O396" s="660"/>
      <c r="P396" s="661"/>
      <c r="Q396" s="668"/>
      <c r="R396" s="661"/>
      <c r="S396" s="659"/>
      <c r="T396" s="661"/>
      <c r="U396" s="663"/>
      <c r="V396" s="664"/>
      <c r="W396" s="663"/>
      <c r="X396" s="664"/>
      <c r="Y396" s="665"/>
    </row>
    <row r="397" spans="1:25" x14ac:dyDescent="0.3">
      <c r="A397" s="653"/>
      <c r="B397" s="653"/>
      <c r="C397" s="654"/>
      <c r="D397" s="653"/>
      <c r="E397" s="655"/>
      <c r="F397" s="654"/>
      <c r="G397" s="656"/>
      <c r="H397" s="657"/>
      <c r="I397" s="658"/>
      <c r="J397" s="657"/>
      <c r="K397" s="658"/>
      <c r="L397" s="657"/>
      <c r="M397" s="659"/>
      <c r="N397" s="657"/>
      <c r="O397" s="660"/>
      <c r="P397" s="661"/>
      <c r="Q397" s="660"/>
      <c r="R397" s="661"/>
      <c r="S397" s="662"/>
      <c r="T397" s="661"/>
      <c r="U397" s="663"/>
      <c r="V397" s="664"/>
      <c r="W397" s="663"/>
      <c r="X397" s="664"/>
      <c r="Y397" s="665"/>
    </row>
    <row r="398" spans="1:25" x14ac:dyDescent="0.3">
      <c r="A398" s="653"/>
      <c r="B398" s="653"/>
      <c r="C398" s="654"/>
      <c r="D398" s="653"/>
      <c r="E398" s="655"/>
      <c r="F398" s="654"/>
      <c r="G398" s="666"/>
      <c r="H398" s="657"/>
      <c r="I398" s="666"/>
      <c r="J398" s="657"/>
      <c r="K398" s="666"/>
      <c r="L398" s="657"/>
      <c r="M398" s="662"/>
      <c r="N398" s="657"/>
      <c r="O398" s="660"/>
      <c r="P398" s="661"/>
      <c r="Q398" s="668"/>
      <c r="R398" s="661"/>
      <c r="S398" s="659"/>
      <c r="T398" s="661"/>
      <c r="U398" s="663"/>
      <c r="V398" s="664"/>
      <c r="W398" s="663"/>
      <c r="X398" s="664"/>
      <c r="Y398" s="665"/>
    </row>
    <row r="399" spans="1:25" x14ac:dyDescent="0.3">
      <c r="A399" s="653"/>
      <c r="B399" s="653"/>
      <c r="C399" s="654"/>
      <c r="D399" s="653"/>
      <c r="E399" s="655"/>
      <c r="F399" s="654"/>
      <c r="G399" s="666"/>
      <c r="H399" s="657"/>
      <c r="I399" s="666"/>
      <c r="J399" s="657"/>
      <c r="K399" s="666"/>
      <c r="L399" s="657"/>
      <c r="M399" s="662"/>
      <c r="N399" s="657"/>
      <c r="O399" s="660"/>
      <c r="P399" s="661"/>
      <c r="Q399" s="668"/>
      <c r="R399" s="661"/>
      <c r="S399" s="659"/>
      <c r="T399" s="661"/>
      <c r="U399" s="663"/>
      <c r="V399" s="664"/>
      <c r="W399" s="663"/>
      <c r="X399" s="664"/>
      <c r="Y399" s="665"/>
    </row>
    <row r="400" spans="1:25" x14ac:dyDescent="0.3">
      <c r="A400" s="653"/>
      <c r="B400" s="653"/>
      <c r="C400" s="654"/>
      <c r="D400" s="653"/>
      <c r="E400" s="655"/>
      <c r="F400" s="654"/>
      <c r="G400" s="666"/>
      <c r="H400" s="657"/>
      <c r="I400" s="666"/>
      <c r="J400" s="657"/>
      <c r="K400" s="666"/>
      <c r="L400" s="657"/>
      <c r="M400" s="662"/>
      <c r="N400" s="657"/>
      <c r="O400" s="660"/>
      <c r="P400" s="661"/>
      <c r="Q400" s="668"/>
      <c r="R400" s="661"/>
      <c r="S400" s="659"/>
      <c r="T400" s="661"/>
      <c r="U400" s="663"/>
      <c r="V400" s="664"/>
      <c r="W400" s="663"/>
      <c r="X400" s="664"/>
      <c r="Y400" s="665"/>
    </row>
    <row r="401" spans="1:25" x14ac:dyDescent="0.3">
      <c r="A401" s="653"/>
      <c r="B401" s="653"/>
      <c r="C401" s="654"/>
      <c r="D401" s="653"/>
      <c r="E401" s="655"/>
      <c r="F401" s="654"/>
      <c r="G401" s="666"/>
      <c r="H401" s="657"/>
      <c r="I401" s="666"/>
      <c r="J401" s="657"/>
      <c r="K401" s="666"/>
      <c r="L401" s="657"/>
      <c r="M401" s="662"/>
      <c r="N401" s="657"/>
      <c r="O401" s="667"/>
      <c r="P401" s="661"/>
      <c r="Q401" s="668"/>
      <c r="R401" s="661"/>
      <c r="S401" s="659"/>
      <c r="T401" s="661"/>
      <c r="U401" s="663"/>
      <c r="V401" s="664"/>
      <c r="W401" s="663"/>
      <c r="X401" s="664"/>
      <c r="Y401" s="665"/>
    </row>
    <row r="402" spans="1:25" x14ac:dyDescent="0.3">
      <c r="A402" s="653"/>
      <c r="B402" s="653"/>
      <c r="C402" s="654"/>
      <c r="D402" s="653"/>
      <c r="E402" s="655"/>
      <c r="F402" s="654"/>
      <c r="G402" s="666"/>
      <c r="H402" s="657"/>
      <c r="I402" s="666"/>
      <c r="J402" s="657"/>
      <c r="K402" s="666"/>
      <c r="L402" s="657"/>
      <c r="M402" s="662"/>
      <c r="N402" s="657"/>
      <c r="O402" s="667"/>
      <c r="P402" s="661"/>
      <c r="Q402" s="668"/>
      <c r="R402" s="661"/>
      <c r="S402" s="659"/>
      <c r="T402" s="661"/>
      <c r="U402" s="663"/>
      <c r="V402" s="664"/>
      <c r="W402" s="663"/>
      <c r="X402" s="664"/>
      <c r="Y402" s="665"/>
    </row>
    <row r="403" spans="1:25" x14ac:dyDescent="0.3">
      <c r="A403" s="653"/>
      <c r="B403" s="653"/>
      <c r="C403" s="654"/>
      <c r="D403" s="653"/>
      <c r="E403" s="655"/>
      <c r="F403" s="654"/>
      <c r="G403" s="656"/>
      <c r="H403" s="657"/>
      <c r="I403" s="658"/>
      <c r="J403" s="657"/>
      <c r="K403" s="658"/>
      <c r="L403" s="657"/>
      <c r="M403" s="659"/>
      <c r="N403" s="657"/>
      <c r="O403" s="660"/>
      <c r="P403" s="661"/>
      <c r="Q403" s="660"/>
      <c r="R403" s="661"/>
      <c r="S403" s="662"/>
      <c r="T403" s="661"/>
      <c r="U403" s="663"/>
      <c r="V403" s="664"/>
      <c r="W403" s="663"/>
      <c r="X403" s="664"/>
      <c r="Y403" s="665"/>
    </row>
    <row r="404" spans="1:25" x14ac:dyDescent="0.3">
      <c r="A404" s="653"/>
      <c r="B404" s="653"/>
      <c r="C404" s="654"/>
      <c r="D404" s="653"/>
      <c r="E404" s="655"/>
      <c r="F404" s="654"/>
      <c r="G404" s="656"/>
      <c r="H404" s="657"/>
      <c r="I404" s="658"/>
      <c r="J404" s="657"/>
      <c r="K404" s="658"/>
      <c r="L404" s="657"/>
      <c r="M404" s="659"/>
      <c r="N404" s="657"/>
      <c r="O404" s="660"/>
      <c r="P404" s="661"/>
      <c r="Q404" s="660"/>
      <c r="R404" s="661"/>
      <c r="S404" s="662"/>
      <c r="T404" s="661"/>
      <c r="U404" s="663"/>
      <c r="V404" s="664"/>
      <c r="W404" s="663"/>
      <c r="X404" s="664"/>
      <c r="Y404" s="665"/>
    </row>
    <row r="405" spans="1:25" x14ac:dyDescent="0.3">
      <c r="A405" s="653"/>
      <c r="B405" s="653"/>
      <c r="C405" s="654"/>
      <c r="D405" s="653"/>
      <c r="E405" s="655"/>
      <c r="F405" s="654"/>
      <c r="G405" s="666"/>
      <c r="H405" s="657"/>
      <c r="I405" s="666"/>
      <c r="J405" s="657"/>
      <c r="K405" s="666"/>
      <c r="L405" s="657"/>
      <c r="M405" s="662"/>
      <c r="N405" s="657"/>
      <c r="O405" s="660"/>
      <c r="P405" s="661"/>
      <c r="Q405" s="668"/>
      <c r="R405" s="661"/>
      <c r="S405" s="659"/>
      <c r="T405" s="661"/>
      <c r="U405" s="663"/>
      <c r="V405" s="664"/>
      <c r="W405" s="663"/>
      <c r="X405" s="664"/>
      <c r="Y405" s="665"/>
    </row>
    <row r="406" spans="1:25" x14ac:dyDescent="0.3">
      <c r="A406" s="653"/>
      <c r="B406" s="653"/>
      <c r="C406" s="654"/>
      <c r="D406" s="653"/>
      <c r="E406" s="655"/>
      <c r="F406" s="654"/>
      <c r="G406" s="666"/>
      <c r="H406" s="657"/>
      <c r="I406" s="666"/>
      <c r="J406" s="657"/>
      <c r="K406" s="666"/>
      <c r="L406" s="657"/>
      <c r="M406" s="662"/>
      <c r="N406" s="657"/>
      <c r="O406" s="660"/>
      <c r="P406" s="661"/>
      <c r="Q406" s="668"/>
      <c r="R406" s="661"/>
      <c r="S406" s="659"/>
      <c r="T406" s="661"/>
      <c r="U406" s="663"/>
      <c r="V406" s="664"/>
      <c r="W406" s="663"/>
      <c r="X406" s="664"/>
      <c r="Y406" s="665"/>
    </row>
    <row r="407" spans="1:25" x14ac:dyDescent="0.3">
      <c r="A407" s="653"/>
      <c r="B407" s="653"/>
      <c r="C407" s="654"/>
      <c r="D407" s="653"/>
      <c r="E407" s="655"/>
      <c r="F407" s="654"/>
      <c r="G407" s="666"/>
      <c r="H407" s="657"/>
      <c r="I407" s="666"/>
      <c r="J407" s="657"/>
      <c r="K407" s="666"/>
      <c r="L407" s="657"/>
      <c r="M407" s="662"/>
      <c r="N407" s="657"/>
      <c r="O407" s="660"/>
      <c r="P407" s="661"/>
      <c r="Q407" s="668"/>
      <c r="R407" s="661"/>
      <c r="S407" s="659"/>
      <c r="T407" s="661"/>
      <c r="U407" s="663"/>
      <c r="V407" s="664"/>
      <c r="W407" s="663"/>
      <c r="X407" s="664"/>
      <c r="Y407" s="665"/>
    </row>
    <row r="408" spans="1:25" x14ac:dyDescent="0.3">
      <c r="A408" s="653"/>
      <c r="B408" s="653"/>
      <c r="C408" s="654"/>
      <c r="D408" s="653"/>
      <c r="E408" s="655"/>
      <c r="F408" s="654"/>
      <c r="G408" s="656"/>
      <c r="H408" s="657"/>
      <c r="I408" s="658"/>
      <c r="J408" s="657"/>
      <c r="K408" s="658"/>
      <c r="L408" s="657"/>
      <c r="M408" s="659"/>
      <c r="N408" s="657"/>
      <c r="O408" s="660"/>
      <c r="P408" s="661"/>
      <c r="Q408" s="668"/>
      <c r="R408" s="661"/>
      <c r="S408" s="659"/>
      <c r="T408" s="661"/>
      <c r="U408" s="663"/>
      <c r="V408" s="664"/>
      <c r="W408" s="663"/>
      <c r="X408" s="664"/>
      <c r="Y408" s="665"/>
    </row>
    <row r="409" spans="1:25" x14ac:dyDescent="0.3">
      <c r="A409" s="653"/>
      <c r="B409" s="653"/>
      <c r="C409" s="654"/>
      <c r="D409" s="653"/>
      <c r="E409" s="655"/>
      <c r="F409" s="654"/>
      <c r="G409" s="656"/>
      <c r="H409" s="657"/>
      <c r="I409" s="658"/>
      <c r="J409" s="657"/>
      <c r="K409" s="658"/>
      <c r="L409" s="657"/>
      <c r="M409" s="659"/>
      <c r="N409" s="657"/>
      <c r="O409" s="660"/>
      <c r="P409" s="661"/>
      <c r="Q409" s="668"/>
      <c r="R409" s="661"/>
      <c r="S409" s="659"/>
      <c r="T409" s="661"/>
      <c r="U409" s="663"/>
      <c r="V409" s="664"/>
      <c r="W409" s="663"/>
      <c r="X409" s="664"/>
      <c r="Y409" s="665"/>
    </row>
    <row r="410" spans="1:25" x14ac:dyDescent="0.3">
      <c r="A410" s="653"/>
      <c r="B410" s="653"/>
      <c r="C410" s="654"/>
      <c r="D410" s="653"/>
      <c r="E410" s="655"/>
      <c r="F410" s="654"/>
      <c r="G410" s="656"/>
      <c r="H410" s="657"/>
      <c r="I410" s="658"/>
      <c r="J410" s="657"/>
      <c r="K410" s="658"/>
      <c r="L410" s="657"/>
      <c r="M410" s="659"/>
      <c r="N410" s="657"/>
      <c r="O410" s="660"/>
      <c r="P410" s="661"/>
      <c r="Q410" s="668"/>
      <c r="R410" s="661"/>
      <c r="S410" s="659"/>
      <c r="T410" s="661"/>
      <c r="U410" s="663"/>
      <c r="V410" s="664"/>
      <c r="W410" s="663"/>
      <c r="X410" s="664"/>
      <c r="Y410" s="665"/>
    </row>
    <row r="411" spans="1:25" x14ac:dyDescent="0.3">
      <c r="A411" s="653"/>
      <c r="B411" s="653"/>
      <c r="C411" s="654"/>
      <c r="D411" s="653"/>
      <c r="E411" s="655"/>
      <c r="F411" s="654"/>
      <c r="G411" s="666"/>
      <c r="H411" s="657"/>
      <c r="I411" s="666"/>
      <c r="J411" s="657"/>
      <c r="K411" s="666"/>
      <c r="L411" s="657"/>
      <c r="M411" s="662"/>
      <c r="N411" s="657"/>
      <c r="O411" s="660"/>
      <c r="P411" s="661"/>
      <c r="Q411" s="660"/>
      <c r="R411" s="661"/>
      <c r="S411" s="662"/>
      <c r="T411" s="661"/>
      <c r="U411" s="663"/>
      <c r="V411" s="664"/>
      <c r="W411" s="670"/>
      <c r="X411" s="664"/>
      <c r="Y411" s="665"/>
    </row>
    <row r="412" spans="1:25" x14ac:dyDescent="0.3">
      <c r="A412" s="653"/>
      <c r="B412" s="653"/>
      <c r="C412" s="654"/>
      <c r="D412" s="653"/>
      <c r="E412" s="655"/>
      <c r="F412" s="654"/>
      <c r="G412" s="656"/>
      <c r="H412" s="657"/>
      <c r="I412" s="658"/>
      <c r="J412" s="657"/>
      <c r="K412" s="658"/>
      <c r="L412" s="657"/>
      <c r="M412" s="659"/>
      <c r="N412" s="657"/>
      <c r="O412" s="660"/>
      <c r="P412" s="661"/>
      <c r="Q412" s="660"/>
      <c r="R412" s="661"/>
      <c r="S412" s="662"/>
      <c r="T412" s="661"/>
      <c r="U412" s="663"/>
      <c r="V412" s="664"/>
      <c r="W412" s="663"/>
      <c r="X412" s="664"/>
      <c r="Y412" s="665"/>
    </row>
    <row r="413" spans="1:25" x14ac:dyDescent="0.3">
      <c r="A413" s="653"/>
      <c r="B413" s="653"/>
      <c r="C413" s="654"/>
      <c r="D413" s="653"/>
      <c r="E413" s="655"/>
      <c r="F413" s="654"/>
      <c r="G413" s="656"/>
      <c r="H413" s="657"/>
      <c r="I413" s="658"/>
      <c r="J413" s="657"/>
      <c r="K413" s="658"/>
      <c r="L413" s="657"/>
      <c r="M413" s="659"/>
      <c r="N413" s="657"/>
      <c r="O413" s="660"/>
      <c r="P413" s="661"/>
      <c r="Q413" s="660"/>
      <c r="R413" s="661"/>
      <c r="S413" s="662"/>
      <c r="T413" s="661"/>
      <c r="U413" s="663"/>
      <c r="V413" s="664"/>
      <c r="W413" s="663"/>
      <c r="X413" s="664"/>
      <c r="Y413" s="665"/>
    </row>
    <row r="414" spans="1:25" x14ac:dyDescent="0.3">
      <c r="A414" s="653"/>
      <c r="B414" s="653"/>
      <c r="C414" s="654"/>
      <c r="D414" s="653"/>
      <c r="E414" s="655"/>
      <c r="F414" s="654"/>
      <c r="G414" s="656"/>
      <c r="H414" s="657"/>
      <c r="I414" s="658"/>
      <c r="J414" s="657"/>
      <c r="K414" s="658"/>
      <c r="L414" s="657"/>
      <c r="M414" s="659"/>
      <c r="N414" s="657"/>
      <c r="O414" s="660"/>
      <c r="P414" s="661"/>
      <c r="Q414" s="660"/>
      <c r="R414" s="661"/>
      <c r="S414" s="662"/>
      <c r="T414" s="661"/>
      <c r="U414" s="663"/>
      <c r="V414" s="664"/>
      <c r="W414" s="663"/>
      <c r="X414" s="664"/>
      <c r="Y414" s="665"/>
    </row>
    <row r="415" spans="1:25" x14ac:dyDescent="0.3">
      <c r="A415" s="653"/>
      <c r="B415" s="653"/>
      <c r="C415" s="654"/>
      <c r="D415" s="653"/>
      <c r="E415" s="655"/>
      <c r="F415" s="654"/>
      <c r="G415" s="666"/>
      <c r="H415" s="657"/>
      <c r="I415" s="666"/>
      <c r="J415" s="657"/>
      <c r="K415" s="666"/>
      <c r="L415" s="657"/>
      <c r="M415" s="662"/>
      <c r="N415" s="657"/>
      <c r="O415" s="660"/>
      <c r="P415" s="661"/>
      <c r="Q415" s="668"/>
      <c r="R415" s="661"/>
      <c r="S415" s="659"/>
      <c r="T415" s="661"/>
      <c r="U415" s="663"/>
      <c r="V415" s="664"/>
      <c r="W415" s="663"/>
      <c r="X415" s="664"/>
      <c r="Y415" s="665"/>
    </row>
    <row r="416" spans="1:25" x14ac:dyDescent="0.3">
      <c r="A416" s="653"/>
      <c r="B416" s="653"/>
      <c r="C416" s="654"/>
      <c r="D416" s="653"/>
      <c r="E416" s="655"/>
      <c r="F416" s="654"/>
      <c r="G416" s="666"/>
      <c r="H416" s="657"/>
      <c r="I416" s="666"/>
      <c r="J416" s="657"/>
      <c r="K416" s="666"/>
      <c r="L416" s="657"/>
      <c r="M416" s="662"/>
      <c r="N416" s="657"/>
      <c r="O416" s="660"/>
      <c r="P416" s="661"/>
      <c r="Q416" s="668"/>
      <c r="R416" s="661"/>
      <c r="S416" s="659"/>
      <c r="T416" s="661"/>
      <c r="U416" s="663"/>
      <c r="V416" s="664"/>
      <c r="W416" s="663"/>
      <c r="X416" s="664"/>
      <c r="Y416" s="665"/>
    </row>
    <row r="417" spans="1:25" x14ac:dyDescent="0.3">
      <c r="A417" s="653"/>
      <c r="B417" s="653"/>
      <c r="C417" s="654"/>
      <c r="D417" s="653"/>
      <c r="E417" s="655"/>
      <c r="F417" s="654"/>
      <c r="G417" s="666"/>
      <c r="H417" s="657"/>
      <c r="I417" s="666"/>
      <c r="J417" s="657"/>
      <c r="K417" s="666"/>
      <c r="L417" s="657"/>
      <c r="M417" s="662"/>
      <c r="N417" s="657"/>
      <c r="O417" s="667"/>
      <c r="P417" s="661"/>
      <c r="Q417" s="668"/>
      <c r="R417" s="661"/>
      <c r="S417" s="659"/>
      <c r="T417" s="661"/>
      <c r="U417" s="663"/>
      <c r="V417" s="664"/>
      <c r="W417" s="663"/>
      <c r="X417" s="664"/>
      <c r="Y417" s="665"/>
    </row>
    <row r="418" spans="1:25" x14ac:dyDescent="0.3">
      <c r="A418" s="653"/>
      <c r="B418" s="653"/>
      <c r="C418" s="654"/>
      <c r="D418" s="653"/>
      <c r="E418" s="655"/>
      <c r="F418" s="654"/>
      <c r="G418" s="656"/>
      <c r="H418" s="657"/>
      <c r="I418" s="658"/>
      <c r="J418" s="657"/>
      <c r="K418" s="658"/>
      <c r="L418" s="657"/>
      <c r="M418" s="659"/>
      <c r="N418" s="657"/>
      <c r="O418" s="660"/>
      <c r="P418" s="661"/>
      <c r="Q418" s="660"/>
      <c r="R418" s="661"/>
      <c r="S418" s="662"/>
      <c r="T418" s="661"/>
      <c r="U418" s="663"/>
      <c r="V418" s="664"/>
      <c r="W418" s="663"/>
      <c r="X418" s="664"/>
      <c r="Y418" s="665"/>
    </row>
    <row r="419" spans="1:25" x14ac:dyDescent="0.3">
      <c r="A419" s="653"/>
      <c r="B419" s="653"/>
      <c r="C419" s="654"/>
      <c r="D419" s="653"/>
      <c r="E419" s="655"/>
      <c r="F419" s="654"/>
      <c r="G419" s="656"/>
      <c r="H419" s="657"/>
      <c r="I419" s="658"/>
      <c r="J419" s="657"/>
      <c r="K419" s="658"/>
      <c r="L419" s="657"/>
      <c r="M419" s="659"/>
      <c r="N419" s="657"/>
      <c r="O419" s="660"/>
      <c r="P419" s="661"/>
      <c r="Q419" s="660"/>
      <c r="R419" s="661"/>
      <c r="S419" s="662"/>
      <c r="T419" s="661"/>
      <c r="U419" s="663"/>
      <c r="V419" s="664"/>
      <c r="W419" s="663"/>
      <c r="X419" s="664"/>
      <c r="Y419" s="665"/>
    </row>
    <row r="420" spans="1:25" x14ac:dyDescent="0.3">
      <c r="A420" s="653"/>
      <c r="B420" s="653"/>
      <c r="C420" s="654"/>
      <c r="D420" s="653"/>
      <c r="E420" s="655"/>
      <c r="F420" s="654"/>
      <c r="G420" s="656"/>
      <c r="H420" s="657"/>
      <c r="I420" s="658"/>
      <c r="J420" s="657"/>
      <c r="K420" s="658"/>
      <c r="L420" s="657"/>
      <c r="M420" s="659"/>
      <c r="N420" s="657"/>
      <c r="O420" s="660"/>
      <c r="P420" s="661"/>
      <c r="Q420" s="660"/>
      <c r="R420" s="661"/>
      <c r="S420" s="662"/>
      <c r="T420" s="661"/>
      <c r="U420" s="663"/>
      <c r="V420" s="664"/>
      <c r="W420" s="663"/>
      <c r="X420" s="664"/>
      <c r="Y420" s="665"/>
    </row>
    <row r="421" spans="1:25" x14ac:dyDescent="0.3">
      <c r="A421" s="653"/>
      <c r="B421" s="653"/>
      <c r="C421" s="654"/>
      <c r="D421" s="653"/>
      <c r="E421" s="655"/>
      <c r="F421" s="654"/>
      <c r="G421" s="656"/>
      <c r="H421" s="657"/>
      <c r="I421" s="658"/>
      <c r="J421" s="657"/>
      <c r="K421" s="658"/>
      <c r="L421" s="657"/>
      <c r="M421" s="659"/>
      <c r="N421" s="657"/>
      <c r="O421" s="660"/>
      <c r="P421" s="661"/>
      <c r="Q421" s="660"/>
      <c r="R421" s="661"/>
      <c r="S421" s="662"/>
      <c r="T421" s="661"/>
      <c r="U421" s="663"/>
      <c r="V421" s="664"/>
      <c r="W421" s="663"/>
      <c r="X421" s="664"/>
      <c r="Y421" s="665"/>
    </row>
    <row r="422" spans="1:25" x14ac:dyDescent="0.3">
      <c r="A422" s="653"/>
      <c r="B422" s="653"/>
      <c r="C422" s="654"/>
      <c r="D422" s="653"/>
      <c r="E422" s="655"/>
      <c r="F422" s="654"/>
      <c r="G422" s="656"/>
      <c r="H422" s="657"/>
      <c r="I422" s="658"/>
      <c r="J422" s="657"/>
      <c r="K422" s="658"/>
      <c r="L422" s="657"/>
      <c r="M422" s="659"/>
      <c r="N422" s="657"/>
      <c r="O422" s="660"/>
      <c r="P422" s="661"/>
      <c r="Q422" s="660"/>
      <c r="R422" s="661"/>
      <c r="S422" s="662"/>
      <c r="T422" s="661"/>
      <c r="U422" s="663"/>
      <c r="V422" s="664"/>
      <c r="W422" s="663"/>
      <c r="X422" s="664"/>
      <c r="Y422" s="665"/>
    </row>
    <row r="423" spans="1:25" x14ac:dyDescent="0.3">
      <c r="A423" s="653"/>
      <c r="B423" s="653"/>
      <c r="C423" s="654"/>
      <c r="D423" s="653"/>
      <c r="E423" s="655"/>
      <c r="F423" s="654"/>
      <c r="G423" s="656"/>
      <c r="H423" s="657"/>
      <c r="I423" s="658"/>
      <c r="J423" s="657"/>
      <c r="K423" s="658"/>
      <c r="L423" s="657"/>
      <c r="M423" s="659"/>
      <c r="N423" s="657"/>
      <c r="O423" s="660"/>
      <c r="P423" s="661"/>
      <c r="Q423" s="660"/>
      <c r="R423" s="661"/>
      <c r="S423" s="662"/>
      <c r="T423" s="661"/>
      <c r="U423" s="663"/>
      <c r="V423" s="664"/>
      <c r="W423" s="663"/>
      <c r="X423" s="664"/>
      <c r="Y423" s="665"/>
    </row>
    <row r="424" spans="1:25" x14ac:dyDescent="0.3">
      <c r="A424" s="653"/>
      <c r="B424" s="653"/>
      <c r="C424" s="654"/>
      <c r="D424" s="653"/>
      <c r="E424" s="655"/>
      <c r="F424" s="654"/>
      <c r="G424" s="656"/>
      <c r="H424" s="657"/>
      <c r="I424" s="658"/>
      <c r="J424" s="657"/>
      <c r="K424" s="658"/>
      <c r="L424" s="657"/>
      <c r="M424" s="659"/>
      <c r="N424" s="657"/>
      <c r="O424" s="660"/>
      <c r="P424" s="661"/>
      <c r="Q424" s="660"/>
      <c r="R424" s="661"/>
      <c r="S424" s="662"/>
      <c r="T424" s="661"/>
      <c r="U424" s="663"/>
      <c r="V424" s="664"/>
      <c r="W424" s="663"/>
      <c r="X424" s="664"/>
      <c r="Y424" s="665"/>
    </row>
    <row r="425" spans="1:25" x14ac:dyDescent="0.3">
      <c r="A425" s="653"/>
      <c r="B425" s="653"/>
      <c r="C425" s="654"/>
      <c r="D425" s="653"/>
      <c r="E425" s="655"/>
      <c r="F425" s="654"/>
      <c r="G425" s="656"/>
      <c r="H425" s="657"/>
      <c r="I425" s="658"/>
      <c r="J425" s="657"/>
      <c r="K425" s="658"/>
      <c r="L425" s="657"/>
      <c r="M425" s="659"/>
      <c r="N425" s="657"/>
      <c r="O425" s="660"/>
      <c r="P425" s="661"/>
      <c r="Q425" s="660"/>
      <c r="R425" s="661"/>
      <c r="S425" s="662"/>
      <c r="T425" s="661"/>
      <c r="U425" s="663"/>
      <c r="V425" s="664"/>
      <c r="W425" s="663"/>
      <c r="X425" s="664"/>
      <c r="Y425" s="665"/>
    </row>
    <row r="426" spans="1:25" x14ac:dyDescent="0.3">
      <c r="A426" s="653"/>
      <c r="B426" s="653"/>
      <c r="C426" s="654"/>
      <c r="D426" s="653"/>
      <c r="E426" s="655"/>
      <c r="F426" s="654"/>
      <c r="G426" s="656"/>
      <c r="H426" s="657"/>
      <c r="I426" s="658"/>
      <c r="J426" s="657"/>
      <c r="K426" s="658"/>
      <c r="L426" s="657"/>
      <c r="M426" s="659"/>
      <c r="N426" s="657"/>
      <c r="O426" s="660"/>
      <c r="P426" s="661"/>
      <c r="Q426" s="660"/>
      <c r="R426" s="661"/>
      <c r="S426" s="662"/>
      <c r="T426" s="661"/>
      <c r="U426" s="663"/>
      <c r="V426" s="664"/>
      <c r="W426" s="663"/>
      <c r="X426" s="664"/>
      <c r="Y426" s="665"/>
    </row>
    <row r="427" spans="1:25" x14ac:dyDescent="0.3">
      <c r="A427" s="653"/>
      <c r="B427" s="653"/>
      <c r="C427" s="654"/>
      <c r="D427" s="653"/>
      <c r="E427" s="655"/>
      <c r="F427" s="654"/>
      <c r="G427" s="656"/>
      <c r="H427" s="657"/>
      <c r="I427" s="658"/>
      <c r="J427" s="657"/>
      <c r="K427" s="658"/>
      <c r="L427" s="657"/>
      <c r="M427" s="659"/>
      <c r="N427" s="657"/>
      <c r="O427" s="660"/>
      <c r="P427" s="661"/>
      <c r="Q427" s="660"/>
      <c r="R427" s="661"/>
      <c r="S427" s="662"/>
      <c r="T427" s="661"/>
      <c r="U427" s="663"/>
      <c r="V427" s="664"/>
      <c r="W427" s="663"/>
      <c r="X427" s="664"/>
      <c r="Y427" s="665"/>
    </row>
    <row r="428" spans="1:25" x14ac:dyDescent="0.3">
      <c r="A428" s="653"/>
      <c r="B428" s="653"/>
      <c r="C428" s="654"/>
      <c r="D428" s="653"/>
      <c r="E428" s="655"/>
      <c r="F428" s="654"/>
      <c r="G428" s="666"/>
      <c r="H428" s="657"/>
      <c r="I428" s="666"/>
      <c r="J428" s="657"/>
      <c r="K428" s="666"/>
      <c r="L428" s="657"/>
      <c r="M428" s="662"/>
      <c r="N428" s="657"/>
      <c r="O428" s="660"/>
      <c r="P428" s="661"/>
      <c r="Q428" s="668"/>
      <c r="R428" s="661"/>
      <c r="S428" s="659"/>
      <c r="T428" s="661"/>
      <c r="U428" s="663"/>
      <c r="V428" s="664"/>
      <c r="W428" s="663"/>
      <c r="X428" s="664"/>
      <c r="Y428" s="665"/>
    </row>
    <row r="429" spans="1:25" x14ac:dyDescent="0.3">
      <c r="A429" s="653"/>
      <c r="B429" s="653"/>
      <c r="C429" s="654"/>
      <c r="D429" s="653"/>
      <c r="E429" s="655"/>
      <c r="F429" s="654"/>
      <c r="G429" s="666"/>
      <c r="H429" s="657"/>
      <c r="I429" s="666"/>
      <c r="J429" s="657"/>
      <c r="K429" s="666"/>
      <c r="L429" s="657"/>
      <c r="M429" s="662"/>
      <c r="N429" s="657"/>
      <c r="O429" s="660"/>
      <c r="P429" s="661"/>
      <c r="Q429" s="668"/>
      <c r="R429" s="661"/>
      <c r="S429" s="659"/>
      <c r="T429" s="661"/>
      <c r="U429" s="663"/>
      <c r="V429" s="664"/>
      <c r="W429" s="663"/>
      <c r="X429" s="664"/>
      <c r="Y429" s="665"/>
    </row>
    <row r="430" spans="1:25" x14ac:dyDescent="0.3">
      <c r="A430" s="653"/>
      <c r="B430" s="653"/>
      <c r="C430" s="654"/>
      <c r="D430" s="653"/>
      <c r="E430" s="655"/>
      <c r="F430" s="654"/>
      <c r="G430" s="666"/>
      <c r="H430" s="657"/>
      <c r="I430" s="666"/>
      <c r="J430" s="657"/>
      <c r="K430" s="666"/>
      <c r="L430" s="657"/>
      <c r="M430" s="662"/>
      <c r="N430" s="657"/>
      <c r="O430" s="660"/>
      <c r="P430" s="661"/>
      <c r="Q430" s="668"/>
      <c r="R430" s="661"/>
      <c r="S430" s="659"/>
      <c r="T430" s="661"/>
      <c r="U430" s="663"/>
      <c r="V430" s="664"/>
      <c r="W430" s="663"/>
      <c r="X430" s="664"/>
      <c r="Y430" s="665"/>
    </row>
    <row r="431" spans="1:25" x14ac:dyDescent="0.3">
      <c r="A431" s="653"/>
      <c r="B431" s="653"/>
      <c r="C431" s="654"/>
      <c r="D431" s="653"/>
      <c r="E431" s="655"/>
      <c r="F431" s="654"/>
      <c r="G431" s="666"/>
      <c r="H431" s="657"/>
      <c r="I431" s="666"/>
      <c r="J431" s="657"/>
      <c r="K431" s="666"/>
      <c r="L431" s="657"/>
      <c r="M431" s="662"/>
      <c r="N431" s="657"/>
      <c r="O431" s="667"/>
      <c r="P431" s="661"/>
      <c r="Q431" s="668"/>
      <c r="R431" s="661"/>
      <c r="S431" s="659"/>
      <c r="T431" s="661"/>
      <c r="U431" s="663"/>
      <c r="V431" s="664"/>
      <c r="W431" s="663"/>
      <c r="X431" s="664"/>
      <c r="Y431" s="665"/>
    </row>
    <row r="432" spans="1:25" x14ac:dyDescent="0.3">
      <c r="A432" s="653"/>
      <c r="B432" s="653"/>
      <c r="C432" s="654"/>
      <c r="D432" s="653"/>
      <c r="E432" s="655"/>
      <c r="F432" s="654"/>
      <c r="G432" s="666"/>
      <c r="H432" s="657"/>
      <c r="I432" s="666"/>
      <c r="J432" s="657"/>
      <c r="K432" s="666"/>
      <c r="L432" s="657"/>
      <c r="M432" s="662"/>
      <c r="N432" s="657"/>
      <c r="O432" s="660"/>
      <c r="P432" s="661"/>
      <c r="Q432" s="668"/>
      <c r="R432" s="661"/>
      <c r="S432" s="659"/>
      <c r="T432" s="661"/>
      <c r="U432" s="663"/>
      <c r="V432" s="664"/>
      <c r="W432" s="663"/>
      <c r="X432" s="664"/>
      <c r="Y432" s="665"/>
    </row>
    <row r="433" spans="1:25" x14ac:dyDescent="0.3">
      <c r="A433" s="653"/>
      <c r="B433" s="653"/>
      <c r="C433" s="654"/>
      <c r="D433" s="653"/>
      <c r="E433" s="655"/>
      <c r="F433" s="654"/>
      <c r="G433" s="666"/>
      <c r="H433" s="657"/>
      <c r="I433" s="666"/>
      <c r="J433" s="657"/>
      <c r="K433" s="666"/>
      <c r="L433" s="657"/>
      <c r="M433" s="662"/>
      <c r="N433" s="657"/>
      <c r="O433" s="667"/>
      <c r="P433" s="661"/>
      <c r="Q433" s="668"/>
      <c r="R433" s="661"/>
      <c r="S433" s="659"/>
      <c r="T433" s="661"/>
      <c r="U433" s="663"/>
      <c r="V433" s="664"/>
      <c r="W433" s="663"/>
      <c r="X433" s="664"/>
      <c r="Y433" s="665"/>
    </row>
    <row r="434" spans="1:25" x14ac:dyDescent="0.3">
      <c r="A434" s="653"/>
      <c r="B434" s="653"/>
      <c r="C434" s="654"/>
      <c r="D434" s="653"/>
      <c r="E434" s="655"/>
      <c r="F434" s="654"/>
      <c r="G434" s="666"/>
      <c r="H434" s="657"/>
      <c r="I434" s="666"/>
      <c r="J434" s="657"/>
      <c r="K434" s="666"/>
      <c r="L434" s="657"/>
      <c r="M434" s="662"/>
      <c r="N434" s="657"/>
      <c r="O434" s="660"/>
      <c r="P434" s="661"/>
      <c r="Q434" s="668"/>
      <c r="R434" s="661"/>
      <c r="S434" s="659"/>
      <c r="T434" s="661"/>
      <c r="U434" s="663"/>
      <c r="V434" s="664"/>
      <c r="W434" s="663"/>
      <c r="X434" s="664"/>
      <c r="Y434" s="665"/>
    </row>
    <row r="435" spans="1:25" x14ac:dyDescent="0.3">
      <c r="A435" s="653"/>
      <c r="B435" s="653"/>
      <c r="C435" s="654"/>
      <c r="D435" s="653"/>
      <c r="E435" s="655"/>
      <c r="F435" s="654"/>
      <c r="G435" s="666"/>
      <c r="H435" s="657"/>
      <c r="I435" s="666"/>
      <c r="J435" s="657"/>
      <c r="K435" s="666"/>
      <c r="L435" s="657"/>
      <c r="M435" s="662"/>
      <c r="N435" s="657"/>
      <c r="O435" s="660"/>
      <c r="P435" s="661"/>
      <c r="Q435" s="668"/>
      <c r="R435" s="661"/>
      <c r="S435" s="659"/>
      <c r="T435" s="661"/>
      <c r="U435" s="663"/>
      <c r="V435" s="664"/>
      <c r="W435" s="663"/>
      <c r="X435" s="664"/>
      <c r="Y435" s="665"/>
    </row>
    <row r="436" spans="1:25" x14ac:dyDescent="0.3">
      <c r="A436" s="653"/>
      <c r="B436" s="653"/>
      <c r="C436" s="654"/>
      <c r="D436" s="653"/>
      <c r="E436" s="655"/>
      <c r="F436" s="654"/>
      <c r="G436" s="666"/>
      <c r="H436" s="657"/>
      <c r="I436" s="666"/>
      <c r="J436" s="657"/>
      <c r="K436" s="666"/>
      <c r="L436" s="657"/>
      <c r="M436" s="662"/>
      <c r="N436" s="657"/>
      <c r="O436" s="660"/>
      <c r="P436" s="661"/>
      <c r="Q436" s="668"/>
      <c r="R436" s="661"/>
      <c r="S436" s="659"/>
      <c r="T436" s="661"/>
      <c r="U436" s="663"/>
      <c r="V436" s="664"/>
      <c r="W436" s="663"/>
      <c r="X436" s="664"/>
      <c r="Y436" s="665"/>
    </row>
    <row r="437" spans="1:25" x14ac:dyDescent="0.3">
      <c r="A437" s="653"/>
      <c r="B437" s="653"/>
      <c r="C437" s="654"/>
      <c r="D437" s="653"/>
      <c r="E437" s="655"/>
      <c r="F437" s="654"/>
      <c r="G437" s="666"/>
      <c r="H437" s="657"/>
      <c r="I437" s="666"/>
      <c r="J437" s="657"/>
      <c r="K437" s="666"/>
      <c r="L437" s="657"/>
      <c r="M437" s="662"/>
      <c r="N437" s="657"/>
      <c r="O437" s="660"/>
      <c r="P437" s="661"/>
      <c r="Q437" s="668"/>
      <c r="R437" s="661"/>
      <c r="S437" s="659"/>
      <c r="T437" s="661"/>
      <c r="U437" s="663"/>
      <c r="V437" s="664"/>
      <c r="W437" s="663"/>
      <c r="X437" s="664"/>
      <c r="Y437" s="665"/>
    </row>
    <row r="438" spans="1:25" x14ac:dyDescent="0.3">
      <c r="A438" s="653"/>
      <c r="B438" s="653"/>
      <c r="C438" s="654"/>
      <c r="D438" s="653"/>
      <c r="E438" s="655"/>
      <c r="F438" s="654"/>
      <c r="G438" s="666"/>
      <c r="H438" s="657"/>
      <c r="I438" s="666"/>
      <c r="J438" s="657"/>
      <c r="K438" s="666"/>
      <c r="L438" s="657"/>
      <c r="M438" s="662"/>
      <c r="N438" s="657"/>
      <c r="O438" s="660"/>
      <c r="P438" s="661"/>
      <c r="Q438" s="660"/>
      <c r="R438" s="661"/>
      <c r="S438" s="662"/>
      <c r="T438" s="661"/>
      <c r="U438" s="669"/>
      <c r="V438" s="664"/>
      <c r="W438" s="670"/>
      <c r="X438" s="664"/>
      <c r="Y438" s="665"/>
    </row>
    <row r="439" spans="1:25" x14ac:dyDescent="0.3">
      <c r="A439" s="262"/>
      <c r="B439" s="262"/>
      <c r="C439" s="264"/>
      <c r="D439" s="262"/>
      <c r="E439" s="263"/>
      <c r="F439" s="264"/>
      <c r="G439" s="274"/>
      <c r="H439" s="266"/>
      <c r="I439" s="274"/>
      <c r="J439" s="266"/>
      <c r="K439" s="274"/>
      <c r="L439" s="266"/>
      <c r="M439" s="271"/>
      <c r="N439" s="266"/>
      <c r="O439" s="269"/>
      <c r="P439" s="270"/>
      <c r="Q439" s="276"/>
      <c r="R439" s="270"/>
      <c r="S439" s="268"/>
      <c r="T439" s="270"/>
      <c r="U439" s="272"/>
      <c r="V439" s="273"/>
      <c r="W439" s="272"/>
      <c r="X439" s="273"/>
      <c r="Y439" s="319"/>
    </row>
    <row r="440" spans="1:25" x14ac:dyDescent="0.3">
      <c r="A440" s="262"/>
      <c r="B440" s="262"/>
      <c r="C440" s="264"/>
      <c r="D440" s="262"/>
      <c r="E440" s="263"/>
      <c r="F440" s="264"/>
      <c r="G440" s="274"/>
      <c r="H440" s="266"/>
      <c r="I440" s="274"/>
      <c r="J440" s="266"/>
      <c r="K440" s="274"/>
      <c r="L440" s="266"/>
      <c r="M440" s="271"/>
      <c r="N440" s="266"/>
      <c r="O440" s="269"/>
      <c r="P440" s="270"/>
      <c r="Q440" s="276"/>
      <c r="R440" s="270"/>
      <c r="S440" s="268"/>
      <c r="T440" s="270"/>
      <c r="U440" s="272"/>
      <c r="V440" s="273"/>
      <c r="W440" s="272"/>
      <c r="X440" s="273"/>
      <c r="Y440" s="319"/>
    </row>
    <row r="441" spans="1:25" x14ac:dyDescent="0.3">
      <c r="A441" s="262"/>
      <c r="B441" s="262"/>
      <c r="C441" s="264"/>
      <c r="D441" s="262"/>
      <c r="E441" s="263"/>
      <c r="F441" s="264"/>
      <c r="G441" s="274"/>
      <c r="H441" s="266"/>
      <c r="I441" s="274"/>
      <c r="J441" s="266"/>
      <c r="K441" s="274"/>
      <c r="L441" s="266"/>
      <c r="M441" s="271"/>
      <c r="N441" s="266"/>
      <c r="O441" s="269"/>
      <c r="P441" s="270"/>
      <c r="Q441" s="276"/>
      <c r="R441" s="270"/>
      <c r="S441" s="268"/>
      <c r="T441" s="270"/>
      <c r="U441" s="272"/>
      <c r="V441" s="273"/>
      <c r="W441" s="272"/>
      <c r="X441" s="273"/>
      <c r="Y441" s="319"/>
    </row>
    <row r="442" spans="1:25" x14ac:dyDescent="0.3">
      <c r="A442" s="262"/>
      <c r="B442" s="262"/>
      <c r="C442" s="264"/>
      <c r="D442" s="262"/>
      <c r="E442" s="263"/>
      <c r="F442" s="264"/>
      <c r="G442" s="274"/>
      <c r="H442" s="266"/>
      <c r="I442" s="274"/>
      <c r="J442" s="266"/>
      <c r="K442" s="274"/>
      <c r="L442" s="266"/>
      <c r="M442" s="271"/>
      <c r="N442" s="266"/>
      <c r="O442" s="269"/>
      <c r="P442" s="270"/>
      <c r="Q442" s="276"/>
      <c r="R442" s="270"/>
      <c r="S442" s="268"/>
      <c r="T442" s="270"/>
      <c r="U442" s="272"/>
      <c r="V442" s="273"/>
      <c r="W442" s="272"/>
      <c r="X442" s="273"/>
      <c r="Y442" s="319"/>
    </row>
    <row r="443" spans="1:25" x14ac:dyDescent="0.3">
      <c r="A443" s="262"/>
      <c r="B443" s="262"/>
      <c r="C443" s="264"/>
      <c r="D443" s="262"/>
      <c r="E443" s="263"/>
      <c r="F443" s="264"/>
      <c r="G443" s="274"/>
      <c r="H443" s="266"/>
      <c r="I443" s="274"/>
      <c r="J443" s="266"/>
      <c r="K443" s="274"/>
      <c r="L443" s="266"/>
      <c r="M443" s="271"/>
      <c r="N443" s="266"/>
      <c r="O443" s="269"/>
      <c r="P443" s="270"/>
      <c r="Q443" s="276"/>
      <c r="R443" s="270"/>
      <c r="S443" s="268"/>
      <c r="T443" s="270"/>
      <c r="U443" s="272"/>
      <c r="V443" s="273"/>
      <c r="W443" s="272"/>
      <c r="X443" s="273"/>
      <c r="Y443" s="319"/>
    </row>
    <row r="444" spans="1:25" x14ac:dyDescent="0.3">
      <c r="A444" s="262"/>
      <c r="B444" s="262"/>
      <c r="C444" s="264"/>
      <c r="D444" s="262"/>
      <c r="E444" s="263"/>
      <c r="F444" s="264"/>
      <c r="G444" s="265"/>
      <c r="H444" s="266"/>
      <c r="I444" s="267"/>
      <c r="J444" s="266"/>
      <c r="K444" s="267"/>
      <c r="L444" s="266"/>
      <c r="M444" s="268"/>
      <c r="N444" s="266"/>
      <c r="O444" s="269"/>
      <c r="P444" s="270"/>
      <c r="Q444" s="269"/>
      <c r="R444" s="270"/>
      <c r="S444" s="271"/>
      <c r="T444" s="270"/>
      <c r="U444" s="272"/>
      <c r="V444" s="273"/>
      <c r="W444" s="272"/>
      <c r="X444" s="273"/>
      <c r="Y444" s="319"/>
    </row>
    <row r="445" spans="1:25" x14ac:dyDescent="0.3">
      <c r="A445" s="262"/>
      <c r="B445" s="262"/>
      <c r="C445" s="264"/>
      <c r="D445" s="262"/>
      <c r="E445" s="263"/>
      <c r="F445" s="264"/>
      <c r="G445" s="274"/>
      <c r="H445" s="266"/>
      <c r="I445" s="274"/>
      <c r="J445" s="266"/>
      <c r="K445" s="274"/>
      <c r="L445" s="266"/>
      <c r="M445" s="271"/>
      <c r="N445" s="266"/>
      <c r="O445" s="269"/>
      <c r="P445" s="270"/>
      <c r="Q445" s="276"/>
      <c r="R445" s="270"/>
      <c r="S445" s="268"/>
      <c r="T445" s="270"/>
      <c r="U445" s="272"/>
      <c r="V445" s="273"/>
      <c r="W445" s="272"/>
      <c r="X445" s="273"/>
      <c r="Y445" s="319"/>
    </row>
    <row r="446" spans="1:25" x14ac:dyDescent="0.3">
      <c r="A446" s="262"/>
      <c r="B446" s="262"/>
      <c r="C446" s="264"/>
      <c r="D446" s="262"/>
      <c r="E446" s="263"/>
      <c r="F446" s="264"/>
      <c r="G446" s="274"/>
      <c r="H446" s="266"/>
      <c r="I446" s="274"/>
      <c r="J446" s="266"/>
      <c r="K446" s="274"/>
      <c r="L446" s="266"/>
      <c r="M446" s="271"/>
      <c r="N446" s="266"/>
      <c r="O446" s="269"/>
      <c r="P446" s="270"/>
      <c r="Q446" s="276"/>
      <c r="R446" s="270"/>
      <c r="S446" s="268"/>
      <c r="T446" s="270"/>
      <c r="U446" s="272"/>
      <c r="V446" s="273"/>
      <c r="W446" s="272"/>
      <c r="X446" s="273"/>
      <c r="Y446" s="319"/>
    </row>
    <row r="447" spans="1:25" x14ac:dyDescent="0.3">
      <c r="A447" s="262"/>
      <c r="B447" s="262"/>
      <c r="C447" s="264"/>
      <c r="D447" s="262"/>
      <c r="E447" s="263"/>
      <c r="F447" s="264"/>
      <c r="G447" s="274"/>
      <c r="H447" s="266"/>
      <c r="I447" s="274"/>
      <c r="J447" s="266"/>
      <c r="K447" s="274"/>
      <c r="L447" s="266"/>
      <c r="M447" s="271"/>
      <c r="N447" s="266"/>
      <c r="O447" s="269"/>
      <c r="P447" s="270"/>
      <c r="Q447" s="276"/>
      <c r="R447" s="270"/>
      <c r="S447" s="268"/>
      <c r="T447" s="270"/>
      <c r="U447" s="272"/>
      <c r="V447" s="273"/>
      <c r="W447" s="272"/>
      <c r="X447" s="273"/>
      <c r="Y447" s="319"/>
    </row>
    <row r="448" spans="1:25" x14ac:dyDescent="0.3">
      <c r="A448" s="262"/>
      <c r="B448" s="262"/>
      <c r="C448" s="264"/>
      <c r="D448" s="262"/>
      <c r="E448" s="263"/>
      <c r="F448" s="264"/>
      <c r="G448" s="274"/>
      <c r="H448" s="266"/>
      <c r="I448" s="274"/>
      <c r="J448" s="266"/>
      <c r="K448" s="274"/>
      <c r="L448" s="266"/>
      <c r="M448" s="271"/>
      <c r="N448" s="266"/>
      <c r="O448" s="275"/>
      <c r="P448" s="270"/>
      <c r="Q448" s="276"/>
      <c r="R448" s="270"/>
      <c r="S448" s="268"/>
      <c r="T448" s="270"/>
      <c r="U448" s="272"/>
      <c r="V448" s="273"/>
      <c r="W448" s="272"/>
      <c r="X448" s="273"/>
      <c r="Y448" s="319"/>
    </row>
    <row r="449" spans="1:25" x14ac:dyDescent="0.3">
      <c r="A449" s="262"/>
      <c r="B449" s="262"/>
      <c r="C449" s="264"/>
      <c r="D449" s="262"/>
      <c r="E449" s="263"/>
      <c r="F449" s="264"/>
      <c r="G449" s="274"/>
      <c r="H449" s="266"/>
      <c r="I449" s="274"/>
      <c r="J449" s="266"/>
      <c r="K449" s="274"/>
      <c r="L449" s="266"/>
      <c r="M449" s="271"/>
      <c r="N449" s="266"/>
      <c r="O449" s="275"/>
      <c r="P449" s="270"/>
      <c r="Q449" s="276"/>
      <c r="R449" s="270"/>
      <c r="S449" s="268"/>
      <c r="T449" s="270"/>
      <c r="U449" s="272"/>
      <c r="V449" s="273"/>
      <c r="W449" s="272"/>
      <c r="X449" s="273"/>
      <c r="Y449" s="319"/>
    </row>
    <row r="450" spans="1:25" x14ac:dyDescent="0.3">
      <c r="A450" s="262"/>
      <c r="B450" s="262"/>
      <c r="C450" s="264"/>
      <c r="D450" s="262"/>
      <c r="E450" s="263"/>
      <c r="F450" s="264"/>
      <c r="G450" s="265"/>
      <c r="H450" s="266"/>
      <c r="I450" s="267"/>
      <c r="J450" s="266"/>
      <c r="K450" s="267"/>
      <c r="L450" s="266"/>
      <c r="M450" s="268"/>
      <c r="N450" s="266"/>
      <c r="O450" s="269"/>
      <c r="P450" s="270"/>
      <c r="Q450" s="269"/>
      <c r="R450" s="270"/>
      <c r="S450" s="271"/>
      <c r="T450" s="270"/>
      <c r="U450" s="272"/>
      <c r="V450" s="273"/>
      <c r="W450" s="272"/>
      <c r="X450" s="273"/>
      <c r="Y450" s="319"/>
    </row>
    <row r="451" spans="1:25" x14ac:dyDescent="0.3">
      <c r="A451" s="262"/>
      <c r="B451" s="262"/>
      <c r="C451" s="264"/>
      <c r="D451" s="262"/>
      <c r="E451" s="263"/>
      <c r="F451" s="264"/>
      <c r="G451" s="265"/>
      <c r="H451" s="266"/>
      <c r="I451" s="267"/>
      <c r="J451" s="266"/>
      <c r="K451" s="267"/>
      <c r="L451" s="266"/>
      <c r="M451" s="268"/>
      <c r="N451" s="266"/>
      <c r="O451" s="269"/>
      <c r="P451" s="270"/>
      <c r="Q451" s="269"/>
      <c r="R451" s="270"/>
      <c r="S451" s="271"/>
      <c r="T451" s="270"/>
      <c r="U451" s="272"/>
      <c r="V451" s="273"/>
      <c r="W451" s="272"/>
      <c r="X451" s="273"/>
      <c r="Y451" s="319"/>
    </row>
    <row r="452" spans="1:25" x14ac:dyDescent="0.3">
      <c r="A452" s="262"/>
      <c r="B452" s="262"/>
      <c r="C452" s="264"/>
      <c r="D452" s="262"/>
      <c r="E452" s="263"/>
      <c r="F452" s="264"/>
      <c r="G452" s="274"/>
      <c r="H452" s="266"/>
      <c r="I452" s="274"/>
      <c r="J452" s="266"/>
      <c r="K452" s="274"/>
      <c r="L452" s="266"/>
      <c r="M452" s="271"/>
      <c r="N452" s="266"/>
      <c r="O452" s="269"/>
      <c r="P452" s="270"/>
      <c r="Q452" s="276"/>
      <c r="R452" s="270"/>
      <c r="S452" s="268"/>
      <c r="T452" s="270"/>
      <c r="U452" s="272"/>
      <c r="V452" s="273"/>
      <c r="W452" s="272"/>
      <c r="X452" s="273"/>
      <c r="Y452" s="319"/>
    </row>
    <row r="453" spans="1:25" x14ac:dyDescent="0.3">
      <c r="A453" s="262"/>
      <c r="B453" s="262"/>
      <c r="C453" s="264"/>
      <c r="D453" s="262"/>
      <c r="E453" s="263"/>
      <c r="F453" s="264"/>
      <c r="G453" s="274"/>
      <c r="H453" s="266"/>
      <c r="I453" s="274"/>
      <c r="J453" s="266"/>
      <c r="K453" s="274"/>
      <c r="L453" s="266"/>
      <c r="M453" s="271"/>
      <c r="N453" s="266"/>
      <c r="O453" s="269"/>
      <c r="P453" s="270"/>
      <c r="Q453" s="276"/>
      <c r="R453" s="270"/>
      <c r="S453" s="268"/>
      <c r="T453" s="270"/>
      <c r="U453" s="272"/>
      <c r="V453" s="273"/>
      <c r="W453" s="272"/>
      <c r="X453" s="273"/>
      <c r="Y453" s="319"/>
    </row>
    <row r="454" spans="1:25" x14ac:dyDescent="0.3">
      <c r="A454" s="262"/>
      <c r="B454" s="262"/>
      <c r="C454" s="264"/>
      <c r="D454" s="262"/>
      <c r="E454" s="263"/>
      <c r="F454" s="264"/>
      <c r="G454" s="274"/>
      <c r="H454" s="266"/>
      <c r="I454" s="274"/>
      <c r="J454" s="266"/>
      <c r="K454" s="274"/>
      <c r="L454" s="266"/>
      <c r="M454" s="271"/>
      <c r="N454" s="266"/>
      <c r="O454" s="269"/>
      <c r="P454" s="270"/>
      <c r="Q454" s="276"/>
      <c r="R454" s="270"/>
      <c r="S454" s="268"/>
      <c r="T454" s="270"/>
      <c r="U454" s="272"/>
      <c r="V454" s="273"/>
      <c r="W454" s="272"/>
      <c r="X454" s="273"/>
      <c r="Y454" s="319"/>
    </row>
    <row r="455" spans="1:25" x14ac:dyDescent="0.3">
      <c r="A455" s="262"/>
      <c r="B455" s="262"/>
      <c r="C455" s="264"/>
      <c r="D455" s="262"/>
      <c r="E455" s="263"/>
      <c r="F455" s="264"/>
      <c r="G455" s="265"/>
      <c r="H455" s="266"/>
      <c r="I455" s="267"/>
      <c r="J455" s="266"/>
      <c r="K455" s="267"/>
      <c r="L455" s="266"/>
      <c r="M455" s="268"/>
      <c r="N455" s="266"/>
      <c r="O455" s="269"/>
      <c r="P455" s="270"/>
      <c r="Q455" s="276"/>
      <c r="R455" s="270"/>
      <c r="S455" s="268"/>
      <c r="T455" s="270"/>
      <c r="U455" s="272"/>
      <c r="V455" s="273"/>
      <c r="W455" s="272"/>
      <c r="X455" s="273"/>
      <c r="Y455" s="319"/>
    </row>
    <row r="456" spans="1:25" x14ac:dyDescent="0.3">
      <c r="A456" s="262"/>
      <c r="B456" s="262"/>
      <c r="C456" s="264"/>
      <c r="D456" s="262"/>
      <c r="E456" s="263"/>
      <c r="F456" s="264"/>
      <c r="G456" s="265"/>
      <c r="H456" s="266"/>
      <c r="I456" s="267"/>
      <c r="J456" s="266"/>
      <c r="K456" s="267"/>
      <c r="L456" s="266"/>
      <c r="M456" s="268"/>
      <c r="N456" s="266"/>
      <c r="O456" s="269"/>
      <c r="P456" s="270"/>
      <c r="Q456" s="276"/>
      <c r="R456" s="270"/>
      <c r="S456" s="268"/>
      <c r="T456" s="270"/>
      <c r="U456" s="272"/>
      <c r="V456" s="273"/>
      <c r="W456" s="272"/>
      <c r="X456" s="273"/>
      <c r="Y456" s="319"/>
    </row>
    <row r="457" spans="1:25" x14ac:dyDescent="0.3">
      <c r="A457" s="262"/>
      <c r="B457" s="262"/>
      <c r="C457" s="264"/>
      <c r="D457" s="262"/>
      <c r="E457" s="263"/>
      <c r="F457" s="264"/>
      <c r="G457" s="265"/>
      <c r="H457" s="266"/>
      <c r="I457" s="267"/>
      <c r="J457" s="266"/>
      <c r="K457" s="267"/>
      <c r="L457" s="266"/>
      <c r="M457" s="268"/>
      <c r="N457" s="266"/>
      <c r="O457" s="269"/>
      <c r="P457" s="270"/>
      <c r="Q457" s="276"/>
      <c r="R457" s="270"/>
      <c r="S457" s="268"/>
      <c r="T457" s="270"/>
      <c r="U457" s="272"/>
      <c r="V457" s="273"/>
      <c r="W457" s="272"/>
      <c r="X457" s="273"/>
      <c r="Y457" s="319"/>
    </row>
    <row r="458" spans="1:25" x14ac:dyDescent="0.3">
      <c r="A458" s="262"/>
      <c r="B458" s="262"/>
      <c r="C458" s="264"/>
      <c r="D458" s="262"/>
      <c r="E458" s="263"/>
      <c r="F458" s="264"/>
      <c r="G458" s="274"/>
      <c r="H458" s="266"/>
      <c r="I458" s="274"/>
      <c r="J458" s="266"/>
      <c r="K458" s="274"/>
      <c r="L458" s="266"/>
      <c r="M458" s="271"/>
      <c r="N458" s="266"/>
      <c r="O458" s="269"/>
      <c r="P458" s="270"/>
      <c r="Q458" s="269"/>
      <c r="R458" s="270"/>
      <c r="S458" s="271"/>
      <c r="T458" s="270"/>
      <c r="U458" s="272"/>
      <c r="V458" s="273"/>
      <c r="W458" s="278"/>
      <c r="X458" s="273"/>
      <c r="Y458" s="319"/>
    </row>
    <row r="459" spans="1:25" x14ac:dyDescent="0.3">
      <c r="A459" s="3"/>
      <c r="B459" s="3"/>
      <c r="C459" s="4"/>
      <c r="D459" s="3"/>
      <c r="E459" s="3"/>
      <c r="F459" s="4"/>
      <c r="G459" s="5"/>
      <c r="H459" s="6"/>
      <c r="I459" s="5"/>
      <c r="J459" s="6"/>
      <c r="K459" s="5"/>
      <c r="L459" s="6"/>
      <c r="M459" s="5"/>
      <c r="N459" s="6"/>
      <c r="O459" s="7"/>
      <c r="P459" s="8"/>
      <c r="Q459" s="7"/>
      <c r="R459" s="8"/>
      <c r="S459" s="7"/>
      <c r="T459" s="8"/>
      <c r="U459" s="9"/>
      <c r="V459" s="10"/>
      <c r="W459" s="9"/>
      <c r="X459" s="10"/>
      <c r="Y459" s="2"/>
    </row>
    <row r="460" spans="1:25" x14ac:dyDescent="0.3">
      <c r="A460" s="262"/>
      <c r="B460" s="262"/>
      <c r="C460" s="264"/>
      <c r="D460" s="262"/>
      <c r="E460" s="263"/>
      <c r="F460" s="264"/>
      <c r="G460" s="265"/>
      <c r="H460" s="266"/>
      <c r="I460" s="267"/>
      <c r="J460" s="266"/>
      <c r="K460" s="267"/>
      <c r="L460" s="266"/>
      <c r="M460" s="268"/>
      <c r="N460" s="266"/>
      <c r="O460" s="269"/>
      <c r="P460" s="270"/>
      <c r="Q460" s="269"/>
      <c r="R460" s="270"/>
      <c r="S460" s="271"/>
      <c r="T460" s="270"/>
      <c r="U460" s="272"/>
      <c r="V460" s="273"/>
      <c r="W460" s="272"/>
      <c r="X460" s="273"/>
      <c r="Y460" s="319"/>
    </row>
    <row r="461" spans="1:25" x14ac:dyDescent="0.3">
      <c r="A461" s="262"/>
      <c r="B461" s="262"/>
      <c r="C461" s="264"/>
      <c r="D461" s="262"/>
      <c r="E461" s="263"/>
      <c r="F461" s="264"/>
      <c r="G461" s="265"/>
      <c r="H461" s="266"/>
      <c r="I461" s="267"/>
      <c r="J461" s="266"/>
      <c r="K461" s="267"/>
      <c r="L461" s="266"/>
      <c r="M461" s="268"/>
      <c r="N461" s="266"/>
      <c r="O461" s="269"/>
      <c r="P461" s="270"/>
      <c r="Q461" s="269"/>
      <c r="R461" s="270"/>
      <c r="S461" s="271"/>
      <c r="T461" s="270"/>
      <c r="U461" s="272"/>
      <c r="V461" s="273"/>
      <c r="W461" s="272"/>
      <c r="X461" s="273"/>
      <c r="Y461" s="319"/>
    </row>
    <row r="462" spans="1:25" x14ac:dyDescent="0.3">
      <c r="A462" s="262"/>
      <c r="B462" s="262"/>
      <c r="C462" s="264"/>
      <c r="D462" s="262"/>
      <c r="E462" s="263"/>
      <c r="F462" s="264"/>
      <c r="G462" s="265"/>
      <c r="H462" s="266"/>
      <c r="I462" s="267"/>
      <c r="J462" s="266"/>
      <c r="K462" s="267"/>
      <c r="L462" s="266"/>
      <c r="M462" s="268"/>
      <c r="N462" s="266"/>
      <c r="O462" s="269"/>
      <c r="P462" s="270"/>
      <c r="Q462" s="269"/>
      <c r="R462" s="270"/>
      <c r="S462" s="271"/>
      <c r="T462" s="270"/>
      <c r="U462" s="272"/>
      <c r="V462" s="273"/>
      <c r="W462" s="272"/>
      <c r="X462" s="273"/>
      <c r="Y462" s="319"/>
    </row>
    <row r="463" spans="1:25" x14ac:dyDescent="0.3">
      <c r="A463" s="262"/>
      <c r="B463" s="262"/>
      <c r="C463" s="264"/>
      <c r="D463" s="262"/>
      <c r="E463" s="263"/>
      <c r="F463" s="264"/>
      <c r="G463" s="274"/>
      <c r="H463" s="266"/>
      <c r="I463" s="274"/>
      <c r="J463" s="266"/>
      <c r="K463" s="274"/>
      <c r="L463" s="266"/>
      <c r="M463" s="271"/>
      <c r="N463" s="266"/>
      <c r="O463" s="275"/>
      <c r="P463" s="270"/>
      <c r="Q463" s="276"/>
      <c r="R463" s="270"/>
      <c r="S463" s="268"/>
      <c r="T463" s="270"/>
      <c r="U463" s="272"/>
      <c r="V463" s="273"/>
      <c r="W463" s="272"/>
      <c r="X463" s="273"/>
      <c r="Y463" s="319"/>
    </row>
    <row r="464" spans="1:25" x14ac:dyDescent="0.3">
      <c r="A464" s="262"/>
      <c r="B464" s="262"/>
      <c r="C464" s="264"/>
      <c r="D464" s="262"/>
      <c r="E464" s="263"/>
      <c r="F464" s="264"/>
      <c r="G464" s="274"/>
      <c r="H464" s="266"/>
      <c r="I464" s="274"/>
      <c r="J464" s="266"/>
      <c r="K464" s="274"/>
      <c r="L464" s="266"/>
      <c r="M464" s="271"/>
      <c r="N464" s="266"/>
      <c r="O464" s="269"/>
      <c r="P464" s="270"/>
      <c r="Q464" s="269"/>
      <c r="R464" s="270"/>
      <c r="S464" s="271"/>
      <c r="T464" s="270"/>
      <c r="U464" s="277"/>
      <c r="V464" s="273"/>
      <c r="W464" s="278"/>
      <c r="X464" s="273"/>
      <c r="Y464" s="319"/>
    </row>
    <row r="465" spans="1:25" x14ac:dyDescent="0.3">
      <c r="A465" s="262"/>
      <c r="B465" s="262"/>
      <c r="C465" s="264"/>
      <c r="D465" s="262"/>
      <c r="E465" s="263"/>
      <c r="F465" s="264"/>
      <c r="G465" s="265"/>
      <c r="H465" s="266"/>
      <c r="I465" s="267"/>
      <c r="J465" s="266"/>
      <c r="K465" s="267"/>
      <c r="L465" s="266"/>
      <c r="M465" s="268"/>
      <c r="N465" s="266"/>
      <c r="O465" s="269"/>
      <c r="P465" s="270"/>
      <c r="Q465" s="269"/>
      <c r="R465" s="270"/>
      <c r="S465" s="271"/>
      <c r="T465" s="270"/>
      <c r="U465" s="272"/>
      <c r="V465" s="273"/>
      <c r="W465" s="272"/>
      <c r="X465" s="273"/>
      <c r="Y465" s="319"/>
    </row>
    <row r="466" spans="1:25" x14ac:dyDescent="0.3">
      <c r="A466" s="262"/>
      <c r="B466" s="262"/>
      <c r="C466" s="264"/>
      <c r="D466" s="262"/>
      <c r="E466" s="263"/>
      <c r="F466" s="264"/>
      <c r="G466" s="274"/>
      <c r="H466" s="266"/>
      <c r="I466" s="274"/>
      <c r="J466" s="266"/>
      <c r="K466" s="274"/>
      <c r="L466" s="266"/>
      <c r="M466" s="271"/>
      <c r="N466" s="266"/>
      <c r="O466" s="275"/>
      <c r="P466" s="270"/>
      <c r="Q466" s="276"/>
      <c r="R466" s="270"/>
      <c r="S466" s="268"/>
      <c r="T466" s="270"/>
      <c r="U466" s="272"/>
      <c r="V466" s="273"/>
      <c r="W466" s="272"/>
      <c r="X466" s="273"/>
      <c r="Y466" s="319"/>
    </row>
    <row r="467" spans="1:25" x14ac:dyDescent="0.3">
      <c r="A467" s="262"/>
      <c r="B467" s="262"/>
      <c r="C467" s="264"/>
      <c r="D467" s="262"/>
      <c r="E467" s="263"/>
      <c r="F467" s="264"/>
      <c r="G467" s="274"/>
      <c r="H467" s="266"/>
      <c r="I467" s="274"/>
      <c r="J467" s="266"/>
      <c r="K467" s="274"/>
      <c r="L467" s="266"/>
      <c r="M467" s="271"/>
      <c r="N467" s="266"/>
      <c r="O467" s="275"/>
      <c r="P467" s="270"/>
      <c r="Q467" s="276"/>
      <c r="R467" s="270"/>
      <c r="S467" s="268"/>
      <c r="T467" s="270"/>
      <c r="U467" s="272"/>
      <c r="V467" s="273"/>
      <c r="W467" s="272"/>
      <c r="X467" s="273"/>
      <c r="Y467" s="319"/>
    </row>
    <row r="468" spans="1:25" x14ac:dyDescent="0.3">
      <c r="A468" s="262"/>
      <c r="B468" s="262"/>
      <c r="C468" s="264"/>
      <c r="D468" s="262"/>
      <c r="E468" s="263"/>
      <c r="F468" s="264"/>
      <c r="G468" s="274"/>
      <c r="H468" s="266"/>
      <c r="I468" s="274"/>
      <c r="J468" s="266"/>
      <c r="K468" s="274"/>
      <c r="L468" s="266"/>
      <c r="M468" s="271"/>
      <c r="N468" s="266"/>
      <c r="O468" s="275"/>
      <c r="P468" s="270"/>
      <c r="Q468" s="276"/>
      <c r="R468" s="270"/>
      <c r="S468" s="268"/>
      <c r="T468" s="270"/>
      <c r="U468" s="272"/>
      <c r="V468" s="273"/>
      <c r="W468" s="272"/>
      <c r="X468" s="273"/>
      <c r="Y468" s="319"/>
    </row>
    <row r="469" spans="1:25" x14ac:dyDescent="0.3">
      <c r="A469" s="262"/>
      <c r="B469" s="262"/>
      <c r="C469" s="264"/>
      <c r="D469" s="262"/>
      <c r="E469" s="263"/>
      <c r="F469" s="264"/>
      <c r="G469" s="274"/>
      <c r="H469" s="266"/>
      <c r="I469" s="274"/>
      <c r="J469" s="266"/>
      <c r="K469" s="274"/>
      <c r="L469" s="266"/>
      <c r="M469" s="271"/>
      <c r="N469" s="266"/>
      <c r="O469" s="275"/>
      <c r="P469" s="270"/>
      <c r="Q469" s="276"/>
      <c r="R469" s="270"/>
      <c r="S469" s="268"/>
      <c r="T469" s="270"/>
      <c r="U469" s="272"/>
      <c r="V469" s="273"/>
      <c r="W469" s="272"/>
      <c r="X469" s="273"/>
      <c r="Y469" s="319"/>
    </row>
    <row r="470" spans="1:25" x14ac:dyDescent="0.3">
      <c r="A470" s="262"/>
      <c r="B470" s="262"/>
      <c r="C470" s="264"/>
      <c r="D470" s="262"/>
      <c r="E470" s="263"/>
      <c r="F470" s="264"/>
      <c r="G470" s="274"/>
      <c r="H470" s="266"/>
      <c r="I470" s="274"/>
      <c r="J470" s="266"/>
      <c r="K470" s="274"/>
      <c r="L470" s="266"/>
      <c r="M470" s="271"/>
      <c r="N470" s="266"/>
      <c r="O470" s="275"/>
      <c r="P470" s="270"/>
      <c r="Q470" s="276"/>
      <c r="R470" s="270"/>
      <c r="S470" s="268"/>
      <c r="T470" s="270"/>
      <c r="U470" s="272"/>
      <c r="V470" s="273"/>
      <c r="W470" s="272"/>
      <c r="X470" s="273"/>
      <c r="Y470" s="319"/>
    </row>
    <row r="471" spans="1:25" x14ac:dyDescent="0.3">
      <c r="A471" s="262"/>
      <c r="B471" s="262"/>
      <c r="C471" s="264"/>
      <c r="D471" s="262"/>
      <c r="E471" s="263"/>
      <c r="F471" s="264"/>
      <c r="G471" s="274"/>
      <c r="H471" s="266"/>
      <c r="I471" s="274"/>
      <c r="J471" s="266"/>
      <c r="K471" s="274"/>
      <c r="L471" s="266"/>
      <c r="M471" s="271"/>
      <c r="N471" s="266"/>
      <c r="O471" s="275"/>
      <c r="P471" s="270"/>
      <c r="Q471" s="276"/>
      <c r="R471" s="270"/>
      <c r="S471" s="268"/>
      <c r="T471" s="270"/>
      <c r="U471" s="272"/>
      <c r="V471" s="273"/>
      <c r="W471" s="272"/>
      <c r="X471" s="273"/>
      <c r="Y471" s="319"/>
    </row>
    <row r="472" spans="1:25" x14ac:dyDescent="0.3">
      <c r="A472" s="262"/>
      <c r="B472" s="262"/>
      <c r="C472" s="264"/>
      <c r="D472" s="262"/>
      <c r="E472" s="263"/>
      <c r="F472" s="264"/>
      <c r="G472" s="265"/>
      <c r="H472" s="266"/>
      <c r="I472" s="267"/>
      <c r="J472" s="266"/>
      <c r="K472" s="267"/>
      <c r="L472" s="266"/>
      <c r="M472" s="268"/>
      <c r="N472" s="266"/>
      <c r="O472" s="269"/>
      <c r="P472" s="270"/>
      <c r="Q472" s="269"/>
      <c r="R472" s="270"/>
      <c r="S472" s="271"/>
      <c r="T472" s="270"/>
      <c r="U472" s="272"/>
      <c r="V472" s="273"/>
      <c r="W472" s="272"/>
      <c r="X472" s="273"/>
      <c r="Y472" s="319"/>
    </row>
    <row r="473" spans="1:25" x14ac:dyDescent="0.3">
      <c r="A473" s="262"/>
      <c r="B473" s="262"/>
      <c r="C473" s="264"/>
      <c r="D473" s="262"/>
      <c r="E473" s="263"/>
      <c r="F473" s="264"/>
      <c r="G473" s="265"/>
      <c r="H473" s="266"/>
      <c r="I473" s="267"/>
      <c r="J473" s="266"/>
      <c r="K473" s="267"/>
      <c r="L473" s="266"/>
      <c r="M473" s="268"/>
      <c r="N473" s="266"/>
      <c r="O473" s="269"/>
      <c r="P473" s="270"/>
      <c r="Q473" s="269"/>
      <c r="R473" s="270"/>
      <c r="S473" s="271"/>
      <c r="T473" s="270"/>
      <c r="U473" s="272"/>
      <c r="V473" s="273"/>
      <c r="W473" s="272"/>
      <c r="X473" s="273"/>
      <c r="Y473" s="319"/>
    </row>
    <row r="474" spans="1:25" x14ac:dyDescent="0.3">
      <c r="A474" s="262"/>
      <c r="B474" s="262"/>
      <c r="C474" s="264"/>
      <c r="D474" s="262"/>
      <c r="E474" s="263"/>
      <c r="F474" s="264"/>
      <c r="G474" s="274"/>
      <c r="H474" s="266"/>
      <c r="I474" s="274"/>
      <c r="J474" s="266"/>
      <c r="K474" s="274"/>
      <c r="L474" s="266"/>
      <c r="M474" s="271"/>
      <c r="N474" s="266"/>
      <c r="O474" s="275"/>
      <c r="P474" s="270"/>
      <c r="Q474" s="276"/>
      <c r="R474" s="270"/>
      <c r="S474" s="268"/>
      <c r="T474" s="270"/>
      <c r="U474" s="272"/>
      <c r="V474" s="273"/>
      <c r="W474" s="272"/>
      <c r="X474" s="273"/>
      <c r="Y474" s="319"/>
    </row>
    <row r="475" spans="1:25" x14ac:dyDescent="0.3">
      <c r="A475" s="262"/>
      <c r="B475" s="262"/>
      <c r="C475" s="264"/>
      <c r="D475" s="262"/>
      <c r="E475" s="263"/>
      <c r="F475" s="264"/>
      <c r="G475" s="274"/>
      <c r="H475" s="266"/>
      <c r="I475" s="274"/>
      <c r="J475" s="266"/>
      <c r="K475" s="274"/>
      <c r="L475" s="266"/>
      <c r="M475" s="271"/>
      <c r="N475" s="266"/>
      <c r="O475" s="269"/>
      <c r="P475" s="270"/>
      <c r="Q475" s="276"/>
      <c r="R475" s="270"/>
      <c r="S475" s="268"/>
      <c r="T475" s="270"/>
      <c r="U475" s="272"/>
      <c r="V475" s="273"/>
      <c r="W475" s="272"/>
      <c r="X475" s="273"/>
      <c r="Y475" s="319"/>
    </row>
    <row r="476" spans="1:25" x14ac:dyDescent="0.3">
      <c r="A476" s="262"/>
      <c r="B476" s="262"/>
      <c r="C476" s="264"/>
      <c r="D476" s="262"/>
      <c r="E476" s="263"/>
      <c r="F476" s="264"/>
      <c r="G476" s="274"/>
      <c r="H476" s="266"/>
      <c r="I476" s="274"/>
      <c r="J476" s="266"/>
      <c r="K476" s="274"/>
      <c r="L476" s="266"/>
      <c r="M476" s="271"/>
      <c r="N476" s="266"/>
      <c r="O476" s="269"/>
      <c r="P476" s="270"/>
      <c r="Q476" s="276"/>
      <c r="R476" s="270"/>
      <c r="S476" s="268"/>
      <c r="T476" s="270"/>
      <c r="U476" s="272"/>
      <c r="V476" s="273"/>
      <c r="W476" s="272"/>
      <c r="X476" s="273"/>
      <c r="Y476" s="319"/>
    </row>
    <row r="477" spans="1:25" x14ac:dyDescent="0.3">
      <c r="A477" s="262"/>
      <c r="B477" s="262"/>
      <c r="C477" s="264"/>
      <c r="D477" s="262"/>
      <c r="E477" s="263"/>
      <c r="F477" s="264"/>
      <c r="G477" s="274"/>
      <c r="H477" s="266"/>
      <c r="I477" s="274"/>
      <c r="J477" s="266"/>
      <c r="K477" s="274"/>
      <c r="L477" s="266"/>
      <c r="M477" s="271"/>
      <c r="N477" s="266"/>
      <c r="O477" s="269"/>
      <c r="P477" s="270"/>
      <c r="Q477" s="276"/>
      <c r="R477" s="270"/>
      <c r="S477" s="268"/>
      <c r="T477" s="270"/>
      <c r="U477" s="272"/>
      <c r="V477" s="273"/>
      <c r="W477" s="272"/>
      <c r="X477" s="273"/>
      <c r="Y477" s="319"/>
    </row>
    <row r="478" spans="1:25" x14ac:dyDescent="0.3">
      <c r="A478" s="262"/>
      <c r="B478" s="262"/>
      <c r="C478" s="264"/>
      <c r="D478" s="262"/>
      <c r="E478" s="263"/>
      <c r="F478" s="264"/>
      <c r="G478" s="274"/>
      <c r="H478" s="266"/>
      <c r="I478" s="274"/>
      <c r="J478" s="266"/>
      <c r="K478" s="274"/>
      <c r="L478" s="266"/>
      <c r="M478" s="271"/>
      <c r="N478" s="266"/>
      <c r="O478" s="275"/>
      <c r="P478" s="270"/>
      <c r="Q478" s="276"/>
      <c r="R478" s="270"/>
      <c r="S478" s="268"/>
      <c r="T478" s="270"/>
      <c r="U478" s="272"/>
      <c r="V478" s="273"/>
      <c r="W478" s="272"/>
      <c r="X478" s="273"/>
      <c r="Y478" s="319"/>
    </row>
    <row r="479" spans="1:25" x14ac:dyDescent="0.3">
      <c r="A479" s="262"/>
      <c r="B479" s="262"/>
      <c r="C479" s="264"/>
      <c r="D479" s="262"/>
      <c r="E479" s="263"/>
      <c r="F479" s="264"/>
      <c r="G479" s="274"/>
      <c r="H479" s="266"/>
      <c r="I479" s="274"/>
      <c r="J479" s="266"/>
      <c r="K479" s="274"/>
      <c r="L479" s="266"/>
      <c r="M479" s="271"/>
      <c r="N479" s="266"/>
      <c r="O479" s="275"/>
      <c r="P479" s="270"/>
      <c r="Q479" s="276"/>
      <c r="R479" s="270"/>
      <c r="S479" s="268"/>
      <c r="T479" s="270"/>
      <c r="U479" s="272"/>
      <c r="V479" s="273"/>
      <c r="W479" s="272"/>
      <c r="X479" s="273"/>
      <c r="Y479" s="319"/>
    </row>
    <row r="480" spans="1:25" x14ac:dyDescent="0.3">
      <c r="A480" s="262"/>
      <c r="B480" s="262"/>
      <c r="C480" s="264"/>
      <c r="D480" s="262"/>
      <c r="E480" s="263"/>
      <c r="F480" s="264"/>
      <c r="G480" s="274"/>
      <c r="H480" s="266"/>
      <c r="I480" s="274"/>
      <c r="J480" s="266"/>
      <c r="K480" s="274"/>
      <c r="L480" s="266"/>
      <c r="M480" s="271"/>
      <c r="N480" s="266"/>
      <c r="O480" s="269"/>
      <c r="P480" s="270"/>
      <c r="Q480" s="276"/>
      <c r="R480" s="270"/>
      <c r="S480" s="268"/>
      <c r="T480" s="270"/>
      <c r="U480" s="272"/>
      <c r="V480" s="273"/>
      <c r="W480" s="272"/>
      <c r="X480" s="273"/>
      <c r="Y480" s="319"/>
    </row>
    <row r="481" spans="1:25" x14ac:dyDescent="0.3">
      <c r="A481" s="262"/>
      <c r="B481" s="262"/>
      <c r="C481" s="264"/>
      <c r="D481" s="262"/>
      <c r="E481" s="263"/>
      <c r="F481" s="264"/>
      <c r="G481" s="274"/>
      <c r="H481" s="266"/>
      <c r="I481" s="274"/>
      <c r="J481" s="266"/>
      <c r="K481" s="274"/>
      <c r="L481" s="266"/>
      <c r="M481" s="271"/>
      <c r="N481" s="266"/>
      <c r="O481" s="269"/>
      <c r="P481" s="270"/>
      <c r="Q481" s="276"/>
      <c r="R481" s="270"/>
      <c r="S481" s="268"/>
      <c r="T481" s="270"/>
      <c r="U481" s="272"/>
      <c r="V481" s="273"/>
      <c r="W481" s="272"/>
      <c r="X481" s="273"/>
      <c r="Y481" s="319"/>
    </row>
    <row r="482" spans="1:25" x14ac:dyDescent="0.3">
      <c r="A482" s="262"/>
      <c r="B482" s="262"/>
      <c r="C482" s="264"/>
      <c r="D482" s="262"/>
      <c r="E482" s="263"/>
      <c r="F482" s="264"/>
      <c r="G482" s="274"/>
      <c r="H482" s="266"/>
      <c r="I482" s="274"/>
      <c r="J482" s="266"/>
      <c r="K482" s="274"/>
      <c r="L482" s="266"/>
      <c r="M482" s="271"/>
      <c r="N482" s="266"/>
      <c r="O482" s="269"/>
      <c r="P482" s="270"/>
      <c r="Q482" s="276"/>
      <c r="R482" s="270"/>
      <c r="S482" s="268"/>
      <c r="T482" s="270"/>
      <c r="U482" s="272"/>
      <c r="V482" s="273"/>
      <c r="W482" s="272"/>
      <c r="X482" s="273"/>
      <c r="Y482" s="319"/>
    </row>
    <row r="483" spans="1:25" x14ac:dyDescent="0.3">
      <c r="A483" s="262"/>
      <c r="B483" s="262"/>
      <c r="C483" s="264"/>
      <c r="D483" s="262"/>
      <c r="E483" s="263"/>
      <c r="F483" s="264"/>
      <c r="G483" s="265"/>
      <c r="H483" s="266"/>
      <c r="I483" s="267"/>
      <c r="J483" s="266"/>
      <c r="K483" s="267"/>
      <c r="L483" s="266"/>
      <c r="M483" s="268"/>
      <c r="N483" s="266"/>
      <c r="O483" s="269"/>
      <c r="P483" s="270"/>
      <c r="Q483" s="269"/>
      <c r="R483" s="270"/>
      <c r="S483" s="271"/>
      <c r="T483" s="270"/>
      <c r="U483" s="272"/>
      <c r="V483" s="273"/>
      <c r="W483" s="272"/>
      <c r="X483" s="273"/>
      <c r="Y483" s="319"/>
    </row>
    <row r="484" spans="1:25" x14ac:dyDescent="0.3">
      <c r="A484" s="262"/>
      <c r="B484" s="262"/>
      <c r="C484" s="264"/>
      <c r="D484" s="262"/>
      <c r="E484" s="263"/>
      <c r="F484" s="264"/>
      <c r="G484" s="274"/>
      <c r="H484" s="266"/>
      <c r="I484" s="274"/>
      <c r="J484" s="266"/>
      <c r="K484" s="274"/>
      <c r="L484" s="266"/>
      <c r="M484" s="271"/>
      <c r="N484" s="266"/>
      <c r="O484" s="269"/>
      <c r="P484" s="270"/>
      <c r="Q484" s="276"/>
      <c r="R484" s="270"/>
      <c r="S484" s="268"/>
      <c r="T484" s="270"/>
      <c r="U484" s="272"/>
      <c r="V484" s="273"/>
      <c r="W484" s="272"/>
      <c r="X484" s="273"/>
      <c r="Y484" s="319"/>
    </row>
    <row r="485" spans="1:25" x14ac:dyDescent="0.3">
      <c r="A485" s="262"/>
      <c r="B485" s="262"/>
      <c r="C485" s="264"/>
      <c r="D485" s="262"/>
      <c r="E485" s="263"/>
      <c r="F485" s="264"/>
      <c r="G485" s="274"/>
      <c r="H485" s="266"/>
      <c r="I485" s="274"/>
      <c r="J485" s="266"/>
      <c r="K485" s="274"/>
      <c r="L485" s="266"/>
      <c r="M485" s="271"/>
      <c r="N485" s="266"/>
      <c r="O485" s="269"/>
      <c r="P485" s="270"/>
      <c r="Q485" s="276"/>
      <c r="R485" s="270"/>
      <c r="S485" s="268"/>
      <c r="T485" s="270"/>
      <c r="U485" s="272"/>
      <c r="V485" s="273"/>
      <c r="W485" s="272"/>
      <c r="X485" s="273"/>
      <c r="Y485" s="319"/>
    </row>
    <row r="486" spans="1:25" x14ac:dyDescent="0.3">
      <c r="A486" s="262"/>
      <c r="B486" s="262"/>
      <c r="C486" s="264"/>
      <c r="D486" s="262"/>
      <c r="E486" s="263"/>
      <c r="F486" s="264"/>
      <c r="G486" s="274"/>
      <c r="H486" s="266"/>
      <c r="I486" s="274"/>
      <c r="J486" s="266"/>
      <c r="K486" s="274"/>
      <c r="L486" s="266"/>
      <c r="M486" s="271"/>
      <c r="N486" s="266"/>
      <c r="O486" s="269"/>
      <c r="P486" s="270"/>
      <c r="Q486" s="276"/>
      <c r="R486" s="270"/>
      <c r="S486" s="268"/>
      <c r="T486" s="270"/>
      <c r="U486" s="272"/>
      <c r="V486" s="273"/>
      <c r="W486" s="272"/>
      <c r="X486" s="273"/>
      <c r="Y486" s="319"/>
    </row>
    <row r="487" spans="1:25" x14ac:dyDescent="0.3">
      <c r="A487" s="262"/>
      <c r="B487" s="262"/>
      <c r="C487" s="264"/>
      <c r="D487" s="262"/>
      <c r="E487" s="263"/>
      <c r="F487" s="264"/>
      <c r="G487" s="274"/>
      <c r="H487" s="266"/>
      <c r="I487" s="274"/>
      <c r="J487" s="266"/>
      <c r="K487" s="274"/>
      <c r="L487" s="266"/>
      <c r="M487" s="271"/>
      <c r="N487" s="266"/>
      <c r="O487" s="275"/>
      <c r="P487" s="270"/>
      <c r="Q487" s="276"/>
      <c r="R487" s="270"/>
      <c r="S487" s="268"/>
      <c r="T487" s="270"/>
      <c r="U487" s="272"/>
      <c r="V487" s="273"/>
      <c r="W487" s="272"/>
      <c r="X487" s="273"/>
      <c r="Y487" s="319"/>
    </row>
    <row r="488" spans="1:25" x14ac:dyDescent="0.3">
      <c r="A488" s="262"/>
      <c r="B488" s="262"/>
      <c r="C488" s="264"/>
      <c r="D488" s="262"/>
      <c r="E488" s="263"/>
      <c r="F488" s="264"/>
      <c r="G488" s="274"/>
      <c r="H488" s="266"/>
      <c r="I488" s="274"/>
      <c r="J488" s="266"/>
      <c r="K488" s="274"/>
      <c r="L488" s="266"/>
      <c r="M488" s="271"/>
      <c r="N488" s="266"/>
      <c r="O488" s="275"/>
      <c r="P488" s="270"/>
      <c r="Q488" s="276"/>
      <c r="R488" s="270"/>
      <c r="S488" s="268"/>
      <c r="T488" s="270"/>
      <c r="U488" s="272"/>
      <c r="V488" s="273"/>
      <c r="W488" s="272"/>
      <c r="X488" s="273"/>
      <c r="Y488" s="319"/>
    </row>
    <row r="489" spans="1:25" x14ac:dyDescent="0.3">
      <c r="A489" s="262"/>
      <c r="B489" s="262"/>
      <c r="C489" s="264"/>
      <c r="D489" s="262"/>
      <c r="E489" s="263"/>
      <c r="F489" s="264"/>
      <c r="G489" s="265"/>
      <c r="H489" s="266"/>
      <c r="I489" s="267"/>
      <c r="J489" s="266"/>
      <c r="K489" s="267"/>
      <c r="L489" s="266"/>
      <c r="M489" s="268"/>
      <c r="N489" s="266"/>
      <c r="O489" s="269"/>
      <c r="P489" s="270"/>
      <c r="Q489" s="269"/>
      <c r="R489" s="270"/>
      <c r="S489" s="271"/>
      <c r="T489" s="270"/>
      <c r="U489" s="272"/>
      <c r="V489" s="273"/>
      <c r="W489" s="272"/>
      <c r="X489" s="273"/>
      <c r="Y489" s="319"/>
    </row>
    <row r="490" spans="1:25" x14ac:dyDescent="0.3">
      <c r="A490" s="262"/>
      <c r="B490" s="262"/>
      <c r="C490" s="264"/>
      <c r="D490" s="262"/>
      <c r="E490" s="263"/>
      <c r="F490" s="264"/>
      <c r="G490" s="265"/>
      <c r="H490" s="266"/>
      <c r="I490" s="267"/>
      <c r="J490" s="266"/>
      <c r="K490" s="267"/>
      <c r="L490" s="266"/>
      <c r="M490" s="268"/>
      <c r="N490" s="266"/>
      <c r="O490" s="269"/>
      <c r="P490" s="270"/>
      <c r="Q490" s="269"/>
      <c r="R490" s="270"/>
      <c r="S490" s="271"/>
      <c r="T490" s="270"/>
      <c r="U490" s="272"/>
      <c r="V490" s="273"/>
      <c r="W490" s="272"/>
      <c r="X490" s="273"/>
      <c r="Y490" s="319"/>
    </row>
    <row r="491" spans="1:25" x14ac:dyDescent="0.3">
      <c r="A491" s="262"/>
      <c r="B491" s="262"/>
      <c r="C491" s="264"/>
      <c r="D491" s="262"/>
      <c r="E491" s="263"/>
      <c r="F491" s="264"/>
      <c r="G491" s="274"/>
      <c r="H491" s="266"/>
      <c r="I491" s="274"/>
      <c r="J491" s="266"/>
      <c r="K491" s="274"/>
      <c r="L491" s="266"/>
      <c r="M491" s="271"/>
      <c r="N491" s="266"/>
      <c r="O491" s="269"/>
      <c r="P491" s="270"/>
      <c r="Q491" s="276"/>
      <c r="R491" s="270"/>
      <c r="S491" s="268"/>
      <c r="T491" s="270"/>
      <c r="U491" s="272"/>
      <c r="V491" s="273"/>
      <c r="W491" s="272"/>
      <c r="X491" s="273"/>
      <c r="Y491" s="319"/>
    </row>
    <row r="492" spans="1:25" x14ac:dyDescent="0.3">
      <c r="A492" s="262"/>
      <c r="B492" s="262"/>
      <c r="C492" s="264"/>
      <c r="D492" s="262"/>
      <c r="E492" s="263"/>
      <c r="F492" s="264"/>
      <c r="G492" s="274"/>
      <c r="H492" s="266"/>
      <c r="I492" s="274"/>
      <c r="J492" s="266"/>
      <c r="K492" s="274"/>
      <c r="L492" s="266"/>
      <c r="M492" s="271"/>
      <c r="N492" s="266"/>
      <c r="O492" s="269"/>
      <c r="P492" s="270"/>
      <c r="Q492" s="276"/>
      <c r="R492" s="270"/>
      <c r="S492" s="268"/>
      <c r="T492" s="270"/>
      <c r="U492" s="272"/>
      <c r="V492" s="273"/>
      <c r="W492" s="272"/>
      <c r="X492" s="273"/>
      <c r="Y492" s="319"/>
    </row>
    <row r="493" spans="1:25" x14ac:dyDescent="0.3">
      <c r="A493" s="262"/>
      <c r="B493" s="262"/>
      <c r="C493" s="264"/>
      <c r="D493" s="262"/>
      <c r="E493" s="263"/>
      <c r="F493" s="264"/>
      <c r="G493" s="274"/>
      <c r="H493" s="266"/>
      <c r="I493" s="274"/>
      <c r="J493" s="266"/>
      <c r="K493" s="274"/>
      <c r="L493" s="266"/>
      <c r="M493" s="271"/>
      <c r="N493" s="266"/>
      <c r="O493" s="269"/>
      <c r="P493" s="270"/>
      <c r="Q493" s="276"/>
      <c r="R493" s="270"/>
      <c r="S493" s="268"/>
      <c r="T493" s="270"/>
      <c r="U493" s="272"/>
      <c r="V493" s="273"/>
      <c r="W493" s="272"/>
      <c r="X493" s="273"/>
      <c r="Y493" s="319"/>
    </row>
    <row r="494" spans="1:25" x14ac:dyDescent="0.3">
      <c r="A494" s="262"/>
      <c r="B494" s="262"/>
      <c r="C494" s="264"/>
      <c r="D494" s="262"/>
      <c r="E494" s="263"/>
      <c r="F494" s="264"/>
      <c r="G494" s="265"/>
      <c r="H494" s="266"/>
      <c r="I494" s="267"/>
      <c r="J494" s="266"/>
      <c r="K494" s="267"/>
      <c r="L494" s="266"/>
      <c r="M494" s="268"/>
      <c r="N494" s="266"/>
      <c r="O494" s="269"/>
      <c r="P494" s="270"/>
      <c r="Q494" s="276"/>
      <c r="R494" s="270"/>
      <c r="S494" s="268"/>
      <c r="T494" s="270"/>
      <c r="U494" s="272"/>
      <c r="V494" s="273"/>
      <c r="W494" s="272"/>
      <c r="X494" s="273"/>
      <c r="Y494" s="319"/>
    </row>
    <row r="495" spans="1:25" x14ac:dyDescent="0.3">
      <c r="A495" s="262"/>
      <c r="B495" s="262"/>
      <c r="C495" s="264"/>
      <c r="D495" s="262"/>
      <c r="E495" s="263"/>
      <c r="F495" s="264"/>
      <c r="G495" s="265"/>
      <c r="H495" s="266"/>
      <c r="I495" s="267"/>
      <c r="J495" s="266"/>
      <c r="K495" s="267"/>
      <c r="L495" s="266"/>
      <c r="M495" s="268"/>
      <c r="N495" s="266"/>
      <c r="O495" s="269"/>
      <c r="P495" s="270"/>
      <c r="Q495" s="276"/>
      <c r="R495" s="270"/>
      <c r="S495" s="268"/>
      <c r="T495" s="270"/>
      <c r="U495" s="272"/>
      <c r="V495" s="273"/>
      <c r="W495" s="272"/>
      <c r="X495" s="273"/>
      <c r="Y495" s="319"/>
    </row>
    <row r="496" spans="1:25" x14ac:dyDescent="0.3">
      <c r="A496" s="262"/>
      <c r="B496" s="262"/>
      <c r="C496" s="264"/>
      <c r="D496" s="262"/>
      <c r="E496" s="263"/>
      <c r="F496" s="264"/>
      <c r="G496" s="265"/>
      <c r="H496" s="266"/>
      <c r="I496" s="267"/>
      <c r="J496" s="266"/>
      <c r="K496" s="267"/>
      <c r="L496" s="266"/>
      <c r="M496" s="268"/>
      <c r="N496" s="266"/>
      <c r="O496" s="269"/>
      <c r="P496" s="270"/>
      <c r="Q496" s="276"/>
      <c r="R496" s="270"/>
      <c r="S496" s="268"/>
      <c r="T496" s="270"/>
      <c r="U496" s="272"/>
      <c r="V496" s="273"/>
      <c r="W496" s="272"/>
      <c r="X496" s="273"/>
      <c r="Y496" s="319"/>
    </row>
    <row r="497" spans="1:25" x14ac:dyDescent="0.3">
      <c r="A497" s="262"/>
      <c r="B497" s="262"/>
      <c r="C497" s="264"/>
      <c r="D497" s="262"/>
      <c r="E497" s="263"/>
      <c r="F497" s="264"/>
      <c r="G497" s="274"/>
      <c r="H497" s="266"/>
      <c r="I497" s="274"/>
      <c r="J497" s="266"/>
      <c r="K497" s="274"/>
      <c r="L497" s="266"/>
      <c r="M497" s="271"/>
      <c r="N497" s="266"/>
      <c r="O497" s="269"/>
      <c r="P497" s="270"/>
      <c r="Q497" s="269"/>
      <c r="R497" s="270"/>
      <c r="S497" s="271"/>
      <c r="T497" s="270"/>
      <c r="U497" s="272"/>
      <c r="V497" s="273"/>
      <c r="W497" s="278"/>
      <c r="X497" s="273"/>
      <c r="Y497" s="319"/>
    </row>
    <row r="498" spans="1:25" x14ac:dyDescent="0.3">
      <c r="A498" s="320"/>
      <c r="B498" s="320"/>
      <c r="C498" s="321"/>
      <c r="D498" s="320"/>
      <c r="E498" s="320"/>
      <c r="F498" s="321"/>
      <c r="G498" s="322"/>
      <c r="H498" s="323"/>
      <c r="I498" s="322"/>
      <c r="J498" s="323"/>
      <c r="K498" s="322"/>
      <c r="L498" s="323"/>
      <c r="M498" s="322"/>
      <c r="N498" s="323"/>
      <c r="O498" s="324"/>
      <c r="P498" s="325"/>
      <c r="Q498" s="324"/>
      <c r="R498" s="325"/>
      <c r="S498" s="324"/>
      <c r="T498" s="325"/>
      <c r="U498" s="326"/>
      <c r="V498" s="327"/>
      <c r="W498" s="326"/>
      <c r="X498" s="327"/>
      <c r="Y498" s="2"/>
    </row>
    <row r="499" spans="1:25" x14ac:dyDescent="0.3">
      <c r="A499" s="3"/>
      <c r="B499" s="3"/>
      <c r="C499" s="4"/>
      <c r="D499" s="3"/>
      <c r="E499" s="3"/>
      <c r="F499" s="4"/>
      <c r="G499" s="5"/>
      <c r="H499" s="6"/>
      <c r="I499" s="5"/>
      <c r="J499" s="6"/>
      <c r="K499" s="5"/>
      <c r="L499" s="6"/>
      <c r="M499" s="5"/>
      <c r="N499" s="6"/>
      <c r="O499" s="7"/>
      <c r="P499" s="8"/>
      <c r="Q499" s="7"/>
      <c r="R499" s="8"/>
      <c r="S499" s="7"/>
      <c r="T499" s="8"/>
      <c r="U499" s="9"/>
      <c r="V499" s="10"/>
      <c r="W499" s="9"/>
      <c r="X499" s="10"/>
      <c r="Y499" s="2"/>
    </row>
    <row r="500" spans="1:25" x14ac:dyDescent="0.3">
      <c r="A500" s="262"/>
      <c r="B500" s="262"/>
      <c r="C500" s="264"/>
      <c r="D500" s="262"/>
      <c r="E500" s="263"/>
      <c r="F500" s="264"/>
      <c r="G500" s="265"/>
      <c r="H500" s="266"/>
      <c r="I500" s="267"/>
      <c r="J500" s="266"/>
      <c r="K500" s="267"/>
      <c r="L500" s="266"/>
      <c r="M500" s="268"/>
      <c r="N500" s="266"/>
      <c r="O500" s="269"/>
      <c r="P500" s="270"/>
      <c r="Q500" s="269"/>
      <c r="R500" s="270"/>
      <c r="S500" s="271"/>
      <c r="T500" s="270"/>
      <c r="U500" s="272"/>
      <c r="V500" s="273"/>
      <c r="W500" s="272"/>
      <c r="X500" s="273"/>
      <c r="Y500" s="319"/>
    </row>
    <row r="501" spans="1:25" x14ac:dyDescent="0.3">
      <c r="A501" s="262"/>
      <c r="B501" s="262"/>
      <c r="C501" s="264"/>
      <c r="D501" s="262"/>
      <c r="E501" s="263"/>
      <c r="F501" s="264"/>
      <c r="G501" s="265"/>
      <c r="H501" s="266"/>
      <c r="I501" s="267"/>
      <c r="J501" s="266"/>
      <c r="K501" s="267"/>
      <c r="L501" s="266"/>
      <c r="M501" s="268"/>
      <c r="N501" s="266"/>
      <c r="O501" s="269"/>
      <c r="P501" s="270"/>
      <c r="Q501" s="269"/>
      <c r="R501" s="270"/>
      <c r="S501" s="271"/>
      <c r="T501" s="270"/>
      <c r="U501" s="272"/>
      <c r="V501" s="273"/>
      <c r="W501" s="272"/>
      <c r="X501" s="273"/>
      <c r="Y501" s="319"/>
    </row>
    <row r="502" spans="1:25" x14ac:dyDescent="0.3">
      <c r="A502" s="262"/>
      <c r="B502" s="262"/>
      <c r="C502" s="264"/>
      <c r="D502" s="262"/>
      <c r="E502" s="263"/>
      <c r="F502" s="264"/>
      <c r="G502" s="265"/>
      <c r="H502" s="266"/>
      <c r="I502" s="267"/>
      <c r="J502" s="266"/>
      <c r="K502" s="267"/>
      <c r="L502" s="266"/>
      <c r="M502" s="268"/>
      <c r="N502" s="266"/>
      <c r="O502" s="269"/>
      <c r="P502" s="270"/>
      <c r="Q502" s="269"/>
      <c r="R502" s="270"/>
      <c r="S502" s="271"/>
      <c r="T502" s="270"/>
      <c r="U502" s="272"/>
      <c r="V502" s="273"/>
      <c r="W502" s="272"/>
      <c r="X502" s="273"/>
      <c r="Y502" s="319"/>
    </row>
    <row r="503" spans="1:25" x14ac:dyDescent="0.3">
      <c r="A503" s="262"/>
      <c r="B503" s="262"/>
      <c r="C503" s="264"/>
      <c r="D503" s="262"/>
      <c r="E503" s="263"/>
      <c r="F503" s="264"/>
      <c r="G503" s="274"/>
      <c r="H503" s="266"/>
      <c r="I503" s="274"/>
      <c r="J503" s="266"/>
      <c r="K503" s="274"/>
      <c r="L503" s="266"/>
      <c r="M503" s="271"/>
      <c r="N503" s="266"/>
      <c r="O503" s="275"/>
      <c r="P503" s="270"/>
      <c r="Q503" s="276"/>
      <c r="R503" s="270"/>
      <c r="S503" s="268"/>
      <c r="T503" s="270"/>
      <c r="U503" s="272"/>
      <c r="V503" s="273"/>
      <c r="W503" s="272"/>
      <c r="X503" s="273"/>
      <c r="Y503" s="319"/>
    </row>
    <row r="504" spans="1:25" x14ac:dyDescent="0.3">
      <c r="A504" s="262"/>
      <c r="B504" s="262"/>
      <c r="C504" s="264"/>
      <c r="D504" s="262"/>
      <c r="E504" s="263"/>
      <c r="F504" s="264"/>
      <c r="G504" s="274"/>
      <c r="H504" s="266"/>
      <c r="I504" s="274"/>
      <c r="J504" s="266"/>
      <c r="K504" s="274"/>
      <c r="L504" s="266"/>
      <c r="M504" s="271"/>
      <c r="N504" s="266"/>
      <c r="O504" s="269"/>
      <c r="P504" s="270"/>
      <c r="Q504" s="269"/>
      <c r="R504" s="270"/>
      <c r="S504" s="271"/>
      <c r="T504" s="270"/>
      <c r="U504" s="277"/>
      <c r="V504" s="273"/>
      <c r="W504" s="278"/>
      <c r="X504" s="273"/>
      <c r="Y504" s="319"/>
    </row>
    <row r="505" spans="1:25" x14ac:dyDescent="0.3">
      <c r="A505" s="262"/>
      <c r="B505" s="262"/>
      <c r="C505" s="264"/>
      <c r="D505" s="262"/>
      <c r="E505" s="263"/>
      <c r="F505" s="264"/>
      <c r="G505" s="265"/>
      <c r="H505" s="266"/>
      <c r="I505" s="267"/>
      <c r="J505" s="266"/>
      <c r="K505" s="267"/>
      <c r="L505" s="266"/>
      <c r="M505" s="268"/>
      <c r="N505" s="266"/>
      <c r="O505" s="269"/>
      <c r="P505" s="270"/>
      <c r="Q505" s="269"/>
      <c r="R505" s="270"/>
      <c r="S505" s="271"/>
      <c r="T505" s="270"/>
      <c r="U505" s="272"/>
      <c r="V505" s="273"/>
      <c r="W505" s="272"/>
      <c r="X505" s="273"/>
      <c r="Y505" s="319"/>
    </row>
    <row r="506" spans="1:25" x14ac:dyDescent="0.3">
      <c r="A506" s="262"/>
      <c r="B506" s="262"/>
      <c r="C506" s="264"/>
      <c r="D506" s="262"/>
      <c r="E506" s="263"/>
      <c r="F506" s="264"/>
      <c r="G506" s="274"/>
      <c r="H506" s="266"/>
      <c r="I506" s="274"/>
      <c r="J506" s="266"/>
      <c r="K506" s="274"/>
      <c r="L506" s="266"/>
      <c r="M506" s="271"/>
      <c r="N506" s="266"/>
      <c r="O506" s="275"/>
      <c r="P506" s="270"/>
      <c r="Q506" s="276"/>
      <c r="R506" s="270"/>
      <c r="S506" s="268"/>
      <c r="T506" s="270"/>
      <c r="U506" s="272"/>
      <c r="V506" s="273"/>
      <c r="W506" s="272"/>
      <c r="X506" s="273"/>
      <c r="Y506" s="319"/>
    </row>
    <row r="507" spans="1:25" x14ac:dyDescent="0.3">
      <c r="A507" s="262"/>
      <c r="B507" s="262"/>
      <c r="C507" s="264"/>
      <c r="D507" s="262"/>
      <c r="E507" s="263"/>
      <c r="F507" s="264"/>
      <c r="G507" s="274"/>
      <c r="H507" s="266"/>
      <c r="I507" s="274"/>
      <c r="J507" s="266"/>
      <c r="K507" s="274"/>
      <c r="L507" s="266"/>
      <c r="M507" s="271"/>
      <c r="N507" s="266"/>
      <c r="O507" s="275"/>
      <c r="P507" s="270"/>
      <c r="Q507" s="276"/>
      <c r="R507" s="270"/>
      <c r="S507" s="268"/>
      <c r="T507" s="270"/>
      <c r="U507" s="272"/>
      <c r="V507" s="273"/>
      <c r="W507" s="272"/>
      <c r="X507" s="273"/>
      <c r="Y507" s="319"/>
    </row>
    <row r="508" spans="1:25" x14ac:dyDescent="0.3">
      <c r="A508" s="262"/>
      <c r="B508" s="262"/>
      <c r="C508" s="264"/>
      <c r="D508" s="262"/>
      <c r="E508" s="263"/>
      <c r="F508" s="264"/>
      <c r="G508" s="274"/>
      <c r="H508" s="266"/>
      <c r="I508" s="274"/>
      <c r="J508" s="266"/>
      <c r="K508" s="274"/>
      <c r="L508" s="266"/>
      <c r="M508" s="271"/>
      <c r="N508" s="266"/>
      <c r="O508" s="275"/>
      <c r="P508" s="270"/>
      <c r="Q508" s="276"/>
      <c r="R508" s="270"/>
      <c r="S508" s="268"/>
      <c r="T508" s="270"/>
      <c r="U508" s="272"/>
      <c r="V508" s="273"/>
      <c r="W508" s="272"/>
      <c r="X508" s="273"/>
      <c r="Y508" s="319"/>
    </row>
    <row r="509" spans="1:25" x14ac:dyDescent="0.3">
      <c r="A509" s="262"/>
      <c r="B509" s="262"/>
      <c r="C509" s="264"/>
      <c r="D509" s="262"/>
      <c r="E509" s="263"/>
      <c r="F509" s="264"/>
      <c r="G509" s="274"/>
      <c r="H509" s="266"/>
      <c r="I509" s="274"/>
      <c r="J509" s="266"/>
      <c r="K509" s="274"/>
      <c r="L509" s="266"/>
      <c r="M509" s="271"/>
      <c r="N509" s="266"/>
      <c r="O509" s="275"/>
      <c r="P509" s="270"/>
      <c r="Q509" s="276"/>
      <c r="R509" s="270"/>
      <c r="S509" s="268"/>
      <c r="T509" s="270"/>
      <c r="U509" s="272"/>
      <c r="V509" s="273"/>
      <c r="W509" s="272"/>
      <c r="X509" s="273"/>
      <c r="Y509" s="319"/>
    </row>
    <row r="510" spans="1:25" x14ac:dyDescent="0.3">
      <c r="A510" s="262"/>
      <c r="B510" s="262"/>
      <c r="C510" s="264"/>
      <c r="D510" s="262"/>
      <c r="E510" s="263"/>
      <c r="F510" s="264"/>
      <c r="G510" s="274"/>
      <c r="H510" s="266"/>
      <c r="I510" s="274"/>
      <c r="J510" s="266"/>
      <c r="K510" s="274"/>
      <c r="L510" s="266"/>
      <c r="M510" s="271"/>
      <c r="N510" s="266"/>
      <c r="O510" s="275"/>
      <c r="P510" s="270"/>
      <c r="Q510" s="276"/>
      <c r="R510" s="270"/>
      <c r="S510" s="268"/>
      <c r="T510" s="270"/>
      <c r="U510" s="272"/>
      <c r="V510" s="273"/>
      <c r="W510" s="272"/>
      <c r="X510" s="273"/>
      <c r="Y510" s="319"/>
    </row>
    <row r="511" spans="1:25" x14ac:dyDescent="0.3">
      <c r="A511" s="262"/>
      <c r="B511" s="262"/>
      <c r="C511" s="264"/>
      <c r="D511" s="262"/>
      <c r="E511" s="263"/>
      <c r="F511" s="264"/>
      <c r="G511" s="274"/>
      <c r="H511" s="266"/>
      <c r="I511" s="274"/>
      <c r="J511" s="266"/>
      <c r="K511" s="274"/>
      <c r="L511" s="266"/>
      <c r="M511" s="271"/>
      <c r="N511" s="266"/>
      <c r="O511" s="275"/>
      <c r="P511" s="270"/>
      <c r="Q511" s="276"/>
      <c r="R511" s="270"/>
      <c r="S511" s="268"/>
      <c r="T511" s="270"/>
      <c r="U511" s="272"/>
      <c r="V511" s="273"/>
      <c r="W511" s="272"/>
      <c r="X511" s="273"/>
      <c r="Y511" s="319"/>
    </row>
    <row r="512" spans="1:25" x14ac:dyDescent="0.3">
      <c r="A512" s="262"/>
      <c r="B512" s="262"/>
      <c r="C512" s="264"/>
      <c r="D512" s="262"/>
      <c r="E512" s="263"/>
      <c r="F512" s="264"/>
      <c r="G512" s="274"/>
      <c r="H512" s="266"/>
      <c r="I512" s="274"/>
      <c r="J512" s="266"/>
      <c r="K512" s="274"/>
      <c r="L512" s="266"/>
      <c r="M512" s="271"/>
      <c r="N512" s="266"/>
      <c r="O512" s="275"/>
      <c r="P512" s="270"/>
      <c r="Q512" s="276"/>
      <c r="R512" s="270"/>
      <c r="S512" s="268"/>
      <c r="T512" s="270"/>
      <c r="U512" s="272"/>
      <c r="V512" s="273"/>
      <c r="W512" s="272"/>
      <c r="X512" s="273"/>
      <c r="Y512" s="319"/>
    </row>
    <row r="513" spans="1:25" x14ac:dyDescent="0.3">
      <c r="A513" s="262"/>
      <c r="B513" s="262"/>
      <c r="C513" s="264"/>
      <c r="D513" s="262"/>
      <c r="E513" s="263"/>
      <c r="F513" s="264"/>
      <c r="G513" s="274"/>
      <c r="H513" s="266"/>
      <c r="I513" s="274"/>
      <c r="J513" s="266"/>
      <c r="K513" s="274"/>
      <c r="L513" s="266"/>
      <c r="M513" s="271"/>
      <c r="N513" s="266"/>
      <c r="O513" s="275"/>
      <c r="P513" s="270"/>
      <c r="Q513" s="276"/>
      <c r="R513" s="270"/>
      <c r="S513" s="268"/>
      <c r="T513" s="270"/>
      <c r="U513" s="272"/>
      <c r="V513" s="273"/>
      <c r="W513" s="272"/>
      <c r="X513" s="273"/>
      <c r="Y513" s="319"/>
    </row>
    <row r="514" spans="1:25" x14ac:dyDescent="0.3">
      <c r="A514" s="262"/>
      <c r="B514" s="262"/>
      <c r="C514" s="264"/>
      <c r="D514" s="262"/>
      <c r="E514" s="263"/>
      <c r="F514" s="264"/>
      <c r="G514" s="265"/>
      <c r="H514" s="266"/>
      <c r="I514" s="267"/>
      <c r="J514" s="266"/>
      <c r="K514" s="267"/>
      <c r="L514" s="266"/>
      <c r="M514" s="268"/>
      <c r="N514" s="266"/>
      <c r="O514" s="269"/>
      <c r="P514" s="270"/>
      <c r="Q514" s="269"/>
      <c r="R514" s="270"/>
      <c r="S514" s="271"/>
      <c r="T514" s="270"/>
      <c r="U514" s="272"/>
      <c r="V514" s="273"/>
      <c r="W514" s="272"/>
      <c r="X514" s="273"/>
      <c r="Y514" s="319"/>
    </row>
    <row r="515" spans="1:25" x14ac:dyDescent="0.3">
      <c r="A515" s="262"/>
      <c r="B515" s="262"/>
      <c r="C515" s="264"/>
      <c r="D515" s="262"/>
      <c r="E515" s="263"/>
      <c r="F515" s="264"/>
      <c r="G515" s="265"/>
      <c r="H515" s="266"/>
      <c r="I515" s="267"/>
      <c r="J515" s="266"/>
      <c r="K515" s="267"/>
      <c r="L515" s="266"/>
      <c r="M515" s="268"/>
      <c r="N515" s="266"/>
      <c r="O515" s="269"/>
      <c r="P515" s="270"/>
      <c r="Q515" s="269"/>
      <c r="R515" s="270"/>
      <c r="S515" s="271"/>
      <c r="T515" s="270"/>
      <c r="U515" s="272"/>
      <c r="V515" s="273"/>
      <c r="W515" s="272"/>
      <c r="X515" s="273"/>
      <c r="Y515" s="319"/>
    </row>
    <row r="516" spans="1:25" x14ac:dyDescent="0.3">
      <c r="A516" s="262"/>
      <c r="B516" s="262"/>
      <c r="C516" s="264"/>
      <c r="D516" s="262"/>
      <c r="E516" s="263"/>
      <c r="F516" s="264"/>
      <c r="G516" s="274"/>
      <c r="H516" s="266"/>
      <c r="I516" s="274"/>
      <c r="J516" s="266"/>
      <c r="K516" s="274"/>
      <c r="L516" s="266"/>
      <c r="M516" s="271"/>
      <c r="N516" s="266"/>
      <c r="O516" s="275"/>
      <c r="P516" s="270"/>
      <c r="Q516" s="276"/>
      <c r="R516" s="270"/>
      <c r="S516" s="268"/>
      <c r="T516" s="270"/>
      <c r="U516" s="272"/>
      <c r="V516" s="273"/>
      <c r="W516" s="272"/>
      <c r="X516" s="273"/>
      <c r="Y516" s="319"/>
    </row>
    <row r="517" spans="1:25" x14ac:dyDescent="0.3">
      <c r="A517" s="262"/>
      <c r="B517" s="262"/>
      <c r="C517" s="264"/>
      <c r="D517" s="262"/>
      <c r="E517" s="263"/>
      <c r="F517" s="264"/>
      <c r="G517" s="274"/>
      <c r="H517" s="266"/>
      <c r="I517" s="274"/>
      <c r="J517" s="266"/>
      <c r="K517" s="274"/>
      <c r="L517" s="266"/>
      <c r="M517" s="271"/>
      <c r="N517" s="266"/>
      <c r="O517" s="275"/>
      <c r="P517" s="270"/>
      <c r="Q517" s="276"/>
      <c r="R517" s="270"/>
      <c r="S517" s="268"/>
      <c r="T517" s="270"/>
      <c r="U517" s="272"/>
      <c r="V517" s="273"/>
      <c r="W517" s="272"/>
      <c r="X517" s="273"/>
      <c r="Y517" s="319"/>
    </row>
    <row r="518" spans="1:25" x14ac:dyDescent="0.3">
      <c r="A518" s="262"/>
      <c r="B518" s="262"/>
      <c r="C518" s="264"/>
      <c r="D518" s="262"/>
      <c r="E518" s="263"/>
      <c r="F518" s="264"/>
      <c r="G518" s="274"/>
      <c r="H518" s="266"/>
      <c r="I518" s="274"/>
      <c r="J518" s="266"/>
      <c r="K518" s="274"/>
      <c r="L518" s="266"/>
      <c r="M518" s="271"/>
      <c r="N518" s="266"/>
      <c r="O518" s="275"/>
      <c r="P518" s="270"/>
      <c r="Q518" s="276"/>
      <c r="R518" s="270"/>
      <c r="S518" s="268"/>
      <c r="T518" s="270"/>
      <c r="U518" s="272"/>
      <c r="V518" s="273"/>
      <c r="W518" s="272"/>
      <c r="X518" s="273"/>
      <c r="Y518" s="319"/>
    </row>
    <row r="519" spans="1:25" x14ac:dyDescent="0.3">
      <c r="A519" s="262"/>
      <c r="B519" s="262"/>
      <c r="C519" s="264"/>
      <c r="D519" s="262"/>
      <c r="E519" s="263"/>
      <c r="F519" s="264"/>
      <c r="G519" s="274"/>
      <c r="H519" s="266"/>
      <c r="I519" s="274"/>
      <c r="J519" s="266"/>
      <c r="K519" s="274"/>
      <c r="L519" s="266"/>
      <c r="M519" s="271"/>
      <c r="N519" s="266"/>
      <c r="O519" s="269"/>
      <c r="P519" s="270"/>
      <c r="Q519" s="276"/>
      <c r="R519" s="270"/>
      <c r="S519" s="268"/>
      <c r="T519" s="270"/>
      <c r="U519" s="272"/>
      <c r="V519" s="273"/>
      <c r="W519" s="272"/>
      <c r="X519" s="273"/>
      <c r="Y519" s="319"/>
    </row>
    <row r="520" spans="1:25" x14ac:dyDescent="0.3">
      <c r="A520" s="262"/>
      <c r="B520" s="262"/>
      <c r="C520" s="264"/>
      <c r="D520" s="262"/>
      <c r="E520" s="263"/>
      <c r="F520" s="264"/>
      <c r="G520" s="274"/>
      <c r="H520" s="266"/>
      <c r="I520" s="274"/>
      <c r="J520" s="266"/>
      <c r="K520" s="274"/>
      <c r="L520" s="266"/>
      <c r="M520" s="271"/>
      <c r="N520" s="266"/>
      <c r="O520" s="269"/>
      <c r="P520" s="270"/>
      <c r="Q520" s="276"/>
      <c r="R520" s="270"/>
      <c r="S520" s="268"/>
      <c r="T520" s="270"/>
      <c r="U520" s="272"/>
      <c r="V520" s="273"/>
      <c r="W520" s="272"/>
      <c r="X520" s="273"/>
      <c r="Y520" s="319"/>
    </row>
    <row r="521" spans="1:25" x14ac:dyDescent="0.3">
      <c r="A521" s="262"/>
      <c r="B521" s="262"/>
      <c r="C521" s="264"/>
      <c r="D521" s="262"/>
      <c r="E521" s="263"/>
      <c r="F521" s="264"/>
      <c r="G521" s="274"/>
      <c r="H521" s="266"/>
      <c r="I521" s="274"/>
      <c r="J521" s="266"/>
      <c r="K521" s="274"/>
      <c r="L521" s="266"/>
      <c r="M521" s="271"/>
      <c r="N521" s="266"/>
      <c r="O521" s="269"/>
      <c r="P521" s="270"/>
      <c r="Q521" s="276"/>
      <c r="R521" s="270"/>
      <c r="S521" s="268"/>
      <c r="T521" s="270"/>
      <c r="U521" s="272"/>
      <c r="V521" s="273"/>
      <c r="W521" s="272"/>
      <c r="X521" s="273"/>
      <c r="Y521" s="319"/>
    </row>
    <row r="522" spans="1:25" x14ac:dyDescent="0.3">
      <c r="A522" s="262"/>
      <c r="B522" s="262"/>
      <c r="C522" s="264"/>
      <c r="D522" s="262"/>
      <c r="E522" s="263"/>
      <c r="F522" s="264"/>
      <c r="G522" s="274"/>
      <c r="H522" s="266"/>
      <c r="I522" s="274"/>
      <c r="J522" s="266"/>
      <c r="K522" s="274"/>
      <c r="L522" s="266"/>
      <c r="M522" s="271"/>
      <c r="N522" s="266"/>
      <c r="O522" s="275"/>
      <c r="P522" s="270"/>
      <c r="Q522" s="276"/>
      <c r="R522" s="270"/>
      <c r="S522" s="268"/>
      <c r="T522" s="270"/>
      <c r="U522" s="272"/>
      <c r="V522" s="273"/>
      <c r="W522" s="272"/>
      <c r="X522" s="273"/>
      <c r="Y522" s="319"/>
    </row>
    <row r="523" spans="1:25" x14ac:dyDescent="0.3">
      <c r="A523" s="262"/>
      <c r="B523" s="262"/>
      <c r="C523" s="264"/>
      <c r="D523" s="262"/>
      <c r="E523" s="263"/>
      <c r="F523" s="264"/>
      <c r="G523" s="274"/>
      <c r="H523" s="266"/>
      <c r="I523" s="274"/>
      <c r="J523" s="266"/>
      <c r="K523" s="274"/>
      <c r="L523" s="266"/>
      <c r="M523" s="271"/>
      <c r="N523" s="266"/>
      <c r="O523" s="275"/>
      <c r="P523" s="270"/>
      <c r="Q523" s="276"/>
      <c r="R523" s="270"/>
      <c r="S523" s="268"/>
      <c r="T523" s="270"/>
      <c r="U523" s="272"/>
      <c r="V523" s="273"/>
      <c r="W523" s="272"/>
      <c r="X523" s="273"/>
      <c r="Y523" s="319"/>
    </row>
    <row r="524" spans="1:25" x14ac:dyDescent="0.3">
      <c r="A524" s="262"/>
      <c r="B524" s="262"/>
      <c r="C524" s="264"/>
      <c r="D524" s="262"/>
      <c r="E524" s="263"/>
      <c r="F524" s="264"/>
      <c r="G524" s="274"/>
      <c r="H524" s="266"/>
      <c r="I524" s="274"/>
      <c r="J524" s="266"/>
      <c r="K524" s="274"/>
      <c r="L524" s="266"/>
      <c r="M524" s="271"/>
      <c r="N524" s="266"/>
      <c r="O524" s="269"/>
      <c r="P524" s="270"/>
      <c r="Q524" s="276"/>
      <c r="R524" s="270"/>
      <c r="S524" s="268"/>
      <c r="T524" s="270"/>
      <c r="U524" s="272"/>
      <c r="V524" s="273"/>
      <c r="W524" s="272"/>
      <c r="X524" s="273"/>
      <c r="Y524" s="319"/>
    </row>
    <row r="525" spans="1:25" x14ac:dyDescent="0.3">
      <c r="A525" s="262"/>
      <c r="B525" s="262"/>
      <c r="C525" s="264"/>
      <c r="D525" s="262"/>
      <c r="E525" s="263"/>
      <c r="F525" s="264"/>
      <c r="G525" s="274"/>
      <c r="H525" s="266"/>
      <c r="I525" s="274"/>
      <c r="J525" s="266"/>
      <c r="K525" s="274"/>
      <c r="L525" s="266"/>
      <c r="M525" s="271"/>
      <c r="N525" s="266"/>
      <c r="O525" s="269"/>
      <c r="P525" s="270"/>
      <c r="Q525" s="276"/>
      <c r="R525" s="270"/>
      <c r="S525" s="268"/>
      <c r="T525" s="270"/>
      <c r="U525" s="272"/>
      <c r="V525" s="273"/>
      <c r="W525" s="272"/>
      <c r="X525" s="273"/>
      <c r="Y525" s="319"/>
    </row>
    <row r="526" spans="1:25" x14ac:dyDescent="0.3">
      <c r="A526" s="262"/>
      <c r="B526" s="262"/>
      <c r="C526" s="264"/>
      <c r="D526" s="262"/>
      <c r="E526" s="263"/>
      <c r="F526" s="264"/>
      <c r="G526" s="274"/>
      <c r="H526" s="266"/>
      <c r="I526" s="274"/>
      <c r="J526" s="266"/>
      <c r="K526" s="274"/>
      <c r="L526" s="266"/>
      <c r="M526" s="271"/>
      <c r="N526" s="266"/>
      <c r="O526" s="269"/>
      <c r="P526" s="270"/>
      <c r="Q526" s="276"/>
      <c r="R526" s="270"/>
      <c r="S526" s="268"/>
      <c r="T526" s="270"/>
      <c r="U526" s="272"/>
      <c r="V526" s="273"/>
      <c r="W526" s="272"/>
      <c r="X526" s="273"/>
      <c r="Y526" s="319"/>
    </row>
    <row r="527" spans="1:25" x14ac:dyDescent="0.3">
      <c r="A527" s="262"/>
      <c r="B527" s="262"/>
      <c r="C527" s="264"/>
      <c r="D527" s="262"/>
      <c r="E527" s="263"/>
      <c r="F527" s="264"/>
      <c r="G527" s="274"/>
      <c r="H527" s="266"/>
      <c r="I527" s="274"/>
      <c r="J527" s="266"/>
      <c r="K527" s="274"/>
      <c r="L527" s="266"/>
      <c r="M527" s="271"/>
      <c r="N527" s="266"/>
      <c r="O527" s="269"/>
      <c r="P527" s="270"/>
      <c r="Q527" s="276"/>
      <c r="R527" s="270"/>
      <c r="S527" s="268"/>
      <c r="T527" s="270"/>
      <c r="U527" s="272"/>
      <c r="V527" s="273"/>
      <c r="W527" s="272"/>
      <c r="X527" s="273"/>
      <c r="Y527" s="319"/>
    </row>
    <row r="528" spans="1:25" x14ac:dyDescent="0.3">
      <c r="A528" s="262"/>
      <c r="B528" s="262"/>
      <c r="C528" s="264"/>
      <c r="D528" s="262"/>
      <c r="E528" s="263"/>
      <c r="F528" s="264"/>
      <c r="G528" s="274"/>
      <c r="H528" s="266"/>
      <c r="I528" s="274"/>
      <c r="J528" s="266"/>
      <c r="K528" s="274"/>
      <c r="L528" s="266"/>
      <c r="M528" s="271"/>
      <c r="N528" s="266"/>
      <c r="O528" s="269"/>
      <c r="P528" s="270"/>
      <c r="Q528" s="276"/>
      <c r="R528" s="270"/>
      <c r="S528" s="268"/>
      <c r="T528" s="270"/>
      <c r="U528" s="272"/>
      <c r="V528" s="273"/>
      <c r="W528" s="272"/>
      <c r="X528" s="273"/>
      <c r="Y528" s="319"/>
    </row>
    <row r="529" spans="1:25" x14ac:dyDescent="0.3">
      <c r="A529" s="262"/>
      <c r="B529" s="262"/>
      <c r="C529" s="264"/>
      <c r="D529" s="262"/>
      <c r="E529" s="263"/>
      <c r="F529" s="264"/>
      <c r="G529" s="274"/>
      <c r="H529" s="266"/>
      <c r="I529" s="274"/>
      <c r="J529" s="266"/>
      <c r="K529" s="274"/>
      <c r="L529" s="266"/>
      <c r="M529" s="271"/>
      <c r="N529" s="266"/>
      <c r="O529" s="269"/>
      <c r="P529" s="270"/>
      <c r="Q529" s="276"/>
      <c r="R529" s="270"/>
      <c r="S529" s="268"/>
      <c r="T529" s="270"/>
      <c r="U529" s="272"/>
      <c r="V529" s="273"/>
      <c r="W529" s="272"/>
      <c r="X529" s="273"/>
      <c r="Y529" s="319"/>
    </row>
    <row r="530" spans="1:25" x14ac:dyDescent="0.3">
      <c r="A530" s="262"/>
      <c r="B530" s="262"/>
      <c r="C530" s="264"/>
      <c r="D530" s="262"/>
      <c r="E530" s="263"/>
      <c r="F530" s="264"/>
      <c r="G530" s="274"/>
      <c r="H530" s="266"/>
      <c r="I530" s="274"/>
      <c r="J530" s="266"/>
      <c r="K530" s="274"/>
      <c r="L530" s="266"/>
      <c r="M530" s="271"/>
      <c r="N530" s="266"/>
      <c r="O530" s="269"/>
      <c r="P530" s="270"/>
      <c r="Q530" s="276"/>
      <c r="R530" s="270"/>
      <c r="S530" s="268"/>
      <c r="T530" s="270"/>
      <c r="U530" s="272"/>
      <c r="V530" s="273"/>
      <c r="W530" s="272"/>
      <c r="X530" s="273"/>
      <c r="Y530" s="319"/>
    </row>
    <row r="531" spans="1:25" x14ac:dyDescent="0.3">
      <c r="A531" s="262"/>
      <c r="B531" s="262"/>
      <c r="C531" s="264"/>
      <c r="D531" s="262"/>
      <c r="E531" s="263"/>
      <c r="F531" s="264"/>
      <c r="G531" s="274"/>
      <c r="H531" s="266"/>
      <c r="I531" s="274"/>
      <c r="J531" s="266"/>
      <c r="K531" s="274"/>
      <c r="L531" s="266"/>
      <c r="M531" s="271"/>
      <c r="N531" s="266"/>
      <c r="O531" s="269"/>
      <c r="P531" s="270"/>
      <c r="Q531" s="276"/>
      <c r="R531" s="270"/>
      <c r="S531" s="268"/>
      <c r="T531" s="270"/>
      <c r="U531" s="272"/>
      <c r="V531" s="273"/>
      <c r="W531" s="272"/>
      <c r="X531" s="273"/>
      <c r="Y531" s="319"/>
    </row>
    <row r="532" spans="1:25" x14ac:dyDescent="0.3">
      <c r="A532" s="262"/>
      <c r="B532" s="262"/>
      <c r="C532" s="264"/>
      <c r="D532" s="262"/>
      <c r="E532" s="263"/>
      <c r="F532" s="264"/>
      <c r="G532" s="274"/>
      <c r="H532" s="266"/>
      <c r="I532" s="274"/>
      <c r="J532" s="266"/>
      <c r="K532" s="274"/>
      <c r="L532" s="266"/>
      <c r="M532" s="271"/>
      <c r="N532" s="266"/>
      <c r="O532" s="269"/>
      <c r="P532" s="270"/>
      <c r="Q532" s="276"/>
      <c r="R532" s="270"/>
      <c r="S532" s="268"/>
      <c r="T532" s="270"/>
      <c r="U532" s="272"/>
      <c r="V532" s="273"/>
      <c r="W532" s="272"/>
      <c r="X532" s="273"/>
      <c r="Y532" s="319"/>
    </row>
    <row r="533" spans="1:25" x14ac:dyDescent="0.3">
      <c r="A533" s="262"/>
      <c r="B533" s="262"/>
      <c r="C533" s="264"/>
      <c r="D533" s="262"/>
      <c r="E533" s="263"/>
      <c r="F533" s="264"/>
      <c r="G533" s="265"/>
      <c r="H533" s="266"/>
      <c r="I533" s="267"/>
      <c r="J533" s="266"/>
      <c r="K533" s="267"/>
      <c r="L533" s="266"/>
      <c r="M533" s="268"/>
      <c r="N533" s="266"/>
      <c r="O533" s="269"/>
      <c r="P533" s="270"/>
      <c r="Q533" s="269"/>
      <c r="R533" s="270"/>
      <c r="S533" s="271"/>
      <c r="T533" s="270"/>
      <c r="U533" s="272"/>
      <c r="V533" s="273"/>
      <c r="W533" s="272"/>
      <c r="X533" s="273"/>
      <c r="Y533" s="319"/>
    </row>
    <row r="534" spans="1:25" x14ac:dyDescent="0.3">
      <c r="A534" s="262"/>
      <c r="B534" s="262"/>
      <c r="C534" s="264"/>
      <c r="D534" s="262"/>
      <c r="E534" s="263"/>
      <c r="F534" s="264"/>
      <c r="G534" s="274"/>
      <c r="H534" s="266"/>
      <c r="I534" s="274"/>
      <c r="J534" s="266"/>
      <c r="K534" s="274"/>
      <c r="L534" s="266"/>
      <c r="M534" s="271"/>
      <c r="N534" s="266"/>
      <c r="O534" s="269"/>
      <c r="P534" s="270"/>
      <c r="Q534" s="276"/>
      <c r="R534" s="270"/>
      <c r="S534" s="268"/>
      <c r="T534" s="270"/>
      <c r="U534" s="272"/>
      <c r="V534" s="273"/>
      <c r="W534" s="272"/>
      <c r="X534" s="273"/>
      <c r="Y534" s="319"/>
    </row>
    <row r="535" spans="1:25" x14ac:dyDescent="0.3">
      <c r="A535" s="262"/>
      <c r="B535" s="262"/>
      <c r="C535" s="264"/>
      <c r="D535" s="262"/>
      <c r="E535" s="263"/>
      <c r="F535" s="264"/>
      <c r="G535" s="274"/>
      <c r="H535" s="266"/>
      <c r="I535" s="274"/>
      <c r="J535" s="266"/>
      <c r="K535" s="274"/>
      <c r="L535" s="266"/>
      <c r="M535" s="271"/>
      <c r="N535" s="266"/>
      <c r="O535" s="269"/>
      <c r="P535" s="270"/>
      <c r="Q535" s="276"/>
      <c r="R535" s="270"/>
      <c r="S535" s="268"/>
      <c r="T535" s="270"/>
      <c r="U535" s="272"/>
      <c r="V535" s="273"/>
      <c r="W535" s="272"/>
      <c r="X535" s="273"/>
      <c r="Y535" s="319"/>
    </row>
    <row r="536" spans="1:25" x14ac:dyDescent="0.3">
      <c r="A536" s="262"/>
      <c r="B536" s="262"/>
      <c r="C536" s="264"/>
      <c r="D536" s="262"/>
      <c r="E536" s="263"/>
      <c r="F536" s="264"/>
      <c r="G536" s="274"/>
      <c r="H536" s="266"/>
      <c r="I536" s="274"/>
      <c r="J536" s="266"/>
      <c r="K536" s="274"/>
      <c r="L536" s="266"/>
      <c r="M536" s="271"/>
      <c r="N536" s="266"/>
      <c r="O536" s="269"/>
      <c r="P536" s="270"/>
      <c r="Q536" s="276"/>
      <c r="R536" s="270"/>
      <c r="S536" s="268"/>
      <c r="T536" s="270"/>
      <c r="U536" s="272"/>
      <c r="V536" s="273"/>
      <c r="W536" s="272"/>
      <c r="X536" s="273"/>
      <c r="Y536" s="319"/>
    </row>
    <row r="537" spans="1:25" x14ac:dyDescent="0.3">
      <c r="A537" s="262"/>
      <c r="B537" s="262"/>
      <c r="C537" s="264"/>
      <c r="D537" s="262"/>
      <c r="E537" s="263"/>
      <c r="F537" s="264"/>
      <c r="G537" s="274"/>
      <c r="H537" s="266"/>
      <c r="I537" s="274"/>
      <c r="J537" s="266"/>
      <c r="K537" s="274"/>
      <c r="L537" s="266"/>
      <c r="M537" s="271"/>
      <c r="N537" s="266"/>
      <c r="O537" s="275"/>
      <c r="P537" s="270"/>
      <c r="Q537" s="276"/>
      <c r="R537" s="270"/>
      <c r="S537" s="268"/>
      <c r="T537" s="270"/>
      <c r="U537" s="272"/>
      <c r="V537" s="273"/>
      <c r="W537" s="272"/>
      <c r="X537" s="273"/>
      <c r="Y537" s="319"/>
    </row>
    <row r="538" spans="1:25" x14ac:dyDescent="0.3">
      <c r="A538" s="262"/>
      <c r="B538" s="262"/>
      <c r="C538" s="264"/>
      <c r="D538" s="262"/>
      <c r="E538" s="263"/>
      <c r="F538" s="264"/>
      <c r="G538" s="274"/>
      <c r="H538" s="266"/>
      <c r="I538" s="274"/>
      <c r="J538" s="266"/>
      <c r="K538" s="274"/>
      <c r="L538" s="266"/>
      <c r="M538" s="271"/>
      <c r="N538" s="266"/>
      <c r="O538" s="275"/>
      <c r="P538" s="270"/>
      <c r="Q538" s="276"/>
      <c r="R538" s="270"/>
      <c r="S538" s="268"/>
      <c r="T538" s="270"/>
      <c r="U538" s="272"/>
      <c r="V538" s="273"/>
      <c r="W538" s="272"/>
      <c r="X538" s="273"/>
      <c r="Y538" s="319"/>
    </row>
    <row r="539" spans="1:25" x14ac:dyDescent="0.3">
      <c r="A539" s="262"/>
      <c r="B539" s="262"/>
      <c r="C539" s="264"/>
      <c r="D539" s="262"/>
      <c r="E539" s="263"/>
      <c r="F539" s="264"/>
      <c r="G539" s="265"/>
      <c r="H539" s="266"/>
      <c r="I539" s="267"/>
      <c r="J539" s="266"/>
      <c r="K539" s="267"/>
      <c r="L539" s="266"/>
      <c r="M539" s="268"/>
      <c r="N539" s="266"/>
      <c r="O539" s="269"/>
      <c r="P539" s="270"/>
      <c r="Q539" s="269"/>
      <c r="R539" s="270"/>
      <c r="S539" s="271"/>
      <c r="T539" s="270"/>
      <c r="U539" s="272"/>
      <c r="V539" s="273"/>
      <c r="W539" s="272"/>
      <c r="X539" s="273"/>
      <c r="Y539" s="319"/>
    </row>
    <row r="540" spans="1:25" x14ac:dyDescent="0.3">
      <c r="A540" s="262"/>
      <c r="B540" s="262"/>
      <c r="C540" s="264"/>
      <c r="D540" s="262"/>
      <c r="E540" s="263"/>
      <c r="F540" s="264"/>
      <c r="G540" s="265"/>
      <c r="H540" s="266"/>
      <c r="I540" s="267"/>
      <c r="J540" s="266"/>
      <c r="K540" s="267"/>
      <c r="L540" s="266"/>
      <c r="M540" s="268"/>
      <c r="N540" s="266"/>
      <c r="O540" s="269"/>
      <c r="P540" s="270"/>
      <c r="Q540" s="269"/>
      <c r="R540" s="270"/>
      <c r="S540" s="271"/>
      <c r="T540" s="270"/>
      <c r="U540" s="272"/>
      <c r="V540" s="273"/>
      <c r="W540" s="272"/>
      <c r="X540" s="273"/>
      <c r="Y540" s="319"/>
    </row>
    <row r="541" spans="1:25" x14ac:dyDescent="0.3">
      <c r="A541" s="262"/>
      <c r="B541" s="262"/>
      <c r="C541" s="264"/>
      <c r="D541" s="262"/>
      <c r="E541" s="263"/>
      <c r="F541" s="264"/>
      <c r="G541" s="274"/>
      <c r="H541" s="266"/>
      <c r="I541" s="274"/>
      <c r="J541" s="266"/>
      <c r="K541" s="274"/>
      <c r="L541" s="266"/>
      <c r="M541" s="271"/>
      <c r="N541" s="266"/>
      <c r="O541" s="269"/>
      <c r="P541" s="270"/>
      <c r="Q541" s="276"/>
      <c r="R541" s="270"/>
      <c r="S541" s="268"/>
      <c r="T541" s="270"/>
      <c r="U541" s="272"/>
      <c r="V541" s="273"/>
      <c r="W541" s="272"/>
      <c r="X541" s="273"/>
      <c r="Y541" s="319"/>
    </row>
    <row r="542" spans="1:25" x14ac:dyDescent="0.3">
      <c r="A542" s="262"/>
      <c r="B542" s="262"/>
      <c r="C542" s="264"/>
      <c r="D542" s="262"/>
      <c r="E542" s="263"/>
      <c r="F542" s="264"/>
      <c r="G542" s="274"/>
      <c r="H542" s="266"/>
      <c r="I542" s="274"/>
      <c r="J542" s="266"/>
      <c r="K542" s="274"/>
      <c r="L542" s="266"/>
      <c r="M542" s="271"/>
      <c r="N542" s="266"/>
      <c r="O542" s="269"/>
      <c r="P542" s="270"/>
      <c r="Q542" s="276"/>
      <c r="R542" s="270"/>
      <c r="S542" s="268"/>
      <c r="T542" s="270"/>
      <c r="U542" s="272"/>
      <c r="V542" s="273"/>
      <c r="W542" s="272"/>
      <c r="X542" s="273"/>
      <c r="Y542" s="319"/>
    </row>
    <row r="543" spans="1:25" x14ac:dyDescent="0.3">
      <c r="A543" s="262"/>
      <c r="B543" s="262"/>
      <c r="C543" s="264"/>
      <c r="D543" s="262"/>
      <c r="E543" s="263"/>
      <c r="F543" s="264"/>
      <c r="G543" s="274"/>
      <c r="H543" s="266"/>
      <c r="I543" s="274"/>
      <c r="J543" s="266"/>
      <c r="K543" s="274"/>
      <c r="L543" s="266"/>
      <c r="M543" s="271"/>
      <c r="N543" s="266"/>
      <c r="O543" s="269"/>
      <c r="P543" s="270"/>
      <c r="Q543" s="276"/>
      <c r="R543" s="270"/>
      <c r="S543" s="268"/>
      <c r="T543" s="270"/>
      <c r="U543" s="272"/>
      <c r="V543" s="273"/>
      <c r="W543" s="272"/>
      <c r="X543" s="273"/>
      <c r="Y543" s="319"/>
    </row>
    <row r="544" spans="1:25" x14ac:dyDescent="0.3">
      <c r="A544" s="262"/>
      <c r="B544" s="262"/>
      <c r="C544" s="264"/>
      <c r="D544" s="262"/>
      <c r="E544" s="263"/>
      <c r="F544" s="264"/>
      <c r="G544" s="265"/>
      <c r="H544" s="266"/>
      <c r="I544" s="267"/>
      <c r="J544" s="266"/>
      <c r="K544" s="267"/>
      <c r="L544" s="266"/>
      <c r="M544" s="268"/>
      <c r="N544" s="266"/>
      <c r="O544" s="269"/>
      <c r="P544" s="270"/>
      <c r="Q544" s="276"/>
      <c r="R544" s="270"/>
      <c r="S544" s="268"/>
      <c r="T544" s="270"/>
      <c r="U544" s="272"/>
      <c r="V544" s="273"/>
      <c r="W544" s="272"/>
      <c r="X544" s="273"/>
      <c r="Y544" s="319"/>
    </row>
    <row r="545" spans="1:25" x14ac:dyDescent="0.3">
      <c r="A545" s="262"/>
      <c r="B545" s="262"/>
      <c r="C545" s="264"/>
      <c r="D545" s="262"/>
      <c r="E545" s="263"/>
      <c r="F545" s="264"/>
      <c r="G545" s="265"/>
      <c r="H545" s="266"/>
      <c r="I545" s="267"/>
      <c r="J545" s="266"/>
      <c r="K545" s="267"/>
      <c r="L545" s="266"/>
      <c r="M545" s="268"/>
      <c r="N545" s="266"/>
      <c r="O545" s="269"/>
      <c r="P545" s="270"/>
      <c r="Q545" s="276"/>
      <c r="R545" s="270"/>
      <c r="S545" s="268"/>
      <c r="T545" s="270"/>
      <c r="U545" s="272"/>
      <c r="V545" s="273"/>
      <c r="W545" s="272"/>
      <c r="X545" s="273"/>
      <c r="Y545" s="319"/>
    </row>
    <row r="546" spans="1:25" x14ac:dyDescent="0.3">
      <c r="A546" s="262"/>
      <c r="B546" s="262"/>
      <c r="C546" s="264"/>
      <c r="D546" s="262"/>
      <c r="E546" s="263"/>
      <c r="F546" s="264"/>
      <c r="G546" s="265"/>
      <c r="H546" s="266"/>
      <c r="I546" s="267"/>
      <c r="J546" s="266"/>
      <c r="K546" s="267"/>
      <c r="L546" s="266"/>
      <c r="M546" s="268"/>
      <c r="N546" s="266"/>
      <c r="O546" s="269"/>
      <c r="P546" s="270"/>
      <c r="Q546" s="276"/>
      <c r="R546" s="270"/>
      <c r="S546" s="268"/>
      <c r="T546" s="270"/>
      <c r="U546" s="272"/>
      <c r="V546" s="273"/>
      <c r="W546" s="272"/>
      <c r="X546" s="273"/>
      <c r="Y546" s="319"/>
    </row>
    <row r="547" spans="1:25" x14ac:dyDescent="0.3">
      <c r="A547" s="262"/>
      <c r="B547" s="262"/>
      <c r="C547" s="264"/>
      <c r="D547" s="262"/>
      <c r="E547" s="263"/>
      <c r="F547" s="264"/>
      <c r="G547" s="274"/>
      <c r="H547" s="266"/>
      <c r="I547" s="274"/>
      <c r="J547" s="266"/>
      <c r="K547" s="274"/>
      <c r="L547" s="266"/>
      <c r="M547" s="271"/>
      <c r="N547" s="266"/>
      <c r="O547" s="269"/>
      <c r="P547" s="270"/>
      <c r="Q547" s="269"/>
      <c r="R547" s="270"/>
      <c r="S547" s="271"/>
      <c r="T547" s="270"/>
      <c r="U547" s="272"/>
      <c r="V547" s="273"/>
      <c r="W547" s="278"/>
      <c r="X547" s="273"/>
      <c r="Y547" s="319"/>
    </row>
    <row r="548" spans="1:25" x14ac:dyDescent="0.3">
      <c r="A548" s="3"/>
      <c r="B548" s="3"/>
      <c r="C548" s="4"/>
      <c r="D548" s="3"/>
      <c r="E548" s="3"/>
      <c r="F548" s="4"/>
      <c r="G548" s="5"/>
      <c r="H548" s="6"/>
      <c r="I548" s="5"/>
      <c r="J548" s="6"/>
      <c r="K548" s="5"/>
      <c r="L548" s="6"/>
      <c r="M548" s="5"/>
      <c r="N548" s="6"/>
      <c r="O548" s="7"/>
      <c r="P548" s="8"/>
      <c r="Q548" s="7"/>
      <c r="R548" s="8"/>
      <c r="S548" s="7"/>
      <c r="T548" s="8"/>
      <c r="U548" s="9"/>
      <c r="V548" s="10"/>
      <c r="W548" s="9"/>
      <c r="X548" s="10"/>
      <c r="Y548" s="2"/>
    </row>
    <row r="549" spans="1:25" x14ac:dyDescent="0.3">
      <c r="A549" s="262"/>
      <c r="B549" s="262"/>
      <c r="C549" s="264"/>
      <c r="D549" s="262"/>
      <c r="E549" s="263"/>
      <c r="F549" s="264"/>
      <c r="G549" s="265"/>
      <c r="H549" s="266"/>
      <c r="I549" s="267"/>
      <c r="J549" s="266"/>
      <c r="K549" s="267"/>
      <c r="L549" s="266"/>
      <c r="M549" s="268"/>
      <c r="N549" s="266"/>
      <c r="O549" s="269"/>
      <c r="P549" s="270"/>
      <c r="Q549" s="269"/>
      <c r="R549" s="270"/>
      <c r="S549" s="271"/>
      <c r="T549" s="270"/>
      <c r="U549" s="272"/>
      <c r="V549" s="273"/>
      <c r="W549" s="272"/>
      <c r="X549" s="273"/>
      <c r="Y549" s="319"/>
    </row>
    <row r="550" spans="1:25" x14ac:dyDescent="0.3">
      <c r="A550" s="262"/>
      <c r="B550" s="262"/>
      <c r="C550" s="264"/>
      <c r="D550" s="262"/>
      <c r="E550" s="263"/>
      <c r="F550" s="264"/>
      <c r="G550" s="265"/>
      <c r="H550" s="266"/>
      <c r="I550" s="267"/>
      <c r="J550" s="266"/>
      <c r="K550" s="267"/>
      <c r="L550" s="266"/>
      <c r="M550" s="268"/>
      <c r="N550" s="266"/>
      <c r="O550" s="269"/>
      <c r="P550" s="270"/>
      <c r="Q550" s="269"/>
      <c r="R550" s="270"/>
      <c r="S550" s="271"/>
      <c r="T550" s="270"/>
      <c r="U550" s="272"/>
      <c r="V550" s="273"/>
      <c r="W550" s="272"/>
      <c r="X550" s="273"/>
      <c r="Y550" s="319"/>
    </row>
    <row r="551" spans="1:25" x14ac:dyDescent="0.3">
      <c r="A551" s="262"/>
      <c r="B551" s="262"/>
      <c r="C551" s="264"/>
      <c r="D551" s="262"/>
      <c r="E551" s="263"/>
      <c r="F551" s="264"/>
      <c r="G551" s="265"/>
      <c r="H551" s="266"/>
      <c r="I551" s="267"/>
      <c r="J551" s="266"/>
      <c r="K551" s="267"/>
      <c r="L551" s="266"/>
      <c r="M551" s="268"/>
      <c r="N551" s="266"/>
      <c r="O551" s="269"/>
      <c r="P551" s="270"/>
      <c r="Q551" s="269"/>
      <c r="R551" s="270"/>
      <c r="S551" s="271"/>
      <c r="T551" s="270"/>
      <c r="U551" s="272"/>
      <c r="V551" s="273"/>
      <c r="W551" s="272"/>
      <c r="X551" s="273"/>
      <c r="Y551" s="319"/>
    </row>
    <row r="552" spans="1:25" x14ac:dyDescent="0.3">
      <c r="A552" s="262"/>
      <c r="B552" s="262"/>
      <c r="C552" s="264"/>
      <c r="D552" s="262"/>
      <c r="E552" s="263"/>
      <c r="F552" s="264"/>
      <c r="G552" s="274"/>
      <c r="H552" s="266"/>
      <c r="I552" s="274"/>
      <c r="J552" s="266"/>
      <c r="K552" s="274"/>
      <c r="L552" s="266"/>
      <c r="M552" s="271"/>
      <c r="N552" s="266"/>
      <c r="O552" s="275"/>
      <c r="P552" s="270"/>
      <c r="Q552" s="276"/>
      <c r="R552" s="270"/>
      <c r="S552" s="268"/>
      <c r="T552" s="270"/>
      <c r="U552" s="272"/>
      <c r="V552" s="273"/>
      <c r="W552" s="272"/>
      <c r="X552" s="273"/>
      <c r="Y552" s="319"/>
    </row>
    <row r="553" spans="1:25" x14ac:dyDescent="0.3">
      <c r="A553" s="262"/>
      <c r="B553" s="262"/>
      <c r="C553" s="264"/>
      <c r="D553" s="262"/>
      <c r="E553" s="263"/>
      <c r="F553" s="264"/>
      <c r="G553" s="274"/>
      <c r="H553" s="266"/>
      <c r="I553" s="274"/>
      <c r="J553" s="266"/>
      <c r="K553" s="274"/>
      <c r="L553" s="266"/>
      <c r="M553" s="271"/>
      <c r="N553" s="266"/>
      <c r="O553" s="269"/>
      <c r="P553" s="270"/>
      <c r="Q553" s="269"/>
      <c r="R553" s="270"/>
      <c r="S553" s="271"/>
      <c r="T553" s="270"/>
      <c r="U553" s="277"/>
      <c r="V553" s="273"/>
      <c r="W553" s="278"/>
      <c r="X553" s="273"/>
      <c r="Y553" s="319"/>
    </row>
    <row r="554" spans="1:25" x14ac:dyDescent="0.3">
      <c r="A554" s="262"/>
      <c r="B554" s="262"/>
      <c r="C554" s="264"/>
      <c r="D554" s="262"/>
      <c r="E554" s="263"/>
      <c r="F554" s="264"/>
      <c r="G554" s="265"/>
      <c r="H554" s="266"/>
      <c r="I554" s="267"/>
      <c r="J554" s="266"/>
      <c r="K554" s="267"/>
      <c r="L554" s="266"/>
      <c r="M554" s="268"/>
      <c r="N554" s="266"/>
      <c r="O554" s="269"/>
      <c r="P554" s="270"/>
      <c r="Q554" s="269"/>
      <c r="R554" s="270"/>
      <c r="S554" s="271"/>
      <c r="T554" s="270"/>
      <c r="U554" s="272"/>
      <c r="V554" s="273"/>
      <c r="W554" s="272"/>
      <c r="X554" s="273"/>
      <c r="Y554" s="319"/>
    </row>
    <row r="555" spans="1:25" x14ac:dyDescent="0.3">
      <c r="A555" s="262"/>
      <c r="B555" s="262"/>
      <c r="C555" s="264"/>
      <c r="D555" s="262"/>
      <c r="E555" s="263"/>
      <c r="F555" s="264"/>
      <c r="G555" s="274"/>
      <c r="H555" s="266"/>
      <c r="I555" s="274"/>
      <c r="J555" s="266"/>
      <c r="K555" s="274"/>
      <c r="L555" s="266"/>
      <c r="M555" s="271"/>
      <c r="N555" s="266"/>
      <c r="O555" s="275"/>
      <c r="P555" s="270"/>
      <c r="Q555" s="276"/>
      <c r="R555" s="270"/>
      <c r="S555" s="268"/>
      <c r="T555" s="270"/>
      <c r="U555" s="272"/>
      <c r="V555" s="273"/>
      <c r="W555" s="272"/>
      <c r="X555" s="273"/>
      <c r="Y555" s="319"/>
    </row>
    <row r="556" spans="1:25" x14ac:dyDescent="0.3">
      <c r="A556" s="348"/>
      <c r="B556" s="348"/>
      <c r="C556" s="349"/>
      <c r="D556" s="348"/>
      <c r="E556" s="588"/>
      <c r="F556" s="349"/>
      <c r="G556" s="348"/>
      <c r="H556" s="349"/>
      <c r="I556" s="348"/>
      <c r="J556" s="349"/>
      <c r="K556" s="348"/>
      <c r="L556" s="349"/>
      <c r="M556" s="271"/>
      <c r="N556" s="349"/>
      <c r="O556" s="589"/>
      <c r="P556" s="349"/>
      <c r="Q556" s="588"/>
      <c r="R556" s="349"/>
      <c r="S556" s="268"/>
      <c r="T556" s="349"/>
      <c r="U556" s="348"/>
      <c r="V556" s="349"/>
      <c r="W556" s="348"/>
      <c r="X556" s="349"/>
      <c r="Y556" s="348"/>
    </row>
    <row r="557" spans="1:25" x14ac:dyDescent="0.3">
      <c r="A557" s="348"/>
      <c r="B557" s="348"/>
      <c r="C557" s="349"/>
      <c r="D557" s="348"/>
      <c r="E557" s="588"/>
      <c r="F557" s="349"/>
      <c r="G557" s="348"/>
      <c r="H557" s="349"/>
      <c r="I557" s="348"/>
      <c r="J557" s="349"/>
      <c r="K557" s="348"/>
      <c r="L557" s="349"/>
      <c r="M557" s="271"/>
      <c r="N557" s="349"/>
      <c r="O557" s="589"/>
      <c r="P557" s="349"/>
      <c r="Q557" s="588"/>
      <c r="R557" s="349"/>
      <c r="S557" s="268"/>
      <c r="T557" s="349"/>
      <c r="U557" s="348"/>
      <c r="V557" s="349"/>
      <c r="W557" s="348"/>
      <c r="X557" s="349"/>
      <c r="Y557" s="348"/>
    </row>
    <row r="558" spans="1:25" x14ac:dyDescent="0.3">
      <c r="A558" s="262"/>
      <c r="B558" s="262"/>
      <c r="C558" s="264"/>
      <c r="D558" s="262"/>
      <c r="E558" s="263"/>
      <c r="F558" s="264"/>
      <c r="G558" s="274"/>
      <c r="H558" s="266"/>
      <c r="I558" s="274"/>
      <c r="J558" s="266"/>
      <c r="K558" s="274"/>
      <c r="L558" s="266"/>
      <c r="M558" s="271"/>
      <c r="N558" s="266"/>
      <c r="O558" s="275"/>
      <c r="P558" s="270"/>
      <c r="Q558" s="276"/>
      <c r="R558" s="270"/>
      <c r="S558" s="268"/>
      <c r="T558" s="270"/>
      <c r="U558" s="272"/>
      <c r="V558" s="273"/>
      <c r="W558" s="272"/>
      <c r="X558" s="273"/>
      <c r="Y558" s="319"/>
    </row>
    <row r="559" spans="1:25" x14ac:dyDescent="0.3">
      <c r="A559" s="262"/>
      <c r="B559" s="262"/>
      <c r="C559" s="264"/>
      <c r="D559" s="262"/>
      <c r="E559" s="263"/>
      <c r="F559" s="264"/>
      <c r="G559" s="274"/>
      <c r="H559" s="266"/>
      <c r="I559" s="274"/>
      <c r="J559" s="266"/>
      <c r="K559" s="274"/>
      <c r="L559" s="266"/>
      <c r="M559" s="271"/>
      <c r="N559" s="266"/>
      <c r="O559" s="275"/>
      <c r="P559" s="270"/>
      <c r="Q559" s="276"/>
      <c r="R559" s="270"/>
      <c r="S559" s="268"/>
      <c r="T559" s="270"/>
      <c r="U559" s="272"/>
      <c r="V559" s="273"/>
      <c r="W559" s="272"/>
      <c r="X559" s="273"/>
      <c r="Y559" s="319"/>
    </row>
    <row r="560" spans="1:25" x14ac:dyDescent="0.3">
      <c r="A560" s="262"/>
      <c r="B560" s="262"/>
      <c r="C560" s="264"/>
      <c r="D560" s="262"/>
      <c r="E560" s="263"/>
      <c r="F560" s="264"/>
      <c r="G560" s="274"/>
      <c r="H560" s="266"/>
      <c r="I560" s="274"/>
      <c r="J560" s="266"/>
      <c r="K560" s="274"/>
      <c r="L560" s="266"/>
      <c r="M560" s="271"/>
      <c r="N560" s="266"/>
      <c r="O560" s="275"/>
      <c r="P560" s="270"/>
      <c r="Q560" s="276"/>
      <c r="R560" s="270"/>
      <c r="S560" s="268"/>
      <c r="T560" s="270"/>
      <c r="U560" s="272"/>
      <c r="V560" s="273"/>
      <c r="W560" s="272"/>
      <c r="X560" s="273"/>
      <c r="Y560" s="319"/>
    </row>
    <row r="561" spans="1:25" x14ac:dyDescent="0.3">
      <c r="A561" s="262"/>
      <c r="B561" s="262"/>
      <c r="C561" s="264"/>
      <c r="D561" s="262"/>
      <c r="E561" s="263"/>
      <c r="F561" s="264"/>
      <c r="G561" s="265"/>
      <c r="H561" s="266"/>
      <c r="I561" s="267"/>
      <c r="J561" s="266"/>
      <c r="K561" s="267"/>
      <c r="L561" s="266"/>
      <c r="M561" s="268"/>
      <c r="N561" s="266"/>
      <c r="O561" s="269"/>
      <c r="P561" s="270"/>
      <c r="Q561" s="269"/>
      <c r="R561" s="270"/>
      <c r="S561" s="271"/>
      <c r="T561" s="270"/>
      <c r="U561" s="272"/>
      <c r="V561" s="273"/>
      <c r="W561" s="272"/>
      <c r="X561" s="273"/>
      <c r="Y561" s="319"/>
    </row>
    <row r="562" spans="1:25" x14ac:dyDescent="0.3">
      <c r="A562" s="262"/>
      <c r="B562" s="262"/>
      <c r="C562" s="264"/>
      <c r="D562" s="262"/>
      <c r="E562" s="263"/>
      <c r="F562" s="264"/>
      <c r="G562" s="265"/>
      <c r="H562" s="266"/>
      <c r="I562" s="267"/>
      <c r="J562" s="266"/>
      <c r="K562" s="267"/>
      <c r="L562" s="266"/>
      <c r="M562" s="268"/>
      <c r="N562" s="266"/>
      <c r="O562" s="269"/>
      <c r="P562" s="270"/>
      <c r="Q562" s="269"/>
      <c r="R562" s="270"/>
      <c r="S562" s="271"/>
      <c r="T562" s="270"/>
      <c r="U562" s="272"/>
      <c r="V562" s="273"/>
      <c r="W562" s="272"/>
      <c r="X562" s="273"/>
      <c r="Y562" s="319"/>
    </row>
    <row r="563" spans="1:25" x14ac:dyDescent="0.3">
      <c r="A563" s="262"/>
      <c r="B563" s="262"/>
      <c r="C563" s="264"/>
      <c r="D563" s="262"/>
      <c r="E563" s="263"/>
      <c r="F563" s="264"/>
      <c r="G563" s="274"/>
      <c r="H563" s="266"/>
      <c r="I563" s="274"/>
      <c r="J563" s="266"/>
      <c r="K563" s="274"/>
      <c r="L563" s="266"/>
      <c r="M563" s="271"/>
      <c r="N563" s="266"/>
      <c r="O563" s="275"/>
      <c r="P563" s="270"/>
      <c r="Q563" s="276"/>
      <c r="R563" s="270"/>
      <c r="S563" s="268"/>
      <c r="T563" s="270"/>
      <c r="U563" s="272"/>
      <c r="V563" s="273"/>
      <c r="W563" s="272"/>
      <c r="X563" s="273"/>
      <c r="Y563" s="319"/>
    </row>
    <row r="564" spans="1:25" x14ac:dyDescent="0.3">
      <c r="A564" s="262"/>
      <c r="B564" s="262"/>
      <c r="C564" s="264"/>
      <c r="D564" s="262"/>
      <c r="E564" s="263"/>
      <c r="F564" s="264"/>
      <c r="G564" s="274"/>
      <c r="H564" s="266"/>
      <c r="I564" s="274"/>
      <c r="J564" s="266"/>
      <c r="K564" s="274"/>
      <c r="L564" s="266"/>
      <c r="M564" s="271"/>
      <c r="N564" s="266"/>
      <c r="O564" s="269"/>
      <c r="P564" s="270"/>
      <c r="Q564" s="276"/>
      <c r="R564" s="270"/>
      <c r="S564" s="268"/>
      <c r="T564" s="270"/>
      <c r="U564" s="272"/>
      <c r="V564" s="273"/>
      <c r="W564" s="272"/>
      <c r="X564" s="273"/>
      <c r="Y564" s="319"/>
    </row>
    <row r="565" spans="1:25" x14ac:dyDescent="0.3">
      <c r="A565" s="262"/>
      <c r="B565" s="262"/>
      <c r="C565" s="264"/>
      <c r="D565" s="262"/>
      <c r="E565" s="263"/>
      <c r="F565" s="264"/>
      <c r="G565" s="274"/>
      <c r="H565" s="266"/>
      <c r="I565" s="274"/>
      <c r="J565" s="266"/>
      <c r="K565" s="274"/>
      <c r="L565" s="266"/>
      <c r="M565" s="271"/>
      <c r="N565" s="266"/>
      <c r="O565" s="269"/>
      <c r="P565" s="270"/>
      <c r="Q565" s="276"/>
      <c r="R565" s="270"/>
      <c r="S565" s="268"/>
      <c r="T565" s="270"/>
      <c r="U565" s="272"/>
      <c r="V565" s="273"/>
      <c r="W565" s="272"/>
      <c r="X565" s="273"/>
      <c r="Y565" s="319"/>
    </row>
    <row r="566" spans="1:25" x14ac:dyDescent="0.3">
      <c r="A566" s="262"/>
      <c r="B566" s="262"/>
      <c r="C566" s="264"/>
      <c r="D566" s="262"/>
      <c r="E566" s="263"/>
      <c r="F566" s="264"/>
      <c r="G566" s="274"/>
      <c r="H566" s="266"/>
      <c r="I566" s="274"/>
      <c r="J566" s="266"/>
      <c r="K566" s="274"/>
      <c r="L566" s="266"/>
      <c r="M566" s="271"/>
      <c r="N566" s="266"/>
      <c r="O566" s="269"/>
      <c r="P566" s="270"/>
      <c r="Q566" s="276"/>
      <c r="R566" s="270"/>
      <c r="S566" s="268"/>
      <c r="T566" s="270"/>
      <c r="U566" s="272"/>
      <c r="V566" s="273"/>
      <c r="W566" s="272"/>
      <c r="X566" s="273"/>
      <c r="Y566" s="319"/>
    </row>
    <row r="567" spans="1:25" x14ac:dyDescent="0.3">
      <c r="A567" s="262"/>
      <c r="B567" s="262"/>
      <c r="C567" s="264"/>
      <c r="D567" s="262"/>
      <c r="E567" s="263"/>
      <c r="F567" s="264"/>
      <c r="G567" s="274"/>
      <c r="H567" s="266"/>
      <c r="I567" s="274"/>
      <c r="J567" s="266"/>
      <c r="K567" s="274"/>
      <c r="L567" s="266"/>
      <c r="M567" s="271"/>
      <c r="N567" s="266"/>
      <c r="O567" s="275"/>
      <c r="P567" s="270"/>
      <c r="Q567" s="276"/>
      <c r="R567" s="270"/>
      <c r="S567" s="268"/>
      <c r="T567" s="270"/>
      <c r="U567" s="272"/>
      <c r="V567" s="273"/>
      <c r="W567" s="272"/>
      <c r="X567" s="273"/>
      <c r="Y567" s="319"/>
    </row>
    <row r="568" spans="1:25" x14ac:dyDescent="0.3">
      <c r="A568" s="262"/>
      <c r="B568" s="262"/>
      <c r="C568" s="264"/>
      <c r="D568" s="262"/>
      <c r="E568" s="263"/>
      <c r="F568" s="264"/>
      <c r="G568" s="274"/>
      <c r="H568" s="266"/>
      <c r="I568" s="274"/>
      <c r="J568" s="266"/>
      <c r="K568" s="274"/>
      <c r="L568" s="266"/>
      <c r="M568" s="271"/>
      <c r="N568" s="266"/>
      <c r="O568" s="275"/>
      <c r="P568" s="270"/>
      <c r="Q568" s="276"/>
      <c r="R568" s="270"/>
      <c r="S568" s="268"/>
      <c r="T568" s="270"/>
      <c r="U568" s="272"/>
      <c r="V568" s="273"/>
      <c r="W568" s="272"/>
      <c r="X568" s="273"/>
      <c r="Y568" s="319"/>
    </row>
    <row r="569" spans="1:25" x14ac:dyDescent="0.3">
      <c r="A569" s="262"/>
      <c r="B569" s="262"/>
      <c r="C569" s="264"/>
      <c r="D569" s="262"/>
      <c r="E569" s="263"/>
      <c r="F569" s="264"/>
      <c r="G569" s="274"/>
      <c r="H569" s="266"/>
      <c r="I569" s="274"/>
      <c r="J569" s="266"/>
      <c r="K569" s="274"/>
      <c r="L569" s="266"/>
      <c r="M569" s="271"/>
      <c r="N569" s="266"/>
      <c r="O569" s="269"/>
      <c r="P569" s="270"/>
      <c r="Q569" s="276"/>
      <c r="R569" s="270"/>
      <c r="S569" s="268"/>
      <c r="T569" s="270"/>
      <c r="U569" s="272"/>
      <c r="V569" s="273"/>
      <c r="W569" s="272"/>
      <c r="X569" s="273"/>
      <c r="Y569" s="319"/>
    </row>
    <row r="570" spans="1:25" x14ac:dyDescent="0.3">
      <c r="A570" s="262"/>
      <c r="B570" s="262"/>
      <c r="C570" s="264"/>
      <c r="D570" s="262"/>
      <c r="E570" s="263"/>
      <c r="F570" s="264"/>
      <c r="G570" s="274"/>
      <c r="H570" s="266"/>
      <c r="I570" s="274"/>
      <c r="J570" s="266"/>
      <c r="K570" s="274"/>
      <c r="L570" s="266"/>
      <c r="M570" s="271"/>
      <c r="N570" s="266"/>
      <c r="O570" s="269"/>
      <c r="P570" s="270"/>
      <c r="Q570" s="276"/>
      <c r="R570" s="270"/>
      <c r="S570" s="268"/>
      <c r="T570" s="270"/>
      <c r="U570" s="272"/>
      <c r="V570" s="273"/>
      <c r="W570" s="272"/>
      <c r="X570" s="273"/>
      <c r="Y570" s="319"/>
    </row>
    <row r="571" spans="1:25" x14ac:dyDescent="0.3">
      <c r="A571" s="262"/>
      <c r="B571" s="262"/>
      <c r="C571" s="264"/>
      <c r="D571" s="262"/>
      <c r="E571" s="263"/>
      <c r="F571" s="264"/>
      <c r="G571" s="274"/>
      <c r="H571" s="266"/>
      <c r="I571" s="274"/>
      <c r="J571" s="266"/>
      <c r="K571" s="274"/>
      <c r="L571" s="266"/>
      <c r="M571" s="271"/>
      <c r="N571" s="266"/>
      <c r="O571" s="269"/>
      <c r="P571" s="270"/>
      <c r="Q571" s="276"/>
      <c r="R571" s="270"/>
      <c r="S571" s="268"/>
      <c r="T571" s="270"/>
      <c r="U571" s="272"/>
      <c r="V571" s="273"/>
      <c r="W571" s="272"/>
      <c r="X571" s="273"/>
      <c r="Y571" s="319"/>
    </row>
    <row r="572" spans="1:25" x14ac:dyDescent="0.3">
      <c r="A572" s="262"/>
      <c r="B572" s="262"/>
      <c r="C572" s="264"/>
      <c r="D572" s="262"/>
      <c r="E572" s="263"/>
      <c r="F572" s="264"/>
      <c r="G572" s="265"/>
      <c r="H572" s="266"/>
      <c r="I572" s="267"/>
      <c r="J572" s="266"/>
      <c r="K572" s="267"/>
      <c r="L572" s="266"/>
      <c r="M572" s="268"/>
      <c r="N572" s="266"/>
      <c r="O572" s="269"/>
      <c r="P572" s="270"/>
      <c r="Q572" s="269"/>
      <c r="R572" s="270"/>
      <c r="S572" s="271"/>
      <c r="T572" s="270"/>
      <c r="U572" s="272"/>
      <c r="V572" s="273"/>
      <c r="W572" s="272"/>
      <c r="X572" s="273"/>
      <c r="Y572" s="319"/>
    </row>
    <row r="573" spans="1:25" x14ac:dyDescent="0.3">
      <c r="A573" s="262"/>
      <c r="B573" s="262"/>
      <c r="C573" s="264"/>
      <c r="D573" s="262"/>
      <c r="E573" s="263"/>
      <c r="F573" s="264"/>
      <c r="G573" s="274"/>
      <c r="H573" s="266"/>
      <c r="I573" s="274"/>
      <c r="J573" s="266"/>
      <c r="K573" s="274"/>
      <c r="L573" s="266"/>
      <c r="M573" s="271"/>
      <c r="N573" s="266"/>
      <c r="O573" s="269"/>
      <c r="P573" s="270"/>
      <c r="Q573" s="276"/>
      <c r="R573" s="270"/>
      <c r="S573" s="268"/>
      <c r="T573" s="270"/>
      <c r="U573" s="272"/>
      <c r="V573" s="273"/>
      <c r="W573" s="272"/>
      <c r="X573" s="273"/>
      <c r="Y573" s="319"/>
    </row>
    <row r="574" spans="1:25" x14ac:dyDescent="0.3">
      <c r="A574" s="262"/>
      <c r="B574" s="262"/>
      <c r="C574" s="264"/>
      <c r="D574" s="262"/>
      <c r="E574" s="263"/>
      <c r="F574" s="264"/>
      <c r="G574" s="274"/>
      <c r="H574" s="266"/>
      <c r="I574" s="274"/>
      <c r="J574" s="266"/>
      <c r="K574" s="274"/>
      <c r="L574" s="266"/>
      <c r="M574" s="271"/>
      <c r="N574" s="266"/>
      <c r="O574" s="269"/>
      <c r="P574" s="270"/>
      <c r="Q574" s="276"/>
      <c r="R574" s="270"/>
      <c r="S574" s="268"/>
      <c r="T574" s="270"/>
      <c r="U574" s="272"/>
      <c r="V574" s="273"/>
      <c r="W574" s="272"/>
      <c r="X574" s="273"/>
      <c r="Y574" s="319"/>
    </row>
    <row r="575" spans="1:25" x14ac:dyDescent="0.3">
      <c r="A575" s="262"/>
      <c r="B575" s="262"/>
      <c r="C575" s="264"/>
      <c r="D575" s="262"/>
      <c r="E575" s="263"/>
      <c r="F575" s="264"/>
      <c r="G575" s="274"/>
      <c r="H575" s="266"/>
      <c r="I575" s="274"/>
      <c r="J575" s="266"/>
      <c r="K575" s="274"/>
      <c r="L575" s="266"/>
      <c r="M575" s="271"/>
      <c r="N575" s="266"/>
      <c r="O575" s="269"/>
      <c r="P575" s="270"/>
      <c r="Q575" s="276"/>
      <c r="R575" s="270"/>
      <c r="S575" s="268"/>
      <c r="T575" s="270"/>
      <c r="U575" s="272"/>
      <c r="V575" s="273"/>
      <c r="W575" s="272"/>
      <c r="X575" s="273"/>
      <c r="Y575" s="319"/>
    </row>
    <row r="576" spans="1:25" x14ac:dyDescent="0.3">
      <c r="A576" s="262"/>
      <c r="B576" s="262"/>
      <c r="C576" s="264"/>
      <c r="D576" s="262"/>
      <c r="E576" s="263"/>
      <c r="F576" s="264"/>
      <c r="G576" s="274"/>
      <c r="H576" s="266"/>
      <c r="I576" s="274"/>
      <c r="J576" s="266"/>
      <c r="K576" s="274"/>
      <c r="L576" s="266"/>
      <c r="M576" s="271"/>
      <c r="N576" s="266"/>
      <c r="O576" s="275"/>
      <c r="P576" s="270"/>
      <c r="Q576" s="276"/>
      <c r="R576" s="270"/>
      <c r="S576" s="268"/>
      <c r="T576" s="270"/>
      <c r="U576" s="272"/>
      <c r="V576" s="273"/>
      <c r="W576" s="272"/>
      <c r="X576" s="273"/>
      <c r="Y576" s="319"/>
    </row>
    <row r="577" spans="1:25" x14ac:dyDescent="0.3">
      <c r="A577" s="262"/>
      <c r="B577" s="262"/>
      <c r="C577" s="264"/>
      <c r="D577" s="262"/>
      <c r="E577" s="263"/>
      <c r="F577" s="264"/>
      <c r="G577" s="274"/>
      <c r="H577" s="266"/>
      <c r="I577" s="274"/>
      <c r="J577" s="266"/>
      <c r="K577" s="274"/>
      <c r="L577" s="266"/>
      <c r="M577" s="271"/>
      <c r="N577" s="266"/>
      <c r="O577" s="275"/>
      <c r="P577" s="270"/>
      <c r="Q577" s="276"/>
      <c r="R577" s="270"/>
      <c r="S577" s="268"/>
      <c r="T577" s="270"/>
      <c r="U577" s="272"/>
      <c r="V577" s="273"/>
      <c r="W577" s="272"/>
      <c r="X577" s="273"/>
      <c r="Y577" s="319"/>
    </row>
    <row r="578" spans="1:25" x14ac:dyDescent="0.3">
      <c r="A578" s="262"/>
      <c r="B578" s="262"/>
      <c r="C578" s="264"/>
      <c r="D578" s="262"/>
      <c r="E578" s="263"/>
      <c r="F578" s="264"/>
      <c r="G578" s="265"/>
      <c r="H578" s="266"/>
      <c r="I578" s="267"/>
      <c r="J578" s="266"/>
      <c r="K578" s="267"/>
      <c r="L578" s="266"/>
      <c r="M578" s="268"/>
      <c r="N578" s="266"/>
      <c r="O578" s="269"/>
      <c r="P578" s="270"/>
      <c r="Q578" s="269"/>
      <c r="R578" s="270"/>
      <c r="S578" s="271"/>
      <c r="T578" s="270"/>
      <c r="U578" s="272"/>
      <c r="V578" s="273"/>
      <c r="W578" s="272"/>
      <c r="X578" s="273"/>
      <c r="Y578" s="319"/>
    </row>
    <row r="579" spans="1:25" x14ac:dyDescent="0.3">
      <c r="A579" s="262"/>
      <c r="B579" s="262"/>
      <c r="C579" s="264"/>
      <c r="D579" s="262"/>
      <c r="E579" s="263"/>
      <c r="F579" s="264"/>
      <c r="G579" s="265"/>
      <c r="H579" s="266"/>
      <c r="I579" s="267"/>
      <c r="J579" s="266"/>
      <c r="K579" s="267"/>
      <c r="L579" s="266"/>
      <c r="M579" s="268"/>
      <c r="N579" s="266"/>
      <c r="O579" s="269"/>
      <c r="P579" s="270"/>
      <c r="Q579" s="269"/>
      <c r="R579" s="270"/>
      <c r="S579" s="271"/>
      <c r="T579" s="270"/>
      <c r="U579" s="272"/>
      <c r="V579" s="273"/>
      <c r="W579" s="272"/>
      <c r="X579" s="273"/>
      <c r="Y579" s="319"/>
    </row>
    <row r="580" spans="1:25" x14ac:dyDescent="0.3">
      <c r="A580" s="262"/>
      <c r="B580" s="262"/>
      <c r="C580" s="264"/>
      <c r="D580" s="262"/>
      <c r="E580" s="263"/>
      <c r="F580" s="264"/>
      <c r="G580" s="274"/>
      <c r="H580" s="266"/>
      <c r="I580" s="274"/>
      <c r="J580" s="266"/>
      <c r="K580" s="274"/>
      <c r="L580" s="266"/>
      <c r="M580" s="271"/>
      <c r="N580" s="266"/>
      <c r="O580" s="269"/>
      <c r="P580" s="270"/>
      <c r="Q580" s="276"/>
      <c r="R580" s="270"/>
      <c r="S580" s="268"/>
      <c r="T580" s="270"/>
      <c r="U580" s="272"/>
      <c r="V580" s="273"/>
      <c r="W580" s="272"/>
      <c r="X580" s="273"/>
      <c r="Y580" s="319"/>
    </row>
    <row r="581" spans="1:25" x14ac:dyDescent="0.3">
      <c r="A581" s="262"/>
      <c r="B581" s="262"/>
      <c r="C581" s="264"/>
      <c r="D581" s="262"/>
      <c r="E581" s="263"/>
      <c r="F581" s="264"/>
      <c r="G581" s="274"/>
      <c r="H581" s="266"/>
      <c r="I581" s="274"/>
      <c r="J581" s="266"/>
      <c r="K581" s="274"/>
      <c r="L581" s="266"/>
      <c r="M581" s="271"/>
      <c r="N581" s="266"/>
      <c r="O581" s="269"/>
      <c r="P581" s="270"/>
      <c r="Q581" s="276"/>
      <c r="R581" s="270"/>
      <c r="S581" s="268"/>
      <c r="T581" s="270"/>
      <c r="U581" s="272"/>
      <c r="V581" s="273"/>
      <c r="W581" s="272"/>
      <c r="X581" s="273"/>
      <c r="Y581" s="319"/>
    </row>
    <row r="582" spans="1:25" x14ac:dyDescent="0.3">
      <c r="A582" s="262"/>
      <c r="B582" s="262"/>
      <c r="C582" s="264"/>
      <c r="D582" s="262"/>
      <c r="E582" s="263"/>
      <c r="F582" s="264"/>
      <c r="G582" s="274"/>
      <c r="H582" s="266"/>
      <c r="I582" s="274"/>
      <c r="J582" s="266"/>
      <c r="K582" s="274"/>
      <c r="L582" s="266"/>
      <c r="M582" s="271"/>
      <c r="N582" s="266"/>
      <c r="O582" s="269"/>
      <c r="P582" s="270"/>
      <c r="Q582" s="276"/>
      <c r="R582" s="270"/>
      <c r="S582" s="268"/>
      <c r="T582" s="270"/>
      <c r="U582" s="272"/>
      <c r="V582" s="273"/>
      <c r="W582" s="272"/>
      <c r="X582" s="273"/>
      <c r="Y582" s="319"/>
    </row>
    <row r="583" spans="1:25" x14ac:dyDescent="0.3">
      <c r="A583" s="262"/>
      <c r="B583" s="262"/>
      <c r="C583" s="264"/>
      <c r="D583" s="262"/>
      <c r="E583" s="263"/>
      <c r="F583" s="264"/>
      <c r="G583" s="265"/>
      <c r="H583" s="266"/>
      <c r="I583" s="267"/>
      <c r="J583" s="266"/>
      <c r="K583" s="267"/>
      <c r="L583" s="266"/>
      <c r="M583" s="268"/>
      <c r="N583" s="266"/>
      <c r="O583" s="269"/>
      <c r="P583" s="270"/>
      <c r="Q583" s="276"/>
      <c r="R583" s="270"/>
      <c r="S583" s="268"/>
      <c r="T583" s="270"/>
      <c r="U583" s="272"/>
      <c r="V583" s="273"/>
      <c r="W583" s="272"/>
      <c r="X583" s="273"/>
      <c r="Y583" s="319"/>
    </row>
    <row r="584" spans="1:25" x14ac:dyDescent="0.3">
      <c r="A584" s="262"/>
      <c r="B584" s="262"/>
      <c r="C584" s="264"/>
      <c r="D584" s="262"/>
      <c r="E584" s="263"/>
      <c r="F584" s="264"/>
      <c r="G584" s="265"/>
      <c r="H584" s="266"/>
      <c r="I584" s="267"/>
      <c r="J584" s="266"/>
      <c r="K584" s="267"/>
      <c r="L584" s="266"/>
      <c r="M584" s="268"/>
      <c r="N584" s="266"/>
      <c r="O584" s="269"/>
      <c r="P584" s="270"/>
      <c r="Q584" s="276"/>
      <c r="R584" s="270"/>
      <c r="S584" s="268"/>
      <c r="T584" s="270"/>
      <c r="U584" s="272"/>
      <c r="V584" s="273"/>
      <c r="W584" s="272"/>
      <c r="X584" s="273"/>
      <c r="Y584" s="319"/>
    </row>
    <row r="585" spans="1:25" x14ac:dyDescent="0.3">
      <c r="A585" s="262"/>
      <c r="B585" s="262"/>
      <c r="C585" s="264"/>
      <c r="D585" s="262"/>
      <c r="E585" s="263"/>
      <c r="F585" s="264"/>
      <c r="G585" s="265"/>
      <c r="H585" s="266"/>
      <c r="I585" s="267"/>
      <c r="J585" s="266"/>
      <c r="K585" s="267"/>
      <c r="L585" s="266"/>
      <c r="M585" s="268"/>
      <c r="N585" s="266"/>
      <c r="O585" s="269"/>
      <c r="P585" s="270"/>
      <c r="Q585" s="276"/>
      <c r="R585" s="270"/>
      <c r="S585" s="268"/>
      <c r="T585" s="270"/>
      <c r="U585" s="272"/>
      <c r="V585" s="273"/>
      <c r="W585" s="272"/>
      <c r="X585" s="273"/>
      <c r="Y585" s="319"/>
    </row>
    <row r="586" spans="1:25" x14ac:dyDescent="0.3">
      <c r="A586" s="262"/>
      <c r="B586" s="262"/>
      <c r="C586" s="264"/>
      <c r="D586" s="262"/>
      <c r="E586" s="263"/>
      <c r="F586" s="264"/>
      <c r="G586" s="274"/>
      <c r="H586" s="266"/>
      <c r="I586" s="274"/>
      <c r="J586" s="266"/>
      <c r="K586" s="274"/>
      <c r="L586" s="266"/>
      <c r="M586" s="271"/>
      <c r="N586" s="266"/>
      <c r="O586" s="269"/>
      <c r="P586" s="270"/>
      <c r="Q586" s="269"/>
      <c r="R586" s="270"/>
      <c r="S586" s="271"/>
      <c r="T586" s="270"/>
      <c r="U586" s="272"/>
      <c r="V586" s="273"/>
      <c r="W586" s="278"/>
      <c r="X586" s="273"/>
      <c r="Y586" s="319"/>
    </row>
    <row r="587" spans="1:25" x14ac:dyDescent="0.3">
      <c r="A587" s="3"/>
      <c r="B587" s="3"/>
      <c r="C587" s="4"/>
      <c r="D587" s="3"/>
      <c r="E587" s="3"/>
      <c r="F587" s="4"/>
      <c r="G587" s="5"/>
      <c r="H587" s="6"/>
      <c r="I587" s="5"/>
      <c r="J587" s="6"/>
      <c r="K587" s="5"/>
      <c r="L587" s="6"/>
      <c r="M587" s="5"/>
      <c r="N587" s="6"/>
      <c r="O587" s="7"/>
      <c r="P587" s="8"/>
      <c r="Q587" s="7"/>
      <c r="R587" s="8"/>
      <c r="S587" s="7"/>
      <c r="T587" s="8"/>
      <c r="U587" s="9"/>
      <c r="V587" s="10"/>
      <c r="W587" s="9"/>
      <c r="X587" s="10"/>
      <c r="Y587" s="2"/>
    </row>
    <row r="588" spans="1:25" x14ac:dyDescent="0.3">
      <c r="A588" s="262"/>
      <c r="B588" s="262"/>
      <c r="C588" s="264"/>
      <c r="D588" s="262"/>
      <c r="E588" s="263"/>
      <c r="F588" s="264"/>
      <c r="G588" s="265"/>
      <c r="H588" s="266"/>
      <c r="I588" s="267"/>
      <c r="J588" s="266"/>
      <c r="K588" s="267"/>
      <c r="L588" s="266"/>
      <c r="M588" s="268"/>
      <c r="N588" s="266"/>
      <c r="O588" s="269"/>
      <c r="P588" s="270"/>
      <c r="Q588" s="269"/>
      <c r="R588" s="270"/>
      <c r="S588" s="271"/>
      <c r="T588" s="270"/>
      <c r="U588" s="272"/>
      <c r="V588" s="273"/>
      <c r="W588" s="272"/>
      <c r="X588" s="273"/>
      <c r="Y588" s="319"/>
    </row>
    <row r="589" spans="1:25" x14ac:dyDescent="0.3">
      <c r="A589" s="262"/>
      <c r="B589" s="262"/>
      <c r="C589" s="264"/>
      <c r="D589" s="262"/>
      <c r="E589" s="263"/>
      <c r="F589" s="264"/>
      <c r="G589" s="265"/>
      <c r="H589" s="266"/>
      <c r="I589" s="267"/>
      <c r="J589" s="266"/>
      <c r="K589" s="267"/>
      <c r="L589" s="266"/>
      <c r="M589" s="268"/>
      <c r="N589" s="266"/>
      <c r="O589" s="269"/>
      <c r="P589" s="270"/>
      <c r="Q589" s="269"/>
      <c r="R589" s="270"/>
      <c r="S589" s="271"/>
      <c r="T589" s="270"/>
      <c r="U589" s="272"/>
      <c r="V589" s="273"/>
      <c r="W589" s="272"/>
      <c r="X589" s="273"/>
      <c r="Y589" s="319"/>
    </row>
    <row r="590" spans="1:25" x14ac:dyDescent="0.3">
      <c r="A590" s="262"/>
      <c r="B590" s="262"/>
      <c r="C590" s="264"/>
      <c r="D590" s="262"/>
      <c r="E590" s="263"/>
      <c r="F590" s="264"/>
      <c r="G590" s="265"/>
      <c r="H590" s="266"/>
      <c r="I590" s="267"/>
      <c r="J590" s="266"/>
      <c r="K590" s="267"/>
      <c r="L590" s="266"/>
      <c r="M590" s="268"/>
      <c r="N590" s="266"/>
      <c r="O590" s="269"/>
      <c r="P590" s="270"/>
      <c r="Q590" s="269"/>
      <c r="R590" s="270"/>
      <c r="S590" s="271"/>
      <c r="T590" s="270"/>
      <c r="U590" s="272"/>
      <c r="V590" s="273"/>
      <c r="W590" s="272"/>
      <c r="X590" s="273"/>
      <c r="Y590" s="319"/>
    </row>
    <row r="591" spans="1:25" x14ac:dyDescent="0.3">
      <c r="A591" s="262"/>
      <c r="B591" s="262"/>
      <c r="C591" s="264"/>
      <c r="D591" s="262"/>
      <c r="E591" s="263"/>
      <c r="F591" s="264"/>
      <c r="G591" s="274"/>
      <c r="H591" s="266"/>
      <c r="I591" s="274"/>
      <c r="J591" s="266"/>
      <c r="K591" s="274"/>
      <c r="L591" s="266"/>
      <c r="M591" s="271"/>
      <c r="N591" s="266"/>
      <c r="O591" s="275"/>
      <c r="P591" s="270"/>
      <c r="Q591" s="276"/>
      <c r="R591" s="270"/>
      <c r="S591" s="268"/>
      <c r="T591" s="270"/>
      <c r="U591" s="272"/>
      <c r="V591" s="273"/>
      <c r="W591" s="272"/>
      <c r="X591" s="273"/>
      <c r="Y591" s="319"/>
    </row>
    <row r="592" spans="1:25" x14ac:dyDescent="0.3">
      <c r="A592" s="262"/>
      <c r="B592" s="262"/>
      <c r="C592" s="264"/>
      <c r="D592" s="262"/>
      <c r="E592" s="263"/>
      <c r="F592" s="264"/>
      <c r="G592" s="274"/>
      <c r="H592" s="266"/>
      <c r="I592" s="274"/>
      <c r="J592" s="266"/>
      <c r="K592" s="274"/>
      <c r="L592" s="266"/>
      <c r="M592" s="271"/>
      <c r="N592" s="266"/>
      <c r="O592" s="269"/>
      <c r="P592" s="270"/>
      <c r="Q592" s="269"/>
      <c r="R592" s="270"/>
      <c r="S592" s="271"/>
      <c r="T592" s="270"/>
      <c r="U592" s="277"/>
      <c r="V592" s="273"/>
      <c r="W592" s="278"/>
      <c r="X592" s="273"/>
      <c r="Y592" s="319"/>
    </row>
    <row r="593" spans="1:25" x14ac:dyDescent="0.3">
      <c r="A593" s="262"/>
      <c r="B593" s="262"/>
      <c r="C593" s="264"/>
      <c r="D593" s="262"/>
      <c r="E593" s="263"/>
      <c r="F593" s="264"/>
      <c r="G593" s="265"/>
      <c r="H593" s="266"/>
      <c r="I593" s="267"/>
      <c r="J593" s="266"/>
      <c r="K593" s="267"/>
      <c r="L593" s="266"/>
      <c r="M593" s="268"/>
      <c r="N593" s="266"/>
      <c r="O593" s="269"/>
      <c r="P593" s="270"/>
      <c r="Q593" s="269"/>
      <c r="R593" s="270"/>
      <c r="S593" s="271"/>
      <c r="T593" s="270"/>
      <c r="U593" s="272"/>
      <c r="V593" s="273"/>
      <c r="W593" s="272"/>
      <c r="X593" s="273"/>
      <c r="Y593" s="319"/>
    </row>
    <row r="594" spans="1:25" x14ac:dyDescent="0.3">
      <c r="A594" s="262"/>
      <c r="B594" s="262"/>
      <c r="C594" s="264"/>
      <c r="D594" s="262"/>
      <c r="E594" s="263"/>
      <c r="F594" s="264"/>
      <c r="G594" s="274"/>
      <c r="H594" s="266"/>
      <c r="I594" s="274"/>
      <c r="J594" s="266"/>
      <c r="K594" s="274"/>
      <c r="L594" s="266"/>
      <c r="M594" s="271"/>
      <c r="N594" s="266"/>
      <c r="O594" s="275"/>
      <c r="P594" s="270"/>
      <c r="Q594" s="276"/>
      <c r="R594" s="270"/>
      <c r="S594" s="268"/>
      <c r="T594" s="270"/>
      <c r="U594" s="272"/>
      <c r="V594" s="273"/>
      <c r="W594" s="272"/>
      <c r="X594" s="273"/>
      <c r="Y594" s="319"/>
    </row>
    <row r="595" spans="1:25" x14ac:dyDescent="0.3">
      <c r="A595" s="262"/>
      <c r="B595" s="262"/>
      <c r="C595" s="264"/>
      <c r="D595" s="262"/>
      <c r="E595" s="263"/>
      <c r="F595" s="264"/>
      <c r="G595" s="274"/>
      <c r="H595" s="266"/>
      <c r="I595" s="274"/>
      <c r="J595" s="266"/>
      <c r="K595" s="274"/>
      <c r="L595" s="266"/>
      <c r="M595" s="271"/>
      <c r="N595" s="266"/>
      <c r="O595" s="275"/>
      <c r="P595" s="270"/>
      <c r="Q595" s="276"/>
      <c r="R595" s="270"/>
      <c r="S595" s="268"/>
      <c r="T595" s="270"/>
      <c r="U595" s="272"/>
      <c r="V595" s="273"/>
      <c r="W595" s="272"/>
      <c r="X595" s="273"/>
      <c r="Y595" s="319"/>
    </row>
    <row r="596" spans="1:25" x14ac:dyDescent="0.3">
      <c r="A596" s="262"/>
      <c r="B596" s="262"/>
      <c r="C596" s="264"/>
      <c r="D596" s="262"/>
      <c r="E596" s="263"/>
      <c r="F596" s="264"/>
      <c r="G596" s="274"/>
      <c r="H596" s="266"/>
      <c r="I596" s="274"/>
      <c r="J596" s="266"/>
      <c r="K596" s="274"/>
      <c r="L596" s="266"/>
      <c r="M596" s="271"/>
      <c r="N596" s="266"/>
      <c r="O596" s="275"/>
      <c r="P596" s="270"/>
      <c r="Q596" s="276"/>
      <c r="R596" s="270"/>
      <c r="S596" s="268"/>
      <c r="T596" s="270"/>
      <c r="U596" s="272"/>
      <c r="V596" s="273"/>
      <c r="W596" s="272"/>
      <c r="X596" s="273"/>
      <c r="Y596" s="319"/>
    </row>
    <row r="597" spans="1:25" x14ac:dyDescent="0.3">
      <c r="A597" s="262"/>
      <c r="B597" s="262"/>
      <c r="C597" s="264"/>
      <c r="D597" s="262"/>
      <c r="E597" s="263"/>
      <c r="F597" s="264"/>
      <c r="G597" s="274"/>
      <c r="H597" s="266"/>
      <c r="I597" s="274"/>
      <c r="J597" s="266"/>
      <c r="K597" s="274"/>
      <c r="L597" s="266"/>
      <c r="M597" s="271"/>
      <c r="N597" s="266"/>
      <c r="O597" s="275"/>
      <c r="P597" s="270"/>
      <c r="Q597" s="276"/>
      <c r="R597" s="270"/>
      <c r="S597" s="268"/>
      <c r="T597" s="270"/>
      <c r="U597" s="272"/>
      <c r="V597" s="273"/>
      <c r="W597" s="272"/>
      <c r="X597" s="273"/>
      <c r="Y597" s="319"/>
    </row>
    <row r="598" spans="1:25" x14ac:dyDescent="0.3">
      <c r="A598" s="262"/>
      <c r="B598" s="262"/>
      <c r="C598" s="264"/>
      <c r="D598" s="262"/>
      <c r="E598" s="263"/>
      <c r="F598" s="264"/>
      <c r="G598" s="274"/>
      <c r="H598" s="266"/>
      <c r="I598" s="274"/>
      <c r="J598" s="266"/>
      <c r="K598" s="274"/>
      <c r="L598" s="266"/>
      <c r="M598" s="271"/>
      <c r="N598" s="266"/>
      <c r="O598" s="275"/>
      <c r="P598" s="270"/>
      <c r="Q598" s="276"/>
      <c r="R598" s="270"/>
      <c r="S598" s="268"/>
      <c r="T598" s="270"/>
      <c r="U598" s="272"/>
      <c r="V598" s="273"/>
      <c r="W598" s="272"/>
      <c r="X598" s="273"/>
      <c r="Y598" s="319"/>
    </row>
    <row r="599" spans="1:25" x14ac:dyDescent="0.3">
      <c r="A599" s="262"/>
      <c r="B599" s="262"/>
      <c r="C599" s="264"/>
      <c r="D599" s="262"/>
      <c r="E599" s="263"/>
      <c r="F599" s="264"/>
      <c r="G599" s="274"/>
      <c r="H599" s="266"/>
      <c r="I599" s="274"/>
      <c r="J599" s="266"/>
      <c r="K599" s="274"/>
      <c r="L599" s="266"/>
      <c r="M599" s="271"/>
      <c r="N599" s="266"/>
      <c r="O599" s="275"/>
      <c r="P599" s="270"/>
      <c r="Q599" s="276"/>
      <c r="R599" s="270"/>
      <c r="S599" s="268"/>
      <c r="T599" s="270"/>
      <c r="U599" s="272"/>
      <c r="V599" s="273"/>
      <c r="W599" s="272"/>
      <c r="X599" s="273"/>
      <c r="Y599" s="319"/>
    </row>
    <row r="600" spans="1:25" x14ac:dyDescent="0.3">
      <c r="A600" s="262"/>
      <c r="B600" s="262"/>
      <c r="C600" s="264"/>
      <c r="D600" s="262"/>
      <c r="E600" s="263"/>
      <c r="F600" s="264"/>
      <c r="G600" s="265"/>
      <c r="H600" s="266"/>
      <c r="I600" s="267"/>
      <c r="J600" s="266"/>
      <c r="K600" s="267"/>
      <c r="L600" s="266"/>
      <c r="M600" s="268"/>
      <c r="N600" s="266"/>
      <c r="O600" s="269"/>
      <c r="P600" s="270"/>
      <c r="Q600" s="269"/>
      <c r="R600" s="270"/>
      <c r="S600" s="271"/>
      <c r="T600" s="270"/>
      <c r="U600" s="272"/>
      <c r="V600" s="273"/>
      <c r="W600" s="272"/>
      <c r="X600" s="273"/>
      <c r="Y600" s="319"/>
    </row>
    <row r="601" spans="1:25" x14ac:dyDescent="0.3">
      <c r="A601" s="262"/>
      <c r="B601" s="262"/>
      <c r="C601" s="264"/>
      <c r="D601" s="262"/>
      <c r="E601" s="263"/>
      <c r="F601" s="264"/>
      <c r="G601" s="265"/>
      <c r="H601" s="266"/>
      <c r="I601" s="267"/>
      <c r="J601" s="266"/>
      <c r="K601" s="267"/>
      <c r="L601" s="266"/>
      <c r="M601" s="268"/>
      <c r="N601" s="266"/>
      <c r="O601" s="269"/>
      <c r="P601" s="270"/>
      <c r="Q601" s="269"/>
      <c r="R601" s="270"/>
      <c r="S601" s="271"/>
      <c r="T601" s="270"/>
      <c r="U601" s="272"/>
      <c r="V601" s="273"/>
      <c r="W601" s="272"/>
      <c r="X601" s="273"/>
      <c r="Y601" s="319"/>
    </row>
    <row r="602" spans="1:25" x14ac:dyDescent="0.3">
      <c r="A602" s="262"/>
      <c r="B602" s="262"/>
      <c r="C602" s="264"/>
      <c r="D602" s="262"/>
      <c r="E602" s="263"/>
      <c r="F602" s="264"/>
      <c r="G602" s="274"/>
      <c r="H602" s="266"/>
      <c r="I602" s="274"/>
      <c r="J602" s="266"/>
      <c r="K602" s="274"/>
      <c r="L602" s="266"/>
      <c r="M602" s="271"/>
      <c r="N602" s="266"/>
      <c r="O602" s="275"/>
      <c r="P602" s="270"/>
      <c r="Q602" s="276"/>
      <c r="R602" s="270"/>
      <c r="S602" s="268"/>
      <c r="T602" s="270"/>
      <c r="U602" s="272"/>
      <c r="V602" s="273"/>
      <c r="W602" s="272"/>
      <c r="X602" s="273"/>
      <c r="Y602" s="319"/>
    </row>
    <row r="603" spans="1:25" x14ac:dyDescent="0.3">
      <c r="A603" s="262"/>
      <c r="B603" s="262"/>
      <c r="C603" s="264"/>
      <c r="D603" s="262"/>
      <c r="E603" s="263"/>
      <c r="F603" s="264"/>
      <c r="G603" s="274"/>
      <c r="H603" s="266"/>
      <c r="I603" s="274"/>
      <c r="J603" s="266"/>
      <c r="K603" s="274"/>
      <c r="L603" s="266"/>
      <c r="M603" s="271"/>
      <c r="N603" s="266"/>
      <c r="O603" s="275"/>
      <c r="P603" s="270"/>
      <c r="Q603" s="276"/>
      <c r="R603" s="270"/>
      <c r="S603" s="268"/>
      <c r="T603" s="270"/>
      <c r="U603" s="272"/>
      <c r="V603" s="273"/>
      <c r="W603" s="272"/>
      <c r="X603" s="273"/>
      <c r="Y603" s="319"/>
    </row>
    <row r="604" spans="1:25" x14ac:dyDescent="0.3">
      <c r="A604" s="262"/>
      <c r="B604" s="262"/>
      <c r="C604" s="264"/>
      <c r="D604" s="262"/>
      <c r="E604" s="263"/>
      <c r="F604" s="264"/>
      <c r="G604" s="274"/>
      <c r="H604" s="266"/>
      <c r="I604" s="274"/>
      <c r="J604" s="266"/>
      <c r="K604" s="274"/>
      <c r="L604" s="266"/>
      <c r="M604" s="271"/>
      <c r="N604" s="266"/>
      <c r="O604" s="269"/>
      <c r="P604" s="270"/>
      <c r="Q604" s="276"/>
      <c r="R604" s="270"/>
      <c r="S604" s="268"/>
      <c r="T604" s="270"/>
      <c r="U604" s="272"/>
      <c r="V604" s="273"/>
      <c r="W604" s="272"/>
      <c r="X604" s="273"/>
      <c r="Y604" s="319"/>
    </row>
    <row r="605" spans="1:25" x14ac:dyDescent="0.3">
      <c r="A605" s="262"/>
      <c r="B605" s="262"/>
      <c r="C605" s="264"/>
      <c r="D605" s="262"/>
      <c r="E605" s="263"/>
      <c r="F605" s="264"/>
      <c r="G605" s="274"/>
      <c r="H605" s="266"/>
      <c r="I605" s="274"/>
      <c r="J605" s="266"/>
      <c r="K605" s="274"/>
      <c r="L605" s="266"/>
      <c r="M605" s="271"/>
      <c r="N605" s="266"/>
      <c r="O605" s="269"/>
      <c r="P605" s="270"/>
      <c r="Q605" s="276"/>
      <c r="R605" s="270"/>
      <c r="S605" s="268"/>
      <c r="T605" s="270"/>
      <c r="U605" s="272"/>
      <c r="V605" s="273"/>
      <c r="W605" s="272"/>
      <c r="X605" s="273"/>
      <c r="Y605" s="319"/>
    </row>
    <row r="606" spans="1:25" x14ac:dyDescent="0.3">
      <c r="A606" s="262"/>
      <c r="B606" s="262"/>
      <c r="C606" s="264"/>
      <c r="D606" s="262"/>
      <c r="E606" s="263"/>
      <c r="F606" s="264"/>
      <c r="G606" s="274"/>
      <c r="H606" s="266"/>
      <c r="I606" s="274"/>
      <c r="J606" s="266"/>
      <c r="K606" s="274"/>
      <c r="L606" s="266"/>
      <c r="M606" s="271"/>
      <c r="N606" s="266"/>
      <c r="O606" s="269"/>
      <c r="P606" s="270"/>
      <c r="Q606" s="276"/>
      <c r="R606" s="270"/>
      <c r="S606" s="268"/>
      <c r="T606" s="270"/>
      <c r="U606" s="272"/>
      <c r="V606" s="273"/>
      <c r="W606" s="272"/>
      <c r="X606" s="273"/>
      <c r="Y606" s="319"/>
    </row>
    <row r="607" spans="1:25" x14ac:dyDescent="0.3">
      <c r="A607" s="262"/>
      <c r="B607" s="262"/>
      <c r="C607" s="264"/>
      <c r="D607" s="262"/>
      <c r="E607" s="263"/>
      <c r="F607" s="264"/>
      <c r="G607" s="274"/>
      <c r="H607" s="266"/>
      <c r="I607" s="274"/>
      <c r="J607" s="266"/>
      <c r="K607" s="274"/>
      <c r="L607" s="266"/>
      <c r="M607" s="271"/>
      <c r="N607" s="266"/>
      <c r="O607" s="275"/>
      <c r="P607" s="270"/>
      <c r="Q607" s="276"/>
      <c r="R607" s="270"/>
      <c r="S607" s="268"/>
      <c r="T607" s="270"/>
      <c r="U607" s="272"/>
      <c r="V607" s="273"/>
      <c r="W607" s="272"/>
      <c r="X607" s="273"/>
      <c r="Y607" s="319"/>
    </row>
    <row r="608" spans="1:25" x14ac:dyDescent="0.3">
      <c r="A608" s="262"/>
      <c r="B608" s="262"/>
      <c r="C608" s="264"/>
      <c r="D608" s="262"/>
      <c r="E608" s="263"/>
      <c r="F608" s="264"/>
      <c r="G608" s="274"/>
      <c r="H608" s="266"/>
      <c r="I608" s="274"/>
      <c r="J608" s="266"/>
      <c r="K608" s="274"/>
      <c r="L608" s="266"/>
      <c r="M608" s="271"/>
      <c r="N608" s="266"/>
      <c r="O608" s="275"/>
      <c r="P608" s="270"/>
      <c r="Q608" s="276"/>
      <c r="R608" s="270"/>
      <c r="S608" s="268"/>
      <c r="T608" s="270"/>
      <c r="U608" s="272"/>
      <c r="V608" s="273"/>
      <c r="W608" s="272"/>
      <c r="X608" s="273"/>
      <c r="Y608" s="319"/>
    </row>
    <row r="609" spans="1:25" x14ac:dyDescent="0.3">
      <c r="A609" s="262"/>
      <c r="B609" s="262"/>
      <c r="C609" s="264"/>
      <c r="D609" s="262"/>
      <c r="E609" s="263"/>
      <c r="F609" s="264"/>
      <c r="G609" s="274"/>
      <c r="H609" s="266"/>
      <c r="I609" s="274"/>
      <c r="J609" s="266"/>
      <c r="K609" s="274"/>
      <c r="L609" s="266"/>
      <c r="M609" s="271"/>
      <c r="N609" s="266"/>
      <c r="O609" s="269"/>
      <c r="P609" s="270"/>
      <c r="Q609" s="276"/>
      <c r="R609" s="270"/>
      <c r="S609" s="268"/>
      <c r="T609" s="270"/>
      <c r="U609" s="272"/>
      <c r="V609" s="273"/>
      <c r="W609" s="272"/>
      <c r="X609" s="273"/>
      <c r="Y609" s="319"/>
    </row>
    <row r="610" spans="1:25" x14ac:dyDescent="0.3">
      <c r="A610" s="262"/>
      <c r="B610" s="262"/>
      <c r="C610" s="264"/>
      <c r="D610" s="262"/>
      <c r="E610" s="263"/>
      <c r="F610" s="264"/>
      <c r="G610" s="274"/>
      <c r="H610" s="266"/>
      <c r="I610" s="274"/>
      <c r="J610" s="266"/>
      <c r="K610" s="274"/>
      <c r="L610" s="266"/>
      <c r="M610" s="271"/>
      <c r="N610" s="266"/>
      <c r="O610" s="269"/>
      <c r="P610" s="270"/>
      <c r="Q610" s="276"/>
      <c r="R610" s="270"/>
      <c r="S610" s="268"/>
      <c r="T610" s="270"/>
      <c r="U610" s="272"/>
      <c r="V610" s="273"/>
      <c r="W610" s="272"/>
      <c r="X610" s="273"/>
      <c r="Y610" s="319"/>
    </row>
    <row r="611" spans="1:25" x14ac:dyDescent="0.3">
      <c r="A611" s="262"/>
      <c r="B611" s="262"/>
      <c r="C611" s="264"/>
      <c r="D611" s="262"/>
      <c r="E611" s="263"/>
      <c r="F611" s="264"/>
      <c r="G611" s="274"/>
      <c r="H611" s="266"/>
      <c r="I611" s="274"/>
      <c r="J611" s="266"/>
      <c r="K611" s="274"/>
      <c r="L611" s="266"/>
      <c r="M611" s="271"/>
      <c r="N611" s="266"/>
      <c r="O611" s="269"/>
      <c r="P611" s="270"/>
      <c r="Q611" s="276"/>
      <c r="R611" s="270"/>
      <c r="S611" s="268"/>
      <c r="T611" s="270"/>
      <c r="U611" s="272"/>
      <c r="V611" s="273"/>
      <c r="W611" s="272"/>
      <c r="X611" s="273"/>
      <c r="Y611" s="319"/>
    </row>
    <row r="612" spans="1:25" x14ac:dyDescent="0.3">
      <c r="A612" s="262"/>
      <c r="B612" s="262"/>
      <c r="C612" s="264"/>
      <c r="D612" s="262"/>
      <c r="E612" s="263"/>
      <c r="F612" s="264"/>
      <c r="G612" s="265"/>
      <c r="H612" s="266"/>
      <c r="I612" s="267"/>
      <c r="J612" s="266"/>
      <c r="K612" s="267"/>
      <c r="L612" s="266"/>
      <c r="M612" s="268"/>
      <c r="N612" s="266"/>
      <c r="O612" s="269"/>
      <c r="P612" s="270"/>
      <c r="Q612" s="269"/>
      <c r="R612" s="270"/>
      <c r="S612" s="271"/>
      <c r="T612" s="270"/>
      <c r="U612" s="272"/>
      <c r="V612" s="273"/>
      <c r="W612" s="272"/>
      <c r="X612" s="273"/>
      <c r="Y612" s="319"/>
    </row>
    <row r="613" spans="1:25" x14ac:dyDescent="0.3">
      <c r="A613" s="262"/>
      <c r="B613" s="262"/>
      <c r="C613" s="264"/>
      <c r="D613" s="262"/>
      <c r="E613" s="263"/>
      <c r="F613" s="264"/>
      <c r="G613" s="274"/>
      <c r="H613" s="266"/>
      <c r="I613" s="274"/>
      <c r="J613" s="266"/>
      <c r="K613" s="274"/>
      <c r="L613" s="266"/>
      <c r="M613" s="271"/>
      <c r="N613" s="266"/>
      <c r="O613" s="269"/>
      <c r="P613" s="270"/>
      <c r="Q613" s="276"/>
      <c r="R613" s="270"/>
      <c r="S613" s="268"/>
      <c r="T613" s="270"/>
      <c r="U613" s="272"/>
      <c r="V613" s="273"/>
      <c r="W613" s="272"/>
      <c r="X613" s="273"/>
      <c r="Y613" s="319"/>
    </row>
    <row r="614" spans="1:25" x14ac:dyDescent="0.3">
      <c r="A614" s="262"/>
      <c r="B614" s="262"/>
      <c r="C614" s="264"/>
      <c r="D614" s="262"/>
      <c r="E614" s="263"/>
      <c r="F614" s="264"/>
      <c r="G614" s="274"/>
      <c r="H614" s="266"/>
      <c r="I614" s="274"/>
      <c r="J614" s="266"/>
      <c r="K614" s="274"/>
      <c r="L614" s="266"/>
      <c r="M614" s="271"/>
      <c r="N614" s="266"/>
      <c r="O614" s="269"/>
      <c r="P614" s="270"/>
      <c r="Q614" s="276"/>
      <c r="R614" s="270"/>
      <c r="S614" s="268"/>
      <c r="T614" s="270"/>
      <c r="U614" s="272"/>
      <c r="V614" s="273"/>
      <c r="W614" s="272"/>
      <c r="X614" s="273"/>
      <c r="Y614" s="319"/>
    </row>
    <row r="615" spans="1:25" x14ac:dyDescent="0.3">
      <c r="A615" s="262"/>
      <c r="B615" s="262"/>
      <c r="C615" s="264"/>
      <c r="D615" s="262"/>
      <c r="E615" s="263"/>
      <c r="F615" s="264"/>
      <c r="G615" s="274"/>
      <c r="H615" s="266"/>
      <c r="I615" s="274"/>
      <c r="J615" s="266"/>
      <c r="K615" s="274"/>
      <c r="L615" s="266"/>
      <c r="M615" s="271"/>
      <c r="N615" s="266"/>
      <c r="O615" s="269"/>
      <c r="P615" s="270"/>
      <c r="Q615" s="276"/>
      <c r="R615" s="270"/>
      <c r="S615" s="268"/>
      <c r="T615" s="270"/>
      <c r="U615" s="272"/>
      <c r="V615" s="273"/>
      <c r="W615" s="272"/>
      <c r="X615" s="273"/>
      <c r="Y615" s="319"/>
    </row>
    <row r="616" spans="1:25" x14ac:dyDescent="0.3">
      <c r="A616" s="262"/>
      <c r="B616" s="262"/>
      <c r="C616" s="264"/>
      <c r="D616" s="262"/>
      <c r="E616" s="263"/>
      <c r="F616" s="264"/>
      <c r="G616" s="274"/>
      <c r="H616" s="266"/>
      <c r="I616" s="274"/>
      <c r="J616" s="266"/>
      <c r="K616" s="274"/>
      <c r="L616" s="266"/>
      <c r="M616" s="271"/>
      <c r="N616" s="266"/>
      <c r="O616" s="275"/>
      <c r="P616" s="270"/>
      <c r="Q616" s="276"/>
      <c r="R616" s="270"/>
      <c r="S616" s="268"/>
      <c r="T616" s="270"/>
      <c r="U616" s="272"/>
      <c r="V616" s="273"/>
      <c r="W616" s="272"/>
      <c r="X616" s="273"/>
      <c r="Y616" s="319"/>
    </row>
    <row r="617" spans="1:25" x14ac:dyDescent="0.3">
      <c r="A617" s="262"/>
      <c r="B617" s="262"/>
      <c r="C617" s="264"/>
      <c r="D617" s="262"/>
      <c r="E617" s="263"/>
      <c r="F617" s="264"/>
      <c r="G617" s="274"/>
      <c r="H617" s="266"/>
      <c r="I617" s="274"/>
      <c r="J617" s="266"/>
      <c r="K617" s="274"/>
      <c r="L617" s="266"/>
      <c r="M617" s="271"/>
      <c r="N617" s="266"/>
      <c r="O617" s="275"/>
      <c r="P617" s="270"/>
      <c r="Q617" s="276"/>
      <c r="R617" s="270"/>
      <c r="S617" s="268"/>
      <c r="T617" s="270"/>
      <c r="U617" s="272"/>
      <c r="V617" s="273"/>
      <c r="W617" s="272"/>
      <c r="X617" s="273"/>
      <c r="Y617" s="319"/>
    </row>
    <row r="618" spans="1:25" x14ac:dyDescent="0.3">
      <c r="A618" s="262"/>
      <c r="B618" s="262"/>
      <c r="C618" s="264"/>
      <c r="D618" s="262"/>
      <c r="E618" s="263"/>
      <c r="F618" s="264"/>
      <c r="G618" s="265"/>
      <c r="H618" s="266"/>
      <c r="I618" s="267"/>
      <c r="J618" s="266"/>
      <c r="K618" s="267"/>
      <c r="L618" s="266"/>
      <c r="M618" s="268"/>
      <c r="N618" s="266"/>
      <c r="O618" s="269"/>
      <c r="P618" s="270"/>
      <c r="Q618" s="269"/>
      <c r="R618" s="270"/>
      <c r="S618" s="271"/>
      <c r="T618" s="270"/>
      <c r="U618" s="272"/>
      <c r="V618" s="273"/>
      <c r="W618" s="272"/>
      <c r="X618" s="273"/>
      <c r="Y618" s="319"/>
    </row>
    <row r="619" spans="1:25" x14ac:dyDescent="0.3">
      <c r="A619" s="262"/>
      <c r="B619" s="262"/>
      <c r="C619" s="264"/>
      <c r="D619" s="262"/>
      <c r="E619" s="263"/>
      <c r="F619" s="264"/>
      <c r="G619" s="265"/>
      <c r="H619" s="266"/>
      <c r="I619" s="267"/>
      <c r="J619" s="266"/>
      <c r="K619" s="267"/>
      <c r="L619" s="266"/>
      <c r="M619" s="268"/>
      <c r="N619" s="266"/>
      <c r="O619" s="269"/>
      <c r="P619" s="270"/>
      <c r="Q619" s="269"/>
      <c r="R619" s="270"/>
      <c r="S619" s="271"/>
      <c r="T619" s="270"/>
      <c r="U619" s="272"/>
      <c r="V619" s="273"/>
      <c r="W619" s="272"/>
      <c r="X619" s="273"/>
      <c r="Y619" s="319"/>
    </row>
    <row r="620" spans="1:25" x14ac:dyDescent="0.3">
      <c r="A620" s="262"/>
      <c r="B620" s="262"/>
      <c r="C620" s="264"/>
      <c r="D620" s="262"/>
      <c r="E620" s="263"/>
      <c r="F620" s="264"/>
      <c r="G620" s="274"/>
      <c r="H620" s="266"/>
      <c r="I620" s="274"/>
      <c r="J620" s="266"/>
      <c r="K620" s="274"/>
      <c r="L620" s="266"/>
      <c r="M620" s="271"/>
      <c r="N620" s="266"/>
      <c r="O620" s="269"/>
      <c r="P620" s="270"/>
      <c r="Q620" s="276"/>
      <c r="R620" s="270"/>
      <c r="S620" s="268"/>
      <c r="T620" s="270"/>
      <c r="U620" s="272"/>
      <c r="V620" s="273"/>
      <c r="W620" s="272"/>
      <c r="X620" s="273"/>
      <c r="Y620" s="319"/>
    </row>
    <row r="621" spans="1:25" x14ac:dyDescent="0.3">
      <c r="A621" s="262"/>
      <c r="B621" s="262"/>
      <c r="C621" s="264"/>
      <c r="D621" s="262"/>
      <c r="E621" s="263"/>
      <c r="F621" s="264"/>
      <c r="G621" s="274"/>
      <c r="H621" s="266"/>
      <c r="I621" s="274"/>
      <c r="J621" s="266"/>
      <c r="K621" s="274"/>
      <c r="L621" s="266"/>
      <c r="M621" s="271"/>
      <c r="N621" s="266"/>
      <c r="O621" s="269"/>
      <c r="P621" s="270"/>
      <c r="Q621" s="276"/>
      <c r="R621" s="270"/>
      <c r="S621" s="268"/>
      <c r="T621" s="270"/>
      <c r="U621" s="272"/>
      <c r="V621" s="273"/>
      <c r="W621" s="272"/>
      <c r="X621" s="273"/>
      <c r="Y621" s="319"/>
    </row>
    <row r="622" spans="1:25" x14ac:dyDescent="0.3">
      <c r="A622" s="262"/>
      <c r="B622" s="262"/>
      <c r="C622" s="264"/>
      <c r="D622" s="262"/>
      <c r="E622" s="263"/>
      <c r="F622" s="264"/>
      <c r="G622" s="274"/>
      <c r="H622" s="266"/>
      <c r="I622" s="274"/>
      <c r="J622" s="266"/>
      <c r="K622" s="274"/>
      <c r="L622" s="266"/>
      <c r="M622" s="271"/>
      <c r="N622" s="266"/>
      <c r="O622" s="269"/>
      <c r="P622" s="270"/>
      <c r="Q622" s="276"/>
      <c r="R622" s="270"/>
      <c r="S622" s="268"/>
      <c r="T622" s="270"/>
      <c r="U622" s="272"/>
      <c r="V622" s="273"/>
      <c r="W622" s="272"/>
      <c r="X622" s="273"/>
      <c r="Y622" s="319"/>
    </row>
    <row r="623" spans="1:25" x14ac:dyDescent="0.3">
      <c r="A623" s="262"/>
      <c r="B623" s="262"/>
      <c r="C623" s="264"/>
      <c r="D623" s="262"/>
      <c r="E623" s="263"/>
      <c r="F623" s="264"/>
      <c r="G623" s="265"/>
      <c r="H623" s="266"/>
      <c r="I623" s="267"/>
      <c r="J623" s="266"/>
      <c r="K623" s="267"/>
      <c r="L623" s="266"/>
      <c r="M623" s="268"/>
      <c r="N623" s="266"/>
      <c r="O623" s="269"/>
      <c r="P623" s="270"/>
      <c r="Q623" s="276"/>
      <c r="R623" s="270"/>
      <c r="S623" s="268"/>
      <c r="T623" s="270"/>
      <c r="U623" s="272"/>
      <c r="V623" s="273"/>
      <c r="W623" s="272"/>
      <c r="X623" s="273"/>
      <c r="Y623" s="319"/>
    </row>
    <row r="624" spans="1:25" x14ac:dyDescent="0.3">
      <c r="A624" s="262"/>
      <c r="B624" s="262"/>
      <c r="C624" s="264"/>
      <c r="D624" s="262"/>
      <c r="E624" s="263"/>
      <c r="F624" s="264"/>
      <c r="G624" s="265"/>
      <c r="H624" s="266"/>
      <c r="I624" s="267"/>
      <c r="J624" s="266"/>
      <c r="K624" s="267"/>
      <c r="L624" s="266"/>
      <c r="M624" s="268"/>
      <c r="N624" s="266"/>
      <c r="O624" s="269"/>
      <c r="P624" s="270"/>
      <c r="Q624" s="276"/>
      <c r="R624" s="270"/>
      <c r="S624" s="268"/>
      <c r="T624" s="270"/>
      <c r="U624" s="272"/>
      <c r="V624" s="273"/>
      <c r="W624" s="272"/>
      <c r="X624" s="273"/>
      <c r="Y624" s="319"/>
    </row>
    <row r="625" spans="1:25" x14ac:dyDescent="0.3">
      <c r="A625" s="262"/>
      <c r="B625" s="262"/>
      <c r="C625" s="264"/>
      <c r="D625" s="262"/>
      <c r="E625" s="263"/>
      <c r="F625" s="264"/>
      <c r="G625" s="265"/>
      <c r="H625" s="266"/>
      <c r="I625" s="267"/>
      <c r="J625" s="266"/>
      <c r="K625" s="267"/>
      <c r="L625" s="266"/>
      <c r="M625" s="268"/>
      <c r="N625" s="266"/>
      <c r="O625" s="269"/>
      <c r="P625" s="270"/>
      <c r="Q625" s="276"/>
      <c r="R625" s="270"/>
      <c r="S625" s="268"/>
      <c r="T625" s="270"/>
      <c r="U625" s="272"/>
      <c r="V625" s="273"/>
      <c r="W625" s="272"/>
      <c r="X625" s="273"/>
      <c r="Y625" s="319"/>
    </row>
    <row r="626" spans="1:25" x14ac:dyDescent="0.3">
      <c r="A626" s="262"/>
      <c r="B626" s="262"/>
      <c r="C626" s="264"/>
      <c r="D626" s="262"/>
      <c r="E626" s="263"/>
      <c r="F626" s="264"/>
      <c r="G626" s="274"/>
      <c r="H626" s="266"/>
      <c r="I626" s="274"/>
      <c r="J626" s="266"/>
      <c r="K626" s="274"/>
      <c r="L626" s="266"/>
      <c r="M626" s="271"/>
      <c r="N626" s="266"/>
      <c r="O626" s="269"/>
      <c r="P626" s="270"/>
      <c r="Q626" s="269"/>
      <c r="R626" s="270"/>
      <c r="S626" s="271"/>
      <c r="T626" s="270"/>
      <c r="U626" s="272"/>
      <c r="V626" s="273"/>
      <c r="W626" s="278"/>
      <c r="X626" s="273"/>
      <c r="Y626" s="319"/>
    </row>
    <row r="627" spans="1:25" x14ac:dyDescent="0.3">
      <c r="A627" s="320"/>
      <c r="B627" s="320"/>
      <c r="C627" s="321"/>
      <c r="D627" s="320"/>
      <c r="E627" s="320"/>
      <c r="F627" s="321"/>
      <c r="G627" s="322"/>
      <c r="H627" s="323"/>
      <c r="I627" s="322"/>
      <c r="J627" s="323"/>
      <c r="K627" s="322"/>
      <c r="L627" s="323"/>
      <c r="M627" s="322"/>
      <c r="N627" s="323"/>
      <c r="O627" s="324"/>
      <c r="P627" s="325"/>
      <c r="Q627" s="324"/>
      <c r="R627" s="325"/>
      <c r="S627" s="324"/>
      <c r="T627" s="325"/>
      <c r="U627" s="326"/>
      <c r="V627" s="327"/>
      <c r="W627" s="326"/>
      <c r="X627" s="327"/>
      <c r="Y627" s="2"/>
    </row>
    <row r="628" spans="1:25" x14ac:dyDescent="0.3">
      <c r="A628" s="3"/>
      <c r="B628" s="3"/>
      <c r="C628" s="4"/>
      <c r="D628" s="3"/>
      <c r="E628" s="3"/>
      <c r="F628" s="4"/>
      <c r="G628" s="5"/>
      <c r="H628" s="6"/>
      <c r="I628" s="5"/>
      <c r="J628" s="6"/>
      <c r="K628" s="5"/>
      <c r="L628" s="6"/>
      <c r="M628" s="5"/>
      <c r="N628" s="6"/>
      <c r="O628" s="7"/>
      <c r="P628" s="8"/>
      <c r="Q628" s="7"/>
      <c r="R628" s="8"/>
      <c r="S628" s="7"/>
      <c r="T628" s="8"/>
      <c r="U628" s="9"/>
      <c r="V628" s="10"/>
      <c r="W628" s="9"/>
      <c r="X628" s="10"/>
      <c r="Y628" s="2"/>
    </row>
    <row r="629" spans="1:25" x14ac:dyDescent="0.3">
      <c r="A629" s="262"/>
      <c r="B629" s="262"/>
      <c r="C629" s="264"/>
      <c r="D629" s="262"/>
      <c r="E629" s="263"/>
      <c r="F629" s="264"/>
      <c r="G629" s="265"/>
      <c r="H629" s="266"/>
      <c r="I629" s="267"/>
      <c r="J629" s="266"/>
      <c r="K629" s="267"/>
      <c r="L629" s="266"/>
      <c r="M629" s="268"/>
      <c r="N629" s="266"/>
      <c r="O629" s="269"/>
      <c r="P629" s="270"/>
      <c r="Q629" s="269"/>
      <c r="R629" s="270"/>
      <c r="S629" s="271"/>
      <c r="T629" s="270"/>
      <c r="U629" s="272"/>
      <c r="V629" s="273"/>
      <c r="W629" s="272"/>
      <c r="X629" s="273"/>
      <c r="Y629" s="319"/>
    </row>
    <row r="630" spans="1:25" x14ac:dyDescent="0.3">
      <c r="A630" s="262"/>
      <c r="B630" s="262"/>
      <c r="C630" s="264"/>
      <c r="D630" s="262"/>
      <c r="E630" s="263"/>
      <c r="F630" s="264"/>
      <c r="G630" s="265"/>
      <c r="H630" s="266"/>
      <c r="I630" s="267"/>
      <c r="J630" s="266"/>
      <c r="K630" s="267"/>
      <c r="L630" s="266"/>
      <c r="M630" s="268"/>
      <c r="N630" s="266"/>
      <c r="O630" s="269"/>
      <c r="P630" s="270"/>
      <c r="Q630" s="269"/>
      <c r="R630" s="270"/>
      <c r="S630" s="271"/>
      <c r="T630" s="270"/>
      <c r="U630" s="272"/>
      <c r="V630" s="273"/>
      <c r="W630" s="272"/>
      <c r="X630" s="273"/>
      <c r="Y630" s="319"/>
    </row>
    <row r="631" spans="1:25" x14ac:dyDescent="0.3">
      <c r="A631" s="262"/>
      <c r="B631" s="262"/>
      <c r="C631" s="264"/>
      <c r="D631" s="262"/>
      <c r="E631" s="263"/>
      <c r="F631" s="264"/>
      <c r="G631" s="265"/>
      <c r="H631" s="266"/>
      <c r="I631" s="267"/>
      <c r="J631" s="266"/>
      <c r="K631" s="267"/>
      <c r="L631" s="266"/>
      <c r="M631" s="268"/>
      <c r="N631" s="266"/>
      <c r="O631" s="269"/>
      <c r="P631" s="270"/>
      <c r="Q631" s="269"/>
      <c r="R631" s="270"/>
      <c r="S631" s="271"/>
      <c r="T631" s="270"/>
      <c r="U631" s="272"/>
      <c r="V631" s="273"/>
      <c r="W631" s="272"/>
      <c r="X631" s="273"/>
      <c r="Y631" s="319"/>
    </row>
    <row r="632" spans="1:25" x14ac:dyDescent="0.3">
      <c r="A632" s="262"/>
      <c r="B632" s="262"/>
      <c r="C632" s="264"/>
      <c r="D632" s="262"/>
      <c r="E632" s="263"/>
      <c r="F632" s="264"/>
      <c r="G632" s="274"/>
      <c r="H632" s="266"/>
      <c r="I632" s="274"/>
      <c r="J632" s="266"/>
      <c r="K632" s="274"/>
      <c r="L632" s="266"/>
      <c r="M632" s="271"/>
      <c r="N632" s="266"/>
      <c r="O632" s="275"/>
      <c r="P632" s="270"/>
      <c r="Q632" s="276"/>
      <c r="R632" s="270"/>
      <c r="S632" s="268"/>
      <c r="T632" s="270"/>
      <c r="U632" s="272"/>
      <c r="V632" s="273"/>
      <c r="W632" s="272"/>
      <c r="X632" s="273"/>
      <c r="Y632" s="319"/>
    </row>
    <row r="633" spans="1:25" x14ac:dyDescent="0.3">
      <c r="A633" s="262"/>
      <c r="B633" s="262"/>
      <c r="C633" s="264"/>
      <c r="D633" s="262"/>
      <c r="E633" s="263"/>
      <c r="F633" s="264"/>
      <c r="G633" s="274"/>
      <c r="H633" s="266"/>
      <c r="I633" s="274"/>
      <c r="J633" s="266"/>
      <c r="K633" s="274"/>
      <c r="L633" s="266"/>
      <c r="M633" s="271"/>
      <c r="N633" s="266"/>
      <c r="O633" s="269"/>
      <c r="P633" s="270"/>
      <c r="Q633" s="269"/>
      <c r="R633" s="270"/>
      <c r="S633" s="271"/>
      <c r="T633" s="270"/>
      <c r="U633" s="277"/>
      <c r="V633" s="273"/>
      <c r="W633" s="278"/>
      <c r="X633" s="273"/>
      <c r="Y633" s="319"/>
    </row>
    <row r="634" spans="1:25" x14ac:dyDescent="0.3">
      <c r="A634" s="262"/>
      <c r="B634" s="262"/>
      <c r="C634" s="264"/>
      <c r="D634" s="262"/>
      <c r="E634" s="263"/>
      <c r="F634" s="264"/>
      <c r="G634" s="265"/>
      <c r="H634" s="266"/>
      <c r="I634" s="267"/>
      <c r="J634" s="266"/>
      <c r="K634" s="267"/>
      <c r="L634" s="266"/>
      <c r="M634" s="268"/>
      <c r="N634" s="266"/>
      <c r="O634" s="269"/>
      <c r="P634" s="270"/>
      <c r="Q634" s="269"/>
      <c r="R634" s="270"/>
      <c r="S634" s="271"/>
      <c r="T634" s="270"/>
      <c r="U634" s="272"/>
      <c r="V634" s="273"/>
      <c r="W634" s="272"/>
      <c r="X634" s="273"/>
      <c r="Y634" s="319"/>
    </row>
    <row r="635" spans="1:25" x14ac:dyDescent="0.3">
      <c r="A635" s="262"/>
      <c r="B635" s="262"/>
      <c r="C635" s="264"/>
      <c r="D635" s="262"/>
      <c r="E635" s="263"/>
      <c r="F635" s="264"/>
      <c r="G635" s="274"/>
      <c r="H635" s="266"/>
      <c r="I635" s="274"/>
      <c r="J635" s="266"/>
      <c r="K635" s="274"/>
      <c r="L635" s="266"/>
      <c r="M635" s="271"/>
      <c r="N635" s="266"/>
      <c r="O635" s="275"/>
      <c r="P635" s="270"/>
      <c r="Q635" s="276"/>
      <c r="R635" s="270"/>
      <c r="S635" s="268"/>
      <c r="T635" s="270"/>
      <c r="U635" s="272"/>
      <c r="V635" s="273"/>
      <c r="W635" s="272"/>
      <c r="X635" s="273"/>
      <c r="Y635" s="319"/>
    </row>
    <row r="636" spans="1:25" x14ac:dyDescent="0.3">
      <c r="A636" s="262"/>
      <c r="B636" s="262"/>
      <c r="C636" s="264"/>
      <c r="D636" s="262"/>
      <c r="E636" s="263"/>
      <c r="F636" s="264"/>
      <c r="G636" s="274"/>
      <c r="H636" s="266"/>
      <c r="I636" s="274"/>
      <c r="J636" s="266"/>
      <c r="K636" s="274"/>
      <c r="L636" s="266"/>
      <c r="M636" s="271"/>
      <c r="N636" s="266"/>
      <c r="O636" s="275"/>
      <c r="P636" s="270"/>
      <c r="Q636" s="276"/>
      <c r="R636" s="270"/>
      <c r="S636" s="268"/>
      <c r="T636" s="270"/>
      <c r="U636" s="272"/>
      <c r="V636" s="273"/>
      <c r="W636" s="272"/>
      <c r="X636" s="273"/>
      <c r="Y636" s="319"/>
    </row>
    <row r="637" spans="1:25" x14ac:dyDescent="0.3">
      <c r="A637" s="262"/>
      <c r="B637" s="262"/>
      <c r="C637" s="264"/>
      <c r="D637" s="262"/>
      <c r="E637" s="263"/>
      <c r="F637" s="264"/>
      <c r="G637" s="274"/>
      <c r="H637" s="266"/>
      <c r="I637" s="274"/>
      <c r="J637" s="266"/>
      <c r="K637" s="274"/>
      <c r="L637" s="266"/>
      <c r="M637" s="271"/>
      <c r="N637" s="266"/>
      <c r="O637" s="275"/>
      <c r="P637" s="270"/>
      <c r="Q637" s="276"/>
      <c r="R637" s="270"/>
      <c r="S637" s="268"/>
      <c r="T637" s="270"/>
      <c r="U637" s="272"/>
      <c r="V637" s="273"/>
      <c r="W637" s="272"/>
      <c r="X637" s="273"/>
      <c r="Y637" s="319"/>
    </row>
    <row r="638" spans="1:25" x14ac:dyDescent="0.3">
      <c r="A638" s="262"/>
      <c r="B638" s="262"/>
      <c r="C638" s="264"/>
      <c r="D638" s="262"/>
      <c r="E638" s="263"/>
      <c r="F638" s="264"/>
      <c r="G638" s="274"/>
      <c r="H638" s="266"/>
      <c r="I638" s="274"/>
      <c r="J638" s="266"/>
      <c r="K638" s="274"/>
      <c r="L638" s="266"/>
      <c r="M638" s="271"/>
      <c r="N638" s="266"/>
      <c r="O638" s="275"/>
      <c r="P638" s="270"/>
      <c r="Q638" s="276"/>
      <c r="R638" s="270"/>
      <c r="S638" s="268"/>
      <c r="T638" s="270"/>
      <c r="U638" s="272"/>
      <c r="V638" s="273"/>
      <c r="W638" s="272"/>
      <c r="X638" s="273"/>
      <c r="Y638" s="319"/>
    </row>
    <row r="639" spans="1:25" x14ac:dyDescent="0.3">
      <c r="A639" s="262"/>
      <c r="B639" s="262"/>
      <c r="C639" s="264"/>
      <c r="D639" s="262"/>
      <c r="E639" s="263"/>
      <c r="F639" s="264"/>
      <c r="G639" s="274"/>
      <c r="H639" s="266"/>
      <c r="I639" s="274"/>
      <c r="J639" s="266"/>
      <c r="K639" s="274"/>
      <c r="L639" s="266"/>
      <c r="M639" s="271"/>
      <c r="N639" s="266"/>
      <c r="O639" s="275"/>
      <c r="P639" s="270"/>
      <c r="Q639" s="276"/>
      <c r="R639" s="270"/>
      <c r="S639" s="268"/>
      <c r="T639" s="270"/>
      <c r="U639" s="272"/>
      <c r="V639" s="273"/>
      <c r="W639" s="272"/>
      <c r="X639" s="273"/>
      <c r="Y639" s="319"/>
    </row>
    <row r="640" spans="1:25" x14ac:dyDescent="0.3">
      <c r="A640" s="262"/>
      <c r="B640" s="262"/>
      <c r="C640" s="264"/>
      <c r="D640" s="262"/>
      <c r="E640" s="263"/>
      <c r="F640" s="264"/>
      <c r="G640" s="274"/>
      <c r="H640" s="266"/>
      <c r="I640" s="274"/>
      <c r="J640" s="266"/>
      <c r="K640" s="274"/>
      <c r="L640" s="266"/>
      <c r="M640" s="271"/>
      <c r="N640" s="266"/>
      <c r="O640" s="275"/>
      <c r="P640" s="270"/>
      <c r="Q640" s="276"/>
      <c r="R640" s="270"/>
      <c r="S640" s="268"/>
      <c r="T640" s="270"/>
      <c r="U640" s="272"/>
      <c r="V640" s="273"/>
      <c r="W640" s="272"/>
      <c r="X640" s="273"/>
      <c r="Y640" s="319"/>
    </row>
    <row r="641" spans="1:25" x14ac:dyDescent="0.3">
      <c r="A641" s="262"/>
      <c r="B641" s="262"/>
      <c r="C641" s="264"/>
      <c r="D641" s="262"/>
      <c r="E641" s="263"/>
      <c r="F641" s="264"/>
      <c r="G641" s="274"/>
      <c r="H641" s="266"/>
      <c r="I641" s="274"/>
      <c r="J641" s="266"/>
      <c r="K641" s="274"/>
      <c r="L641" s="266"/>
      <c r="M641" s="271"/>
      <c r="N641" s="266"/>
      <c r="O641" s="275"/>
      <c r="P641" s="270"/>
      <c r="Q641" s="276"/>
      <c r="R641" s="270"/>
      <c r="S641" s="268"/>
      <c r="T641" s="270"/>
      <c r="U641" s="272"/>
      <c r="V641" s="273"/>
      <c r="W641" s="272"/>
      <c r="X641" s="273"/>
      <c r="Y641" s="319"/>
    </row>
    <row r="642" spans="1:25" x14ac:dyDescent="0.3">
      <c r="A642" s="262"/>
      <c r="B642" s="262"/>
      <c r="C642" s="264"/>
      <c r="D642" s="262"/>
      <c r="E642" s="263"/>
      <c r="F642" s="264"/>
      <c r="G642" s="274"/>
      <c r="H642" s="266"/>
      <c r="I642" s="274"/>
      <c r="J642" s="266"/>
      <c r="K642" s="274"/>
      <c r="L642" s="266"/>
      <c r="M642" s="271"/>
      <c r="N642" s="266"/>
      <c r="O642" s="275"/>
      <c r="P642" s="270"/>
      <c r="Q642" s="276"/>
      <c r="R642" s="270"/>
      <c r="S642" s="268"/>
      <c r="T642" s="270"/>
      <c r="U642" s="272"/>
      <c r="V642" s="273"/>
      <c r="W642" s="272"/>
      <c r="X642" s="273"/>
      <c r="Y642" s="319"/>
    </row>
    <row r="643" spans="1:25" x14ac:dyDescent="0.3">
      <c r="A643" s="262"/>
      <c r="B643" s="262"/>
      <c r="C643" s="264"/>
      <c r="D643" s="262"/>
      <c r="E643" s="263"/>
      <c r="F643" s="264"/>
      <c r="G643" s="265"/>
      <c r="H643" s="266"/>
      <c r="I643" s="267"/>
      <c r="J643" s="266"/>
      <c r="K643" s="267"/>
      <c r="L643" s="266"/>
      <c r="M643" s="268"/>
      <c r="N643" s="266"/>
      <c r="O643" s="269"/>
      <c r="P643" s="270"/>
      <c r="Q643" s="269"/>
      <c r="R643" s="270"/>
      <c r="S643" s="271"/>
      <c r="T643" s="270"/>
      <c r="U643" s="272"/>
      <c r="V643" s="273"/>
      <c r="W643" s="272"/>
      <c r="X643" s="273"/>
      <c r="Y643" s="319"/>
    </row>
    <row r="644" spans="1:25" x14ac:dyDescent="0.3">
      <c r="A644" s="262"/>
      <c r="B644" s="262"/>
      <c r="C644" s="264"/>
      <c r="D644" s="262"/>
      <c r="E644" s="263"/>
      <c r="F644" s="264"/>
      <c r="G644" s="265"/>
      <c r="H644" s="266"/>
      <c r="I644" s="267"/>
      <c r="J644" s="266"/>
      <c r="K644" s="267"/>
      <c r="L644" s="266"/>
      <c r="M644" s="268"/>
      <c r="N644" s="266"/>
      <c r="O644" s="269"/>
      <c r="P644" s="270"/>
      <c r="Q644" s="269"/>
      <c r="R644" s="270"/>
      <c r="S644" s="271"/>
      <c r="T644" s="270"/>
      <c r="U644" s="272"/>
      <c r="V644" s="273"/>
      <c r="W644" s="272"/>
      <c r="X644" s="273"/>
      <c r="Y644" s="319"/>
    </row>
    <row r="645" spans="1:25" x14ac:dyDescent="0.3">
      <c r="A645" s="262"/>
      <c r="B645" s="262"/>
      <c r="C645" s="264"/>
      <c r="D645" s="262"/>
      <c r="E645" s="263"/>
      <c r="F645" s="264"/>
      <c r="G645" s="274"/>
      <c r="H645" s="266"/>
      <c r="I645" s="274"/>
      <c r="J645" s="266"/>
      <c r="K645" s="274"/>
      <c r="L645" s="266"/>
      <c r="M645" s="271"/>
      <c r="N645" s="266"/>
      <c r="O645" s="275"/>
      <c r="P645" s="270"/>
      <c r="Q645" s="276"/>
      <c r="R645" s="270"/>
      <c r="S645" s="268"/>
      <c r="T645" s="270"/>
      <c r="U645" s="272"/>
      <c r="V645" s="273"/>
      <c r="W645" s="272"/>
      <c r="X645" s="273"/>
      <c r="Y645" s="319"/>
    </row>
    <row r="646" spans="1:25" x14ac:dyDescent="0.3">
      <c r="A646" s="262"/>
      <c r="B646" s="262"/>
      <c r="C646" s="264"/>
      <c r="D646" s="262"/>
      <c r="E646" s="263"/>
      <c r="F646" s="264"/>
      <c r="G646" s="274"/>
      <c r="H646" s="266"/>
      <c r="I646" s="274"/>
      <c r="J646" s="266"/>
      <c r="K646" s="274"/>
      <c r="L646" s="266"/>
      <c r="M646" s="271"/>
      <c r="N646" s="266"/>
      <c r="O646" s="275"/>
      <c r="P646" s="270"/>
      <c r="Q646" s="276"/>
      <c r="R646" s="270"/>
      <c r="S646" s="268"/>
      <c r="T646" s="270"/>
      <c r="U646" s="272"/>
      <c r="V646" s="273"/>
      <c r="W646" s="272"/>
      <c r="X646" s="273"/>
      <c r="Y646" s="319"/>
    </row>
    <row r="647" spans="1:25" x14ac:dyDescent="0.3">
      <c r="A647" s="262"/>
      <c r="B647" s="262"/>
      <c r="C647" s="264"/>
      <c r="D647" s="262"/>
      <c r="E647" s="263"/>
      <c r="F647" s="264"/>
      <c r="G647" s="274"/>
      <c r="H647" s="266"/>
      <c r="I647" s="274"/>
      <c r="J647" s="266"/>
      <c r="K647" s="274"/>
      <c r="L647" s="266"/>
      <c r="M647" s="271"/>
      <c r="N647" s="266"/>
      <c r="O647" s="275"/>
      <c r="P647" s="270"/>
      <c r="Q647" s="276"/>
      <c r="R647" s="270"/>
      <c r="S647" s="268"/>
      <c r="T647" s="270"/>
      <c r="U647" s="272"/>
      <c r="V647" s="273"/>
      <c r="W647" s="272"/>
      <c r="X647" s="273"/>
      <c r="Y647" s="319"/>
    </row>
    <row r="648" spans="1:25" x14ac:dyDescent="0.3">
      <c r="A648" s="262"/>
      <c r="B648" s="262"/>
      <c r="C648" s="264"/>
      <c r="D648" s="262"/>
      <c r="E648" s="263"/>
      <c r="F648" s="264"/>
      <c r="G648" s="274"/>
      <c r="H648" s="266"/>
      <c r="I648" s="274"/>
      <c r="J648" s="266"/>
      <c r="K648" s="274"/>
      <c r="L648" s="266"/>
      <c r="M648" s="271"/>
      <c r="N648" s="266"/>
      <c r="O648" s="269"/>
      <c r="P648" s="270"/>
      <c r="Q648" s="276"/>
      <c r="R648" s="270"/>
      <c r="S648" s="268"/>
      <c r="T648" s="270"/>
      <c r="U648" s="272"/>
      <c r="V648" s="273"/>
      <c r="W648" s="272"/>
      <c r="X648" s="273"/>
      <c r="Y648" s="319"/>
    </row>
    <row r="649" spans="1:25" x14ac:dyDescent="0.3">
      <c r="A649" s="262"/>
      <c r="B649" s="262"/>
      <c r="C649" s="264"/>
      <c r="D649" s="262"/>
      <c r="E649" s="263"/>
      <c r="F649" s="264"/>
      <c r="G649" s="274"/>
      <c r="H649" s="266"/>
      <c r="I649" s="274"/>
      <c r="J649" s="266"/>
      <c r="K649" s="274"/>
      <c r="L649" s="266"/>
      <c r="M649" s="271"/>
      <c r="N649" s="266"/>
      <c r="O649" s="269"/>
      <c r="P649" s="270"/>
      <c r="Q649" s="276"/>
      <c r="R649" s="270"/>
      <c r="S649" s="268"/>
      <c r="T649" s="270"/>
      <c r="U649" s="272"/>
      <c r="V649" s="273"/>
      <c r="W649" s="272"/>
      <c r="X649" s="273"/>
      <c r="Y649" s="319"/>
    </row>
    <row r="650" spans="1:25" x14ac:dyDescent="0.3">
      <c r="A650" s="262"/>
      <c r="B650" s="262"/>
      <c r="C650" s="264"/>
      <c r="D650" s="262"/>
      <c r="E650" s="263"/>
      <c r="F650" s="264"/>
      <c r="G650" s="274"/>
      <c r="H650" s="266"/>
      <c r="I650" s="274"/>
      <c r="J650" s="266"/>
      <c r="K650" s="274"/>
      <c r="L650" s="266"/>
      <c r="M650" s="271"/>
      <c r="N650" s="266"/>
      <c r="O650" s="269"/>
      <c r="P650" s="270"/>
      <c r="Q650" s="276"/>
      <c r="R650" s="270"/>
      <c r="S650" s="268"/>
      <c r="T650" s="270"/>
      <c r="U650" s="272"/>
      <c r="V650" s="273"/>
      <c r="W650" s="272"/>
      <c r="X650" s="273"/>
      <c r="Y650" s="319"/>
    </row>
    <row r="651" spans="1:25" x14ac:dyDescent="0.3">
      <c r="A651" s="262"/>
      <c r="B651" s="262"/>
      <c r="C651" s="264"/>
      <c r="D651" s="262"/>
      <c r="E651" s="263"/>
      <c r="F651" s="264"/>
      <c r="G651" s="274"/>
      <c r="H651" s="266"/>
      <c r="I651" s="274"/>
      <c r="J651" s="266"/>
      <c r="K651" s="274"/>
      <c r="L651" s="266"/>
      <c r="M651" s="271"/>
      <c r="N651" s="266"/>
      <c r="O651" s="275"/>
      <c r="P651" s="270"/>
      <c r="Q651" s="276"/>
      <c r="R651" s="270"/>
      <c r="S651" s="268"/>
      <c r="T651" s="270"/>
      <c r="U651" s="272"/>
      <c r="V651" s="273"/>
      <c r="W651" s="272"/>
      <c r="X651" s="273"/>
      <c r="Y651" s="319"/>
    </row>
    <row r="652" spans="1:25" x14ac:dyDescent="0.3">
      <c r="A652" s="262"/>
      <c r="B652" s="262"/>
      <c r="C652" s="264"/>
      <c r="D652" s="262"/>
      <c r="E652" s="263"/>
      <c r="F652" s="264"/>
      <c r="G652" s="274"/>
      <c r="H652" s="266"/>
      <c r="I652" s="274"/>
      <c r="J652" s="266"/>
      <c r="K652" s="274"/>
      <c r="L652" s="266"/>
      <c r="M652" s="271"/>
      <c r="N652" s="266"/>
      <c r="O652" s="275"/>
      <c r="P652" s="270"/>
      <c r="Q652" s="276"/>
      <c r="R652" s="270"/>
      <c r="S652" s="268"/>
      <c r="T652" s="270"/>
      <c r="U652" s="272"/>
      <c r="V652" s="273"/>
      <c r="W652" s="272"/>
      <c r="X652" s="273"/>
      <c r="Y652" s="319"/>
    </row>
    <row r="653" spans="1:25" x14ac:dyDescent="0.3">
      <c r="A653" s="262"/>
      <c r="B653" s="262"/>
      <c r="C653" s="264"/>
      <c r="D653" s="262"/>
      <c r="E653" s="263"/>
      <c r="F653" s="264"/>
      <c r="G653" s="274"/>
      <c r="H653" s="266"/>
      <c r="I653" s="274"/>
      <c r="J653" s="266"/>
      <c r="K653" s="274"/>
      <c r="L653" s="266"/>
      <c r="M653" s="271"/>
      <c r="N653" s="266"/>
      <c r="O653" s="269"/>
      <c r="P653" s="270"/>
      <c r="Q653" s="276"/>
      <c r="R653" s="270"/>
      <c r="S653" s="268"/>
      <c r="T653" s="270"/>
      <c r="U653" s="272"/>
      <c r="V653" s="273"/>
      <c r="W653" s="272"/>
      <c r="X653" s="273"/>
      <c r="Y653" s="319"/>
    </row>
    <row r="654" spans="1:25" x14ac:dyDescent="0.3">
      <c r="A654" s="262"/>
      <c r="B654" s="262"/>
      <c r="C654" s="264"/>
      <c r="D654" s="262"/>
      <c r="E654" s="263"/>
      <c r="F654" s="264"/>
      <c r="G654" s="274"/>
      <c r="H654" s="266"/>
      <c r="I654" s="274"/>
      <c r="J654" s="266"/>
      <c r="K654" s="274"/>
      <c r="L654" s="266"/>
      <c r="M654" s="271"/>
      <c r="N654" s="266"/>
      <c r="O654" s="269"/>
      <c r="P654" s="270"/>
      <c r="Q654" s="276"/>
      <c r="R654" s="270"/>
      <c r="S654" s="268"/>
      <c r="T654" s="270"/>
      <c r="U654" s="272"/>
      <c r="V654" s="273"/>
      <c r="W654" s="272"/>
      <c r="X654" s="273"/>
      <c r="Y654" s="319"/>
    </row>
    <row r="655" spans="1:25" x14ac:dyDescent="0.3">
      <c r="A655" s="262"/>
      <c r="B655" s="262"/>
      <c r="C655" s="264"/>
      <c r="D655" s="262"/>
      <c r="E655" s="263"/>
      <c r="F655" s="264"/>
      <c r="G655" s="274"/>
      <c r="H655" s="266"/>
      <c r="I655" s="274"/>
      <c r="J655" s="266"/>
      <c r="K655" s="274"/>
      <c r="L655" s="266"/>
      <c r="M655" s="271"/>
      <c r="N655" s="266"/>
      <c r="O655" s="269"/>
      <c r="P655" s="270"/>
      <c r="Q655" s="276"/>
      <c r="R655" s="270"/>
      <c r="S655" s="268"/>
      <c r="T655" s="270"/>
      <c r="U655" s="272"/>
      <c r="V655" s="273"/>
      <c r="W655" s="272"/>
      <c r="X655" s="273"/>
      <c r="Y655" s="319"/>
    </row>
    <row r="656" spans="1:25" x14ac:dyDescent="0.3">
      <c r="A656" s="262"/>
      <c r="B656" s="262"/>
      <c r="C656" s="264"/>
      <c r="D656" s="262"/>
      <c r="E656" s="263"/>
      <c r="F656" s="264"/>
      <c r="G656" s="274"/>
      <c r="H656" s="266"/>
      <c r="I656" s="274"/>
      <c r="J656" s="266"/>
      <c r="K656" s="274"/>
      <c r="L656" s="266"/>
      <c r="M656" s="271"/>
      <c r="N656" s="266"/>
      <c r="O656" s="269"/>
      <c r="P656" s="270"/>
      <c r="Q656" s="276"/>
      <c r="R656" s="270"/>
      <c r="S656" s="268"/>
      <c r="T656" s="270"/>
      <c r="U656" s="272"/>
      <c r="V656" s="273"/>
      <c r="W656" s="272"/>
      <c r="X656" s="273"/>
      <c r="Y656" s="319"/>
    </row>
    <row r="657" spans="1:25" x14ac:dyDescent="0.3">
      <c r="A657" s="262"/>
      <c r="B657" s="262"/>
      <c r="C657" s="264"/>
      <c r="D657" s="262"/>
      <c r="E657" s="263"/>
      <c r="F657" s="264"/>
      <c r="G657" s="274"/>
      <c r="H657" s="266"/>
      <c r="I657" s="274"/>
      <c r="J657" s="266"/>
      <c r="K657" s="274"/>
      <c r="L657" s="266"/>
      <c r="M657" s="271"/>
      <c r="N657" s="266"/>
      <c r="O657" s="269"/>
      <c r="P657" s="270"/>
      <c r="Q657" s="276"/>
      <c r="R657" s="270"/>
      <c r="S657" s="268"/>
      <c r="T657" s="270"/>
      <c r="U657" s="272"/>
      <c r="V657" s="273"/>
      <c r="W657" s="272"/>
      <c r="X657" s="273"/>
      <c r="Y657" s="319"/>
    </row>
    <row r="658" spans="1:25" x14ac:dyDescent="0.3">
      <c r="A658" s="262"/>
      <c r="B658" s="262"/>
      <c r="C658" s="264"/>
      <c r="D658" s="262"/>
      <c r="E658" s="263"/>
      <c r="F658" s="264"/>
      <c r="G658" s="274"/>
      <c r="H658" s="266"/>
      <c r="I658" s="274"/>
      <c r="J658" s="266"/>
      <c r="K658" s="274"/>
      <c r="L658" s="266"/>
      <c r="M658" s="271"/>
      <c r="N658" s="266"/>
      <c r="O658" s="269"/>
      <c r="P658" s="270"/>
      <c r="Q658" s="276"/>
      <c r="R658" s="270"/>
      <c r="S658" s="268"/>
      <c r="T658" s="270"/>
      <c r="U658" s="272"/>
      <c r="V658" s="273"/>
      <c r="W658" s="272"/>
      <c r="X658" s="273"/>
      <c r="Y658" s="319"/>
    </row>
    <row r="659" spans="1:25" x14ac:dyDescent="0.3">
      <c r="A659" s="262"/>
      <c r="B659" s="262"/>
      <c r="C659" s="264"/>
      <c r="D659" s="262"/>
      <c r="E659" s="263"/>
      <c r="F659" s="264"/>
      <c r="G659" s="274"/>
      <c r="H659" s="266"/>
      <c r="I659" s="274"/>
      <c r="J659" s="266"/>
      <c r="K659" s="274"/>
      <c r="L659" s="266"/>
      <c r="M659" s="271"/>
      <c r="N659" s="266"/>
      <c r="O659" s="269"/>
      <c r="P659" s="270"/>
      <c r="Q659" s="276"/>
      <c r="R659" s="270"/>
      <c r="S659" s="268"/>
      <c r="T659" s="270"/>
      <c r="U659" s="272"/>
      <c r="V659" s="273"/>
      <c r="W659" s="272"/>
      <c r="X659" s="273"/>
      <c r="Y659" s="319"/>
    </row>
    <row r="660" spans="1:25" x14ac:dyDescent="0.3">
      <c r="A660" s="262"/>
      <c r="B660" s="262"/>
      <c r="C660" s="264"/>
      <c r="D660" s="262"/>
      <c r="E660" s="263"/>
      <c r="F660" s="264"/>
      <c r="G660" s="274"/>
      <c r="H660" s="266"/>
      <c r="I660" s="274"/>
      <c r="J660" s="266"/>
      <c r="K660" s="274"/>
      <c r="L660" s="266"/>
      <c r="M660" s="271"/>
      <c r="N660" s="266"/>
      <c r="O660" s="269"/>
      <c r="P660" s="270"/>
      <c r="Q660" s="276"/>
      <c r="R660" s="270"/>
      <c r="S660" s="268"/>
      <c r="T660" s="270"/>
      <c r="U660" s="272"/>
      <c r="V660" s="273"/>
      <c r="W660" s="272"/>
      <c r="X660" s="273"/>
      <c r="Y660" s="319"/>
    </row>
    <row r="661" spans="1:25" x14ac:dyDescent="0.3">
      <c r="A661" s="262"/>
      <c r="B661" s="262"/>
      <c r="C661" s="264"/>
      <c r="D661" s="262"/>
      <c r="E661" s="263"/>
      <c r="F661" s="264"/>
      <c r="G661" s="274"/>
      <c r="H661" s="266"/>
      <c r="I661" s="274"/>
      <c r="J661" s="266"/>
      <c r="K661" s="274"/>
      <c r="L661" s="266"/>
      <c r="M661" s="271"/>
      <c r="N661" s="266"/>
      <c r="O661" s="269"/>
      <c r="P661" s="270"/>
      <c r="Q661" s="276"/>
      <c r="R661" s="270"/>
      <c r="S661" s="268"/>
      <c r="T661" s="270"/>
      <c r="U661" s="272"/>
      <c r="V661" s="273"/>
      <c r="W661" s="272"/>
      <c r="X661" s="273"/>
      <c r="Y661" s="319"/>
    </row>
    <row r="662" spans="1:25" x14ac:dyDescent="0.3">
      <c r="A662" s="262"/>
      <c r="B662" s="262"/>
      <c r="C662" s="264"/>
      <c r="D662" s="262"/>
      <c r="E662" s="263"/>
      <c r="F662" s="264"/>
      <c r="G662" s="265"/>
      <c r="H662" s="266"/>
      <c r="I662" s="267"/>
      <c r="J662" s="266"/>
      <c r="K662" s="267"/>
      <c r="L662" s="266"/>
      <c r="M662" s="268"/>
      <c r="N662" s="266"/>
      <c r="O662" s="269"/>
      <c r="P662" s="270"/>
      <c r="Q662" s="269"/>
      <c r="R662" s="270"/>
      <c r="S662" s="271"/>
      <c r="T662" s="270"/>
      <c r="U662" s="272"/>
      <c r="V662" s="273"/>
      <c r="W662" s="272"/>
      <c r="X662" s="273"/>
      <c r="Y662" s="319"/>
    </row>
    <row r="663" spans="1:25" x14ac:dyDescent="0.3">
      <c r="A663" s="262"/>
      <c r="B663" s="262"/>
      <c r="C663" s="264"/>
      <c r="D663" s="262"/>
      <c r="E663" s="263"/>
      <c r="F663" s="264"/>
      <c r="G663" s="274"/>
      <c r="H663" s="266"/>
      <c r="I663" s="274"/>
      <c r="J663" s="266"/>
      <c r="K663" s="274"/>
      <c r="L663" s="266"/>
      <c r="M663" s="271"/>
      <c r="N663" s="266"/>
      <c r="O663" s="269"/>
      <c r="P663" s="270"/>
      <c r="Q663" s="276"/>
      <c r="R663" s="270"/>
      <c r="S663" s="268"/>
      <c r="T663" s="270"/>
      <c r="U663" s="272"/>
      <c r="V663" s="273"/>
      <c r="W663" s="272"/>
      <c r="X663" s="273"/>
      <c r="Y663" s="319"/>
    </row>
    <row r="664" spans="1:25" x14ac:dyDescent="0.3">
      <c r="A664" s="262"/>
      <c r="B664" s="262"/>
      <c r="C664" s="264"/>
      <c r="D664" s="262"/>
      <c r="E664" s="263"/>
      <c r="F664" s="264"/>
      <c r="G664" s="274"/>
      <c r="H664" s="266"/>
      <c r="I664" s="274"/>
      <c r="J664" s="266"/>
      <c r="K664" s="274"/>
      <c r="L664" s="266"/>
      <c r="M664" s="271"/>
      <c r="N664" s="266"/>
      <c r="O664" s="269"/>
      <c r="P664" s="270"/>
      <c r="Q664" s="276"/>
      <c r="R664" s="270"/>
      <c r="S664" s="268"/>
      <c r="T664" s="270"/>
      <c r="U664" s="272"/>
      <c r="V664" s="273"/>
      <c r="W664" s="272"/>
      <c r="X664" s="273"/>
      <c r="Y664" s="319"/>
    </row>
    <row r="665" spans="1:25" x14ac:dyDescent="0.3">
      <c r="A665" s="262"/>
      <c r="B665" s="262"/>
      <c r="C665" s="264"/>
      <c r="D665" s="262"/>
      <c r="E665" s="263"/>
      <c r="F665" s="264"/>
      <c r="G665" s="274"/>
      <c r="H665" s="266"/>
      <c r="I665" s="274"/>
      <c r="J665" s="266"/>
      <c r="K665" s="274"/>
      <c r="L665" s="266"/>
      <c r="M665" s="271"/>
      <c r="N665" s="266"/>
      <c r="O665" s="269"/>
      <c r="P665" s="270"/>
      <c r="Q665" s="276"/>
      <c r="R665" s="270"/>
      <c r="S665" s="268"/>
      <c r="T665" s="270"/>
      <c r="U665" s="272"/>
      <c r="V665" s="273"/>
      <c r="W665" s="272"/>
      <c r="X665" s="273"/>
      <c r="Y665" s="319"/>
    </row>
    <row r="666" spans="1:25" x14ac:dyDescent="0.3">
      <c r="A666" s="262"/>
      <c r="B666" s="262"/>
      <c r="C666" s="264"/>
      <c r="D666" s="262"/>
      <c r="E666" s="263"/>
      <c r="F666" s="264"/>
      <c r="G666" s="274"/>
      <c r="H666" s="266"/>
      <c r="I666" s="274"/>
      <c r="J666" s="266"/>
      <c r="K666" s="274"/>
      <c r="L666" s="266"/>
      <c r="M666" s="271"/>
      <c r="N666" s="266"/>
      <c r="O666" s="275"/>
      <c r="P666" s="270"/>
      <c r="Q666" s="276"/>
      <c r="R666" s="270"/>
      <c r="S666" s="268"/>
      <c r="T666" s="270"/>
      <c r="U666" s="272"/>
      <c r="V666" s="273"/>
      <c r="W666" s="272"/>
      <c r="X666" s="273"/>
      <c r="Y666" s="319"/>
    </row>
    <row r="667" spans="1:25" x14ac:dyDescent="0.3">
      <c r="A667" s="262"/>
      <c r="B667" s="262"/>
      <c r="C667" s="264"/>
      <c r="D667" s="262"/>
      <c r="E667" s="263"/>
      <c r="F667" s="264"/>
      <c r="G667" s="274"/>
      <c r="H667" s="266"/>
      <c r="I667" s="274"/>
      <c r="J667" s="266"/>
      <c r="K667" s="274"/>
      <c r="L667" s="266"/>
      <c r="M667" s="271"/>
      <c r="N667" s="266"/>
      <c r="O667" s="275"/>
      <c r="P667" s="270"/>
      <c r="Q667" s="276"/>
      <c r="R667" s="270"/>
      <c r="S667" s="268"/>
      <c r="T667" s="270"/>
      <c r="U667" s="272"/>
      <c r="V667" s="273"/>
      <c r="W667" s="272"/>
      <c r="X667" s="273"/>
      <c r="Y667" s="319"/>
    </row>
    <row r="668" spans="1:25" x14ac:dyDescent="0.3">
      <c r="A668" s="262"/>
      <c r="B668" s="262"/>
      <c r="C668" s="264"/>
      <c r="D668" s="262"/>
      <c r="E668" s="263"/>
      <c r="F668" s="264"/>
      <c r="G668" s="265"/>
      <c r="H668" s="266"/>
      <c r="I668" s="267"/>
      <c r="J668" s="266"/>
      <c r="K668" s="267"/>
      <c r="L668" s="266"/>
      <c r="M668" s="268"/>
      <c r="N668" s="266"/>
      <c r="O668" s="269"/>
      <c r="P668" s="270"/>
      <c r="Q668" s="269"/>
      <c r="R668" s="270"/>
      <c r="S668" s="271"/>
      <c r="T668" s="270"/>
      <c r="U668" s="272"/>
      <c r="V668" s="273"/>
      <c r="W668" s="272"/>
      <c r="X668" s="273"/>
      <c r="Y668" s="319"/>
    </row>
    <row r="669" spans="1:25" x14ac:dyDescent="0.3">
      <c r="A669" s="262"/>
      <c r="B669" s="262"/>
      <c r="C669" s="264"/>
      <c r="D669" s="262"/>
      <c r="E669" s="263"/>
      <c r="F669" s="264"/>
      <c r="G669" s="265"/>
      <c r="H669" s="266"/>
      <c r="I669" s="267"/>
      <c r="J669" s="266"/>
      <c r="K669" s="267"/>
      <c r="L669" s="266"/>
      <c r="M669" s="268"/>
      <c r="N669" s="266"/>
      <c r="O669" s="269"/>
      <c r="P669" s="270"/>
      <c r="Q669" s="269"/>
      <c r="R669" s="270"/>
      <c r="S669" s="271"/>
      <c r="T669" s="270"/>
      <c r="U669" s="272"/>
      <c r="V669" s="273"/>
      <c r="W669" s="272"/>
      <c r="X669" s="273"/>
      <c r="Y669" s="319"/>
    </row>
    <row r="670" spans="1:25" x14ac:dyDescent="0.3">
      <c r="A670" s="262"/>
      <c r="B670" s="262"/>
      <c r="C670" s="264"/>
      <c r="D670" s="262"/>
      <c r="E670" s="263"/>
      <c r="F670" s="264"/>
      <c r="G670" s="274"/>
      <c r="H670" s="266"/>
      <c r="I670" s="274"/>
      <c r="J670" s="266"/>
      <c r="K670" s="274"/>
      <c r="L670" s="266"/>
      <c r="M670" s="271"/>
      <c r="N670" s="266"/>
      <c r="O670" s="269"/>
      <c r="P670" s="270"/>
      <c r="Q670" s="276"/>
      <c r="R670" s="270"/>
      <c r="S670" s="268"/>
      <c r="T670" s="270"/>
      <c r="U670" s="272"/>
      <c r="V670" s="273"/>
      <c r="W670" s="272"/>
      <c r="X670" s="273"/>
      <c r="Y670" s="319"/>
    </row>
    <row r="671" spans="1:25" x14ac:dyDescent="0.3">
      <c r="A671" s="262"/>
      <c r="B671" s="262"/>
      <c r="C671" s="264"/>
      <c r="D671" s="262"/>
      <c r="E671" s="263"/>
      <c r="F671" s="264"/>
      <c r="G671" s="274"/>
      <c r="H671" s="266"/>
      <c r="I671" s="274"/>
      <c r="J671" s="266"/>
      <c r="K671" s="274"/>
      <c r="L671" s="266"/>
      <c r="M671" s="271"/>
      <c r="N671" s="266"/>
      <c r="O671" s="269"/>
      <c r="P671" s="270"/>
      <c r="Q671" s="276"/>
      <c r="R671" s="270"/>
      <c r="S671" s="268"/>
      <c r="T671" s="270"/>
      <c r="U671" s="272"/>
      <c r="V671" s="273"/>
      <c r="W671" s="272"/>
      <c r="X671" s="273"/>
      <c r="Y671" s="319"/>
    </row>
    <row r="672" spans="1:25" x14ac:dyDescent="0.3">
      <c r="A672" s="262"/>
      <c r="B672" s="262"/>
      <c r="C672" s="264"/>
      <c r="D672" s="262"/>
      <c r="E672" s="263"/>
      <c r="F672" s="264"/>
      <c r="G672" s="274"/>
      <c r="H672" s="266"/>
      <c r="I672" s="274"/>
      <c r="J672" s="266"/>
      <c r="K672" s="274"/>
      <c r="L672" s="266"/>
      <c r="M672" s="271"/>
      <c r="N672" s="266"/>
      <c r="O672" s="269"/>
      <c r="P672" s="270"/>
      <c r="Q672" s="276"/>
      <c r="R672" s="270"/>
      <c r="S672" s="268"/>
      <c r="T672" s="270"/>
      <c r="U672" s="272"/>
      <c r="V672" s="273"/>
      <c r="W672" s="272"/>
      <c r="X672" s="273"/>
      <c r="Y672" s="319"/>
    </row>
    <row r="673" spans="1:25" x14ac:dyDescent="0.3">
      <c r="A673" s="262"/>
      <c r="B673" s="262"/>
      <c r="C673" s="264"/>
      <c r="D673" s="262"/>
      <c r="E673" s="263"/>
      <c r="F673" s="264"/>
      <c r="G673" s="265"/>
      <c r="H673" s="266"/>
      <c r="I673" s="267"/>
      <c r="J673" s="266"/>
      <c r="K673" s="267"/>
      <c r="L673" s="266"/>
      <c r="M673" s="268"/>
      <c r="N673" s="266"/>
      <c r="O673" s="269"/>
      <c r="P673" s="270"/>
      <c r="Q673" s="276"/>
      <c r="R673" s="270"/>
      <c r="S673" s="268"/>
      <c r="T673" s="270"/>
      <c r="U673" s="272"/>
      <c r="V673" s="273"/>
      <c r="W673" s="272"/>
      <c r="X673" s="273"/>
      <c r="Y673" s="319"/>
    </row>
    <row r="674" spans="1:25" x14ac:dyDescent="0.3">
      <c r="A674" s="262"/>
      <c r="B674" s="262"/>
      <c r="C674" s="264"/>
      <c r="D674" s="262"/>
      <c r="E674" s="263"/>
      <c r="F674" s="264"/>
      <c r="G674" s="265"/>
      <c r="H674" s="266"/>
      <c r="I674" s="267"/>
      <c r="J674" s="266"/>
      <c r="K674" s="267"/>
      <c r="L674" s="266"/>
      <c r="M674" s="268"/>
      <c r="N674" s="266"/>
      <c r="O674" s="269"/>
      <c r="P674" s="270"/>
      <c r="Q674" s="276"/>
      <c r="R674" s="270"/>
      <c r="S674" s="268"/>
      <c r="T674" s="270"/>
      <c r="U674" s="272"/>
      <c r="V674" s="273"/>
      <c r="W674" s="272"/>
      <c r="X674" s="273"/>
      <c r="Y674" s="319"/>
    </row>
    <row r="675" spans="1:25" x14ac:dyDescent="0.3">
      <c r="A675" s="262"/>
      <c r="B675" s="262"/>
      <c r="C675" s="264"/>
      <c r="D675" s="262"/>
      <c r="E675" s="263"/>
      <c r="F675" s="264"/>
      <c r="G675" s="265"/>
      <c r="H675" s="266"/>
      <c r="I675" s="267"/>
      <c r="J675" s="266"/>
      <c r="K675" s="267"/>
      <c r="L675" s="266"/>
      <c r="M675" s="268"/>
      <c r="N675" s="266"/>
      <c r="O675" s="269"/>
      <c r="P675" s="270"/>
      <c r="Q675" s="276"/>
      <c r="R675" s="270"/>
      <c r="S675" s="268"/>
      <c r="T675" s="270"/>
      <c r="U675" s="272"/>
      <c r="V675" s="273"/>
      <c r="W675" s="272"/>
      <c r="X675" s="273"/>
      <c r="Y675" s="319"/>
    </row>
    <row r="676" spans="1:25" x14ac:dyDescent="0.3">
      <c r="A676" s="262"/>
      <c r="B676" s="262"/>
      <c r="C676" s="264"/>
      <c r="D676" s="262"/>
      <c r="E676" s="263"/>
      <c r="F676" s="264"/>
      <c r="G676" s="274"/>
      <c r="H676" s="266"/>
      <c r="I676" s="274"/>
      <c r="J676" s="266"/>
      <c r="K676" s="274"/>
      <c r="L676" s="266"/>
      <c r="M676" s="271"/>
      <c r="N676" s="266"/>
      <c r="O676" s="269"/>
      <c r="P676" s="270"/>
      <c r="Q676" s="269"/>
      <c r="R676" s="270"/>
      <c r="S676" s="271"/>
      <c r="T676" s="270"/>
      <c r="U676" s="272"/>
      <c r="V676" s="273"/>
      <c r="W676" s="278"/>
      <c r="X676" s="273"/>
      <c r="Y676" s="319"/>
    </row>
    <row r="677" spans="1:25" x14ac:dyDescent="0.3">
      <c r="A677" s="3"/>
      <c r="B677" s="3"/>
      <c r="C677" s="4"/>
      <c r="D677" s="3"/>
      <c r="E677" s="3"/>
      <c r="F677" s="4"/>
      <c r="G677" s="5"/>
      <c r="H677" s="6"/>
      <c r="I677" s="5"/>
      <c r="J677" s="6"/>
      <c r="K677" s="5"/>
      <c r="L677" s="6"/>
      <c r="M677" s="5"/>
      <c r="N677" s="6"/>
      <c r="O677" s="7"/>
      <c r="P677" s="8"/>
      <c r="Q677" s="7"/>
      <c r="R677" s="8"/>
      <c r="S677" s="7"/>
      <c r="T677" s="8"/>
      <c r="U677" s="9"/>
      <c r="V677" s="10"/>
      <c r="W677" s="9"/>
      <c r="X677" s="10"/>
      <c r="Y677" s="2"/>
    </row>
    <row r="678" spans="1:25" x14ac:dyDescent="0.3">
      <c r="A678" s="262"/>
      <c r="B678" s="262"/>
      <c r="C678" s="264"/>
      <c r="D678" s="262"/>
      <c r="E678" s="263"/>
      <c r="F678" s="264"/>
      <c r="G678" s="265"/>
      <c r="H678" s="266"/>
      <c r="I678" s="267"/>
      <c r="J678" s="266"/>
      <c r="K678" s="267"/>
      <c r="L678" s="266"/>
      <c r="M678" s="268"/>
      <c r="N678" s="266"/>
      <c r="O678" s="269"/>
      <c r="P678" s="270"/>
      <c r="Q678" s="269"/>
      <c r="R678" s="270"/>
      <c r="S678" s="271"/>
      <c r="T678" s="270"/>
      <c r="U678" s="272"/>
      <c r="V678" s="273"/>
      <c r="W678" s="272"/>
      <c r="X678" s="273"/>
      <c r="Y678" s="319"/>
    </row>
    <row r="679" spans="1:25" x14ac:dyDescent="0.3">
      <c r="A679" s="262"/>
      <c r="B679" s="262"/>
      <c r="C679" s="264"/>
      <c r="D679" s="262"/>
      <c r="E679" s="263"/>
      <c r="F679" s="264"/>
      <c r="G679" s="265"/>
      <c r="H679" s="266"/>
      <c r="I679" s="267"/>
      <c r="J679" s="266"/>
      <c r="K679" s="267"/>
      <c r="L679" s="266"/>
      <c r="M679" s="268"/>
      <c r="N679" s="266"/>
      <c r="O679" s="269"/>
      <c r="P679" s="270"/>
      <c r="Q679" s="269"/>
      <c r="R679" s="270"/>
      <c r="S679" s="271"/>
      <c r="T679" s="270"/>
      <c r="U679" s="272"/>
      <c r="V679" s="273"/>
      <c r="W679" s="272"/>
      <c r="X679" s="273"/>
      <c r="Y679" s="319"/>
    </row>
    <row r="680" spans="1:25" x14ac:dyDescent="0.3">
      <c r="A680" s="262"/>
      <c r="B680" s="262"/>
      <c r="C680" s="264"/>
      <c r="D680" s="262"/>
      <c r="E680" s="263"/>
      <c r="F680" s="264"/>
      <c r="G680" s="265"/>
      <c r="H680" s="266"/>
      <c r="I680" s="267"/>
      <c r="J680" s="266"/>
      <c r="K680" s="267"/>
      <c r="L680" s="266"/>
      <c r="M680" s="268"/>
      <c r="N680" s="266"/>
      <c r="O680" s="269"/>
      <c r="P680" s="270"/>
      <c r="Q680" s="269"/>
      <c r="R680" s="270"/>
      <c r="S680" s="271"/>
      <c r="T680" s="270"/>
      <c r="U680" s="272"/>
      <c r="V680" s="273"/>
      <c r="W680" s="272"/>
      <c r="X680" s="273"/>
      <c r="Y680" s="319"/>
    </row>
    <row r="681" spans="1:25" x14ac:dyDescent="0.3">
      <c r="A681" s="262"/>
      <c r="B681" s="262"/>
      <c r="C681" s="264"/>
      <c r="D681" s="262"/>
      <c r="E681" s="263"/>
      <c r="F681" s="264"/>
      <c r="G681" s="274"/>
      <c r="H681" s="266"/>
      <c r="I681" s="274"/>
      <c r="J681" s="266"/>
      <c r="K681" s="274"/>
      <c r="L681" s="266"/>
      <c r="M681" s="271"/>
      <c r="N681" s="266"/>
      <c r="O681" s="275"/>
      <c r="P681" s="270"/>
      <c r="Q681" s="276"/>
      <c r="R681" s="270"/>
      <c r="S681" s="268"/>
      <c r="T681" s="270"/>
      <c r="U681" s="272"/>
      <c r="V681" s="273"/>
      <c r="W681" s="272"/>
      <c r="X681" s="273"/>
      <c r="Y681" s="319"/>
    </row>
    <row r="682" spans="1:25" x14ac:dyDescent="0.3">
      <c r="A682" s="262"/>
      <c r="B682" s="262"/>
      <c r="C682" s="264"/>
      <c r="D682" s="262"/>
      <c r="E682" s="263"/>
      <c r="F682" s="264"/>
      <c r="G682" s="274"/>
      <c r="H682" s="266"/>
      <c r="I682" s="274"/>
      <c r="J682" s="266"/>
      <c r="K682" s="274"/>
      <c r="L682" s="266"/>
      <c r="M682" s="271"/>
      <c r="N682" s="266"/>
      <c r="O682" s="269"/>
      <c r="P682" s="270"/>
      <c r="Q682" s="269"/>
      <c r="R682" s="270"/>
      <c r="S682" s="271"/>
      <c r="T682" s="270"/>
      <c r="U682" s="277"/>
      <c r="V682" s="273"/>
      <c r="W682" s="278"/>
      <c r="X682" s="273"/>
      <c r="Y682" s="319"/>
    </row>
    <row r="683" spans="1:25" x14ac:dyDescent="0.3">
      <c r="A683" s="262"/>
      <c r="B683" s="262"/>
      <c r="C683" s="264"/>
      <c r="D683" s="262"/>
      <c r="E683" s="263"/>
      <c r="F683" s="264"/>
      <c r="G683" s="265"/>
      <c r="H683" s="266"/>
      <c r="I683" s="267"/>
      <c r="J683" s="266"/>
      <c r="K683" s="267"/>
      <c r="L683" s="266"/>
      <c r="M683" s="268"/>
      <c r="N683" s="266"/>
      <c r="O683" s="269"/>
      <c r="P683" s="270"/>
      <c r="Q683" s="269"/>
      <c r="R683" s="270"/>
      <c r="S683" s="271"/>
      <c r="T683" s="270"/>
      <c r="U683" s="272"/>
      <c r="V683" s="273"/>
      <c r="W683" s="272"/>
      <c r="X683" s="273"/>
      <c r="Y683" s="319"/>
    </row>
    <row r="684" spans="1:25" x14ac:dyDescent="0.3">
      <c r="A684" s="262"/>
      <c r="B684" s="262"/>
      <c r="C684" s="264"/>
      <c r="D684" s="262"/>
      <c r="E684" s="263"/>
      <c r="F684" s="264"/>
      <c r="G684" s="274"/>
      <c r="H684" s="266"/>
      <c r="I684" s="274"/>
      <c r="J684" s="266"/>
      <c r="K684" s="274"/>
      <c r="L684" s="266"/>
      <c r="M684" s="271"/>
      <c r="N684" s="266"/>
      <c r="O684" s="275"/>
      <c r="P684" s="270"/>
      <c r="Q684" s="276"/>
      <c r="R684" s="270"/>
      <c r="S684" s="268"/>
      <c r="T684" s="270"/>
      <c r="U684" s="272"/>
      <c r="V684" s="273"/>
      <c r="W684" s="272"/>
      <c r="X684" s="273"/>
      <c r="Y684" s="319"/>
    </row>
    <row r="685" spans="1:25" x14ac:dyDescent="0.3">
      <c r="A685" s="262"/>
      <c r="B685" s="262"/>
      <c r="C685" s="264"/>
      <c r="D685" s="262"/>
      <c r="E685" s="263"/>
      <c r="F685" s="264"/>
      <c r="G685" s="274"/>
      <c r="H685" s="266"/>
      <c r="I685" s="274"/>
      <c r="J685" s="266"/>
      <c r="K685" s="274"/>
      <c r="L685" s="266"/>
      <c r="M685" s="271"/>
      <c r="N685" s="266"/>
      <c r="O685" s="275"/>
      <c r="P685" s="270"/>
      <c r="Q685" s="276"/>
      <c r="R685" s="270"/>
      <c r="S685" s="268"/>
      <c r="T685" s="270"/>
      <c r="U685" s="272"/>
      <c r="V685" s="273"/>
      <c r="W685" s="272"/>
      <c r="X685" s="273"/>
      <c r="Y685" s="319"/>
    </row>
    <row r="686" spans="1:25" x14ac:dyDescent="0.3">
      <c r="A686" s="262"/>
      <c r="B686" s="262"/>
      <c r="C686" s="264"/>
      <c r="D686" s="262"/>
      <c r="E686" s="263"/>
      <c r="F686" s="264"/>
      <c r="G686" s="274"/>
      <c r="H686" s="266"/>
      <c r="I686" s="274"/>
      <c r="J686" s="266"/>
      <c r="K686" s="274"/>
      <c r="L686" s="266"/>
      <c r="M686" s="271"/>
      <c r="N686" s="266"/>
      <c r="O686" s="275"/>
      <c r="P686" s="270"/>
      <c r="Q686" s="276"/>
      <c r="R686" s="270"/>
      <c r="S686" s="268"/>
      <c r="T686" s="270"/>
      <c r="U686" s="272"/>
      <c r="V686" s="273"/>
      <c r="W686" s="272"/>
      <c r="X686" s="273"/>
      <c r="Y686" s="319"/>
    </row>
    <row r="687" spans="1:25" x14ac:dyDescent="0.3">
      <c r="A687" s="262"/>
      <c r="B687" s="262"/>
      <c r="C687" s="264"/>
      <c r="D687" s="262"/>
      <c r="E687" s="263"/>
      <c r="F687" s="264"/>
      <c r="G687" s="274"/>
      <c r="H687" s="266"/>
      <c r="I687" s="274"/>
      <c r="J687" s="266"/>
      <c r="K687" s="274"/>
      <c r="L687" s="266"/>
      <c r="M687" s="271"/>
      <c r="N687" s="266"/>
      <c r="O687" s="275"/>
      <c r="P687" s="270"/>
      <c r="Q687" s="276"/>
      <c r="R687" s="270"/>
      <c r="S687" s="268"/>
      <c r="T687" s="270"/>
      <c r="U687" s="272"/>
      <c r="V687" s="273"/>
      <c r="W687" s="272"/>
      <c r="X687" s="273"/>
      <c r="Y687" s="319"/>
    </row>
    <row r="688" spans="1:25" x14ac:dyDescent="0.3">
      <c r="A688" s="262"/>
      <c r="B688" s="262"/>
      <c r="C688" s="264"/>
      <c r="D688" s="262"/>
      <c r="E688" s="263"/>
      <c r="F688" s="264"/>
      <c r="G688" s="274"/>
      <c r="H688" s="266"/>
      <c r="I688" s="274"/>
      <c r="J688" s="266"/>
      <c r="K688" s="274"/>
      <c r="L688" s="266"/>
      <c r="M688" s="271"/>
      <c r="N688" s="266"/>
      <c r="O688" s="275"/>
      <c r="P688" s="270"/>
      <c r="Q688" s="276"/>
      <c r="R688" s="270"/>
      <c r="S688" s="268"/>
      <c r="T688" s="270"/>
      <c r="U688" s="272"/>
      <c r="V688" s="273"/>
      <c r="W688" s="272"/>
      <c r="X688" s="273"/>
      <c r="Y688" s="319"/>
    </row>
    <row r="689" spans="1:25" x14ac:dyDescent="0.3">
      <c r="A689" s="262"/>
      <c r="B689" s="262"/>
      <c r="C689" s="264"/>
      <c r="D689" s="262"/>
      <c r="E689" s="263"/>
      <c r="F689" s="264"/>
      <c r="G689" s="274"/>
      <c r="H689" s="266"/>
      <c r="I689" s="274"/>
      <c r="J689" s="266"/>
      <c r="K689" s="274"/>
      <c r="L689" s="266"/>
      <c r="M689" s="271"/>
      <c r="N689" s="266"/>
      <c r="O689" s="275"/>
      <c r="P689" s="270"/>
      <c r="Q689" s="276"/>
      <c r="R689" s="270"/>
      <c r="S689" s="268"/>
      <c r="T689" s="270"/>
      <c r="U689" s="272"/>
      <c r="V689" s="273"/>
      <c r="W689" s="272"/>
      <c r="X689" s="273"/>
      <c r="Y689" s="319"/>
    </row>
    <row r="690" spans="1:25" x14ac:dyDescent="0.3">
      <c r="A690" s="262"/>
      <c r="B690" s="262"/>
      <c r="C690" s="264"/>
      <c r="D690" s="262"/>
      <c r="E690" s="263"/>
      <c r="F690" s="264"/>
      <c r="G690" s="265"/>
      <c r="H690" s="266"/>
      <c r="I690" s="267"/>
      <c r="J690" s="266"/>
      <c r="K690" s="267"/>
      <c r="L690" s="266"/>
      <c r="M690" s="268"/>
      <c r="N690" s="266"/>
      <c r="O690" s="269"/>
      <c r="P690" s="270"/>
      <c r="Q690" s="269"/>
      <c r="R690" s="270"/>
      <c r="S690" s="271"/>
      <c r="T690" s="270"/>
      <c r="U690" s="272"/>
      <c r="V690" s="273"/>
      <c r="W690" s="272"/>
      <c r="X690" s="273"/>
      <c r="Y690" s="319"/>
    </row>
    <row r="691" spans="1:25" x14ac:dyDescent="0.3">
      <c r="A691" s="262"/>
      <c r="B691" s="262"/>
      <c r="C691" s="264"/>
      <c r="D691" s="262"/>
      <c r="E691" s="263"/>
      <c r="F691" s="264"/>
      <c r="G691" s="265"/>
      <c r="H691" s="266"/>
      <c r="I691" s="267"/>
      <c r="J691" s="266"/>
      <c r="K691" s="267"/>
      <c r="L691" s="266"/>
      <c r="M691" s="268"/>
      <c r="N691" s="266"/>
      <c r="O691" s="269"/>
      <c r="P691" s="270"/>
      <c r="Q691" s="269"/>
      <c r="R691" s="270"/>
      <c r="S691" s="271"/>
      <c r="T691" s="270"/>
      <c r="U691" s="272"/>
      <c r="V691" s="273"/>
      <c r="W691" s="272"/>
      <c r="X691" s="273"/>
      <c r="Y691" s="319"/>
    </row>
    <row r="692" spans="1:25" x14ac:dyDescent="0.3">
      <c r="A692" s="262"/>
      <c r="B692" s="262"/>
      <c r="C692" s="264"/>
      <c r="D692" s="262"/>
      <c r="E692" s="263"/>
      <c r="F692" s="264"/>
      <c r="G692" s="274"/>
      <c r="H692" s="266"/>
      <c r="I692" s="274"/>
      <c r="J692" s="266"/>
      <c r="K692" s="274"/>
      <c r="L692" s="266"/>
      <c r="M692" s="271"/>
      <c r="N692" s="266"/>
      <c r="O692" s="275"/>
      <c r="P692" s="270"/>
      <c r="Q692" s="276"/>
      <c r="R692" s="270"/>
      <c r="S692" s="268"/>
      <c r="T692" s="270"/>
      <c r="U692" s="272"/>
      <c r="V692" s="273"/>
      <c r="W692" s="272"/>
      <c r="X692" s="273"/>
      <c r="Y692" s="319"/>
    </row>
    <row r="693" spans="1:25" x14ac:dyDescent="0.3">
      <c r="A693" s="262"/>
      <c r="B693" s="262"/>
      <c r="C693" s="264"/>
      <c r="D693" s="262"/>
      <c r="E693" s="263"/>
      <c r="F693" s="264"/>
      <c r="G693" s="274"/>
      <c r="H693" s="266"/>
      <c r="I693" s="274"/>
      <c r="J693" s="266"/>
      <c r="K693" s="274"/>
      <c r="L693" s="266"/>
      <c r="M693" s="271"/>
      <c r="N693" s="266"/>
      <c r="O693" s="275"/>
      <c r="P693" s="270"/>
      <c r="Q693" s="276"/>
      <c r="R693" s="270"/>
      <c r="S693" s="268"/>
      <c r="T693" s="270"/>
      <c r="U693" s="272"/>
      <c r="V693" s="273"/>
      <c r="W693" s="272"/>
      <c r="X693" s="273"/>
      <c r="Y693" s="319"/>
    </row>
    <row r="694" spans="1:25" x14ac:dyDescent="0.3">
      <c r="A694" s="262"/>
      <c r="B694" s="262"/>
      <c r="C694" s="264"/>
      <c r="D694" s="262"/>
      <c r="E694" s="263"/>
      <c r="F694" s="264"/>
      <c r="G694" s="274"/>
      <c r="H694" s="266"/>
      <c r="I694" s="274"/>
      <c r="J694" s="266"/>
      <c r="K694" s="274"/>
      <c r="L694" s="266"/>
      <c r="M694" s="271"/>
      <c r="N694" s="266"/>
      <c r="O694" s="269"/>
      <c r="P694" s="270"/>
      <c r="Q694" s="276"/>
      <c r="R694" s="270"/>
      <c r="S694" s="268"/>
      <c r="T694" s="270"/>
      <c r="U694" s="272"/>
      <c r="V694" s="273"/>
      <c r="W694" s="272"/>
      <c r="X694" s="273"/>
      <c r="Y694" s="319"/>
    </row>
    <row r="695" spans="1:25" x14ac:dyDescent="0.3">
      <c r="A695" s="262"/>
      <c r="B695" s="262"/>
      <c r="C695" s="264"/>
      <c r="D695" s="262"/>
      <c r="E695" s="263"/>
      <c r="F695" s="264"/>
      <c r="G695" s="274"/>
      <c r="H695" s="266"/>
      <c r="I695" s="274"/>
      <c r="J695" s="266"/>
      <c r="K695" s="274"/>
      <c r="L695" s="266"/>
      <c r="M695" s="271"/>
      <c r="N695" s="266"/>
      <c r="O695" s="269"/>
      <c r="P695" s="270"/>
      <c r="Q695" s="276"/>
      <c r="R695" s="270"/>
      <c r="S695" s="268"/>
      <c r="T695" s="270"/>
      <c r="U695" s="272"/>
      <c r="V695" s="273"/>
      <c r="W695" s="272"/>
      <c r="X695" s="273"/>
      <c r="Y695" s="319"/>
    </row>
    <row r="696" spans="1:25" x14ac:dyDescent="0.3">
      <c r="A696" s="262"/>
      <c r="B696" s="262"/>
      <c r="C696" s="264"/>
      <c r="D696" s="262"/>
      <c r="E696" s="263"/>
      <c r="F696" s="264"/>
      <c r="G696" s="274"/>
      <c r="H696" s="266"/>
      <c r="I696" s="274"/>
      <c r="J696" s="266"/>
      <c r="K696" s="274"/>
      <c r="L696" s="266"/>
      <c r="M696" s="271"/>
      <c r="N696" s="266"/>
      <c r="O696" s="269"/>
      <c r="P696" s="270"/>
      <c r="Q696" s="276"/>
      <c r="R696" s="270"/>
      <c r="S696" s="268"/>
      <c r="T696" s="270"/>
      <c r="U696" s="272"/>
      <c r="V696" s="273"/>
      <c r="W696" s="272"/>
      <c r="X696" s="273"/>
      <c r="Y696" s="319"/>
    </row>
    <row r="697" spans="1:25" x14ac:dyDescent="0.3">
      <c r="A697" s="262"/>
      <c r="B697" s="262"/>
      <c r="C697" s="264"/>
      <c r="D697" s="262"/>
      <c r="E697" s="263"/>
      <c r="F697" s="264"/>
      <c r="G697" s="274"/>
      <c r="H697" s="266"/>
      <c r="I697" s="274"/>
      <c r="J697" s="266"/>
      <c r="K697" s="274"/>
      <c r="L697" s="266"/>
      <c r="M697" s="271"/>
      <c r="N697" s="266"/>
      <c r="O697" s="275"/>
      <c r="P697" s="270"/>
      <c r="Q697" s="276"/>
      <c r="R697" s="270"/>
      <c r="S697" s="268"/>
      <c r="T697" s="270"/>
      <c r="U697" s="272"/>
      <c r="V697" s="273"/>
      <c r="W697" s="272"/>
      <c r="X697" s="273"/>
      <c r="Y697" s="319"/>
    </row>
    <row r="698" spans="1:25" x14ac:dyDescent="0.3">
      <c r="A698" s="262"/>
      <c r="B698" s="262"/>
      <c r="C698" s="264"/>
      <c r="D698" s="262"/>
      <c r="E698" s="263"/>
      <c r="F698" s="264"/>
      <c r="G698" s="274"/>
      <c r="H698" s="266"/>
      <c r="I698" s="274"/>
      <c r="J698" s="266"/>
      <c r="K698" s="274"/>
      <c r="L698" s="266"/>
      <c r="M698" s="271"/>
      <c r="N698" s="266"/>
      <c r="O698" s="275"/>
      <c r="P698" s="270"/>
      <c r="Q698" s="276"/>
      <c r="R698" s="270"/>
      <c r="S698" s="268"/>
      <c r="T698" s="270"/>
      <c r="U698" s="272"/>
      <c r="V698" s="273"/>
      <c r="W698" s="272"/>
      <c r="X698" s="273"/>
      <c r="Y698" s="319"/>
    </row>
    <row r="699" spans="1:25" x14ac:dyDescent="0.3">
      <c r="A699" s="262"/>
      <c r="B699" s="262"/>
      <c r="C699" s="264"/>
      <c r="D699" s="262"/>
      <c r="E699" s="263"/>
      <c r="F699" s="264"/>
      <c r="G699" s="274"/>
      <c r="H699" s="266"/>
      <c r="I699" s="274"/>
      <c r="J699" s="266"/>
      <c r="K699" s="274"/>
      <c r="L699" s="266"/>
      <c r="M699" s="271"/>
      <c r="N699" s="266"/>
      <c r="O699" s="269"/>
      <c r="P699" s="270"/>
      <c r="Q699" s="276"/>
      <c r="R699" s="270"/>
      <c r="S699" s="268"/>
      <c r="T699" s="270"/>
      <c r="U699" s="272"/>
      <c r="V699" s="273"/>
      <c r="W699" s="272"/>
      <c r="X699" s="273"/>
      <c r="Y699" s="319"/>
    </row>
    <row r="700" spans="1:25" x14ac:dyDescent="0.3">
      <c r="A700" s="262"/>
      <c r="B700" s="262"/>
      <c r="C700" s="264"/>
      <c r="D700" s="262"/>
      <c r="E700" s="263"/>
      <c r="F700" s="264"/>
      <c r="G700" s="274"/>
      <c r="H700" s="266"/>
      <c r="I700" s="274"/>
      <c r="J700" s="266"/>
      <c r="K700" s="274"/>
      <c r="L700" s="266"/>
      <c r="M700" s="271"/>
      <c r="N700" s="266"/>
      <c r="O700" s="269"/>
      <c r="P700" s="270"/>
      <c r="Q700" s="276"/>
      <c r="R700" s="270"/>
      <c r="S700" s="268"/>
      <c r="T700" s="270"/>
      <c r="U700" s="272"/>
      <c r="V700" s="273"/>
      <c r="W700" s="272"/>
      <c r="X700" s="273"/>
      <c r="Y700" s="319"/>
    </row>
    <row r="701" spans="1:25" x14ac:dyDescent="0.3">
      <c r="A701" s="262"/>
      <c r="B701" s="262"/>
      <c r="C701" s="264"/>
      <c r="D701" s="262"/>
      <c r="E701" s="263"/>
      <c r="F701" s="264"/>
      <c r="G701" s="274"/>
      <c r="H701" s="266"/>
      <c r="I701" s="274"/>
      <c r="J701" s="266"/>
      <c r="K701" s="274"/>
      <c r="L701" s="266"/>
      <c r="M701" s="271"/>
      <c r="N701" s="266"/>
      <c r="O701" s="269"/>
      <c r="P701" s="270"/>
      <c r="Q701" s="276"/>
      <c r="R701" s="270"/>
      <c r="S701" s="268"/>
      <c r="T701" s="270"/>
      <c r="U701" s="272"/>
      <c r="V701" s="273"/>
      <c r="W701" s="272"/>
      <c r="X701" s="273"/>
      <c r="Y701" s="319"/>
    </row>
    <row r="702" spans="1:25" x14ac:dyDescent="0.3">
      <c r="A702" s="262"/>
      <c r="B702" s="262"/>
      <c r="C702" s="264"/>
      <c r="D702" s="262"/>
      <c r="E702" s="263"/>
      <c r="F702" s="264"/>
      <c r="G702" s="265"/>
      <c r="H702" s="266"/>
      <c r="I702" s="267"/>
      <c r="J702" s="266"/>
      <c r="K702" s="267"/>
      <c r="L702" s="266"/>
      <c r="M702" s="268"/>
      <c r="N702" s="266"/>
      <c r="O702" s="269"/>
      <c r="P702" s="270"/>
      <c r="Q702" s="269"/>
      <c r="R702" s="270"/>
      <c r="S702" s="271"/>
      <c r="T702" s="270"/>
      <c r="U702" s="272"/>
      <c r="V702" s="273"/>
      <c r="W702" s="272"/>
      <c r="X702" s="273"/>
      <c r="Y702" s="319"/>
    </row>
    <row r="703" spans="1:25" x14ac:dyDescent="0.3">
      <c r="A703" s="262"/>
      <c r="B703" s="262"/>
      <c r="C703" s="264"/>
      <c r="D703" s="262"/>
      <c r="E703" s="263"/>
      <c r="F703" s="264"/>
      <c r="G703" s="274"/>
      <c r="H703" s="266"/>
      <c r="I703" s="274"/>
      <c r="J703" s="266"/>
      <c r="K703" s="274"/>
      <c r="L703" s="266"/>
      <c r="M703" s="271"/>
      <c r="N703" s="266"/>
      <c r="O703" s="269"/>
      <c r="P703" s="270"/>
      <c r="Q703" s="276"/>
      <c r="R703" s="270"/>
      <c r="S703" s="268"/>
      <c r="T703" s="270"/>
      <c r="U703" s="272"/>
      <c r="V703" s="273"/>
      <c r="W703" s="272"/>
      <c r="X703" s="273"/>
      <c r="Y703" s="319"/>
    </row>
    <row r="704" spans="1:25" x14ac:dyDescent="0.3">
      <c r="A704" s="262"/>
      <c r="B704" s="262"/>
      <c r="C704" s="264"/>
      <c r="D704" s="262"/>
      <c r="E704" s="263"/>
      <c r="F704" s="264"/>
      <c r="G704" s="274"/>
      <c r="H704" s="266"/>
      <c r="I704" s="274"/>
      <c r="J704" s="266"/>
      <c r="K704" s="274"/>
      <c r="L704" s="266"/>
      <c r="M704" s="271"/>
      <c r="N704" s="266"/>
      <c r="O704" s="269"/>
      <c r="P704" s="270"/>
      <c r="Q704" s="276"/>
      <c r="R704" s="270"/>
      <c r="S704" s="268"/>
      <c r="T704" s="270"/>
      <c r="U704" s="272"/>
      <c r="V704" s="273"/>
      <c r="W704" s="272"/>
      <c r="X704" s="273"/>
      <c r="Y704" s="319"/>
    </row>
    <row r="705" spans="1:25" x14ac:dyDescent="0.3">
      <c r="A705" s="262"/>
      <c r="B705" s="262"/>
      <c r="C705" s="264"/>
      <c r="D705" s="262"/>
      <c r="E705" s="263"/>
      <c r="F705" s="264"/>
      <c r="G705" s="274"/>
      <c r="H705" s="266"/>
      <c r="I705" s="274"/>
      <c r="J705" s="266"/>
      <c r="K705" s="274"/>
      <c r="L705" s="266"/>
      <c r="M705" s="271"/>
      <c r="N705" s="266"/>
      <c r="O705" s="269"/>
      <c r="P705" s="270"/>
      <c r="Q705" s="276"/>
      <c r="R705" s="270"/>
      <c r="S705" s="268"/>
      <c r="T705" s="270"/>
      <c r="U705" s="272"/>
      <c r="V705" s="273"/>
      <c r="W705" s="272"/>
      <c r="X705" s="273"/>
      <c r="Y705" s="319"/>
    </row>
    <row r="706" spans="1:25" x14ac:dyDescent="0.3">
      <c r="A706" s="262"/>
      <c r="B706" s="262"/>
      <c r="C706" s="264"/>
      <c r="D706" s="262"/>
      <c r="E706" s="263"/>
      <c r="F706" s="264"/>
      <c r="G706" s="274"/>
      <c r="H706" s="266"/>
      <c r="I706" s="274"/>
      <c r="J706" s="266"/>
      <c r="K706" s="274"/>
      <c r="L706" s="266"/>
      <c r="M706" s="271"/>
      <c r="N706" s="266"/>
      <c r="O706" s="275"/>
      <c r="P706" s="270"/>
      <c r="Q706" s="276"/>
      <c r="R706" s="270"/>
      <c r="S706" s="268"/>
      <c r="T706" s="270"/>
      <c r="U706" s="272"/>
      <c r="V706" s="273"/>
      <c r="W706" s="272"/>
      <c r="X706" s="273"/>
      <c r="Y706" s="319"/>
    </row>
    <row r="707" spans="1:25" x14ac:dyDescent="0.3">
      <c r="A707" s="262"/>
      <c r="B707" s="262"/>
      <c r="C707" s="264"/>
      <c r="D707" s="262"/>
      <c r="E707" s="263"/>
      <c r="F707" s="264"/>
      <c r="G707" s="274"/>
      <c r="H707" s="266"/>
      <c r="I707" s="274"/>
      <c r="J707" s="266"/>
      <c r="K707" s="274"/>
      <c r="L707" s="266"/>
      <c r="M707" s="271"/>
      <c r="N707" s="266"/>
      <c r="O707" s="275"/>
      <c r="P707" s="270"/>
      <c r="Q707" s="276"/>
      <c r="R707" s="270"/>
      <c r="S707" s="268"/>
      <c r="T707" s="270"/>
      <c r="U707" s="272"/>
      <c r="V707" s="273"/>
      <c r="W707" s="272"/>
      <c r="X707" s="273"/>
      <c r="Y707" s="319"/>
    </row>
    <row r="708" spans="1:25" x14ac:dyDescent="0.3">
      <c r="A708" s="262"/>
      <c r="B708" s="262"/>
      <c r="C708" s="264"/>
      <c r="D708" s="262"/>
      <c r="E708" s="263"/>
      <c r="F708" s="264"/>
      <c r="G708" s="265"/>
      <c r="H708" s="266"/>
      <c r="I708" s="267"/>
      <c r="J708" s="266"/>
      <c r="K708" s="267"/>
      <c r="L708" s="266"/>
      <c r="M708" s="268"/>
      <c r="N708" s="266"/>
      <c r="O708" s="269"/>
      <c r="P708" s="270"/>
      <c r="Q708" s="269"/>
      <c r="R708" s="270"/>
      <c r="S708" s="271"/>
      <c r="T708" s="270"/>
      <c r="U708" s="272"/>
      <c r="V708" s="273"/>
      <c r="W708" s="272"/>
      <c r="X708" s="273"/>
      <c r="Y708" s="319"/>
    </row>
    <row r="709" spans="1:25" x14ac:dyDescent="0.3">
      <c r="A709" s="262"/>
      <c r="B709" s="262"/>
      <c r="C709" s="264"/>
      <c r="D709" s="262"/>
      <c r="E709" s="263"/>
      <c r="F709" s="264"/>
      <c r="G709" s="265"/>
      <c r="H709" s="266"/>
      <c r="I709" s="267"/>
      <c r="J709" s="266"/>
      <c r="K709" s="267"/>
      <c r="L709" s="266"/>
      <c r="M709" s="268"/>
      <c r="N709" s="266"/>
      <c r="O709" s="269"/>
      <c r="P709" s="270"/>
      <c r="Q709" s="269"/>
      <c r="R709" s="270"/>
      <c r="S709" s="271"/>
      <c r="T709" s="270"/>
      <c r="U709" s="272"/>
      <c r="V709" s="273"/>
      <c r="W709" s="272"/>
      <c r="X709" s="273"/>
      <c r="Y709" s="319"/>
    </row>
    <row r="710" spans="1:25" x14ac:dyDescent="0.3">
      <c r="A710" s="262"/>
      <c r="B710" s="262"/>
      <c r="C710" s="264"/>
      <c r="D710" s="262"/>
      <c r="E710" s="263"/>
      <c r="F710" s="264"/>
      <c r="G710" s="274"/>
      <c r="H710" s="266"/>
      <c r="I710" s="274"/>
      <c r="J710" s="266"/>
      <c r="K710" s="274"/>
      <c r="L710" s="266"/>
      <c r="M710" s="271"/>
      <c r="N710" s="266"/>
      <c r="O710" s="269"/>
      <c r="P710" s="270"/>
      <c r="Q710" s="276"/>
      <c r="R710" s="270"/>
      <c r="S710" s="268"/>
      <c r="T710" s="270"/>
      <c r="U710" s="272"/>
      <c r="V710" s="273"/>
      <c r="W710" s="272"/>
      <c r="X710" s="273"/>
      <c r="Y710" s="319"/>
    </row>
    <row r="711" spans="1:25" x14ac:dyDescent="0.3">
      <c r="A711" s="262"/>
      <c r="B711" s="262"/>
      <c r="C711" s="264"/>
      <c r="D711" s="262"/>
      <c r="E711" s="263"/>
      <c r="F711" s="264"/>
      <c r="G711" s="274"/>
      <c r="H711" s="266"/>
      <c r="I711" s="274"/>
      <c r="J711" s="266"/>
      <c r="K711" s="274"/>
      <c r="L711" s="266"/>
      <c r="M711" s="271"/>
      <c r="N711" s="266"/>
      <c r="O711" s="269"/>
      <c r="P711" s="270"/>
      <c r="Q711" s="276"/>
      <c r="R711" s="270"/>
      <c r="S711" s="268"/>
      <c r="T711" s="270"/>
      <c r="U711" s="272"/>
      <c r="V711" s="273"/>
      <c r="W711" s="272"/>
      <c r="X711" s="273"/>
      <c r="Y711" s="319"/>
    </row>
    <row r="712" spans="1:25" x14ac:dyDescent="0.3">
      <c r="A712" s="262"/>
      <c r="B712" s="262"/>
      <c r="C712" s="264"/>
      <c r="D712" s="262"/>
      <c r="E712" s="263"/>
      <c r="F712" s="264"/>
      <c r="G712" s="274"/>
      <c r="H712" s="266"/>
      <c r="I712" s="274"/>
      <c r="J712" s="266"/>
      <c r="K712" s="274"/>
      <c r="L712" s="266"/>
      <c r="M712" s="271"/>
      <c r="N712" s="266"/>
      <c r="O712" s="269"/>
      <c r="P712" s="270"/>
      <c r="Q712" s="276"/>
      <c r="R712" s="270"/>
      <c r="S712" s="268"/>
      <c r="T712" s="270"/>
      <c r="U712" s="272"/>
      <c r="V712" s="273"/>
      <c r="W712" s="272"/>
      <c r="X712" s="273"/>
      <c r="Y712" s="319"/>
    </row>
    <row r="713" spans="1:25" x14ac:dyDescent="0.3">
      <c r="A713" s="262"/>
      <c r="B713" s="262"/>
      <c r="C713" s="264"/>
      <c r="D713" s="262"/>
      <c r="E713" s="263"/>
      <c r="F713" s="264"/>
      <c r="G713" s="265"/>
      <c r="H713" s="266"/>
      <c r="I713" s="267"/>
      <c r="J713" s="266"/>
      <c r="K713" s="267"/>
      <c r="L713" s="266"/>
      <c r="M713" s="268"/>
      <c r="N713" s="266"/>
      <c r="O713" s="269"/>
      <c r="P713" s="270"/>
      <c r="Q713" s="276"/>
      <c r="R713" s="270"/>
      <c r="S713" s="268"/>
      <c r="T713" s="270"/>
      <c r="U713" s="272"/>
      <c r="V713" s="273"/>
      <c r="W713" s="272"/>
      <c r="X713" s="273"/>
      <c r="Y713" s="319"/>
    </row>
    <row r="714" spans="1:25" x14ac:dyDescent="0.3">
      <c r="A714" s="262"/>
      <c r="B714" s="262"/>
      <c r="C714" s="264"/>
      <c r="D714" s="262"/>
      <c r="E714" s="263"/>
      <c r="F714" s="264"/>
      <c r="G714" s="265"/>
      <c r="H714" s="266"/>
      <c r="I714" s="267"/>
      <c r="J714" s="266"/>
      <c r="K714" s="267"/>
      <c r="L714" s="266"/>
      <c r="M714" s="268"/>
      <c r="N714" s="266"/>
      <c r="O714" s="269"/>
      <c r="P714" s="270"/>
      <c r="Q714" s="276"/>
      <c r="R714" s="270"/>
      <c r="S714" s="268"/>
      <c r="T714" s="270"/>
      <c r="U714" s="272"/>
      <c r="V714" s="273"/>
      <c r="W714" s="272"/>
      <c r="X714" s="273"/>
      <c r="Y714" s="319"/>
    </row>
    <row r="715" spans="1:25" x14ac:dyDescent="0.3">
      <c r="A715" s="262"/>
      <c r="B715" s="262"/>
      <c r="C715" s="264"/>
      <c r="D715" s="262"/>
      <c r="E715" s="263"/>
      <c r="F715" s="264"/>
      <c r="G715" s="265"/>
      <c r="H715" s="266"/>
      <c r="I715" s="267"/>
      <c r="J715" s="266"/>
      <c r="K715" s="267"/>
      <c r="L715" s="266"/>
      <c r="M715" s="268"/>
      <c r="N715" s="266"/>
      <c r="O715" s="269"/>
      <c r="P715" s="270"/>
      <c r="Q715" s="276"/>
      <c r="R715" s="270"/>
      <c r="S715" s="268"/>
      <c r="T715" s="270"/>
      <c r="U715" s="272"/>
      <c r="V715" s="273"/>
      <c r="W715" s="272"/>
      <c r="X715" s="273"/>
      <c r="Y715" s="319"/>
    </row>
    <row r="716" spans="1:25" x14ac:dyDescent="0.3">
      <c r="A716" s="262"/>
      <c r="B716" s="262"/>
      <c r="C716" s="264"/>
      <c r="D716" s="262"/>
      <c r="E716" s="263"/>
      <c r="F716" s="264"/>
      <c r="G716" s="274"/>
      <c r="H716" s="266"/>
      <c r="I716" s="274"/>
      <c r="J716" s="266"/>
      <c r="K716" s="274"/>
      <c r="L716" s="266"/>
      <c r="M716" s="271"/>
      <c r="N716" s="266"/>
      <c r="O716" s="269"/>
      <c r="P716" s="270"/>
      <c r="Q716" s="269"/>
      <c r="R716" s="270"/>
      <c r="S716" s="271"/>
      <c r="T716" s="270"/>
      <c r="U716" s="272"/>
      <c r="V716" s="273"/>
      <c r="W716" s="278"/>
      <c r="X716" s="273"/>
      <c r="Y716" s="319"/>
    </row>
    <row r="717" spans="1:25" x14ac:dyDescent="0.3">
      <c r="A717" s="320"/>
      <c r="B717" s="320"/>
      <c r="C717" s="321"/>
      <c r="D717" s="320"/>
      <c r="E717" s="320"/>
      <c r="F717" s="321"/>
      <c r="G717" s="322"/>
      <c r="H717" s="323"/>
      <c r="I717" s="322"/>
      <c r="J717" s="323"/>
      <c r="K717" s="322"/>
      <c r="L717" s="323"/>
      <c r="M717" s="322"/>
      <c r="N717" s="323"/>
      <c r="O717" s="324"/>
      <c r="P717" s="325"/>
      <c r="Q717" s="324"/>
      <c r="R717" s="325"/>
      <c r="S717" s="324"/>
      <c r="T717" s="325"/>
      <c r="U717" s="326"/>
      <c r="V717" s="327"/>
      <c r="W717" s="326"/>
      <c r="X717" s="327"/>
      <c r="Y717" s="2"/>
    </row>
    <row r="718" spans="1:25" x14ac:dyDescent="0.3">
      <c r="A718" s="3"/>
      <c r="B718" s="3"/>
      <c r="C718" s="4"/>
      <c r="D718" s="3"/>
      <c r="E718" s="3"/>
      <c r="F718" s="4"/>
      <c r="G718" s="5"/>
      <c r="H718" s="6"/>
      <c r="I718" s="5"/>
      <c r="J718" s="6"/>
      <c r="K718" s="5"/>
      <c r="L718" s="6"/>
      <c r="M718" s="5"/>
      <c r="N718" s="6"/>
      <c r="O718" s="7"/>
      <c r="P718" s="8"/>
      <c r="Q718" s="7"/>
      <c r="R718" s="8"/>
      <c r="S718" s="7"/>
      <c r="T718" s="8"/>
      <c r="U718" s="9"/>
      <c r="V718" s="10"/>
      <c r="W718" s="9"/>
      <c r="X718" s="10"/>
      <c r="Y718" s="2"/>
    </row>
    <row r="719" spans="1:25" x14ac:dyDescent="0.3">
      <c r="A719" s="262"/>
      <c r="B719" s="262"/>
      <c r="C719" s="264"/>
      <c r="D719" s="262"/>
      <c r="E719" s="263"/>
      <c r="F719" s="264"/>
      <c r="G719" s="265"/>
      <c r="H719" s="266"/>
      <c r="I719" s="267"/>
      <c r="J719" s="266"/>
      <c r="K719" s="267"/>
      <c r="L719" s="266"/>
      <c r="M719" s="268"/>
      <c r="N719" s="266"/>
      <c r="O719" s="269"/>
      <c r="P719" s="270"/>
      <c r="Q719" s="269"/>
      <c r="R719" s="270"/>
      <c r="S719" s="271"/>
      <c r="T719" s="270"/>
      <c r="U719" s="272"/>
      <c r="V719" s="273"/>
      <c r="W719" s="272"/>
      <c r="X719" s="273"/>
      <c r="Y719" s="319"/>
    </row>
    <row r="720" spans="1:25" x14ac:dyDescent="0.3">
      <c r="A720" s="262"/>
      <c r="B720" s="262"/>
      <c r="C720" s="264"/>
      <c r="D720" s="262"/>
      <c r="E720" s="263"/>
      <c r="F720" s="264"/>
      <c r="G720" s="265"/>
      <c r="H720" s="266"/>
      <c r="I720" s="267"/>
      <c r="J720" s="266"/>
      <c r="K720" s="267"/>
      <c r="L720" s="266"/>
      <c r="M720" s="268"/>
      <c r="N720" s="266"/>
      <c r="O720" s="269"/>
      <c r="P720" s="270"/>
      <c r="Q720" s="269"/>
      <c r="R720" s="270"/>
      <c r="S720" s="271"/>
      <c r="T720" s="270"/>
      <c r="U720" s="272"/>
      <c r="V720" s="273"/>
      <c r="W720" s="272"/>
      <c r="X720" s="273"/>
      <c r="Y720" s="319"/>
    </row>
    <row r="721" spans="1:25" x14ac:dyDescent="0.3">
      <c r="A721" s="262"/>
      <c r="B721" s="262"/>
      <c r="C721" s="264"/>
      <c r="D721" s="262"/>
      <c r="E721" s="263"/>
      <c r="F721" s="264"/>
      <c r="G721" s="265"/>
      <c r="H721" s="266"/>
      <c r="I721" s="267"/>
      <c r="J721" s="266"/>
      <c r="K721" s="267"/>
      <c r="L721" s="266"/>
      <c r="M721" s="268"/>
      <c r="N721" s="266"/>
      <c r="O721" s="269"/>
      <c r="P721" s="270"/>
      <c r="Q721" s="269"/>
      <c r="R721" s="270"/>
      <c r="S721" s="271"/>
      <c r="T721" s="270"/>
      <c r="U721" s="272"/>
      <c r="V721" s="273"/>
      <c r="W721" s="272"/>
      <c r="X721" s="273"/>
      <c r="Y721" s="319"/>
    </row>
    <row r="722" spans="1:25" x14ac:dyDescent="0.3">
      <c r="A722" s="262"/>
      <c r="B722" s="262"/>
      <c r="C722" s="264"/>
      <c r="D722" s="262"/>
      <c r="E722" s="263"/>
      <c r="F722" s="264"/>
      <c r="G722" s="274"/>
      <c r="H722" s="266"/>
      <c r="I722" s="274"/>
      <c r="J722" s="266"/>
      <c r="K722" s="274"/>
      <c r="L722" s="266"/>
      <c r="M722" s="271"/>
      <c r="N722" s="266"/>
      <c r="O722" s="275"/>
      <c r="P722" s="270"/>
      <c r="Q722" s="276"/>
      <c r="R722" s="270"/>
      <c r="S722" s="268"/>
      <c r="T722" s="270"/>
      <c r="U722" s="272"/>
      <c r="V722" s="273"/>
      <c r="W722" s="272"/>
      <c r="X722" s="273"/>
      <c r="Y722" s="319"/>
    </row>
    <row r="723" spans="1:25" x14ac:dyDescent="0.3">
      <c r="A723" s="262"/>
      <c r="B723" s="262"/>
      <c r="C723" s="264"/>
      <c r="D723" s="262"/>
      <c r="E723" s="263"/>
      <c r="F723" s="264"/>
      <c r="G723" s="274"/>
      <c r="H723" s="266"/>
      <c r="I723" s="274"/>
      <c r="J723" s="266"/>
      <c r="K723" s="274"/>
      <c r="L723" s="266"/>
      <c r="M723" s="271"/>
      <c r="N723" s="266"/>
      <c r="O723" s="269"/>
      <c r="P723" s="270"/>
      <c r="Q723" s="269"/>
      <c r="R723" s="270"/>
      <c r="S723" s="271"/>
      <c r="T723" s="270"/>
      <c r="U723" s="277"/>
      <c r="V723" s="273"/>
      <c r="W723" s="278"/>
      <c r="X723" s="273"/>
      <c r="Y723" s="319"/>
    </row>
    <row r="724" spans="1:25" x14ac:dyDescent="0.3">
      <c r="A724" s="262"/>
      <c r="B724" s="262"/>
      <c r="C724" s="264"/>
      <c r="D724" s="262"/>
      <c r="E724" s="263"/>
      <c r="F724" s="264"/>
      <c r="G724" s="265"/>
      <c r="H724" s="266"/>
      <c r="I724" s="267"/>
      <c r="J724" s="266"/>
      <c r="K724" s="267"/>
      <c r="L724" s="266"/>
      <c r="M724" s="268"/>
      <c r="N724" s="266"/>
      <c r="O724" s="269"/>
      <c r="P724" s="270"/>
      <c r="Q724" s="269"/>
      <c r="R724" s="270"/>
      <c r="S724" s="271"/>
      <c r="T724" s="270"/>
      <c r="U724" s="272"/>
      <c r="V724" s="273"/>
      <c r="W724" s="272"/>
      <c r="X724" s="273"/>
      <c r="Y724" s="319"/>
    </row>
    <row r="725" spans="1:25" x14ac:dyDescent="0.3">
      <c r="A725" s="262"/>
      <c r="B725" s="262"/>
      <c r="C725" s="264"/>
      <c r="D725" s="262"/>
      <c r="E725" s="263"/>
      <c r="F725" s="264"/>
      <c r="G725" s="274"/>
      <c r="H725" s="266"/>
      <c r="I725" s="274"/>
      <c r="J725" s="266"/>
      <c r="K725" s="274"/>
      <c r="L725" s="266"/>
      <c r="M725" s="271"/>
      <c r="N725" s="266"/>
      <c r="O725" s="275"/>
      <c r="P725" s="270"/>
      <c r="Q725" s="276"/>
      <c r="R725" s="270"/>
      <c r="S725" s="268"/>
      <c r="T725" s="270"/>
      <c r="U725" s="272"/>
      <c r="V725" s="273"/>
      <c r="W725" s="272"/>
      <c r="X725" s="273"/>
      <c r="Y725" s="319"/>
    </row>
    <row r="726" spans="1:25" x14ac:dyDescent="0.3">
      <c r="A726" s="262"/>
      <c r="B726" s="262"/>
      <c r="C726" s="264"/>
      <c r="D726" s="262"/>
      <c r="E726" s="263"/>
      <c r="F726" s="264"/>
      <c r="G726" s="274"/>
      <c r="H726" s="266"/>
      <c r="I726" s="274"/>
      <c r="J726" s="266"/>
      <c r="K726" s="274"/>
      <c r="L726" s="266"/>
      <c r="M726" s="271"/>
      <c r="N726" s="266"/>
      <c r="O726" s="275"/>
      <c r="P726" s="270"/>
      <c r="Q726" s="276"/>
      <c r="R726" s="270"/>
      <c r="S726" s="268"/>
      <c r="T726" s="270"/>
      <c r="U726" s="272"/>
      <c r="V726" s="273"/>
      <c r="W726" s="272"/>
      <c r="X726" s="273"/>
      <c r="Y726" s="319"/>
    </row>
    <row r="727" spans="1:25" x14ac:dyDescent="0.3">
      <c r="A727" s="262"/>
      <c r="B727" s="262"/>
      <c r="C727" s="264"/>
      <c r="D727" s="262"/>
      <c r="E727" s="263"/>
      <c r="F727" s="264"/>
      <c r="G727" s="274"/>
      <c r="H727" s="266"/>
      <c r="I727" s="274"/>
      <c r="J727" s="266"/>
      <c r="K727" s="274"/>
      <c r="L727" s="266"/>
      <c r="M727" s="271"/>
      <c r="N727" s="266"/>
      <c r="O727" s="275"/>
      <c r="P727" s="270"/>
      <c r="Q727" s="276"/>
      <c r="R727" s="270"/>
      <c r="S727" s="268"/>
      <c r="T727" s="270"/>
      <c r="U727" s="272"/>
      <c r="V727" s="273"/>
      <c r="W727" s="272"/>
      <c r="X727" s="273"/>
      <c r="Y727" s="319"/>
    </row>
    <row r="728" spans="1:25" x14ac:dyDescent="0.3">
      <c r="A728" s="262"/>
      <c r="B728" s="262"/>
      <c r="C728" s="264"/>
      <c r="D728" s="262"/>
      <c r="E728" s="263"/>
      <c r="F728" s="264"/>
      <c r="G728" s="274"/>
      <c r="H728" s="266"/>
      <c r="I728" s="274"/>
      <c r="J728" s="266"/>
      <c r="K728" s="274"/>
      <c r="L728" s="266"/>
      <c r="M728" s="271"/>
      <c r="N728" s="266"/>
      <c r="O728" s="275"/>
      <c r="P728" s="270"/>
      <c r="Q728" s="276"/>
      <c r="R728" s="270"/>
      <c r="S728" s="268"/>
      <c r="T728" s="270"/>
      <c r="U728" s="272"/>
      <c r="V728" s="273"/>
      <c r="W728" s="272"/>
      <c r="X728" s="273"/>
      <c r="Y728" s="319"/>
    </row>
    <row r="729" spans="1:25" x14ac:dyDescent="0.3">
      <c r="A729" s="262"/>
      <c r="B729" s="262"/>
      <c r="C729" s="264"/>
      <c r="D729" s="262"/>
      <c r="E729" s="263"/>
      <c r="F729" s="264"/>
      <c r="G729" s="274"/>
      <c r="H729" s="266"/>
      <c r="I729" s="274"/>
      <c r="J729" s="266"/>
      <c r="K729" s="274"/>
      <c r="L729" s="266"/>
      <c r="M729" s="271"/>
      <c r="N729" s="266"/>
      <c r="O729" s="275"/>
      <c r="P729" s="270"/>
      <c r="Q729" s="276"/>
      <c r="R729" s="270"/>
      <c r="S729" s="268"/>
      <c r="T729" s="270"/>
      <c r="U729" s="272"/>
      <c r="V729" s="273"/>
      <c r="W729" s="272"/>
      <c r="X729" s="273"/>
      <c r="Y729" s="319"/>
    </row>
    <row r="730" spans="1:25" x14ac:dyDescent="0.3">
      <c r="A730" s="262"/>
      <c r="B730" s="262"/>
      <c r="C730" s="264"/>
      <c r="D730" s="262"/>
      <c r="E730" s="263"/>
      <c r="F730" s="264"/>
      <c r="G730" s="274"/>
      <c r="H730" s="266"/>
      <c r="I730" s="274"/>
      <c r="J730" s="266"/>
      <c r="K730" s="274"/>
      <c r="L730" s="266"/>
      <c r="M730" s="271"/>
      <c r="N730" s="266"/>
      <c r="O730" s="275"/>
      <c r="P730" s="270"/>
      <c r="Q730" s="276"/>
      <c r="R730" s="270"/>
      <c r="S730" s="268"/>
      <c r="T730" s="270"/>
      <c r="U730" s="272"/>
      <c r="V730" s="273"/>
      <c r="W730" s="272"/>
      <c r="X730" s="273"/>
      <c r="Y730" s="319"/>
    </row>
    <row r="731" spans="1:25" x14ac:dyDescent="0.3">
      <c r="A731" s="262"/>
      <c r="B731" s="262"/>
      <c r="C731" s="264"/>
      <c r="D731" s="262"/>
      <c r="E731" s="263"/>
      <c r="F731" s="264"/>
      <c r="G731" s="274"/>
      <c r="H731" s="266"/>
      <c r="I731" s="274"/>
      <c r="J731" s="266"/>
      <c r="K731" s="274"/>
      <c r="L731" s="266"/>
      <c r="M731" s="271"/>
      <c r="N731" s="266"/>
      <c r="O731" s="275"/>
      <c r="P731" s="270"/>
      <c r="Q731" s="276"/>
      <c r="R731" s="270"/>
      <c r="S731" s="268"/>
      <c r="T731" s="270"/>
      <c r="U731" s="272"/>
      <c r="V731" s="273"/>
      <c r="W731" s="272"/>
      <c r="X731" s="273"/>
      <c r="Y731" s="319"/>
    </row>
    <row r="732" spans="1:25" x14ac:dyDescent="0.3">
      <c r="A732" s="262"/>
      <c r="B732" s="262"/>
      <c r="C732" s="264"/>
      <c r="D732" s="262"/>
      <c r="E732" s="263"/>
      <c r="F732" s="264"/>
      <c r="G732" s="274"/>
      <c r="H732" s="266"/>
      <c r="I732" s="274"/>
      <c r="J732" s="266"/>
      <c r="K732" s="274"/>
      <c r="L732" s="266"/>
      <c r="M732" s="271"/>
      <c r="N732" s="266"/>
      <c r="O732" s="275"/>
      <c r="P732" s="270"/>
      <c r="Q732" s="276"/>
      <c r="R732" s="270"/>
      <c r="S732" s="268"/>
      <c r="T732" s="270"/>
      <c r="U732" s="272"/>
      <c r="V732" s="273"/>
      <c r="W732" s="272"/>
      <c r="X732" s="273"/>
      <c r="Y732" s="319"/>
    </row>
    <row r="733" spans="1:25" x14ac:dyDescent="0.3">
      <c r="A733" s="262"/>
      <c r="B733" s="262"/>
      <c r="C733" s="264"/>
      <c r="D733" s="262"/>
      <c r="E733" s="263"/>
      <c r="F733" s="264"/>
      <c r="G733" s="265"/>
      <c r="H733" s="266"/>
      <c r="I733" s="267"/>
      <c r="J733" s="266"/>
      <c r="K733" s="267"/>
      <c r="L733" s="266"/>
      <c r="M733" s="268"/>
      <c r="N733" s="266"/>
      <c r="O733" s="269"/>
      <c r="P733" s="270"/>
      <c r="Q733" s="269"/>
      <c r="R733" s="270"/>
      <c r="S733" s="271"/>
      <c r="T733" s="270"/>
      <c r="U733" s="272"/>
      <c r="V733" s="273"/>
      <c r="W733" s="272"/>
      <c r="X733" s="273"/>
      <c r="Y733" s="319"/>
    </row>
    <row r="734" spans="1:25" x14ac:dyDescent="0.3">
      <c r="A734" s="262"/>
      <c r="B734" s="262"/>
      <c r="C734" s="264"/>
      <c r="D734" s="262"/>
      <c r="E734" s="263"/>
      <c r="F734" s="264"/>
      <c r="G734" s="265"/>
      <c r="H734" s="266"/>
      <c r="I734" s="267"/>
      <c r="J734" s="266"/>
      <c r="K734" s="267"/>
      <c r="L734" s="266"/>
      <c r="M734" s="268"/>
      <c r="N734" s="266"/>
      <c r="O734" s="269"/>
      <c r="P734" s="270"/>
      <c r="Q734" s="269"/>
      <c r="R734" s="270"/>
      <c r="S734" s="271"/>
      <c r="T734" s="270"/>
      <c r="U734" s="272"/>
      <c r="V734" s="273"/>
      <c r="W734" s="272"/>
      <c r="X734" s="273"/>
      <c r="Y734" s="319"/>
    </row>
    <row r="735" spans="1:25" x14ac:dyDescent="0.3">
      <c r="A735" s="262"/>
      <c r="B735" s="262"/>
      <c r="C735" s="264"/>
      <c r="D735" s="262"/>
      <c r="E735" s="263"/>
      <c r="F735" s="264"/>
      <c r="G735" s="274"/>
      <c r="H735" s="266"/>
      <c r="I735" s="274"/>
      <c r="J735" s="266"/>
      <c r="K735" s="274"/>
      <c r="L735" s="266"/>
      <c r="M735" s="271"/>
      <c r="N735" s="266"/>
      <c r="O735" s="269"/>
      <c r="P735" s="270"/>
      <c r="Q735" s="276"/>
      <c r="R735" s="270"/>
      <c r="S735" s="268"/>
      <c r="T735" s="270"/>
      <c r="U735" s="272"/>
      <c r="V735" s="273"/>
      <c r="W735" s="272"/>
      <c r="X735" s="273"/>
      <c r="Y735" s="319"/>
    </row>
    <row r="736" spans="1:25" x14ac:dyDescent="0.3">
      <c r="A736" s="262"/>
      <c r="B736" s="262"/>
      <c r="C736" s="264"/>
      <c r="D736" s="262"/>
      <c r="E736" s="263"/>
      <c r="F736" s="264"/>
      <c r="G736" s="274"/>
      <c r="H736" s="266"/>
      <c r="I736" s="274"/>
      <c r="J736" s="266"/>
      <c r="K736" s="274"/>
      <c r="L736" s="266"/>
      <c r="M736" s="271"/>
      <c r="N736" s="266"/>
      <c r="O736" s="275"/>
      <c r="P736" s="270"/>
      <c r="Q736" s="276"/>
      <c r="R736" s="270"/>
      <c r="S736" s="268"/>
      <c r="T736" s="270"/>
      <c r="U736" s="272"/>
      <c r="V736" s="273"/>
      <c r="W736" s="272"/>
      <c r="X736" s="273"/>
      <c r="Y736" s="319"/>
    </row>
    <row r="737" spans="1:25" x14ac:dyDescent="0.3">
      <c r="A737" s="262"/>
      <c r="B737" s="262"/>
      <c r="C737" s="264"/>
      <c r="D737" s="262"/>
      <c r="E737" s="263"/>
      <c r="F737" s="264"/>
      <c r="G737" s="274"/>
      <c r="H737" s="266"/>
      <c r="I737" s="274"/>
      <c r="J737" s="266"/>
      <c r="K737" s="274"/>
      <c r="L737" s="266"/>
      <c r="M737" s="271"/>
      <c r="N737" s="266"/>
      <c r="O737" s="275"/>
      <c r="P737" s="270"/>
      <c r="Q737" s="276"/>
      <c r="R737" s="270"/>
      <c r="S737" s="268"/>
      <c r="T737" s="270"/>
      <c r="U737" s="272"/>
      <c r="V737" s="273"/>
      <c r="W737" s="272"/>
      <c r="X737" s="273"/>
      <c r="Y737" s="319"/>
    </row>
    <row r="738" spans="1:25" x14ac:dyDescent="0.3">
      <c r="A738" s="262"/>
      <c r="B738" s="262"/>
      <c r="C738" s="264"/>
      <c r="D738" s="262"/>
      <c r="E738" s="263"/>
      <c r="F738" s="264"/>
      <c r="G738" s="274"/>
      <c r="H738" s="266"/>
      <c r="I738" s="274"/>
      <c r="J738" s="266"/>
      <c r="K738" s="274"/>
      <c r="L738" s="266"/>
      <c r="M738" s="271"/>
      <c r="N738" s="266"/>
      <c r="O738" s="275"/>
      <c r="P738" s="270"/>
      <c r="Q738" s="276"/>
      <c r="R738" s="270"/>
      <c r="S738" s="268"/>
      <c r="T738" s="270"/>
      <c r="U738" s="272"/>
      <c r="V738" s="273"/>
      <c r="W738" s="272"/>
      <c r="X738" s="273"/>
      <c r="Y738" s="319"/>
    </row>
    <row r="739" spans="1:25" x14ac:dyDescent="0.3">
      <c r="A739" s="262"/>
      <c r="B739" s="262"/>
      <c r="C739" s="264"/>
      <c r="D739" s="262"/>
      <c r="E739" s="263"/>
      <c r="F739" s="264"/>
      <c r="G739" s="274"/>
      <c r="H739" s="266"/>
      <c r="I739" s="274"/>
      <c r="J739" s="266"/>
      <c r="K739" s="274"/>
      <c r="L739" s="266"/>
      <c r="M739" s="271"/>
      <c r="N739" s="266"/>
      <c r="O739" s="275"/>
      <c r="P739" s="270"/>
      <c r="Q739" s="276"/>
      <c r="R739" s="270"/>
      <c r="S739" s="268"/>
      <c r="T739" s="270"/>
      <c r="U739" s="272"/>
      <c r="V739" s="273"/>
      <c r="W739" s="272"/>
      <c r="X739" s="273"/>
      <c r="Y739" s="319"/>
    </row>
    <row r="740" spans="1:25" x14ac:dyDescent="0.3">
      <c r="A740" s="262"/>
      <c r="B740" s="262"/>
      <c r="C740" s="264"/>
      <c r="D740" s="262"/>
      <c r="E740" s="263"/>
      <c r="F740" s="264"/>
      <c r="G740" s="274"/>
      <c r="H740" s="266"/>
      <c r="I740" s="274"/>
      <c r="J740" s="266"/>
      <c r="K740" s="274"/>
      <c r="L740" s="266"/>
      <c r="M740" s="271"/>
      <c r="N740" s="266"/>
      <c r="O740" s="269"/>
      <c r="P740" s="270"/>
      <c r="Q740" s="276"/>
      <c r="R740" s="270"/>
      <c r="S740" s="268"/>
      <c r="T740" s="270"/>
      <c r="U740" s="272"/>
      <c r="V740" s="273"/>
      <c r="W740" s="272"/>
      <c r="X740" s="273"/>
      <c r="Y740" s="319"/>
    </row>
    <row r="741" spans="1:25" x14ac:dyDescent="0.3">
      <c r="A741" s="262"/>
      <c r="B741" s="262"/>
      <c r="C741" s="264"/>
      <c r="D741" s="262"/>
      <c r="E741" s="263"/>
      <c r="F741" s="264"/>
      <c r="G741" s="274"/>
      <c r="H741" s="266"/>
      <c r="I741" s="274"/>
      <c r="J741" s="266"/>
      <c r="K741" s="274"/>
      <c r="L741" s="266"/>
      <c r="M741" s="271"/>
      <c r="N741" s="266"/>
      <c r="O741" s="269"/>
      <c r="P741" s="270"/>
      <c r="Q741" s="276"/>
      <c r="R741" s="270"/>
      <c r="S741" s="268"/>
      <c r="T741" s="270"/>
      <c r="U741" s="272"/>
      <c r="V741" s="273"/>
      <c r="W741" s="272"/>
      <c r="X741" s="273"/>
      <c r="Y741" s="319"/>
    </row>
    <row r="742" spans="1:25" x14ac:dyDescent="0.3">
      <c r="A742" s="262"/>
      <c r="B742" s="262"/>
      <c r="C742" s="264"/>
      <c r="D742" s="262"/>
      <c r="E742" s="263"/>
      <c r="F742" s="264"/>
      <c r="G742" s="274"/>
      <c r="H742" s="266"/>
      <c r="I742" s="274"/>
      <c r="J742" s="266"/>
      <c r="K742" s="274"/>
      <c r="L742" s="266"/>
      <c r="M742" s="271"/>
      <c r="N742" s="266"/>
      <c r="O742" s="269"/>
      <c r="P742" s="270"/>
      <c r="Q742" s="276"/>
      <c r="R742" s="270"/>
      <c r="S742" s="268"/>
      <c r="T742" s="270"/>
      <c r="U742" s="272"/>
      <c r="V742" s="273"/>
      <c r="W742" s="272"/>
      <c r="X742" s="273"/>
      <c r="Y742" s="319"/>
    </row>
    <row r="743" spans="1:25" x14ac:dyDescent="0.3">
      <c r="A743" s="262"/>
      <c r="B743" s="262"/>
      <c r="C743" s="264"/>
      <c r="D743" s="262"/>
      <c r="E743" s="263"/>
      <c r="F743" s="264"/>
      <c r="G743" s="274"/>
      <c r="H743" s="266"/>
      <c r="I743" s="274"/>
      <c r="J743" s="266"/>
      <c r="K743" s="274"/>
      <c r="L743" s="266"/>
      <c r="M743" s="271"/>
      <c r="N743" s="266"/>
      <c r="O743" s="275"/>
      <c r="P743" s="270"/>
      <c r="Q743" s="276"/>
      <c r="R743" s="270"/>
      <c r="S743" s="268"/>
      <c r="T743" s="270"/>
      <c r="U743" s="272"/>
      <c r="V743" s="273"/>
      <c r="W743" s="272"/>
      <c r="X743" s="273"/>
      <c r="Y743" s="319"/>
    </row>
    <row r="744" spans="1:25" x14ac:dyDescent="0.3">
      <c r="A744" s="262"/>
      <c r="B744" s="262"/>
      <c r="C744" s="264"/>
      <c r="D744" s="262"/>
      <c r="E744" s="263"/>
      <c r="F744" s="264"/>
      <c r="G744" s="274"/>
      <c r="H744" s="266"/>
      <c r="I744" s="274"/>
      <c r="J744" s="266"/>
      <c r="K744" s="274"/>
      <c r="L744" s="266"/>
      <c r="M744" s="271"/>
      <c r="N744" s="266"/>
      <c r="O744" s="275"/>
      <c r="P744" s="270"/>
      <c r="Q744" s="276"/>
      <c r="R744" s="270"/>
      <c r="S744" s="268"/>
      <c r="T744" s="270"/>
      <c r="U744" s="272"/>
      <c r="V744" s="273"/>
      <c r="W744" s="272"/>
      <c r="X744" s="273"/>
      <c r="Y744" s="319"/>
    </row>
    <row r="745" spans="1:25" x14ac:dyDescent="0.3">
      <c r="A745" s="262"/>
      <c r="B745" s="262"/>
      <c r="C745" s="264"/>
      <c r="D745" s="262"/>
      <c r="E745" s="263"/>
      <c r="F745" s="264"/>
      <c r="G745" s="274"/>
      <c r="H745" s="266"/>
      <c r="I745" s="274"/>
      <c r="J745" s="266"/>
      <c r="K745" s="274"/>
      <c r="L745" s="266"/>
      <c r="M745" s="271"/>
      <c r="N745" s="266"/>
      <c r="O745" s="269"/>
      <c r="P745" s="270"/>
      <c r="Q745" s="276"/>
      <c r="R745" s="270"/>
      <c r="S745" s="268"/>
      <c r="T745" s="270"/>
      <c r="U745" s="272"/>
      <c r="V745" s="273"/>
      <c r="W745" s="272"/>
      <c r="X745" s="273"/>
      <c r="Y745" s="319"/>
    </row>
    <row r="746" spans="1:25" x14ac:dyDescent="0.3">
      <c r="A746" s="262"/>
      <c r="B746" s="262"/>
      <c r="C746" s="264"/>
      <c r="D746" s="262"/>
      <c r="E746" s="263"/>
      <c r="F746" s="264"/>
      <c r="G746" s="274"/>
      <c r="H746" s="266"/>
      <c r="I746" s="274"/>
      <c r="J746" s="266"/>
      <c r="K746" s="274"/>
      <c r="L746" s="266"/>
      <c r="M746" s="271"/>
      <c r="N746" s="266"/>
      <c r="O746" s="269"/>
      <c r="P746" s="270"/>
      <c r="Q746" s="276"/>
      <c r="R746" s="270"/>
      <c r="S746" s="268"/>
      <c r="T746" s="270"/>
      <c r="U746" s="272"/>
      <c r="V746" s="273"/>
      <c r="W746" s="272"/>
      <c r="X746" s="273"/>
      <c r="Y746" s="319"/>
    </row>
    <row r="747" spans="1:25" x14ac:dyDescent="0.3">
      <c r="A747" s="262"/>
      <c r="B747" s="262"/>
      <c r="C747" s="264"/>
      <c r="D747" s="262"/>
      <c r="E747" s="263"/>
      <c r="F747" s="264"/>
      <c r="G747" s="274"/>
      <c r="H747" s="266"/>
      <c r="I747" s="274"/>
      <c r="J747" s="266"/>
      <c r="K747" s="274"/>
      <c r="L747" s="266"/>
      <c r="M747" s="271"/>
      <c r="N747" s="266"/>
      <c r="O747" s="269"/>
      <c r="P747" s="270"/>
      <c r="Q747" s="276"/>
      <c r="R747" s="270"/>
      <c r="S747" s="268"/>
      <c r="T747" s="270"/>
      <c r="U747" s="272"/>
      <c r="V747" s="273"/>
      <c r="W747" s="272"/>
      <c r="X747" s="273"/>
      <c r="Y747" s="319"/>
    </row>
    <row r="748" spans="1:25" x14ac:dyDescent="0.3">
      <c r="A748" s="262"/>
      <c r="B748" s="262"/>
      <c r="C748" s="264"/>
      <c r="D748" s="262"/>
      <c r="E748" s="263"/>
      <c r="F748" s="264"/>
      <c r="G748" s="274"/>
      <c r="H748" s="266"/>
      <c r="I748" s="274"/>
      <c r="J748" s="266"/>
      <c r="K748" s="274"/>
      <c r="L748" s="266"/>
      <c r="M748" s="271"/>
      <c r="N748" s="266"/>
      <c r="O748" s="269"/>
      <c r="P748" s="270"/>
      <c r="Q748" s="276"/>
      <c r="R748" s="270"/>
      <c r="S748" s="268"/>
      <c r="T748" s="270"/>
      <c r="U748" s="272"/>
      <c r="V748" s="273"/>
      <c r="W748" s="272"/>
      <c r="X748" s="273"/>
      <c r="Y748" s="319"/>
    </row>
    <row r="749" spans="1:25" x14ac:dyDescent="0.3">
      <c r="A749" s="262"/>
      <c r="B749" s="262"/>
      <c r="C749" s="264"/>
      <c r="D749" s="262"/>
      <c r="E749" s="263"/>
      <c r="F749" s="264"/>
      <c r="G749" s="274"/>
      <c r="H749" s="266"/>
      <c r="I749" s="274"/>
      <c r="J749" s="266"/>
      <c r="K749" s="274"/>
      <c r="L749" s="266"/>
      <c r="M749" s="271"/>
      <c r="N749" s="266"/>
      <c r="O749" s="269"/>
      <c r="P749" s="270"/>
      <c r="Q749" s="276"/>
      <c r="R749" s="270"/>
      <c r="S749" s="268"/>
      <c r="T749" s="270"/>
      <c r="U749" s="272"/>
      <c r="V749" s="273"/>
      <c r="W749" s="272"/>
      <c r="X749" s="273"/>
      <c r="Y749" s="319"/>
    </row>
    <row r="750" spans="1:25" x14ac:dyDescent="0.3">
      <c r="A750" s="262"/>
      <c r="B750" s="262"/>
      <c r="C750" s="264"/>
      <c r="D750" s="262"/>
      <c r="E750" s="263"/>
      <c r="F750" s="264"/>
      <c r="G750" s="274"/>
      <c r="H750" s="266"/>
      <c r="I750" s="274"/>
      <c r="J750" s="266"/>
      <c r="K750" s="274"/>
      <c r="L750" s="266"/>
      <c r="M750" s="271"/>
      <c r="N750" s="266"/>
      <c r="O750" s="269"/>
      <c r="P750" s="270"/>
      <c r="Q750" s="276"/>
      <c r="R750" s="270"/>
      <c r="S750" s="268"/>
      <c r="T750" s="270"/>
      <c r="U750" s="272"/>
      <c r="V750" s="273"/>
      <c r="W750" s="272"/>
      <c r="X750" s="273"/>
      <c r="Y750" s="319"/>
    </row>
    <row r="751" spans="1:25" x14ac:dyDescent="0.3">
      <c r="A751" s="262"/>
      <c r="B751" s="262"/>
      <c r="C751" s="264"/>
      <c r="D751" s="262"/>
      <c r="E751" s="263"/>
      <c r="F751" s="264"/>
      <c r="G751" s="274"/>
      <c r="H751" s="266"/>
      <c r="I751" s="274"/>
      <c r="J751" s="266"/>
      <c r="K751" s="274"/>
      <c r="L751" s="266"/>
      <c r="M751" s="271"/>
      <c r="N751" s="266"/>
      <c r="O751" s="269"/>
      <c r="P751" s="270"/>
      <c r="Q751" s="276"/>
      <c r="R751" s="270"/>
      <c r="S751" s="268"/>
      <c r="T751" s="270"/>
      <c r="U751" s="272"/>
      <c r="V751" s="273"/>
      <c r="W751" s="272"/>
      <c r="X751" s="273"/>
      <c r="Y751" s="319"/>
    </row>
    <row r="752" spans="1:25" x14ac:dyDescent="0.3">
      <c r="A752" s="262"/>
      <c r="B752" s="262"/>
      <c r="C752" s="264"/>
      <c r="D752" s="262"/>
      <c r="E752" s="263"/>
      <c r="F752" s="264"/>
      <c r="G752" s="274"/>
      <c r="H752" s="266"/>
      <c r="I752" s="274"/>
      <c r="J752" s="266"/>
      <c r="K752" s="274"/>
      <c r="L752" s="266"/>
      <c r="M752" s="271"/>
      <c r="N752" s="266"/>
      <c r="O752" s="269"/>
      <c r="P752" s="270"/>
      <c r="Q752" s="276"/>
      <c r="R752" s="270"/>
      <c r="S752" s="268"/>
      <c r="T752" s="270"/>
      <c r="U752" s="272"/>
      <c r="V752" s="273"/>
      <c r="W752" s="272"/>
      <c r="X752" s="273"/>
      <c r="Y752" s="319"/>
    </row>
    <row r="753" spans="1:25" x14ac:dyDescent="0.3">
      <c r="A753" s="262"/>
      <c r="B753" s="262"/>
      <c r="C753" s="264"/>
      <c r="D753" s="262"/>
      <c r="E753" s="263"/>
      <c r="F753" s="264"/>
      <c r="G753" s="274"/>
      <c r="H753" s="266"/>
      <c r="I753" s="274"/>
      <c r="J753" s="266"/>
      <c r="K753" s="274"/>
      <c r="L753" s="266"/>
      <c r="M753" s="271"/>
      <c r="N753" s="266"/>
      <c r="O753" s="269"/>
      <c r="P753" s="270"/>
      <c r="Q753" s="276"/>
      <c r="R753" s="270"/>
      <c r="S753" s="268"/>
      <c r="T753" s="270"/>
      <c r="U753" s="272"/>
      <c r="V753" s="273"/>
      <c r="W753" s="272"/>
      <c r="X753" s="273"/>
      <c r="Y753" s="319"/>
    </row>
    <row r="754" spans="1:25" x14ac:dyDescent="0.3">
      <c r="A754" s="262"/>
      <c r="B754" s="262"/>
      <c r="C754" s="264"/>
      <c r="D754" s="262"/>
      <c r="E754" s="263"/>
      <c r="F754" s="264"/>
      <c r="G754" s="274"/>
      <c r="H754" s="266"/>
      <c r="I754" s="274"/>
      <c r="J754" s="266"/>
      <c r="K754" s="274"/>
      <c r="L754" s="266"/>
      <c r="M754" s="271"/>
      <c r="N754" s="266"/>
      <c r="O754" s="269"/>
      <c r="P754" s="270"/>
      <c r="Q754" s="276"/>
      <c r="R754" s="270"/>
      <c r="S754" s="268"/>
      <c r="T754" s="270"/>
      <c r="U754" s="272"/>
      <c r="V754" s="273"/>
      <c r="W754" s="272"/>
      <c r="X754" s="273"/>
      <c r="Y754" s="319"/>
    </row>
    <row r="755" spans="1:25" x14ac:dyDescent="0.3">
      <c r="A755" s="262"/>
      <c r="B755" s="262"/>
      <c r="C755" s="264"/>
      <c r="D755" s="262"/>
      <c r="E755" s="263"/>
      <c r="F755" s="264"/>
      <c r="G755" s="265"/>
      <c r="H755" s="266"/>
      <c r="I755" s="267"/>
      <c r="J755" s="266"/>
      <c r="K755" s="267"/>
      <c r="L755" s="266"/>
      <c r="M755" s="268"/>
      <c r="N755" s="266"/>
      <c r="O755" s="269"/>
      <c r="P755" s="270"/>
      <c r="Q755" s="269"/>
      <c r="R755" s="270"/>
      <c r="S755" s="271"/>
      <c r="T755" s="270"/>
      <c r="U755" s="272"/>
      <c r="V755" s="273"/>
      <c r="W755" s="272"/>
      <c r="X755" s="273"/>
      <c r="Y755" s="319"/>
    </row>
    <row r="756" spans="1:25" x14ac:dyDescent="0.3">
      <c r="A756" s="262"/>
      <c r="B756" s="262"/>
      <c r="C756" s="264"/>
      <c r="D756" s="262"/>
      <c r="E756" s="263"/>
      <c r="F756" s="264"/>
      <c r="G756" s="274"/>
      <c r="H756" s="266"/>
      <c r="I756" s="274"/>
      <c r="J756" s="266"/>
      <c r="K756" s="274"/>
      <c r="L756" s="266"/>
      <c r="M756" s="271"/>
      <c r="N756" s="266"/>
      <c r="O756" s="269"/>
      <c r="P756" s="270"/>
      <c r="Q756" s="276"/>
      <c r="R756" s="270"/>
      <c r="S756" s="268"/>
      <c r="T756" s="270"/>
      <c r="U756" s="272"/>
      <c r="V756" s="273"/>
      <c r="W756" s="272"/>
      <c r="X756" s="273"/>
      <c r="Y756" s="319"/>
    </row>
    <row r="757" spans="1:25" x14ac:dyDescent="0.3">
      <c r="A757" s="262"/>
      <c r="B757" s="262"/>
      <c r="C757" s="264"/>
      <c r="D757" s="262"/>
      <c r="E757" s="263"/>
      <c r="F757" s="264"/>
      <c r="G757" s="274"/>
      <c r="H757" s="266"/>
      <c r="I757" s="274"/>
      <c r="J757" s="266"/>
      <c r="K757" s="274"/>
      <c r="L757" s="266"/>
      <c r="M757" s="271"/>
      <c r="N757" s="266"/>
      <c r="O757" s="269"/>
      <c r="P757" s="270"/>
      <c r="Q757" s="276"/>
      <c r="R757" s="270"/>
      <c r="S757" s="268"/>
      <c r="T757" s="270"/>
      <c r="U757" s="272"/>
      <c r="V757" s="273"/>
      <c r="W757" s="272"/>
      <c r="X757" s="273"/>
      <c r="Y757" s="319"/>
    </row>
    <row r="758" spans="1:25" x14ac:dyDescent="0.3">
      <c r="A758" s="262"/>
      <c r="B758" s="262"/>
      <c r="C758" s="264"/>
      <c r="D758" s="262"/>
      <c r="E758" s="263"/>
      <c r="F758" s="264"/>
      <c r="G758" s="274"/>
      <c r="H758" s="266"/>
      <c r="I758" s="274"/>
      <c r="J758" s="266"/>
      <c r="K758" s="274"/>
      <c r="L758" s="266"/>
      <c r="M758" s="271"/>
      <c r="N758" s="266"/>
      <c r="O758" s="269"/>
      <c r="P758" s="270"/>
      <c r="Q758" s="276"/>
      <c r="R758" s="270"/>
      <c r="S758" s="268"/>
      <c r="T758" s="270"/>
      <c r="U758" s="272"/>
      <c r="V758" s="273"/>
      <c r="W758" s="272"/>
      <c r="X758" s="273"/>
      <c r="Y758" s="319"/>
    </row>
    <row r="759" spans="1:25" x14ac:dyDescent="0.3">
      <c r="A759" s="262"/>
      <c r="B759" s="262"/>
      <c r="C759" s="264"/>
      <c r="D759" s="262"/>
      <c r="E759" s="263"/>
      <c r="F759" s="264"/>
      <c r="G759" s="274"/>
      <c r="H759" s="266"/>
      <c r="I759" s="274"/>
      <c r="J759" s="266"/>
      <c r="K759" s="274"/>
      <c r="L759" s="266"/>
      <c r="M759" s="271"/>
      <c r="N759" s="266"/>
      <c r="O759" s="275"/>
      <c r="P759" s="270"/>
      <c r="Q759" s="276"/>
      <c r="R759" s="270"/>
      <c r="S759" s="268"/>
      <c r="T759" s="270"/>
      <c r="U759" s="272"/>
      <c r="V759" s="273"/>
      <c r="W759" s="272"/>
      <c r="X759" s="273"/>
      <c r="Y759" s="319"/>
    </row>
    <row r="760" spans="1:25" x14ac:dyDescent="0.3">
      <c r="A760" s="262"/>
      <c r="B760" s="262"/>
      <c r="C760" s="264"/>
      <c r="D760" s="262"/>
      <c r="E760" s="263"/>
      <c r="F760" s="264"/>
      <c r="G760" s="274"/>
      <c r="H760" s="266"/>
      <c r="I760" s="274"/>
      <c r="J760" s="266"/>
      <c r="K760" s="274"/>
      <c r="L760" s="266"/>
      <c r="M760" s="271"/>
      <c r="N760" s="266"/>
      <c r="O760" s="275"/>
      <c r="P760" s="270"/>
      <c r="Q760" s="276"/>
      <c r="R760" s="270"/>
      <c r="S760" s="268"/>
      <c r="T760" s="270"/>
      <c r="U760" s="272"/>
      <c r="V760" s="273"/>
      <c r="W760" s="272"/>
      <c r="X760" s="273"/>
      <c r="Y760" s="319"/>
    </row>
    <row r="761" spans="1:25" x14ac:dyDescent="0.3">
      <c r="A761" s="262"/>
      <c r="B761" s="262"/>
      <c r="C761" s="264"/>
      <c r="D761" s="262"/>
      <c r="E761" s="263"/>
      <c r="F761" s="264"/>
      <c r="G761" s="265"/>
      <c r="H761" s="266"/>
      <c r="I761" s="267"/>
      <c r="J761" s="266"/>
      <c r="K761" s="267"/>
      <c r="L761" s="266"/>
      <c r="M761" s="268"/>
      <c r="N761" s="266"/>
      <c r="O761" s="269"/>
      <c r="P761" s="270"/>
      <c r="Q761" s="269"/>
      <c r="R761" s="270"/>
      <c r="S761" s="271"/>
      <c r="T761" s="270"/>
      <c r="U761" s="272"/>
      <c r="V761" s="273"/>
      <c r="W761" s="272"/>
      <c r="X761" s="273"/>
      <c r="Y761" s="319"/>
    </row>
    <row r="762" spans="1:25" x14ac:dyDescent="0.3">
      <c r="A762" s="262"/>
      <c r="B762" s="262"/>
      <c r="C762" s="264"/>
      <c r="D762" s="262"/>
      <c r="E762" s="263"/>
      <c r="F762" s="264"/>
      <c r="G762" s="265"/>
      <c r="H762" s="266"/>
      <c r="I762" s="267"/>
      <c r="J762" s="266"/>
      <c r="K762" s="267"/>
      <c r="L762" s="266"/>
      <c r="M762" s="268"/>
      <c r="N762" s="266"/>
      <c r="O762" s="269"/>
      <c r="P762" s="270"/>
      <c r="Q762" s="269"/>
      <c r="R762" s="270"/>
      <c r="S762" s="271"/>
      <c r="T762" s="270"/>
      <c r="U762" s="272"/>
      <c r="V762" s="273"/>
      <c r="W762" s="272"/>
      <c r="X762" s="273"/>
      <c r="Y762" s="319"/>
    </row>
    <row r="763" spans="1:25" x14ac:dyDescent="0.3">
      <c r="A763" s="262"/>
      <c r="B763" s="262"/>
      <c r="C763" s="264"/>
      <c r="D763" s="262"/>
      <c r="E763" s="263"/>
      <c r="F763" s="264"/>
      <c r="G763" s="274"/>
      <c r="H763" s="266"/>
      <c r="I763" s="274"/>
      <c r="J763" s="266"/>
      <c r="K763" s="274"/>
      <c r="L763" s="266"/>
      <c r="M763" s="271"/>
      <c r="N763" s="266"/>
      <c r="O763" s="269"/>
      <c r="P763" s="270"/>
      <c r="Q763" s="276"/>
      <c r="R763" s="270"/>
      <c r="S763" s="268"/>
      <c r="T763" s="270"/>
      <c r="U763" s="272"/>
      <c r="V763" s="273"/>
      <c r="W763" s="272"/>
      <c r="X763" s="273"/>
      <c r="Y763" s="319"/>
    </row>
    <row r="764" spans="1:25" x14ac:dyDescent="0.3">
      <c r="A764" s="262"/>
      <c r="B764" s="262"/>
      <c r="C764" s="264"/>
      <c r="D764" s="262"/>
      <c r="E764" s="263"/>
      <c r="F764" s="264"/>
      <c r="G764" s="274"/>
      <c r="H764" s="266"/>
      <c r="I764" s="274"/>
      <c r="J764" s="266"/>
      <c r="K764" s="274"/>
      <c r="L764" s="266"/>
      <c r="M764" s="271"/>
      <c r="N764" s="266"/>
      <c r="O764" s="269"/>
      <c r="P764" s="270"/>
      <c r="Q764" s="276"/>
      <c r="R764" s="270"/>
      <c r="S764" s="268"/>
      <c r="T764" s="270"/>
      <c r="U764" s="272"/>
      <c r="V764" s="273"/>
      <c r="W764" s="272"/>
      <c r="X764" s="273"/>
      <c r="Y764" s="319"/>
    </row>
    <row r="765" spans="1:25" x14ac:dyDescent="0.3">
      <c r="A765" s="262"/>
      <c r="B765" s="262"/>
      <c r="C765" s="264"/>
      <c r="D765" s="262"/>
      <c r="E765" s="263"/>
      <c r="F765" s="264"/>
      <c r="G765" s="274"/>
      <c r="H765" s="266"/>
      <c r="I765" s="274"/>
      <c r="J765" s="266"/>
      <c r="K765" s="274"/>
      <c r="L765" s="266"/>
      <c r="M765" s="271"/>
      <c r="N765" s="266"/>
      <c r="O765" s="269"/>
      <c r="P765" s="270"/>
      <c r="Q765" s="276"/>
      <c r="R765" s="270"/>
      <c r="S765" s="268"/>
      <c r="T765" s="270"/>
      <c r="U765" s="272"/>
      <c r="V765" s="273"/>
      <c r="W765" s="272"/>
      <c r="X765" s="273"/>
      <c r="Y765" s="319"/>
    </row>
    <row r="766" spans="1:25" x14ac:dyDescent="0.3">
      <c r="A766" s="262"/>
      <c r="B766" s="262"/>
      <c r="C766" s="264"/>
      <c r="D766" s="262"/>
      <c r="E766" s="263"/>
      <c r="F766" s="264"/>
      <c r="G766" s="265"/>
      <c r="H766" s="266"/>
      <c r="I766" s="267"/>
      <c r="J766" s="266"/>
      <c r="K766" s="267"/>
      <c r="L766" s="266"/>
      <c r="M766" s="268"/>
      <c r="N766" s="266"/>
      <c r="O766" s="269"/>
      <c r="P766" s="270"/>
      <c r="Q766" s="276"/>
      <c r="R766" s="270"/>
      <c r="S766" s="268"/>
      <c r="T766" s="270"/>
      <c r="U766" s="272"/>
      <c r="V766" s="273"/>
      <c r="W766" s="272"/>
      <c r="X766" s="273"/>
      <c r="Y766" s="319"/>
    </row>
    <row r="767" spans="1:25" x14ac:dyDescent="0.3">
      <c r="A767" s="262"/>
      <c r="B767" s="262"/>
      <c r="C767" s="264"/>
      <c r="D767" s="262"/>
      <c r="E767" s="263"/>
      <c r="F767" s="264"/>
      <c r="G767" s="265"/>
      <c r="H767" s="266"/>
      <c r="I767" s="267"/>
      <c r="J767" s="266"/>
      <c r="K767" s="267"/>
      <c r="L767" s="266"/>
      <c r="M767" s="268"/>
      <c r="N767" s="266"/>
      <c r="O767" s="269"/>
      <c r="P767" s="270"/>
      <c r="Q767" s="276"/>
      <c r="R767" s="270"/>
      <c r="S767" s="268"/>
      <c r="T767" s="270"/>
      <c r="U767" s="272"/>
      <c r="V767" s="273"/>
      <c r="W767" s="272"/>
      <c r="X767" s="273"/>
      <c r="Y767" s="319"/>
    </row>
    <row r="768" spans="1:25" x14ac:dyDescent="0.3">
      <c r="A768" s="262"/>
      <c r="B768" s="262"/>
      <c r="C768" s="264"/>
      <c r="D768" s="262"/>
      <c r="E768" s="263"/>
      <c r="F768" s="264"/>
      <c r="G768" s="265"/>
      <c r="H768" s="266"/>
      <c r="I768" s="267"/>
      <c r="J768" s="266"/>
      <c r="K768" s="267"/>
      <c r="L768" s="266"/>
      <c r="M768" s="268"/>
      <c r="N768" s="266"/>
      <c r="O768" s="269"/>
      <c r="P768" s="270"/>
      <c r="Q768" s="276"/>
      <c r="R768" s="270"/>
      <c r="S768" s="268"/>
      <c r="T768" s="270"/>
      <c r="U768" s="272"/>
      <c r="V768" s="273"/>
      <c r="W768" s="272"/>
      <c r="X768" s="273"/>
      <c r="Y768" s="319"/>
    </row>
    <row r="769" spans="1:25" x14ac:dyDescent="0.3">
      <c r="A769" s="262"/>
      <c r="B769" s="262"/>
      <c r="C769" s="264"/>
      <c r="D769" s="262"/>
      <c r="E769" s="263"/>
      <c r="F769" s="264"/>
      <c r="G769" s="274"/>
      <c r="H769" s="266"/>
      <c r="I769" s="274"/>
      <c r="J769" s="266"/>
      <c r="K769" s="274"/>
      <c r="L769" s="266"/>
      <c r="M769" s="271"/>
      <c r="N769" s="266"/>
      <c r="O769" s="269"/>
      <c r="P769" s="270"/>
      <c r="Q769" s="269"/>
      <c r="R769" s="270"/>
      <c r="S769" s="271"/>
      <c r="T769" s="270"/>
      <c r="U769" s="272"/>
      <c r="V769" s="273"/>
      <c r="W769" s="278"/>
      <c r="X769" s="273"/>
      <c r="Y769" s="319"/>
    </row>
    <row r="770" spans="1:25" x14ac:dyDescent="0.3">
      <c r="A770" s="3"/>
      <c r="B770" s="3"/>
      <c r="C770" s="4"/>
      <c r="D770" s="3"/>
      <c r="E770" s="3"/>
      <c r="F770" s="4"/>
      <c r="G770" s="5"/>
      <c r="H770" s="6"/>
      <c r="I770" s="5"/>
      <c r="J770" s="6"/>
      <c r="K770" s="5"/>
      <c r="L770" s="6"/>
      <c r="M770" s="5"/>
      <c r="N770" s="6"/>
      <c r="O770" s="7"/>
      <c r="P770" s="8"/>
      <c r="Q770" s="7"/>
      <c r="R770" s="8"/>
      <c r="S770" s="7"/>
      <c r="T770" s="8"/>
      <c r="U770" s="9"/>
      <c r="V770" s="10"/>
      <c r="W770" s="9"/>
      <c r="X770" s="10"/>
      <c r="Y770" s="2"/>
    </row>
    <row r="771" spans="1:25" x14ac:dyDescent="0.3">
      <c r="A771" s="262"/>
      <c r="B771" s="262"/>
      <c r="C771" s="264"/>
      <c r="D771" s="262"/>
      <c r="E771" s="263"/>
      <c r="F771" s="264"/>
      <c r="G771" s="265"/>
      <c r="H771" s="266"/>
      <c r="I771" s="267"/>
      <c r="J771" s="266"/>
      <c r="K771" s="267"/>
      <c r="L771" s="266"/>
      <c r="M771" s="268"/>
      <c r="N771" s="266"/>
      <c r="O771" s="269"/>
      <c r="P771" s="270"/>
      <c r="Q771" s="269"/>
      <c r="R771" s="270"/>
      <c r="S771" s="271"/>
      <c r="T771" s="270"/>
      <c r="U771" s="272"/>
      <c r="V771" s="273"/>
      <c r="W771" s="272"/>
      <c r="X771" s="273"/>
      <c r="Y771" s="319"/>
    </row>
    <row r="772" spans="1:25" x14ac:dyDescent="0.3">
      <c r="A772" s="262"/>
      <c r="B772" s="262"/>
      <c r="C772" s="264"/>
      <c r="D772" s="262"/>
      <c r="E772" s="263"/>
      <c r="F772" s="264"/>
      <c r="G772" s="265"/>
      <c r="H772" s="266"/>
      <c r="I772" s="267"/>
      <c r="J772" s="266"/>
      <c r="K772" s="267"/>
      <c r="L772" s="266"/>
      <c r="M772" s="268"/>
      <c r="N772" s="266"/>
      <c r="O772" s="269"/>
      <c r="P772" s="270"/>
      <c r="Q772" s="269"/>
      <c r="R772" s="270"/>
      <c r="S772" s="271"/>
      <c r="T772" s="270"/>
      <c r="U772" s="272"/>
      <c r="V772" s="273"/>
      <c r="W772" s="272"/>
      <c r="X772" s="273"/>
      <c r="Y772" s="319"/>
    </row>
    <row r="773" spans="1:25" x14ac:dyDescent="0.3">
      <c r="A773" s="262"/>
      <c r="B773" s="262"/>
      <c r="C773" s="264"/>
      <c r="D773" s="262"/>
      <c r="E773" s="263"/>
      <c r="F773" s="264"/>
      <c r="G773" s="265"/>
      <c r="H773" s="266"/>
      <c r="I773" s="267"/>
      <c r="J773" s="266"/>
      <c r="K773" s="267"/>
      <c r="L773" s="266"/>
      <c r="M773" s="268"/>
      <c r="N773" s="266"/>
      <c r="O773" s="269"/>
      <c r="P773" s="270"/>
      <c r="Q773" s="269"/>
      <c r="R773" s="270"/>
      <c r="S773" s="271"/>
      <c r="T773" s="270"/>
      <c r="U773" s="272"/>
      <c r="V773" s="273"/>
      <c r="W773" s="272"/>
      <c r="X773" s="273"/>
      <c r="Y773" s="319"/>
    </row>
    <row r="774" spans="1:25" x14ac:dyDescent="0.3">
      <c r="A774" s="262"/>
      <c r="B774" s="262"/>
      <c r="C774" s="264"/>
      <c r="D774" s="262"/>
      <c r="E774" s="263"/>
      <c r="F774" s="264"/>
      <c r="G774" s="274"/>
      <c r="H774" s="266"/>
      <c r="I774" s="274"/>
      <c r="J774" s="266"/>
      <c r="K774" s="274"/>
      <c r="L774" s="266"/>
      <c r="M774" s="271"/>
      <c r="N774" s="266"/>
      <c r="O774" s="275"/>
      <c r="P774" s="270"/>
      <c r="Q774" s="276"/>
      <c r="R774" s="270"/>
      <c r="S774" s="268"/>
      <c r="T774" s="270"/>
      <c r="U774" s="272"/>
      <c r="V774" s="273"/>
      <c r="W774" s="272"/>
      <c r="X774" s="273"/>
      <c r="Y774" s="319"/>
    </row>
    <row r="775" spans="1:25" x14ac:dyDescent="0.3">
      <c r="A775" s="262"/>
      <c r="B775" s="262"/>
      <c r="C775" s="264"/>
      <c r="D775" s="262"/>
      <c r="E775" s="263"/>
      <c r="F775" s="264"/>
      <c r="G775" s="274"/>
      <c r="H775" s="266"/>
      <c r="I775" s="274"/>
      <c r="J775" s="266"/>
      <c r="K775" s="274"/>
      <c r="L775" s="266"/>
      <c r="M775" s="271"/>
      <c r="N775" s="266"/>
      <c r="O775" s="269"/>
      <c r="P775" s="270"/>
      <c r="Q775" s="269"/>
      <c r="R775" s="270"/>
      <c r="S775" s="271"/>
      <c r="T775" s="270"/>
      <c r="U775" s="277"/>
      <c r="V775" s="273"/>
      <c r="W775" s="278"/>
      <c r="X775" s="273"/>
      <c r="Y775" s="319"/>
    </row>
    <row r="776" spans="1:25" x14ac:dyDescent="0.3">
      <c r="A776" s="262"/>
      <c r="B776" s="262"/>
      <c r="C776" s="264"/>
      <c r="D776" s="262"/>
      <c r="E776" s="263"/>
      <c r="F776" s="264"/>
      <c r="G776" s="265"/>
      <c r="H776" s="266"/>
      <c r="I776" s="267"/>
      <c r="J776" s="266"/>
      <c r="K776" s="267"/>
      <c r="L776" s="266"/>
      <c r="M776" s="268"/>
      <c r="N776" s="266"/>
      <c r="O776" s="269"/>
      <c r="P776" s="270"/>
      <c r="Q776" s="269"/>
      <c r="R776" s="270"/>
      <c r="S776" s="271"/>
      <c r="T776" s="270"/>
      <c r="U776" s="272"/>
      <c r="V776" s="273"/>
      <c r="W776" s="272"/>
      <c r="X776" s="273"/>
      <c r="Y776" s="319"/>
    </row>
    <row r="777" spans="1:25" x14ac:dyDescent="0.3">
      <c r="A777" s="262"/>
      <c r="B777" s="262"/>
      <c r="C777" s="264"/>
      <c r="D777" s="262"/>
      <c r="E777" s="263"/>
      <c r="F777" s="264"/>
      <c r="G777" s="274"/>
      <c r="H777" s="266"/>
      <c r="I777" s="274"/>
      <c r="J777" s="266"/>
      <c r="K777" s="274"/>
      <c r="L777" s="266"/>
      <c r="M777" s="271"/>
      <c r="N777" s="266"/>
      <c r="O777" s="275"/>
      <c r="P777" s="270"/>
      <c r="Q777" s="276"/>
      <c r="R777" s="270"/>
      <c r="S777" s="268"/>
      <c r="T777" s="270"/>
      <c r="U777" s="272"/>
      <c r="V777" s="273"/>
      <c r="W777" s="272"/>
      <c r="X777" s="273"/>
      <c r="Y777" s="319"/>
    </row>
    <row r="778" spans="1:25" x14ac:dyDescent="0.3">
      <c r="A778" s="262"/>
      <c r="B778" s="262"/>
      <c r="C778" s="264"/>
      <c r="D778" s="262"/>
      <c r="E778" s="263"/>
      <c r="F778" s="264"/>
      <c r="G778" s="274"/>
      <c r="H778" s="266"/>
      <c r="I778" s="274"/>
      <c r="J778" s="266"/>
      <c r="K778" s="274"/>
      <c r="L778" s="266"/>
      <c r="M778" s="271"/>
      <c r="N778" s="266"/>
      <c r="O778" s="275"/>
      <c r="P778" s="270"/>
      <c r="Q778" s="276"/>
      <c r="R778" s="270"/>
      <c r="S778" s="268"/>
      <c r="T778" s="270"/>
      <c r="U778" s="272"/>
      <c r="V778" s="273"/>
      <c r="W778" s="272"/>
      <c r="X778" s="273"/>
      <c r="Y778" s="319"/>
    </row>
    <row r="779" spans="1:25" x14ac:dyDescent="0.3">
      <c r="A779" s="262"/>
      <c r="B779" s="262"/>
      <c r="C779" s="264"/>
      <c r="D779" s="262"/>
      <c r="E779" s="263"/>
      <c r="F779" s="264"/>
      <c r="G779" s="274"/>
      <c r="H779" s="266"/>
      <c r="I779" s="274"/>
      <c r="J779" s="266"/>
      <c r="K779" s="274"/>
      <c r="L779" s="266"/>
      <c r="M779" s="271"/>
      <c r="N779" s="266"/>
      <c r="O779" s="275"/>
      <c r="P779" s="270"/>
      <c r="Q779" s="276"/>
      <c r="R779" s="270"/>
      <c r="S779" s="268"/>
      <c r="T779" s="270"/>
      <c r="U779" s="272"/>
      <c r="V779" s="273"/>
      <c r="W779" s="272"/>
      <c r="X779" s="273"/>
      <c r="Y779" s="319"/>
    </row>
    <row r="780" spans="1:25" x14ac:dyDescent="0.3">
      <c r="A780" s="262"/>
      <c r="B780" s="262"/>
      <c r="C780" s="264"/>
      <c r="D780" s="262"/>
      <c r="E780" s="263"/>
      <c r="F780" s="264"/>
      <c r="G780" s="274"/>
      <c r="H780" s="266"/>
      <c r="I780" s="274"/>
      <c r="J780" s="266"/>
      <c r="K780" s="274"/>
      <c r="L780" s="266"/>
      <c r="M780" s="271"/>
      <c r="N780" s="266"/>
      <c r="O780" s="275"/>
      <c r="P780" s="270"/>
      <c r="Q780" s="276"/>
      <c r="R780" s="270"/>
      <c r="S780" s="268"/>
      <c r="T780" s="270"/>
      <c r="U780" s="272"/>
      <c r="V780" s="273"/>
      <c r="W780" s="272"/>
      <c r="X780" s="273"/>
      <c r="Y780" s="319"/>
    </row>
    <row r="781" spans="1:25" x14ac:dyDescent="0.3">
      <c r="A781" s="262"/>
      <c r="B781" s="262"/>
      <c r="C781" s="264"/>
      <c r="D781" s="262"/>
      <c r="E781" s="263"/>
      <c r="F781" s="264"/>
      <c r="G781" s="274"/>
      <c r="H781" s="266"/>
      <c r="I781" s="274"/>
      <c r="J781" s="266"/>
      <c r="K781" s="274"/>
      <c r="L781" s="266"/>
      <c r="M781" s="271"/>
      <c r="N781" s="266"/>
      <c r="O781" s="275"/>
      <c r="P781" s="270"/>
      <c r="Q781" s="276"/>
      <c r="R781" s="270"/>
      <c r="S781" s="268"/>
      <c r="T781" s="270"/>
      <c r="U781" s="272"/>
      <c r="V781" s="273"/>
      <c r="W781" s="272"/>
      <c r="X781" s="273"/>
      <c r="Y781" s="319"/>
    </row>
    <row r="782" spans="1:25" x14ac:dyDescent="0.3">
      <c r="A782" s="262"/>
      <c r="B782" s="262"/>
      <c r="C782" s="264"/>
      <c r="D782" s="262"/>
      <c r="E782" s="263"/>
      <c r="F782" s="264"/>
      <c r="G782" s="274"/>
      <c r="H782" s="266"/>
      <c r="I782" s="274"/>
      <c r="J782" s="266"/>
      <c r="K782" s="274"/>
      <c r="L782" s="266"/>
      <c r="M782" s="271"/>
      <c r="N782" s="266"/>
      <c r="O782" s="275"/>
      <c r="P782" s="270"/>
      <c r="Q782" s="276"/>
      <c r="R782" s="270"/>
      <c r="S782" s="268"/>
      <c r="T782" s="270"/>
      <c r="U782" s="272"/>
      <c r="V782" s="273"/>
      <c r="W782" s="272"/>
      <c r="X782" s="273"/>
      <c r="Y782" s="319"/>
    </row>
    <row r="783" spans="1:25" x14ac:dyDescent="0.3">
      <c r="A783" s="262"/>
      <c r="B783" s="262"/>
      <c r="C783" s="264"/>
      <c r="D783" s="262"/>
      <c r="E783" s="263"/>
      <c r="F783" s="264"/>
      <c r="G783" s="274"/>
      <c r="H783" s="266"/>
      <c r="I783" s="274"/>
      <c r="J783" s="266"/>
      <c r="K783" s="274"/>
      <c r="L783" s="266"/>
      <c r="M783" s="271"/>
      <c r="N783" s="266"/>
      <c r="O783" s="275"/>
      <c r="P783" s="270"/>
      <c r="Q783" s="276"/>
      <c r="R783" s="270"/>
      <c r="S783" s="268"/>
      <c r="T783" s="270"/>
      <c r="U783" s="272"/>
      <c r="V783" s="273"/>
      <c r="W783" s="272"/>
      <c r="X783" s="273"/>
      <c r="Y783" s="319"/>
    </row>
    <row r="784" spans="1:25" x14ac:dyDescent="0.3">
      <c r="A784" s="262"/>
      <c r="B784" s="262"/>
      <c r="C784" s="264"/>
      <c r="D784" s="262"/>
      <c r="E784" s="263"/>
      <c r="F784" s="264"/>
      <c r="G784" s="274"/>
      <c r="H784" s="266"/>
      <c r="I784" s="274"/>
      <c r="J784" s="266"/>
      <c r="K784" s="274"/>
      <c r="L784" s="266"/>
      <c r="M784" s="271"/>
      <c r="N784" s="266"/>
      <c r="O784" s="275"/>
      <c r="P784" s="270"/>
      <c r="Q784" s="276"/>
      <c r="R784" s="270"/>
      <c r="S784" s="268"/>
      <c r="T784" s="270"/>
      <c r="U784" s="272"/>
      <c r="V784" s="273"/>
      <c r="W784" s="272"/>
      <c r="X784" s="273"/>
      <c r="Y784" s="319"/>
    </row>
    <row r="785" spans="1:25" x14ac:dyDescent="0.3">
      <c r="A785" s="262"/>
      <c r="B785" s="262"/>
      <c r="C785" s="264"/>
      <c r="D785" s="262"/>
      <c r="E785" s="263"/>
      <c r="F785" s="264"/>
      <c r="G785" s="265"/>
      <c r="H785" s="266"/>
      <c r="I785" s="267"/>
      <c r="J785" s="266"/>
      <c r="K785" s="267"/>
      <c r="L785" s="266"/>
      <c r="M785" s="268"/>
      <c r="N785" s="266"/>
      <c r="O785" s="269"/>
      <c r="P785" s="270"/>
      <c r="Q785" s="269"/>
      <c r="R785" s="270"/>
      <c r="S785" s="271"/>
      <c r="T785" s="270"/>
      <c r="U785" s="272"/>
      <c r="V785" s="273"/>
      <c r="W785" s="272"/>
      <c r="X785" s="273"/>
      <c r="Y785" s="319"/>
    </row>
    <row r="786" spans="1:25" x14ac:dyDescent="0.3">
      <c r="A786" s="262"/>
      <c r="B786" s="262"/>
      <c r="C786" s="264"/>
      <c r="D786" s="262"/>
      <c r="E786" s="263"/>
      <c r="F786" s="264"/>
      <c r="G786" s="265"/>
      <c r="H786" s="266"/>
      <c r="I786" s="267"/>
      <c r="J786" s="266"/>
      <c r="K786" s="267"/>
      <c r="L786" s="266"/>
      <c r="M786" s="268"/>
      <c r="N786" s="266"/>
      <c r="O786" s="269"/>
      <c r="P786" s="270"/>
      <c r="Q786" s="269"/>
      <c r="R786" s="270"/>
      <c r="S786" s="271"/>
      <c r="T786" s="270"/>
      <c r="U786" s="272"/>
      <c r="V786" s="273"/>
      <c r="W786" s="272"/>
      <c r="X786" s="273"/>
      <c r="Y786" s="319"/>
    </row>
    <row r="787" spans="1:25" x14ac:dyDescent="0.3">
      <c r="A787" s="262"/>
      <c r="B787" s="262"/>
      <c r="C787" s="264"/>
      <c r="D787" s="262"/>
      <c r="E787" s="263"/>
      <c r="F787" s="264"/>
      <c r="G787" s="274"/>
      <c r="H787" s="266"/>
      <c r="I787" s="274"/>
      <c r="J787" s="266"/>
      <c r="K787" s="274"/>
      <c r="L787" s="266"/>
      <c r="M787" s="271"/>
      <c r="N787" s="266"/>
      <c r="O787" s="269"/>
      <c r="P787" s="270"/>
      <c r="Q787" s="276"/>
      <c r="R787" s="270"/>
      <c r="S787" s="268"/>
      <c r="T787" s="270"/>
      <c r="U787" s="272"/>
      <c r="V787" s="273"/>
      <c r="W787" s="272"/>
      <c r="X787" s="273"/>
      <c r="Y787" s="319"/>
    </row>
    <row r="788" spans="1:25" x14ac:dyDescent="0.3">
      <c r="A788" s="262"/>
      <c r="B788" s="262"/>
      <c r="C788" s="264"/>
      <c r="D788" s="262"/>
      <c r="E788" s="263"/>
      <c r="F788" s="264"/>
      <c r="G788" s="274"/>
      <c r="H788" s="266"/>
      <c r="I788" s="274"/>
      <c r="J788" s="266"/>
      <c r="K788" s="274"/>
      <c r="L788" s="266"/>
      <c r="M788" s="271"/>
      <c r="N788" s="266"/>
      <c r="O788" s="275"/>
      <c r="P788" s="270"/>
      <c r="Q788" s="276"/>
      <c r="R788" s="270"/>
      <c r="S788" s="268"/>
      <c r="T788" s="270"/>
      <c r="U788" s="272"/>
      <c r="V788" s="273"/>
      <c r="W788" s="272"/>
      <c r="X788" s="273"/>
      <c r="Y788" s="319"/>
    </row>
    <row r="789" spans="1:25" x14ac:dyDescent="0.3">
      <c r="A789" s="262"/>
      <c r="B789" s="262"/>
      <c r="C789" s="264"/>
      <c r="D789" s="262"/>
      <c r="E789" s="263"/>
      <c r="F789" s="264"/>
      <c r="G789" s="274"/>
      <c r="H789" s="266"/>
      <c r="I789" s="274"/>
      <c r="J789" s="266"/>
      <c r="K789" s="274"/>
      <c r="L789" s="266"/>
      <c r="M789" s="271"/>
      <c r="N789" s="266"/>
      <c r="O789" s="275"/>
      <c r="P789" s="270"/>
      <c r="Q789" s="276"/>
      <c r="R789" s="270"/>
      <c r="S789" s="268"/>
      <c r="T789" s="270"/>
      <c r="U789" s="272"/>
      <c r="V789" s="273"/>
      <c r="W789" s="272"/>
      <c r="X789" s="273"/>
      <c r="Y789" s="319"/>
    </row>
    <row r="790" spans="1:25" x14ac:dyDescent="0.3">
      <c r="A790" s="262"/>
      <c r="B790" s="262"/>
      <c r="C790" s="264"/>
      <c r="D790" s="262"/>
      <c r="E790" s="263"/>
      <c r="F790" s="264"/>
      <c r="G790" s="274"/>
      <c r="H790" s="266"/>
      <c r="I790" s="274"/>
      <c r="J790" s="266"/>
      <c r="K790" s="274"/>
      <c r="L790" s="266"/>
      <c r="M790" s="271"/>
      <c r="N790" s="266"/>
      <c r="O790" s="275"/>
      <c r="P790" s="270"/>
      <c r="Q790" s="276"/>
      <c r="R790" s="270"/>
      <c r="S790" s="268"/>
      <c r="T790" s="270"/>
      <c r="U790" s="272"/>
      <c r="V790" s="273"/>
      <c r="W790" s="272"/>
      <c r="X790" s="273"/>
      <c r="Y790" s="319"/>
    </row>
    <row r="791" spans="1:25" x14ac:dyDescent="0.3">
      <c r="A791" s="262"/>
      <c r="B791" s="262"/>
      <c r="C791" s="264"/>
      <c r="D791" s="262"/>
      <c r="E791" s="263"/>
      <c r="F791" s="264"/>
      <c r="G791" s="274"/>
      <c r="H791" s="266"/>
      <c r="I791" s="274"/>
      <c r="J791" s="266"/>
      <c r="K791" s="274"/>
      <c r="L791" s="266"/>
      <c r="M791" s="271"/>
      <c r="N791" s="266"/>
      <c r="O791" s="275"/>
      <c r="P791" s="270"/>
      <c r="Q791" s="276"/>
      <c r="R791" s="270"/>
      <c r="S791" s="268"/>
      <c r="T791" s="270"/>
      <c r="U791" s="272"/>
      <c r="V791" s="273"/>
      <c r="W791" s="272"/>
      <c r="X791" s="273"/>
      <c r="Y791" s="319"/>
    </row>
    <row r="792" spans="1:25" x14ac:dyDescent="0.3">
      <c r="A792" s="262"/>
      <c r="B792" s="262"/>
      <c r="C792" s="264"/>
      <c r="D792" s="262"/>
      <c r="E792" s="263"/>
      <c r="F792" s="264"/>
      <c r="G792" s="274"/>
      <c r="H792" s="266"/>
      <c r="I792" s="274"/>
      <c r="J792" s="266"/>
      <c r="K792" s="274"/>
      <c r="L792" s="266"/>
      <c r="M792" s="271"/>
      <c r="N792" s="266"/>
      <c r="O792" s="269"/>
      <c r="P792" s="270"/>
      <c r="Q792" s="276"/>
      <c r="R792" s="270"/>
      <c r="S792" s="268"/>
      <c r="T792" s="270"/>
      <c r="U792" s="272"/>
      <c r="V792" s="273"/>
      <c r="W792" s="272"/>
      <c r="X792" s="273"/>
      <c r="Y792" s="319"/>
    </row>
    <row r="793" spans="1:25" x14ac:dyDescent="0.3">
      <c r="A793" s="262"/>
      <c r="B793" s="262"/>
      <c r="C793" s="264"/>
      <c r="D793" s="262"/>
      <c r="E793" s="263"/>
      <c r="F793" s="264"/>
      <c r="G793" s="274"/>
      <c r="H793" s="266"/>
      <c r="I793" s="274"/>
      <c r="J793" s="266"/>
      <c r="K793" s="274"/>
      <c r="L793" s="266"/>
      <c r="M793" s="271"/>
      <c r="N793" s="266"/>
      <c r="O793" s="269"/>
      <c r="P793" s="270"/>
      <c r="Q793" s="276"/>
      <c r="R793" s="270"/>
      <c r="S793" s="268"/>
      <c r="T793" s="270"/>
      <c r="U793" s="272"/>
      <c r="V793" s="273"/>
      <c r="W793" s="272"/>
      <c r="X793" s="273"/>
      <c r="Y793" s="319"/>
    </row>
    <row r="794" spans="1:25" x14ac:dyDescent="0.3">
      <c r="A794" s="262"/>
      <c r="B794" s="262"/>
      <c r="C794" s="264"/>
      <c r="D794" s="262"/>
      <c r="E794" s="263"/>
      <c r="F794" s="264"/>
      <c r="G794" s="274"/>
      <c r="H794" s="266"/>
      <c r="I794" s="274"/>
      <c r="J794" s="266"/>
      <c r="K794" s="274"/>
      <c r="L794" s="266"/>
      <c r="M794" s="271"/>
      <c r="N794" s="266"/>
      <c r="O794" s="269"/>
      <c r="P794" s="270"/>
      <c r="Q794" s="276"/>
      <c r="R794" s="270"/>
      <c r="S794" s="268"/>
      <c r="T794" s="270"/>
      <c r="U794" s="272"/>
      <c r="V794" s="273"/>
      <c r="W794" s="272"/>
      <c r="X794" s="273"/>
      <c r="Y794" s="319"/>
    </row>
    <row r="795" spans="1:25" x14ac:dyDescent="0.3">
      <c r="A795" s="262"/>
      <c r="B795" s="262"/>
      <c r="C795" s="264"/>
      <c r="D795" s="262"/>
      <c r="E795" s="263"/>
      <c r="F795" s="264"/>
      <c r="G795" s="274"/>
      <c r="H795" s="266"/>
      <c r="I795" s="274"/>
      <c r="J795" s="266"/>
      <c r="K795" s="274"/>
      <c r="L795" s="266"/>
      <c r="M795" s="271"/>
      <c r="N795" s="266"/>
      <c r="O795" s="275"/>
      <c r="P795" s="270"/>
      <c r="Q795" s="276"/>
      <c r="R795" s="270"/>
      <c r="S795" s="268"/>
      <c r="T795" s="270"/>
      <c r="U795" s="272"/>
      <c r="V795" s="273"/>
      <c r="W795" s="272"/>
      <c r="X795" s="273"/>
      <c r="Y795" s="319"/>
    </row>
    <row r="796" spans="1:25" x14ac:dyDescent="0.3">
      <c r="A796" s="262"/>
      <c r="B796" s="262"/>
      <c r="C796" s="264"/>
      <c r="D796" s="262"/>
      <c r="E796" s="263"/>
      <c r="F796" s="264"/>
      <c r="G796" s="274"/>
      <c r="H796" s="266"/>
      <c r="I796" s="274"/>
      <c r="J796" s="266"/>
      <c r="K796" s="274"/>
      <c r="L796" s="266"/>
      <c r="M796" s="271"/>
      <c r="N796" s="266"/>
      <c r="O796" s="275"/>
      <c r="P796" s="270"/>
      <c r="Q796" s="276"/>
      <c r="R796" s="270"/>
      <c r="S796" s="268"/>
      <c r="T796" s="270"/>
      <c r="U796" s="272"/>
      <c r="V796" s="273"/>
      <c r="W796" s="272"/>
      <c r="X796" s="273"/>
      <c r="Y796" s="319"/>
    </row>
    <row r="797" spans="1:25" x14ac:dyDescent="0.3">
      <c r="A797" s="262"/>
      <c r="B797" s="262"/>
      <c r="C797" s="264"/>
      <c r="D797" s="262"/>
      <c r="E797" s="263"/>
      <c r="F797" s="264"/>
      <c r="G797" s="274"/>
      <c r="H797" s="266"/>
      <c r="I797" s="274"/>
      <c r="J797" s="266"/>
      <c r="K797" s="274"/>
      <c r="L797" s="266"/>
      <c r="M797" s="271"/>
      <c r="N797" s="266"/>
      <c r="O797" s="269"/>
      <c r="P797" s="270"/>
      <c r="Q797" s="276"/>
      <c r="R797" s="270"/>
      <c r="S797" s="268"/>
      <c r="T797" s="270"/>
      <c r="U797" s="272"/>
      <c r="V797" s="273"/>
      <c r="W797" s="272"/>
      <c r="X797" s="273"/>
      <c r="Y797" s="319"/>
    </row>
    <row r="798" spans="1:25" x14ac:dyDescent="0.3">
      <c r="A798" s="262"/>
      <c r="B798" s="262"/>
      <c r="C798" s="264"/>
      <c r="D798" s="262"/>
      <c r="E798" s="263"/>
      <c r="F798" s="264"/>
      <c r="G798" s="274"/>
      <c r="H798" s="266"/>
      <c r="I798" s="274"/>
      <c r="J798" s="266"/>
      <c r="K798" s="274"/>
      <c r="L798" s="266"/>
      <c r="M798" s="271"/>
      <c r="N798" s="266"/>
      <c r="O798" s="269"/>
      <c r="P798" s="270"/>
      <c r="Q798" s="276"/>
      <c r="R798" s="270"/>
      <c r="S798" s="268"/>
      <c r="T798" s="270"/>
      <c r="U798" s="272"/>
      <c r="V798" s="273"/>
      <c r="W798" s="272"/>
      <c r="X798" s="273"/>
      <c r="Y798" s="319"/>
    </row>
    <row r="799" spans="1:25" x14ac:dyDescent="0.3">
      <c r="A799" s="262"/>
      <c r="B799" s="262"/>
      <c r="C799" s="264"/>
      <c r="D799" s="262"/>
      <c r="E799" s="263"/>
      <c r="F799" s="264"/>
      <c r="G799" s="274"/>
      <c r="H799" s="266"/>
      <c r="I799" s="274"/>
      <c r="J799" s="266"/>
      <c r="K799" s="274"/>
      <c r="L799" s="266"/>
      <c r="M799" s="271"/>
      <c r="N799" s="266"/>
      <c r="O799" s="269"/>
      <c r="P799" s="270"/>
      <c r="Q799" s="276"/>
      <c r="R799" s="270"/>
      <c r="S799" s="268"/>
      <c r="T799" s="270"/>
      <c r="U799" s="272"/>
      <c r="V799" s="273"/>
      <c r="W799" s="272"/>
      <c r="X799" s="273"/>
      <c r="Y799" s="319"/>
    </row>
    <row r="800" spans="1:25" x14ac:dyDescent="0.3">
      <c r="A800" s="262"/>
      <c r="B800" s="262"/>
      <c r="C800" s="264"/>
      <c r="D800" s="262"/>
      <c r="E800" s="263"/>
      <c r="F800" s="264"/>
      <c r="G800" s="274"/>
      <c r="H800" s="266"/>
      <c r="I800" s="274"/>
      <c r="J800" s="266"/>
      <c r="K800" s="274"/>
      <c r="L800" s="266"/>
      <c r="M800" s="271"/>
      <c r="N800" s="266"/>
      <c r="O800" s="269"/>
      <c r="P800" s="270"/>
      <c r="Q800" s="276"/>
      <c r="R800" s="270"/>
      <c r="S800" s="268"/>
      <c r="T800" s="270"/>
      <c r="U800" s="272"/>
      <c r="V800" s="273"/>
      <c r="W800" s="272"/>
      <c r="X800" s="273"/>
      <c r="Y800" s="319"/>
    </row>
    <row r="801" spans="1:25" x14ac:dyDescent="0.3">
      <c r="A801" s="262"/>
      <c r="B801" s="262"/>
      <c r="C801" s="264"/>
      <c r="D801" s="262"/>
      <c r="E801" s="263"/>
      <c r="F801" s="264"/>
      <c r="G801" s="274"/>
      <c r="H801" s="266"/>
      <c r="I801" s="274"/>
      <c r="J801" s="266"/>
      <c r="K801" s="274"/>
      <c r="L801" s="266"/>
      <c r="M801" s="271"/>
      <c r="N801" s="266"/>
      <c r="O801" s="269"/>
      <c r="P801" s="270"/>
      <c r="Q801" s="276"/>
      <c r="R801" s="270"/>
      <c r="S801" s="268"/>
      <c r="T801" s="270"/>
      <c r="U801" s="272"/>
      <c r="V801" s="273"/>
      <c r="W801" s="272"/>
      <c r="X801" s="273"/>
      <c r="Y801" s="319"/>
    </row>
    <row r="802" spans="1:25" x14ac:dyDescent="0.3">
      <c r="A802" s="262"/>
      <c r="B802" s="262"/>
      <c r="C802" s="264"/>
      <c r="D802" s="262"/>
      <c r="E802" s="263"/>
      <c r="F802" s="264"/>
      <c r="G802" s="274"/>
      <c r="H802" s="266"/>
      <c r="I802" s="274"/>
      <c r="J802" s="266"/>
      <c r="K802" s="274"/>
      <c r="L802" s="266"/>
      <c r="M802" s="271"/>
      <c r="N802" s="266"/>
      <c r="O802" s="269"/>
      <c r="P802" s="270"/>
      <c r="Q802" s="276"/>
      <c r="R802" s="270"/>
      <c r="S802" s="268"/>
      <c r="T802" s="270"/>
      <c r="U802" s="272"/>
      <c r="V802" s="273"/>
      <c r="W802" s="272"/>
      <c r="X802" s="273"/>
      <c r="Y802" s="319"/>
    </row>
    <row r="803" spans="1:25" x14ac:dyDescent="0.3">
      <c r="A803" s="262"/>
      <c r="B803" s="262"/>
      <c r="C803" s="264"/>
      <c r="D803" s="262"/>
      <c r="E803" s="263"/>
      <c r="F803" s="264"/>
      <c r="G803" s="274"/>
      <c r="H803" s="266"/>
      <c r="I803" s="274"/>
      <c r="J803" s="266"/>
      <c r="K803" s="274"/>
      <c r="L803" s="266"/>
      <c r="M803" s="271"/>
      <c r="N803" s="266"/>
      <c r="O803" s="269"/>
      <c r="P803" s="270"/>
      <c r="Q803" s="276"/>
      <c r="R803" s="270"/>
      <c r="S803" s="268"/>
      <c r="T803" s="270"/>
      <c r="U803" s="272"/>
      <c r="V803" s="273"/>
      <c r="W803" s="272"/>
      <c r="X803" s="273"/>
      <c r="Y803" s="319"/>
    </row>
    <row r="804" spans="1:25" x14ac:dyDescent="0.3">
      <c r="A804" s="262"/>
      <c r="B804" s="262"/>
      <c r="C804" s="264"/>
      <c r="D804" s="262"/>
      <c r="E804" s="263"/>
      <c r="F804" s="264"/>
      <c r="G804" s="274"/>
      <c r="H804" s="266"/>
      <c r="I804" s="274"/>
      <c r="J804" s="266"/>
      <c r="K804" s="274"/>
      <c r="L804" s="266"/>
      <c r="M804" s="271"/>
      <c r="N804" s="266"/>
      <c r="O804" s="269"/>
      <c r="P804" s="270"/>
      <c r="Q804" s="276"/>
      <c r="R804" s="270"/>
      <c r="S804" s="268"/>
      <c r="T804" s="270"/>
      <c r="U804" s="272"/>
      <c r="V804" s="273"/>
      <c r="W804" s="272"/>
      <c r="X804" s="273"/>
      <c r="Y804" s="319"/>
    </row>
    <row r="805" spans="1:25" x14ac:dyDescent="0.3">
      <c r="A805" s="262"/>
      <c r="B805" s="262"/>
      <c r="C805" s="264"/>
      <c r="D805" s="262"/>
      <c r="E805" s="263"/>
      <c r="F805" s="264"/>
      <c r="G805" s="274"/>
      <c r="H805" s="266"/>
      <c r="I805" s="274"/>
      <c r="J805" s="266"/>
      <c r="K805" s="274"/>
      <c r="L805" s="266"/>
      <c r="M805" s="271"/>
      <c r="N805" s="266"/>
      <c r="O805" s="269"/>
      <c r="P805" s="270"/>
      <c r="Q805" s="276"/>
      <c r="R805" s="270"/>
      <c r="S805" s="268"/>
      <c r="T805" s="270"/>
      <c r="U805" s="272"/>
      <c r="V805" s="273"/>
      <c r="W805" s="272"/>
      <c r="X805" s="273"/>
      <c r="Y805" s="319"/>
    </row>
    <row r="806" spans="1:25" x14ac:dyDescent="0.3">
      <c r="A806" s="262"/>
      <c r="B806" s="262"/>
      <c r="C806" s="264"/>
      <c r="D806" s="262"/>
      <c r="E806" s="263"/>
      <c r="F806" s="264"/>
      <c r="G806" s="274"/>
      <c r="H806" s="266"/>
      <c r="I806" s="274"/>
      <c r="J806" s="266"/>
      <c r="K806" s="274"/>
      <c r="L806" s="266"/>
      <c r="M806" s="271"/>
      <c r="N806" s="266"/>
      <c r="O806" s="269"/>
      <c r="P806" s="270"/>
      <c r="Q806" s="276"/>
      <c r="R806" s="270"/>
      <c r="S806" s="268"/>
      <c r="T806" s="270"/>
      <c r="U806" s="272"/>
      <c r="V806" s="273"/>
      <c r="W806" s="272"/>
      <c r="X806" s="273"/>
      <c r="Y806" s="319"/>
    </row>
    <row r="807" spans="1:25" x14ac:dyDescent="0.3">
      <c r="A807" s="262"/>
      <c r="B807" s="262"/>
      <c r="C807" s="264"/>
      <c r="D807" s="262"/>
      <c r="E807" s="263"/>
      <c r="F807" s="264"/>
      <c r="G807" s="265"/>
      <c r="H807" s="266"/>
      <c r="I807" s="267"/>
      <c r="J807" s="266"/>
      <c r="K807" s="267"/>
      <c r="L807" s="266"/>
      <c r="M807" s="268"/>
      <c r="N807" s="266"/>
      <c r="O807" s="269"/>
      <c r="P807" s="270"/>
      <c r="Q807" s="269"/>
      <c r="R807" s="270"/>
      <c r="S807" s="271"/>
      <c r="T807" s="270"/>
      <c r="U807" s="272"/>
      <c r="V807" s="273"/>
      <c r="W807" s="272"/>
      <c r="X807" s="273"/>
      <c r="Y807" s="319"/>
    </row>
    <row r="808" spans="1:25" x14ac:dyDescent="0.3">
      <c r="A808" s="262"/>
      <c r="B808" s="262"/>
      <c r="C808" s="264"/>
      <c r="D808" s="262"/>
      <c r="E808" s="263"/>
      <c r="F808" s="264"/>
      <c r="G808" s="274"/>
      <c r="H808" s="266"/>
      <c r="I808" s="274"/>
      <c r="J808" s="266"/>
      <c r="K808" s="274"/>
      <c r="L808" s="266"/>
      <c r="M808" s="271"/>
      <c r="N808" s="266"/>
      <c r="O808" s="269"/>
      <c r="P808" s="270"/>
      <c r="Q808" s="276"/>
      <c r="R808" s="270"/>
      <c r="S808" s="268"/>
      <c r="T808" s="270"/>
      <c r="U808" s="272"/>
      <c r="V808" s="273"/>
      <c r="W808" s="272"/>
      <c r="X808" s="273"/>
      <c r="Y808" s="319"/>
    </row>
    <row r="809" spans="1:25" x14ac:dyDescent="0.3">
      <c r="A809" s="262"/>
      <c r="B809" s="262"/>
      <c r="C809" s="264"/>
      <c r="D809" s="262"/>
      <c r="E809" s="263"/>
      <c r="F809" s="264"/>
      <c r="G809" s="274"/>
      <c r="H809" s="266"/>
      <c r="I809" s="274"/>
      <c r="J809" s="266"/>
      <c r="K809" s="274"/>
      <c r="L809" s="266"/>
      <c r="M809" s="271"/>
      <c r="N809" s="266"/>
      <c r="O809" s="269"/>
      <c r="P809" s="270"/>
      <c r="Q809" s="276"/>
      <c r="R809" s="270"/>
      <c r="S809" s="268"/>
      <c r="T809" s="270"/>
      <c r="U809" s="272"/>
      <c r="V809" s="273"/>
      <c r="W809" s="272"/>
      <c r="X809" s="273"/>
      <c r="Y809" s="319"/>
    </row>
    <row r="810" spans="1:25" x14ac:dyDescent="0.3">
      <c r="A810" s="262"/>
      <c r="B810" s="262"/>
      <c r="C810" s="264"/>
      <c r="D810" s="262"/>
      <c r="E810" s="263"/>
      <c r="F810" s="264"/>
      <c r="G810" s="274"/>
      <c r="H810" s="266"/>
      <c r="I810" s="274"/>
      <c r="J810" s="266"/>
      <c r="K810" s="274"/>
      <c r="L810" s="266"/>
      <c r="M810" s="271"/>
      <c r="N810" s="266"/>
      <c r="O810" s="269"/>
      <c r="P810" s="270"/>
      <c r="Q810" s="276"/>
      <c r="R810" s="270"/>
      <c r="S810" s="268"/>
      <c r="T810" s="270"/>
      <c r="U810" s="272"/>
      <c r="V810" s="273"/>
      <c r="W810" s="272"/>
      <c r="X810" s="273"/>
      <c r="Y810" s="319"/>
    </row>
    <row r="811" spans="1:25" x14ac:dyDescent="0.3">
      <c r="A811" s="262"/>
      <c r="B811" s="262"/>
      <c r="C811" s="264"/>
      <c r="D811" s="262"/>
      <c r="E811" s="263"/>
      <c r="F811" s="264"/>
      <c r="G811" s="274"/>
      <c r="H811" s="266"/>
      <c r="I811" s="274"/>
      <c r="J811" s="266"/>
      <c r="K811" s="274"/>
      <c r="L811" s="266"/>
      <c r="M811" s="271"/>
      <c r="N811" s="266"/>
      <c r="O811" s="275"/>
      <c r="P811" s="270"/>
      <c r="Q811" s="276"/>
      <c r="R811" s="270"/>
      <c r="S811" s="268"/>
      <c r="T811" s="270"/>
      <c r="U811" s="272"/>
      <c r="V811" s="273"/>
      <c r="W811" s="272"/>
      <c r="X811" s="273"/>
      <c r="Y811" s="319"/>
    </row>
    <row r="812" spans="1:25" x14ac:dyDescent="0.3">
      <c r="A812" s="262"/>
      <c r="B812" s="262"/>
      <c r="C812" s="264"/>
      <c r="D812" s="262"/>
      <c r="E812" s="263"/>
      <c r="F812" s="264"/>
      <c r="G812" s="274"/>
      <c r="H812" s="266"/>
      <c r="I812" s="274"/>
      <c r="J812" s="266"/>
      <c r="K812" s="274"/>
      <c r="L812" s="266"/>
      <c r="M812" s="271"/>
      <c r="N812" s="266"/>
      <c r="O812" s="275"/>
      <c r="P812" s="270"/>
      <c r="Q812" s="276"/>
      <c r="R812" s="270"/>
      <c r="S812" s="268"/>
      <c r="T812" s="270"/>
      <c r="U812" s="272"/>
      <c r="V812" s="273"/>
      <c r="W812" s="272"/>
      <c r="X812" s="273"/>
      <c r="Y812" s="319"/>
    </row>
    <row r="813" spans="1:25" x14ac:dyDescent="0.3">
      <c r="A813" s="262"/>
      <c r="B813" s="262"/>
      <c r="C813" s="264"/>
      <c r="D813" s="262"/>
      <c r="E813" s="263"/>
      <c r="F813" s="264"/>
      <c r="G813" s="265"/>
      <c r="H813" s="266"/>
      <c r="I813" s="267"/>
      <c r="J813" s="266"/>
      <c r="K813" s="267"/>
      <c r="L813" s="266"/>
      <c r="M813" s="268"/>
      <c r="N813" s="266"/>
      <c r="O813" s="269"/>
      <c r="P813" s="270"/>
      <c r="Q813" s="269"/>
      <c r="R813" s="270"/>
      <c r="S813" s="271"/>
      <c r="T813" s="270"/>
      <c r="U813" s="272"/>
      <c r="V813" s="273"/>
      <c r="W813" s="272"/>
      <c r="X813" s="273"/>
      <c r="Y813" s="319"/>
    </row>
    <row r="814" spans="1:25" x14ac:dyDescent="0.3">
      <c r="A814" s="262"/>
      <c r="B814" s="262"/>
      <c r="C814" s="264"/>
      <c r="D814" s="262"/>
      <c r="E814" s="263"/>
      <c r="F814" s="264"/>
      <c r="G814" s="265"/>
      <c r="H814" s="266"/>
      <c r="I814" s="267"/>
      <c r="J814" s="266"/>
      <c r="K814" s="267"/>
      <c r="L814" s="266"/>
      <c r="M814" s="268"/>
      <c r="N814" s="266"/>
      <c r="O814" s="269"/>
      <c r="P814" s="270"/>
      <c r="Q814" s="269"/>
      <c r="R814" s="270"/>
      <c r="S814" s="271"/>
      <c r="T814" s="270"/>
      <c r="U814" s="272"/>
      <c r="V814" s="273"/>
      <c r="W814" s="272"/>
      <c r="X814" s="273"/>
      <c r="Y814" s="319"/>
    </row>
    <row r="815" spans="1:25" x14ac:dyDescent="0.3">
      <c r="A815" s="262"/>
      <c r="B815" s="262"/>
      <c r="C815" s="264"/>
      <c r="D815" s="262"/>
      <c r="E815" s="263"/>
      <c r="F815" s="264"/>
      <c r="G815" s="274"/>
      <c r="H815" s="266"/>
      <c r="I815" s="274"/>
      <c r="J815" s="266"/>
      <c r="K815" s="274"/>
      <c r="L815" s="266"/>
      <c r="M815" s="271"/>
      <c r="N815" s="266"/>
      <c r="O815" s="269"/>
      <c r="P815" s="270"/>
      <c r="Q815" s="276"/>
      <c r="R815" s="270"/>
      <c r="S815" s="268"/>
      <c r="T815" s="270"/>
      <c r="U815" s="272"/>
      <c r="V815" s="273"/>
      <c r="W815" s="272"/>
      <c r="X815" s="273"/>
      <c r="Y815" s="319"/>
    </row>
    <row r="816" spans="1:25" x14ac:dyDescent="0.3">
      <c r="A816" s="262"/>
      <c r="B816" s="262"/>
      <c r="C816" s="264"/>
      <c r="D816" s="262"/>
      <c r="E816" s="263"/>
      <c r="F816" s="264"/>
      <c r="G816" s="274"/>
      <c r="H816" s="266"/>
      <c r="I816" s="274"/>
      <c r="J816" s="266"/>
      <c r="K816" s="274"/>
      <c r="L816" s="266"/>
      <c r="M816" s="271"/>
      <c r="N816" s="266"/>
      <c r="O816" s="269"/>
      <c r="P816" s="270"/>
      <c r="Q816" s="276"/>
      <c r="R816" s="270"/>
      <c r="S816" s="268"/>
      <c r="T816" s="270"/>
      <c r="U816" s="272"/>
      <c r="V816" s="273"/>
      <c r="W816" s="272"/>
      <c r="X816" s="273"/>
      <c r="Y816" s="319"/>
    </row>
    <row r="817" spans="1:25" x14ac:dyDescent="0.3">
      <c r="A817" s="262"/>
      <c r="B817" s="262"/>
      <c r="C817" s="264"/>
      <c r="D817" s="262"/>
      <c r="E817" s="263"/>
      <c r="F817" s="264"/>
      <c r="G817" s="274"/>
      <c r="H817" s="266"/>
      <c r="I817" s="274"/>
      <c r="J817" s="266"/>
      <c r="K817" s="274"/>
      <c r="L817" s="266"/>
      <c r="M817" s="271"/>
      <c r="N817" s="266"/>
      <c r="O817" s="269"/>
      <c r="P817" s="270"/>
      <c r="Q817" s="276"/>
      <c r="R817" s="270"/>
      <c r="S817" s="268"/>
      <c r="T817" s="270"/>
      <c r="U817" s="272"/>
      <c r="V817" s="273"/>
      <c r="W817" s="272"/>
      <c r="X817" s="273"/>
      <c r="Y817" s="319"/>
    </row>
    <row r="818" spans="1:25" x14ac:dyDescent="0.3">
      <c r="A818" s="262"/>
      <c r="B818" s="262"/>
      <c r="C818" s="264"/>
      <c r="D818" s="262"/>
      <c r="E818" s="263"/>
      <c r="F818" s="264"/>
      <c r="G818" s="265"/>
      <c r="H818" s="266"/>
      <c r="I818" s="267"/>
      <c r="J818" s="266"/>
      <c r="K818" s="267"/>
      <c r="L818" s="266"/>
      <c r="M818" s="268"/>
      <c r="N818" s="266"/>
      <c r="O818" s="269"/>
      <c r="P818" s="270"/>
      <c r="Q818" s="276"/>
      <c r="R818" s="270"/>
      <c r="S818" s="268"/>
      <c r="T818" s="270"/>
      <c r="U818" s="272"/>
      <c r="V818" s="273"/>
      <c r="W818" s="272"/>
      <c r="X818" s="273"/>
      <c r="Y818" s="319"/>
    </row>
    <row r="819" spans="1:25" x14ac:dyDescent="0.3">
      <c r="A819" s="262"/>
      <c r="B819" s="262"/>
      <c r="C819" s="264"/>
      <c r="D819" s="262"/>
      <c r="E819" s="263"/>
      <c r="F819" s="264"/>
      <c r="G819" s="265"/>
      <c r="H819" s="266"/>
      <c r="I819" s="267"/>
      <c r="J819" s="266"/>
      <c r="K819" s="267"/>
      <c r="L819" s="266"/>
      <c r="M819" s="268"/>
      <c r="N819" s="266"/>
      <c r="O819" s="269"/>
      <c r="P819" s="270"/>
      <c r="Q819" s="276"/>
      <c r="R819" s="270"/>
      <c r="S819" s="268"/>
      <c r="T819" s="270"/>
      <c r="U819" s="272"/>
      <c r="V819" s="273"/>
      <c r="W819" s="272"/>
      <c r="X819" s="273"/>
      <c r="Y819" s="319"/>
    </row>
    <row r="820" spans="1:25" x14ac:dyDescent="0.3">
      <c r="A820" s="262"/>
      <c r="B820" s="262"/>
      <c r="C820" s="264"/>
      <c r="D820" s="262"/>
      <c r="E820" s="263"/>
      <c r="F820" s="264"/>
      <c r="G820" s="265"/>
      <c r="H820" s="266"/>
      <c r="I820" s="267"/>
      <c r="J820" s="266"/>
      <c r="K820" s="267"/>
      <c r="L820" s="266"/>
      <c r="M820" s="268"/>
      <c r="N820" s="266"/>
      <c r="O820" s="269"/>
      <c r="P820" s="270"/>
      <c r="Q820" s="276"/>
      <c r="R820" s="270"/>
      <c r="S820" s="268"/>
      <c r="T820" s="270"/>
      <c r="U820" s="272"/>
      <c r="V820" s="273"/>
      <c r="W820" s="272"/>
      <c r="X820" s="273"/>
      <c r="Y820" s="319"/>
    </row>
    <row r="821" spans="1:25" x14ac:dyDescent="0.3">
      <c r="A821" s="262"/>
      <c r="B821" s="262"/>
      <c r="C821" s="264"/>
      <c r="D821" s="262"/>
      <c r="E821" s="263"/>
      <c r="F821" s="264"/>
      <c r="G821" s="274"/>
      <c r="H821" s="266"/>
      <c r="I821" s="274"/>
      <c r="J821" s="266"/>
      <c r="K821" s="274"/>
      <c r="L821" s="266"/>
      <c r="M821" s="271"/>
      <c r="N821" s="266"/>
      <c r="O821" s="269"/>
      <c r="P821" s="270"/>
      <c r="Q821" s="269"/>
      <c r="R821" s="270"/>
      <c r="S821" s="271"/>
      <c r="T821" s="270"/>
      <c r="U821" s="272"/>
      <c r="V821" s="273"/>
      <c r="W821" s="278"/>
      <c r="X821" s="273"/>
      <c r="Y821" s="319"/>
    </row>
    <row r="822" spans="1:25" x14ac:dyDescent="0.3">
      <c r="A822" s="320"/>
      <c r="B822" s="320"/>
      <c r="C822" s="321"/>
      <c r="D822" s="320"/>
      <c r="E822" s="320"/>
      <c r="F822" s="321"/>
      <c r="G822" s="322"/>
      <c r="H822" s="323"/>
      <c r="I822" s="322"/>
      <c r="J822" s="323"/>
      <c r="K822" s="322"/>
      <c r="L822" s="323"/>
      <c r="M822" s="322"/>
      <c r="N822" s="323"/>
      <c r="O822" s="324"/>
      <c r="P822" s="325"/>
      <c r="Q822" s="324"/>
      <c r="R822" s="325"/>
      <c r="S822" s="324"/>
      <c r="T822" s="325"/>
      <c r="U822" s="326"/>
      <c r="V822" s="327"/>
      <c r="W822" s="326"/>
      <c r="X822" s="327"/>
      <c r="Y822" s="2"/>
    </row>
    <row r="823" spans="1:25" x14ac:dyDescent="0.3">
      <c r="A823" s="3"/>
      <c r="B823" s="3"/>
      <c r="C823" s="4"/>
      <c r="D823" s="3"/>
      <c r="E823" s="3"/>
      <c r="F823" s="4"/>
      <c r="G823" s="5"/>
      <c r="H823" s="6"/>
      <c r="I823" s="5"/>
      <c r="J823" s="6"/>
      <c r="K823" s="5"/>
      <c r="L823" s="6"/>
      <c r="M823" s="5"/>
      <c r="N823" s="6"/>
      <c r="O823" s="7"/>
      <c r="P823" s="8"/>
      <c r="Q823" s="7"/>
      <c r="R823" s="8"/>
      <c r="S823" s="7"/>
      <c r="T823" s="8"/>
      <c r="U823" s="9"/>
      <c r="V823" s="10"/>
      <c r="W823" s="9"/>
      <c r="X823" s="10"/>
      <c r="Y823" s="2"/>
    </row>
    <row r="824" spans="1:25" x14ac:dyDescent="0.3">
      <c r="A824" s="262"/>
      <c r="B824" s="262"/>
      <c r="C824" s="264"/>
      <c r="D824" s="262"/>
      <c r="E824" s="263"/>
      <c r="F824" s="264"/>
      <c r="G824" s="265"/>
      <c r="H824" s="266"/>
      <c r="I824" s="267"/>
      <c r="J824" s="266"/>
      <c r="K824" s="267"/>
      <c r="L824" s="266"/>
      <c r="M824" s="268"/>
      <c r="N824" s="266"/>
      <c r="O824" s="269"/>
      <c r="P824" s="270"/>
      <c r="Q824" s="269"/>
      <c r="R824" s="270"/>
      <c r="S824" s="271"/>
      <c r="T824" s="270"/>
      <c r="U824" s="272"/>
      <c r="V824" s="273"/>
      <c r="W824" s="272"/>
      <c r="X824" s="273"/>
      <c r="Y824" s="319"/>
    </row>
    <row r="825" spans="1:25" x14ac:dyDescent="0.3">
      <c r="A825" s="262"/>
      <c r="B825" s="262"/>
      <c r="C825" s="264"/>
      <c r="D825" s="262"/>
      <c r="E825" s="263"/>
      <c r="F825" s="264"/>
      <c r="G825" s="265"/>
      <c r="H825" s="266"/>
      <c r="I825" s="267"/>
      <c r="J825" s="266"/>
      <c r="K825" s="267"/>
      <c r="L825" s="266"/>
      <c r="M825" s="268"/>
      <c r="N825" s="266"/>
      <c r="O825" s="269"/>
      <c r="P825" s="270"/>
      <c r="Q825" s="269"/>
      <c r="R825" s="270"/>
      <c r="S825" s="271"/>
      <c r="T825" s="270"/>
      <c r="U825" s="272"/>
      <c r="V825" s="273"/>
      <c r="W825" s="272"/>
      <c r="X825" s="273"/>
      <c r="Y825" s="319"/>
    </row>
    <row r="826" spans="1:25" x14ac:dyDescent="0.3">
      <c r="A826" s="262"/>
      <c r="B826" s="262"/>
      <c r="C826" s="264"/>
      <c r="D826" s="262"/>
      <c r="E826" s="263"/>
      <c r="F826" s="264"/>
      <c r="G826" s="265"/>
      <c r="H826" s="266"/>
      <c r="I826" s="267"/>
      <c r="J826" s="266"/>
      <c r="K826" s="267"/>
      <c r="L826" s="266"/>
      <c r="M826" s="268"/>
      <c r="N826" s="266"/>
      <c r="O826" s="269"/>
      <c r="P826" s="270"/>
      <c r="Q826" s="269"/>
      <c r="R826" s="270"/>
      <c r="S826" s="271"/>
      <c r="T826" s="270"/>
      <c r="U826" s="272"/>
      <c r="V826" s="273"/>
      <c r="W826" s="272"/>
      <c r="X826" s="273"/>
      <c r="Y826" s="319"/>
    </row>
    <row r="827" spans="1:25" x14ac:dyDescent="0.3">
      <c r="A827" s="262"/>
      <c r="B827" s="262"/>
      <c r="C827" s="264"/>
      <c r="D827" s="262"/>
      <c r="E827" s="263"/>
      <c r="F827" s="264"/>
      <c r="G827" s="274"/>
      <c r="H827" s="266"/>
      <c r="I827" s="274"/>
      <c r="J827" s="266"/>
      <c r="K827" s="274"/>
      <c r="L827" s="266"/>
      <c r="M827" s="271"/>
      <c r="N827" s="266"/>
      <c r="O827" s="275"/>
      <c r="P827" s="270"/>
      <c r="Q827" s="276"/>
      <c r="R827" s="270"/>
      <c r="S827" s="268"/>
      <c r="T827" s="270"/>
      <c r="U827" s="272"/>
      <c r="V827" s="273"/>
      <c r="W827" s="272"/>
      <c r="X827" s="273"/>
      <c r="Y827" s="319"/>
    </row>
    <row r="828" spans="1:25" x14ac:dyDescent="0.3">
      <c r="A828" s="262"/>
      <c r="B828" s="262"/>
      <c r="C828" s="264"/>
      <c r="D828" s="262"/>
      <c r="E828" s="263"/>
      <c r="F828" s="264"/>
      <c r="G828" s="274"/>
      <c r="H828" s="266"/>
      <c r="I828" s="274"/>
      <c r="J828" s="266"/>
      <c r="K828" s="274"/>
      <c r="L828" s="266"/>
      <c r="M828" s="271"/>
      <c r="N828" s="266"/>
      <c r="O828" s="269"/>
      <c r="P828" s="270"/>
      <c r="Q828" s="269"/>
      <c r="R828" s="270"/>
      <c r="S828" s="271"/>
      <c r="T828" s="270"/>
      <c r="U828" s="277"/>
      <c r="V828" s="273"/>
      <c r="W828" s="278"/>
      <c r="X828" s="273"/>
      <c r="Y828" s="319"/>
    </row>
    <row r="829" spans="1:25" x14ac:dyDescent="0.3">
      <c r="A829" s="262"/>
      <c r="B829" s="262"/>
      <c r="C829" s="264"/>
      <c r="D829" s="262"/>
      <c r="E829" s="263"/>
      <c r="F829" s="264"/>
      <c r="G829" s="265"/>
      <c r="H829" s="266"/>
      <c r="I829" s="267"/>
      <c r="J829" s="266"/>
      <c r="K829" s="267"/>
      <c r="L829" s="266"/>
      <c r="M829" s="268"/>
      <c r="N829" s="266"/>
      <c r="O829" s="269"/>
      <c r="P829" s="270"/>
      <c r="Q829" s="269"/>
      <c r="R829" s="270"/>
      <c r="S829" s="271"/>
      <c r="T829" s="270"/>
      <c r="U829" s="272"/>
      <c r="V829" s="273"/>
      <c r="W829" s="272"/>
      <c r="X829" s="273"/>
      <c r="Y829" s="319"/>
    </row>
    <row r="830" spans="1:25" x14ac:dyDescent="0.3">
      <c r="A830" s="262"/>
      <c r="B830" s="262"/>
      <c r="C830" s="264"/>
      <c r="D830" s="262"/>
      <c r="E830" s="263"/>
      <c r="F830" s="264"/>
      <c r="G830" s="274"/>
      <c r="H830" s="266"/>
      <c r="I830" s="274"/>
      <c r="J830" s="266"/>
      <c r="K830" s="274"/>
      <c r="L830" s="266"/>
      <c r="M830" s="271"/>
      <c r="N830" s="266"/>
      <c r="O830" s="275"/>
      <c r="P830" s="270"/>
      <c r="Q830" s="276"/>
      <c r="R830" s="270"/>
      <c r="S830" s="268"/>
      <c r="T830" s="270"/>
      <c r="U830" s="272"/>
      <c r="V830" s="273"/>
      <c r="W830" s="272"/>
      <c r="X830" s="273"/>
      <c r="Y830" s="319"/>
    </row>
    <row r="831" spans="1:25" x14ac:dyDescent="0.3">
      <c r="A831" s="262"/>
      <c r="B831" s="262"/>
      <c r="C831" s="264"/>
      <c r="D831" s="262"/>
      <c r="E831" s="263"/>
      <c r="F831" s="264"/>
      <c r="G831" s="274"/>
      <c r="H831" s="266"/>
      <c r="I831" s="274"/>
      <c r="J831" s="266"/>
      <c r="K831" s="274"/>
      <c r="L831" s="266"/>
      <c r="M831" s="271"/>
      <c r="N831" s="266"/>
      <c r="O831" s="275"/>
      <c r="P831" s="270"/>
      <c r="Q831" s="276"/>
      <c r="R831" s="270"/>
      <c r="S831" s="268"/>
      <c r="T831" s="270"/>
      <c r="U831" s="272"/>
      <c r="V831" s="273"/>
      <c r="W831" s="272"/>
      <c r="X831" s="273"/>
      <c r="Y831" s="319"/>
    </row>
    <row r="832" spans="1:25" x14ac:dyDescent="0.3">
      <c r="A832" s="262"/>
      <c r="B832" s="262"/>
      <c r="C832" s="264"/>
      <c r="D832" s="262"/>
      <c r="E832" s="263"/>
      <c r="F832" s="264"/>
      <c r="G832" s="274"/>
      <c r="H832" s="266"/>
      <c r="I832" s="274"/>
      <c r="J832" s="266"/>
      <c r="K832" s="274"/>
      <c r="L832" s="266"/>
      <c r="M832" s="271"/>
      <c r="N832" s="266"/>
      <c r="O832" s="275"/>
      <c r="P832" s="270"/>
      <c r="Q832" s="276"/>
      <c r="R832" s="270"/>
      <c r="S832" s="268"/>
      <c r="T832" s="270"/>
      <c r="U832" s="272"/>
      <c r="V832" s="273"/>
      <c r="W832" s="272"/>
      <c r="X832" s="273"/>
      <c r="Y832" s="319"/>
    </row>
    <row r="833" spans="1:25" x14ac:dyDescent="0.3">
      <c r="A833" s="262"/>
      <c r="B833" s="262"/>
      <c r="C833" s="264"/>
      <c r="D833" s="262"/>
      <c r="E833" s="263"/>
      <c r="F833" s="264"/>
      <c r="G833" s="274"/>
      <c r="H833" s="266"/>
      <c r="I833" s="274"/>
      <c r="J833" s="266"/>
      <c r="K833" s="274"/>
      <c r="L833" s="266"/>
      <c r="M833" s="271"/>
      <c r="N833" s="266"/>
      <c r="O833" s="275"/>
      <c r="P833" s="270"/>
      <c r="Q833" s="276"/>
      <c r="R833" s="270"/>
      <c r="S833" s="268"/>
      <c r="T833" s="270"/>
      <c r="U833" s="272"/>
      <c r="V833" s="273"/>
      <c r="W833" s="272"/>
      <c r="X833" s="273"/>
      <c r="Y833" s="319"/>
    </row>
    <row r="834" spans="1:25" x14ac:dyDescent="0.3">
      <c r="A834" s="262"/>
      <c r="B834" s="262"/>
      <c r="C834" s="264"/>
      <c r="D834" s="262"/>
      <c r="E834" s="263"/>
      <c r="F834" s="264"/>
      <c r="G834" s="274"/>
      <c r="H834" s="266"/>
      <c r="I834" s="274"/>
      <c r="J834" s="266"/>
      <c r="K834" s="274"/>
      <c r="L834" s="266"/>
      <c r="M834" s="271"/>
      <c r="N834" s="266"/>
      <c r="O834" s="275"/>
      <c r="P834" s="270"/>
      <c r="Q834" s="276"/>
      <c r="R834" s="270"/>
      <c r="S834" s="268"/>
      <c r="T834" s="270"/>
      <c r="U834" s="272"/>
      <c r="V834" s="273"/>
      <c r="W834" s="272"/>
      <c r="X834" s="273"/>
      <c r="Y834" s="319"/>
    </row>
    <row r="835" spans="1:25" x14ac:dyDescent="0.3">
      <c r="A835" s="262"/>
      <c r="B835" s="262"/>
      <c r="C835" s="264"/>
      <c r="D835" s="262"/>
      <c r="E835" s="263"/>
      <c r="F835" s="264"/>
      <c r="G835" s="274"/>
      <c r="H835" s="266"/>
      <c r="I835" s="274"/>
      <c r="J835" s="266"/>
      <c r="K835" s="274"/>
      <c r="L835" s="266"/>
      <c r="M835" s="271"/>
      <c r="N835" s="266"/>
      <c r="O835" s="275"/>
      <c r="P835" s="270"/>
      <c r="Q835" s="276"/>
      <c r="R835" s="270"/>
      <c r="S835" s="268"/>
      <c r="T835" s="270"/>
      <c r="U835" s="272"/>
      <c r="V835" s="273"/>
      <c r="W835" s="272"/>
      <c r="X835" s="273"/>
      <c r="Y835" s="319"/>
    </row>
    <row r="836" spans="1:25" x14ac:dyDescent="0.3">
      <c r="A836" s="262"/>
      <c r="B836" s="262"/>
      <c r="C836" s="264"/>
      <c r="D836" s="262"/>
      <c r="E836" s="263"/>
      <c r="F836" s="264"/>
      <c r="G836" s="274"/>
      <c r="H836" s="266"/>
      <c r="I836" s="274"/>
      <c r="J836" s="266"/>
      <c r="K836" s="274"/>
      <c r="L836" s="266"/>
      <c r="M836" s="271"/>
      <c r="N836" s="266"/>
      <c r="O836" s="275"/>
      <c r="P836" s="270"/>
      <c r="Q836" s="276"/>
      <c r="R836" s="270"/>
      <c r="S836" s="268"/>
      <c r="T836" s="270"/>
      <c r="U836" s="272"/>
      <c r="V836" s="273"/>
      <c r="W836" s="272"/>
      <c r="X836" s="273"/>
      <c r="Y836" s="319"/>
    </row>
    <row r="837" spans="1:25" x14ac:dyDescent="0.3">
      <c r="A837" s="262"/>
      <c r="B837" s="262"/>
      <c r="C837" s="264"/>
      <c r="D837" s="262"/>
      <c r="E837" s="263"/>
      <c r="F837" s="264"/>
      <c r="G837" s="274"/>
      <c r="H837" s="266"/>
      <c r="I837" s="274"/>
      <c r="J837" s="266"/>
      <c r="K837" s="274"/>
      <c r="L837" s="266"/>
      <c r="M837" s="271"/>
      <c r="N837" s="266"/>
      <c r="O837" s="275"/>
      <c r="P837" s="270"/>
      <c r="Q837" s="276"/>
      <c r="R837" s="270"/>
      <c r="S837" s="268"/>
      <c r="T837" s="270"/>
      <c r="U837" s="272"/>
      <c r="V837" s="273"/>
      <c r="W837" s="272"/>
      <c r="X837" s="273"/>
      <c r="Y837" s="319"/>
    </row>
    <row r="838" spans="1:25" x14ac:dyDescent="0.3">
      <c r="A838" s="262"/>
      <c r="B838" s="262"/>
      <c r="C838" s="264"/>
      <c r="D838" s="262"/>
      <c r="E838" s="263"/>
      <c r="F838" s="264"/>
      <c r="G838" s="265"/>
      <c r="H838" s="266"/>
      <c r="I838" s="267"/>
      <c r="J838" s="266"/>
      <c r="K838" s="267"/>
      <c r="L838" s="266"/>
      <c r="M838" s="268"/>
      <c r="N838" s="266"/>
      <c r="O838" s="269"/>
      <c r="P838" s="270"/>
      <c r="Q838" s="269"/>
      <c r="R838" s="270"/>
      <c r="S838" s="271"/>
      <c r="T838" s="270"/>
      <c r="U838" s="272"/>
      <c r="V838" s="273"/>
      <c r="W838" s="272"/>
      <c r="X838" s="273"/>
      <c r="Y838" s="319"/>
    </row>
    <row r="839" spans="1:25" x14ac:dyDescent="0.3">
      <c r="A839" s="262"/>
      <c r="B839" s="262"/>
      <c r="C839" s="264"/>
      <c r="D839" s="262"/>
      <c r="E839" s="263"/>
      <c r="F839" s="264"/>
      <c r="G839" s="265"/>
      <c r="H839" s="266"/>
      <c r="I839" s="267"/>
      <c r="J839" s="266"/>
      <c r="K839" s="267"/>
      <c r="L839" s="266"/>
      <c r="M839" s="268"/>
      <c r="N839" s="266"/>
      <c r="O839" s="269"/>
      <c r="P839" s="270"/>
      <c r="Q839" s="269"/>
      <c r="R839" s="270"/>
      <c r="S839" s="271"/>
      <c r="T839" s="270"/>
      <c r="U839" s="272"/>
      <c r="V839" s="273"/>
      <c r="W839" s="272"/>
      <c r="X839" s="273"/>
      <c r="Y839" s="319"/>
    </row>
    <row r="840" spans="1:25" x14ac:dyDescent="0.3">
      <c r="A840" s="262"/>
      <c r="B840" s="262"/>
      <c r="C840" s="264"/>
      <c r="D840" s="262"/>
      <c r="E840" s="263"/>
      <c r="F840" s="264"/>
      <c r="G840" s="274"/>
      <c r="H840" s="266"/>
      <c r="I840" s="274"/>
      <c r="J840" s="266"/>
      <c r="K840" s="274"/>
      <c r="L840" s="266"/>
      <c r="M840" s="271"/>
      <c r="N840" s="266"/>
      <c r="O840" s="269"/>
      <c r="P840" s="270"/>
      <c r="Q840" s="276"/>
      <c r="R840" s="270"/>
      <c r="S840" s="268"/>
      <c r="T840" s="270"/>
      <c r="U840" s="272"/>
      <c r="V840" s="273"/>
      <c r="W840" s="272"/>
      <c r="X840" s="273"/>
      <c r="Y840" s="319"/>
    </row>
    <row r="841" spans="1:25" x14ac:dyDescent="0.3">
      <c r="A841" s="262"/>
      <c r="B841" s="262"/>
      <c r="C841" s="264"/>
      <c r="D841" s="262"/>
      <c r="E841" s="263"/>
      <c r="F841" s="264"/>
      <c r="G841" s="274"/>
      <c r="H841" s="266"/>
      <c r="I841" s="274"/>
      <c r="J841" s="266"/>
      <c r="K841" s="274"/>
      <c r="L841" s="266"/>
      <c r="M841" s="271"/>
      <c r="N841" s="266"/>
      <c r="O841" s="275"/>
      <c r="P841" s="270"/>
      <c r="Q841" s="276"/>
      <c r="R841" s="270"/>
      <c r="S841" s="268"/>
      <c r="T841" s="270"/>
      <c r="U841" s="272"/>
      <c r="V841" s="273"/>
      <c r="W841" s="272"/>
      <c r="X841" s="273"/>
      <c r="Y841" s="319"/>
    </row>
    <row r="842" spans="1:25" x14ac:dyDescent="0.3">
      <c r="A842" s="262"/>
      <c r="B842" s="262"/>
      <c r="C842" s="264"/>
      <c r="D842" s="262"/>
      <c r="E842" s="263"/>
      <c r="F842" s="264"/>
      <c r="G842" s="274"/>
      <c r="H842" s="266"/>
      <c r="I842" s="274"/>
      <c r="J842" s="266"/>
      <c r="K842" s="274"/>
      <c r="L842" s="266"/>
      <c r="M842" s="271"/>
      <c r="N842" s="266"/>
      <c r="O842" s="275"/>
      <c r="P842" s="270"/>
      <c r="Q842" s="276"/>
      <c r="R842" s="270"/>
      <c r="S842" s="268"/>
      <c r="T842" s="270"/>
      <c r="U842" s="272"/>
      <c r="V842" s="273"/>
      <c r="W842" s="272"/>
      <c r="X842" s="273"/>
      <c r="Y842" s="319"/>
    </row>
    <row r="843" spans="1:25" x14ac:dyDescent="0.3">
      <c r="A843" s="262"/>
      <c r="B843" s="262"/>
      <c r="C843" s="264"/>
      <c r="D843" s="262"/>
      <c r="E843" s="263"/>
      <c r="F843" s="264"/>
      <c r="G843" s="274"/>
      <c r="H843" s="266"/>
      <c r="I843" s="274"/>
      <c r="J843" s="266"/>
      <c r="K843" s="274"/>
      <c r="L843" s="266"/>
      <c r="M843" s="271"/>
      <c r="N843" s="266"/>
      <c r="O843" s="275"/>
      <c r="P843" s="270"/>
      <c r="Q843" s="276"/>
      <c r="R843" s="270"/>
      <c r="S843" s="268"/>
      <c r="T843" s="270"/>
      <c r="U843" s="272"/>
      <c r="V843" s="273"/>
      <c r="W843" s="272"/>
      <c r="X843" s="273"/>
      <c r="Y843" s="319"/>
    </row>
    <row r="844" spans="1:25" x14ac:dyDescent="0.3">
      <c r="A844" s="262"/>
      <c r="B844" s="262"/>
      <c r="C844" s="264"/>
      <c r="D844" s="262"/>
      <c r="E844" s="263"/>
      <c r="F844" s="264"/>
      <c r="G844" s="274"/>
      <c r="H844" s="266"/>
      <c r="I844" s="274"/>
      <c r="J844" s="266"/>
      <c r="K844" s="274"/>
      <c r="L844" s="266"/>
      <c r="M844" s="271"/>
      <c r="N844" s="266"/>
      <c r="O844" s="275"/>
      <c r="P844" s="270"/>
      <c r="Q844" s="276"/>
      <c r="R844" s="270"/>
      <c r="S844" s="268"/>
      <c r="T844" s="270"/>
      <c r="U844" s="272"/>
      <c r="V844" s="273"/>
      <c r="W844" s="272"/>
      <c r="X844" s="273"/>
      <c r="Y844" s="319"/>
    </row>
    <row r="845" spans="1:25" x14ac:dyDescent="0.3">
      <c r="A845" s="262"/>
      <c r="B845" s="262"/>
      <c r="C845" s="264"/>
      <c r="D845" s="262"/>
      <c r="E845" s="263"/>
      <c r="F845" s="264"/>
      <c r="G845" s="274"/>
      <c r="H845" s="266"/>
      <c r="I845" s="274"/>
      <c r="J845" s="266"/>
      <c r="K845" s="274"/>
      <c r="L845" s="266"/>
      <c r="M845" s="271"/>
      <c r="N845" s="266"/>
      <c r="O845" s="275"/>
      <c r="P845" s="270"/>
      <c r="Q845" s="276"/>
      <c r="R845" s="270"/>
      <c r="S845" s="268"/>
      <c r="T845" s="270"/>
      <c r="U845" s="272"/>
      <c r="V845" s="273"/>
      <c r="W845" s="272"/>
      <c r="X845" s="273"/>
      <c r="Y845" s="319"/>
    </row>
    <row r="846" spans="1:25" x14ac:dyDescent="0.3">
      <c r="A846" s="262"/>
      <c r="B846" s="262"/>
      <c r="C846" s="264"/>
      <c r="D846" s="262"/>
      <c r="E846" s="263"/>
      <c r="F846" s="264"/>
      <c r="G846" s="274"/>
      <c r="H846" s="266"/>
      <c r="I846" s="274"/>
      <c r="J846" s="266"/>
      <c r="K846" s="274"/>
      <c r="L846" s="266"/>
      <c r="M846" s="271"/>
      <c r="N846" s="266"/>
      <c r="O846" s="269"/>
      <c r="P846" s="270"/>
      <c r="Q846" s="276"/>
      <c r="R846" s="270"/>
      <c r="S846" s="268"/>
      <c r="T846" s="270"/>
      <c r="U846" s="272"/>
      <c r="V846" s="273"/>
      <c r="W846" s="272"/>
      <c r="X846" s="273"/>
      <c r="Y846" s="319"/>
    </row>
    <row r="847" spans="1:25" x14ac:dyDescent="0.3">
      <c r="A847" s="262"/>
      <c r="B847" s="262"/>
      <c r="C847" s="264"/>
      <c r="D847" s="262"/>
      <c r="E847" s="263"/>
      <c r="F847" s="264"/>
      <c r="G847" s="274"/>
      <c r="H847" s="266"/>
      <c r="I847" s="274"/>
      <c r="J847" s="266"/>
      <c r="K847" s="274"/>
      <c r="L847" s="266"/>
      <c r="M847" s="271"/>
      <c r="N847" s="266"/>
      <c r="O847" s="269"/>
      <c r="P847" s="270"/>
      <c r="Q847" s="276"/>
      <c r="R847" s="270"/>
      <c r="S847" s="268"/>
      <c r="T847" s="270"/>
      <c r="U847" s="272"/>
      <c r="V847" s="273"/>
      <c r="W847" s="272"/>
      <c r="X847" s="273"/>
      <c r="Y847" s="319"/>
    </row>
    <row r="848" spans="1:25" x14ac:dyDescent="0.3">
      <c r="A848" s="262"/>
      <c r="B848" s="262"/>
      <c r="C848" s="264"/>
      <c r="D848" s="262"/>
      <c r="E848" s="263"/>
      <c r="F848" s="264"/>
      <c r="G848" s="274"/>
      <c r="H848" s="266"/>
      <c r="I848" s="274"/>
      <c r="J848" s="266"/>
      <c r="K848" s="274"/>
      <c r="L848" s="266"/>
      <c r="M848" s="271"/>
      <c r="N848" s="266"/>
      <c r="O848" s="269"/>
      <c r="P848" s="270"/>
      <c r="Q848" s="276"/>
      <c r="R848" s="270"/>
      <c r="S848" s="268"/>
      <c r="T848" s="270"/>
      <c r="U848" s="272"/>
      <c r="V848" s="273"/>
      <c r="W848" s="272"/>
      <c r="X848" s="273"/>
      <c r="Y848" s="319"/>
    </row>
    <row r="849" spans="1:25" x14ac:dyDescent="0.3">
      <c r="A849" s="262"/>
      <c r="B849" s="262"/>
      <c r="C849" s="264"/>
      <c r="D849" s="262"/>
      <c r="E849" s="263"/>
      <c r="F849" s="264"/>
      <c r="G849" s="274"/>
      <c r="H849" s="266"/>
      <c r="I849" s="274"/>
      <c r="J849" s="266"/>
      <c r="K849" s="274"/>
      <c r="L849" s="266"/>
      <c r="M849" s="271"/>
      <c r="N849" s="266"/>
      <c r="O849" s="275"/>
      <c r="P849" s="270"/>
      <c r="Q849" s="276"/>
      <c r="R849" s="270"/>
      <c r="S849" s="268"/>
      <c r="T849" s="270"/>
      <c r="U849" s="272"/>
      <c r="V849" s="273"/>
      <c r="W849" s="272"/>
      <c r="X849" s="273"/>
      <c r="Y849" s="319"/>
    </row>
    <row r="850" spans="1:25" x14ac:dyDescent="0.3">
      <c r="A850" s="262"/>
      <c r="B850" s="262"/>
      <c r="C850" s="264"/>
      <c r="D850" s="262"/>
      <c r="E850" s="263"/>
      <c r="F850" s="264"/>
      <c r="G850" s="274"/>
      <c r="H850" s="266"/>
      <c r="I850" s="274"/>
      <c r="J850" s="266"/>
      <c r="K850" s="274"/>
      <c r="L850" s="266"/>
      <c r="M850" s="271"/>
      <c r="N850" s="266"/>
      <c r="O850" s="275"/>
      <c r="P850" s="270"/>
      <c r="Q850" s="276"/>
      <c r="R850" s="270"/>
      <c r="S850" s="268"/>
      <c r="T850" s="270"/>
      <c r="U850" s="272"/>
      <c r="V850" s="273"/>
      <c r="W850" s="272"/>
      <c r="X850" s="273"/>
      <c r="Y850" s="319"/>
    </row>
    <row r="851" spans="1:25" x14ac:dyDescent="0.3">
      <c r="A851" s="262"/>
      <c r="B851" s="262"/>
      <c r="C851" s="264"/>
      <c r="D851" s="262"/>
      <c r="E851" s="263"/>
      <c r="F851" s="264"/>
      <c r="G851" s="274"/>
      <c r="H851" s="266"/>
      <c r="I851" s="274"/>
      <c r="J851" s="266"/>
      <c r="K851" s="274"/>
      <c r="L851" s="266"/>
      <c r="M851" s="271"/>
      <c r="N851" s="266"/>
      <c r="O851" s="269"/>
      <c r="P851" s="270"/>
      <c r="Q851" s="276"/>
      <c r="R851" s="270"/>
      <c r="S851" s="268"/>
      <c r="T851" s="270"/>
      <c r="U851" s="272"/>
      <c r="V851" s="273"/>
      <c r="W851" s="272"/>
      <c r="X851" s="273"/>
      <c r="Y851" s="319"/>
    </row>
    <row r="852" spans="1:25" x14ac:dyDescent="0.3">
      <c r="A852" s="262"/>
      <c r="B852" s="262"/>
      <c r="C852" s="264"/>
      <c r="D852" s="262"/>
      <c r="E852" s="263"/>
      <c r="F852" s="264"/>
      <c r="G852" s="274"/>
      <c r="H852" s="266"/>
      <c r="I852" s="274"/>
      <c r="J852" s="266"/>
      <c r="K852" s="274"/>
      <c r="L852" s="266"/>
      <c r="M852" s="271"/>
      <c r="N852" s="266"/>
      <c r="O852" s="269"/>
      <c r="P852" s="270"/>
      <c r="Q852" s="276"/>
      <c r="R852" s="270"/>
      <c r="S852" s="268"/>
      <c r="T852" s="270"/>
      <c r="U852" s="272"/>
      <c r="V852" s="273"/>
      <c r="W852" s="272"/>
      <c r="X852" s="273"/>
      <c r="Y852" s="319"/>
    </row>
    <row r="853" spans="1:25" x14ac:dyDescent="0.3">
      <c r="A853" s="262"/>
      <c r="B853" s="262"/>
      <c r="C853" s="264"/>
      <c r="D853" s="262"/>
      <c r="E853" s="263"/>
      <c r="F853" s="264"/>
      <c r="G853" s="274"/>
      <c r="H853" s="266"/>
      <c r="I853" s="274"/>
      <c r="J853" s="266"/>
      <c r="K853" s="274"/>
      <c r="L853" s="266"/>
      <c r="M853" s="271"/>
      <c r="N853" s="266"/>
      <c r="O853" s="269"/>
      <c r="P853" s="270"/>
      <c r="Q853" s="276"/>
      <c r="R853" s="270"/>
      <c r="S853" s="268"/>
      <c r="T853" s="270"/>
      <c r="U853" s="272"/>
      <c r="V853" s="273"/>
      <c r="W853" s="272"/>
      <c r="X853" s="273"/>
      <c r="Y853" s="319"/>
    </row>
    <row r="854" spans="1:25" x14ac:dyDescent="0.3">
      <c r="A854" s="262"/>
      <c r="B854" s="262"/>
      <c r="C854" s="264"/>
      <c r="D854" s="262"/>
      <c r="E854" s="263"/>
      <c r="F854" s="264"/>
      <c r="G854" s="274"/>
      <c r="H854" s="266"/>
      <c r="I854" s="274"/>
      <c r="J854" s="266"/>
      <c r="K854" s="274"/>
      <c r="L854" s="266"/>
      <c r="M854" s="271"/>
      <c r="N854" s="266"/>
      <c r="O854" s="269"/>
      <c r="P854" s="270"/>
      <c r="Q854" s="276"/>
      <c r="R854" s="270"/>
      <c r="S854" s="268"/>
      <c r="T854" s="270"/>
      <c r="U854" s="272"/>
      <c r="V854" s="273"/>
      <c r="W854" s="272"/>
      <c r="X854" s="273"/>
      <c r="Y854" s="319"/>
    </row>
    <row r="855" spans="1:25" x14ac:dyDescent="0.3">
      <c r="A855" s="262"/>
      <c r="B855" s="262"/>
      <c r="C855" s="264"/>
      <c r="D855" s="262"/>
      <c r="E855" s="263"/>
      <c r="F855" s="264"/>
      <c r="G855" s="274"/>
      <c r="H855" s="266"/>
      <c r="I855" s="274"/>
      <c r="J855" s="266"/>
      <c r="K855" s="274"/>
      <c r="L855" s="266"/>
      <c r="M855" s="271"/>
      <c r="N855" s="266"/>
      <c r="O855" s="269"/>
      <c r="P855" s="270"/>
      <c r="Q855" s="276"/>
      <c r="R855" s="270"/>
      <c r="S855" s="268"/>
      <c r="T855" s="270"/>
      <c r="U855" s="272"/>
      <c r="V855" s="273"/>
      <c r="W855" s="272"/>
      <c r="X855" s="273"/>
      <c r="Y855" s="319"/>
    </row>
    <row r="856" spans="1:25" x14ac:dyDescent="0.3">
      <c r="A856" s="262"/>
      <c r="B856" s="262"/>
      <c r="C856" s="264"/>
      <c r="D856" s="262"/>
      <c r="E856" s="263"/>
      <c r="F856" s="264"/>
      <c r="G856" s="274"/>
      <c r="H856" s="266"/>
      <c r="I856" s="274"/>
      <c r="J856" s="266"/>
      <c r="K856" s="274"/>
      <c r="L856" s="266"/>
      <c r="M856" s="271"/>
      <c r="N856" s="266"/>
      <c r="O856" s="269"/>
      <c r="P856" s="270"/>
      <c r="Q856" s="276"/>
      <c r="R856" s="270"/>
      <c r="S856" s="268"/>
      <c r="T856" s="270"/>
      <c r="U856" s="272"/>
      <c r="V856" s="273"/>
      <c r="W856" s="272"/>
      <c r="X856" s="273"/>
      <c r="Y856" s="319"/>
    </row>
    <row r="857" spans="1:25" x14ac:dyDescent="0.3">
      <c r="A857" s="262"/>
      <c r="B857" s="262"/>
      <c r="C857" s="264"/>
      <c r="D857" s="262"/>
      <c r="E857" s="263"/>
      <c r="F857" s="264"/>
      <c r="G857" s="274"/>
      <c r="H857" s="266"/>
      <c r="I857" s="274"/>
      <c r="J857" s="266"/>
      <c r="K857" s="274"/>
      <c r="L857" s="266"/>
      <c r="M857" s="271"/>
      <c r="N857" s="266"/>
      <c r="O857" s="269"/>
      <c r="P857" s="270"/>
      <c r="Q857" s="276"/>
      <c r="R857" s="270"/>
      <c r="S857" s="268"/>
      <c r="T857" s="270"/>
      <c r="U857" s="272"/>
      <c r="V857" s="273"/>
      <c r="W857" s="272"/>
      <c r="X857" s="273"/>
      <c r="Y857" s="319"/>
    </row>
    <row r="858" spans="1:25" x14ac:dyDescent="0.3">
      <c r="A858" s="262"/>
      <c r="B858" s="262"/>
      <c r="C858" s="264"/>
      <c r="D858" s="262"/>
      <c r="E858" s="263"/>
      <c r="F858" s="264"/>
      <c r="G858" s="274"/>
      <c r="H858" s="266"/>
      <c r="I858" s="274"/>
      <c r="J858" s="266"/>
      <c r="K858" s="274"/>
      <c r="L858" s="266"/>
      <c r="M858" s="271"/>
      <c r="N858" s="266"/>
      <c r="O858" s="269"/>
      <c r="P858" s="270"/>
      <c r="Q858" s="276"/>
      <c r="R858" s="270"/>
      <c r="S858" s="268"/>
      <c r="T858" s="270"/>
      <c r="U858" s="272"/>
      <c r="V858" s="273"/>
      <c r="W858" s="272"/>
      <c r="X858" s="273"/>
      <c r="Y858" s="319"/>
    </row>
    <row r="859" spans="1:25" x14ac:dyDescent="0.3">
      <c r="A859" s="262"/>
      <c r="B859" s="262"/>
      <c r="C859" s="264"/>
      <c r="D859" s="262"/>
      <c r="E859" s="263"/>
      <c r="F859" s="264"/>
      <c r="G859" s="274"/>
      <c r="H859" s="266"/>
      <c r="I859" s="274"/>
      <c r="J859" s="266"/>
      <c r="K859" s="274"/>
      <c r="L859" s="266"/>
      <c r="M859" s="271"/>
      <c r="N859" s="266"/>
      <c r="O859" s="269"/>
      <c r="P859" s="270"/>
      <c r="Q859" s="276"/>
      <c r="R859" s="270"/>
      <c r="S859" s="268"/>
      <c r="T859" s="270"/>
      <c r="U859" s="272"/>
      <c r="V859" s="273"/>
      <c r="W859" s="272"/>
      <c r="X859" s="273"/>
      <c r="Y859" s="319"/>
    </row>
    <row r="860" spans="1:25" x14ac:dyDescent="0.3">
      <c r="A860" s="262"/>
      <c r="B860" s="262"/>
      <c r="C860" s="264"/>
      <c r="D860" s="262"/>
      <c r="E860" s="263"/>
      <c r="F860" s="264"/>
      <c r="G860" s="274"/>
      <c r="H860" s="266"/>
      <c r="I860" s="274"/>
      <c r="J860" s="266"/>
      <c r="K860" s="274"/>
      <c r="L860" s="266"/>
      <c r="M860" s="271"/>
      <c r="N860" s="266"/>
      <c r="O860" s="269"/>
      <c r="P860" s="270"/>
      <c r="Q860" s="276"/>
      <c r="R860" s="270"/>
      <c r="S860" s="268"/>
      <c r="T860" s="270"/>
      <c r="U860" s="272"/>
      <c r="V860" s="273"/>
      <c r="W860" s="272"/>
      <c r="X860" s="273"/>
      <c r="Y860" s="319"/>
    </row>
    <row r="861" spans="1:25" x14ac:dyDescent="0.3">
      <c r="A861" s="262"/>
      <c r="B861" s="262"/>
      <c r="C861" s="264"/>
      <c r="D861" s="262"/>
      <c r="E861" s="263"/>
      <c r="F861" s="264"/>
      <c r="G861" s="274"/>
      <c r="H861" s="266"/>
      <c r="I861" s="274"/>
      <c r="J861" s="266"/>
      <c r="K861" s="274"/>
      <c r="L861" s="266"/>
      <c r="M861" s="271"/>
      <c r="N861" s="266"/>
      <c r="O861" s="269"/>
      <c r="P861" s="270"/>
      <c r="Q861" s="276"/>
      <c r="R861" s="270"/>
      <c r="S861" s="268"/>
      <c r="T861" s="270"/>
      <c r="U861" s="272"/>
      <c r="V861" s="273"/>
      <c r="W861" s="272"/>
      <c r="X861" s="273"/>
      <c r="Y861" s="319"/>
    </row>
    <row r="862" spans="1:25" x14ac:dyDescent="0.3">
      <c r="A862" s="262"/>
      <c r="B862" s="262"/>
      <c r="C862" s="264"/>
      <c r="D862" s="262"/>
      <c r="E862" s="263"/>
      <c r="F862" s="264"/>
      <c r="G862" s="274"/>
      <c r="H862" s="266"/>
      <c r="I862" s="274"/>
      <c r="J862" s="266"/>
      <c r="K862" s="274"/>
      <c r="L862" s="266"/>
      <c r="M862" s="271"/>
      <c r="N862" s="266"/>
      <c r="O862" s="269"/>
      <c r="P862" s="270"/>
      <c r="Q862" s="276"/>
      <c r="R862" s="270"/>
      <c r="S862" s="268"/>
      <c r="T862" s="270"/>
      <c r="U862" s="272"/>
      <c r="V862" s="273"/>
      <c r="W862" s="272"/>
      <c r="X862" s="273"/>
      <c r="Y862" s="319"/>
    </row>
    <row r="863" spans="1:25" x14ac:dyDescent="0.3">
      <c r="A863" s="262"/>
      <c r="B863" s="262"/>
      <c r="C863" s="264"/>
      <c r="D863" s="262"/>
      <c r="E863" s="263"/>
      <c r="F863" s="264"/>
      <c r="G863" s="274"/>
      <c r="H863" s="266"/>
      <c r="I863" s="274"/>
      <c r="J863" s="266"/>
      <c r="K863" s="274"/>
      <c r="L863" s="266"/>
      <c r="M863" s="271"/>
      <c r="N863" s="266"/>
      <c r="O863" s="269"/>
      <c r="P863" s="270"/>
      <c r="Q863" s="276"/>
      <c r="R863" s="270"/>
      <c r="S863" s="268"/>
      <c r="T863" s="270"/>
      <c r="U863" s="272"/>
      <c r="V863" s="273"/>
      <c r="W863" s="272"/>
      <c r="X863" s="273"/>
      <c r="Y863" s="319"/>
    </row>
    <row r="864" spans="1:25" x14ac:dyDescent="0.3">
      <c r="A864" s="262"/>
      <c r="B864" s="262"/>
      <c r="C864" s="264"/>
      <c r="D864" s="262"/>
      <c r="E864" s="263"/>
      <c r="F864" s="264"/>
      <c r="G864" s="265"/>
      <c r="H864" s="266"/>
      <c r="I864" s="267"/>
      <c r="J864" s="266"/>
      <c r="K864" s="267"/>
      <c r="L864" s="266"/>
      <c r="M864" s="268"/>
      <c r="N864" s="266"/>
      <c r="O864" s="269"/>
      <c r="P864" s="270"/>
      <c r="Q864" s="269"/>
      <c r="R864" s="270"/>
      <c r="S864" s="271"/>
      <c r="T864" s="270"/>
      <c r="U864" s="272"/>
      <c r="V864" s="273"/>
      <c r="W864" s="272"/>
      <c r="X864" s="273"/>
      <c r="Y864" s="319"/>
    </row>
    <row r="865" spans="1:25" x14ac:dyDescent="0.3">
      <c r="A865" s="262"/>
      <c r="B865" s="262"/>
      <c r="C865" s="264"/>
      <c r="D865" s="262"/>
      <c r="E865" s="263"/>
      <c r="F865" s="264"/>
      <c r="G865" s="274"/>
      <c r="H865" s="266"/>
      <c r="I865" s="274"/>
      <c r="J865" s="266"/>
      <c r="K865" s="274"/>
      <c r="L865" s="266"/>
      <c r="M865" s="271"/>
      <c r="N865" s="266"/>
      <c r="O865" s="269"/>
      <c r="P865" s="270"/>
      <c r="Q865" s="276"/>
      <c r="R865" s="270"/>
      <c r="S865" s="268"/>
      <c r="T865" s="270"/>
      <c r="U865" s="272"/>
      <c r="V865" s="273"/>
      <c r="W865" s="272"/>
      <c r="X865" s="273"/>
      <c r="Y865" s="319"/>
    </row>
    <row r="866" spans="1:25" x14ac:dyDescent="0.3">
      <c r="A866" s="262"/>
      <c r="B866" s="262"/>
      <c r="C866" s="264"/>
      <c r="D866" s="262"/>
      <c r="E866" s="263"/>
      <c r="F866" s="264"/>
      <c r="G866" s="274"/>
      <c r="H866" s="266"/>
      <c r="I866" s="274"/>
      <c r="J866" s="266"/>
      <c r="K866" s="274"/>
      <c r="L866" s="266"/>
      <c r="M866" s="271"/>
      <c r="N866" s="266"/>
      <c r="O866" s="269"/>
      <c r="P866" s="270"/>
      <c r="Q866" s="276"/>
      <c r="R866" s="270"/>
      <c r="S866" s="268"/>
      <c r="T866" s="270"/>
      <c r="U866" s="272"/>
      <c r="V866" s="273"/>
      <c r="W866" s="272"/>
      <c r="X866" s="273"/>
      <c r="Y866" s="319"/>
    </row>
    <row r="867" spans="1:25" x14ac:dyDescent="0.3">
      <c r="A867" s="262"/>
      <c r="B867" s="262"/>
      <c r="C867" s="264"/>
      <c r="D867" s="262"/>
      <c r="E867" s="263"/>
      <c r="F867" s="264"/>
      <c r="G867" s="274"/>
      <c r="H867" s="266"/>
      <c r="I867" s="274"/>
      <c r="J867" s="266"/>
      <c r="K867" s="274"/>
      <c r="L867" s="266"/>
      <c r="M867" s="271"/>
      <c r="N867" s="266"/>
      <c r="O867" s="269"/>
      <c r="P867" s="270"/>
      <c r="Q867" s="276"/>
      <c r="R867" s="270"/>
      <c r="S867" s="268"/>
      <c r="T867" s="270"/>
      <c r="U867" s="272"/>
      <c r="V867" s="273"/>
      <c r="W867" s="272"/>
      <c r="X867" s="273"/>
      <c r="Y867" s="319"/>
    </row>
    <row r="868" spans="1:25" x14ac:dyDescent="0.3">
      <c r="A868" s="262"/>
      <c r="B868" s="262"/>
      <c r="C868" s="264"/>
      <c r="D868" s="262"/>
      <c r="E868" s="263"/>
      <c r="F868" s="264"/>
      <c r="G868" s="274"/>
      <c r="H868" s="266"/>
      <c r="I868" s="274"/>
      <c r="J868" s="266"/>
      <c r="K868" s="274"/>
      <c r="L868" s="266"/>
      <c r="M868" s="271"/>
      <c r="N868" s="266"/>
      <c r="O868" s="275"/>
      <c r="P868" s="270"/>
      <c r="Q868" s="276"/>
      <c r="R868" s="270"/>
      <c r="S868" s="268"/>
      <c r="T868" s="270"/>
      <c r="U868" s="272"/>
      <c r="V868" s="273"/>
      <c r="W868" s="272"/>
      <c r="X868" s="273"/>
      <c r="Y868" s="319"/>
    </row>
    <row r="869" spans="1:25" x14ac:dyDescent="0.3">
      <c r="A869" s="262"/>
      <c r="B869" s="262"/>
      <c r="C869" s="264"/>
      <c r="D869" s="262"/>
      <c r="E869" s="263"/>
      <c r="F869" s="264"/>
      <c r="G869" s="274"/>
      <c r="H869" s="266"/>
      <c r="I869" s="274"/>
      <c r="J869" s="266"/>
      <c r="K869" s="274"/>
      <c r="L869" s="266"/>
      <c r="M869" s="271"/>
      <c r="N869" s="266"/>
      <c r="O869" s="275"/>
      <c r="P869" s="270"/>
      <c r="Q869" s="276"/>
      <c r="R869" s="270"/>
      <c r="S869" s="268"/>
      <c r="T869" s="270"/>
      <c r="U869" s="272"/>
      <c r="V869" s="273"/>
      <c r="W869" s="272"/>
      <c r="X869" s="273"/>
      <c r="Y869" s="319"/>
    </row>
    <row r="870" spans="1:25" x14ac:dyDescent="0.3">
      <c r="A870" s="262"/>
      <c r="B870" s="262"/>
      <c r="C870" s="264"/>
      <c r="D870" s="262"/>
      <c r="E870" s="263"/>
      <c r="F870" s="264"/>
      <c r="G870" s="265"/>
      <c r="H870" s="266"/>
      <c r="I870" s="267"/>
      <c r="J870" s="266"/>
      <c r="K870" s="267"/>
      <c r="L870" s="266"/>
      <c r="M870" s="268"/>
      <c r="N870" s="266"/>
      <c r="O870" s="269"/>
      <c r="P870" s="270"/>
      <c r="Q870" s="269"/>
      <c r="R870" s="270"/>
      <c r="S870" s="271"/>
      <c r="T870" s="270"/>
      <c r="U870" s="272"/>
      <c r="V870" s="273"/>
      <c r="W870" s="272"/>
      <c r="X870" s="273"/>
      <c r="Y870" s="319"/>
    </row>
    <row r="871" spans="1:25" x14ac:dyDescent="0.3">
      <c r="A871" s="262"/>
      <c r="B871" s="262"/>
      <c r="C871" s="264"/>
      <c r="D871" s="262"/>
      <c r="E871" s="263"/>
      <c r="F871" s="264"/>
      <c r="G871" s="265"/>
      <c r="H871" s="266"/>
      <c r="I871" s="267"/>
      <c r="J871" s="266"/>
      <c r="K871" s="267"/>
      <c r="L871" s="266"/>
      <c r="M871" s="268"/>
      <c r="N871" s="266"/>
      <c r="O871" s="269"/>
      <c r="P871" s="270"/>
      <c r="Q871" s="269"/>
      <c r="R871" s="270"/>
      <c r="S871" s="271"/>
      <c r="T871" s="270"/>
      <c r="U871" s="272"/>
      <c r="V871" s="273"/>
      <c r="W871" s="272"/>
      <c r="X871" s="273"/>
      <c r="Y871" s="319"/>
    </row>
    <row r="872" spans="1:25" x14ac:dyDescent="0.3">
      <c r="A872" s="262"/>
      <c r="B872" s="262"/>
      <c r="C872" s="264"/>
      <c r="D872" s="262"/>
      <c r="E872" s="263"/>
      <c r="F872" s="264"/>
      <c r="G872" s="274"/>
      <c r="H872" s="266"/>
      <c r="I872" s="274"/>
      <c r="J872" s="266"/>
      <c r="K872" s="274"/>
      <c r="L872" s="266"/>
      <c r="M872" s="271"/>
      <c r="N872" s="266"/>
      <c r="O872" s="269"/>
      <c r="P872" s="270"/>
      <c r="Q872" s="276"/>
      <c r="R872" s="270"/>
      <c r="S872" s="268"/>
      <c r="T872" s="270"/>
      <c r="U872" s="272"/>
      <c r="V872" s="273"/>
      <c r="W872" s="272"/>
      <c r="X872" s="273"/>
      <c r="Y872" s="319"/>
    </row>
    <row r="873" spans="1:25" x14ac:dyDescent="0.3">
      <c r="A873" s="262"/>
      <c r="B873" s="262"/>
      <c r="C873" s="264"/>
      <c r="D873" s="262"/>
      <c r="E873" s="263"/>
      <c r="F873" s="264"/>
      <c r="G873" s="274"/>
      <c r="H873" s="266"/>
      <c r="I873" s="274"/>
      <c r="J873" s="266"/>
      <c r="K873" s="274"/>
      <c r="L873" s="266"/>
      <c r="M873" s="271"/>
      <c r="N873" s="266"/>
      <c r="O873" s="269"/>
      <c r="P873" s="270"/>
      <c r="Q873" s="276"/>
      <c r="R873" s="270"/>
      <c r="S873" s="268"/>
      <c r="T873" s="270"/>
      <c r="U873" s="272"/>
      <c r="V873" s="273"/>
      <c r="W873" s="272"/>
      <c r="X873" s="273"/>
      <c r="Y873" s="319"/>
    </row>
    <row r="874" spans="1:25" x14ac:dyDescent="0.3">
      <c r="A874" s="262"/>
      <c r="B874" s="262"/>
      <c r="C874" s="264"/>
      <c r="D874" s="262"/>
      <c r="E874" s="263"/>
      <c r="F874" s="264"/>
      <c r="G874" s="274"/>
      <c r="H874" s="266"/>
      <c r="I874" s="274"/>
      <c r="J874" s="266"/>
      <c r="K874" s="274"/>
      <c r="L874" s="266"/>
      <c r="M874" s="271"/>
      <c r="N874" s="266"/>
      <c r="O874" s="269"/>
      <c r="P874" s="270"/>
      <c r="Q874" s="276"/>
      <c r="R874" s="270"/>
      <c r="S874" s="268"/>
      <c r="T874" s="270"/>
      <c r="U874" s="272"/>
      <c r="V874" s="273"/>
      <c r="W874" s="272"/>
      <c r="X874" s="273"/>
      <c r="Y874" s="319"/>
    </row>
    <row r="875" spans="1:25" x14ac:dyDescent="0.3">
      <c r="A875" s="262"/>
      <c r="B875" s="262"/>
      <c r="C875" s="264"/>
      <c r="D875" s="262"/>
      <c r="E875" s="263"/>
      <c r="F875" s="264"/>
      <c r="G875" s="265"/>
      <c r="H875" s="266"/>
      <c r="I875" s="267"/>
      <c r="J875" s="266"/>
      <c r="K875" s="267"/>
      <c r="L875" s="266"/>
      <c r="M875" s="268"/>
      <c r="N875" s="266"/>
      <c r="O875" s="269"/>
      <c r="P875" s="270"/>
      <c r="Q875" s="276"/>
      <c r="R875" s="270"/>
      <c r="S875" s="268"/>
      <c r="T875" s="270"/>
      <c r="U875" s="272"/>
      <c r="V875" s="273"/>
      <c r="W875" s="272"/>
      <c r="X875" s="273"/>
      <c r="Y875" s="319"/>
    </row>
    <row r="876" spans="1:25" x14ac:dyDescent="0.3">
      <c r="A876" s="262"/>
      <c r="B876" s="262"/>
      <c r="C876" s="264"/>
      <c r="D876" s="262"/>
      <c r="E876" s="263"/>
      <c r="F876" s="264"/>
      <c r="G876" s="265"/>
      <c r="H876" s="266"/>
      <c r="I876" s="267"/>
      <c r="J876" s="266"/>
      <c r="K876" s="267"/>
      <c r="L876" s="266"/>
      <c r="M876" s="268"/>
      <c r="N876" s="266"/>
      <c r="O876" s="269"/>
      <c r="P876" s="270"/>
      <c r="Q876" s="276"/>
      <c r="R876" s="270"/>
      <c r="S876" s="268"/>
      <c r="T876" s="270"/>
      <c r="U876" s="272"/>
      <c r="V876" s="273"/>
      <c r="W876" s="272"/>
      <c r="X876" s="273"/>
      <c r="Y876" s="319"/>
    </row>
    <row r="877" spans="1:25" x14ac:dyDescent="0.3">
      <c r="A877" s="262"/>
      <c r="B877" s="262"/>
      <c r="C877" s="264"/>
      <c r="D877" s="262"/>
      <c r="E877" s="263"/>
      <c r="F877" s="264"/>
      <c r="G877" s="265"/>
      <c r="H877" s="266"/>
      <c r="I877" s="267"/>
      <c r="J877" s="266"/>
      <c r="K877" s="267"/>
      <c r="L877" s="266"/>
      <c r="M877" s="268"/>
      <c r="N877" s="266"/>
      <c r="O877" s="269"/>
      <c r="P877" s="270"/>
      <c r="Q877" s="276"/>
      <c r="R877" s="270"/>
      <c r="S877" s="268"/>
      <c r="T877" s="270"/>
      <c r="U877" s="272"/>
      <c r="V877" s="273"/>
      <c r="W877" s="272"/>
      <c r="X877" s="273"/>
      <c r="Y877" s="319"/>
    </row>
    <row r="878" spans="1:25" x14ac:dyDescent="0.3">
      <c r="A878" s="262"/>
      <c r="B878" s="262"/>
      <c r="C878" s="264"/>
      <c r="D878" s="262"/>
      <c r="E878" s="263"/>
      <c r="F878" s="264"/>
      <c r="G878" s="274"/>
      <c r="H878" s="266"/>
      <c r="I878" s="274"/>
      <c r="J878" s="266"/>
      <c r="K878" s="274"/>
      <c r="L878" s="266"/>
      <c r="M878" s="271"/>
      <c r="N878" s="266"/>
      <c r="O878" s="269"/>
      <c r="P878" s="270"/>
      <c r="Q878" s="269"/>
      <c r="R878" s="270"/>
      <c r="S878" s="271"/>
      <c r="T878" s="270"/>
      <c r="U878" s="272"/>
      <c r="V878" s="273"/>
      <c r="W878" s="278"/>
      <c r="X878" s="273"/>
      <c r="Y878" s="319"/>
    </row>
    <row r="879" spans="1:25" x14ac:dyDescent="0.3">
      <c r="A879" s="3"/>
      <c r="B879" s="3"/>
      <c r="C879" s="4"/>
      <c r="D879" s="3"/>
      <c r="E879" s="3"/>
      <c r="F879" s="4"/>
      <c r="G879" s="5"/>
      <c r="H879" s="6"/>
      <c r="I879" s="5"/>
      <c r="J879" s="6"/>
      <c r="K879" s="5"/>
      <c r="L879" s="6"/>
      <c r="M879" s="5"/>
      <c r="N879" s="6"/>
      <c r="O879" s="7"/>
      <c r="P879" s="8"/>
      <c r="Q879" s="7"/>
      <c r="R879" s="8"/>
      <c r="S879" s="7"/>
      <c r="T879" s="8"/>
      <c r="U879" s="9"/>
      <c r="V879" s="10"/>
      <c r="W879" s="9"/>
      <c r="X879" s="10"/>
      <c r="Y879" s="2"/>
    </row>
    <row r="880" spans="1:25" x14ac:dyDescent="0.3">
      <c r="A880" s="262"/>
      <c r="B880" s="262"/>
      <c r="C880" s="264"/>
      <c r="D880" s="262"/>
      <c r="E880" s="263"/>
      <c r="F880" s="264"/>
      <c r="G880" s="265"/>
      <c r="H880" s="266"/>
      <c r="I880" s="267"/>
      <c r="J880" s="266"/>
      <c r="K880" s="267"/>
      <c r="L880" s="266"/>
      <c r="M880" s="268"/>
      <c r="N880" s="266"/>
      <c r="O880" s="269"/>
      <c r="P880" s="270"/>
      <c r="Q880" s="269"/>
      <c r="R880" s="270"/>
      <c r="S880" s="271"/>
      <c r="T880" s="270"/>
      <c r="U880" s="272"/>
      <c r="V880" s="273"/>
      <c r="W880" s="272"/>
      <c r="X880" s="273"/>
      <c r="Y880" s="319"/>
    </row>
    <row r="881" spans="1:25" x14ac:dyDescent="0.3">
      <c r="A881" s="262"/>
      <c r="B881" s="262"/>
      <c r="C881" s="264"/>
      <c r="D881" s="262"/>
      <c r="E881" s="263"/>
      <c r="F881" s="264"/>
      <c r="G881" s="265"/>
      <c r="H881" s="266"/>
      <c r="I881" s="267"/>
      <c r="J881" s="266"/>
      <c r="K881" s="267"/>
      <c r="L881" s="266"/>
      <c r="M881" s="268"/>
      <c r="N881" s="266"/>
      <c r="O881" s="269"/>
      <c r="P881" s="270"/>
      <c r="Q881" s="269"/>
      <c r="R881" s="270"/>
      <c r="S881" s="271"/>
      <c r="T881" s="270"/>
      <c r="U881" s="272"/>
      <c r="V881" s="273"/>
      <c r="W881" s="272"/>
      <c r="X881" s="273"/>
      <c r="Y881" s="319"/>
    </row>
    <row r="882" spans="1:25" x14ac:dyDescent="0.3">
      <c r="A882" s="262"/>
      <c r="B882" s="262"/>
      <c r="C882" s="264"/>
      <c r="D882" s="262"/>
      <c r="E882" s="263"/>
      <c r="F882" s="264"/>
      <c r="G882" s="265"/>
      <c r="H882" s="266"/>
      <c r="I882" s="267"/>
      <c r="J882" s="266"/>
      <c r="K882" s="267"/>
      <c r="L882" s="266"/>
      <c r="M882" s="268"/>
      <c r="N882" s="266"/>
      <c r="O882" s="269"/>
      <c r="P882" s="270"/>
      <c r="Q882" s="269"/>
      <c r="R882" s="270"/>
      <c r="S882" s="271"/>
      <c r="T882" s="270"/>
      <c r="U882" s="272"/>
      <c r="V882" s="273"/>
      <c r="W882" s="272"/>
      <c r="X882" s="273"/>
      <c r="Y882" s="319"/>
    </row>
    <row r="883" spans="1:25" x14ac:dyDescent="0.3">
      <c r="A883" s="262"/>
      <c r="B883" s="262"/>
      <c r="C883" s="264"/>
      <c r="D883" s="262"/>
      <c r="E883" s="263"/>
      <c r="F883" s="264"/>
      <c r="G883" s="274"/>
      <c r="H883" s="266"/>
      <c r="I883" s="274"/>
      <c r="J883" s="266"/>
      <c r="K883" s="274"/>
      <c r="L883" s="266"/>
      <c r="M883" s="271"/>
      <c r="N883" s="266"/>
      <c r="O883" s="275"/>
      <c r="P883" s="270"/>
      <c r="Q883" s="276"/>
      <c r="R883" s="270"/>
      <c r="S883" s="268"/>
      <c r="T883" s="270"/>
      <c r="U883" s="272"/>
      <c r="V883" s="273"/>
      <c r="W883" s="272"/>
      <c r="X883" s="273"/>
      <c r="Y883" s="319"/>
    </row>
    <row r="884" spans="1:25" x14ac:dyDescent="0.3">
      <c r="A884" s="262"/>
      <c r="B884" s="262"/>
      <c r="C884" s="264"/>
      <c r="D884" s="262"/>
      <c r="E884" s="263"/>
      <c r="F884" s="264"/>
      <c r="G884" s="274"/>
      <c r="H884" s="266"/>
      <c r="I884" s="274"/>
      <c r="J884" s="266"/>
      <c r="K884" s="274"/>
      <c r="L884" s="266"/>
      <c r="M884" s="271"/>
      <c r="N884" s="266"/>
      <c r="O884" s="269"/>
      <c r="P884" s="270"/>
      <c r="Q884" s="269"/>
      <c r="R884" s="270"/>
      <c r="S884" s="271"/>
      <c r="T884" s="270"/>
      <c r="U884" s="277"/>
      <c r="V884" s="273"/>
      <c r="W884" s="278"/>
      <c r="X884" s="273"/>
      <c r="Y884" s="319"/>
    </row>
    <row r="885" spans="1:25" x14ac:dyDescent="0.3">
      <c r="A885" s="262"/>
      <c r="B885" s="262"/>
      <c r="C885" s="264"/>
      <c r="D885" s="262"/>
      <c r="E885" s="263"/>
      <c r="F885" s="264"/>
      <c r="G885" s="265"/>
      <c r="H885" s="266"/>
      <c r="I885" s="267"/>
      <c r="J885" s="266"/>
      <c r="K885" s="267"/>
      <c r="L885" s="266"/>
      <c r="M885" s="268"/>
      <c r="N885" s="266"/>
      <c r="O885" s="269"/>
      <c r="P885" s="270"/>
      <c r="Q885" s="269"/>
      <c r="R885" s="270"/>
      <c r="S885" s="271"/>
      <c r="T885" s="270"/>
      <c r="U885" s="272"/>
      <c r="V885" s="273"/>
      <c r="W885" s="272"/>
      <c r="X885" s="273"/>
      <c r="Y885" s="319"/>
    </row>
    <row r="886" spans="1:25" x14ac:dyDescent="0.3">
      <c r="A886" s="262"/>
      <c r="B886" s="262"/>
      <c r="C886" s="264"/>
      <c r="D886" s="262"/>
      <c r="E886" s="263"/>
      <c r="F886" s="264"/>
      <c r="G886" s="274"/>
      <c r="H886" s="266"/>
      <c r="I886" s="274"/>
      <c r="J886" s="266"/>
      <c r="K886" s="274"/>
      <c r="L886" s="266"/>
      <c r="M886" s="271"/>
      <c r="N886" s="266"/>
      <c r="O886" s="275"/>
      <c r="P886" s="270"/>
      <c r="Q886" s="276"/>
      <c r="R886" s="270"/>
      <c r="S886" s="268"/>
      <c r="T886" s="270"/>
      <c r="U886" s="272"/>
      <c r="V886" s="273"/>
      <c r="W886" s="272"/>
      <c r="X886" s="273"/>
      <c r="Y886" s="319"/>
    </row>
    <row r="887" spans="1:25" x14ac:dyDescent="0.3">
      <c r="A887" s="262"/>
      <c r="B887" s="262"/>
      <c r="C887" s="264"/>
      <c r="D887" s="262"/>
      <c r="E887" s="263"/>
      <c r="F887" s="264"/>
      <c r="G887" s="274"/>
      <c r="H887" s="266"/>
      <c r="I887" s="274"/>
      <c r="J887" s="266"/>
      <c r="K887" s="274"/>
      <c r="L887" s="266"/>
      <c r="M887" s="271"/>
      <c r="N887" s="266"/>
      <c r="O887" s="275"/>
      <c r="P887" s="270"/>
      <c r="Q887" s="276"/>
      <c r="R887" s="270"/>
      <c r="S887" s="268"/>
      <c r="T887" s="270"/>
      <c r="U887" s="272"/>
      <c r="V887" s="273"/>
      <c r="W887" s="272"/>
      <c r="X887" s="273"/>
      <c r="Y887" s="319"/>
    </row>
    <row r="888" spans="1:25" x14ac:dyDescent="0.3">
      <c r="A888" s="262"/>
      <c r="B888" s="262"/>
      <c r="C888" s="264"/>
      <c r="D888" s="262"/>
      <c r="E888" s="263"/>
      <c r="F888" s="264"/>
      <c r="G888" s="274"/>
      <c r="H888" s="266"/>
      <c r="I888" s="274"/>
      <c r="J888" s="266"/>
      <c r="K888" s="274"/>
      <c r="L888" s="266"/>
      <c r="M888" s="271"/>
      <c r="N888" s="266"/>
      <c r="O888" s="275"/>
      <c r="P888" s="270"/>
      <c r="Q888" s="276"/>
      <c r="R888" s="270"/>
      <c r="S888" s="268"/>
      <c r="T888" s="270"/>
      <c r="U888" s="272"/>
      <c r="V888" s="273"/>
      <c r="W888" s="272"/>
      <c r="X888" s="273"/>
      <c r="Y888" s="319"/>
    </row>
    <row r="889" spans="1:25" x14ac:dyDescent="0.3">
      <c r="A889" s="262"/>
      <c r="B889" s="262"/>
      <c r="C889" s="264"/>
      <c r="D889" s="262"/>
      <c r="E889" s="263"/>
      <c r="F889" s="264"/>
      <c r="G889" s="274"/>
      <c r="H889" s="266"/>
      <c r="I889" s="274"/>
      <c r="J889" s="266"/>
      <c r="K889" s="274"/>
      <c r="L889" s="266"/>
      <c r="M889" s="271"/>
      <c r="N889" s="266"/>
      <c r="O889" s="275"/>
      <c r="P889" s="270"/>
      <c r="Q889" s="276"/>
      <c r="R889" s="270"/>
      <c r="S889" s="268"/>
      <c r="T889" s="270"/>
      <c r="U889" s="272"/>
      <c r="V889" s="273"/>
      <c r="W889" s="272"/>
      <c r="X889" s="273"/>
      <c r="Y889" s="319"/>
    </row>
    <row r="890" spans="1:25" x14ac:dyDescent="0.3">
      <c r="A890" s="262"/>
      <c r="B890" s="262"/>
      <c r="C890" s="264"/>
      <c r="D890" s="262"/>
      <c r="E890" s="263"/>
      <c r="F890" s="264"/>
      <c r="G890" s="274"/>
      <c r="H890" s="266"/>
      <c r="I890" s="274"/>
      <c r="J890" s="266"/>
      <c r="K890" s="274"/>
      <c r="L890" s="266"/>
      <c r="M890" s="271"/>
      <c r="N890" s="266"/>
      <c r="O890" s="275"/>
      <c r="P890" s="270"/>
      <c r="Q890" s="276"/>
      <c r="R890" s="270"/>
      <c r="S890" s="268"/>
      <c r="T890" s="270"/>
      <c r="U890" s="272"/>
      <c r="V890" s="273"/>
      <c r="W890" s="272"/>
      <c r="X890" s="273"/>
      <c r="Y890" s="319"/>
    </row>
    <row r="891" spans="1:25" x14ac:dyDescent="0.3">
      <c r="A891" s="262"/>
      <c r="B891" s="262"/>
      <c r="C891" s="264"/>
      <c r="D891" s="262"/>
      <c r="E891" s="263"/>
      <c r="F891" s="264"/>
      <c r="G891" s="274"/>
      <c r="H891" s="266"/>
      <c r="I891" s="274"/>
      <c r="J891" s="266"/>
      <c r="K891" s="274"/>
      <c r="L891" s="266"/>
      <c r="M891" s="271"/>
      <c r="N891" s="266"/>
      <c r="O891" s="275"/>
      <c r="P891" s="270"/>
      <c r="Q891" s="276"/>
      <c r="R891" s="270"/>
      <c r="S891" s="268"/>
      <c r="T891" s="270"/>
      <c r="U891" s="272"/>
      <c r="V891" s="273"/>
      <c r="W891" s="272"/>
      <c r="X891" s="273"/>
      <c r="Y891" s="319"/>
    </row>
    <row r="892" spans="1:25" x14ac:dyDescent="0.3">
      <c r="A892" s="262"/>
      <c r="B892" s="262"/>
      <c r="C892" s="264"/>
      <c r="D892" s="262"/>
      <c r="E892" s="263"/>
      <c r="F892" s="264"/>
      <c r="G892" s="265"/>
      <c r="H892" s="266"/>
      <c r="I892" s="267"/>
      <c r="J892" s="266"/>
      <c r="K892" s="267"/>
      <c r="L892" s="266"/>
      <c r="M892" s="268"/>
      <c r="N892" s="266"/>
      <c r="O892" s="269"/>
      <c r="P892" s="270"/>
      <c r="Q892" s="269"/>
      <c r="R892" s="270"/>
      <c r="S892" s="271"/>
      <c r="T892" s="270"/>
      <c r="U892" s="272"/>
      <c r="V892" s="273"/>
      <c r="W892" s="272"/>
      <c r="X892" s="273"/>
      <c r="Y892" s="319"/>
    </row>
    <row r="893" spans="1:25" x14ac:dyDescent="0.3">
      <c r="A893" s="262"/>
      <c r="B893" s="262"/>
      <c r="C893" s="264"/>
      <c r="D893" s="262"/>
      <c r="E893" s="263"/>
      <c r="F893" s="264"/>
      <c r="G893" s="265"/>
      <c r="H893" s="266"/>
      <c r="I893" s="267"/>
      <c r="J893" s="266"/>
      <c r="K893" s="267"/>
      <c r="L893" s="266"/>
      <c r="M893" s="268"/>
      <c r="N893" s="266"/>
      <c r="O893" s="269"/>
      <c r="P893" s="270"/>
      <c r="Q893" s="269"/>
      <c r="R893" s="270"/>
      <c r="S893" s="271"/>
      <c r="T893" s="270"/>
      <c r="U893" s="272"/>
      <c r="V893" s="273"/>
      <c r="W893" s="272"/>
      <c r="X893" s="273"/>
      <c r="Y893" s="319"/>
    </row>
    <row r="894" spans="1:25" x14ac:dyDescent="0.3">
      <c r="A894" s="262"/>
      <c r="B894" s="262"/>
      <c r="C894" s="264"/>
      <c r="D894" s="262"/>
      <c r="E894" s="263"/>
      <c r="F894" s="264"/>
      <c r="G894" s="274"/>
      <c r="H894" s="266"/>
      <c r="I894" s="274"/>
      <c r="J894" s="266"/>
      <c r="K894" s="274"/>
      <c r="L894" s="266"/>
      <c r="M894" s="271"/>
      <c r="N894" s="266"/>
      <c r="O894" s="275"/>
      <c r="P894" s="270"/>
      <c r="Q894" s="276"/>
      <c r="R894" s="270"/>
      <c r="S894" s="268"/>
      <c r="T894" s="270"/>
      <c r="U894" s="272"/>
      <c r="V894" s="273"/>
      <c r="W894" s="272"/>
      <c r="X894" s="273"/>
      <c r="Y894" s="319"/>
    </row>
    <row r="895" spans="1:25" x14ac:dyDescent="0.3">
      <c r="A895" s="262"/>
      <c r="B895" s="262"/>
      <c r="C895" s="264"/>
      <c r="D895" s="262"/>
      <c r="E895" s="263"/>
      <c r="F895" s="264"/>
      <c r="G895" s="274"/>
      <c r="H895" s="266"/>
      <c r="I895" s="274"/>
      <c r="J895" s="266"/>
      <c r="K895" s="274"/>
      <c r="L895" s="266"/>
      <c r="M895" s="271"/>
      <c r="N895" s="266"/>
      <c r="O895" s="275"/>
      <c r="P895" s="270"/>
      <c r="Q895" s="276"/>
      <c r="R895" s="270"/>
      <c r="S895" s="268"/>
      <c r="T895" s="270"/>
      <c r="U895" s="272"/>
      <c r="V895" s="273"/>
      <c r="W895" s="272"/>
      <c r="X895" s="273"/>
      <c r="Y895" s="319"/>
    </row>
    <row r="896" spans="1:25" x14ac:dyDescent="0.3">
      <c r="A896" s="262"/>
      <c r="B896" s="262"/>
      <c r="C896" s="264"/>
      <c r="D896" s="262"/>
      <c r="E896" s="263"/>
      <c r="F896" s="264"/>
      <c r="G896" s="274"/>
      <c r="H896" s="266"/>
      <c r="I896" s="274"/>
      <c r="J896" s="266"/>
      <c r="K896" s="274"/>
      <c r="L896" s="266"/>
      <c r="M896" s="271"/>
      <c r="N896" s="266"/>
      <c r="O896" s="269"/>
      <c r="P896" s="270"/>
      <c r="Q896" s="276"/>
      <c r="R896" s="270"/>
      <c r="S896" s="268"/>
      <c r="T896" s="270"/>
      <c r="U896" s="272"/>
      <c r="V896" s="273"/>
      <c r="W896" s="272"/>
      <c r="X896" s="273"/>
      <c r="Y896" s="319"/>
    </row>
    <row r="897" spans="1:25" x14ac:dyDescent="0.3">
      <c r="A897" s="262"/>
      <c r="B897" s="262"/>
      <c r="C897" s="264"/>
      <c r="D897" s="262"/>
      <c r="E897" s="263"/>
      <c r="F897" s="264"/>
      <c r="G897" s="274"/>
      <c r="H897" s="266"/>
      <c r="I897" s="274"/>
      <c r="J897" s="266"/>
      <c r="K897" s="274"/>
      <c r="L897" s="266"/>
      <c r="M897" s="271"/>
      <c r="N897" s="266"/>
      <c r="O897" s="269"/>
      <c r="P897" s="270"/>
      <c r="Q897" s="276"/>
      <c r="R897" s="270"/>
      <c r="S897" s="268"/>
      <c r="T897" s="270"/>
      <c r="U897" s="272"/>
      <c r="V897" s="273"/>
      <c r="W897" s="272"/>
      <c r="X897" s="273"/>
      <c r="Y897" s="319"/>
    </row>
    <row r="898" spans="1:25" x14ac:dyDescent="0.3">
      <c r="A898" s="262"/>
      <c r="B898" s="262"/>
      <c r="C898" s="264"/>
      <c r="D898" s="262"/>
      <c r="E898" s="263"/>
      <c r="F898" s="264"/>
      <c r="G898" s="274"/>
      <c r="H898" s="266"/>
      <c r="I898" s="274"/>
      <c r="J898" s="266"/>
      <c r="K898" s="274"/>
      <c r="L898" s="266"/>
      <c r="M898" s="271"/>
      <c r="N898" s="266"/>
      <c r="O898" s="269"/>
      <c r="P898" s="270"/>
      <c r="Q898" s="276"/>
      <c r="R898" s="270"/>
      <c r="S898" s="268"/>
      <c r="T898" s="270"/>
      <c r="U898" s="272"/>
      <c r="V898" s="273"/>
      <c r="W898" s="272"/>
      <c r="X898" s="273"/>
      <c r="Y898" s="319"/>
    </row>
    <row r="899" spans="1:25" x14ac:dyDescent="0.3">
      <c r="A899" s="262"/>
      <c r="B899" s="262"/>
      <c r="C899" s="264"/>
      <c r="D899" s="262"/>
      <c r="E899" s="263"/>
      <c r="F899" s="264"/>
      <c r="G899" s="274"/>
      <c r="H899" s="266"/>
      <c r="I899" s="274"/>
      <c r="J899" s="266"/>
      <c r="K899" s="274"/>
      <c r="L899" s="266"/>
      <c r="M899" s="271"/>
      <c r="N899" s="266"/>
      <c r="O899" s="275"/>
      <c r="P899" s="270"/>
      <c r="Q899" s="276"/>
      <c r="R899" s="270"/>
      <c r="S899" s="268"/>
      <c r="T899" s="270"/>
      <c r="U899" s="272"/>
      <c r="V899" s="273"/>
      <c r="W899" s="272"/>
      <c r="X899" s="273"/>
      <c r="Y899" s="319"/>
    </row>
    <row r="900" spans="1:25" x14ac:dyDescent="0.3">
      <c r="A900" s="262"/>
      <c r="B900" s="262"/>
      <c r="C900" s="264"/>
      <c r="D900" s="262"/>
      <c r="E900" s="263"/>
      <c r="F900" s="264"/>
      <c r="G900" s="274"/>
      <c r="H900" s="266"/>
      <c r="I900" s="274"/>
      <c r="J900" s="266"/>
      <c r="K900" s="274"/>
      <c r="L900" s="266"/>
      <c r="M900" s="271"/>
      <c r="N900" s="266"/>
      <c r="O900" s="275"/>
      <c r="P900" s="270"/>
      <c r="Q900" s="276"/>
      <c r="R900" s="270"/>
      <c r="S900" s="268"/>
      <c r="T900" s="270"/>
      <c r="U900" s="272"/>
      <c r="V900" s="273"/>
      <c r="W900" s="272"/>
      <c r="X900" s="273"/>
      <c r="Y900" s="319"/>
    </row>
    <row r="901" spans="1:25" x14ac:dyDescent="0.3">
      <c r="A901" s="262"/>
      <c r="B901" s="262"/>
      <c r="C901" s="264"/>
      <c r="D901" s="262"/>
      <c r="E901" s="263"/>
      <c r="F901" s="264"/>
      <c r="G901" s="274"/>
      <c r="H901" s="266"/>
      <c r="I901" s="274"/>
      <c r="J901" s="266"/>
      <c r="K901" s="274"/>
      <c r="L901" s="266"/>
      <c r="M901" s="271"/>
      <c r="N901" s="266"/>
      <c r="O901" s="269"/>
      <c r="P901" s="270"/>
      <c r="Q901" s="276"/>
      <c r="R901" s="270"/>
      <c r="S901" s="268"/>
      <c r="T901" s="270"/>
      <c r="U901" s="272"/>
      <c r="V901" s="273"/>
      <c r="W901" s="272"/>
      <c r="X901" s="273"/>
      <c r="Y901" s="319"/>
    </row>
    <row r="902" spans="1:25" x14ac:dyDescent="0.3">
      <c r="A902" s="262"/>
      <c r="B902" s="262"/>
      <c r="C902" s="264"/>
      <c r="D902" s="262"/>
      <c r="E902" s="263"/>
      <c r="F902" s="264"/>
      <c r="G902" s="274"/>
      <c r="H902" s="266"/>
      <c r="I902" s="274"/>
      <c r="J902" s="266"/>
      <c r="K902" s="274"/>
      <c r="L902" s="266"/>
      <c r="M902" s="271"/>
      <c r="N902" s="266"/>
      <c r="O902" s="269"/>
      <c r="P902" s="270"/>
      <c r="Q902" s="276"/>
      <c r="R902" s="270"/>
      <c r="S902" s="268"/>
      <c r="T902" s="270"/>
      <c r="U902" s="272"/>
      <c r="V902" s="273"/>
      <c r="W902" s="272"/>
      <c r="X902" s="273"/>
      <c r="Y902" s="319"/>
    </row>
    <row r="903" spans="1:25" x14ac:dyDescent="0.3">
      <c r="A903" s="262"/>
      <c r="B903" s="262"/>
      <c r="C903" s="264"/>
      <c r="D903" s="262"/>
      <c r="E903" s="263"/>
      <c r="F903" s="264"/>
      <c r="G903" s="274"/>
      <c r="H903" s="266"/>
      <c r="I903" s="274"/>
      <c r="J903" s="266"/>
      <c r="K903" s="274"/>
      <c r="L903" s="266"/>
      <c r="M903" s="271"/>
      <c r="N903" s="266"/>
      <c r="O903" s="269"/>
      <c r="P903" s="270"/>
      <c r="Q903" s="276"/>
      <c r="R903" s="270"/>
      <c r="S903" s="268"/>
      <c r="T903" s="270"/>
      <c r="U903" s="272"/>
      <c r="V903" s="273"/>
      <c r="W903" s="272"/>
      <c r="X903" s="273"/>
      <c r="Y903" s="319"/>
    </row>
    <row r="904" spans="1:25" x14ac:dyDescent="0.3">
      <c r="A904" s="262"/>
      <c r="B904" s="262"/>
      <c r="C904" s="264"/>
      <c r="D904" s="262"/>
      <c r="E904" s="263"/>
      <c r="F904" s="264"/>
      <c r="G904" s="265"/>
      <c r="H904" s="266"/>
      <c r="I904" s="267"/>
      <c r="J904" s="266"/>
      <c r="K904" s="267"/>
      <c r="L904" s="266"/>
      <c r="M904" s="268"/>
      <c r="N904" s="266"/>
      <c r="O904" s="269"/>
      <c r="P904" s="270"/>
      <c r="Q904" s="269"/>
      <c r="R904" s="270"/>
      <c r="S904" s="271"/>
      <c r="T904" s="270"/>
      <c r="U904" s="272"/>
      <c r="V904" s="273"/>
      <c r="W904" s="272"/>
      <c r="X904" s="273"/>
      <c r="Y904" s="319"/>
    </row>
    <row r="905" spans="1:25" x14ac:dyDescent="0.3">
      <c r="A905" s="262"/>
      <c r="B905" s="262"/>
      <c r="C905" s="264"/>
      <c r="D905" s="262"/>
      <c r="E905" s="263"/>
      <c r="F905" s="264"/>
      <c r="G905" s="274"/>
      <c r="H905" s="266"/>
      <c r="I905" s="274"/>
      <c r="J905" s="266"/>
      <c r="K905" s="274"/>
      <c r="L905" s="266"/>
      <c r="M905" s="271"/>
      <c r="N905" s="266"/>
      <c r="O905" s="269"/>
      <c r="P905" s="270"/>
      <c r="Q905" s="276"/>
      <c r="R905" s="270"/>
      <c r="S905" s="268"/>
      <c r="T905" s="270"/>
      <c r="U905" s="272"/>
      <c r="V905" s="273"/>
      <c r="W905" s="272"/>
      <c r="X905" s="273"/>
      <c r="Y905" s="319"/>
    </row>
    <row r="906" spans="1:25" x14ac:dyDescent="0.3">
      <c r="A906" s="262"/>
      <c r="B906" s="262"/>
      <c r="C906" s="264"/>
      <c r="D906" s="262"/>
      <c r="E906" s="263"/>
      <c r="F906" s="264"/>
      <c r="G906" s="274"/>
      <c r="H906" s="266"/>
      <c r="I906" s="274"/>
      <c r="J906" s="266"/>
      <c r="K906" s="274"/>
      <c r="L906" s="266"/>
      <c r="M906" s="271"/>
      <c r="N906" s="266"/>
      <c r="O906" s="269"/>
      <c r="P906" s="270"/>
      <c r="Q906" s="276"/>
      <c r="R906" s="270"/>
      <c r="S906" s="268"/>
      <c r="T906" s="270"/>
      <c r="U906" s="272"/>
      <c r="V906" s="273"/>
      <c r="W906" s="272"/>
      <c r="X906" s="273"/>
      <c r="Y906" s="319"/>
    </row>
    <row r="907" spans="1:25" x14ac:dyDescent="0.3">
      <c r="A907" s="262"/>
      <c r="B907" s="262"/>
      <c r="C907" s="264"/>
      <c r="D907" s="262"/>
      <c r="E907" s="263"/>
      <c r="F907" s="264"/>
      <c r="G907" s="274"/>
      <c r="H907" s="266"/>
      <c r="I907" s="274"/>
      <c r="J907" s="266"/>
      <c r="K907" s="274"/>
      <c r="L907" s="266"/>
      <c r="M907" s="271"/>
      <c r="N907" s="266"/>
      <c r="O907" s="269"/>
      <c r="P907" s="270"/>
      <c r="Q907" s="276"/>
      <c r="R907" s="270"/>
      <c r="S907" s="268"/>
      <c r="T907" s="270"/>
      <c r="U907" s="272"/>
      <c r="V907" s="273"/>
      <c r="W907" s="272"/>
      <c r="X907" s="273"/>
      <c r="Y907" s="319"/>
    </row>
    <row r="908" spans="1:25" x14ac:dyDescent="0.3">
      <c r="A908" s="262"/>
      <c r="B908" s="262"/>
      <c r="C908" s="264"/>
      <c r="D908" s="262"/>
      <c r="E908" s="263"/>
      <c r="F908" s="264"/>
      <c r="G908" s="274"/>
      <c r="H908" s="266"/>
      <c r="I908" s="274"/>
      <c r="J908" s="266"/>
      <c r="K908" s="274"/>
      <c r="L908" s="266"/>
      <c r="M908" s="271"/>
      <c r="N908" s="266"/>
      <c r="O908" s="275"/>
      <c r="P908" s="270"/>
      <c r="Q908" s="276"/>
      <c r="R908" s="270"/>
      <c r="S908" s="268"/>
      <c r="T908" s="270"/>
      <c r="U908" s="272"/>
      <c r="V908" s="273"/>
      <c r="W908" s="272"/>
      <c r="X908" s="273"/>
      <c r="Y908" s="319"/>
    </row>
    <row r="909" spans="1:25" x14ac:dyDescent="0.3">
      <c r="A909" s="262"/>
      <c r="B909" s="262"/>
      <c r="C909" s="264"/>
      <c r="D909" s="262"/>
      <c r="E909" s="263"/>
      <c r="F909" s="264"/>
      <c r="G909" s="274"/>
      <c r="H909" s="266"/>
      <c r="I909" s="274"/>
      <c r="J909" s="266"/>
      <c r="K909" s="274"/>
      <c r="L909" s="266"/>
      <c r="M909" s="271"/>
      <c r="N909" s="266"/>
      <c r="O909" s="275"/>
      <c r="P909" s="270"/>
      <c r="Q909" s="276"/>
      <c r="R909" s="270"/>
      <c r="S909" s="268"/>
      <c r="T909" s="270"/>
      <c r="U909" s="272"/>
      <c r="V909" s="273"/>
      <c r="W909" s="272"/>
      <c r="X909" s="273"/>
      <c r="Y909" s="319"/>
    </row>
    <row r="910" spans="1:25" x14ac:dyDescent="0.3">
      <c r="A910" s="262"/>
      <c r="B910" s="262"/>
      <c r="C910" s="264"/>
      <c r="D910" s="262"/>
      <c r="E910" s="263"/>
      <c r="F910" s="264"/>
      <c r="G910" s="265"/>
      <c r="H910" s="266"/>
      <c r="I910" s="267"/>
      <c r="J910" s="266"/>
      <c r="K910" s="267"/>
      <c r="L910" s="266"/>
      <c r="M910" s="268"/>
      <c r="N910" s="266"/>
      <c r="O910" s="269"/>
      <c r="P910" s="270"/>
      <c r="Q910" s="269"/>
      <c r="R910" s="270"/>
      <c r="S910" s="271"/>
      <c r="T910" s="270"/>
      <c r="U910" s="272"/>
      <c r="V910" s="273"/>
      <c r="W910" s="272"/>
      <c r="X910" s="273"/>
      <c r="Y910" s="319"/>
    </row>
    <row r="911" spans="1:25" x14ac:dyDescent="0.3">
      <c r="A911" s="262"/>
      <c r="B911" s="262"/>
      <c r="C911" s="264"/>
      <c r="D911" s="262"/>
      <c r="E911" s="263"/>
      <c r="F911" s="264"/>
      <c r="G911" s="265"/>
      <c r="H911" s="266"/>
      <c r="I911" s="267"/>
      <c r="J911" s="266"/>
      <c r="K911" s="267"/>
      <c r="L911" s="266"/>
      <c r="M911" s="268"/>
      <c r="N911" s="266"/>
      <c r="O911" s="269"/>
      <c r="P911" s="270"/>
      <c r="Q911" s="269"/>
      <c r="R911" s="270"/>
      <c r="S911" s="271"/>
      <c r="T911" s="270"/>
      <c r="U911" s="272"/>
      <c r="V911" s="273"/>
      <c r="W911" s="272"/>
      <c r="X911" s="273"/>
      <c r="Y911" s="319"/>
    </row>
    <row r="912" spans="1:25" x14ac:dyDescent="0.3">
      <c r="A912" s="262"/>
      <c r="B912" s="262"/>
      <c r="C912" s="264"/>
      <c r="D912" s="262"/>
      <c r="E912" s="263"/>
      <c r="F912" s="264"/>
      <c r="G912" s="274"/>
      <c r="H912" s="266"/>
      <c r="I912" s="274"/>
      <c r="J912" s="266"/>
      <c r="K912" s="274"/>
      <c r="L912" s="266"/>
      <c r="M912" s="271"/>
      <c r="N912" s="266"/>
      <c r="O912" s="269"/>
      <c r="P912" s="270"/>
      <c r="Q912" s="276"/>
      <c r="R912" s="270"/>
      <c r="S912" s="268"/>
      <c r="T912" s="270"/>
      <c r="U912" s="272"/>
      <c r="V912" s="273"/>
      <c r="W912" s="272"/>
      <c r="X912" s="273"/>
      <c r="Y912" s="319"/>
    </row>
    <row r="913" spans="1:25" x14ac:dyDescent="0.3">
      <c r="A913" s="262"/>
      <c r="B913" s="262"/>
      <c r="C913" s="264"/>
      <c r="D913" s="262"/>
      <c r="E913" s="263"/>
      <c r="F913" s="264"/>
      <c r="G913" s="274"/>
      <c r="H913" s="266"/>
      <c r="I913" s="274"/>
      <c r="J913" s="266"/>
      <c r="K913" s="274"/>
      <c r="L913" s="266"/>
      <c r="M913" s="271"/>
      <c r="N913" s="266"/>
      <c r="O913" s="269"/>
      <c r="P913" s="270"/>
      <c r="Q913" s="276"/>
      <c r="R913" s="270"/>
      <c r="S913" s="268"/>
      <c r="T913" s="270"/>
      <c r="U913" s="272"/>
      <c r="V913" s="273"/>
      <c r="W913" s="272"/>
      <c r="X913" s="273"/>
      <c r="Y913" s="319"/>
    </row>
    <row r="914" spans="1:25" x14ac:dyDescent="0.3">
      <c r="A914" s="262"/>
      <c r="B914" s="262"/>
      <c r="C914" s="264"/>
      <c r="D914" s="262"/>
      <c r="E914" s="263"/>
      <c r="F914" s="264"/>
      <c r="G914" s="274"/>
      <c r="H914" s="266"/>
      <c r="I914" s="274"/>
      <c r="J914" s="266"/>
      <c r="K914" s="274"/>
      <c r="L914" s="266"/>
      <c r="M914" s="271"/>
      <c r="N914" s="266"/>
      <c r="O914" s="269"/>
      <c r="P914" s="270"/>
      <c r="Q914" s="276"/>
      <c r="R914" s="270"/>
      <c r="S914" s="268"/>
      <c r="T914" s="270"/>
      <c r="U914" s="272"/>
      <c r="V914" s="273"/>
      <c r="W914" s="272"/>
      <c r="X914" s="273"/>
      <c r="Y914" s="319"/>
    </row>
    <row r="915" spans="1:25" x14ac:dyDescent="0.3">
      <c r="A915" s="262"/>
      <c r="B915" s="262"/>
      <c r="C915" s="264"/>
      <c r="D915" s="262"/>
      <c r="E915" s="263"/>
      <c r="F915" s="264"/>
      <c r="G915" s="265"/>
      <c r="H915" s="266"/>
      <c r="I915" s="267"/>
      <c r="J915" s="266"/>
      <c r="K915" s="267"/>
      <c r="L915" s="266"/>
      <c r="M915" s="268"/>
      <c r="N915" s="266"/>
      <c r="O915" s="269"/>
      <c r="P915" s="270"/>
      <c r="Q915" s="276"/>
      <c r="R915" s="270"/>
      <c r="S915" s="268"/>
      <c r="T915" s="270"/>
      <c r="U915" s="272"/>
      <c r="V915" s="273"/>
      <c r="W915" s="272"/>
      <c r="X915" s="273"/>
      <c r="Y915" s="319"/>
    </row>
    <row r="916" spans="1:25" x14ac:dyDescent="0.3">
      <c r="A916" s="262"/>
      <c r="B916" s="262"/>
      <c r="C916" s="264"/>
      <c r="D916" s="262"/>
      <c r="E916" s="263"/>
      <c r="F916" s="264"/>
      <c r="G916" s="265"/>
      <c r="H916" s="266"/>
      <c r="I916" s="267"/>
      <c r="J916" s="266"/>
      <c r="K916" s="267"/>
      <c r="L916" s="266"/>
      <c r="M916" s="268"/>
      <c r="N916" s="266"/>
      <c r="O916" s="269"/>
      <c r="P916" s="270"/>
      <c r="Q916" s="276"/>
      <c r="R916" s="270"/>
      <c r="S916" s="268"/>
      <c r="T916" s="270"/>
      <c r="U916" s="272"/>
      <c r="V916" s="273"/>
      <c r="W916" s="272"/>
      <c r="X916" s="273"/>
      <c r="Y916" s="319"/>
    </row>
    <row r="917" spans="1:25" x14ac:dyDescent="0.3">
      <c r="A917" s="262"/>
      <c r="B917" s="262"/>
      <c r="C917" s="264"/>
      <c r="D917" s="262"/>
      <c r="E917" s="263"/>
      <c r="F917" s="264"/>
      <c r="G917" s="265"/>
      <c r="H917" s="266"/>
      <c r="I917" s="267"/>
      <c r="J917" s="266"/>
      <c r="K917" s="267"/>
      <c r="L917" s="266"/>
      <c r="M917" s="268"/>
      <c r="N917" s="266"/>
      <c r="O917" s="269"/>
      <c r="P917" s="270"/>
      <c r="Q917" s="276"/>
      <c r="R917" s="270"/>
      <c r="S917" s="268"/>
      <c r="T917" s="270"/>
      <c r="U917" s="272"/>
      <c r="V917" s="273"/>
      <c r="W917" s="272"/>
      <c r="X917" s="273"/>
      <c r="Y917" s="319"/>
    </row>
    <row r="918" spans="1:25" x14ac:dyDescent="0.3">
      <c r="A918" s="262"/>
      <c r="B918" s="262"/>
      <c r="C918" s="264"/>
      <c r="D918" s="262"/>
      <c r="E918" s="263"/>
      <c r="F918" s="264"/>
      <c r="G918" s="274"/>
      <c r="H918" s="266"/>
      <c r="I918" s="274"/>
      <c r="J918" s="266"/>
      <c r="K918" s="274"/>
      <c r="L918" s="266"/>
      <c r="M918" s="271"/>
      <c r="N918" s="266"/>
      <c r="O918" s="269"/>
      <c r="P918" s="270"/>
      <c r="Q918" s="269"/>
      <c r="R918" s="270"/>
      <c r="S918" s="271"/>
      <c r="T918" s="270"/>
      <c r="U918" s="272"/>
      <c r="V918" s="273"/>
      <c r="W918" s="278"/>
      <c r="X918" s="273"/>
      <c r="Y918" s="319"/>
    </row>
    <row r="919" spans="1:25" x14ac:dyDescent="0.3">
      <c r="A919" s="320"/>
      <c r="B919" s="320"/>
      <c r="C919" s="321"/>
      <c r="D919" s="320"/>
      <c r="E919" s="320"/>
      <c r="F919" s="321"/>
      <c r="G919" s="322"/>
      <c r="H919" s="323"/>
      <c r="I919" s="322"/>
      <c r="J919" s="323"/>
      <c r="K919" s="322"/>
      <c r="L919" s="323"/>
      <c r="M919" s="322"/>
      <c r="N919" s="323"/>
      <c r="O919" s="324"/>
      <c r="P919" s="325"/>
      <c r="Q919" s="324"/>
      <c r="R919" s="325"/>
      <c r="S919" s="324"/>
      <c r="T919" s="325"/>
      <c r="U919" s="326"/>
      <c r="V919" s="327"/>
      <c r="W919" s="326"/>
      <c r="X919" s="327"/>
      <c r="Y919" s="2"/>
    </row>
    <row r="920" spans="1:25" x14ac:dyDescent="0.3">
      <c r="A920" s="3"/>
      <c r="B920" s="3"/>
      <c r="C920" s="4"/>
      <c r="D920" s="3"/>
      <c r="E920" s="3"/>
      <c r="F920" s="4"/>
      <c r="G920" s="5"/>
      <c r="H920" s="6"/>
      <c r="I920" s="5"/>
      <c r="J920" s="6"/>
      <c r="K920" s="5"/>
      <c r="L920" s="6"/>
      <c r="M920" s="5"/>
      <c r="N920" s="6"/>
      <c r="O920" s="7"/>
      <c r="P920" s="8"/>
      <c r="Q920" s="7"/>
      <c r="R920" s="8"/>
      <c r="S920" s="7"/>
      <c r="T920" s="8"/>
      <c r="U920" s="9"/>
      <c r="V920" s="10"/>
      <c r="W920" s="9"/>
      <c r="X920" s="10"/>
      <c r="Y920" s="2"/>
    </row>
    <row r="921" spans="1:25" x14ac:dyDescent="0.3">
      <c r="A921" s="262"/>
      <c r="B921" s="262"/>
      <c r="C921" s="264"/>
      <c r="D921" s="262"/>
      <c r="E921" s="263"/>
      <c r="F921" s="264"/>
      <c r="G921" s="265"/>
      <c r="H921" s="266"/>
      <c r="I921" s="267"/>
      <c r="J921" s="266"/>
      <c r="K921" s="267"/>
      <c r="L921" s="266"/>
      <c r="M921" s="268"/>
      <c r="N921" s="266"/>
      <c r="O921" s="269"/>
      <c r="P921" s="270"/>
      <c r="Q921" s="269"/>
      <c r="R921" s="270"/>
      <c r="S921" s="271"/>
      <c r="T921" s="270"/>
      <c r="U921" s="272"/>
      <c r="V921" s="273"/>
      <c r="W921" s="272"/>
      <c r="X921" s="273"/>
      <c r="Y921" s="319"/>
    </row>
    <row r="922" spans="1:25" x14ac:dyDescent="0.3">
      <c r="A922" s="262"/>
      <c r="B922" s="262"/>
      <c r="C922" s="264"/>
      <c r="D922" s="262"/>
      <c r="E922" s="263"/>
      <c r="F922" s="264"/>
      <c r="G922" s="265"/>
      <c r="H922" s="266"/>
      <c r="I922" s="267"/>
      <c r="J922" s="266"/>
      <c r="K922" s="267"/>
      <c r="L922" s="266"/>
      <c r="M922" s="268"/>
      <c r="N922" s="266"/>
      <c r="O922" s="269"/>
      <c r="P922" s="270"/>
      <c r="Q922" s="269"/>
      <c r="R922" s="270"/>
      <c r="S922" s="271"/>
      <c r="T922" s="270"/>
      <c r="U922" s="272"/>
      <c r="V922" s="273"/>
      <c r="W922" s="272"/>
      <c r="X922" s="273"/>
      <c r="Y922" s="319"/>
    </row>
    <row r="923" spans="1:25" x14ac:dyDescent="0.3">
      <c r="A923" s="262"/>
      <c r="B923" s="262"/>
      <c r="C923" s="264"/>
      <c r="D923" s="262"/>
      <c r="E923" s="263"/>
      <c r="F923" s="264"/>
      <c r="G923" s="265"/>
      <c r="H923" s="266"/>
      <c r="I923" s="267"/>
      <c r="J923" s="266"/>
      <c r="K923" s="267"/>
      <c r="L923" s="266"/>
      <c r="M923" s="268"/>
      <c r="N923" s="266"/>
      <c r="O923" s="269"/>
      <c r="P923" s="270"/>
      <c r="Q923" s="269"/>
      <c r="R923" s="270"/>
      <c r="S923" s="271"/>
      <c r="T923" s="270"/>
      <c r="U923" s="272"/>
      <c r="V923" s="273"/>
      <c r="W923" s="272"/>
      <c r="X923" s="273"/>
      <c r="Y923" s="319"/>
    </row>
    <row r="924" spans="1:25" x14ac:dyDescent="0.3">
      <c r="A924" s="262"/>
      <c r="B924" s="262"/>
      <c r="C924" s="264"/>
      <c r="D924" s="262"/>
      <c r="E924" s="263"/>
      <c r="F924" s="264"/>
      <c r="G924" s="274"/>
      <c r="H924" s="266"/>
      <c r="I924" s="274"/>
      <c r="J924" s="266"/>
      <c r="K924" s="274"/>
      <c r="L924" s="266"/>
      <c r="M924" s="271"/>
      <c r="N924" s="266"/>
      <c r="O924" s="275"/>
      <c r="P924" s="270"/>
      <c r="Q924" s="276"/>
      <c r="R924" s="270"/>
      <c r="S924" s="268"/>
      <c r="T924" s="270"/>
      <c r="U924" s="272"/>
      <c r="V924" s="273"/>
      <c r="W924" s="272"/>
      <c r="X924" s="273"/>
      <c r="Y924" s="319"/>
    </row>
    <row r="925" spans="1:25" x14ac:dyDescent="0.3">
      <c r="A925" s="262"/>
      <c r="B925" s="262"/>
      <c r="C925" s="264"/>
      <c r="D925" s="262"/>
      <c r="E925" s="263"/>
      <c r="F925" s="264"/>
      <c r="G925" s="274"/>
      <c r="H925" s="266"/>
      <c r="I925" s="274"/>
      <c r="J925" s="266"/>
      <c r="K925" s="274"/>
      <c r="L925" s="266"/>
      <c r="M925" s="271"/>
      <c r="N925" s="266"/>
      <c r="O925" s="269"/>
      <c r="P925" s="270"/>
      <c r="Q925" s="269"/>
      <c r="R925" s="270"/>
      <c r="S925" s="271"/>
      <c r="T925" s="270"/>
      <c r="U925" s="277"/>
      <c r="V925" s="273"/>
      <c r="W925" s="278"/>
      <c r="X925" s="273"/>
      <c r="Y925" s="319"/>
    </row>
    <row r="926" spans="1:25" x14ac:dyDescent="0.3">
      <c r="A926" s="262"/>
      <c r="B926" s="262"/>
      <c r="C926" s="264"/>
      <c r="D926" s="262"/>
      <c r="E926" s="263"/>
      <c r="F926" s="264"/>
      <c r="G926" s="265"/>
      <c r="H926" s="266"/>
      <c r="I926" s="267"/>
      <c r="J926" s="266"/>
      <c r="K926" s="267"/>
      <c r="L926" s="266"/>
      <c r="M926" s="268"/>
      <c r="N926" s="266"/>
      <c r="O926" s="269"/>
      <c r="P926" s="270"/>
      <c r="Q926" s="269"/>
      <c r="R926" s="270"/>
      <c r="S926" s="271"/>
      <c r="T926" s="270"/>
      <c r="U926" s="272"/>
      <c r="V926" s="273"/>
      <c r="W926" s="272"/>
      <c r="X926" s="273"/>
      <c r="Y926" s="319"/>
    </row>
    <row r="927" spans="1:25" x14ac:dyDescent="0.3">
      <c r="A927" s="262"/>
      <c r="B927" s="262"/>
      <c r="C927" s="264"/>
      <c r="D927" s="262"/>
      <c r="E927" s="263"/>
      <c r="F927" s="264"/>
      <c r="G927" s="274"/>
      <c r="H927" s="266"/>
      <c r="I927" s="274"/>
      <c r="J927" s="266"/>
      <c r="K927" s="274"/>
      <c r="L927" s="266"/>
      <c r="M927" s="271"/>
      <c r="N927" s="266"/>
      <c r="O927" s="275"/>
      <c r="P927" s="270"/>
      <c r="Q927" s="276"/>
      <c r="R927" s="270"/>
      <c r="S927" s="268"/>
      <c r="T927" s="270"/>
      <c r="U927" s="272"/>
      <c r="V927" s="273"/>
      <c r="W927" s="272"/>
      <c r="X927" s="273"/>
      <c r="Y927" s="319"/>
    </row>
    <row r="928" spans="1:25" x14ac:dyDescent="0.3">
      <c r="A928" s="262"/>
      <c r="B928" s="262"/>
      <c r="C928" s="264"/>
      <c r="D928" s="262"/>
      <c r="E928" s="263"/>
      <c r="F928" s="264"/>
      <c r="G928" s="274"/>
      <c r="H928" s="266"/>
      <c r="I928" s="274"/>
      <c r="J928" s="266"/>
      <c r="K928" s="274"/>
      <c r="L928" s="266"/>
      <c r="M928" s="271"/>
      <c r="N928" s="266"/>
      <c r="O928" s="275"/>
      <c r="P928" s="270"/>
      <c r="Q928" s="276"/>
      <c r="R928" s="270"/>
      <c r="S928" s="268"/>
      <c r="T928" s="270"/>
      <c r="U928" s="272"/>
      <c r="V928" s="273"/>
      <c r="W928" s="272"/>
      <c r="X928" s="273"/>
      <c r="Y928" s="319"/>
    </row>
    <row r="929" spans="1:25" x14ac:dyDescent="0.3">
      <c r="A929" s="262"/>
      <c r="B929" s="262"/>
      <c r="C929" s="264"/>
      <c r="D929" s="262"/>
      <c r="E929" s="263"/>
      <c r="F929" s="264"/>
      <c r="G929" s="274"/>
      <c r="H929" s="266"/>
      <c r="I929" s="274"/>
      <c r="J929" s="266"/>
      <c r="K929" s="274"/>
      <c r="L929" s="266"/>
      <c r="M929" s="271"/>
      <c r="N929" s="266"/>
      <c r="O929" s="275"/>
      <c r="P929" s="270"/>
      <c r="Q929" s="276"/>
      <c r="R929" s="270"/>
      <c r="S929" s="268"/>
      <c r="T929" s="270"/>
      <c r="U929" s="272"/>
      <c r="V929" s="273"/>
      <c r="W929" s="272"/>
      <c r="X929" s="273"/>
      <c r="Y929" s="319"/>
    </row>
    <row r="930" spans="1:25" x14ac:dyDescent="0.3">
      <c r="A930" s="262"/>
      <c r="B930" s="262"/>
      <c r="C930" s="264"/>
      <c r="D930" s="262"/>
      <c r="E930" s="263"/>
      <c r="F930" s="264"/>
      <c r="G930" s="274"/>
      <c r="H930" s="266"/>
      <c r="I930" s="274"/>
      <c r="J930" s="266"/>
      <c r="K930" s="274"/>
      <c r="L930" s="266"/>
      <c r="M930" s="271"/>
      <c r="N930" s="266"/>
      <c r="O930" s="275"/>
      <c r="P930" s="270"/>
      <c r="Q930" s="276"/>
      <c r="R930" s="270"/>
      <c r="S930" s="268"/>
      <c r="T930" s="270"/>
      <c r="U930" s="272"/>
      <c r="V930" s="273"/>
      <c r="W930" s="272"/>
      <c r="X930" s="273"/>
      <c r="Y930" s="319"/>
    </row>
    <row r="931" spans="1:25" x14ac:dyDescent="0.3">
      <c r="A931" s="262"/>
      <c r="B931" s="262"/>
      <c r="C931" s="264"/>
      <c r="D931" s="262"/>
      <c r="E931" s="263"/>
      <c r="F931" s="264"/>
      <c r="G931" s="274"/>
      <c r="H931" s="266"/>
      <c r="I931" s="274"/>
      <c r="J931" s="266"/>
      <c r="K931" s="274"/>
      <c r="L931" s="266"/>
      <c r="M931" s="271"/>
      <c r="N931" s="266"/>
      <c r="O931" s="275"/>
      <c r="P931" s="270"/>
      <c r="Q931" s="276"/>
      <c r="R931" s="270"/>
      <c r="S931" s="268"/>
      <c r="T931" s="270"/>
      <c r="U931" s="272"/>
      <c r="V931" s="273"/>
      <c r="W931" s="272"/>
      <c r="X931" s="273"/>
      <c r="Y931" s="319"/>
    </row>
    <row r="932" spans="1:25" x14ac:dyDescent="0.3">
      <c r="A932" s="262"/>
      <c r="B932" s="262"/>
      <c r="C932" s="264"/>
      <c r="D932" s="262"/>
      <c r="E932" s="263"/>
      <c r="F932" s="264"/>
      <c r="G932" s="274"/>
      <c r="H932" s="266"/>
      <c r="I932" s="274"/>
      <c r="J932" s="266"/>
      <c r="K932" s="274"/>
      <c r="L932" s="266"/>
      <c r="M932" s="271"/>
      <c r="N932" s="266"/>
      <c r="O932" s="275"/>
      <c r="P932" s="270"/>
      <c r="Q932" s="276"/>
      <c r="R932" s="270"/>
      <c r="S932" s="268"/>
      <c r="T932" s="270"/>
      <c r="U932" s="272"/>
      <c r="V932" s="273"/>
      <c r="W932" s="272"/>
      <c r="X932" s="273"/>
      <c r="Y932" s="319"/>
    </row>
    <row r="933" spans="1:25" x14ac:dyDescent="0.3">
      <c r="A933" s="262"/>
      <c r="B933" s="262"/>
      <c r="C933" s="264"/>
      <c r="D933" s="262"/>
      <c r="E933" s="263"/>
      <c r="F933" s="264"/>
      <c r="G933" s="274"/>
      <c r="H933" s="266"/>
      <c r="I933" s="274"/>
      <c r="J933" s="266"/>
      <c r="K933" s="274"/>
      <c r="L933" s="266"/>
      <c r="M933" s="271"/>
      <c r="N933" s="266"/>
      <c r="O933" s="275"/>
      <c r="P933" s="270"/>
      <c r="Q933" s="276"/>
      <c r="R933" s="270"/>
      <c r="S933" s="268"/>
      <c r="T933" s="270"/>
      <c r="U933" s="272"/>
      <c r="V933" s="273"/>
      <c r="W933" s="272"/>
      <c r="X933" s="273"/>
      <c r="Y933" s="319"/>
    </row>
    <row r="934" spans="1:25" x14ac:dyDescent="0.3">
      <c r="A934" s="262"/>
      <c r="B934" s="262"/>
      <c r="C934" s="264"/>
      <c r="D934" s="262"/>
      <c r="E934" s="263"/>
      <c r="F934" s="264"/>
      <c r="G934" s="274"/>
      <c r="H934" s="266"/>
      <c r="I934" s="274"/>
      <c r="J934" s="266"/>
      <c r="K934" s="274"/>
      <c r="L934" s="266"/>
      <c r="M934" s="271"/>
      <c r="N934" s="266"/>
      <c r="O934" s="275"/>
      <c r="P934" s="270"/>
      <c r="Q934" s="276"/>
      <c r="R934" s="270"/>
      <c r="S934" s="268"/>
      <c r="T934" s="270"/>
      <c r="U934" s="272"/>
      <c r="V934" s="273"/>
      <c r="W934" s="272"/>
      <c r="X934" s="273"/>
      <c r="Y934" s="319"/>
    </row>
    <row r="935" spans="1:25" x14ac:dyDescent="0.3">
      <c r="A935" s="262"/>
      <c r="B935" s="262"/>
      <c r="C935" s="264"/>
      <c r="D935" s="262"/>
      <c r="E935" s="263"/>
      <c r="F935" s="264"/>
      <c r="G935" s="265"/>
      <c r="H935" s="266"/>
      <c r="I935" s="267"/>
      <c r="J935" s="266"/>
      <c r="K935" s="267"/>
      <c r="L935" s="266"/>
      <c r="M935" s="268"/>
      <c r="N935" s="266"/>
      <c r="O935" s="269"/>
      <c r="P935" s="270"/>
      <c r="Q935" s="269"/>
      <c r="R935" s="270"/>
      <c r="S935" s="271"/>
      <c r="T935" s="270"/>
      <c r="U935" s="272"/>
      <c r="V935" s="273"/>
      <c r="W935" s="272"/>
      <c r="X935" s="273"/>
      <c r="Y935" s="319"/>
    </row>
    <row r="936" spans="1:25" x14ac:dyDescent="0.3">
      <c r="A936" s="262"/>
      <c r="B936" s="262"/>
      <c r="C936" s="264"/>
      <c r="D936" s="262"/>
      <c r="E936" s="263"/>
      <c r="F936" s="264"/>
      <c r="G936" s="265"/>
      <c r="H936" s="266"/>
      <c r="I936" s="267"/>
      <c r="J936" s="266"/>
      <c r="K936" s="267"/>
      <c r="L936" s="266"/>
      <c r="M936" s="268"/>
      <c r="N936" s="266"/>
      <c r="O936" s="269"/>
      <c r="P936" s="270"/>
      <c r="Q936" s="269"/>
      <c r="R936" s="270"/>
      <c r="S936" s="271"/>
      <c r="T936" s="270"/>
      <c r="U936" s="272"/>
      <c r="V936" s="273"/>
      <c r="W936" s="272"/>
      <c r="X936" s="273"/>
      <c r="Y936" s="319"/>
    </row>
    <row r="937" spans="1:25" x14ac:dyDescent="0.3">
      <c r="A937" s="262"/>
      <c r="B937" s="262"/>
      <c r="C937" s="264"/>
      <c r="D937" s="262"/>
      <c r="E937" s="263"/>
      <c r="F937" s="264"/>
      <c r="G937" s="274"/>
      <c r="H937" s="266"/>
      <c r="I937" s="274"/>
      <c r="J937" s="266"/>
      <c r="K937" s="274"/>
      <c r="L937" s="266"/>
      <c r="M937" s="271"/>
      <c r="N937" s="266"/>
      <c r="O937" s="275"/>
      <c r="P937" s="270"/>
      <c r="Q937" s="276"/>
      <c r="R937" s="270"/>
      <c r="S937" s="268"/>
      <c r="T937" s="270"/>
      <c r="U937" s="272"/>
      <c r="V937" s="273"/>
      <c r="W937" s="272"/>
      <c r="X937" s="273"/>
      <c r="Y937" s="319"/>
    </row>
    <row r="938" spans="1:25" x14ac:dyDescent="0.3">
      <c r="A938" s="262"/>
      <c r="B938" s="262"/>
      <c r="C938" s="264"/>
      <c r="D938" s="262"/>
      <c r="E938" s="263"/>
      <c r="F938" s="264"/>
      <c r="G938" s="274"/>
      <c r="H938" s="266"/>
      <c r="I938" s="274"/>
      <c r="J938" s="266"/>
      <c r="K938" s="274"/>
      <c r="L938" s="266"/>
      <c r="M938" s="271"/>
      <c r="N938" s="266"/>
      <c r="O938" s="275"/>
      <c r="P938" s="270"/>
      <c r="Q938" s="276"/>
      <c r="R938" s="270"/>
      <c r="S938" s="268"/>
      <c r="T938" s="270"/>
      <c r="U938" s="272"/>
      <c r="V938" s="273"/>
      <c r="W938" s="272"/>
      <c r="X938" s="273"/>
      <c r="Y938" s="319"/>
    </row>
    <row r="939" spans="1:25" x14ac:dyDescent="0.3">
      <c r="A939" s="262"/>
      <c r="B939" s="262"/>
      <c r="C939" s="264"/>
      <c r="D939" s="262"/>
      <c r="E939" s="263"/>
      <c r="F939" s="264"/>
      <c r="G939" s="274"/>
      <c r="H939" s="266"/>
      <c r="I939" s="274"/>
      <c r="J939" s="266"/>
      <c r="K939" s="274"/>
      <c r="L939" s="266"/>
      <c r="M939" s="271"/>
      <c r="N939" s="266"/>
      <c r="O939" s="275"/>
      <c r="P939" s="270"/>
      <c r="Q939" s="276"/>
      <c r="R939" s="270"/>
      <c r="S939" s="268"/>
      <c r="T939" s="270"/>
      <c r="U939" s="272"/>
      <c r="V939" s="273"/>
      <c r="W939" s="272"/>
      <c r="X939" s="273"/>
      <c r="Y939" s="319"/>
    </row>
    <row r="940" spans="1:25" x14ac:dyDescent="0.3">
      <c r="A940" s="262"/>
      <c r="B940" s="262"/>
      <c r="C940" s="264"/>
      <c r="D940" s="262"/>
      <c r="E940" s="263"/>
      <c r="F940" s="264"/>
      <c r="G940" s="274"/>
      <c r="H940" s="266"/>
      <c r="I940" s="274"/>
      <c r="J940" s="266"/>
      <c r="K940" s="274"/>
      <c r="L940" s="266"/>
      <c r="M940" s="271"/>
      <c r="N940" s="266"/>
      <c r="O940" s="269"/>
      <c r="P940" s="270"/>
      <c r="Q940" s="276"/>
      <c r="R940" s="270"/>
      <c r="S940" s="268"/>
      <c r="T940" s="270"/>
      <c r="U940" s="272"/>
      <c r="V940" s="273"/>
      <c r="W940" s="272"/>
      <c r="X940" s="273"/>
      <c r="Y940" s="319"/>
    </row>
    <row r="941" spans="1:25" x14ac:dyDescent="0.3">
      <c r="A941" s="262"/>
      <c r="B941" s="262"/>
      <c r="C941" s="264"/>
      <c r="D941" s="262"/>
      <c r="E941" s="263"/>
      <c r="F941" s="264"/>
      <c r="G941" s="274"/>
      <c r="H941" s="266"/>
      <c r="I941" s="274"/>
      <c r="J941" s="266"/>
      <c r="K941" s="274"/>
      <c r="L941" s="266"/>
      <c r="M941" s="271"/>
      <c r="N941" s="266"/>
      <c r="O941" s="269"/>
      <c r="P941" s="270"/>
      <c r="Q941" s="276"/>
      <c r="R941" s="270"/>
      <c r="S941" s="268"/>
      <c r="T941" s="270"/>
      <c r="U941" s="272"/>
      <c r="V941" s="273"/>
      <c r="W941" s="272"/>
      <c r="X941" s="273"/>
      <c r="Y941" s="319"/>
    </row>
    <row r="942" spans="1:25" x14ac:dyDescent="0.3">
      <c r="A942" s="262"/>
      <c r="B942" s="262"/>
      <c r="C942" s="264"/>
      <c r="D942" s="262"/>
      <c r="E942" s="263"/>
      <c r="F942" s="264"/>
      <c r="G942" s="274"/>
      <c r="H942" s="266"/>
      <c r="I942" s="274"/>
      <c r="J942" s="266"/>
      <c r="K942" s="274"/>
      <c r="L942" s="266"/>
      <c r="M942" s="271"/>
      <c r="N942" s="266"/>
      <c r="O942" s="269"/>
      <c r="P942" s="270"/>
      <c r="Q942" s="276"/>
      <c r="R942" s="270"/>
      <c r="S942" s="268"/>
      <c r="T942" s="270"/>
      <c r="U942" s="272"/>
      <c r="V942" s="273"/>
      <c r="W942" s="272"/>
      <c r="X942" s="273"/>
      <c r="Y942" s="319"/>
    </row>
    <row r="943" spans="1:25" x14ac:dyDescent="0.3">
      <c r="A943" s="262"/>
      <c r="B943" s="262"/>
      <c r="C943" s="264"/>
      <c r="D943" s="262"/>
      <c r="E943" s="263"/>
      <c r="F943" s="264"/>
      <c r="G943" s="274"/>
      <c r="H943" s="266"/>
      <c r="I943" s="274"/>
      <c r="J943" s="266"/>
      <c r="K943" s="274"/>
      <c r="L943" s="266"/>
      <c r="M943" s="271"/>
      <c r="N943" s="266"/>
      <c r="O943" s="275"/>
      <c r="P943" s="270"/>
      <c r="Q943" s="276"/>
      <c r="R943" s="270"/>
      <c r="S943" s="268"/>
      <c r="T943" s="270"/>
      <c r="U943" s="272"/>
      <c r="V943" s="273"/>
      <c r="W943" s="272"/>
      <c r="X943" s="273"/>
      <c r="Y943" s="319"/>
    </row>
    <row r="944" spans="1:25" x14ac:dyDescent="0.3">
      <c r="A944" s="262"/>
      <c r="B944" s="262"/>
      <c r="C944" s="264"/>
      <c r="D944" s="262"/>
      <c r="E944" s="263"/>
      <c r="F944" s="264"/>
      <c r="G944" s="274"/>
      <c r="H944" s="266"/>
      <c r="I944" s="274"/>
      <c r="J944" s="266"/>
      <c r="K944" s="274"/>
      <c r="L944" s="266"/>
      <c r="M944" s="271"/>
      <c r="N944" s="266"/>
      <c r="O944" s="275"/>
      <c r="P944" s="270"/>
      <c r="Q944" s="276"/>
      <c r="R944" s="270"/>
      <c r="S944" s="268"/>
      <c r="T944" s="270"/>
      <c r="U944" s="272"/>
      <c r="V944" s="273"/>
      <c r="W944" s="272"/>
      <c r="X944" s="273"/>
      <c r="Y944" s="319"/>
    </row>
    <row r="945" spans="1:25" x14ac:dyDescent="0.3">
      <c r="A945" s="262"/>
      <c r="B945" s="262"/>
      <c r="C945" s="264"/>
      <c r="D945" s="262"/>
      <c r="E945" s="263"/>
      <c r="F945" s="264"/>
      <c r="G945" s="274"/>
      <c r="H945" s="266"/>
      <c r="I945" s="274"/>
      <c r="J945" s="266"/>
      <c r="K945" s="274"/>
      <c r="L945" s="266"/>
      <c r="M945" s="271"/>
      <c r="N945" s="266"/>
      <c r="O945" s="269"/>
      <c r="P945" s="270"/>
      <c r="Q945" s="276"/>
      <c r="R945" s="270"/>
      <c r="S945" s="268"/>
      <c r="T945" s="270"/>
      <c r="U945" s="272"/>
      <c r="V945" s="273"/>
      <c r="W945" s="272"/>
      <c r="X945" s="273"/>
      <c r="Y945" s="319"/>
    </row>
    <row r="946" spans="1:25" x14ac:dyDescent="0.3">
      <c r="A946" s="262"/>
      <c r="B946" s="262"/>
      <c r="C946" s="264"/>
      <c r="D946" s="262"/>
      <c r="E946" s="263"/>
      <c r="F946" s="264"/>
      <c r="G946" s="274"/>
      <c r="H946" s="266"/>
      <c r="I946" s="274"/>
      <c r="J946" s="266"/>
      <c r="K946" s="274"/>
      <c r="L946" s="266"/>
      <c r="M946" s="271"/>
      <c r="N946" s="266"/>
      <c r="O946" s="269"/>
      <c r="P946" s="270"/>
      <c r="Q946" s="276"/>
      <c r="R946" s="270"/>
      <c r="S946" s="268"/>
      <c r="T946" s="270"/>
      <c r="U946" s="272"/>
      <c r="V946" s="273"/>
      <c r="W946" s="272"/>
      <c r="X946" s="273"/>
      <c r="Y946" s="319"/>
    </row>
    <row r="947" spans="1:25" x14ac:dyDescent="0.3">
      <c r="A947" s="262"/>
      <c r="B947" s="262"/>
      <c r="C947" s="264"/>
      <c r="D947" s="262"/>
      <c r="E947" s="263"/>
      <c r="F947" s="264"/>
      <c r="G947" s="274"/>
      <c r="H947" s="266"/>
      <c r="I947" s="274"/>
      <c r="J947" s="266"/>
      <c r="K947" s="274"/>
      <c r="L947" s="266"/>
      <c r="M947" s="271"/>
      <c r="N947" s="266"/>
      <c r="O947" s="269"/>
      <c r="P947" s="270"/>
      <c r="Q947" s="276"/>
      <c r="R947" s="270"/>
      <c r="S947" s="268"/>
      <c r="T947" s="270"/>
      <c r="U947" s="272"/>
      <c r="V947" s="273"/>
      <c r="W947" s="272"/>
      <c r="X947" s="273"/>
      <c r="Y947" s="319"/>
    </row>
    <row r="948" spans="1:25" x14ac:dyDescent="0.3">
      <c r="A948" s="262"/>
      <c r="B948" s="262"/>
      <c r="C948" s="264"/>
      <c r="D948" s="262"/>
      <c r="E948" s="263"/>
      <c r="F948" s="264"/>
      <c r="G948" s="274"/>
      <c r="H948" s="266"/>
      <c r="I948" s="274"/>
      <c r="J948" s="266"/>
      <c r="K948" s="274"/>
      <c r="L948" s="266"/>
      <c r="M948" s="271"/>
      <c r="N948" s="266"/>
      <c r="O948" s="269"/>
      <c r="P948" s="270"/>
      <c r="Q948" s="276"/>
      <c r="R948" s="270"/>
      <c r="S948" s="268"/>
      <c r="T948" s="270"/>
      <c r="U948" s="272"/>
      <c r="V948" s="273"/>
      <c r="W948" s="272"/>
      <c r="X948" s="273"/>
      <c r="Y948" s="319"/>
    </row>
    <row r="949" spans="1:25" x14ac:dyDescent="0.3">
      <c r="A949" s="262"/>
      <c r="B949" s="262"/>
      <c r="C949" s="264"/>
      <c r="D949" s="262"/>
      <c r="E949" s="263"/>
      <c r="F949" s="264"/>
      <c r="G949" s="274"/>
      <c r="H949" s="266"/>
      <c r="I949" s="274"/>
      <c r="J949" s="266"/>
      <c r="K949" s="274"/>
      <c r="L949" s="266"/>
      <c r="M949" s="271"/>
      <c r="N949" s="266"/>
      <c r="O949" s="269"/>
      <c r="P949" s="270"/>
      <c r="Q949" s="276"/>
      <c r="R949" s="270"/>
      <c r="S949" s="268"/>
      <c r="T949" s="270"/>
      <c r="U949" s="272"/>
      <c r="V949" s="273"/>
      <c r="W949" s="272"/>
      <c r="X949" s="273"/>
      <c r="Y949" s="319"/>
    </row>
    <row r="950" spans="1:25" x14ac:dyDescent="0.3">
      <c r="A950" s="262"/>
      <c r="B950" s="262"/>
      <c r="C950" s="264"/>
      <c r="D950" s="262"/>
      <c r="E950" s="263"/>
      <c r="F950" s="264"/>
      <c r="G950" s="274"/>
      <c r="H950" s="266"/>
      <c r="I950" s="274"/>
      <c r="J950" s="266"/>
      <c r="K950" s="274"/>
      <c r="L950" s="266"/>
      <c r="M950" s="271"/>
      <c r="N950" s="266"/>
      <c r="O950" s="269"/>
      <c r="P950" s="270"/>
      <c r="Q950" s="276"/>
      <c r="R950" s="270"/>
      <c r="S950" s="268"/>
      <c r="T950" s="270"/>
      <c r="U950" s="272"/>
      <c r="V950" s="273"/>
      <c r="W950" s="272"/>
      <c r="X950" s="273"/>
      <c r="Y950" s="319"/>
    </row>
    <row r="951" spans="1:25" x14ac:dyDescent="0.3">
      <c r="A951" s="262"/>
      <c r="B951" s="262"/>
      <c r="C951" s="264"/>
      <c r="D951" s="262"/>
      <c r="E951" s="263"/>
      <c r="F951" s="264"/>
      <c r="G951" s="274"/>
      <c r="H951" s="266"/>
      <c r="I951" s="274"/>
      <c r="J951" s="266"/>
      <c r="K951" s="274"/>
      <c r="L951" s="266"/>
      <c r="M951" s="271"/>
      <c r="N951" s="266"/>
      <c r="O951" s="269"/>
      <c r="P951" s="270"/>
      <c r="Q951" s="276"/>
      <c r="R951" s="270"/>
      <c r="S951" s="268"/>
      <c r="T951" s="270"/>
      <c r="U951" s="272"/>
      <c r="V951" s="273"/>
      <c r="W951" s="272"/>
      <c r="X951" s="273"/>
      <c r="Y951" s="319"/>
    </row>
    <row r="952" spans="1:25" x14ac:dyDescent="0.3">
      <c r="A952" s="262"/>
      <c r="B952" s="262"/>
      <c r="C952" s="264"/>
      <c r="D952" s="262"/>
      <c r="E952" s="263"/>
      <c r="F952" s="264"/>
      <c r="G952" s="274"/>
      <c r="H952" s="266"/>
      <c r="I952" s="274"/>
      <c r="J952" s="266"/>
      <c r="K952" s="274"/>
      <c r="L952" s="266"/>
      <c r="M952" s="271"/>
      <c r="N952" s="266"/>
      <c r="O952" s="269"/>
      <c r="P952" s="270"/>
      <c r="Q952" s="276"/>
      <c r="R952" s="270"/>
      <c r="S952" s="268"/>
      <c r="T952" s="270"/>
      <c r="U952" s="272"/>
      <c r="V952" s="273"/>
      <c r="W952" s="272"/>
      <c r="X952" s="273"/>
      <c r="Y952" s="319"/>
    </row>
    <row r="953" spans="1:25" x14ac:dyDescent="0.3">
      <c r="A953" s="262"/>
      <c r="B953" s="262"/>
      <c r="C953" s="264"/>
      <c r="D953" s="262"/>
      <c r="E953" s="263"/>
      <c r="F953" s="264"/>
      <c r="G953" s="274"/>
      <c r="H953" s="266"/>
      <c r="I953" s="274"/>
      <c r="J953" s="266"/>
      <c r="K953" s="274"/>
      <c r="L953" s="266"/>
      <c r="M953" s="271"/>
      <c r="N953" s="266"/>
      <c r="O953" s="269"/>
      <c r="P953" s="270"/>
      <c r="Q953" s="276"/>
      <c r="R953" s="270"/>
      <c r="S953" s="268"/>
      <c r="T953" s="270"/>
      <c r="U953" s="272"/>
      <c r="V953" s="273"/>
      <c r="W953" s="272"/>
      <c r="X953" s="273"/>
      <c r="Y953" s="319"/>
    </row>
    <row r="954" spans="1:25" x14ac:dyDescent="0.3">
      <c r="A954" s="262"/>
      <c r="B954" s="262"/>
      <c r="C954" s="264"/>
      <c r="D954" s="262"/>
      <c r="E954" s="263"/>
      <c r="F954" s="264"/>
      <c r="G954" s="274"/>
      <c r="H954" s="266"/>
      <c r="I954" s="274"/>
      <c r="J954" s="266"/>
      <c r="K954" s="274"/>
      <c r="L954" s="266"/>
      <c r="M954" s="271"/>
      <c r="N954" s="266"/>
      <c r="O954" s="269"/>
      <c r="P954" s="270"/>
      <c r="Q954" s="276"/>
      <c r="R954" s="270"/>
      <c r="S954" s="268"/>
      <c r="T954" s="270"/>
      <c r="U954" s="272"/>
      <c r="V954" s="273"/>
      <c r="W954" s="272"/>
      <c r="X954" s="273"/>
      <c r="Y954" s="319"/>
    </row>
    <row r="955" spans="1:25" x14ac:dyDescent="0.3">
      <c r="A955" s="262"/>
      <c r="B955" s="262"/>
      <c r="C955" s="264"/>
      <c r="D955" s="262"/>
      <c r="E955" s="263"/>
      <c r="F955" s="264"/>
      <c r="G955" s="265"/>
      <c r="H955" s="266"/>
      <c r="I955" s="267"/>
      <c r="J955" s="266"/>
      <c r="K955" s="267"/>
      <c r="L955" s="266"/>
      <c r="M955" s="268"/>
      <c r="N955" s="266"/>
      <c r="O955" s="269"/>
      <c r="P955" s="270"/>
      <c r="Q955" s="269"/>
      <c r="R955" s="270"/>
      <c r="S955" s="271"/>
      <c r="T955" s="270"/>
      <c r="U955" s="272"/>
      <c r="V955" s="273"/>
      <c r="W955" s="272"/>
      <c r="X955" s="273"/>
      <c r="Y955" s="319"/>
    </row>
    <row r="956" spans="1:25" x14ac:dyDescent="0.3">
      <c r="A956" s="262"/>
      <c r="B956" s="262"/>
      <c r="C956" s="264"/>
      <c r="D956" s="262"/>
      <c r="E956" s="263"/>
      <c r="F956" s="264"/>
      <c r="G956" s="274"/>
      <c r="H956" s="266"/>
      <c r="I956" s="274"/>
      <c r="J956" s="266"/>
      <c r="K956" s="274"/>
      <c r="L956" s="266"/>
      <c r="M956" s="271"/>
      <c r="N956" s="266"/>
      <c r="O956" s="269"/>
      <c r="P956" s="270"/>
      <c r="Q956" s="276"/>
      <c r="R956" s="270"/>
      <c r="S956" s="268"/>
      <c r="T956" s="270"/>
      <c r="U956" s="272"/>
      <c r="V956" s="273"/>
      <c r="W956" s="272"/>
      <c r="X956" s="273"/>
      <c r="Y956" s="319"/>
    </row>
    <row r="957" spans="1:25" x14ac:dyDescent="0.3">
      <c r="A957" s="262"/>
      <c r="B957" s="262"/>
      <c r="C957" s="264"/>
      <c r="D957" s="262"/>
      <c r="E957" s="263"/>
      <c r="F957" s="264"/>
      <c r="G957" s="274"/>
      <c r="H957" s="266"/>
      <c r="I957" s="274"/>
      <c r="J957" s="266"/>
      <c r="K957" s="274"/>
      <c r="L957" s="266"/>
      <c r="M957" s="271"/>
      <c r="N957" s="266"/>
      <c r="O957" s="269"/>
      <c r="P957" s="270"/>
      <c r="Q957" s="276"/>
      <c r="R957" s="270"/>
      <c r="S957" s="268"/>
      <c r="T957" s="270"/>
      <c r="U957" s="272"/>
      <c r="V957" s="273"/>
      <c r="W957" s="272"/>
      <c r="X957" s="273"/>
      <c r="Y957" s="319"/>
    </row>
    <row r="958" spans="1:25" x14ac:dyDescent="0.3">
      <c r="A958" s="262"/>
      <c r="B958" s="262"/>
      <c r="C958" s="264"/>
      <c r="D958" s="262"/>
      <c r="E958" s="263"/>
      <c r="F958" s="264"/>
      <c r="G958" s="274"/>
      <c r="H958" s="266"/>
      <c r="I958" s="274"/>
      <c r="J958" s="266"/>
      <c r="K958" s="274"/>
      <c r="L958" s="266"/>
      <c r="M958" s="271"/>
      <c r="N958" s="266"/>
      <c r="O958" s="269"/>
      <c r="P958" s="270"/>
      <c r="Q958" s="276"/>
      <c r="R958" s="270"/>
      <c r="S958" s="268"/>
      <c r="T958" s="270"/>
      <c r="U958" s="272"/>
      <c r="V958" s="273"/>
      <c r="W958" s="272"/>
      <c r="X958" s="273"/>
      <c r="Y958" s="319"/>
    </row>
    <row r="959" spans="1:25" x14ac:dyDescent="0.3">
      <c r="A959" s="262"/>
      <c r="B959" s="262"/>
      <c r="C959" s="264"/>
      <c r="D959" s="262"/>
      <c r="E959" s="263"/>
      <c r="F959" s="264"/>
      <c r="G959" s="274"/>
      <c r="H959" s="266"/>
      <c r="I959" s="274"/>
      <c r="J959" s="266"/>
      <c r="K959" s="274"/>
      <c r="L959" s="266"/>
      <c r="M959" s="271"/>
      <c r="N959" s="266"/>
      <c r="O959" s="275"/>
      <c r="P959" s="270"/>
      <c r="Q959" s="276"/>
      <c r="R959" s="270"/>
      <c r="S959" s="268"/>
      <c r="T959" s="270"/>
      <c r="U959" s="272"/>
      <c r="V959" s="273"/>
      <c r="W959" s="272"/>
      <c r="X959" s="273"/>
      <c r="Y959" s="319"/>
    </row>
    <row r="960" spans="1:25" x14ac:dyDescent="0.3">
      <c r="A960" s="262"/>
      <c r="B960" s="262"/>
      <c r="C960" s="264"/>
      <c r="D960" s="262"/>
      <c r="E960" s="263"/>
      <c r="F960" s="264"/>
      <c r="G960" s="274"/>
      <c r="H960" s="266"/>
      <c r="I960" s="274"/>
      <c r="J960" s="266"/>
      <c r="K960" s="274"/>
      <c r="L960" s="266"/>
      <c r="M960" s="271"/>
      <c r="N960" s="266"/>
      <c r="O960" s="275"/>
      <c r="P960" s="270"/>
      <c r="Q960" s="276"/>
      <c r="R960" s="270"/>
      <c r="S960" s="268"/>
      <c r="T960" s="270"/>
      <c r="U960" s="272"/>
      <c r="V960" s="273"/>
      <c r="W960" s="272"/>
      <c r="X960" s="273"/>
      <c r="Y960" s="319"/>
    </row>
    <row r="961" spans="1:25" x14ac:dyDescent="0.3">
      <c r="A961" s="262"/>
      <c r="B961" s="262"/>
      <c r="C961" s="264"/>
      <c r="D961" s="262"/>
      <c r="E961" s="263"/>
      <c r="F961" s="264"/>
      <c r="G961" s="265"/>
      <c r="H961" s="266"/>
      <c r="I961" s="267"/>
      <c r="J961" s="266"/>
      <c r="K961" s="267"/>
      <c r="L961" s="266"/>
      <c r="M961" s="268"/>
      <c r="N961" s="266"/>
      <c r="O961" s="269"/>
      <c r="P961" s="270"/>
      <c r="Q961" s="269"/>
      <c r="R961" s="270"/>
      <c r="S961" s="271"/>
      <c r="T961" s="270"/>
      <c r="U961" s="272"/>
      <c r="V961" s="273"/>
      <c r="W961" s="272"/>
      <c r="X961" s="273"/>
      <c r="Y961" s="319"/>
    </row>
    <row r="962" spans="1:25" x14ac:dyDescent="0.3">
      <c r="A962" s="262"/>
      <c r="B962" s="262"/>
      <c r="C962" s="264"/>
      <c r="D962" s="262"/>
      <c r="E962" s="263"/>
      <c r="F962" s="264"/>
      <c r="G962" s="265"/>
      <c r="H962" s="266"/>
      <c r="I962" s="267"/>
      <c r="J962" s="266"/>
      <c r="K962" s="267"/>
      <c r="L962" s="266"/>
      <c r="M962" s="268"/>
      <c r="N962" s="266"/>
      <c r="O962" s="269"/>
      <c r="P962" s="270"/>
      <c r="Q962" s="269"/>
      <c r="R962" s="270"/>
      <c r="S962" s="271"/>
      <c r="T962" s="270"/>
      <c r="U962" s="272"/>
      <c r="V962" s="273"/>
      <c r="W962" s="272"/>
      <c r="X962" s="273"/>
      <c r="Y962" s="319"/>
    </row>
    <row r="963" spans="1:25" x14ac:dyDescent="0.3">
      <c r="A963" s="262"/>
      <c r="B963" s="262"/>
      <c r="C963" s="264"/>
      <c r="D963" s="262"/>
      <c r="E963" s="263"/>
      <c r="F963" s="264"/>
      <c r="G963" s="274"/>
      <c r="H963" s="266"/>
      <c r="I963" s="274"/>
      <c r="J963" s="266"/>
      <c r="K963" s="274"/>
      <c r="L963" s="266"/>
      <c r="M963" s="271"/>
      <c r="N963" s="266"/>
      <c r="O963" s="269"/>
      <c r="P963" s="270"/>
      <c r="Q963" s="276"/>
      <c r="R963" s="270"/>
      <c r="S963" s="268"/>
      <c r="T963" s="270"/>
      <c r="U963" s="272"/>
      <c r="V963" s="273"/>
      <c r="W963" s="272"/>
      <c r="X963" s="273"/>
      <c r="Y963" s="319"/>
    </row>
    <row r="964" spans="1:25" x14ac:dyDescent="0.3">
      <c r="A964" s="262"/>
      <c r="B964" s="262"/>
      <c r="C964" s="264"/>
      <c r="D964" s="262"/>
      <c r="E964" s="263"/>
      <c r="F964" s="264"/>
      <c r="G964" s="274"/>
      <c r="H964" s="266"/>
      <c r="I964" s="274"/>
      <c r="J964" s="266"/>
      <c r="K964" s="274"/>
      <c r="L964" s="266"/>
      <c r="M964" s="271"/>
      <c r="N964" s="266"/>
      <c r="O964" s="269"/>
      <c r="P964" s="270"/>
      <c r="Q964" s="276"/>
      <c r="R964" s="270"/>
      <c r="S964" s="268"/>
      <c r="T964" s="270"/>
      <c r="U964" s="272"/>
      <c r="V964" s="273"/>
      <c r="W964" s="272"/>
      <c r="X964" s="273"/>
      <c r="Y964" s="319"/>
    </row>
    <row r="965" spans="1:25" x14ac:dyDescent="0.3">
      <c r="A965" s="262"/>
      <c r="B965" s="262"/>
      <c r="C965" s="264"/>
      <c r="D965" s="262"/>
      <c r="E965" s="263"/>
      <c r="F965" s="264"/>
      <c r="G965" s="274"/>
      <c r="H965" s="266"/>
      <c r="I965" s="274"/>
      <c r="J965" s="266"/>
      <c r="K965" s="274"/>
      <c r="L965" s="266"/>
      <c r="M965" s="271"/>
      <c r="N965" s="266"/>
      <c r="O965" s="269"/>
      <c r="P965" s="270"/>
      <c r="Q965" s="276"/>
      <c r="R965" s="270"/>
      <c r="S965" s="268"/>
      <c r="T965" s="270"/>
      <c r="U965" s="272"/>
      <c r="V965" s="273"/>
      <c r="W965" s="272"/>
      <c r="X965" s="273"/>
      <c r="Y965" s="319"/>
    </row>
    <row r="966" spans="1:25" x14ac:dyDescent="0.3">
      <c r="A966" s="262"/>
      <c r="B966" s="262"/>
      <c r="C966" s="264"/>
      <c r="D966" s="262"/>
      <c r="E966" s="263"/>
      <c r="F966" s="264"/>
      <c r="G966" s="265"/>
      <c r="H966" s="266"/>
      <c r="I966" s="267"/>
      <c r="J966" s="266"/>
      <c r="K966" s="267"/>
      <c r="L966" s="266"/>
      <c r="M966" s="268"/>
      <c r="N966" s="266"/>
      <c r="O966" s="269"/>
      <c r="P966" s="270"/>
      <c r="Q966" s="276"/>
      <c r="R966" s="270"/>
      <c r="S966" s="268"/>
      <c r="T966" s="270"/>
      <c r="U966" s="272"/>
      <c r="V966" s="273"/>
      <c r="W966" s="272"/>
      <c r="X966" s="273"/>
      <c r="Y966" s="319"/>
    </row>
    <row r="967" spans="1:25" x14ac:dyDescent="0.3">
      <c r="A967" s="262"/>
      <c r="B967" s="262"/>
      <c r="C967" s="264"/>
      <c r="D967" s="262"/>
      <c r="E967" s="263"/>
      <c r="F967" s="264"/>
      <c r="G967" s="265"/>
      <c r="H967" s="266"/>
      <c r="I967" s="267"/>
      <c r="J967" s="266"/>
      <c r="K967" s="267"/>
      <c r="L967" s="266"/>
      <c r="M967" s="268"/>
      <c r="N967" s="266"/>
      <c r="O967" s="269"/>
      <c r="P967" s="270"/>
      <c r="Q967" s="276"/>
      <c r="R967" s="270"/>
      <c r="S967" s="268"/>
      <c r="T967" s="270"/>
      <c r="U967" s="272"/>
      <c r="V967" s="273"/>
      <c r="W967" s="272"/>
      <c r="X967" s="273"/>
      <c r="Y967" s="319"/>
    </row>
    <row r="968" spans="1:25" x14ac:dyDescent="0.3">
      <c r="A968" s="262"/>
      <c r="B968" s="262"/>
      <c r="C968" s="264"/>
      <c r="D968" s="262"/>
      <c r="E968" s="263"/>
      <c r="F968" s="264"/>
      <c r="G968" s="265"/>
      <c r="H968" s="266"/>
      <c r="I968" s="267"/>
      <c r="J968" s="266"/>
      <c r="K968" s="267"/>
      <c r="L968" s="266"/>
      <c r="M968" s="268"/>
      <c r="N968" s="266"/>
      <c r="O968" s="269"/>
      <c r="P968" s="270"/>
      <c r="Q968" s="276"/>
      <c r="R968" s="270"/>
      <c r="S968" s="268"/>
      <c r="T968" s="270"/>
      <c r="U968" s="272"/>
      <c r="V968" s="273"/>
      <c r="W968" s="272"/>
      <c r="X968" s="273"/>
      <c r="Y968" s="319"/>
    </row>
    <row r="969" spans="1:25" x14ac:dyDescent="0.3">
      <c r="A969" s="262"/>
      <c r="B969" s="262"/>
      <c r="C969" s="264"/>
      <c r="D969" s="262"/>
      <c r="E969" s="263"/>
      <c r="F969" s="264"/>
      <c r="G969" s="274"/>
      <c r="H969" s="266"/>
      <c r="I969" s="274"/>
      <c r="J969" s="266"/>
      <c r="K969" s="274"/>
      <c r="L969" s="266"/>
      <c r="M969" s="271"/>
      <c r="N969" s="266"/>
      <c r="O969" s="269"/>
      <c r="P969" s="270"/>
      <c r="Q969" s="269"/>
      <c r="R969" s="270"/>
      <c r="S969" s="271"/>
      <c r="T969" s="270"/>
      <c r="U969" s="272"/>
      <c r="V969" s="273"/>
      <c r="W969" s="278"/>
      <c r="X969" s="273"/>
      <c r="Y969" s="319"/>
    </row>
    <row r="970" spans="1:25" x14ac:dyDescent="0.3">
      <c r="A970" s="3"/>
      <c r="B970" s="3"/>
      <c r="C970" s="4"/>
      <c r="D970" s="3"/>
      <c r="E970" s="3"/>
      <c r="F970" s="4"/>
      <c r="G970" s="5"/>
      <c r="H970" s="6"/>
      <c r="I970" s="5"/>
      <c r="J970" s="6"/>
      <c r="K970" s="5"/>
      <c r="L970" s="6"/>
      <c r="M970" s="5"/>
      <c r="N970" s="6"/>
      <c r="O970" s="7"/>
      <c r="P970" s="8"/>
      <c r="Q970" s="7"/>
      <c r="R970" s="8"/>
      <c r="S970" s="7"/>
      <c r="T970" s="8"/>
      <c r="U970" s="9"/>
      <c r="V970" s="10"/>
      <c r="W970" s="9"/>
      <c r="X970" s="10"/>
      <c r="Y970" s="2"/>
    </row>
    <row r="971" spans="1:25" x14ac:dyDescent="0.3">
      <c r="A971" s="262"/>
      <c r="B971" s="262"/>
      <c r="C971" s="264"/>
      <c r="D971" s="262"/>
      <c r="E971" s="263"/>
      <c r="F971" s="264"/>
      <c r="G971" s="265"/>
      <c r="H971" s="266"/>
      <c r="I971" s="267"/>
      <c r="J971" s="266"/>
      <c r="K971" s="267"/>
      <c r="L971" s="266"/>
      <c r="M971" s="268"/>
      <c r="N971" s="266"/>
      <c r="O971" s="269"/>
      <c r="P971" s="270"/>
      <c r="Q971" s="269"/>
      <c r="R971" s="270"/>
      <c r="S971" s="271"/>
      <c r="T971" s="270"/>
      <c r="U971" s="272"/>
      <c r="V971" s="273"/>
      <c r="W971" s="272"/>
      <c r="X971" s="273"/>
      <c r="Y971" s="319"/>
    </row>
    <row r="972" spans="1:25" x14ac:dyDescent="0.3">
      <c r="A972" s="262"/>
      <c r="B972" s="262"/>
      <c r="C972" s="264"/>
      <c r="D972" s="262"/>
      <c r="E972" s="263"/>
      <c r="F972" s="264"/>
      <c r="G972" s="274"/>
      <c r="H972" s="266"/>
      <c r="I972" s="274"/>
      <c r="J972" s="266"/>
      <c r="K972" s="274"/>
      <c r="L972" s="266"/>
      <c r="M972" s="271"/>
      <c r="N972" s="266"/>
      <c r="O972" s="275"/>
      <c r="P972" s="270"/>
      <c r="Q972" s="276"/>
      <c r="R972" s="270"/>
      <c r="S972" s="268"/>
      <c r="T972" s="270"/>
      <c r="U972" s="272"/>
      <c r="V972" s="273"/>
      <c r="W972" s="272"/>
      <c r="X972" s="273"/>
      <c r="Y972" s="319"/>
    </row>
    <row r="973" spans="1:25" x14ac:dyDescent="0.3">
      <c r="A973" s="262"/>
      <c r="B973" s="262"/>
      <c r="C973" s="264"/>
      <c r="D973" s="262"/>
      <c r="E973" s="263"/>
      <c r="F973" s="264"/>
      <c r="G973" s="274"/>
      <c r="H973" s="266"/>
      <c r="I973" s="274"/>
      <c r="J973" s="266"/>
      <c r="K973" s="274"/>
      <c r="L973" s="266"/>
      <c r="M973" s="271"/>
      <c r="N973" s="266"/>
      <c r="O973" s="269"/>
      <c r="P973" s="270"/>
      <c r="Q973" s="269"/>
      <c r="R973" s="270"/>
      <c r="S973" s="271"/>
      <c r="T973" s="270"/>
      <c r="U973" s="277"/>
      <c r="V973" s="273"/>
      <c r="W973" s="278"/>
      <c r="X973" s="273"/>
      <c r="Y973" s="319"/>
    </row>
    <row r="974" spans="1:25" x14ac:dyDescent="0.3">
      <c r="A974" s="262"/>
      <c r="B974" s="262"/>
      <c r="C974" s="264"/>
      <c r="D974" s="262"/>
      <c r="E974" s="263"/>
      <c r="F974" s="264"/>
      <c r="G974" s="265"/>
      <c r="H974" s="266"/>
      <c r="I974" s="267"/>
      <c r="J974" s="266"/>
      <c r="K974" s="267"/>
      <c r="L974" s="266"/>
      <c r="M974" s="268"/>
      <c r="N974" s="266"/>
      <c r="O974" s="269"/>
      <c r="P974" s="270"/>
      <c r="Q974" s="269"/>
      <c r="R974" s="270"/>
      <c r="S974" s="271"/>
      <c r="T974" s="270"/>
      <c r="U974" s="272"/>
      <c r="V974" s="273"/>
      <c r="W974" s="272"/>
      <c r="X974" s="273"/>
      <c r="Y974" s="319"/>
    </row>
    <row r="975" spans="1:25" x14ac:dyDescent="0.3">
      <c r="A975" s="262"/>
      <c r="B975" s="262"/>
      <c r="C975" s="264"/>
      <c r="D975" s="262"/>
      <c r="E975" s="263"/>
      <c r="F975" s="264"/>
      <c r="G975" s="274"/>
      <c r="H975" s="266"/>
      <c r="I975" s="274"/>
      <c r="J975" s="266"/>
      <c r="K975" s="274"/>
      <c r="L975" s="266"/>
      <c r="M975" s="271"/>
      <c r="N975" s="266"/>
      <c r="O975" s="275"/>
      <c r="P975" s="270"/>
      <c r="Q975" s="276"/>
      <c r="R975" s="270"/>
      <c r="S975" s="268"/>
      <c r="T975" s="270"/>
      <c r="U975" s="272"/>
      <c r="V975" s="273"/>
      <c r="W975" s="272"/>
      <c r="X975" s="273"/>
      <c r="Y975" s="319"/>
    </row>
    <row r="976" spans="1:25" x14ac:dyDescent="0.3">
      <c r="A976" s="262"/>
      <c r="B976" s="262"/>
      <c r="C976" s="264"/>
      <c r="D976" s="262"/>
      <c r="E976" s="263"/>
      <c r="F976" s="264"/>
      <c r="G976" s="274"/>
      <c r="H976" s="266"/>
      <c r="I976" s="274"/>
      <c r="J976" s="266"/>
      <c r="K976" s="274"/>
      <c r="L976" s="266"/>
      <c r="M976" s="271"/>
      <c r="N976" s="266"/>
      <c r="O976" s="275"/>
      <c r="P976" s="270"/>
      <c r="Q976" s="276"/>
      <c r="R976" s="270"/>
      <c r="S976" s="268"/>
      <c r="T976" s="270"/>
      <c r="U976" s="272"/>
      <c r="V976" s="273"/>
      <c r="W976" s="272"/>
      <c r="X976" s="273"/>
      <c r="Y976" s="319"/>
    </row>
    <row r="977" spans="1:25" x14ac:dyDescent="0.3">
      <c r="A977" s="262"/>
      <c r="B977" s="262"/>
      <c r="C977" s="264"/>
      <c r="D977" s="262"/>
      <c r="E977" s="263"/>
      <c r="F977" s="264"/>
      <c r="G977" s="274"/>
      <c r="H977" s="266"/>
      <c r="I977" s="274"/>
      <c r="J977" s="266"/>
      <c r="K977" s="274"/>
      <c r="L977" s="266"/>
      <c r="M977" s="271"/>
      <c r="N977" s="266"/>
      <c r="O977" s="275"/>
      <c r="P977" s="270"/>
      <c r="Q977" s="276"/>
      <c r="R977" s="270"/>
      <c r="S977" s="268"/>
      <c r="T977" s="270"/>
      <c r="U977" s="272"/>
      <c r="V977" s="273"/>
      <c r="W977" s="272"/>
      <c r="X977" s="273"/>
      <c r="Y977" s="319"/>
    </row>
    <row r="978" spans="1:25" x14ac:dyDescent="0.3">
      <c r="A978" s="262"/>
      <c r="B978" s="262"/>
      <c r="C978" s="264"/>
      <c r="D978" s="262"/>
      <c r="E978" s="263"/>
      <c r="F978" s="264"/>
      <c r="G978" s="274"/>
      <c r="H978" s="266"/>
      <c r="I978" s="274"/>
      <c r="J978" s="266"/>
      <c r="K978" s="274"/>
      <c r="L978" s="266"/>
      <c r="M978" s="271"/>
      <c r="N978" s="266"/>
      <c r="O978" s="275"/>
      <c r="P978" s="270"/>
      <c r="Q978" s="276"/>
      <c r="R978" s="270"/>
      <c r="S978" s="268"/>
      <c r="T978" s="270"/>
      <c r="U978" s="272"/>
      <c r="V978" s="273"/>
      <c r="W978" s="272"/>
      <c r="X978" s="273"/>
      <c r="Y978" s="319"/>
    </row>
    <row r="979" spans="1:25" x14ac:dyDescent="0.3">
      <c r="A979" s="262"/>
      <c r="B979" s="262"/>
      <c r="C979" s="264"/>
      <c r="D979" s="262"/>
      <c r="E979" s="263"/>
      <c r="F979" s="264"/>
      <c r="G979" s="274"/>
      <c r="H979" s="266"/>
      <c r="I979" s="274"/>
      <c r="J979" s="266"/>
      <c r="K979" s="274"/>
      <c r="L979" s="266"/>
      <c r="M979" s="271"/>
      <c r="N979" s="266"/>
      <c r="O979" s="275"/>
      <c r="P979" s="270"/>
      <c r="Q979" s="276"/>
      <c r="R979" s="270"/>
      <c r="S979" s="268"/>
      <c r="T979" s="270"/>
      <c r="U979" s="272"/>
      <c r="V979" s="273"/>
      <c r="W979" s="272"/>
      <c r="X979" s="273"/>
      <c r="Y979" s="319"/>
    </row>
    <row r="980" spans="1:25" x14ac:dyDescent="0.3">
      <c r="A980" s="262"/>
      <c r="B980" s="262"/>
      <c r="C980" s="264"/>
      <c r="D980" s="262"/>
      <c r="E980" s="263"/>
      <c r="F980" s="264"/>
      <c r="G980" s="274"/>
      <c r="H980" s="266"/>
      <c r="I980" s="274"/>
      <c r="J980" s="266"/>
      <c r="K980" s="274"/>
      <c r="L980" s="266"/>
      <c r="M980" s="271"/>
      <c r="N980" s="266"/>
      <c r="O980" s="275"/>
      <c r="P980" s="270"/>
      <c r="Q980" s="276"/>
      <c r="R980" s="270"/>
      <c r="S980" s="268"/>
      <c r="T980" s="270"/>
      <c r="U980" s="272"/>
      <c r="V980" s="273"/>
      <c r="W980" s="272"/>
      <c r="X980" s="273"/>
      <c r="Y980" s="319"/>
    </row>
    <row r="981" spans="1:25" x14ac:dyDescent="0.3">
      <c r="A981" s="262"/>
      <c r="B981" s="262"/>
      <c r="C981" s="264"/>
      <c r="D981" s="262"/>
      <c r="E981" s="263"/>
      <c r="F981" s="264"/>
      <c r="G981" s="274"/>
      <c r="H981" s="266"/>
      <c r="I981" s="274"/>
      <c r="J981" s="266"/>
      <c r="K981" s="274"/>
      <c r="L981" s="266"/>
      <c r="M981" s="271"/>
      <c r="N981" s="266"/>
      <c r="O981" s="269"/>
      <c r="P981" s="270"/>
      <c r="Q981" s="276"/>
      <c r="R981" s="270"/>
      <c r="S981" s="268"/>
      <c r="T981" s="270"/>
      <c r="U981" s="272"/>
      <c r="V981" s="273"/>
      <c r="W981" s="272"/>
      <c r="X981" s="273"/>
      <c r="Y981" s="319"/>
    </row>
    <row r="982" spans="1:25" x14ac:dyDescent="0.3">
      <c r="A982" s="262"/>
      <c r="B982" s="262"/>
      <c r="C982" s="264"/>
      <c r="D982" s="262"/>
      <c r="E982" s="263"/>
      <c r="F982" s="264"/>
      <c r="G982" s="274"/>
      <c r="H982" s="266"/>
      <c r="I982" s="274"/>
      <c r="J982" s="266"/>
      <c r="K982" s="274"/>
      <c r="L982" s="266"/>
      <c r="M982" s="271"/>
      <c r="N982" s="266"/>
      <c r="O982" s="269"/>
      <c r="P982" s="270"/>
      <c r="Q982" s="276"/>
      <c r="R982" s="270"/>
      <c r="S982" s="268"/>
      <c r="T982" s="270"/>
      <c r="U982" s="272"/>
      <c r="V982" s="273"/>
      <c r="W982" s="272"/>
      <c r="X982" s="273"/>
      <c r="Y982" s="319"/>
    </row>
    <row r="983" spans="1:25" x14ac:dyDescent="0.3">
      <c r="A983" s="262"/>
      <c r="B983" s="262"/>
      <c r="C983" s="264"/>
      <c r="D983" s="262"/>
      <c r="E983" s="263"/>
      <c r="F983" s="264"/>
      <c r="G983" s="274"/>
      <c r="H983" s="266"/>
      <c r="I983" s="274"/>
      <c r="J983" s="266"/>
      <c r="K983" s="274"/>
      <c r="L983" s="266"/>
      <c r="M983" s="271"/>
      <c r="N983" s="266"/>
      <c r="O983" s="269"/>
      <c r="P983" s="270"/>
      <c r="Q983" s="276"/>
      <c r="R983" s="270"/>
      <c r="S983" s="268"/>
      <c r="T983" s="270"/>
      <c r="U983" s="272"/>
      <c r="V983" s="273"/>
      <c r="W983" s="272"/>
      <c r="X983" s="273"/>
      <c r="Y983" s="319"/>
    </row>
    <row r="984" spans="1:25" x14ac:dyDescent="0.3">
      <c r="A984" s="262"/>
      <c r="B984" s="262"/>
      <c r="C984" s="264"/>
      <c r="D984" s="262"/>
      <c r="E984" s="263"/>
      <c r="F984" s="264"/>
      <c r="G984" s="274"/>
      <c r="H984" s="266"/>
      <c r="I984" s="274"/>
      <c r="J984" s="266"/>
      <c r="K984" s="274"/>
      <c r="L984" s="266"/>
      <c r="M984" s="271"/>
      <c r="N984" s="266"/>
      <c r="O984" s="269"/>
      <c r="P984" s="270"/>
      <c r="Q984" s="269"/>
      <c r="R984" s="270"/>
      <c r="S984" s="271"/>
      <c r="T984" s="270"/>
      <c r="U984" s="272"/>
      <c r="V984" s="273"/>
      <c r="W984" s="278"/>
      <c r="X984" s="273"/>
      <c r="Y984" s="319"/>
    </row>
    <row r="985" spans="1:25" x14ac:dyDescent="0.3">
      <c r="A985" s="3"/>
      <c r="B985" s="3"/>
      <c r="C985" s="4"/>
      <c r="D985" s="3"/>
      <c r="E985" s="3"/>
      <c r="F985" s="4"/>
      <c r="G985" s="5"/>
      <c r="H985" s="6"/>
      <c r="I985" s="5"/>
      <c r="J985" s="6"/>
      <c r="K985" s="5"/>
      <c r="L985" s="6"/>
      <c r="M985" s="5"/>
      <c r="N985" s="6"/>
      <c r="O985" s="7"/>
      <c r="P985" s="8"/>
      <c r="Q985" s="7"/>
      <c r="R985" s="8"/>
      <c r="S985" s="7"/>
      <c r="T985" s="8"/>
      <c r="U985" s="9"/>
      <c r="V985" s="10"/>
      <c r="W985" s="9"/>
      <c r="X985" s="10"/>
      <c r="Y985" s="2"/>
    </row>
    <row r="986" spans="1:25" x14ac:dyDescent="0.3">
      <c r="A986" s="262"/>
      <c r="B986" s="262"/>
      <c r="C986" s="264"/>
      <c r="D986" s="262"/>
      <c r="E986" s="263"/>
      <c r="F986" s="264"/>
      <c r="G986" s="265"/>
      <c r="H986" s="266"/>
      <c r="I986" s="267"/>
      <c r="J986" s="266"/>
      <c r="K986" s="267"/>
      <c r="L986" s="266"/>
      <c r="M986" s="268"/>
      <c r="N986" s="266"/>
      <c r="O986" s="269"/>
      <c r="P986" s="270"/>
      <c r="Q986" s="269"/>
      <c r="R986" s="270"/>
      <c r="S986" s="271"/>
      <c r="T986" s="270"/>
      <c r="U986" s="272"/>
      <c r="V986" s="273"/>
      <c r="W986" s="272"/>
      <c r="X986" s="273"/>
      <c r="Y986" s="319"/>
    </row>
    <row r="987" spans="1:25" x14ac:dyDescent="0.3">
      <c r="A987" s="262"/>
      <c r="B987" s="262"/>
      <c r="C987" s="264"/>
      <c r="D987" s="262"/>
      <c r="E987" s="263"/>
      <c r="F987" s="264"/>
      <c r="G987" s="265"/>
      <c r="H987" s="266"/>
      <c r="I987" s="267"/>
      <c r="J987" s="266"/>
      <c r="K987" s="267"/>
      <c r="L987" s="266"/>
      <c r="M987" s="268"/>
      <c r="N987" s="266"/>
      <c r="O987" s="269"/>
      <c r="P987" s="270"/>
      <c r="Q987" s="269"/>
      <c r="R987" s="270"/>
      <c r="S987" s="271"/>
      <c r="T987" s="270"/>
      <c r="U987" s="272"/>
      <c r="V987" s="273"/>
      <c r="W987" s="272"/>
      <c r="X987" s="273"/>
      <c r="Y987" s="319"/>
    </row>
    <row r="988" spans="1:25" x14ac:dyDescent="0.3">
      <c r="A988" s="262"/>
      <c r="B988" s="262"/>
      <c r="C988" s="264"/>
      <c r="D988" s="262"/>
      <c r="E988" s="263"/>
      <c r="F988" s="264"/>
      <c r="G988" s="265"/>
      <c r="H988" s="266"/>
      <c r="I988" s="267"/>
      <c r="J988" s="266"/>
      <c r="K988" s="267"/>
      <c r="L988" s="266"/>
      <c r="M988" s="268"/>
      <c r="N988" s="266"/>
      <c r="O988" s="269"/>
      <c r="P988" s="270"/>
      <c r="Q988" s="269"/>
      <c r="R988" s="270"/>
      <c r="S988" s="271"/>
      <c r="T988" s="270"/>
      <c r="U988" s="272"/>
      <c r="V988" s="273"/>
      <c r="W988" s="272"/>
      <c r="X988" s="273"/>
      <c r="Y988" s="319"/>
    </row>
    <row r="989" spans="1:25" x14ac:dyDescent="0.3">
      <c r="A989" s="262"/>
      <c r="B989" s="262"/>
      <c r="C989" s="264"/>
      <c r="D989" s="262"/>
      <c r="E989" s="263"/>
      <c r="F989" s="264"/>
      <c r="G989" s="274"/>
      <c r="H989" s="266"/>
      <c r="I989" s="274"/>
      <c r="J989" s="266"/>
      <c r="K989" s="274"/>
      <c r="L989" s="266"/>
      <c r="M989" s="271"/>
      <c r="N989" s="266"/>
      <c r="O989" s="275"/>
      <c r="P989" s="270"/>
      <c r="Q989" s="276"/>
      <c r="R989" s="270"/>
      <c r="S989" s="268"/>
      <c r="T989" s="270"/>
      <c r="U989" s="272"/>
      <c r="V989" s="273"/>
      <c r="W989" s="272"/>
      <c r="X989" s="273"/>
      <c r="Y989" s="319"/>
    </row>
    <row r="990" spans="1:25" x14ac:dyDescent="0.3">
      <c r="A990" s="262"/>
      <c r="B990" s="262"/>
      <c r="C990" s="264"/>
      <c r="D990" s="262"/>
      <c r="E990" s="263"/>
      <c r="F990" s="264"/>
      <c r="G990" s="274"/>
      <c r="H990" s="266"/>
      <c r="I990" s="274"/>
      <c r="J990" s="266"/>
      <c r="K990" s="274"/>
      <c r="L990" s="266"/>
      <c r="M990" s="271"/>
      <c r="N990" s="266"/>
      <c r="O990" s="269"/>
      <c r="P990" s="270"/>
      <c r="Q990" s="269"/>
      <c r="R990" s="270"/>
      <c r="S990" s="271"/>
      <c r="T990" s="270"/>
      <c r="U990" s="277"/>
      <c r="V990" s="273"/>
      <c r="W990" s="278"/>
      <c r="X990" s="273"/>
      <c r="Y990" s="319"/>
    </row>
    <row r="991" spans="1:25" x14ac:dyDescent="0.3">
      <c r="A991" s="262"/>
      <c r="B991" s="262"/>
      <c r="C991" s="264"/>
      <c r="D991" s="262"/>
      <c r="E991" s="263"/>
      <c r="F991" s="264"/>
      <c r="G991" s="265"/>
      <c r="H991" s="266"/>
      <c r="I991" s="267"/>
      <c r="J991" s="266"/>
      <c r="K991" s="267"/>
      <c r="L991" s="266"/>
      <c r="M991" s="268"/>
      <c r="N991" s="266"/>
      <c r="O991" s="269"/>
      <c r="P991" s="270"/>
      <c r="Q991" s="269"/>
      <c r="R991" s="270"/>
      <c r="S991" s="271"/>
      <c r="T991" s="270"/>
      <c r="U991" s="272"/>
      <c r="V991" s="273"/>
      <c r="W991" s="272"/>
      <c r="X991" s="273"/>
      <c r="Y991" s="319"/>
    </row>
    <row r="992" spans="1:25" x14ac:dyDescent="0.3">
      <c r="A992" s="262"/>
      <c r="B992" s="262"/>
      <c r="C992" s="264"/>
      <c r="D992" s="262"/>
      <c r="E992" s="263"/>
      <c r="F992" s="264"/>
      <c r="G992" s="274"/>
      <c r="H992" s="266"/>
      <c r="I992" s="274"/>
      <c r="J992" s="266"/>
      <c r="K992" s="274"/>
      <c r="L992" s="266"/>
      <c r="M992" s="271"/>
      <c r="N992" s="266"/>
      <c r="O992" s="275"/>
      <c r="P992" s="270"/>
      <c r="Q992" s="276"/>
      <c r="R992" s="270"/>
      <c r="S992" s="268"/>
      <c r="T992" s="270"/>
      <c r="U992" s="272"/>
      <c r="V992" s="273"/>
      <c r="W992" s="272"/>
      <c r="X992" s="273"/>
      <c r="Y992" s="319"/>
    </row>
    <row r="993" spans="1:25" x14ac:dyDescent="0.3">
      <c r="A993" s="262"/>
      <c r="B993" s="262"/>
      <c r="C993" s="264"/>
      <c r="D993" s="262"/>
      <c r="E993" s="263"/>
      <c r="F993" s="264"/>
      <c r="G993" s="274"/>
      <c r="H993" s="266"/>
      <c r="I993" s="274"/>
      <c r="J993" s="266"/>
      <c r="K993" s="274"/>
      <c r="L993" s="266"/>
      <c r="M993" s="271"/>
      <c r="N993" s="266"/>
      <c r="O993" s="275"/>
      <c r="P993" s="270"/>
      <c r="Q993" s="276"/>
      <c r="R993" s="270"/>
      <c r="S993" s="268"/>
      <c r="T993" s="270"/>
      <c r="U993" s="272"/>
      <c r="V993" s="273"/>
      <c r="W993" s="272"/>
      <c r="X993" s="273"/>
      <c r="Y993" s="319"/>
    </row>
    <row r="994" spans="1:25" x14ac:dyDescent="0.3">
      <c r="A994" s="262"/>
      <c r="B994" s="262"/>
      <c r="C994" s="264"/>
      <c r="D994" s="262"/>
      <c r="E994" s="263"/>
      <c r="F994" s="264"/>
      <c r="G994" s="274"/>
      <c r="H994" s="266"/>
      <c r="I994" s="274"/>
      <c r="J994" s="266"/>
      <c r="K994" s="274"/>
      <c r="L994" s="266"/>
      <c r="M994" s="271"/>
      <c r="N994" s="266"/>
      <c r="O994" s="275"/>
      <c r="P994" s="270"/>
      <c r="Q994" s="276"/>
      <c r="R994" s="270"/>
      <c r="S994" s="268"/>
      <c r="T994" s="270"/>
      <c r="U994" s="272"/>
      <c r="V994" s="273"/>
      <c r="W994" s="272"/>
      <c r="X994" s="273"/>
      <c r="Y994" s="319"/>
    </row>
    <row r="995" spans="1:25" x14ac:dyDescent="0.3">
      <c r="A995" s="262"/>
      <c r="B995" s="262"/>
      <c r="C995" s="264"/>
      <c r="D995" s="262"/>
      <c r="E995" s="263"/>
      <c r="F995" s="264"/>
      <c r="G995" s="274"/>
      <c r="H995" s="266"/>
      <c r="I995" s="274"/>
      <c r="J995" s="266"/>
      <c r="K995" s="274"/>
      <c r="L995" s="266"/>
      <c r="M995" s="271"/>
      <c r="N995" s="266"/>
      <c r="O995" s="275"/>
      <c r="P995" s="270"/>
      <c r="Q995" s="276"/>
      <c r="R995" s="270"/>
      <c r="S995" s="268"/>
      <c r="T995" s="270"/>
      <c r="U995" s="272"/>
      <c r="V995" s="273"/>
      <c r="W995" s="272"/>
      <c r="X995" s="273"/>
      <c r="Y995" s="319"/>
    </row>
    <row r="996" spans="1:25" x14ac:dyDescent="0.3">
      <c r="A996" s="262"/>
      <c r="B996" s="262"/>
      <c r="C996" s="264"/>
      <c r="D996" s="262"/>
      <c r="E996" s="263"/>
      <c r="F996" s="264"/>
      <c r="G996" s="274"/>
      <c r="H996" s="266"/>
      <c r="I996" s="274"/>
      <c r="J996" s="266"/>
      <c r="K996" s="274"/>
      <c r="L996" s="266"/>
      <c r="M996" s="271"/>
      <c r="N996" s="266"/>
      <c r="O996" s="275"/>
      <c r="P996" s="270"/>
      <c r="Q996" s="276"/>
      <c r="R996" s="270"/>
      <c r="S996" s="268"/>
      <c r="T996" s="270"/>
      <c r="U996" s="272"/>
      <c r="V996" s="273"/>
      <c r="W996" s="272"/>
      <c r="X996" s="273"/>
      <c r="Y996" s="319"/>
    </row>
    <row r="997" spans="1:25" x14ac:dyDescent="0.3">
      <c r="A997" s="262"/>
      <c r="B997" s="262"/>
      <c r="C997" s="264"/>
      <c r="D997" s="262"/>
      <c r="E997" s="263"/>
      <c r="F997" s="264"/>
      <c r="G997" s="274"/>
      <c r="H997" s="266"/>
      <c r="I997" s="274"/>
      <c r="J997" s="266"/>
      <c r="K997" s="274"/>
      <c r="L997" s="266"/>
      <c r="M997" s="271"/>
      <c r="N997" s="266"/>
      <c r="O997" s="275"/>
      <c r="P997" s="270"/>
      <c r="Q997" s="276"/>
      <c r="R997" s="270"/>
      <c r="S997" s="268"/>
      <c r="T997" s="270"/>
      <c r="U997" s="272"/>
      <c r="V997" s="273"/>
      <c r="W997" s="272"/>
      <c r="X997" s="273"/>
      <c r="Y997" s="319"/>
    </row>
    <row r="998" spans="1:25" x14ac:dyDescent="0.3">
      <c r="A998" s="262"/>
      <c r="B998" s="262"/>
      <c r="C998" s="264"/>
      <c r="D998" s="262"/>
      <c r="E998" s="263"/>
      <c r="F998" s="264"/>
      <c r="G998" s="265"/>
      <c r="H998" s="266"/>
      <c r="I998" s="267"/>
      <c r="J998" s="266"/>
      <c r="K998" s="267"/>
      <c r="L998" s="266"/>
      <c r="M998" s="268"/>
      <c r="N998" s="266"/>
      <c r="O998" s="269"/>
      <c r="P998" s="270"/>
      <c r="Q998" s="269"/>
      <c r="R998" s="270"/>
      <c r="S998" s="271"/>
      <c r="T998" s="270"/>
      <c r="U998" s="272"/>
      <c r="V998" s="273"/>
      <c r="W998" s="272"/>
      <c r="X998" s="273"/>
      <c r="Y998" s="319"/>
    </row>
    <row r="999" spans="1:25" x14ac:dyDescent="0.3">
      <c r="A999" s="262"/>
      <c r="B999" s="262"/>
      <c r="C999" s="264"/>
      <c r="D999" s="262"/>
      <c r="E999" s="263"/>
      <c r="F999" s="264"/>
      <c r="G999" s="265"/>
      <c r="H999" s="266"/>
      <c r="I999" s="267"/>
      <c r="J999" s="266"/>
      <c r="K999" s="267"/>
      <c r="L999" s="266"/>
      <c r="M999" s="268"/>
      <c r="N999" s="266"/>
      <c r="O999" s="269"/>
      <c r="P999" s="270"/>
      <c r="Q999" s="269"/>
      <c r="R999" s="270"/>
      <c r="S999" s="271"/>
      <c r="T999" s="270"/>
      <c r="U999" s="272"/>
      <c r="V999" s="273"/>
      <c r="W999" s="272"/>
      <c r="X999" s="273"/>
      <c r="Y999" s="319"/>
    </row>
    <row r="1000" spans="1:25" x14ac:dyDescent="0.3">
      <c r="A1000" s="262"/>
      <c r="B1000" s="262"/>
      <c r="C1000" s="264"/>
      <c r="D1000" s="262"/>
      <c r="E1000" s="263"/>
      <c r="F1000" s="264"/>
      <c r="G1000" s="274"/>
      <c r="H1000" s="266"/>
      <c r="I1000" s="274"/>
      <c r="J1000" s="266"/>
      <c r="K1000" s="274"/>
      <c r="L1000" s="266"/>
      <c r="M1000" s="271"/>
      <c r="N1000" s="266"/>
      <c r="O1000" s="275"/>
      <c r="P1000" s="270"/>
      <c r="Q1000" s="276"/>
      <c r="R1000" s="270"/>
      <c r="S1000" s="268"/>
      <c r="T1000" s="270"/>
      <c r="U1000" s="272"/>
      <c r="V1000" s="273"/>
      <c r="W1000" s="272"/>
      <c r="X1000" s="273"/>
      <c r="Y1000" s="319"/>
    </row>
    <row r="1001" spans="1:25" x14ac:dyDescent="0.3">
      <c r="A1001" s="262"/>
      <c r="B1001" s="262"/>
      <c r="C1001" s="264"/>
      <c r="D1001" s="262"/>
      <c r="E1001" s="263"/>
      <c r="F1001" s="264"/>
      <c r="G1001" s="274"/>
      <c r="H1001" s="266"/>
      <c r="I1001" s="274"/>
      <c r="J1001" s="266"/>
      <c r="K1001" s="274"/>
      <c r="L1001" s="266"/>
      <c r="M1001" s="271"/>
      <c r="N1001" s="266"/>
      <c r="O1001" s="269"/>
      <c r="P1001" s="270"/>
      <c r="Q1001" s="276"/>
      <c r="R1001" s="270"/>
      <c r="S1001" s="268"/>
      <c r="T1001" s="270"/>
      <c r="U1001" s="272"/>
      <c r="V1001" s="273"/>
      <c r="W1001" s="272"/>
      <c r="X1001" s="273"/>
      <c r="Y1001" s="319"/>
    </row>
    <row r="1002" spans="1:25" x14ac:dyDescent="0.3">
      <c r="A1002" s="262"/>
      <c r="B1002" s="262"/>
      <c r="C1002" s="264"/>
      <c r="D1002" s="262"/>
      <c r="E1002" s="263"/>
      <c r="F1002" s="264"/>
      <c r="G1002" s="274"/>
      <c r="H1002" s="266"/>
      <c r="I1002" s="274"/>
      <c r="J1002" s="266"/>
      <c r="K1002" s="274"/>
      <c r="L1002" s="266"/>
      <c r="M1002" s="271"/>
      <c r="N1002" s="266"/>
      <c r="O1002" s="269"/>
      <c r="P1002" s="270"/>
      <c r="Q1002" s="276"/>
      <c r="R1002" s="270"/>
      <c r="S1002" s="268"/>
      <c r="T1002" s="270"/>
      <c r="U1002" s="272"/>
      <c r="V1002" s="273"/>
      <c r="W1002" s="272"/>
      <c r="X1002" s="273"/>
      <c r="Y1002" s="319"/>
    </row>
    <row r="1003" spans="1:25" x14ac:dyDescent="0.3">
      <c r="A1003" s="262"/>
      <c r="B1003" s="262"/>
      <c r="C1003" s="264"/>
      <c r="D1003" s="262"/>
      <c r="E1003" s="263"/>
      <c r="F1003" s="264"/>
      <c r="G1003" s="274"/>
      <c r="H1003" s="266"/>
      <c r="I1003" s="274"/>
      <c r="J1003" s="266"/>
      <c r="K1003" s="274"/>
      <c r="L1003" s="266"/>
      <c r="M1003" s="271"/>
      <c r="N1003" s="266"/>
      <c r="O1003" s="269"/>
      <c r="P1003" s="270"/>
      <c r="Q1003" s="276"/>
      <c r="R1003" s="270"/>
      <c r="S1003" s="268"/>
      <c r="T1003" s="270"/>
      <c r="U1003" s="272"/>
      <c r="V1003" s="273"/>
      <c r="W1003" s="272"/>
      <c r="X1003" s="273"/>
      <c r="Y1003" s="319"/>
    </row>
    <row r="1004" spans="1:25" x14ac:dyDescent="0.3">
      <c r="A1004" s="262"/>
      <c r="B1004" s="262"/>
      <c r="C1004" s="264"/>
      <c r="D1004" s="262"/>
      <c r="E1004" s="263"/>
      <c r="F1004" s="264"/>
      <c r="G1004" s="274"/>
      <c r="H1004" s="266"/>
      <c r="I1004" s="274"/>
      <c r="J1004" s="266"/>
      <c r="K1004" s="274"/>
      <c r="L1004" s="266"/>
      <c r="M1004" s="271"/>
      <c r="N1004" s="266"/>
      <c r="O1004" s="275"/>
      <c r="P1004" s="270"/>
      <c r="Q1004" s="276"/>
      <c r="R1004" s="270"/>
      <c r="S1004" s="268"/>
      <c r="T1004" s="270"/>
      <c r="U1004" s="272"/>
      <c r="V1004" s="273"/>
      <c r="W1004" s="272"/>
      <c r="X1004" s="273"/>
      <c r="Y1004" s="319"/>
    </row>
    <row r="1005" spans="1:25" x14ac:dyDescent="0.3">
      <c r="A1005" s="262"/>
      <c r="B1005" s="262"/>
      <c r="C1005" s="264"/>
      <c r="D1005" s="262"/>
      <c r="E1005" s="263"/>
      <c r="F1005" s="264"/>
      <c r="G1005" s="274"/>
      <c r="H1005" s="266"/>
      <c r="I1005" s="274"/>
      <c r="J1005" s="266"/>
      <c r="K1005" s="274"/>
      <c r="L1005" s="266"/>
      <c r="M1005" s="271"/>
      <c r="N1005" s="266"/>
      <c r="O1005" s="275"/>
      <c r="P1005" s="270"/>
      <c r="Q1005" s="276"/>
      <c r="R1005" s="270"/>
      <c r="S1005" s="268"/>
      <c r="T1005" s="270"/>
      <c r="U1005" s="272"/>
      <c r="V1005" s="273"/>
      <c r="W1005" s="272"/>
      <c r="X1005" s="273"/>
      <c r="Y1005" s="319"/>
    </row>
    <row r="1006" spans="1:25" x14ac:dyDescent="0.3">
      <c r="A1006" s="262"/>
      <c r="B1006" s="262"/>
      <c r="C1006" s="264"/>
      <c r="D1006" s="262"/>
      <c r="E1006" s="263"/>
      <c r="F1006" s="264"/>
      <c r="G1006" s="274"/>
      <c r="H1006" s="266"/>
      <c r="I1006" s="274"/>
      <c r="J1006" s="266"/>
      <c r="K1006" s="274"/>
      <c r="L1006" s="266"/>
      <c r="M1006" s="271"/>
      <c r="N1006" s="266"/>
      <c r="O1006" s="269"/>
      <c r="P1006" s="270"/>
      <c r="Q1006" s="276"/>
      <c r="R1006" s="270"/>
      <c r="S1006" s="268"/>
      <c r="T1006" s="270"/>
      <c r="U1006" s="272"/>
      <c r="V1006" s="273"/>
      <c r="W1006" s="272"/>
      <c r="X1006" s="273"/>
      <c r="Y1006" s="319"/>
    </row>
    <row r="1007" spans="1:25" x14ac:dyDescent="0.3">
      <c r="A1007" s="262"/>
      <c r="B1007" s="262"/>
      <c r="C1007" s="264"/>
      <c r="D1007" s="262"/>
      <c r="E1007" s="263"/>
      <c r="F1007" s="264"/>
      <c r="G1007" s="274"/>
      <c r="H1007" s="266"/>
      <c r="I1007" s="274"/>
      <c r="J1007" s="266"/>
      <c r="K1007" s="274"/>
      <c r="L1007" s="266"/>
      <c r="M1007" s="271"/>
      <c r="N1007" s="266"/>
      <c r="O1007" s="269"/>
      <c r="P1007" s="270"/>
      <c r="Q1007" s="276"/>
      <c r="R1007" s="270"/>
      <c r="S1007" s="268"/>
      <c r="T1007" s="270"/>
      <c r="U1007" s="272"/>
      <c r="V1007" s="273"/>
      <c r="W1007" s="272"/>
      <c r="X1007" s="273"/>
      <c r="Y1007" s="319"/>
    </row>
    <row r="1008" spans="1:25" x14ac:dyDescent="0.3">
      <c r="A1008" s="262"/>
      <c r="B1008" s="262"/>
      <c r="C1008" s="264"/>
      <c r="D1008" s="262"/>
      <c r="E1008" s="263"/>
      <c r="F1008" s="264"/>
      <c r="G1008" s="274"/>
      <c r="H1008" s="266"/>
      <c r="I1008" s="274"/>
      <c r="J1008" s="266"/>
      <c r="K1008" s="274"/>
      <c r="L1008" s="266"/>
      <c r="M1008" s="271"/>
      <c r="N1008" s="266"/>
      <c r="O1008" s="269"/>
      <c r="P1008" s="270"/>
      <c r="Q1008" s="276"/>
      <c r="R1008" s="270"/>
      <c r="S1008" s="268"/>
      <c r="T1008" s="270"/>
      <c r="U1008" s="272"/>
      <c r="V1008" s="273"/>
      <c r="W1008" s="272"/>
      <c r="X1008" s="273"/>
      <c r="Y1008" s="319"/>
    </row>
    <row r="1009" spans="1:25" x14ac:dyDescent="0.3">
      <c r="A1009" s="262"/>
      <c r="B1009" s="262"/>
      <c r="C1009" s="264"/>
      <c r="D1009" s="262"/>
      <c r="E1009" s="263"/>
      <c r="F1009" s="264"/>
      <c r="G1009" s="265"/>
      <c r="H1009" s="266"/>
      <c r="I1009" s="267"/>
      <c r="J1009" s="266"/>
      <c r="K1009" s="267"/>
      <c r="L1009" s="266"/>
      <c r="M1009" s="268"/>
      <c r="N1009" s="266"/>
      <c r="O1009" s="269"/>
      <c r="P1009" s="270"/>
      <c r="Q1009" s="269"/>
      <c r="R1009" s="270"/>
      <c r="S1009" s="271"/>
      <c r="T1009" s="270"/>
      <c r="U1009" s="272"/>
      <c r="V1009" s="273"/>
      <c r="W1009" s="272"/>
      <c r="X1009" s="273"/>
      <c r="Y1009" s="319"/>
    </row>
    <row r="1010" spans="1:25" x14ac:dyDescent="0.3">
      <c r="A1010" s="262"/>
      <c r="B1010" s="262"/>
      <c r="C1010" s="264"/>
      <c r="D1010" s="262"/>
      <c r="E1010" s="263"/>
      <c r="F1010" s="264"/>
      <c r="G1010" s="274"/>
      <c r="H1010" s="266"/>
      <c r="I1010" s="274"/>
      <c r="J1010" s="266"/>
      <c r="K1010" s="274"/>
      <c r="L1010" s="266"/>
      <c r="M1010" s="271"/>
      <c r="N1010" s="266"/>
      <c r="O1010" s="269"/>
      <c r="P1010" s="270"/>
      <c r="Q1010" s="276"/>
      <c r="R1010" s="270"/>
      <c r="S1010" s="268"/>
      <c r="T1010" s="270"/>
      <c r="U1010" s="272"/>
      <c r="V1010" s="273"/>
      <c r="W1010" s="272"/>
      <c r="X1010" s="273"/>
      <c r="Y1010" s="319"/>
    </row>
    <row r="1011" spans="1:25" x14ac:dyDescent="0.3">
      <c r="A1011" s="262"/>
      <c r="B1011" s="262"/>
      <c r="C1011" s="264"/>
      <c r="D1011" s="262"/>
      <c r="E1011" s="263"/>
      <c r="F1011" s="264"/>
      <c r="G1011" s="274"/>
      <c r="H1011" s="266"/>
      <c r="I1011" s="274"/>
      <c r="J1011" s="266"/>
      <c r="K1011" s="274"/>
      <c r="L1011" s="266"/>
      <c r="M1011" s="271"/>
      <c r="N1011" s="266"/>
      <c r="O1011" s="269"/>
      <c r="P1011" s="270"/>
      <c r="Q1011" s="276"/>
      <c r="R1011" s="270"/>
      <c r="S1011" s="268"/>
      <c r="T1011" s="270"/>
      <c r="U1011" s="272"/>
      <c r="V1011" s="273"/>
      <c r="W1011" s="272"/>
      <c r="X1011" s="273"/>
      <c r="Y1011" s="319"/>
    </row>
    <row r="1012" spans="1:25" x14ac:dyDescent="0.3">
      <c r="A1012" s="262"/>
      <c r="B1012" s="262"/>
      <c r="C1012" s="264"/>
      <c r="D1012" s="262"/>
      <c r="E1012" s="263"/>
      <c r="F1012" s="264"/>
      <c r="G1012" s="274"/>
      <c r="H1012" s="266"/>
      <c r="I1012" s="274"/>
      <c r="J1012" s="266"/>
      <c r="K1012" s="274"/>
      <c r="L1012" s="266"/>
      <c r="M1012" s="271"/>
      <c r="N1012" s="266"/>
      <c r="O1012" s="269"/>
      <c r="P1012" s="270"/>
      <c r="Q1012" s="276"/>
      <c r="R1012" s="270"/>
      <c r="S1012" s="268"/>
      <c r="T1012" s="270"/>
      <c r="U1012" s="272"/>
      <c r="V1012" s="273"/>
      <c r="W1012" s="272"/>
      <c r="X1012" s="273"/>
      <c r="Y1012" s="319"/>
    </row>
    <row r="1013" spans="1:25" x14ac:dyDescent="0.3">
      <c r="A1013" s="262"/>
      <c r="B1013" s="262"/>
      <c r="C1013" s="264"/>
      <c r="D1013" s="262"/>
      <c r="E1013" s="263"/>
      <c r="F1013" s="264"/>
      <c r="G1013" s="274"/>
      <c r="H1013" s="266"/>
      <c r="I1013" s="274"/>
      <c r="J1013" s="266"/>
      <c r="K1013" s="274"/>
      <c r="L1013" s="266"/>
      <c r="M1013" s="271"/>
      <c r="N1013" s="266"/>
      <c r="O1013" s="275"/>
      <c r="P1013" s="270"/>
      <c r="Q1013" s="276"/>
      <c r="R1013" s="270"/>
      <c r="S1013" s="268"/>
      <c r="T1013" s="270"/>
      <c r="U1013" s="272"/>
      <c r="V1013" s="273"/>
      <c r="W1013" s="272"/>
      <c r="X1013" s="273"/>
      <c r="Y1013" s="319"/>
    </row>
    <row r="1014" spans="1:25" x14ac:dyDescent="0.3">
      <c r="A1014" s="262"/>
      <c r="B1014" s="262"/>
      <c r="C1014" s="264"/>
      <c r="D1014" s="262"/>
      <c r="E1014" s="263"/>
      <c r="F1014" s="264"/>
      <c r="G1014" s="274"/>
      <c r="H1014" s="266"/>
      <c r="I1014" s="274"/>
      <c r="J1014" s="266"/>
      <c r="K1014" s="274"/>
      <c r="L1014" s="266"/>
      <c r="M1014" s="271"/>
      <c r="N1014" s="266"/>
      <c r="O1014" s="275"/>
      <c r="P1014" s="270"/>
      <c r="Q1014" s="276"/>
      <c r="R1014" s="270"/>
      <c r="S1014" s="268"/>
      <c r="T1014" s="270"/>
      <c r="U1014" s="272"/>
      <c r="V1014" s="273"/>
      <c r="W1014" s="272"/>
      <c r="X1014" s="273"/>
      <c r="Y1014" s="319"/>
    </row>
    <row r="1015" spans="1:25" x14ac:dyDescent="0.3">
      <c r="A1015" s="262"/>
      <c r="B1015" s="262"/>
      <c r="C1015" s="264"/>
      <c r="D1015" s="262"/>
      <c r="E1015" s="263"/>
      <c r="F1015" s="264"/>
      <c r="G1015" s="265"/>
      <c r="H1015" s="266"/>
      <c r="I1015" s="267"/>
      <c r="J1015" s="266"/>
      <c r="K1015" s="267"/>
      <c r="L1015" s="266"/>
      <c r="M1015" s="268"/>
      <c r="N1015" s="266"/>
      <c r="O1015" s="269"/>
      <c r="P1015" s="270"/>
      <c r="Q1015" s="269"/>
      <c r="R1015" s="270"/>
      <c r="S1015" s="271"/>
      <c r="T1015" s="270"/>
      <c r="U1015" s="272"/>
      <c r="V1015" s="273"/>
      <c r="W1015" s="272"/>
      <c r="X1015" s="273"/>
      <c r="Y1015" s="319"/>
    </row>
    <row r="1016" spans="1:25" x14ac:dyDescent="0.3">
      <c r="A1016" s="262"/>
      <c r="B1016" s="262"/>
      <c r="C1016" s="264"/>
      <c r="D1016" s="262"/>
      <c r="E1016" s="263"/>
      <c r="F1016" s="264"/>
      <c r="G1016" s="265"/>
      <c r="H1016" s="266"/>
      <c r="I1016" s="267"/>
      <c r="J1016" s="266"/>
      <c r="K1016" s="267"/>
      <c r="L1016" s="266"/>
      <c r="M1016" s="268"/>
      <c r="N1016" s="266"/>
      <c r="O1016" s="269"/>
      <c r="P1016" s="270"/>
      <c r="Q1016" s="269"/>
      <c r="R1016" s="270"/>
      <c r="S1016" s="271"/>
      <c r="T1016" s="270"/>
      <c r="U1016" s="272"/>
      <c r="V1016" s="273"/>
      <c r="W1016" s="272"/>
      <c r="X1016" s="273"/>
      <c r="Y1016" s="319"/>
    </row>
    <row r="1017" spans="1:25" x14ac:dyDescent="0.3">
      <c r="A1017" s="262"/>
      <c r="B1017" s="262"/>
      <c r="C1017" s="264"/>
      <c r="D1017" s="262"/>
      <c r="E1017" s="263"/>
      <c r="F1017" s="264"/>
      <c r="G1017" s="274"/>
      <c r="H1017" s="266"/>
      <c r="I1017" s="274"/>
      <c r="J1017" s="266"/>
      <c r="K1017" s="274"/>
      <c r="L1017" s="266"/>
      <c r="M1017" s="271"/>
      <c r="N1017" s="266"/>
      <c r="O1017" s="269"/>
      <c r="P1017" s="270"/>
      <c r="Q1017" s="276"/>
      <c r="R1017" s="270"/>
      <c r="S1017" s="268"/>
      <c r="T1017" s="270"/>
      <c r="U1017" s="272"/>
      <c r="V1017" s="273"/>
      <c r="W1017" s="272"/>
      <c r="X1017" s="273"/>
      <c r="Y1017" s="319"/>
    </row>
    <row r="1018" spans="1:25" x14ac:dyDescent="0.3">
      <c r="A1018" s="262"/>
      <c r="B1018" s="262"/>
      <c r="C1018" s="264"/>
      <c r="D1018" s="262"/>
      <c r="E1018" s="263"/>
      <c r="F1018" s="264"/>
      <c r="G1018" s="274"/>
      <c r="H1018" s="266"/>
      <c r="I1018" s="274"/>
      <c r="J1018" s="266"/>
      <c r="K1018" s="274"/>
      <c r="L1018" s="266"/>
      <c r="M1018" s="271"/>
      <c r="N1018" s="266"/>
      <c r="O1018" s="269"/>
      <c r="P1018" s="270"/>
      <c r="Q1018" s="276"/>
      <c r="R1018" s="270"/>
      <c r="S1018" s="268"/>
      <c r="T1018" s="270"/>
      <c r="U1018" s="272"/>
      <c r="V1018" s="273"/>
      <c r="W1018" s="272"/>
      <c r="X1018" s="273"/>
      <c r="Y1018" s="319"/>
    </row>
    <row r="1019" spans="1:25" x14ac:dyDescent="0.3">
      <c r="A1019" s="262"/>
      <c r="B1019" s="262"/>
      <c r="C1019" s="264"/>
      <c r="D1019" s="262"/>
      <c r="E1019" s="263"/>
      <c r="F1019" s="264"/>
      <c r="G1019" s="274"/>
      <c r="H1019" s="266"/>
      <c r="I1019" s="274"/>
      <c r="J1019" s="266"/>
      <c r="K1019" s="274"/>
      <c r="L1019" s="266"/>
      <c r="M1019" s="271"/>
      <c r="N1019" s="266"/>
      <c r="O1019" s="269"/>
      <c r="P1019" s="270"/>
      <c r="Q1019" s="276"/>
      <c r="R1019" s="270"/>
      <c r="S1019" s="268"/>
      <c r="T1019" s="270"/>
      <c r="U1019" s="272"/>
      <c r="V1019" s="273"/>
      <c r="W1019" s="272"/>
      <c r="X1019" s="273"/>
      <c r="Y1019" s="319"/>
    </row>
    <row r="1020" spans="1:25" x14ac:dyDescent="0.3">
      <c r="A1020" s="262"/>
      <c r="B1020" s="262"/>
      <c r="C1020" s="264"/>
      <c r="D1020" s="262"/>
      <c r="E1020" s="263"/>
      <c r="F1020" s="264"/>
      <c r="G1020" s="265"/>
      <c r="H1020" s="266"/>
      <c r="I1020" s="267"/>
      <c r="J1020" s="266"/>
      <c r="K1020" s="267"/>
      <c r="L1020" s="266"/>
      <c r="M1020" s="268"/>
      <c r="N1020" s="266"/>
      <c r="O1020" s="269"/>
      <c r="P1020" s="270"/>
      <c r="Q1020" s="276"/>
      <c r="R1020" s="270"/>
      <c r="S1020" s="268"/>
      <c r="T1020" s="270"/>
      <c r="U1020" s="272"/>
      <c r="V1020" s="273"/>
      <c r="W1020" s="272"/>
      <c r="X1020" s="273"/>
      <c r="Y1020" s="319"/>
    </row>
    <row r="1021" spans="1:25" x14ac:dyDescent="0.3">
      <c r="A1021" s="262"/>
      <c r="B1021" s="262"/>
      <c r="C1021" s="264"/>
      <c r="D1021" s="262"/>
      <c r="E1021" s="263"/>
      <c r="F1021" s="264"/>
      <c r="G1021" s="265"/>
      <c r="H1021" s="266"/>
      <c r="I1021" s="267"/>
      <c r="J1021" s="266"/>
      <c r="K1021" s="267"/>
      <c r="L1021" s="266"/>
      <c r="M1021" s="268"/>
      <c r="N1021" s="266"/>
      <c r="O1021" s="269"/>
      <c r="P1021" s="270"/>
      <c r="Q1021" s="276"/>
      <c r="R1021" s="270"/>
      <c r="S1021" s="268"/>
      <c r="T1021" s="270"/>
      <c r="U1021" s="272"/>
      <c r="V1021" s="273"/>
      <c r="W1021" s="272"/>
      <c r="X1021" s="273"/>
      <c r="Y1021" s="319"/>
    </row>
    <row r="1022" spans="1:25" x14ac:dyDescent="0.3">
      <c r="A1022" s="262"/>
      <c r="B1022" s="262"/>
      <c r="C1022" s="264"/>
      <c r="D1022" s="262"/>
      <c r="E1022" s="263"/>
      <c r="F1022" s="264"/>
      <c r="G1022" s="265"/>
      <c r="H1022" s="266"/>
      <c r="I1022" s="267"/>
      <c r="J1022" s="266"/>
      <c r="K1022" s="267"/>
      <c r="L1022" s="266"/>
      <c r="M1022" s="268"/>
      <c r="N1022" s="266"/>
      <c r="O1022" s="269"/>
      <c r="P1022" s="270"/>
      <c r="Q1022" s="276"/>
      <c r="R1022" s="270"/>
      <c r="S1022" s="268"/>
      <c r="T1022" s="270"/>
      <c r="U1022" s="272"/>
      <c r="V1022" s="273"/>
      <c r="W1022" s="272"/>
      <c r="X1022" s="273"/>
      <c r="Y1022" s="319"/>
    </row>
    <row r="1023" spans="1:25" x14ac:dyDescent="0.3">
      <c r="A1023" s="262"/>
      <c r="B1023" s="262"/>
      <c r="C1023" s="264"/>
      <c r="D1023" s="262"/>
      <c r="E1023" s="263"/>
      <c r="F1023" s="264"/>
      <c r="G1023" s="274"/>
      <c r="H1023" s="266"/>
      <c r="I1023" s="274"/>
      <c r="J1023" s="266"/>
      <c r="K1023" s="274"/>
      <c r="L1023" s="266"/>
      <c r="M1023" s="271"/>
      <c r="N1023" s="266"/>
      <c r="O1023" s="269"/>
      <c r="P1023" s="270"/>
      <c r="Q1023" s="269"/>
      <c r="R1023" s="270"/>
      <c r="S1023" s="271"/>
      <c r="T1023" s="270"/>
      <c r="U1023" s="272"/>
      <c r="V1023" s="273"/>
      <c r="W1023" s="278"/>
      <c r="X1023" s="273"/>
      <c r="Y1023" s="319"/>
    </row>
    <row r="1024" spans="1:25" x14ac:dyDescent="0.3">
      <c r="A1024" s="320"/>
      <c r="B1024" s="320"/>
      <c r="C1024" s="321"/>
      <c r="D1024" s="320"/>
      <c r="E1024" s="320"/>
      <c r="F1024" s="321"/>
      <c r="G1024" s="322"/>
      <c r="H1024" s="323"/>
      <c r="I1024" s="322"/>
      <c r="J1024" s="323"/>
      <c r="K1024" s="322"/>
      <c r="L1024" s="323"/>
      <c r="M1024" s="322"/>
      <c r="N1024" s="323"/>
      <c r="O1024" s="324"/>
      <c r="P1024" s="325"/>
      <c r="Q1024" s="324"/>
      <c r="R1024" s="325"/>
      <c r="S1024" s="324"/>
      <c r="T1024" s="325"/>
      <c r="U1024" s="326"/>
      <c r="V1024" s="327"/>
      <c r="W1024" s="326"/>
      <c r="X1024" s="327"/>
      <c r="Y1024" s="2"/>
    </row>
    <row r="1025" spans="1:25" x14ac:dyDescent="0.3">
      <c r="A1025" s="3"/>
      <c r="B1025" s="3"/>
      <c r="C1025" s="4"/>
      <c r="D1025" s="3"/>
      <c r="E1025" s="3"/>
      <c r="F1025" s="4"/>
      <c r="G1025" s="5"/>
      <c r="H1025" s="6"/>
      <c r="I1025" s="5"/>
      <c r="J1025" s="6"/>
      <c r="K1025" s="5"/>
      <c r="L1025" s="6"/>
      <c r="M1025" s="5"/>
      <c r="N1025" s="6"/>
      <c r="O1025" s="7"/>
      <c r="P1025" s="8"/>
      <c r="Q1025" s="7"/>
      <c r="R1025" s="8"/>
      <c r="S1025" s="7"/>
      <c r="T1025" s="8"/>
      <c r="U1025" s="9"/>
      <c r="V1025" s="10"/>
      <c r="W1025" s="9"/>
      <c r="X1025" s="10"/>
      <c r="Y1025" s="2"/>
    </row>
    <row r="1026" spans="1:25" x14ac:dyDescent="0.3">
      <c r="A1026" s="262"/>
      <c r="B1026" s="262"/>
      <c r="C1026" s="264"/>
      <c r="D1026" s="262"/>
      <c r="E1026" s="263"/>
      <c r="F1026" s="264"/>
      <c r="G1026" s="265"/>
      <c r="H1026" s="266"/>
      <c r="I1026" s="267"/>
      <c r="J1026" s="266"/>
      <c r="K1026" s="267"/>
      <c r="L1026" s="266"/>
      <c r="M1026" s="268"/>
      <c r="N1026" s="266"/>
      <c r="O1026" s="269"/>
      <c r="P1026" s="270"/>
      <c r="Q1026" s="269"/>
      <c r="R1026" s="270"/>
      <c r="S1026" s="271"/>
      <c r="T1026" s="270"/>
      <c r="U1026" s="272"/>
      <c r="V1026" s="273"/>
      <c r="W1026" s="272"/>
      <c r="X1026" s="273"/>
      <c r="Y1026" s="319"/>
    </row>
    <row r="1027" spans="1:25" x14ac:dyDescent="0.3">
      <c r="A1027" s="262"/>
      <c r="B1027" s="262"/>
      <c r="C1027" s="264"/>
      <c r="D1027" s="262"/>
      <c r="E1027" s="263"/>
      <c r="F1027" s="264"/>
      <c r="G1027" s="265"/>
      <c r="H1027" s="266"/>
      <c r="I1027" s="267"/>
      <c r="J1027" s="266"/>
      <c r="K1027" s="267"/>
      <c r="L1027" s="266"/>
      <c r="M1027" s="268"/>
      <c r="N1027" s="266"/>
      <c r="O1027" s="269"/>
      <c r="P1027" s="270"/>
      <c r="Q1027" s="269"/>
      <c r="R1027" s="270"/>
      <c r="S1027" s="271"/>
      <c r="T1027" s="270"/>
      <c r="U1027" s="272"/>
      <c r="V1027" s="273"/>
      <c r="W1027" s="272"/>
      <c r="X1027" s="273"/>
      <c r="Y1027" s="319"/>
    </row>
    <row r="1028" spans="1:25" x14ac:dyDescent="0.3">
      <c r="A1028" s="262"/>
      <c r="B1028" s="262"/>
      <c r="C1028" s="264"/>
      <c r="D1028" s="262"/>
      <c r="E1028" s="263"/>
      <c r="F1028" s="264"/>
      <c r="G1028" s="265"/>
      <c r="H1028" s="266"/>
      <c r="I1028" s="267"/>
      <c r="J1028" s="266"/>
      <c r="K1028" s="267"/>
      <c r="L1028" s="266"/>
      <c r="M1028" s="268"/>
      <c r="N1028" s="266"/>
      <c r="O1028" s="269"/>
      <c r="P1028" s="270"/>
      <c r="Q1028" s="269"/>
      <c r="R1028" s="270"/>
      <c r="S1028" s="271"/>
      <c r="T1028" s="270"/>
      <c r="U1028" s="272"/>
      <c r="V1028" s="273"/>
      <c r="W1028" s="272"/>
      <c r="X1028" s="273"/>
      <c r="Y1028" s="319"/>
    </row>
    <row r="1029" spans="1:25" x14ac:dyDescent="0.3">
      <c r="A1029" s="262"/>
      <c r="B1029" s="262"/>
      <c r="C1029" s="264"/>
      <c r="D1029" s="262"/>
      <c r="E1029" s="263"/>
      <c r="F1029" s="264"/>
      <c r="G1029" s="274"/>
      <c r="H1029" s="266"/>
      <c r="I1029" s="274"/>
      <c r="J1029" s="266"/>
      <c r="K1029" s="274"/>
      <c r="L1029" s="266"/>
      <c r="M1029" s="271"/>
      <c r="N1029" s="266"/>
      <c r="O1029" s="275"/>
      <c r="P1029" s="270"/>
      <c r="Q1029" s="276"/>
      <c r="R1029" s="270"/>
      <c r="S1029" s="268"/>
      <c r="T1029" s="270"/>
      <c r="U1029" s="272"/>
      <c r="V1029" s="273"/>
      <c r="W1029" s="272"/>
      <c r="X1029" s="273"/>
      <c r="Y1029" s="319"/>
    </row>
    <row r="1030" spans="1:25" x14ac:dyDescent="0.3">
      <c r="A1030" s="262"/>
      <c r="B1030" s="262"/>
      <c r="C1030" s="264"/>
      <c r="D1030" s="262"/>
      <c r="E1030" s="263"/>
      <c r="F1030" s="264"/>
      <c r="G1030" s="274"/>
      <c r="H1030" s="266"/>
      <c r="I1030" s="274"/>
      <c r="J1030" s="266"/>
      <c r="K1030" s="274"/>
      <c r="L1030" s="266"/>
      <c r="M1030" s="271"/>
      <c r="N1030" s="266"/>
      <c r="O1030" s="269"/>
      <c r="P1030" s="270"/>
      <c r="Q1030" s="269"/>
      <c r="R1030" s="270"/>
      <c r="S1030" s="271"/>
      <c r="T1030" s="270"/>
      <c r="U1030" s="277"/>
      <c r="V1030" s="273"/>
      <c r="W1030" s="278"/>
      <c r="X1030" s="273"/>
      <c r="Y1030" s="319"/>
    </row>
    <row r="1031" spans="1:25" x14ac:dyDescent="0.3">
      <c r="A1031" s="262"/>
      <c r="B1031" s="262"/>
      <c r="C1031" s="264"/>
      <c r="D1031" s="262"/>
      <c r="E1031" s="263"/>
      <c r="F1031" s="264"/>
      <c r="G1031" s="265"/>
      <c r="H1031" s="266"/>
      <c r="I1031" s="267"/>
      <c r="J1031" s="266"/>
      <c r="K1031" s="267"/>
      <c r="L1031" s="266"/>
      <c r="M1031" s="268"/>
      <c r="N1031" s="266"/>
      <c r="O1031" s="269"/>
      <c r="P1031" s="270"/>
      <c r="Q1031" s="269"/>
      <c r="R1031" s="270"/>
      <c r="S1031" s="271"/>
      <c r="T1031" s="270"/>
      <c r="U1031" s="272"/>
      <c r="V1031" s="273"/>
      <c r="W1031" s="272"/>
      <c r="X1031" s="273"/>
      <c r="Y1031" s="319"/>
    </row>
    <row r="1032" spans="1:25" x14ac:dyDescent="0.3">
      <c r="A1032" s="262"/>
      <c r="B1032" s="262"/>
      <c r="C1032" s="264"/>
      <c r="D1032" s="262"/>
      <c r="E1032" s="263"/>
      <c r="F1032" s="264"/>
      <c r="G1032" s="274"/>
      <c r="H1032" s="266"/>
      <c r="I1032" s="274"/>
      <c r="J1032" s="266"/>
      <c r="K1032" s="274"/>
      <c r="L1032" s="266"/>
      <c r="M1032" s="271"/>
      <c r="N1032" s="266"/>
      <c r="O1032" s="275"/>
      <c r="P1032" s="270"/>
      <c r="Q1032" s="276"/>
      <c r="R1032" s="270"/>
      <c r="S1032" s="268"/>
      <c r="T1032" s="270"/>
      <c r="U1032" s="272"/>
      <c r="V1032" s="273"/>
      <c r="W1032" s="272"/>
      <c r="X1032" s="273"/>
      <c r="Y1032" s="319"/>
    </row>
    <row r="1033" spans="1:25" x14ac:dyDescent="0.3">
      <c r="A1033" s="262"/>
      <c r="B1033" s="262"/>
      <c r="C1033" s="264"/>
      <c r="D1033" s="262"/>
      <c r="E1033" s="263"/>
      <c r="F1033" s="264"/>
      <c r="G1033" s="274"/>
      <c r="H1033" s="266"/>
      <c r="I1033" s="274"/>
      <c r="J1033" s="266"/>
      <c r="K1033" s="274"/>
      <c r="L1033" s="266"/>
      <c r="M1033" s="271"/>
      <c r="N1033" s="266"/>
      <c r="O1033" s="275"/>
      <c r="P1033" s="270"/>
      <c r="Q1033" s="276"/>
      <c r="R1033" s="270"/>
      <c r="S1033" s="268"/>
      <c r="T1033" s="270"/>
      <c r="U1033" s="272"/>
      <c r="V1033" s="273"/>
      <c r="W1033" s="272"/>
      <c r="X1033" s="273"/>
      <c r="Y1033" s="319"/>
    </row>
    <row r="1034" spans="1:25" x14ac:dyDescent="0.3">
      <c r="A1034" s="262"/>
      <c r="B1034" s="262"/>
      <c r="C1034" s="264"/>
      <c r="D1034" s="262"/>
      <c r="E1034" s="263"/>
      <c r="F1034" s="264"/>
      <c r="G1034" s="274"/>
      <c r="H1034" s="266"/>
      <c r="I1034" s="274"/>
      <c r="J1034" s="266"/>
      <c r="K1034" s="274"/>
      <c r="L1034" s="266"/>
      <c r="M1034" s="271"/>
      <c r="N1034" s="266"/>
      <c r="O1034" s="275"/>
      <c r="P1034" s="270"/>
      <c r="Q1034" s="276"/>
      <c r="R1034" s="270"/>
      <c r="S1034" s="268"/>
      <c r="T1034" s="270"/>
      <c r="U1034" s="272"/>
      <c r="V1034" s="273"/>
      <c r="W1034" s="272"/>
      <c r="X1034" s="273"/>
      <c r="Y1034" s="319"/>
    </row>
    <row r="1035" spans="1:25" x14ac:dyDescent="0.3">
      <c r="A1035" s="262"/>
      <c r="B1035" s="262"/>
      <c r="C1035" s="264"/>
      <c r="D1035" s="262"/>
      <c r="E1035" s="263"/>
      <c r="F1035" s="264"/>
      <c r="G1035" s="274"/>
      <c r="H1035" s="266"/>
      <c r="I1035" s="274"/>
      <c r="J1035" s="266"/>
      <c r="K1035" s="274"/>
      <c r="L1035" s="266"/>
      <c r="M1035" s="271"/>
      <c r="N1035" s="266"/>
      <c r="O1035" s="275"/>
      <c r="P1035" s="270"/>
      <c r="Q1035" s="276"/>
      <c r="R1035" s="270"/>
      <c r="S1035" s="268"/>
      <c r="T1035" s="270"/>
      <c r="U1035" s="272"/>
      <c r="V1035" s="273"/>
      <c r="W1035" s="272"/>
      <c r="X1035" s="273"/>
      <c r="Y1035" s="319"/>
    </row>
    <row r="1036" spans="1:25" x14ac:dyDescent="0.3">
      <c r="A1036" s="262"/>
      <c r="B1036" s="262"/>
      <c r="C1036" s="264"/>
      <c r="D1036" s="262"/>
      <c r="E1036" s="263"/>
      <c r="F1036" s="264"/>
      <c r="G1036" s="274"/>
      <c r="H1036" s="266"/>
      <c r="I1036" s="274"/>
      <c r="J1036" s="266"/>
      <c r="K1036" s="274"/>
      <c r="L1036" s="266"/>
      <c r="M1036" s="271"/>
      <c r="N1036" s="266"/>
      <c r="O1036" s="275"/>
      <c r="P1036" s="270"/>
      <c r="Q1036" s="276"/>
      <c r="R1036" s="270"/>
      <c r="S1036" s="268"/>
      <c r="T1036" s="270"/>
      <c r="U1036" s="272"/>
      <c r="V1036" s="273"/>
      <c r="W1036" s="272"/>
      <c r="X1036" s="273"/>
      <c r="Y1036" s="319"/>
    </row>
    <row r="1037" spans="1:25" x14ac:dyDescent="0.3">
      <c r="A1037" s="262"/>
      <c r="B1037" s="262"/>
      <c r="C1037" s="264"/>
      <c r="D1037" s="262"/>
      <c r="E1037" s="263"/>
      <c r="F1037" s="264"/>
      <c r="G1037" s="274"/>
      <c r="H1037" s="266"/>
      <c r="I1037" s="274"/>
      <c r="J1037" s="266"/>
      <c r="K1037" s="274"/>
      <c r="L1037" s="266"/>
      <c r="M1037" s="271"/>
      <c r="N1037" s="266"/>
      <c r="O1037" s="275"/>
      <c r="P1037" s="270"/>
      <c r="Q1037" s="276"/>
      <c r="R1037" s="270"/>
      <c r="S1037" s="268"/>
      <c r="T1037" s="270"/>
      <c r="U1037" s="272"/>
      <c r="V1037" s="273"/>
      <c r="W1037" s="272"/>
      <c r="X1037" s="273"/>
      <c r="Y1037" s="319"/>
    </row>
    <row r="1038" spans="1:25" x14ac:dyDescent="0.3">
      <c r="A1038" s="262"/>
      <c r="B1038" s="262"/>
      <c r="C1038" s="264"/>
      <c r="D1038" s="262"/>
      <c r="E1038" s="263"/>
      <c r="F1038" s="264"/>
      <c r="G1038" s="274"/>
      <c r="H1038" s="266"/>
      <c r="I1038" s="274"/>
      <c r="J1038" s="266"/>
      <c r="K1038" s="274"/>
      <c r="L1038" s="266"/>
      <c r="M1038" s="271"/>
      <c r="N1038" s="266"/>
      <c r="O1038" s="275"/>
      <c r="P1038" s="270"/>
      <c r="Q1038" s="276"/>
      <c r="R1038" s="270"/>
      <c r="S1038" s="268"/>
      <c r="T1038" s="270"/>
      <c r="U1038" s="272"/>
      <c r="V1038" s="273"/>
      <c r="W1038" s="272"/>
      <c r="X1038" s="273"/>
      <c r="Y1038" s="319"/>
    </row>
    <row r="1039" spans="1:25" x14ac:dyDescent="0.3">
      <c r="A1039" s="262"/>
      <c r="B1039" s="262"/>
      <c r="C1039" s="264"/>
      <c r="D1039" s="262"/>
      <c r="E1039" s="263"/>
      <c r="F1039" s="264"/>
      <c r="G1039" s="274"/>
      <c r="H1039" s="266"/>
      <c r="I1039" s="274"/>
      <c r="J1039" s="266"/>
      <c r="K1039" s="274"/>
      <c r="L1039" s="266"/>
      <c r="M1039" s="271"/>
      <c r="N1039" s="266"/>
      <c r="O1039" s="275"/>
      <c r="P1039" s="270"/>
      <c r="Q1039" s="276"/>
      <c r="R1039" s="270"/>
      <c r="S1039" s="268"/>
      <c r="T1039" s="270"/>
      <c r="U1039" s="272"/>
      <c r="V1039" s="273"/>
      <c r="W1039" s="272"/>
      <c r="X1039" s="273"/>
      <c r="Y1039" s="319"/>
    </row>
    <row r="1040" spans="1:25" x14ac:dyDescent="0.3">
      <c r="A1040" s="262"/>
      <c r="B1040" s="262"/>
      <c r="C1040" s="264"/>
      <c r="D1040" s="262"/>
      <c r="E1040" s="263"/>
      <c r="F1040" s="264"/>
      <c r="G1040" s="265"/>
      <c r="H1040" s="266"/>
      <c r="I1040" s="267"/>
      <c r="J1040" s="266"/>
      <c r="K1040" s="267"/>
      <c r="L1040" s="266"/>
      <c r="M1040" s="268"/>
      <c r="N1040" s="266"/>
      <c r="O1040" s="269"/>
      <c r="P1040" s="270"/>
      <c r="Q1040" s="269"/>
      <c r="R1040" s="270"/>
      <c r="S1040" s="271"/>
      <c r="T1040" s="270"/>
      <c r="U1040" s="272"/>
      <c r="V1040" s="273"/>
      <c r="W1040" s="272"/>
      <c r="X1040" s="273"/>
      <c r="Y1040" s="319"/>
    </row>
    <row r="1041" spans="1:25" x14ac:dyDescent="0.3">
      <c r="A1041" s="262"/>
      <c r="B1041" s="262"/>
      <c r="C1041" s="264"/>
      <c r="D1041" s="262"/>
      <c r="E1041" s="263"/>
      <c r="F1041" s="264"/>
      <c r="G1041" s="265"/>
      <c r="H1041" s="266"/>
      <c r="I1041" s="267"/>
      <c r="J1041" s="266"/>
      <c r="K1041" s="267"/>
      <c r="L1041" s="266"/>
      <c r="M1041" s="268"/>
      <c r="N1041" s="266"/>
      <c r="O1041" s="269"/>
      <c r="P1041" s="270"/>
      <c r="Q1041" s="269"/>
      <c r="R1041" s="270"/>
      <c r="S1041" s="271"/>
      <c r="T1041" s="270"/>
      <c r="U1041" s="272"/>
      <c r="V1041" s="273"/>
      <c r="W1041" s="272"/>
      <c r="X1041" s="273"/>
      <c r="Y1041" s="319"/>
    </row>
    <row r="1042" spans="1:25" x14ac:dyDescent="0.3">
      <c r="A1042" s="262"/>
      <c r="B1042" s="262"/>
      <c r="C1042" s="264"/>
      <c r="D1042" s="262"/>
      <c r="E1042" s="263"/>
      <c r="F1042" s="264"/>
      <c r="G1042" s="274"/>
      <c r="H1042" s="266"/>
      <c r="I1042" s="274"/>
      <c r="J1042" s="266"/>
      <c r="K1042" s="274"/>
      <c r="L1042" s="266"/>
      <c r="M1042" s="271"/>
      <c r="N1042" s="266"/>
      <c r="O1042" s="269"/>
      <c r="P1042" s="270"/>
      <c r="Q1042" s="276"/>
      <c r="R1042" s="270"/>
      <c r="S1042" s="268"/>
      <c r="T1042" s="270"/>
      <c r="U1042" s="272"/>
      <c r="V1042" s="273"/>
      <c r="W1042" s="272"/>
      <c r="X1042" s="273"/>
      <c r="Y1042" s="319"/>
    </row>
    <row r="1043" spans="1:25" x14ac:dyDescent="0.3">
      <c r="A1043" s="262"/>
      <c r="B1043" s="262"/>
      <c r="C1043" s="264"/>
      <c r="D1043" s="262"/>
      <c r="E1043" s="263"/>
      <c r="F1043" s="264"/>
      <c r="G1043" s="274"/>
      <c r="H1043" s="266"/>
      <c r="I1043" s="274"/>
      <c r="J1043" s="266"/>
      <c r="K1043" s="274"/>
      <c r="L1043" s="266"/>
      <c r="M1043" s="271"/>
      <c r="N1043" s="266"/>
      <c r="O1043" s="275"/>
      <c r="P1043" s="270"/>
      <c r="Q1043" s="276"/>
      <c r="R1043" s="270"/>
      <c r="S1043" s="268"/>
      <c r="T1043" s="270"/>
      <c r="U1043" s="272"/>
      <c r="V1043" s="273"/>
      <c r="W1043" s="272"/>
      <c r="X1043" s="273"/>
      <c r="Y1043" s="319"/>
    </row>
    <row r="1044" spans="1:25" x14ac:dyDescent="0.3">
      <c r="A1044" s="262"/>
      <c r="B1044" s="262"/>
      <c r="C1044" s="264"/>
      <c r="D1044" s="262"/>
      <c r="E1044" s="263"/>
      <c r="F1044" s="264"/>
      <c r="G1044" s="274"/>
      <c r="H1044" s="266"/>
      <c r="I1044" s="274"/>
      <c r="J1044" s="266"/>
      <c r="K1044" s="274"/>
      <c r="L1044" s="266"/>
      <c r="M1044" s="271"/>
      <c r="N1044" s="266"/>
      <c r="O1044" s="275"/>
      <c r="P1044" s="270"/>
      <c r="Q1044" s="276"/>
      <c r="R1044" s="270"/>
      <c r="S1044" s="268"/>
      <c r="T1044" s="270"/>
      <c r="U1044" s="272"/>
      <c r="V1044" s="273"/>
      <c r="W1044" s="272"/>
      <c r="X1044" s="273"/>
      <c r="Y1044" s="319"/>
    </row>
    <row r="1045" spans="1:25" x14ac:dyDescent="0.3">
      <c r="A1045" s="262"/>
      <c r="B1045" s="262"/>
      <c r="C1045" s="264"/>
      <c r="D1045" s="262"/>
      <c r="E1045" s="263"/>
      <c r="F1045" s="264"/>
      <c r="G1045" s="274"/>
      <c r="H1045" s="266"/>
      <c r="I1045" s="274"/>
      <c r="J1045" s="266"/>
      <c r="K1045" s="274"/>
      <c r="L1045" s="266"/>
      <c r="M1045" s="271"/>
      <c r="N1045" s="266"/>
      <c r="O1045" s="275"/>
      <c r="P1045" s="270"/>
      <c r="Q1045" s="276"/>
      <c r="R1045" s="270"/>
      <c r="S1045" s="268"/>
      <c r="T1045" s="270"/>
      <c r="U1045" s="272"/>
      <c r="V1045" s="273"/>
      <c r="W1045" s="272"/>
      <c r="X1045" s="273"/>
      <c r="Y1045" s="319"/>
    </row>
    <row r="1046" spans="1:25" x14ac:dyDescent="0.3">
      <c r="A1046" s="262"/>
      <c r="B1046" s="262"/>
      <c r="C1046" s="264"/>
      <c r="D1046" s="262"/>
      <c r="E1046" s="263"/>
      <c r="F1046" s="264"/>
      <c r="G1046" s="274"/>
      <c r="H1046" s="266"/>
      <c r="I1046" s="274"/>
      <c r="J1046" s="266"/>
      <c r="K1046" s="274"/>
      <c r="L1046" s="266"/>
      <c r="M1046" s="271"/>
      <c r="N1046" s="266"/>
      <c r="O1046" s="275"/>
      <c r="P1046" s="270"/>
      <c r="Q1046" s="276"/>
      <c r="R1046" s="270"/>
      <c r="S1046" s="268"/>
      <c r="T1046" s="270"/>
      <c r="U1046" s="272"/>
      <c r="V1046" s="273"/>
      <c r="W1046" s="272"/>
      <c r="X1046" s="273"/>
      <c r="Y1046" s="319"/>
    </row>
    <row r="1047" spans="1:25" x14ac:dyDescent="0.3">
      <c r="A1047" s="262"/>
      <c r="B1047" s="262"/>
      <c r="C1047" s="264"/>
      <c r="D1047" s="262"/>
      <c r="E1047" s="263"/>
      <c r="F1047" s="264"/>
      <c r="G1047" s="274"/>
      <c r="H1047" s="266"/>
      <c r="I1047" s="274"/>
      <c r="J1047" s="266"/>
      <c r="K1047" s="274"/>
      <c r="L1047" s="266"/>
      <c r="M1047" s="271"/>
      <c r="N1047" s="266"/>
      <c r="O1047" s="275"/>
      <c r="P1047" s="270"/>
      <c r="Q1047" s="276"/>
      <c r="R1047" s="270"/>
      <c r="S1047" s="268"/>
      <c r="T1047" s="270"/>
      <c r="U1047" s="272"/>
      <c r="V1047" s="273"/>
      <c r="W1047" s="272"/>
      <c r="X1047" s="273"/>
      <c r="Y1047" s="319"/>
    </row>
    <row r="1048" spans="1:25" x14ac:dyDescent="0.3">
      <c r="A1048" s="262"/>
      <c r="B1048" s="262"/>
      <c r="C1048" s="264"/>
      <c r="D1048" s="262"/>
      <c r="E1048" s="263"/>
      <c r="F1048" s="264"/>
      <c r="G1048" s="274"/>
      <c r="H1048" s="266"/>
      <c r="I1048" s="274"/>
      <c r="J1048" s="266"/>
      <c r="K1048" s="274"/>
      <c r="L1048" s="266"/>
      <c r="M1048" s="271"/>
      <c r="N1048" s="266"/>
      <c r="O1048" s="269"/>
      <c r="P1048" s="270"/>
      <c r="Q1048" s="276"/>
      <c r="R1048" s="270"/>
      <c r="S1048" s="268"/>
      <c r="T1048" s="270"/>
      <c r="U1048" s="272"/>
      <c r="V1048" s="273"/>
      <c r="W1048" s="272"/>
      <c r="X1048" s="273"/>
      <c r="Y1048" s="319"/>
    </row>
    <row r="1049" spans="1:25" x14ac:dyDescent="0.3">
      <c r="A1049" s="262"/>
      <c r="B1049" s="262"/>
      <c r="C1049" s="264"/>
      <c r="D1049" s="262"/>
      <c r="E1049" s="263"/>
      <c r="F1049" s="264"/>
      <c r="G1049" s="274"/>
      <c r="H1049" s="266"/>
      <c r="I1049" s="274"/>
      <c r="J1049" s="266"/>
      <c r="K1049" s="274"/>
      <c r="L1049" s="266"/>
      <c r="M1049" s="271"/>
      <c r="N1049" s="266"/>
      <c r="O1049" s="269"/>
      <c r="P1049" s="270"/>
      <c r="Q1049" s="276"/>
      <c r="R1049" s="270"/>
      <c r="S1049" s="268"/>
      <c r="T1049" s="270"/>
      <c r="U1049" s="272"/>
      <c r="V1049" s="273"/>
      <c r="W1049" s="272"/>
      <c r="X1049" s="273"/>
      <c r="Y1049" s="319"/>
    </row>
    <row r="1050" spans="1:25" x14ac:dyDescent="0.3">
      <c r="A1050" s="262"/>
      <c r="B1050" s="262"/>
      <c r="C1050" s="264"/>
      <c r="D1050" s="262"/>
      <c r="E1050" s="263"/>
      <c r="F1050" s="264"/>
      <c r="G1050" s="274"/>
      <c r="H1050" s="266"/>
      <c r="I1050" s="274"/>
      <c r="J1050" s="266"/>
      <c r="K1050" s="274"/>
      <c r="L1050" s="266"/>
      <c r="M1050" s="271"/>
      <c r="N1050" s="266"/>
      <c r="O1050" s="269"/>
      <c r="P1050" s="270"/>
      <c r="Q1050" s="276"/>
      <c r="R1050" s="270"/>
      <c r="S1050" s="268"/>
      <c r="T1050" s="270"/>
      <c r="U1050" s="272"/>
      <c r="V1050" s="273"/>
      <c r="W1050" s="272"/>
      <c r="X1050" s="273"/>
      <c r="Y1050" s="319"/>
    </row>
    <row r="1051" spans="1:25" x14ac:dyDescent="0.3">
      <c r="A1051" s="262"/>
      <c r="B1051" s="262"/>
      <c r="C1051" s="264"/>
      <c r="D1051" s="262"/>
      <c r="E1051" s="263"/>
      <c r="F1051" s="264"/>
      <c r="G1051" s="274"/>
      <c r="H1051" s="266"/>
      <c r="I1051" s="274"/>
      <c r="J1051" s="266"/>
      <c r="K1051" s="274"/>
      <c r="L1051" s="266"/>
      <c r="M1051" s="271"/>
      <c r="N1051" s="266"/>
      <c r="O1051" s="275"/>
      <c r="P1051" s="270"/>
      <c r="Q1051" s="276"/>
      <c r="R1051" s="270"/>
      <c r="S1051" s="268"/>
      <c r="T1051" s="270"/>
      <c r="U1051" s="272"/>
      <c r="V1051" s="273"/>
      <c r="W1051" s="272"/>
      <c r="X1051" s="273"/>
      <c r="Y1051" s="319"/>
    </row>
    <row r="1052" spans="1:25" x14ac:dyDescent="0.3">
      <c r="A1052" s="262"/>
      <c r="B1052" s="262"/>
      <c r="C1052" s="264"/>
      <c r="D1052" s="262"/>
      <c r="E1052" s="263"/>
      <c r="F1052" s="264"/>
      <c r="G1052" s="274"/>
      <c r="H1052" s="266"/>
      <c r="I1052" s="274"/>
      <c r="J1052" s="266"/>
      <c r="K1052" s="274"/>
      <c r="L1052" s="266"/>
      <c r="M1052" s="271"/>
      <c r="N1052" s="266"/>
      <c r="O1052" s="275"/>
      <c r="P1052" s="270"/>
      <c r="Q1052" s="276"/>
      <c r="R1052" s="270"/>
      <c r="S1052" s="268"/>
      <c r="T1052" s="270"/>
      <c r="U1052" s="272"/>
      <c r="V1052" s="273"/>
      <c r="W1052" s="272"/>
      <c r="X1052" s="273"/>
      <c r="Y1052" s="319"/>
    </row>
    <row r="1053" spans="1:25" x14ac:dyDescent="0.3">
      <c r="A1053" s="262"/>
      <c r="B1053" s="262"/>
      <c r="C1053" s="264"/>
      <c r="D1053" s="262"/>
      <c r="E1053" s="263"/>
      <c r="F1053" s="264"/>
      <c r="G1053" s="274"/>
      <c r="H1053" s="266"/>
      <c r="I1053" s="274"/>
      <c r="J1053" s="266"/>
      <c r="K1053" s="274"/>
      <c r="L1053" s="266"/>
      <c r="M1053" s="271"/>
      <c r="N1053" s="266"/>
      <c r="O1053" s="269"/>
      <c r="P1053" s="270"/>
      <c r="Q1053" s="276"/>
      <c r="R1053" s="270"/>
      <c r="S1053" s="268"/>
      <c r="T1053" s="270"/>
      <c r="U1053" s="272"/>
      <c r="V1053" s="273"/>
      <c r="W1053" s="272"/>
      <c r="X1053" s="273"/>
      <c r="Y1053" s="319"/>
    </row>
    <row r="1054" spans="1:25" x14ac:dyDescent="0.3">
      <c r="A1054" s="262"/>
      <c r="B1054" s="262"/>
      <c r="C1054" s="264"/>
      <c r="D1054" s="262"/>
      <c r="E1054" s="263"/>
      <c r="F1054" s="264"/>
      <c r="G1054" s="274"/>
      <c r="H1054" s="266"/>
      <c r="I1054" s="274"/>
      <c r="J1054" s="266"/>
      <c r="K1054" s="274"/>
      <c r="L1054" s="266"/>
      <c r="M1054" s="271"/>
      <c r="N1054" s="266"/>
      <c r="O1054" s="269"/>
      <c r="P1054" s="270"/>
      <c r="Q1054" s="276"/>
      <c r="R1054" s="270"/>
      <c r="S1054" s="268"/>
      <c r="T1054" s="270"/>
      <c r="U1054" s="272"/>
      <c r="V1054" s="273"/>
      <c r="W1054" s="272"/>
      <c r="X1054" s="273"/>
      <c r="Y1054" s="319"/>
    </row>
    <row r="1055" spans="1:25" x14ac:dyDescent="0.3">
      <c r="A1055" s="262"/>
      <c r="B1055" s="262"/>
      <c r="C1055" s="264"/>
      <c r="D1055" s="262"/>
      <c r="E1055" s="263"/>
      <c r="F1055" s="264"/>
      <c r="G1055" s="274"/>
      <c r="H1055" s="266"/>
      <c r="I1055" s="274"/>
      <c r="J1055" s="266"/>
      <c r="K1055" s="274"/>
      <c r="L1055" s="266"/>
      <c r="M1055" s="271"/>
      <c r="N1055" s="266"/>
      <c r="O1055" s="269"/>
      <c r="P1055" s="270"/>
      <c r="Q1055" s="276"/>
      <c r="R1055" s="270"/>
      <c r="S1055" s="268"/>
      <c r="T1055" s="270"/>
      <c r="U1055" s="272"/>
      <c r="V1055" s="273"/>
      <c r="W1055" s="272"/>
      <c r="X1055" s="273"/>
      <c r="Y1055" s="319"/>
    </row>
    <row r="1056" spans="1:25" x14ac:dyDescent="0.3">
      <c r="A1056" s="262"/>
      <c r="B1056" s="262"/>
      <c r="C1056" s="264"/>
      <c r="D1056" s="262"/>
      <c r="E1056" s="263"/>
      <c r="F1056" s="264"/>
      <c r="G1056" s="274"/>
      <c r="H1056" s="266"/>
      <c r="I1056" s="274"/>
      <c r="J1056" s="266"/>
      <c r="K1056" s="274"/>
      <c r="L1056" s="266"/>
      <c r="M1056" s="271"/>
      <c r="N1056" s="266"/>
      <c r="O1056" s="269"/>
      <c r="P1056" s="270"/>
      <c r="Q1056" s="276"/>
      <c r="R1056" s="270"/>
      <c r="S1056" s="268"/>
      <c r="T1056" s="270"/>
      <c r="U1056" s="272"/>
      <c r="V1056" s="273"/>
      <c r="W1056" s="272"/>
      <c r="X1056" s="273"/>
      <c r="Y1056" s="319"/>
    </row>
    <row r="1057" spans="1:25" x14ac:dyDescent="0.3">
      <c r="A1057" s="262"/>
      <c r="B1057" s="262"/>
      <c r="C1057" s="264"/>
      <c r="D1057" s="262"/>
      <c r="E1057" s="263"/>
      <c r="F1057" s="264"/>
      <c r="G1057" s="274"/>
      <c r="H1057" s="266"/>
      <c r="I1057" s="274"/>
      <c r="J1057" s="266"/>
      <c r="K1057" s="274"/>
      <c r="L1057" s="266"/>
      <c r="M1057" s="271"/>
      <c r="N1057" s="266"/>
      <c r="O1057" s="269"/>
      <c r="P1057" s="270"/>
      <c r="Q1057" s="276"/>
      <c r="R1057" s="270"/>
      <c r="S1057" s="268"/>
      <c r="T1057" s="270"/>
      <c r="U1057" s="272"/>
      <c r="V1057" s="273"/>
      <c r="W1057" s="272"/>
      <c r="X1057" s="273"/>
      <c r="Y1057" s="319"/>
    </row>
    <row r="1058" spans="1:25" x14ac:dyDescent="0.3">
      <c r="A1058" s="262"/>
      <c r="B1058" s="262"/>
      <c r="C1058" s="264"/>
      <c r="D1058" s="262"/>
      <c r="E1058" s="263"/>
      <c r="F1058" s="264"/>
      <c r="G1058" s="274"/>
      <c r="H1058" s="266"/>
      <c r="I1058" s="274"/>
      <c r="J1058" s="266"/>
      <c r="K1058" s="274"/>
      <c r="L1058" s="266"/>
      <c r="M1058" s="271"/>
      <c r="N1058" s="266"/>
      <c r="O1058" s="269"/>
      <c r="P1058" s="270"/>
      <c r="Q1058" s="276"/>
      <c r="R1058" s="270"/>
      <c r="S1058" s="268"/>
      <c r="T1058" s="270"/>
      <c r="U1058" s="272"/>
      <c r="V1058" s="273"/>
      <c r="W1058" s="272"/>
      <c r="X1058" s="273"/>
      <c r="Y1058" s="319"/>
    </row>
    <row r="1059" spans="1:25" x14ac:dyDescent="0.3">
      <c r="A1059" s="262"/>
      <c r="B1059" s="262"/>
      <c r="C1059" s="264"/>
      <c r="D1059" s="262"/>
      <c r="E1059" s="263"/>
      <c r="F1059" s="264"/>
      <c r="G1059" s="274"/>
      <c r="H1059" s="266"/>
      <c r="I1059" s="274"/>
      <c r="J1059" s="266"/>
      <c r="K1059" s="274"/>
      <c r="L1059" s="266"/>
      <c r="M1059" s="271"/>
      <c r="N1059" s="266"/>
      <c r="O1059" s="269"/>
      <c r="P1059" s="270"/>
      <c r="Q1059" s="276"/>
      <c r="R1059" s="270"/>
      <c r="S1059" s="268"/>
      <c r="T1059" s="270"/>
      <c r="U1059" s="272"/>
      <c r="V1059" s="273"/>
      <c r="W1059" s="272"/>
      <c r="X1059" s="273"/>
      <c r="Y1059" s="319"/>
    </row>
    <row r="1060" spans="1:25" x14ac:dyDescent="0.3">
      <c r="A1060" s="262"/>
      <c r="B1060" s="262"/>
      <c r="C1060" s="264"/>
      <c r="D1060" s="262"/>
      <c r="E1060" s="263"/>
      <c r="F1060" s="264"/>
      <c r="G1060" s="274"/>
      <c r="H1060" s="266"/>
      <c r="I1060" s="274"/>
      <c r="J1060" s="266"/>
      <c r="K1060" s="274"/>
      <c r="L1060" s="266"/>
      <c r="M1060" s="271"/>
      <c r="N1060" s="266"/>
      <c r="O1060" s="269"/>
      <c r="P1060" s="270"/>
      <c r="Q1060" s="276"/>
      <c r="R1060" s="270"/>
      <c r="S1060" s="268"/>
      <c r="T1060" s="270"/>
      <c r="U1060" s="272"/>
      <c r="V1060" s="273"/>
      <c r="W1060" s="272"/>
      <c r="X1060" s="273"/>
      <c r="Y1060" s="319"/>
    </row>
    <row r="1061" spans="1:25" x14ac:dyDescent="0.3">
      <c r="A1061" s="262"/>
      <c r="B1061" s="262"/>
      <c r="C1061" s="264"/>
      <c r="D1061" s="262"/>
      <c r="E1061" s="263"/>
      <c r="F1061" s="264"/>
      <c r="G1061" s="274"/>
      <c r="H1061" s="266"/>
      <c r="I1061" s="274"/>
      <c r="J1061" s="266"/>
      <c r="K1061" s="274"/>
      <c r="L1061" s="266"/>
      <c r="M1061" s="271"/>
      <c r="N1061" s="266"/>
      <c r="O1061" s="269"/>
      <c r="P1061" s="270"/>
      <c r="Q1061" s="276"/>
      <c r="R1061" s="270"/>
      <c r="S1061" s="268"/>
      <c r="T1061" s="270"/>
      <c r="U1061" s="272"/>
      <c r="V1061" s="273"/>
      <c r="W1061" s="272"/>
      <c r="X1061" s="273"/>
      <c r="Y1061" s="319"/>
    </row>
    <row r="1062" spans="1:25" x14ac:dyDescent="0.3">
      <c r="A1062" s="262"/>
      <c r="B1062" s="262"/>
      <c r="C1062" s="264"/>
      <c r="D1062" s="262"/>
      <c r="E1062" s="263"/>
      <c r="F1062" s="264"/>
      <c r="G1062" s="274"/>
      <c r="H1062" s="266"/>
      <c r="I1062" s="274"/>
      <c r="J1062" s="266"/>
      <c r="K1062" s="274"/>
      <c r="L1062" s="266"/>
      <c r="M1062" s="271"/>
      <c r="N1062" s="266"/>
      <c r="O1062" s="269"/>
      <c r="P1062" s="270"/>
      <c r="Q1062" s="276"/>
      <c r="R1062" s="270"/>
      <c r="S1062" s="268"/>
      <c r="T1062" s="270"/>
      <c r="U1062" s="272"/>
      <c r="V1062" s="273"/>
      <c r="W1062" s="272"/>
      <c r="X1062" s="273"/>
      <c r="Y1062" s="319"/>
    </row>
    <row r="1063" spans="1:25" x14ac:dyDescent="0.3">
      <c r="A1063" s="262"/>
      <c r="B1063" s="262"/>
      <c r="C1063" s="264"/>
      <c r="D1063" s="262"/>
      <c r="E1063" s="263"/>
      <c r="F1063" s="264"/>
      <c r="G1063" s="265"/>
      <c r="H1063" s="266"/>
      <c r="I1063" s="267"/>
      <c r="J1063" s="266"/>
      <c r="K1063" s="267"/>
      <c r="L1063" s="266"/>
      <c r="M1063" s="268"/>
      <c r="N1063" s="266"/>
      <c r="O1063" s="269"/>
      <c r="P1063" s="270"/>
      <c r="Q1063" s="269"/>
      <c r="R1063" s="270"/>
      <c r="S1063" s="271"/>
      <c r="T1063" s="270"/>
      <c r="U1063" s="272"/>
      <c r="V1063" s="273"/>
      <c r="W1063" s="272"/>
      <c r="X1063" s="273"/>
      <c r="Y1063" s="319"/>
    </row>
    <row r="1064" spans="1:25" x14ac:dyDescent="0.3">
      <c r="A1064" s="262"/>
      <c r="B1064" s="262"/>
      <c r="C1064" s="264"/>
      <c r="D1064" s="262"/>
      <c r="E1064" s="263"/>
      <c r="F1064" s="264"/>
      <c r="G1064" s="274"/>
      <c r="H1064" s="266"/>
      <c r="I1064" s="274"/>
      <c r="J1064" s="266"/>
      <c r="K1064" s="274"/>
      <c r="L1064" s="266"/>
      <c r="M1064" s="271"/>
      <c r="N1064" s="266"/>
      <c r="O1064" s="269"/>
      <c r="P1064" s="270"/>
      <c r="Q1064" s="276"/>
      <c r="R1064" s="270"/>
      <c r="S1064" s="268"/>
      <c r="T1064" s="270"/>
      <c r="U1064" s="272"/>
      <c r="V1064" s="273"/>
      <c r="W1064" s="272"/>
      <c r="X1064" s="273"/>
      <c r="Y1064" s="319"/>
    </row>
    <row r="1065" spans="1:25" x14ac:dyDescent="0.3">
      <c r="A1065" s="262"/>
      <c r="B1065" s="262"/>
      <c r="C1065" s="264"/>
      <c r="D1065" s="262"/>
      <c r="E1065" s="263"/>
      <c r="F1065" s="264"/>
      <c r="G1065" s="274"/>
      <c r="H1065" s="266"/>
      <c r="I1065" s="274"/>
      <c r="J1065" s="266"/>
      <c r="K1065" s="274"/>
      <c r="L1065" s="266"/>
      <c r="M1065" s="271"/>
      <c r="N1065" s="266"/>
      <c r="O1065" s="269"/>
      <c r="P1065" s="270"/>
      <c r="Q1065" s="276"/>
      <c r="R1065" s="270"/>
      <c r="S1065" s="268"/>
      <c r="T1065" s="270"/>
      <c r="U1065" s="272"/>
      <c r="V1065" s="273"/>
      <c r="W1065" s="272"/>
      <c r="X1065" s="273"/>
      <c r="Y1065" s="319"/>
    </row>
    <row r="1066" spans="1:25" x14ac:dyDescent="0.3">
      <c r="A1066" s="262"/>
      <c r="B1066" s="262"/>
      <c r="C1066" s="264"/>
      <c r="D1066" s="262"/>
      <c r="E1066" s="263"/>
      <c r="F1066" s="264"/>
      <c r="G1066" s="274"/>
      <c r="H1066" s="266"/>
      <c r="I1066" s="274"/>
      <c r="J1066" s="266"/>
      <c r="K1066" s="274"/>
      <c r="L1066" s="266"/>
      <c r="M1066" s="271"/>
      <c r="N1066" s="266"/>
      <c r="O1066" s="269"/>
      <c r="P1066" s="270"/>
      <c r="Q1066" s="276"/>
      <c r="R1066" s="270"/>
      <c r="S1066" s="268"/>
      <c r="T1066" s="270"/>
      <c r="U1066" s="272"/>
      <c r="V1066" s="273"/>
      <c r="W1066" s="272"/>
      <c r="X1066" s="273"/>
      <c r="Y1066" s="319"/>
    </row>
    <row r="1067" spans="1:25" x14ac:dyDescent="0.3">
      <c r="A1067" s="262"/>
      <c r="B1067" s="262"/>
      <c r="C1067" s="264"/>
      <c r="D1067" s="262"/>
      <c r="E1067" s="263"/>
      <c r="F1067" s="264"/>
      <c r="G1067" s="274"/>
      <c r="H1067" s="266"/>
      <c r="I1067" s="274"/>
      <c r="J1067" s="266"/>
      <c r="K1067" s="274"/>
      <c r="L1067" s="266"/>
      <c r="M1067" s="271"/>
      <c r="N1067" s="266"/>
      <c r="O1067" s="275"/>
      <c r="P1067" s="270"/>
      <c r="Q1067" s="276"/>
      <c r="R1067" s="270"/>
      <c r="S1067" s="268"/>
      <c r="T1067" s="270"/>
      <c r="U1067" s="272"/>
      <c r="V1067" s="273"/>
      <c r="W1067" s="272"/>
      <c r="X1067" s="273"/>
      <c r="Y1067" s="319"/>
    </row>
    <row r="1068" spans="1:25" x14ac:dyDescent="0.3">
      <c r="A1068" s="262"/>
      <c r="B1068" s="262"/>
      <c r="C1068" s="264"/>
      <c r="D1068" s="262"/>
      <c r="E1068" s="263"/>
      <c r="F1068" s="264"/>
      <c r="G1068" s="274"/>
      <c r="H1068" s="266"/>
      <c r="I1068" s="274"/>
      <c r="J1068" s="266"/>
      <c r="K1068" s="274"/>
      <c r="L1068" s="266"/>
      <c r="M1068" s="271"/>
      <c r="N1068" s="266"/>
      <c r="O1068" s="275"/>
      <c r="P1068" s="270"/>
      <c r="Q1068" s="276"/>
      <c r="R1068" s="270"/>
      <c r="S1068" s="268"/>
      <c r="T1068" s="270"/>
      <c r="U1068" s="272"/>
      <c r="V1068" s="273"/>
      <c r="W1068" s="272"/>
      <c r="X1068" s="273"/>
      <c r="Y1068" s="319"/>
    </row>
    <row r="1069" spans="1:25" x14ac:dyDescent="0.3">
      <c r="A1069" s="262"/>
      <c r="B1069" s="262"/>
      <c r="C1069" s="264"/>
      <c r="D1069" s="262"/>
      <c r="E1069" s="263"/>
      <c r="F1069" s="264"/>
      <c r="G1069" s="265"/>
      <c r="H1069" s="266"/>
      <c r="I1069" s="267"/>
      <c r="J1069" s="266"/>
      <c r="K1069" s="267"/>
      <c r="L1069" s="266"/>
      <c r="M1069" s="268"/>
      <c r="N1069" s="266"/>
      <c r="O1069" s="269"/>
      <c r="P1069" s="270"/>
      <c r="Q1069" s="269"/>
      <c r="R1069" s="270"/>
      <c r="S1069" s="271"/>
      <c r="T1069" s="270"/>
      <c r="U1069" s="272"/>
      <c r="V1069" s="273"/>
      <c r="W1069" s="272"/>
      <c r="X1069" s="273"/>
      <c r="Y1069" s="319"/>
    </row>
    <row r="1070" spans="1:25" x14ac:dyDescent="0.3">
      <c r="A1070" s="262"/>
      <c r="B1070" s="262"/>
      <c r="C1070" s="264"/>
      <c r="D1070" s="262"/>
      <c r="E1070" s="263"/>
      <c r="F1070" s="264"/>
      <c r="G1070" s="265"/>
      <c r="H1070" s="266"/>
      <c r="I1070" s="267"/>
      <c r="J1070" s="266"/>
      <c r="K1070" s="267"/>
      <c r="L1070" s="266"/>
      <c r="M1070" s="268"/>
      <c r="N1070" s="266"/>
      <c r="O1070" s="269"/>
      <c r="P1070" s="270"/>
      <c r="Q1070" s="269"/>
      <c r="R1070" s="270"/>
      <c r="S1070" s="271"/>
      <c r="T1070" s="270"/>
      <c r="U1070" s="272"/>
      <c r="V1070" s="273"/>
      <c r="W1070" s="272"/>
      <c r="X1070" s="273"/>
      <c r="Y1070" s="319"/>
    </row>
    <row r="1071" spans="1:25" x14ac:dyDescent="0.3">
      <c r="A1071" s="262"/>
      <c r="B1071" s="262"/>
      <c r="C1071" s="264"/>
      <c r="D1071" s="262"/>
      <c r="E1071" s="263"/>
      <c r="F1071" s="264"/>
      <c r="G1071" s="274"/>
      <c r="H1071" s="266"/>
      <c r="I1071" s="274"/>
      <c r="J1071" s="266"/>
      <c r="K1071" s="274"/>
      <c r="L1071" s="266"/>
      <c r="M1071" s="271"/>
      <c r="N1071" s="266"/>
      <c r="O1071" s="269"/>
      <c r="P1071" s="270"/>
      <c r="Q1071" s="276"/>
      <c r="R1071" s="270"/>
      <c r="S1071" s="268"/>
      <c r="T1071" s="270"/>
      <c r="U1071" s="272"/>
      <c r="V1071" s="273"/>
      <c r="W1071" s="272"/>
      <c r="X1071" s="273"/>
      <c r="Y1071" s="319"/>
    </row>
    <row r="1072" spans="1:25" x14ac:dyDescent="0.3">
      <c r="A1072" s="262"/>
      <c r="B1072" s="262"/>
      <c r="C1072" s="264"/>
      <c r="D1072" s="262"/>
      <c r="E1072" s="263"/>
      <c r="F1072" s="264"/>
      <c r="G1072" s="274"/>
      <c r="H1072" s="266"/>
      <c r="I1072" s="274"/>
      <c r="J1072" s="266"/>
      <c r="K1072" s="274"/>
      <c r="L1072" s="266"/>
      <c r="M1072" s="271"/>
      <c r="N1072" s="266"/>
      <c r="O1072" s="269"/>
      <c r="P1072" s="270"/>
      <c r="Q1072" s="276"/>
      <c r="R1072" s="270"/>
      <c r="S1072" s="268"/>
      <c r="T1072" s="270"/>
      <c r="U1072" s="272"/>
      <c r="V1072" s="273"/>
      <c r="W1072" s="272"/>
      <c r="X1072" s="273"/>
      <c r="Y1072" s="319"/>
    </row>
    <row r="1073" spans="1:25" x14ac:dyDescent="0.3">
      <c r="A1073" s="262"/>
      <c r="B1073" s="262"/>
      <c r="C1073" s="264"/>
      <c r="D1073" s="262"/>
      <c r="E1073" s="263"/>
      <c r="F1073" s="264"/>
      <c r="G1073" s="274"/>
      <c r="H1073" s="266"/>
      <c r="I1073" s="274"/>
      <c r="J1073" s="266"/>
      <c r="K1073" s="274"/>
      <c r="L1073" s="266"/>
      <c r="M1073" s="271"/>
      <c r="N1073" s="266"/>
      <c r="O1073" s="269"/>
      <c r="P1073" s="270"/>
      <c r="Q1073" s="276"/>
      <c r="R1073" s="270"/>
      <c r="S1073" s="268"/>
      <c r="T1073" s="270"/>
      <c r="U1073" s="272"/>
      <c r="V1073" s="273"/>
      <c r="W1073" s="272"/>
      <c r="X1073" s="273"/>
      <c r="Y1073" s="319"/>
    </row>
    <row r="1074" spans="1:25" x14ac:dyDescent="0.3">
      <c r="A1074" s="262"/>
      <c r="B1074" s="262"/>
      <c r="C1074" s="264"/>
      <c r="D1074" s="262"/>
      <c r="E1074" s="263"/>
      <c r="F1074" s="264"/>
      <c r="G1074" s="265"/>
      <c r="H1074" s="266"/>
      <c r="I1074" s="267"/>
      <c r="J1074" s="266"/>
      <c r="K1074" s="267"/>
      <c r="L1074" s="266"/>
      <c r="M1074" s="268"/>
      <c r="N1074" s="266"/>
      <c r="O1074" s="269"/>
      <c r="P1074" s="270"/>
      <c r="Q1074" s="276"/>
      <c r="R1074" s="270"/>
      <c r="S1074" s="268"/>
      <c r="T1074" s="270"/>
      <c r="U1074" s="272"/>
      <c r="V1074" s="273"/>
      <c r="W1074" s="272"/>
      <c r="X1074" s="273"/>
      <c r="Y1074" s="319"/>
    </row>
    <row r="1075" spans="1:25" x14ac:dyDescent="0.3">
      <c r="A1075" s="262"/>
      <c r="B1075" s="262"/>
      <c r="C1075" s="264"/>
      <c r="D1075" s="262"/>
      <c r="E1075" s="263"/>
      <c r="F1075" s="264"/>
      <c r="G1075" s="265"/>
      <c r="H1075" s="266"/>
      <c r="I1075" s="267"/>
      <c r="J1075" s="266"/>
      <c r="K1075" s="267"/>
      <c r="L1075" s="266"/>
      <c r="M1075" s="268"/>
      <c r="N1075" s="266"/>
      <c r="O1075" s="269"/>
      <c r="P1075" s="270"/>
      <c r="Q1075" s="276"/>
      <c r="R1075" s="270"/>
      <c r="S1075" s="268"/>
      <c r="T1075" s="270"/>
      <c r="U1075" s="272"/>
      <c r="V1075" s="273"/>
      <c r="W1075" s="272"/>
      <c r="X1075" s="273"/>
      <c r="Y1075" s="319"/>
    </row>
    <row r="1076" spans="1:25" x14ac:dyDescent="0.3">
      <c r="A1076" s="262"/>
      <c r="B1076" s="262"/>
      <c r="C1076" s="264"/>
      <c r="D1076" s="262"/>
      <c r="E1076" s="263"/>
      <c r="F1076" s="264"/>
      <c r="G1076" s="265"/>
      <c r="H1076" s="266"/>
      <c r="I1076" s="267"/>
      <c r="J1076" s="266"/>
      <c r="K1076" s="267"/>
      <c r="L1076" s="266"/>
      <c r="M1076" s="268"/>
      <c r="N1076" s="266"/>
      <c r="O1076" s="269"/>
      <c r="P1076" s="270"/>
      <c r="Q1076" s="276"/>
      <c r="R1076" s="270"/>
      <c r="S1076" s="268"/>
      <c r="T1076" s="270"/>
      <c r="U1076" s="272"/>
      <c r="V1076" s="273"/>
      <c r="W1076" s="272"/>
      <c r="X1076" s="273"/>
      <c r="Y1076" s="319"/>
    </row>
    <row r="1077" spans="1:25" x14ac:dyDescent="0.3">
      <c r="A1077" s="262"/>
      <c r="B1077" s="262"/>
      <c r="C1077" s="264"/>
      <c r="D1077" s="262"/>
      <c r="E1077" s="263"/>
      <c r="F1077" s="264"/>
      <c r="G1077" s="274"/>
      <c r="H1077" s="266"/>
      <c r="I1077" s="274"/>
      <c r="J1077" s="266"/>
      <c r="K1077" s="274"/>
      <c r="L1077" s="266"/>
      <c r="M1077" s="271"/>
      <c r="N1077" s="266"/>
      <c r="O1077" s="269"/>
      <c r="P1077" s="270"/>
      <c r="Q1077" s="269"/>
      <c r="R1077" s="270"/>
      <c r="S1077" s="271"/>
      <c r="T1077" s="270"/>
      <c r="U1077" s="272"/>
      <c r="V1077" s="273"/>
      <c r="W1077" s="278"/>
      <c r="X1077" s="273"/>
      <c r="Y1077" s="319"/>
    </row>
    <row r="1078" spans="1:25" x14ac:dyDescent="0.3">
      <c r="A1078" s="3"/>
      <c r="B1078" s="3"/>
      <c r="C1078" s="4"/>
      <c r="D1078" s="3"/>
      <c r="E1078" s="3"/>
      <c r="F1078" s="4"/>
      <c r="G1078" s="5"/>
      <c r="H1078" s="6"/>
      <c r="I1078" s="5"/>
      <c r="J1078" s="6"/>
      <c r="K1078" s="5"/>
      <c r="L1078" s="6"/>
      <c r="M1078" s="5"/>
      <c r="N1078" s="6"/>
      <c r="O1078" s="7"/>
      <c r="P1078" s="8"/>
      <c r="Q1078" s="7"/>
      <c r="R1078" s="8"/>
      <c r="S1078" s="7"/>
      <c r="T1078" s="8"/>
      <c r="U1078" s="9"/>
      <c r="V1078" s="10"/>
      <c r="W1078" s="9"/>
      <c r="X1078" s="10"/>
      <c r="Y1078" s="2"/>
    </row>
    <row r="1079" spans="1:25" x14ac:dyDescent="0.3">
      <c r="A1079" s="262"/>
      <c r="B1079" s="262"/>
      <c r="C1079" s="264"/>
      <c r="D1079" s="262"/>
      <c r="E1079" s="263"/>
      <c r="F1079" s="264"/>
      <c r="G1079" s="265"/>
      <c r="H1079" s="266"/>
      <c r="I1079" s="267"/>
      <c r="J1079" s="266"/>
      <c r="K1079" s="267"/>
      <c r="L1079" s="266"/>
      <c r="M1079" s="268"/>
      <c r="N1079" s="266"/>
      <c r="O1079" s="269"/>
      <c r="P1079" s="270"/>
      <c r="Q1079" s="269"/>
      <c r="R1079" s="270"/>
      <c r="S1079" s="271"/>
      <c r="T1079" s="270"/>
      <c r="U1079" s="272"/>
      <c r="V1079" s="273"/>
      <c r="W1079" s="272"/>
      <c r="X1079" s="273"/>
      <c r="Y1079" s="319"/>
    </row>
    <row r="1080" spans="1:25" x14ac:dyDescent="0.3">
      <c r="A1080" s="262"/>
      <c r="B1080" s="262"/>
      <c r="C1080" s="264"/>
      <c r="D1080" s="262"/>
      <c r="E1080" s="263"/>
      <c r="F1080" s="264"/>
      <c r="G1080" s="265"/>
      <c r="H1080" s="266"/>
      <c r="I1080" s="267"/>
      <c r="J1080" s="266"/>
      <c r="K1080" s="267"/>
      <c r="L1080" s="266"/>
      <c r="M1080" s="268"/>
      <c r="N1080" s="266"/>
      <c r="O1080" s="269"/>
      <c r="P1080" s="270"/>
      <c r="Q1080" s="269"/>
      <c r="R1080" s="270"/>
      <c r="S1080" s="271"/>
      <c r="T1080" s="270"/>
      <c r="U1080" s="272"/>
      <c r="V1080" s="273"/>
      <c r="W1080" s="272"/>
      <c r="X1080" s="273"/>
      <c r="Y1080" s="319"/>
    </row>
    <row r="1081" spans="1:25" x14ac:dyDescent="0.3">
      <c r="A1081" s="262"/>
      <c r="B1081" s="262"/>
      <c r="C1081" s="264"/>
      <c r="D1081" s="262"/>
      <c r="E1081" s="263"/>
      <c r="F1081" s="264"/>
      <c r="G1081" s="265"/>
      <c r="H1081" s="266"/>
      <c r="I1081" s="267"/>
      <c r="J1081" s="266"/>
      <c r="K1081" s="267"/>
      <c r="L1081" s="266"/>
      <c r="M1081" s="268"/>
      <c r="N1081" s="266"/>
      <c r="O1081" s="269"/>
      <c r="P1081" s="270"/>
      <c r="Q1081" s="269"/>
      <c r="R1081" s="270"/>
      <c r="S1081" s="271"/>
      <c r="T1081" s="270"/>
      <c r="U1081" s="272"/>
      <c r="V1081" s="273"/>
      <c r="W1081" s="272"/>
      <c r="X1081" s="273"/>
      <c r="Y1081" s="319"/>
    </row>
    <row r="1082" spans="1:25" x14ac:dyDescent="0.3">
      <c r="A1082" s="262"/>
      <c r="B1082" s="262"/>
      <c r="C1082" s="264"/>
      <c r="D1082" s="262"/>
      <c r="E1082" s="263"/>
      <c r="F1082" s="264"/>
      <c r="G1082" s="274"/>
      <c r="H1082" s="266"/>
      <c r="I1082" s="274"/>
      <c r="J1082" s="266"/>
      <c r="K1082" s="274"/>
      <c r="L1082" s="266"/>
      <c r="M1082" s="271"/>
      <c r="N1082" s="266"/>
      <c r="O1082" s="275"/>
      <c r="P1082" s="270"/>
      <c r="Q1082" s="276"/>
      <c r="R1082" s="270"/>
      <c r="S1082" s="268"/>
      <c r="T1082" s="270"/>
      <c r="U1082" s="272"/>
      <c r="V1082" s="273"/>
      <c r="W1082" s="272"/>
      <c r="X1082" s="273"/>
      <c r="Y1082" s="319"/>
    </row>
    <row r="1083" spans="1:25" x14ac:dyDescent="0.3">
      <c r="A1083" s="262"/>
      <c r="B1083" s="262"/>
      <c r="C1083" s="264"/>
      <c r="D1083" s="262"/>
      <c r="E1083" s="263"/>
      <c r="F1083" s="264"/>
      <c r="G1083" s="274"/>
      <c r="H1083" s="266"/>
      <c r="I1083" s="274"/>
      <c r="J1083" s="266"/>
      <c r="K1083" s="274"/>
      <c r="L1083" s="266"/>
      <c r="M1083" s="271"/>
      <c r="N1083" s="266"/>
      <c r="O1083" s="269"/>
      <c r="P1083" s="270"/>
      <c r="Q1083" s="269"/>
      <c r="R1083" s="270"/>
      <c r="S1083" s="271"/>
      <c r="T1083" s="270"/>
      <c r="U1083" s="277"/>
      <c r="V1083" s="273"/>
      <c r="W1083" s="278"/>
      <c r="X1083" s="273"/>
      <c r="Y1083" s="319"/>
    </row>
    <row r="1084" spans="1:25" x14ac:dyDescent="0.3">
      <c r="A1084" s="262"/>
      <c r="B1084" s="262"/>
      <c r="C1084" s="264"/>
      <c r="D1084" s="262"/>
      <c r="E1084" s="263"/>
      <c r="F1084" s="264"/>
      <c r="G1084" s="265"/>
      <c r="H1084" s="266"/>
      <c r="I1084" s="267"/>
      <c r="J1084" s="266"/>
      <c r="K1084" s="267"/>
      <c r="L1084" s="266"/>
      <c r="M1084" s="268"/>
      <c r="N1084" s="266"/>
      <c r="O1084" s="269"/>
      <c r="P1084" s="270"/>
      <c r="Q1084" s="269"/>
      <c r="R1084" s="270"/>
      <c r="S1084" s="271"/>
      <c r="T1084" s="270"/>
      <c r="U1084" s="272"/>
      <c r="V1084" s="273"/>
      <c r="W1084" s="272"/>
      <c r="X1084" s="273"/>
      <c r="Y1084" s="319"/>
    </row>
    <row r="1085" spans="1:25" x14ac:dyDescent="0.3">
      <c r="A1085" s="262"/>
      <c r="B1085" s="262"/>
      <c r="C1085" s="264"/>
      <c r="D1085" s="262"/>
      <c r="E1085" s="263"/>
      <c r="F1085" s="264"/>
      <c r="G1085" s="265"/>
      <c r="H1085" s="266"/>
      <c r="I1085" s="267"/>
      <c r="J1085" s="266"/>
      <c r="K1085" s="267"/>
      <c r="L1085" s="266"/>
      <c r="M1085" s="268"/>
      <c r="N1085" s="266"/>
      <c r="O1085" s="269"/>
      <c r="P1085" s="270"/>
      <c r="Q1085" s="269"/>
      <c r="R1085" s="270"/>
      <c r="S1085" s="271"/>
      <c r="T1085" s="270"/>
      <c r="U1085" s="272"/>
      <c r="V1085" s="273"/>
      <c r="W1085" s="272"/>
      <c r="X1085" s="273"/>
      <c r="Y1085" s="319"/>
    </row>
    <row r="1086" spans="1:25" x14ac:dyDescent="0.3">
      <c r="A1086" s="262"/>
      <c r="B1086" s="262"/>
      <c r="C1086" s="264"/>
      <c r="D1086" s="262"/>
      <c r="E1086" s="263"/>
      <c r="F1086" s="264"/>
      <c r="G1086" s="274"/>
      <c r="H1086" s="266"/>
      <c r="I1086" s="274"/>
      <c r="J1086" s="266"/>
      <c r="K1086" s="274"/>
      <c r="L1086" s="266"/>
      <c r="M1086" s="271"/>
      <c r="N1086" s="266"/>
      <c r="O1086" s="275"/>
      <c r="P1086" s="270"/>
      <c r="Q1086" s="276"/>
      <c r="R1086" s="270"/>
      <c r="S1086" s="268"/>
      <c r="T1086" s="270"/>
      <c r="U1086" s="272"/>
      <c r="V1086" s="273"/>
      <c r="W1086" s="272"/>
      <c r="X1086" s="273"/>
      <c r="Y1086" s="319"/>
    </row>
    <row r="1087" spans="1:25" x14ac:dyDescent="0.3">
      <c r="A1087" s="262"/>
      <c r="B1087" s="262"/>
      <c r="C1087" s="264"/>
      <c r="D1087" s="262"/>
      <c r="E1087" s="263"/>
      <c r="F1087" s="264"/>
      <c r="G1087" s="274"/>
      <c r="H1087" s="266"/>
      <c r="I1087" s="274"/>
      <c r="J1087" s="266"/>
      <c r="K1087" s="274"/>
      <c r="L1087" s="266"/>
      <c r="M1087" s="271"/>
      <c r="N1087" s="266"/>
      <c r="O1087" s="275"/>
      <c r="P1087" s="270"/>
      <c r="Q1087" s="276"/>
      <c r="R1087" s="270"/>
      <c r="S1087" s="268"/>
      <c r="T1087" s="270"/>
      <c r="U1087" s="272"/>
      <c r="V1087" s="273"/>
      <c r="W1087" s="272"/>
      <c r="X1087" s="273"/>
      <c r="Y1087" s="319"/>
    </row>
    <row r="1088" spans="1:25" x14ac:dyDescent="0.3">
      <c r="A1088" s="262"/>
      <c r="B1088" s="262"/>
      <c r="C1088" s="264"/>
      <c r="D1088" s="262"/>
      <c r="E1088" s="263"/>
      <c r="F1088" s="264"/>
      <c r="G1088" s="274"/>
      <c r="H1088" s="266"/>
      <c r="I1088" s="274"/>
      <c r="J1088" s="266"/>
      <c r="K1088" s="274"/>
      <c r="L1088" s="266"/>
      <c r="M1088" s="271"/>
      <c r="N1088" s="266"/>
      <c r="O1088" s="269"/>
      <c r="P1088" s="270"/>
      <c r="Q1088" s="276"/>
      <c r="R1088" s="270"/>
      <c r="S1088" s="268"/>
      <c r="T1088" s="270"/>
      <c r="U1088" s="272"/>
      <c r="V1088" s="273"/>
      <c r="W1088" s="272"/>
      <c r="X1088" s="273"/>
      <c r="Y1088" s="319"/>
    </row>
    <row r="1089" spans="1:25" x14ac:dyDescent="0.3">
      <c r="A1089" s="262"/>
      <c r="B1089" s="262"/>
      <c r="C1089" s="264"/>
      <c r="D1089" s="262"/>
      <c r="E1089" s="263"/>
      <c r="F1089" s="264"/>
      <c r="G1089" s="274"/>
      <c r="H1089" s="266"/>
      <c r="I1089" s="274"/>
      <c r="J1089" s="266"/>
      <c r="K1089" s="274"/>
      <c r="L1089" s="266"/>
      <c r="M1089" s="271"/>
      <c r="N1089" s="266"/>
      <c r="O1089" s="269"/>
      <c r="P1089" s="270"/>
      <c r="Q1089" s="276"/>
      <c r="R1089" s="270"/>
      <c r="S1089" s="268"/>
      <c r="T1089" s="270"/>
      <c r="U1089" s="272"/>
      <c r="V1089" s="273"/>
      <c r="W1089" s="272"/>
      <c r="X1089" s="273"/>
      <c r="Y1089" s="319"/>
    </row>
    <row r="1090" spans="1:25" x14ac:dyDescent="0.3">
      <c r="A1090" s="262"/>
      <c r="B1090" s="262"/>
      <c r="C1090" s="264"/>
      <c r="D1090" s="262"/>
      <c r="E1090" s="263"/>
      <c r="F1090" s="264"/>
      <c r="G1090" s="274"/>
      <c r="H1090" s="266"/>
      <c r="I1090" s="274"/>
      <c r="J1090" s="266"/>
      <c r="K1090" s="274"/>
      <c r="L1090" s="266"/>
      <c r="M1090" s="271"/>
      <c r="N1090" s="266"/>
      <c r="O1090" s="275"/>
      <c r="P1090" s="270"/>
      <c r="Q1090" s="276"/>
      <c r="R1090" s="270"/>
      <c r="S1090" s="268"/>
      <c r="T1090" s="270"/>
      <c r="U1090" s="272"/>
      <c r="V1090" s="273"/>
      <c r="W1090" s="272"/>
      <c r="X1090" s="273"/>
      <c r="Y1090" s="319"/>
    </row>
    <row r="1091" spans="1:25" x14ac:dyDescent="0.3">
      <c r="A1091" s="262"/>
      <c r="B1091" s="262"/>
      <c r="C1091" s="264"/>
      <c r="D1091" s="262"/>
      <c r="E1091" s="263"/>
      <c r="F1091" s="264"/>
      <c r="G1091" s="274"/>
      <c r="H1091" s="266"/>
      <c r="I1091" s="274"/>
      <c r="J1091" s="266"/>
      <c r="K1091" s="274"/>
      <c r="L1091" s="266"/>
      <c r="M1091" s="271"/>
      <c r="N1091" s="266"/>
      <c r="O1091" s="275"/>
      <c r="P1091" s="270"/>
      <c r="Q1091" s="276"/>
      <c r="R1091" s="270"/>
      <c r="S1091" s="268"/>
      <c r="T1091" s="270"/>
      <c r="U1091" s="272"/>
      <c r="V1091" s="273"/>
      <c r="W1091" s="272"/>
      <c r="X1091" s="273"/>
      <c r="Y1091" s="319"/>
    </row>
    <row r="1092" spans="1:25" x14ac:dyDescent="0.3">
      <c r="A1092" s="262"/>
      <c r="B1092" s="262"/>
      <c r="C1092" s="264"/>
      <c r="D1092" s="262"/>
      <c r="E1092" s="263"/>
      <c r="F1092" s="264"/>
      <c r="G1092" s="274"/>
      <c r="H1092" s="266"/>
      <c r="I1092" s="274"/>
      <c r="J1092" s="266"/>
      <c r="K1092" s="274"/>
      <c r="L1092" s="266"/>
      <c r="M1092" s="271"/>
      <c r="N1092" s="266"/>
      <c r="O1092" s="269"/>
      <c r="P1092" s="270"/>
      <c r="Q1092" s="276"/>
      <c r="R1092" s="270"/>
      <c r="S1092" s="268"/>
      <c r="T1092" s="270"/>
      <c r="U1092" s="272"/>
      <c r="V1092" s="273"/>
      <c r="W1092" s="272"/>
      <c r="X1092" s="273"/>
      <c r="Y1092" s="319"/>
    </row>
    <row r="1093" spans="1:25" x14ac:dyDescent="0.3">
      <c r="A1093" s="262"/>
      <c r="B1093" s="262"/>
      <c r="C1093" s="264"/>
      <c r="D1093" s="262"/>
      <c r="E1093" s="263"/>
      <c r="F1093" s="264"/>
      <c r="G1093" s="274"/>
      <c r="H1093" s="266"/>
      <c r="I1093" s="274"/>
      <c r="J1093" s="266"/>
      <c r="K1093" s="274"/>
      <c r="L1093" s="266"/>
      <c r="M1093" s="271"/>
      <c r="N1093" s="266"/>
      <c r="O1093" s="269"/>
      <c r="P1093" s="270"/>
      <c r="Q1093" s="276"/>
      <c r="R1093" s="270"/>
      <c r="S1093" s="268"/>
      <c r="T1093" s="270"/>
      <c r="U1093" s="272"/>
      <c r="V1093" s="273"/>
      <c r="W1093" s="272"/>
      <c r="X1093" s="273"/>
      <c r="Y1093" s="319"/>
    </row>
    <row r="1094" spans="1:25" x14ac:dyDescent="0.3">
      <c r="A1094" s="262"/>
      <c r="B1094" s="262"/>
      <c r="C1094" s="264"/>
      <c r="D1094" s="262"/>
      <c r="E1094" s="263"/>
      <c r="F1094" s="264"/>
      <c r="G1094" s="265"/>
      <c r="H1094" s="266"/>
      <c r="I1094" s="267"/>
      <c r="J1094" s="266"/>
      <c r="K1094" s="267"/>
      <c r="L1094" s="266"/>
      <c r="M1094" s="268"/>
      <c r="N1094" s="266"/>
      <c r="O1094" s="269"/>
      <c r="P1094" s="270"/>
      <c r="Q1094" s="269"/>
      <c r="R1094" s="270"/>
      <c r="S1094" s="271"/>
      <c r="T1094" s="270"/>
      <c r="U1094" s="272"/>
      <c r="V1094" s="273"/>
      <c r="W1094" s="272"/>
      <c r="X1094" s="273"/>
      <c r="Y1094" s="319"/>
    </row>
    <row r="1095" spans="1:25" x14ac:dyDescent="0.3">
      <c r="A1095" s="262"/>
      <c r="B1095" s="262"/>
      <c r="C1095" s="264"/>
      <c r="D1095" s="262"/>
      <c r="E1095" s="263"/>
      <c r="F1095" s="264"/>
      <c r="G1095" s="274"/>
      <c r="H1095" s="266"/>
      <c r="I1095" s="274"/>
      <c r="J1095" s="266"/>
      <c r="K1095" s="274"/>
      <c r="L1095" s="266"/>
      <c r="M1095" s="271"/>
      <c r="N1095" s="266"/>
      <c r="O1095" s="269"/>
      <c r="P1095" s="270"/>
      <c r="Q1095" s="276"/>
      <c r="R1095" s="270"/>
      <c r="S1095" s="268"/>
      <c r="T1095" s="270"/>
      <c r="U1095" s="272"/>
      <c r="V1095" s="273"/>
      <c r="W1095" s="272"/>
      <c r="X1095" s="273"/>
      <c r="Y1095" s="319"/>
    </row>
    <row r="1096" spans="1:25" x14ac:dyDescent="0.3">
      <c r="A1096" s="262"/>
      <c r="B1096" s="262"/>
      <c r="C1096" s="264"/>
      <c r="D1096" s="262"/>
      <c r="E1096" s="263"/>
      <c r="F1096" s="264"/>
      <c r="G1096" s="274"/>
      <c r="H1096" s="266"/>
      <c r="I1096" s="274"/>
      <c r="J1096" s="266"/>
      <c r="K1096" s="274"/>
      <c r="L1096" s="266"/>
      <c r="M1096" s="271"/>
      <c r="N1096" s="266"/>
      <c r="O1096" s="269"/>
      <c r="P1096" s="270"/>
      <c r="Q1096" s="276"/>
      <c r="R1096" s="270"/>
      <c r="S1096" s="268"/>
      <c r="T1096" s="270"/>
      <c r="U1096" s="272"/>
      <c r="V1096" s="273"/>
      <c r="W1096" s="272"/>
      <c r="X1096" s="273"/>
      <c r="Y1096" s="319"/>
    </row>
    <row r="1097" spans="1:25" x14ac:dyDescent="0.3">
      <c r="A1097" s="262"/>
      <c r="B1097" s="262"/>
      <c r="C1097" s="264"/>
      <c r="D1097" s="262"/>
      <c r="E1097" s="263"/>
      <c r="F1097" s="264"/>
      <c r="G1097" s="274"/>
      <c r="H1097" s="266"/>
      <c r="I1097" s="274"/>
      <c r="J1097" s="266"/>
      <c r="K1097" s="274"/>
      <c r="L1097" s="266"/>
      <c r="M1097" s="271"/>
      <c r="N1097" s="266"/>
      <c r="O1097" s="269"/>
      <c r="P1097" s="270"/>
      <c r="Q1097" s="276"/>
      <c r="R1097" s="270"/>
      <c r="S1097" s="268"/>
      <c r="T1097" s="270"/>
      <c r="U1097" s="272"/>
      <c r="V1097" s="273"/>
      <c r="W1097" s="272"/>
      <c r="X1097" s="273"/>
      <c r="Y1097" s="319"/>
    </row>
    <row r="1098" spans="1:25" x14ac:dyDescent="0.3">
      <c r="A1098" s="262"/>
      <c r="B1098" s="262"/>
      <c r="C1098" s="264"/>
      <c r="D1098" s="262"/>
      <c r="E1098" s="263"/>
      <c r="F1098" s="264"/>
      <c r="G1098" s="274"/>
      <c r="H1098" s="266"/>
      <c r="I1098" s="274"/>
      <c r="J1098" s="266"/>
      <c r="K1098" s="274"/>
      <c r="L1098" s="266"/>
      <c r="M1098" s="271"/>
      <c r="N1098" s="266"/>
      <c r="O1098" s="275"/>
      <c r="P1098" s="270"/>
      <c r="Q1098" s="276"/>
      <c r="R1098" s="270"/>
      <c r="S1098" s="268"/>
      <c r="T1098" s="270"/>
      <c r="U1098" s="272"/>
      <c r="V1098" s="273"/>
      <c r="W1098" s="272"/>
      <c r="X1098" s="273"/>
      <c r="Y1098" s="319"/>
    </row>
    <row r="1099" spans="1:25" x14ac:dyDescent="0.3">
      <c r="A1099" s="262"/>
      <c r="B1099" s="262"/>
      <c r="C1099" s="264"/>
      <c r="D1099" s="262"/>
      <c r="E1099" s="263"/>
      <c r="F1099" s="264"/>
      <c r="G1099" s="274"/>
      <c r="H1099" s="266"/>
      <c r="I1099" s="274"/>
      <c r="J1099" s="266"/>
      <c r="K1099" s="274"/>
      <c r="L1099" s="266"/>
      <c r="M1099" s="271"/>
      <c r="N1099" s="266"/>
      <c r="O1099" s="275"/>
      <c r="P1099" s="270"/>
      <c r="Q1099" s="276"/>
      <c r="R1099" s="270"/>
      <c r="S1099" s="268"/>
      <c r="T1099" s="270"/>
      <c r="U1099" s="272"/>
      <c r="V1099" s="273"/>
      <c r="W1099" s="272"/>
      <c r="X1099" s="273"/>
      <c r="Y1099" s="319"/>
    </row>
    <row r="1100" spans="1:25" x14ac:dyDescent="0.3">
      <c r="A1100" s="262"/>
      <c r="B1100" s="262"/>
      <c r="C1100" s="264"/>
      <c r="D1100" s="262"/>
      <c r="E1100" s="263"/>
      <c r="F1100" s="264"/>
      <c r="G1100" s="265"/>
      <c r="H1100" s="266"/>
      <c r="I1100" s="267"/>
      <c r="J1100" s="266"/>
      <c r="K1100" s="267"/>
      <c r="L1100" s="266"/>
      <c r="M1100" s="268"/>
      <c r="N1100" s="266"/>
      <c r="O1100" s="269"/>
      <c r="P1100" s="270"/>
      <c r="Q1100" s="269"/>
      <c r="R1100" s="270"/>
      <c r="S1100" s="271"/>
      <c r="T1100" s="270"/>
      <c r="U1100" s="272"/>
      <c r="V1100" s="273"/>
      <c r="W1100" s="272"/>
      <c r="X1100" s="273"/>
      <c r="Y1100" s="319"/>
    </row>
    <row r="1101" spans="1:25" x14ac:dyDescent="0.3">
      <c r="A1101" s="262"/>
      <c r="B1101" s="262"/>
      <c r="C1101" s="264"/>
      <c r="D1101" s="262"/>
      <c r="E1101" s="263"/>
      <c r="F1101" s="264"/>
      <c r="G1101" s="265"/>
      <c r="H1101" s="266"/>
      <c r="I1101" s="267"/>
      <c r="J1101" s="266"/>
      <c r="K1101" s="267"/>
      <c r="L1101" s="266"/>
      <c r="M1101" s="268"/>
      <c r="N1101" s="266"/>
      <c r="O1101" s="269"/>
      <c r="P1101" s="270"/>
      <c r="Q1101" s="269"/>
      <c r="R1101" s="270"/>
      <c r="S1101" s="271"/>
      <c r="T1101" s="270"/>
      <c r="U1101" s="272"/>
      <c r="V1101" s="273"/>
      <c r="W1101" s="272"/>
      <c r="X1101" s="273"/>
      <c r="Y1101" s="319"/>
    </row>
    <row r="1102" spans="1:25" x14ac:dyDescent="0.3">
      <c r="A1102" s="262"/>
      <c r="B1102" s="262"/>
      <c r="C1102" s="264"/>
      <c r="D1102" s="262"/>
      <c r="E1102" s="263"/>
      <c r="F1102" s="264"/>
      <c r="G1102" s="274"/>
      <c r="H1102" s="266"/>
      <c r="I1102" s="274"/>
      <c r="J1102" s="266"/>
      <c r="K1102" s="274"/>
      <c r="L1102" s="266"/>
      <c r="M1102" s="271"/>
      <c r="N1102" s="266"/>
      <c r="O1102" s="269"/>
      <c r="P1102" s="270"/>
      <c r="Q1102" s="276"/>
      <c r="R1102" s="270"/>
      <c r="S1102" s="268"/>
      <c r="T1102" s="270"/>
      <c r="U1102" s="272"/>
      <c r="V1102" s="273"/>
      <c r="W1102" s="272"/>
      <c r="X1102" s="273"/>
      <c r="Y1102" s="319"/>
    </row>
    <row r="1103" spans="1:25" x14ac:dyDescent="0.3">
      <c r="A1103" s="262"/>
      <c r="B1103" s="262"/>
      <c r="C1103" s="264"/>
      <c r="D1103" s="262"/>
      <c r="E1103" s="263"/>
      <c r="F1103" s="264"/>
      <c r="G1103" s="274"/>
      <c r="H1103" s="266"/>
      <c r="I1103" s="274"/>
      <c r="J1103" s="266"/>
      <c r="K1103" s="274"/>
      <c r="L1103" s="266"/>
      <c r="M1103" s="271"/>
      <c r="N1103" s="266"/>
      <c r="O1103" s="269"/>
      <c r="P1103" s="270"/>
      <c r="Q1103" s="276"/>
      <c r="R1103" s="270"/>
      <c r="S1103" s="268"/>
      <c r="T1103" s="270"/>
      <c r="U1103" s="272"/>
      <c r="V1103" s="273"/>
      <c r="W1103" s="272"/>
      <c r="X1103" s="273"/>
      <c r="Y1103" s="319"/>
    </row>
    <row r="1104" spans="1:25" x14ac:dyDescent="0.3">
      <c r="A1104" s="262"/>
      <c r="B1104" s="262"/>
      <c r="C1104" s="264"/>
      <c r="D1104" s="262"/>
      <c r="E1104" s="263"/>
      <c r="F1104" s="264"/>
      <c r="G1104" s="274"/>
      <c r="H1104" s="266"/>
      <c r="I1104" s="274"/>
      <c r="J1104" s="266"/>
      <c r="K1104" s="274"/>
      <c r="L1104" s="266"/>
      <c r="M1104" s="271"/>
      <c r="N1104" s="266"/>
      <c r="O1104" s="269"/>
      <c r="P1104" s="270"/>
      <c r="Q1104" s="276"/>
      <c r="R1104" s="270"/>
      <c r="S1104" s="268"/>
      <c r="T1104" s="270"/>
      <c r="U1104" s="272"/>
      <c r="V1104" s="273"/>
      <c r="W1104" s="272"/>
      <c r="X1104" s="273"/>
      <c r="Y1104" s="319"/>
    </row>
    <row r="1105" spans="1:25" x14ac:dyDescent="0.3">
      <c r="A1105" s="262"/>
      <c r="B1105" s="262"/>
      <c r="C1105" s="264"/>
      <c r="D1105" s="262"/>
      <c r="E1105" s="263"/>
      <c r="F1105" s="264"/>
      <c r="G1105" s="265"/>
      <c r="H1105" s="266"/>
      <c r="I1105" s="267"/>
      <c r="J1105" s="266"/>
      <c r="K1105" s="267"/>
      <c r="L1105" s="266"/>
      <c r="M1105" s="268"/>
      <c r="N1105" s="266"/>
      <c r="O1105" s="269"/>
      <c r="P1105" s="270"/>
      <c r="Q1105" s="276"/>
      <c r="R1105" s="270"/>
      <c r="S1105" s="268"/>
      <c r="T1105" s="270"/>
      <c r="U1105" s="272"/>
      <c r="V1105" s="273"/>
      <c r="W1105" s="272"/>
      <c r="X1105" s="273"/>
      <c r="Y1105" s="319"/>
    </row>
    <row r="1106" spans="1:25" x14ac:dyDescent="0.3">
      <c r="A1106" s="262"/>
      <c r="B1106" s="262"/>
      <c r="C1106" s="264"/>
      <c r="D1106" s="262"/>
      <c r="E1106" s="263"/>
      <c r="F1106" s="264"/>
      <c r="G1106" s="265"/>
      <c r="H1106" s="266"/>
      <c r="I1106" s="267"/>
      <c r="J1106" s="266"/>
      <c r="K1106" s="267"/>
      <c r="L1106" s="266"/>
      <c r="M1106" s="268"/>
      <c r="N1106" s="266"/>
      <c r="O1106" s="269"/>
      <c r="P1106" s="270"/>
      <c r="Q1106" s="276"/>
      <c r="R1106" s="270"/>
      <c r="S1106" s="268"/>
      <c r="T1106" s="270"/>
      <c r="U1106" s="272"/>
      <c r="V1106" s="273"/>
      <c r="W1106" s="272"/>
      <c r="X1106" s="273"/>
      <c r="Y1106" s="319"/>
    </row>
    <row r="1107" spans="1:25" x14ac:dyDescent="0.3">
      <c r="A1107" s="262"/>
      <c r="B1107" s="262"/>
      <c r="C1107" s="264"/>
      <c r="D1107" s="262"/>
      <c r="E1107" s="263"/>
      <c r="F1107" s="264"/>
      <c r="G1107" s="265"/>
      <c r="H1107" s="266"/>
      <c r="I1107" s="267"/>
      <c r="J1107" s="266"/>
      <c r="K1107" s="267"/>
      <c r="L1107" s="266"/>
      <c r="M1107" s="268"/>
      <c r="N1107" s="266"/>
      <c r="O1107" s="269"/>
      <c r="P1107" s="270"/>
      <c r="Q1107" s="276"/>
      <c r="R1107" s="270"/>
      <c r="S1107" s="268"/>
      <c r="T1107" s="270"/>
      <c r="U1107" s="272"/>
      <c r="V1107" s="273"/>
      <c r="W1107" s="272"/>
      <c r="X1107" s="273"/>
      <c r="Y1107" s="319"/>
    </row>
    <row r="1108" spans="1:25" x14ac:dyDescent="0.3">
      <c r="A1108" s="262"/>
      <c r="B1108" s="262"/>
      <c r="C1108" s="264"/>
      <c r="D1108" s="262"/>
      <c r="E1108" s="263"/>
      <c r="F1108" s="264"/>
      <c r="G1108" s="274"/>
      <c r="H1108" s="266"/>
      <c r="I1108" s="274"/>
      <c r="J1108" s="266"/>
      <c r="K1108" s="274"/>
      <c r="L1108" s="266"/>
      <c r="M1108" s="271"/>
      <c r="N1108" s="266"/>
      <c r="O1108" s="269"/>
      <c r="P1108" s="270"/>
      <c r="Q1108" s="269"/>
      <c r="R1108" s="270"/>
      <c r="S1108" s="271"/>
      <c r="T1108" s="270"/>
      <c r="U1108" s="272"/>
      <c r="V1108" s="273"/>
      <c r="W1108" s="278"/>
      <c r="X1108" s="273"/>
      <c r="Y1108" s="319"/>
    </row>
    <row r="1109" spans="1:25" x14ac:dyDescent="0.3">
      <c r="A1109" s="3"/>
      <c r="B1109" s="3"/>
      <c r="C1109" s="4"/>
      <c r="D1109" s="3"/>
      <c r="E1109" s="3"/>
      <c r="F1109" s="4"/>
      <c r="G1109" s="5"/>
      <c r="H1109" s="6"/>
      <c r="I1109" s="5"/>
      <c r="J1109" s="6"/>
      <c r="K1109" s="5"/>
      <c r="L1109" s="6"/>
      <c r="M1109" s="5"/>
      <c r="N1109" s="6"/>
      <c r="O1109" s="7"/>
      <c r="P1109" s="8"/>
      <c r="Q1109" s="7"/>
      <c r="R1109" s="8"/>
      <c r="S1109" s="7"/>
      <c r="T1109" s="8"/>
      <c r="U1109" s="9"/>
      <c r="V1109" s="10"/>
      <c r="W1109" s="9"/>
      <c r="X1109" s="10"/>
      <c r="Y1109" s="2"/>
    </row>
    <row r="1110" spans="1:25" x14ac:dyDescent="0.3">
      <c r="A1110" s="262"/>
      <c r="B1110" s="262"/>
      <c r="C1110" s="264"/>
      <c r="D1110" s="262"/>
      <c r="E1110" s="263"/>
      <c r="F1110" s="264"/>
      <c r="G1110" s="265"/>
      <c r="H1110" s="266"/>
      <c r="I1110" s="267"/>
      <c r="J1110" s="266"/>
      <c r="K1110" s="267"/>
      <c r="L1110" s="266"/>
      <c r="M1110" s="268"/>
      <c r="N1110" s="266"/>
      <c r="O1110" s="269"/>
      <c r="P1110" s="270"/>
      <c r="Q1110" s="269"/>
      <c r="R1110" s="270"/>
      <c r="S1110" s="271"/>
      <c r="T1110" s="270"/>
      <c r="U1110" s="272"/>
      <c r="V1110" s="273"/>
      <c r="W1110" s="272"/>
      <c r="X1110" s="273"/>
      <c r="Y1110" s="319"/>
    </row>
    <row r="1111" spans="1:25" x14ac:dyDescent="0.3">
      <c r="A1111" s="262"/>
      <c r="B1111" s="262"/>
      <c r="C1111" s="264"/>
      <c r="D1111" s="262"/>
      <c r="E1111" s="263"/>
      <c r="F1111" s="264"/>
      <c r="G1111" s="274"/>
      <c r="H1111" s="266"/>
      <c r="I1111" s="274"/>
      <c r="J1111" s="266"/>
      <c r="K1111" s="274"/>
      <c r="L1111" s="266"/>
      <c r="M1111" s="271"/>
      <c r="N1111" s="266"/>
      <c r="O1111" s="275"/>
      <c r="P1111" s="270"/>
      <c r="Q1111" s="276"/>
      <c r="R1111" s="270"/>
      <c r="S1111" s="268"/>
      <c r="T1111" s="270"/>
      <c r="U1111" s="272"/>
      <c r="V1111" s="273"/>
      <c r="W1111" s="272"/>
      <c r="X1111" s="273"/>
      <c r="Y1111" s="319"/>
    </row>
    <row r="1112" spans="1:25" x14ac:dyDescent="0.3">
      <c r="A1112" s="262"/>
      <c r="B1112" s="262"/>
      <c r="C1112" s="264"/>
      <c r="D1112" s="262"/>
      <c r="E1112" s="263"/>
      <c r="F1112" s="264"/>
      <c r="G1112" s="274"/>
      <c r="H1112" s="266"/>
      <c r="I1112" s="274"/>
      <c r="J1112" s="266"/>
      <c r="K1112" s="274"/>
      <c r="L1112" s="266"/>
      <c r="M1112" s="271"/>
      <c r="N1112" s="266"/>
      <c r="O1112" s="269"/>
      <c r="P1112" s="270"/>
      <c r="Q1112" s="269"/>
      <c r="R1112" s="270"/>
      <c r="S1112" s="271"/>
      <c r="T1112" s="270"/>
      <c r="U1112" s="277"/>
      <c r="V1112" s="273"/>
      <c r="W1112" s="278"/>
      <c r="X1112" s="273"/>
      <c r="Y1112" s="319"/>
    </row>
    <row r="1113" spans="1:25" x14ac:dyDescent="0.3">
      <c r="A1113" s="262"/>
      <c r="B1113" s="262"/>
      <c r="C1113" s="264"/>
      <c r="D1113" s="262"/>
      <c r="E1113" s="263"/>
      <c r="F1113" s="264"/>
      <c r="G1113" s="274"/>
      <c r="H1113" s="266"/>
      <c r="I1113" s="274"/>
      <c r="J1113" s="266"/>
      <c r="K1113" s="274"/>
      <c r="L1113" s="266"/>
      <c r="M1113" s="271"/>
      <c r="N1113" s="266"/>
      <c r="O1113" s="269"/>
      <c r="P1113" s="270"/>
      <c r="Q1113" s="276"/>
      <c r="R1113" s="270"/>
      <c r="S1113" s="268"/>
      <c r="T1113" s="270"/>
      <c r="U1113" s="272"/>
      <c r="V1113" s="273"/>
      <c r="W1113" s="272"/>
      <c r="X1113" s="273"/>
      <c r="Y1113" s="319"/>
    </row>
    <row r="1114" spans="1:25" x14ac:dyDescent="0.3">
      <c r="A1114" s="262"/>
      <c r="B1114" s="262"/>
      <c r="C1114" s="264"/>
      <c r="D1114" s="262"/>
      <c r="E1114" s="263"/>
      <c r="F1114" s="264"/>
      <c r="G1114" s="274"/>
      <c r="H1114" s="266"/>
      <c r="I1114" s="274"/>
      <c r="J1114" s="266"/>
      <c r="K1114" s="274"/>
      <c r="L1114" s="266"/>
      <c r="M1114" s="271"/>
      <c r="N1114" s="266"/>
      <c r="O1114" s="269"/>
      <c r="P1114" s="270"/>
      <c r="Q1114" s="276"/>
      <c r="R1114" s="270"/>
      <c r="S1114" s="268"/>
      <c r="T1114" s="270"/>
      <c r="U1114" s="272"/>
      <c r="V1114" s="273"/>
      <c r="W1114" s="272"/>
      <c r="X1114" s="273"/>
      <c r="Y1114" s="319"/>
    </row>
    <row r="1115" spans="1:25" x14ac:dyDescent="0.3">
      <c r="A1115" s="262"/>
      <c r="B1115" s="262"/>
      <c r="C1115" s="264"/>
      <c r="D1115" s="262"/>
      <c r="E1115" s="263"/>
      <c r="F1115" s="264"/>
      <c r="G1115" s="274"/>
      <c r="H1115" s="266"/>
      <c r="I1115" s="274"/>
      <c r="J1115" s="266"/>
      <c r="K1115" s="274"/>
      <c r="L1115" s="266"/>
      <c r="M1115" s="271"/>
      <c r="N1115" s="266"/>
      <c r="O1115" s="269"/>
      <c r="P1115" s="270"/>
      <c r="Q1115" s="269"/>
      <c r="R1115" s="270"/>
      <c r="S1115" s="271"/>
      <c r="T1115" s="270"/>
      <c r="U1115" s="272"/>
      <c r="V1115" s="273"/>
      <c r="W1115" s="278"/>
      <c r="X1115" s="273"/>
      <c r="Y1115" s="319"/>
    </row>
    <row r="1116" spans="1:25" x14ac:dyDescent="0.3">
      <c r="A1116" s="320"/>
      <c r="B1116" s="320"/>
      <c r="C1116" s="321"/>
      <c r="D1116" s="320"/>
      <c r="E1116" s="320"/>
      <c r="F1116" s="321"/>
      <c r="G1116" s="322"/>
      <c r="H1116" s="323"/>
      <c r="I1116" s="322"/>
      <c r="J1116" s="323"/>
      <c r="K1116" s="322"/>
      <c r="L1116" s="323"/>
      <c r="M1116" s="322"/>
      <c r="N1116" s="323"/>
      <c r="O1116" s="324"/>
      <c r="P1116" s="325"/>
      <c r="Q1116" s="324"/>
      <c r="R1116" s="325"/>
      <c r="S1116" s="324"/>
      <c r="T1116" s="325"/>
      <c r="U1116" s="326"/>
      <c r="V1116" s="327"/>
      <c r="W1116" s="326"/>
      <c r="X1116" s="327"/>
      <c r="Y1116" s="2"/>
    </row>
    <row r="1117" spans="1:25" x14ac:dyDescent="0.3">
      <c r="A1117" s="3"/>
      <c r="B1117" s="3"/>
      <c r="C1117" s="4"/>
      <c r="D1117" s="3"/>
      <c r="E1117" s="3"/>
      <c r="F1117" s="4"/>
      <c r="G1117" s="5"/>
      <c r="H1117" s="6"/>
      <c r="I1117" s="5"/>
      <c r="J1117" s="6"/>
      <c r="K1117" s="5"/>
      <c r="L1117" s="6"/>
      <c r="M1117" s="5"/>
      <c r="N1117" s="6"/>
      <c r="O1117" s="7"/>
      <c r="P1117" s="8"/>
      <c r="Q1117" s="7"/>
      <c r="R1117" s="8"/>
      <c r="S1117" s="7"/>
      <c r="T1117" s="8"/>
      <c r="U1117" s="9"/>
      <c r="V1117" s="10"/>
      <c r="W1117" s="9"/>
      <c r="X1117" s="10"/>
      <c r="Y1117" s="2"/>
    </row>
    <row r="1118" spans="1:25" x14ac:dyDescent="0.3">
      <c r="A1118" s="262"/>
      <c r="B1118" s="262"/>
      <c r="C1118" s="264"/>
      <c r="D1118" s="262"/>
      <c r="E1118" s="263"/>
      <c r="F1118" s="264"/>
      <c r="G1118" s="265"/>
      <c r="H1118" s="266"/>
      <c r="I1118" s="267"/>
      <c r="J1118" s="266"/>
      <c r="K1118" s="267"/>
      <c r="L1118" s="266"/>
      <c r="M1118" s="268"/>
      <c r="N1118" s="266"/>
      <c r="O1118" s="269"/>
      <c r="P1118" s="270"/>
      <c r="Q1118" s="269"/>
      <c r="R1118" s="270"/>
      <c r="S1118" s="271"/>
      <c r="T1118" s="270"/>
      <c r="U1118" s="272"/>
      <c r="V1118" s="273"/>
      <c r="W1118" s="272"/>
      <c r="X1118" s="273"/>
      <c r="Y1118" s="319"/>
    </row>
    <row r="1119" spans="1:25" x14ac:dyDescent="0.3">
      <c r="A1119" s="262"/>
      <c r="B1119" s="262"/>
      <c r="C1119" s="264"/>
      <c r="D1119" s="262"/>
      <c r="E1119" s="263"/>
      <c r="F1119" s="264"/>
      <c r="G1119" s="265"/>
      <c r="H1119" s="266"/>
      <c r="I1119" s="267"/>
      <c r="J1119" s="266"/>
      <c r="K1119" s="267"/>
      <c r="L1119" s="266"/>
      <c r="M1119" s="268"/>
      <c r="N1119" s="266"/>
      <c r="O1119" s="269"/>
      <c r="P1119" s="270"/>
      <c r="Q1119" s="269"/>
      <c r="R1119" s="270"/>
      <c r="S1119" s="271"/>
      <c r="T1119" s="270"/>
      <c r="U1119" s="272"/>
      <c r="V1119" s="273"/>
      <c r="W1119" s="272"/>
      <c r="X1119" s="273"/>
      <c r="Y1119" s="319"/>
    </row>
    <row r="1120" spans="1:25" x14ac:dyDescent="0.3">
      <c r="A1120" s="262"/>
      <c r="B1120" s="262"/>
      <c r="C1120" s="264"/>
      <c r="D1120" s="262"/>
      <c r="E1120" s="263"/>
      <c r="F1120" s="264"/>
      <c r="G1120" s="265"/>
      <c r="H1120" s="266"/>
      <c r="I1120" s="267"/>
      <c r="J1120" s="266"/>
      <c r="K1120" s="267"/>
      <c r="L1120" s="266"/>
      <c r="M1120" s="268"/>
      <c r="N1120" s="266"/>
      <c r="O1120" s="269"/>
      <c r="P1120" s="270"/>
      <c r="Q1120" s="269"/>
      <c r="R1120" s="270"/>
      <c r="S1120" s="271"/>
      <c r="T1120" s="270"/>
      <c r="U1120" s="272"/>
      <c r="V1120" s="273"/>
      <c r="W1120" s="272"/>
      <c r="X1120" s="273"/>
      <c r="Y1120" s="319"/>
    </row>
    <row r="1121" spans="1:25" x14ac:dyDescent="0.3">
      <c r="A1121" s="262"/>
      <c r="B1121" s="262"/>
      <c r="C1121" s="264"/>
      <c r="D1121" s="262"/>
      <c r="E1121" s="263"/>
      <c r="F1121" s="264"/>
      <c r="G1121" s="274"/>
      <c r="H1121" s="266"/>
      <c r="I1121" s="274"/>
      <c r="J1121" s="266"/>
      <c r="K1121" s="274"/>
      <c r="L1121" s="266"/>
      <c r="M1121" s="271"/>
      <c r="N1121" s="266"/>
      <c r="O1121" s="275"/>
      <c r="P1121" s="270"/>
      <c r="Q1121" s="276"/>
      <c r="R1121" s="270"/>
      <c r="S1121" s="268"/>
      <c r="T1121" s="270"/>
      <c r="U1121" s="272"/>
      <c r="V1121" s="273"/>
      <c r="W1121" s="272"/>
      <c r="X1121" s="273"/>
      <c r="Y1121" s="319"/>
    </row>
    <row r="1122" spans="1:25" x14ac:dyDescent="0.3">
      <c r="A1122" s="262"/>
      <c r="B1122" s="262"/>
      <c r="C1122" s="264"/>
      <c r="D1122" s="262"/>
      <c r="E1122" s="263"/>
      <c r="F1122" s="264"/>
      <c r="G1122" s="274"/>
      <c r="H1122" s="266"/>
      <c r="I1122" s="274"/>
      <c r="J1122" s="266"/>
      <c r="K1122" s="274"/>
      <c r="L1122" s="266"/>
      <c r="M1122" s="271"/>
      <c r="N1122" s="266"/>
      <c r="O1122" s="269"/>
      <c r="P1122" s="270"/>
      <c r="Q1122" s="269"/>
      <c r="R1122" s="270"/>
      <c r="S1122" s="271"/>
      <c r="T1122" s="270"/>
      <c r="U1122" s="277"/>
      <c r="V1122" s="273"/>
      <c r="W1122" s="278"/>
      <c r="X1122" s="273"/>
      <c r="Y1122" s="319"/>
    </row>
    <row r="1123" spans="1:25" x14ac:dyDescent="0.3">
      <c r="A1123" s="262"/>
      <c r="B1123" s="262"/>
      <c r="C1123" s="264"/>
      <c r="D1123" s="262"/>
      <c r="E1123" s="263"/>
      <c r="F1123" s="264"/>
      <c r="G1123" s="265"/>
      <c r="H1123" s="266"/>
      <c r="I1123" s="267"/>
      <c r="J1123" s="266"/>
      <c r="K1123" s="267"/>
      <c r="L1123" s="266"/>
      <c r="M1123" s="268"/>
      <c r="N1123" s="266"/>
      <c r="O1123" s="269"/>
      <c r="P1123" s="270"/>
      <c r="Q1123" s="269"/>
      <c r="R1123" s="270"/>
      <c r="S1123" s="271"/>
      <c r="T1123" s="270"/>
      <c r="U1123" s="272"/>
      <c r="V1123" s="273"/>
      <c r="W1123" s="272"/>
      <c r="X1123" s="273"/>
      <c r="Y1123" s="319"/>
    </row>
    <row r="1124" spans="1:25" x14ac:dyDescent="0.3">
      <c r="A1124" s="262"/>
      <c r="B1124" s="262"/>
      <c r="C1124" s="264"/>
      <c r="D1124" s="262"/>
      <c r="E1124" s="263"/>
      <c r="F1124" s="264"/>
      <c r="G1124" s="274"/>
      <c r="H1124" s="266"/>
      <c r="I1124" s="274"/>
      <c r="J1124" s="266"/>
      <c r="K1124" s="274"/>
      <c r="L1124" s="266"/>
      <c r="M1124" s="271"/>
      <c r="N1124" s="266"/>
      <c r="O1124" s="275"/>
      <c r="P1124" s="270"/>
      <c r="Q1124" s="276"/>
      <c r="R1124" s="270"/>
      <c r="S1124" s="268"/>
      <c r="T1124" s="270"/>
      <c r="U1124" s="272"/>
      <c r="V1124" s="273"/>
      <c r="W1124" s="272"/>
      <c r="X1124" s="273"/>
      <c r="Y1124" s="319"/>
    </row>
    <row r="1125" spans="1:25" x14ac:dyDescent="0.3">
      <c r="A1125" s="262"/>
      <c r="B1125" s="262"/>
      <c r="C1125" s="264"/>
      <c r="D1125" s="262"/>
      <c r="E1125" s="263"/>
      <c r="F1125" s="264"/>
      <c r="G1125" s="274"/>
      <c r="H1125" s="266"/>
      <c r="I1125" s="274"/>
      <c r="J1125" s="266"/>
      <c r="K1125" s="274"/>
      <c r="L1125" s="266"/>
      <c r="M1125" s="271"/>
      <c r="N1125" s="266"/>
      <c r="O1125" s="275"/>
      <c r="P1125" s="270"/>
      <c r="Q1125" s="276"/>
      <c r="R1125" s="270"/>
      <c r="S1125" s="268"/>
      <c r="T1125" s="270"/>
      <c r="U1125" s="272"/>
      <c r="V1125" s="273"/>
      <c r="W1125" s="272"/>
      <c r="X1125" s="273"/>
      <c r="Y1125" s="319"/>
    </row>
    <row r="1126" spans="1:25" x14ac:dyDescent="0.3">
      <c r="A1126" s="262"/>
      <c r="B1126" s="262"/>
      <c r="C1126" s="264"/>
      <c r="D1126" s="262"/>
      <c r="E1126" s="263"/>
      <c r="F1126" s="264"/>
      <c r="G1126" s="274"/>
      <c r="H1126" s="266"/>
      <c r="I1126" s="274"/>
      <c r="J1126" s="266"/>
      <c r="K1126" s="274"/>
      <c r="L1126" s="266"/>
      <c r="M1126" s="271"/>
      <c r="N1126" s="266"/>
      <c r="O1126" s="275"/>
      <c r="P1126" s="270"/>
      <c r="Q1126" s="276"/>
      <c r="R1126" s="270"/>
      <c r="S1126" s="268"/>
      <c r="T1126" s="270"/>
      <c r="U1126" s="272"/>
      <c r="V1126" s="273"/>
      <c r="W1126" s="272"/>
      <c r="X1126" s="273"/>
      <c r="Y1126" s="319"/>
    </row>
    <row r="1127" spans="1:25" x14ac:dyDescent="0.3">
      <c r="A1127" s="262"/>
      <c r="B1127" s="262"/>
      <c r="C1127" s="264"/>
      <c r="D1127" s="262"/>
      <c r="E1127" s="263"/>
      <c r="F1127" s="264"/>
      <c r="G1127" s="274"/>
      <c r="H1127" s="266"/>
      <c r="I1127" s="274"/>
      <c r="J1127" s="266"/>
      <c r="K1127" s="274"/>
      <c r="L1127" s="266"/>
      <c r="M1127" s="271"/>
      <c r="N1127" s="266"/>
      <c r="O1127" s="275"/>
      <c r="P1127" s="270"/>
      <c r="Q1127" s="276"/>
      <c r="R1127" s="270"/>
      <c r="S1127" s="268"/>
      <c r="T1127" s="270"/>
      <c r="U1127" s="272"/>
      <c r="V1127" s="273"/>
      <c r="W1127" s="272"/>
      <c r="X1127" s="273"/>
      <c r="Y1127" s="319"/>
    </row>
    <row r="1128" spans="1:25" x14ac:dyDescent="0.3">
      <c r="A1128" s="262"/>
      <c r="B1128" s="262"/>
      <c r="C1128" s="264"/>
      <c r="D1128" s="262"/>
      <c r="E1128" s="263"/>
      <c r="F1128" s="264"/>
      <c r="G1128" s="274"/>
      <c r="H1128" s="266"/>
      <c r="I1128" s="274"/>
      <c r="J1128" s="266"/>
      <c r="K1128" s="274"/>
      <c r="L1128" s="266"/>
      <c r="M1128" s="271"/>
      <c r="N1128" s="266"/>
      <c r="O1128" s="275"/>
      <c r="P1128" s="270"/>
      <c r="Q1128" s="276"/>
      <c r="R1128" s="270"/>
      <c r="S1128" s="268"/>
      <c r="T1128" s="270"/>
      <c r="U1128" s="272"/>
      <c r="V1128" s="273"/>
      <c r="W1128" s="272"/>
      <c r="X1128" s="273"/>
      <c r="Y1128" s="319"/>
    </row>
    <row r="1129" spans="1:25" x14ac:dyDescent="0.3">
      <c r="A1129" s="262"/>
      <c r="B1129" s="262"/>
      <c r="C1129" s="264"/>
      <c r="D1129" s="262"/>
      <c r="E1129" s="263"/>
      <c r="F1129" s="264"/>
      <c r="G1129" s="274"/>
      <c r="H1129" s="266"/>
      <c r="I1129" s="274"/>
      <c r="J1129" s="266"/>
      <c r="K1129" s="274"/>
      <c r="L1129" s="266"/>
      <c r="M1129" s="271"/>
      <c r="N1129" s="266"/>
      <c r="O1129" s="275"/>
      <c r="P1129" s="270"/>
      <c r="Q1129" s="276"/>
      <c r="R1129" s="270"/>
      <c r="S1129" s="268"/>
      <c r="T1129" s="270"/>
      <c r="U1129" s="272"/>
      <c r="V1129" s="273"/>
      <c r="W1129" s="272"/>
      <c r="X1129" s="273"/>
      <c r="Y1129" s="319"/>
    </row>
    <row r="1130" spans="1:25" x14ac:dyDescent="0.3">
      <c r="A1130" s="262"/>
      <c r="B1130" s="262"/>
      <c r="C1130" s="264"/>
      <c r="D1130" s="262"/>
      <c r="E1130" s="263"/>
      <c r="F1130" s="264"/>
      <c r="G1130" s="274"/>
      <c r="H1130" s="266"/>
      <c r="I1130" s="274"/>
      <c r="J1130" s="266"/>
      <c r="K1130" s="274"/>
      <c r="L1130" s="266"/>
      <c r="M1130" s="271"/>
      <c r="N1130" s="266"/>
      <c r="O1130" s="275"/>
      <c r="P1130" s="270"/>
      <c r="Q1130" s="276"/>
      <c r="R1130" s="270"/>
      <c r="S1130" s="268"/>
      <c r="T1130" s="270"/>
      <c r="U1130" s="272"/>
      <c r="V1130" s="273"/>
      <c r="W1130" s="272"/>
      <c r="X1130" s="273"/>
      <c r="Y1130" s="319"/>
    </row>
    <row r="1131" spans="1:25" x14ac:dyDescent="0.3">
      <c r="A1131" s="262"/>
      <c r="B1131" s="262"/>
      <c r="C1131" s="264"/>
      <c r="D1131" s="262"/>
      <c r="E1131" s="263"/>
      <c r="F1131" s="264"/>
      <c r="G1131" s="274"/>
      <c r="H1131" s="266"/>
      <c r="I1131" s="274"/>
      <c r="J1131" s="266"/>
      <c r="K1131" s="274"/>
      <c r="L1131" s="266"/>
      <c r="M1131" s="271"/>
      <c r="N1131" s="266"/>
      <c r="O1131" s="275"/>
      <c r="P1131" s="270"/>
      <c r="Q1131" s="276"/>
      <c r="R1131" s="270"/>
      <c r="S1131" s="268"/>
      <c r="T1131" s="270"/>
      <c r="U1131" s="272"/>
      <c r="V1131" s="273"/>
      <c r="W1131" s="272"/>
      <c r="X1131" s="273"/>
      <c r="Y1131" s="319"/>
    </row>
    <row r="1132" spans="1:25" x14ac:dyDescent="0.3">
      <c r="A1132" s="262"/>
      <c r="B1132" s="262"/>
      <c r="C1132" s="264"/>
      <c r="D1132" s="262"/>
      <c r="E1132" s="263"/>
      <c r="F1132" s="264"/>
      <c r="G1132" s="265"/>
      <c r="H1132" s="266"/>
      <c r="I1132" s="267"/>
      <c r="J1132" s="266"/>
      <c r="K1132" s="267"/>
      <c r="L1132" s="266"/>
      <c r="M1132" s="268"/>
      <c r="N1132" s="266"/>
      <c r="O1132" s="269"/>
      <c r="P1132" s="270"/>
      <c r="Q1132" s="269"/>
      <c r="R1132" s="270"/>
      <c r="S1132" s="271"/>
      <c r="T1132" s="270"/>
      <c r="U1132" s="272"/>
      <c r="V1132" s="273"/>
      <c r="W1132" s="272"/>
      <c r="X1132" s="273"/>
      <c r="Y1132" s="319"/>
    </row>
    <row r="1133" spans="1:25" x14ac:dyDescent="0.3">
      <c r="A1133" s="262"/>
      <c r="B1133" s="262"/>
      <c r="C1133" s="264"/>
      <c r="D1133" s="262"/>
      <c r="E1133" s="263"/>
      <c r="F1133" s="264"/>
      <c r="G1133" s="265"/>
      <c r="H1133" s="266"/>
      <c r="I1133" s="267"/>
      <c r="J1133" s="266"/>
      <c r="K1133" s="267"/>
      <c r="L1133" s="266"/>
      <c r="M1133" s="268"/>
      <c r="N1133" s="266"/>
      <c r="O1133" s="269"/>
      <c r="P1133" s="270"/>
      <c r="Q1133" s="269"/>
      <c r="R1133" s="270"/>
      <c r="S1133" s="271"/>
      <c r="T1133" s="270"/>
      <c r="U1133" s="272"/>
      <c r="V1133" s="273"/>
      <c r="W1133" s="272"/>
      <c r="X1133" s="273"/>
      <c r="Y1133" s="319"/>
    </row>
    <row r="1134" spans="1:25" x14ac:dyDescent="0.3">
      <c r="A1134" s="262"/>
      <c r="B1134" s="262"/>
      <c r="C1134" s="264"/>
      <c r="D1134" s="262"/>
      <c r="E1134" s="263"/>
      <c r="F1134" s="264"/>
      <c r="G1134" s="274"/>
      <c r="H1134" s="266"/>
      <c r="I1134" s="274"/>
      <c r="J1134" s="266"/>
      <c r="K1134" s="274"/>
      <c r="L1134" s="266"/>
      <c r="M1134" s="271"/>
      <c r="N1134" s="266"/>
      <c r="O1134" s="275"/>
      <c r="P1134" s="270"/>
      <c r="Q1134" s="276"/>
      <c r="R1134" s="270"/>
      <c r="S1134" s="268"/>
      <c r="T1134" s="270"/>
      <c r="U1134" s="272"/>
      <c r="V1134" s="273"/>
      <c r="W1134" s="272"/>
      <c r="X1134" s="273"/>
      <c r="Y1134" s="319"/>
    </row>
    <row r="1135" spans="1:25" x14ac:dyDescent="0.3">
      <c r="A1135" s="262"/>
      <c r="B1135" s="262"/>
      <c r="C1135" s="264"/>
      <c r="D1135" s="262"/>
      <c r="E1135" s="263"/>
      <c r="F1135" s="264"/>
      <c r="G1135" s="274"/>
      <c r="H1135" s="266"/>
      <c r="I1135" s="274"/>
      <c r="J1135" s="266"/>
      <c r="K1135" s="274"/>
      <c r="L1135" s="266"/>
      <c r="M1135" s="271"/>
      <c r="N1135" s="266"/>
      <c r="O1135" s="275"/>
      <c r="P1135" s="270"/>
      <c r="Q1135" s="276"/>
      <c r="R1135" s="270"/>
      <c r="S1135" s="268"/>
      <c r="T1135" s="270"/>
      <c r="U1135" s="272"/>
      <c r="V1135" s="273"/>
      <c r="W1135" s="272"/>
      <c r="X1135" s="273"/>
      <c r="Y1135" s="319"/>
    </row>
    <row r="1136" spans="1:25" x14ac:dyDescent="0.3">
      <c r="A1136" s="262"/>
      <c r="B1136" s="262"/>
      <c r="C1136" s="264"/>
      <c r="D1136" s="262"/>
      <c r="E1136" s="263"/>
      <c r="F1136" s="264"/>
      <c r="G1136" s="274"/>
      <c r="H1136" s="266"/>
      <c r="I1136" s="274"/>
      <c r="J1136" s="266"/>
      <c r="K1136" s="274"/>
      <c r="L1136" s="266"/>
      <c r="M1136" s="271"/>
      <c r="N1136" s="266"/>
      <c r="O1136" s="275"/>
      <c r="P1136" s="270"/>
      <c r="Q1136" s="276"/>
      <c r="R1136" s="270"/>
      <c r="S1136" s="268"/>
      <c r="T1136" s="270"/>
      <c r="U1136" s="272"/>
      <c r="V1136" s="273"/>
      <c r="W1136" s="272"/>
      <c r="X1136" s="273"/>
      <c r="Y1136" s="319"/>
    </row>
    <row r="1137" spans="1:25" x14ac:dyDescent="0.3">
      <c r="A1137" s="262"/>
      <c r="B1137" s="262"/>
      <c r="C1137" s="264"/>
      <c r="D1137" s="262"/>
      <c r="E1137" s="263"/>
      <c r="F1137" s="264"/>
      <c r="G1137" s="274"/>
      <c r="H1137" s="266"/>
      <c r="I1137" s="274"/>
      <c r="J1137" s="266"/>
      <c r="K1137" s="274"/>
      <c r="L1137" s="266"/>
      <c r="M1137" s="271"/>
      <c r="N1137" s="266"/>
      <c r="O1137" s="275"/>
      <c r="P1137" s="270"/>
      <c r="Q1137" s="276"/>
      <c r="R1137" s="270"/>
      <c r="S1137" s="268"/>
      <c r="T1137" s="270"/>
      <c r="U1137" s="272"/>
      <c r="V1137" s="273"/>
      <c r="W1137" s="272"/>
      <c r="X1137" s="273"/>
      <c r="Y1137" s="319"/>
    </row>
    <row r="1138" spans="1:25" x14ac:dyDescent="0.3">
      <c r="A1138" s="262"/>
      <c r="B1138" s="262"/>
      <c r="C1138" s="264"/>
      <c r="D1138" s="262"/>
      <c r="E1138" s="263"/>
      <c r="F1138" s="264"/>
      <c r="G1138" s="274"/>
      <c r="H1138" s="266"/>
      <c r="I1138" s="274"/>
      <c r="J1138" s="266"/>
      <c r="K1138" s="274"/>
      <c r="L1138" s="266"/>
      <c r="M1138" s="271"/>
      <c r="N1138" s="266"/>
      <c r="O1138" s="269"/>
      <c r="P1138" s="270"/>
      <c r="Q1138" s="276"/>
      <c r="R1138" s="270"/>
      <c r="S1138" s="268"/>
      <c r="T1138" s="270"/>
      <c r="U1138" s="272"/>
      <c r="V1138" s="273"/>
      <c r="W1138" s="272"/>
      <c r="X1138" s="273"/>
      <c r="Y1138" s="319"/>
    </row>
    <row r="1139" spans="1:25" x14ac:dyDescent="0.3">
      <c r="A1139" s="262"/>
      <c r="B1139" s="262"/>
      <c r="C1139" s="264"/>
      <c r="D1139" s="262"/>
      <c r="E1139" s="263"/>
      <c r="F1139" s="264"/>
      <c r="G1139" s="274"/>
      <c r="H1139" s="266"/>
      <c r="I1139" s="274"/>
      <c r="J1139" s="266"/>
      <c r="K1139" s="274"/>
      <c r="L1139" s="266"/>
      <c r="M1139" s="271"/>
      <c r="N1139" s="266"/>
      <c r="O1139" s="269"/>
      <c r="P1139" s="270"/>
      <c r="Q1139" s="276"/>
      <c r="R1139" s="270"/>
      <c r="S1139" s="268"/>
      <c r="T1139" s="270"/>
      <c r="U1139" s="272"/>
      <c r="V1139" s="273"/>
      <c r="W1139" s="272"/>
      <c r="X1139" s="273"/>
      <c r="Y1139" s="319"/>
    </row>
    <row r="1140" spans="1:25" x14ac:dyDescent="0.3">
      <c r="A1140" s="262"/>
      <c r="B1140" s="262"/>
      <c r="C1140" s="264"/>
      <c r="D1140" s="262"/>
      <c r="E1140" s="263"/>
      <c r="F1140" s="264"/>
      <c r="G1140" s="274"/>
      <c r="H1140" s="266"/>
      <c r="I1140" s="274"/>
      <c r="J1140" s="266"/>
      <c r="K1140" s="274"/>
      <c r="L1140" s="266"/>
      <c r="M1140" s="271"/>
      <c r="N1140" s="266"/>
      <c r="O1140" s="269"/>
      <c r="P1140" s="270"/>
      <c r="Q1140" s="276"/>
      <c r="R1140" s="270"/>
      <c r="S1140" s="268"/>
      <c r="T1140" s="270"/>
      <c r="U1140" s="272"/>
      <c r="V1140" s="273"/>
      <c r="W1140" s="272"/>
      <c r="X1140" s="273"/>
      <c r="Y1140" s="319"/>
    </row>
    <row r="1141" spans="1:25" x14ac:dyDescent="0.3">
      <c r="A1141" s="262"/>
      <c r="B1141" s="262"/>
      <c r="C1141" s="264"/>
      <c r="D1141" s="262"/>
      <c r="E1141" s="263"/>
      <c r="F1141" s="264"/>
      <c r="G1141" s="274"/>
      <c r="H1141" s="266"/>
      <c r="I1141" s="274"/>
      <c r="J1141" s="266"/>
      <c r="K1141" s="274"/>
      <c r="L1141" s="266"/>
      <c r="M1141" s="271"/>
      <c r="N1141" s="266"/>
      <c r="O1141" s="275"/>
      <c r="P1141" s="270"/>
      <c r="Q1141" s="276"/>
      <c r="R1141" s="270"/>
      <c r="S1141" s="268"/>
      <c r="T1141" s="270"/>
      <c r="U1141" s="272"/>
      <c r="V1141" s="273"/>
      <c r="W1141" s="272"/>
      <c r="X1141" s="273"/>
      <c r="Y1141" s="319"/>
    </row>
    <row r="1142" spans="1:25" x14ac:dyDescent="0.3">
      <c r="A1142" s="262"/>
      <c r="B1142" s="262"/>
      <c r="C1142" s="264"/>
      <c r="D1142" s="262"/>
      <c r="E1142" s="263"/>
      <c r="F1142" s="264"/>
      <c r="G1142" s="274"/>
      <c r="H1142" s="266"/>
      <c r="I1142" s="274"/>
      <c r="J1142" s="266"/>
      <c r="K1142" s="274"/>
      <c r="L1142" s="266"/>
      <c r="M1142" s="271"/>
      <c r="N1142" s="266"/>
      <c r="O1142" s="275"/>
      <c r="P1142" s="270"/>
      <c r="Q1142" s="276"/>
      <c r="R1142" s="270"/>
      <c r="S1142" s="268"/>
      <c r="T1142" s="270"/>
      <c r="U1142" s="272"/>
      <c r="V1142" s="273"/>
      <c r="W1142" s="272"/>
      <c r="X1142" s="273"/>
      <c r="Y1142" s="319"/>
    </row>
    <row r="1143" spans="1:25" x14ac:dyDescent="0.3">
      <c r="A1143" s="262"/>
      <c r="B1143" s="262"/>
      <c r="C1143" s="264"/>
      <c r="D1143" s="262"/>
      <c r="E1143" s="263"/>
      <c r="F1143" s="264"/>
      <c r="G1143" s="274"/>
      <c r="H1143" s="266"/>
      <c r="I1143" s="274"/>
      <c r="J1143" s="266"/>
      <c r="K1143" s="274"/>
      <c r="L1143" s="266"/>
      <c r="M1143" s="271"/>
      <c r="N1143" s="266"/>
      <c r="O1143" s="269"/>
      <c r="P1143" s="270"/>
      <c r="Q1143" s="276"/>
      <c r="R1143" s="270"/>
      <c r="S1143" s="268"/>
      <c r="T1143" s="270"/>
      <c r="U1143" s="272"/>
      <c r="V1143" s="273"/>
      <c r="W1143" s="272"/>
      <c r="X1143" s="273"/>
      <c r="Y1143" s="319"/>
    </row>
    <row r="1144" spans="1:25" x14ac:dyDescent="0.3">
      <c r="A1144" s="262"/>
      <c r="B1144" s="262"/>
      <c r="C1144" s="264"/>
      <c r="D1144" s="262"/>
      <c r="E1144" s="263"/>
      <c r="F1144" s="264"/>
      <c r="G1144" s="274"/>
      <c r="H1144" s="266"/>
      <c r="I1144" s="274"/>
      <c r="J1144" s="266"/>
      <c r="K1144" s="274"/>
      <c r="L1144" s="266"/>
      <c r="M1144" s="271"/>
      <c r="N1144" s="266"/>
      <c r="O1144" s="269"/>
      <c r="P1144" s="270"/>
      <c r="Q1144" s="276"/>
      <c r="R1144" s="270"/>
      <c r="S1144" s="268"/>
      <c r="T1144" s="270"/>
      <c r="U1144" s="272"/>
      <c r="V1144" s="273"/>
      <c r="W1144" s="272"/>
      <c r="X1144" s="273"/>
      <c r="Y1144" s="319"/>
    </row>
    <row r="1145" spans="1:25" x14ac:dyDescent="0.3">
      <c r="A1145" s="262"/>
      <c r="B1145" s="262"/>
      <c r="C1145" s="264"/>
      <c r="D1145" s="262"/>
      <c r="E1145" s="263"/>
      <c r="F1145" s="264"/>
      <c r="G1145" s="274"/>
      <c r="H1145" s="266"/>
      <c r="I1145" s="274"/>
      <c r="J1145" s="266"/>
      <c r="K1145" s="274"/>
      <c r="L1145" s="266"/>
      <c r="M1145" s="271"/>
      <c r="N1145" s="266"/>
      <c r="O1145" s="269"/>
      <c r="P1145" s="270"/>
      <c r="Q1145" s="276"/>
      <c r="R1145" s="270"/>
      <c r="S1145" s="268"/>
      <c r="T1145" s="270"/>
      <c r="U1145" s="272"/>
      <c r="V1145" s="273"/>
      <c r="W1145" s="272"/>
      <c r="X1145" s="273"/>
      <c r="Y1145" s="319"/>
    </row>
    <row r="1146" spans="1:25" x14ac:dyDescent="0.3">
      <c r="A1146" s="262"/>
      <c r="B1146" s="262"/>
      <c r="C1146" s="264"/>
      <c r="D1146" s="262"/>
      <c r="E1146" s="263"/>
      <c r="F1146" s="264"/>
      <c r="G1146" s="274"/>
      <c r="H1146" s="266"/>
      <c r="I1146" s="274"/>
      <c r="J1146" s="266"/>
      <c r="K1146" s="274"/>
      <c r="L1146" s="266"/>
      <c r="M1146" s="271"/>
      <c r="N1146" s="266"/>
      <c r="O1146" s="269"/>
      <c r="P1146" s="270"/>
      <c r="Q1146" s="276"/>
      <c r="R1146" s="270"/>
      <c r="S1146" s="268"/>
      <c r="T1146" s="270"/>
      <c r="U1146" s="272"/>
      <c r="V1146" s="273"/>
      <c r="W1146" s="272"/>
      <c r="X1146" s="273"/>
      <c r="Y1146" s="319"/>
    </row>
    <row r="1147" spans="1:25" x14ac:dyDescent="0.3">
      <c r="A1147" s="262"/>
      <c r="B1147" s="262"/>
      <c r="C1147" s="264"/>
      <c r="D1147" s="262"/>
      <c r="E1147" s="263"/>
      <c r="F1147" s="264"/>
      <c r="G1147" s="274"/>
      <c r="H1147" s="266"/>
      <c r="I1147" s="274"/>
      <c r="J1147" s="266"/>
      <c r="K1147" s="274"/>
      <c r="L1147" s="266"/>
      <c r="M1147" s="271"/>
      <c r="N1147" s="266"/>
      <c r="O1147" s="269"/>
      <c r="P1147" s="270"/>
      <c r="Q1147" s="276"/>
      <c r="R1147" s="270"/>
      <c r="S1147" s="268"/>
      <c r="T1147" s="270"/>
      <c r="U1147" s="272"/>
      <c r="V1147" s="273"/>
      <c r="W1147" s="272"/>
      <c r="X1147" s="273"/>
      <c r="Y1147" s="319"/>
    </row>
    <row r="1148" spans="1:25" x14ac:dyDescent="0.3">
      <c r="A1148" s="262"/>
      <c r="B1148" s="262"/>
      <c r="C1148" s="264"/>
      <c r="D1148" s="262"/>
      <c r="E1148" s="263"/>
      <c r="F1148" s="264"/>
      <c r="G1148" s="274"/>
      <c r="H1148" s="266"/>
      <c r="I1148" s="274"/>
      <c r="J1148" s="266"/>
      <c r="K1148" s="274"/>
      <c r="L1148" s="266"/>
      <c r="M1148" s="271"/>
      <c r="N1148" s="266"/>
      <c r="O1148" s="269"/>
      <c r="P1148" s="270"/>
      <c r="Q1148" s="276"/>
      <c r="R1148" s="270"/>
      <c r="S1148" s="268"/>
      <c r="T1148" s="270"/>
      <c r="U1148" s="272"/>
      <c r="V1148" s="273"/>
      <c r="W1148" s="272"/>
      <c r="X1148" s="273"/>
      <c r="Y1148" s="319"/>
    </row>
    <row r="1149" spans="1:25" x14ac:dyDescent="0.3">
      <c r="A1149" s="262"/>
      <c r="B1149" s="262"/>
      <c r="C1149" s="264"/>
      <c r="D1149" s="262"/>
      <c r="E1149" s="263"/>
      <c r="F1149" s="264"/>
      <c r="G1149" s="274"/>
      <c r="H1149" s="266"/>
      <c r="I1149" s="274"/>
      <c r="J1149" s="266"/>
      <c r="K1149" s="274"/>
      <c r="L1149" s="266"/>
      <c r="M1149" s="271"/>
      <c r="N1149" s="266"/>
      <c r="O1149" s="269"/>
      <c r="P1149" s="270"/>
      <c r="Q1149" s="276"/>
      <c r="R1149" s="270"/>
      <c r="S1149" s="268"/>
      <c r="T1149" s="270"/>
      <c r="U1149" s="272"/>
      <c r="V1149" s="273"/>
      <c r="W1149" s="272"/>
      <c r="X1149" s="273"/>
      <c r="Y1149" s="319"/>
    </row>
    <row r="1150" spans="1:25" x14ac:dyDescent="0.3">
      <c r="A1150" s="262"/>
      <c r="B1150" s="262"/>
      <c r="C1150" s="264"/>
      <c r="D1150" s="262"/>
      <c r="E1150" s="263"/>
      <c r="F1150" s="264"/>
      <c r="G1150" s="274"/>
      <c r="H1150" s="266"/>
      <c r="I1150" s="274"/>
      <c r="J1150" s="266"/>
      <c r="K1150" s="274"/>
      <c r="L1150" s="266"/>
      <c r="M1150" s="271"/>
      <c r="N1150" s="266"/>
      <c r="O1150" s="269"/>
      <c r="P1150" s="270"/>
      <c r="Q1150" s="276"/>
      <c r="R1150" s="270"/>
      <c r="S1150" s="268"/>
      <c r="T1150" s="270"/>
      <c r="U1150" s="272"/>
      <c r="V1150" s="273"/>
      <c r="W1150" s="272"/>
      <c r="X1150" s="273"/>
      <c r="Y1150" s="319"/>
    </row>
    <row r="1151" spans="1:25" x14ac:dyDescent="0.3">
      <c r="A1151" s="262"/>
      <c r="B1151" s="262"/>
      <c r="C1151" s="264"/>
      <c r="D1151" s="262"/>
      <c r="E1151" s="263"/>
      <c r="F1151" s="264"/>
      <c r="G1151" s="265"/>
      <c r="H1151" s="266"/>
      <c r="I1151" s="267"/>
      <c r="J1151" s="266"/>
      <c r="K1151" s="267"/>
      <c r="L1151" s="266"/>
      <c r="M1151" s="268"/>
      <c r="N1151" s="266"/>
      <c r="O1151" s="269"/>
      <c r="P1151" s="270"/>
      <c r="Q1151" s="269"/>
      <c r="R1151" s="270"/>
      <c r="S1151" s="271"/>
      <c r="T1151" s="270"/>
      <c r="U1151" s="272"/>
      <c r="V1151" s="273"/>
      <c r="W1151" s="272"/>
      <c r="X1151" s="273"/>
      <c r="Y1151" s="319"/>
    </row>
    <row r="1152" spans="1:25" x14ac:dyDescent="0.3">
      <c r="A1152" s="262"/>
      <c r="B1152" s="262"/>
      <c r="C1152" s="264"/>
      <c r="D1152" s="262"/>
      <c r="E1152" s="263"/>
      <c r="F1152" s="264"/>
      <c r="G1152" s="274"/>
      <c r="H1152" s="266"/>
      <c r="I1152" s="274"/>
      <c r="J1152" s="266"/>
      <c r="K1152" s="274"/>
      <c r="L1152" s="266"/>
      <c r="M1152" s="271"/>
      <c r="N1152" s="266"/>
      <c r="O1152" s="269"/>
      <c r="P1152" s="270"/>
      <c r="Q1152" s="276"/>
      <c r="R1152" s="270"/>
      <c r="S1152" s="268"/>
      <c r="T1152" s="270"/>
      <c r="U1152" s="272"/>
      <c r="V1152" s="273"/>
      <c r="W1152" s="272"/>
      <c r="X1152" s="273"/>
      <c r="Y1152" s="319"/>
    </row>
    <row r="1153" spans="1:25" x14ac:dyDescent="0.3">
      <c r="A1153" s="262"/>
      <c r="B1153" s="262"/>
      <c r="C1153" s="264"/>
      <c r="D1153" s="262"/>
      <c r="E1153" s="263"/>
      <c r="F1153" s="264"/>
      <c r="G1153" s="274"/>
      <c r="H1153" s="266"/>
      <c r="I1153" s="274"/>
      <c r="J1153" s="266"/>
      <c r="K1153" s="274"/>
      <c r="L1153" s="266"/>
      <c r="M1153" s="271"/>
      <c r="N1153" s="266"/>
      <c r="O1153" s="269"/>
      <c r="P1153" s="270"/>
      <c r="Q1153" s="276"/>
      <c r="R1153" s="270"/>
      <c r="S1153" s="268"/>
      <c r="T1153" s="270"/>
      <c r="U1153" s="272"/>
      <c r="V1153" s="273"/>
      <c r="W1153" s="272"/>
      <c r="X1153" s="273"/>
      <c r="Y1153" s="319"/>
    </row>
    <row r="1154" spans="1:25" x14ac:dyDescent="0.3">
      <c r="A1154" s="262"/>
      <c r="B1154" s="262"/>
      <c r="C1154" s="264"/>
      <c r="D1154" s="262"/>
      <c r="E1154" s="263"/>
      <c r="F1154" s="264"/>
      <c r="G1154" s="274"/>
      <c r="H1154" s="266"/>
      <c r="I1154" s="274"/>
      <c r="J1154" s="266"/>
      <c r="K1154" s="274"/>
      <c r="L1154" s="266"/>
      <c r="M1154" s="271"/>
      <c r="N1154" s="266"/>
      <c r="O1154" s="269"/>
      <c r="P1154" s="270"/>
      <c r="Q1154" s="276"/>
      <c r="R1154" s="270"/>
      <c r="S1154" s="268"/>
      <c r="T1154" s="270"/>
      <c r="U1154" s="272"/>
      <c r="V1154" s="273"/>
      <c r="W1154" s="272"/>
      <c r="X1154" s="273"/>
      <c r="Y1154" s="319"/>
    </row>
    <row r="1155" spans="1:25" x14ac:dyDescent="0.3">
      <c r="A1155" s="262"/>
      <c r="B1155" s="262"/>
      <c r="C1155" s="264"/>
      <c r="D1155" s="262"/>
      <c r="E1155" s="263"/>
      <c r="F1155" s="264"/>
      <c r="G1155" s="274"/>
      <c r="H1155" s="266"/>
      <c r="I1155" s="274"/>
      <c r="J1155" s="266"/>
      <c r="K1155" s="274"/>
      <c r="L1155" s="266"/>
      <c r="M1155" s="271"/>
      <c r="N1155" s="266"/>
      <c r="O1155" s="275"/>
      <c r="P1155" s="270"/>
      <c r="Q1155" s="276"/>
      <c r="R1155" s="270"/>
      <c r="S1155" s="268"/>
      <c r="T1155" s="270"/>
      <c r="U1155" s="272"/>
      <c r="V1155" s="273"/>
      <c r="W1155" s="272"/>
      <c r="X1155" s="273"/>
      <c r="Y1155" s="319"/>
    </row>
    <row r="1156" spans="1:25" x14ac:dyDescent="0.3">
      <c r="A1156" s="262"/>
      <c r="B1156" s="262"/>
      <c r="C1156" s="264"/>
      <c r="D1156" s="262"/>
      <c r="E1156" s="263"/>
      <c r="F1156" s="264"/>
      <c r="G1156" s="274"/>
      <c r="H1156" s="266"/>
      <c r="I1156" s="274"/>
      <c r="J1156" s="266"/>
      <c r="K1156" s="274"/>
      <c r="L1156" s="266"/>
      <c r="M1156" s="271"/>
      <c r="N1156" s="266"/>
      <c r="O1156" s="275"/>
      <c r="P1156" s="270"/>
      <c r="Q1156" s="276"/>
      <c r="R1156" s="270"/>
      <c r="S1156" s="268"/>
      <c r="T1156" s="270"/>
      <c r="U1156" s="272"/>
      <c r="V1156" s="273"/>
      <c r="W1156" s="272"/>
      <c r="X1156" s="273"/>
      <c r="Y1156" s="319"/>
    </row>
    <row r="1157" spans="1:25" x14ac:dyDescent="0.3">
      <c r="A1157" s="262"/>
      <c r="B1157" s="262"/>
      <c r="C1157" s="264"/>
      <c r="D1157" s="262"/>
      <c r="E1157" s="263"/>
      <c r="F1157" s="264"/>
      <c r="G1157" s="265"/>
      <c r="H1157" s="266"/>
      <c r="I1157" s="267"/>
      <c r="J1157" s="266"/>
      <c r="K1157" s="267"/>
      <c r="L1157" s="266"/>
      <c r="M1157" s="268"/>
      <c r="N1157" s="266"/>
      <c r="O1157" s="269"/>
      <c r="P1157" s="270"/>
      <c r="Q1157" s="269"/>
      <c r="R1157" s="270"/>
      <c r="S1157" s="271"/>
      <c r="T1157" s="270"/>
      <c r="U1157" s="272"/>
      <c r="V1157" s="273"/>
      <c r="W1157" s="272"/>
      <c r="X1157" s="273"/>
      <c r="Y1157" s="319"/>
    </row>
    <row r="1158" spans="1:25" x14ac:dyDescent="0.3">
      <c r="A1158" s="262"/>
      <c r="B1158" s="262"/>
      <c r="C1158" s="264"/>
      <c r="D1158" s="262"/>
      <c r="E1158" s="263"/>
      <c r="F1158" s="264"/>
      <c r="G1158" s="265"/>
      <c r="H1158" s="266"/>
      <c r="I1158" s="267"/>
      <c r="J1158" s="266"/>
      <c r="K1158" s="267"/>
      <c r="L1158" s="266"/>
      <c r="M1158" s="268"/>
      <c r="N1158" s="266"/>
      <c r="O1158" s="269"/>
      <c r="P1158" s="270"/>
      <c r="Q1158" s="269"/>
      <c r="R1158" s="270"/>
      <c r="S1158" s="271"/>
      <c r="T1158" s="270"/>
      <c r="U1158" s="272"/>
      <c r="V1158" s="273"/>
      <c r="W1158" s="272"/>
      <c r="X1158" s="273"/>
      <c r="Y1158" s="319"/>
    </row>
    <row r="1159" spans="1:25" x14ac:dyDescent="0.3">
      <c r="A1159" s="262"/>
      <c r="B1159" s="262"/>
      <c r="C1159" s="264"/>
      <c r="D1159" s="262"/>
      <c r="E1159" s="263"/>
      <c r="F1159" s="264"/>
      <c r="G1159" s="274"/>
      <c r="H1159" s="266"/>
      <c r="I1159" s="274"/>
      <c r="J1159" s="266"/>
      <c r="K1159" s="274"/>
      <c r="L1159" s="266"/>
      <c r="M1159" s="271"/>
      <c r="N1159" s="266"/>
      <c r="O1159" s="269"/>
      <c r="P1159" s="270"/>
      <c r="Q1159" s="276"/>
      <c r="R1159" s="270"/>
      <c r="S1159" s="268"/>
      <c r="T1159" s="270"/>
      <c r="U1159" s="272"/>
      <c r="V1159" s="273"/>
      <c r="W1159" s="272"/>
      <c r="X1159" s="273"/>
      <c r="Y1159" s="319"/>
    </row>
    <row r="1160" spans="1:25" x14ac:dyDescent="0.3">
      <c r="A1160" s="262"/>
      <c r="B1160" s="262"/>
      <c r="C1160" s="264"/>
      <c r="D1160" s="262"/>
      <c r="E1160" s="263"/>
      <c r="F1160" s="264"/>
      <c r="G1160" s="274"/>
      <c r="H1160" s="266"/>
      <c r="I1160" s="274"/>
      <c r="J1160" s="266"/>
      <c r="K1160" s="274"/>
      <c r="L1160" s="266"/>
      <c r="M1160" s="271"/>
      <c r="N1160" s="266"/>
      <c r="O1160" s="269"/>
      <c r="P1160" s="270"/>
      <c r="Q1160" s="276"/>
      <c r="R1160" s="270"/>
      <c r="S1160" s="268"/>
      <c r="T1160" s="270"/>
      <c r="U1160" s="272"/>
      <c r="V1160" s="273"/>
      <c r="W1160" s="272"/>
      <c r="X1160" s="273"/>
      <c r="Y1160" s="319"/>
    </row>
    <row r="1161" spans="1:25" x14ac:dyDescent="0.3">
      <c r="A1161" s="262"/>
      <c r="B1161" s="262"/>
      <c r="C1161" s="264"/>
      <c r="D1161" s="262"/>
      <c r="E1161" s="263"/>
      <c r="F1161" s="264"/>
      <c r="G1161" s="274"/>
      <c r="H1161" s="266"/>
      <c r="I1161" s="274"/>
      <c r="J1161" s="266"/>
      <c r="K1161" s="274"/>
      <c r="L1161" s="266"/>
      <c r="M1161" s="271"/>
      <c r="N1161" s="266"/>
      <c r="O1161" s="269"/>
      <c r="P1161" s="270"/>
      <c r="Q1161" s="276"/>
      <c r="R1161" s="270"/>
      <c r="S1161" s="268"/>
      <c r="T1161" s="270"/>
      <c r="U1161" s="272"/>
      <c r="V1161" s="273"/>
      <c r="W1161" s="272"/>
      <c r="X1161" s="273"/>
      <c r="Y1161" s="319"/>
    </row>
    <row r="1162" spans="1:25" x14ac:dyDescent="0.3">
      <c r="A1162" s="262"/>
      <c r="B1162" s="262"/>
      <c r="C1162" s="264"/>
      <c r="D1162" s="262"/>
      <c r="E1162" s="263"/>
      <c r="F1162" s="264"/>
      <c r="G1162" s="265"/>
      <c r="H1162" s="266"/>
      <c r="I1162" s="267"/>
      <c r="J1162" s="266"/>
      <c r="K1162" s="267"/>
      <c r="L1162" s="266"/>
      <c r="M1162" s="268"/>
      <c r="N1162" s="266"/>
      <c r="O1162" s="269"/>
      <c r="P1162" s="270"/>
      <c r="Q1162" s="276"/>
      <c r="R1162" s="270"/>
      <c r="S1162" s="268"/>
      <c r="T1162" s="270"/>
      <c r="U1162" s="272"/>
      <c r="V1162" s="273"/>
      <c r="W1162" s="272"/>
      <c r="X1162" s="273"/>
      <c r="Y1162" s="319"/>
    </row>
    <row r="1163" spans="1:25" x14ac:dyDescent="0.3">
      <c r="A1163" s="262"/>
      <c r="B1163" s="262"/>
      <c r="C1163" s="264"/>
      <c r="D1163" s="262"/>
      <c r="E1163" s="263"/>
      <c r="F1163" s="264"/>
      <c r="G1163" s="265"/>
      <c r="H1163" s="266"/>
      <c r="I1163" s="267"/>
      <c r="J1163" s="266"/>
      <c r="K1163" s="267"/>
      <c r="L1163" s="266"/>
      <c r="M1163" s="268"/>
      <c r="N1163" s="266"/>
      <c r="O1163" s="269"/>
      <c r="P1163" s="270"/>
      <c r="Q1163" s="276"/>
      <c r="R1163" s="270"/>
      <c r="S1163" s="268"/>
      <c r="T1163" s="270"/>
      <c r="U1163" s="272"/>
      <c r="V1163" s="273"/>
      <c r="W1163" s="272"/>
      <c r="X1163" s="273"/>
      <c r="Y1163" s="319"/>
    </row>
    <row r="1164" spans="1:25" x14ac:dyDescent="0.3">
      <c r="A1164" s="262"/>
      <c r="B1164" s="262"/>
      <c r="C1164" s="264"/>
      <c r="D1164" s="262"/>
      <c r="E1164" s="263"/>
      <c r="F1164" s="264"/>
      <c r="G1164" s="265"/>
      <c r="H1164" s="266"/>
      <c r="I1164" s="267"/>
      <c r="J1164" s="266"/>
      <c r="K1164" s="267"/>
      <c r="L1164" s="266"/>
      <c r="M1164" s="268"/>
      <c r="N1164" s="266"/>
      <c r="O1164" s="269"/>
      <c r="P1164" s="270"/>
      <c r="Q1164" s="276"/>
      <c r="R1164" s="270"/>
      <c r="S1164" s="268"/>
      <c r="T1164" s="270"/>
      <c r="U1164" s="272"/>
      <c r="V1164" s="273"/>
      <c r="W1164" s="272"/>
      <c r="X1164" s="273"/>
      <c r="Y1164" s="319"/>
    </row>
    <row r="1165" spans="1:25" x14ac:dyDescent="0.3">
      <c r="A1165" s="262"/>
      <c r="B1165" s="262"/>
      <c r="C1165" s="264"/>
      <c r="D1165" s="262"/>
      <c r="E1165" s="263"/>
      <c r="F1165" s="264"/>
      <c r="G1165" s="274"/>
      <c r="H1165" s="266"/>
      <c r="I1165" s="274"/>
      <c r="J1165" s="266"/>
      <c r="K1165" s="274"/>
      <c r="L1165" s="266"/>
      <c r="M1165" s="271"/>
      <c r="N1165" s="266"/>
      <c r="O1165" s="269"/>
      <c r="P1165" s="270"/>
      <c r="Q1165" s="269"/>
      <c r="R1165" s="270"/>
      <c r="S1165" s="271"/>
      <c r="T1165" s="270"/>
      <c r="U1165" s="272"/>
      <c r="V1165" s="273"/>
      <c r="W1165" s="278"/>
      <c r="X1165" s="273"/>
      <c r="Y1165" s="319"/>
    </row>
    <row r="1166" spans="1:25" x14ac:dyDescent="0.3">
      <c r="A1166" s="3"/>
      <c r="B1166" s="3"/>
      <c r="C1166" s="4"/>
      <c r="D1166" s="3"/>
      <c r="E1166" s="3"/>
      <c r="F1166" s="4"/>
      <c r="G1166" s="5"/>
      <c r="H1166" s="6"/>
      <c r="I1166" s="5"/>
      <c r="J1166" s="6"/>
      <c r="K1166" s="5"/>
      <c r="L1166" s="6"/>
      <c r="M1166" s="5"/>
      <c r="N1166" s="6"/>
      <c r="O1166" s="7"/>
      <c r="P1166" s="8"/>
      <c r="Q1166" s="7"/>
      <c r="R1166" s="8"/>
      <c r="S1166" s="7"/>
      <c r="T1166" s="8"/>
      <c r="U1166" s="9"/>
      <c r="V1166" s="10"/>
      <c r="W1166" s="9"/>
      <c r="X1166" s="10"/>
      <c r="Y1166" s="2"/>
    </row>
    <row r="1167" spans="1:25" x14ac:dyDescent="0.3">
      <c r="A1167" s="262"/>
      <c r="B1167" s="262"/>
      <c r="C1167" s="264"/>
      <c r="D1167" s="262"/>
      <c r="E1167" s="263"/>
      <c r="F1167" s="264"/>
      <c r="G1167" s="265"/>
      <c r="H1167" s="266"/>
      <c r="I1167" s="267"/>
      <c r="J1167" s="266"/>
      <c r="K1167" s="267"/>
      <c r="L1167" s="266"/>
      <c r="M1167" s="268"/>
      <c r="N1167" s="266"/>
      <c r="O1167" s="269"/>
      <c r="P1167" s="270"/>
      <c r="Q1167" s="269"/>
      <c r="R1167" s="270"/>
      <c r="S1167" s="271"/>
      <c r="T1167" s="270"/>
      <c r="U1167" s="272"/>
      <c r="V1167" s="273"/>
      <c r="W1167" s="272"/>
      <c r="X1167" s="273"/>
      <c r="Y1167" s="319"/>
    </row>
    <row r="1168" spans="1:25" x14ac:dyDescent="0.3">
      <c r="A1168" s="262"/>
      <c r="B1168" s="262"/>
      <c r="C1168" s="264"/>
      <c r="D1168" s="262"/>
      <c r="E1168" s="263"/>
      <c r="F1168" s="264"/>
      <c r="G1168" s="265"/>
      <c r="H1168" s="266"/>
      <c r="I1168" s="267"/>
      <c r="J1168" s="266"/>
      <c r="K1168" s="267"/>
      <c r="L1168" s="266"/>
      <c r="M1168" s="268"/>
      <c r="N1168" s="266"/>
      <c r="O1168" s="269"/>
      <c r="P1168" s="270"/>
      <c r="Q1168" s="269"/>
      <c r="R1168" s="270"/>
      <c r="S1168" s="271"/>
      <c r="T1168" s="270"/>
      <c r="U1168" s="272"/>
      <c r="V1168" s="273"/>
      <c r="W1168" s="272"/>
      <c r="X1168" s="273"/>
      <c r="Y1168" s="319"/>
    </row>
    <row r="1169" spans="1:25" x14ac:dyDescent="0.3">
      <c r="A1169" s="262"/>
      <c r="B1169" s="262"/>
      <c r="C1169" s="264"/>
      <c r="D1169" s="262"/>
      <c r="E1169" s="263"/>
      <c r="F1169" s="264"/>
      <c r="G1169" s="265"/>
      <c r="H1169" s="266"/>
      <c r="I1169" s="267"/>
      <c r="J1169" s="266"/>
      <c r="K1169" s="267"/>
      <c r="L1169" s="266"/>
      <c r="M1169" s="268"/>
      <c r="N1169" s="266"/>
      <c r="O1169" s="269"/>
      <c r="P1169" s="270"/>
      <c r="Q1169" s="269"/>
      <c r="R1169" s="270"/>
      <c r="S1169" s="271"/>
      <c r="T1169" s="270"/>
      <c r="U1169" s="272"/>
      <c r="V1169" s="273"/>
      <c r="W1169" s="272"/>
      <c r="X1169" s="273"/>
      <c r="Y1169" s="319"/>
    </row>
    <row r="1170" spans="1:25" x14ac:dyDescent="0.3">
      <c r="A1170" s="262"/>
      <c r="B1170" s="262"/>
      <c r="C1170" s="264"/>
      <c r="D1170" s="262"/>
      <c r="E1170" s="263"/>
      <c r="F1170" s="264"/>
      <c r="G1170" s="274"/>
      <c r="H1170" s="266"/>
      <c r="I1170" s="274"/>
      <c r="J1170" s="266"/>
      <c r="K1170" s="274"/>
      <c r="L1170" s="266"/>
      <c r="M1170" s="271"/>
      <c r="N1170" s="266"/>
      <c r="O1170" s="275"/>
      <c r="P1170" s="270"/>
      <c r="Q1170" s="276"/>
      <c r="R1170" s="270"/>
      <c r="S1170" s="268"/>
      <c r="T1170" s="270"/>
      <c r="U1170" s="272"/>
      <c r="V1170" s="273"/>
      <c r="W1170" s="272"/>
      <c r="X1170" s="273"/>
      <c r="Y1170" s="319"/>
    </row>
    <row r="1171" spans="1:25" x14ac:dyDescent="0.3">
      <c r="A1171" s="262"/>
      <c r="B1171" s="262"/>
      <c r="C1171" s="264"/>
      <c r="D1171" s="262"/>
      <c r="E1171" s="263"/>
      <c r="F1171" s="264"/>
      <c r="G1171" s="274"/>
      <c r="H1171" s="266"/>
      <c r="I1171" s="274"/>
      <c r="J1171" s="266"/>
      <c r="K1171" s="274"/>
      <c r="L1171" s="266"/>
      <c r="M1171" s="271"/>
      <c r="N1171" s="266"/>
      <c r="O1171" s="269"/>
      <c r="P1171" s="270"/>
      <c r="Q1171" s="269"/>
      <c r="R1171" s="270"/>
      <c r="S1171" s="271"/>
      <c r="T1171" s="270"/>
      <c r="U1171" s="277"/>
      <c r="V1171" s="273"/>
      <c r="W1171" s="278"/>
      <c r="X1171" s="273"/>
      <c r="Y1171" s="319"/>
    </row>
    <row r="1172" spans="1:25" x14ac:dyDescent="0.3">
      <c r="A1172" s="262"/>
      <c r="B1172" s="262"/>
      <c r="C1172" s="264"/>
      <c r="D1172" s="262"/>
      <c r="E1172" s="263"/>
      <c r="F1172" s="264"/>
      <c r="G1172" s="265"/>
      <c r="H1172" s="266"/>
      <c r="I1172" s="267"/>
      <c r="J1172" s="266"/>
      <c r="K1172" s="267"/>
      <c r="L1172" s="266"/>
      <c r="M1172" s="268"/>
      <c r="N1172" s="266"/>
      <c r="O1172" s="269"/>
      <c r="P1172" s="270"/>
      <c r="Q1172" s="269"/>
      <c r="R1172" s="270"/>
      <c r="S1172" s="271"/>
      <c r="T1172" s="270"/>
      <c r="U1172" s="272"/>
      <c r="V1172" s="273"/>
      <c r="W1172" s="272"/>
      <c r="X1172" s="273"/>
      <c r="Y1172" s="319"/>
    </row>
    <row r="1173" spans="1:25" x14ac:dyDescent="0.3">
      <c r="A1173" s="262"/>
      <c r="B1173" s="262"/>
      <c r="C1173" s="264"/>
      <c r="D1173" s="262"/>
      <c r="E1173" s="263"/>
      <c r="F1173" s="264"/>
      <c r="G1173" s="274"/>
      <c r="H1173" s="266"/>
      <c r="I1173" s="274"/>
      <c r="J1173" s="266"/>
      <c r="K1173" s="274"/>
      <c r="L1173" s="266"/>
      <c r="M1173" s="271"/>
      <c r="N1173" s="266"/>
      <c r="O1173" s="275"/>
      <c r="P1173" s="270"/>
      <c r="Q1173" s="276"/>
      <c r="R1173" s="270"/>
      <c r="S1173" s="268"/>
      <c r="T1173" s="270"/>
      <c r="U1173" s="272"/>
      <c r="V1173" s="273"/>
      <c r="W1173" s="272"/>
      <c r="X1173" s="273"/>
      <c r="Y1173" s="319"/>
    </row>
    <row r="1174" spans="1:25" x14ac:dyDescent="0.3">
      <c r="A1174" s="262"/>
      <c r="B1174" s="262"/>
      <c r="C1174" s="264"/>
      <c r="D1174" s="262"/>
      <c r="E1174" s="263"/>
      <c r="F1174" s="264"/>
      <c r="G1174" s="274"/>
      <c r="H1174" s="266"/>
      <c r="I1174" s="274"/>
      <c r="J1174" s="266"/>
      <c r="K1174" s="274"/>
      <c r="L1174" s="266"/>
      <c r="M1174" s="271"/>
      <c r="N1174" s="266"/>
      <c r="O1174" s="275"/>
      <c r="P1174" s="270"/>
      <c r="Q1174" s="276"/>
      <c r="R1174" s="270"/>
      <c r="S1174" s="268"/>
      <c r="T1174" s="270"/>
      <c r="U1174" s="272"/>
      <c r="V1174" s="273"/>
      <c r="W1174" s="272"/>
      <c r="X1174" s="273"/>
      <c r="Y1174" s="319"/>
    </row>
    <row r="1175" spans="1:25" x14ac:dyDescent="0.3">
      <c r="A1175" s="262"/>
      <c r="B1175" s="262"/>
      <c r="C1175" s="264"/>
      <c r="D1175" s="262"/>
      <c r="E1175" s="263"/>
      <c r="F1175" s="264"/>
      <c r="G1175" s="274"/>
      <c r="H1175" s="266"/>
      <c r="I1175" s="274"/>
      <c r="J1175" s="266"/>
      <c r="K1175" s="274"/>
      <c r="L1175" s="266"/>
      <c r="M1175" s="271"/>
      <c r="N1175" s="266"/>
      <c r="O1175" s="275"/>
      <c r="P1175" s="270"/>
      <c r="Q1175" s="276"/>
      <c r="R1175" s="270"/>
      <c r="S1175" s="268"/>
      <c r="T1175" s="270"/>
      <c r="U1175" s="272"/>
      <c r="V1175" s="273"/>
      <c r="W1175" s="272"/>
      <c r="X1175" s="273"/>
      <c r="Y1175" s="319"/>
    </row>
    <row r="1176" spans="1:25" x14ac:dyDescent="0.3">
      <c r="A1176" s="262"/>
      <c r="B1176" s="262"/>
      <c r="C1176" s="264"/>
      <c r="D1176" s="262"/>
      <c r="E1176" s="263"/>
      <c r="F1176" s="264"/>
      <c r="G1176" s="274"/>
      <c r="H1176" s="266"/>
      <c r="I1176" s="274"/>
      <c r="J1176" s="266"/>
      <c r="K1176" s="274"/>
      <c r="L1176" s="266"/>
      <c r="M1176" s="271"/>
      <c r="N1176" s="266"/>
      <c r="O1176" s="275"/>
      <c r="P1176" s="270"/>
      <c r="Q1176" s="276"/>
      <c r="R1176" s="270"/>
      <c r="S1176" s="268"/>
      <c r="T1176" s="270"/>
      <c r="U1176" s="272"/>
      <c r="V1176" s="273"/>
      <c r="W1176" s="272"/>
      <c r="X1176" s="273"/>
      <c r="Y1176" s="319"/>
    </row>
    <row r="1177" spans="1:25" x14ac:dyDescent="0.3">
      <c r="A1177" s="262"/>
      <c r="B1177" s="262"/>
      <c r="C1177" s="264"/>
      <c r="D1177" s="262"/>
      <c r="E1177" s="263"/>
      <c r="F1177" s="264"/>
      <c r="G1177" s="274"/>
      <c r="H1177" s="266"/>
      <c r="I1177" s="274"/>
      <c r="J1177" s="266"/>
      <c r="K1177" s="274"/>
      <c r="L1177" s="266"/>
      <c r="M1177" s="271"/>
      <c r="N1177" s="266"/>
      <c r="O1177" s="275"/>
      <c r="P1177" s="270"/>
      <c r="Q1177" s="276"/>
      <c r="R1177" s="270"/>
      <c r="S1177" s="268"/>
      <c r="T1177" s="270"/>
      <c r="U1177" s="272"/>
      <c r="V1177" s="273"/>
      <c r="W1177" s="272"/>
      <c r="X1177" s="273"/>
      <c r="Y1177" s="319"/>
    </row>
    <row r="1178" spans="1:25" x14ac:dyDescent="0.3">
      <c r="A1178" s="262"/>
      <c r="B1178" s="262"/>
      <c r="C1178" s="264"/>
      <c r="D1178" s="262"/>
      <c r="E1178" s="263"/>
      <c r="F1178" s="264"/>
      <c r="G1178" s="274"/>
      <c r="H1178" s="266"/>
      <c r="I1178" s="274"/>
      <c r="J1178" s="266"/>
      <c r="K1178" s="274"/>
      <c r="L1178" s="266"/>
      <c r="M1178" s="271"/>
      <c r="N1178" s="266"/>
      <c r="O1178" s="275"/>
      <c r="P1178" s="270"/>
      <c r="Q1178" s="276"/>
      <c r="R1178" s="270"/>
      <c r="S1178" s="268"/>
      <c r="T1178" s="270"/>
      <c r="U1178" s="272"/>
      <c r="V1178" s="273"/>
      <c r="W1178" s="272"/>
      <c r="X1178" s="273"/>
      <c r="Y1178" s="319"/>
    </row>
    <row r="1179" spans="1:25" x14ac:dyDescent="0.3">
      <c r="A1179" s="262"/>
      <c r="B1179" s="262"/>
      <c r="C1179" s="264"/>
      <c r="D1179" s="262"/>
      <c r="E1179" s="263"/>
      <c r="F1179" s="264"/>
      <c r="G1179" s="274"/>
      <c r="H1179" s="266"/>
      <c r="I1179" s="274"/>
      <c r="J1179" s="266"/>
      <c r="K1179" s="274"/>
      <c r="L1179" s="266"/>
      <c r="M1179" s="271"/>
      <c r="N1179" s="266"/>
      <c r="O1179" s="275"/>
      <c r="P1179" s="270"/>
      <c r="Q1179" s="276"/>
      <c r="R1179" s="270"/>
      <c r="S1179" s="268"/>
      <c r="T1179" s="270"/>
      <c r="U1179" s="272"/>
      <c r="V1179" s="273"/>
      <c r="W1179" s="272"/>
      <c r="X1179" s="273"/>
      <c r="Y1179" s="319"/>
    </row>
    <row r="1180" spans="1:25" x14ac:dyDescent="0.3">
      <c r="A1180" s="262"/>
      <c r="B1180" s="262"/>
      <c r="C1180" s="264"/>
      <c r="D1180" s="262"/>
      <c r="E1180" s="263"/>
      <c r="F1180" s="264"/>
      <c r="G1180" s="274"/>
      <c r="H1180" s="266"/>
      <c r="I1180" s="274"/>
      <c r="J1180" s="266"/>
      <c r="K1180" s="274"/>
      <c r="L1180" s="266"/>
      <c r="M1180" s="271"/>
      <c r="N1180" s="266"/>
      <c r="O1180" s="275"/>
      <c r="P1180" s="270"/>
      <c r="Q1180" s="276"/>
      <c r="R1180" s="270"/>
      <c r="S1180" s="268"/>
      <c r="T1180" s="270"/>
      <c r="U1180" s="272"/>
      <c r="V1180" s="273"/>
      <c r="W1180" s="272"/>
      <c r="X1180" s="273"/>
      <c r="Y1180" s="319"/>
    </row>
    <row r="1181" spans="1:25" x14ac:dyDescent="0.3">
      <c r="A1181" s="262"/>
      <c r="B1181" s="262"/>
      <c r="C1181" s="264"/>
      <c r="D1181" s="262"/>
      <c r="E1181" s="263"/>
      <c r="F1181" s="264"/>
      <c r="G1181" s="265"/>
      <c r="H1181" s="266"/>
      <c r="I1181" s="267"/>
      <c r="J1181" s="266"/>
      <c r="K1181" s="267"/>
      <c r="L1181" s="266"/>
      <c r="M1181" s="268"/>
      <c r="N1181" s="266"/>
      <c r="O1181" s="269"/>
      <c r="P1181" s="270"/>
      <c r="Q1181" s="269"/>
      <c r="R1181" s="270"/>
      <c r="S1181" s="271"/>
      <c r="T1181" s="270"/>
      <c r="U1181" s="272"/>
      <c r="V1181" s="273"/>
      <c r="W1181" s="272"/>
      <c r="X1181" s="273"/>
      <c r="Y1181" s="319"/>
    </row>
    <row r="1182" spans="1:25" x14ac:dyDescent="0.3">
      <c r="A1182" s="262"/>
      <c r="B1182" s="262"/>
      <c r="C1182" s="264"/>
      <c r="D1182" s="262"/>
      <c r="E1182" s="263"/>
      <c r="F1182" s="264"/>
      <c r="G1182" s="265"/>
      <c r="H1182" s="266"/>
      <c r="I1182" s="267"/>
      <c r="J1182" s="266"/>
      <c r="K1182" s="267"/>
      <c r="L1182" s="266"/>
      <c r="M1182" s="268"/>
      <c r="N1182" s="266"/>
      <c r="O1182" s="269"/>
      <c r="P1182" s="270"/>
      <c r="Q1182" s="269"/>
      <c r="R1182" s="270"/>
      <c r="S1182" s="271"/>
      <c r="T1182" s="270"/>
      <c r="U1182" s="272"/>
      <c r="V1182" s="273"/>
      <c r="W1182" s="272"/>
      <c r="X1182" s="273"/>
      <c r="Y1182" s="319"/>
    </row>
    <row r="1183" spans="1:25" x14ac:dyDescent="0.3">
      <c r="A1183" s="262"/>
      <c r="B1183" s="262"/>
      <c r="C1183" s="264"/>
      <c r="D1183" s="262"/>
      <c r="E1183" s="263"/>
      <c r="F1183" s="264"/>
      <c r="G1183" s="274"/>
      <c r="H1183" s="266"/>
      <c r="I1183" s="274"/>
      <c r="J1183" s="266"/>
      <c r="K1183" s="274"/>
      <c r="L1183" s="266"/>
      <c r="M1183" s="271"/>
      <c r="N1183" s="266"/>
      <c r="O1183" s="275"/>
      <c r="P1183" s="270"/>
      <c r="Q1183" s="276"/>
      <c r="R1183" s="270"/>
      <c r="S1183" s="268"/>
      <c r="T1183" s="270"/>
      <c r="U1183" s="272"/>
      <c r="V1183" s="273"/>
      <c r="W1183" s="272"/>
      <c r="X1183" s="273"/>
      <c r="Y1183" s="319"/>
    </row>
    <row r="1184" spans="1:25" x14ac:dyDescent="0.3">
      <c r="A1184" s="262"/>
      <c r="B1184" s="262"/>
      <c r="C1184" s="264"/>
      <c r="D1184" s="262"/>
      <c r="E1184" s="263"/>
      <c r="F1184" s="264"/>
      <c r="G1184" s="274"/>
      <c r="H1184" s="266"/>
      <c r="I1184" s="274"/>
      <c r="J1184" s="266"/>
      <c r="K1184" s="274"/>
      <c r="L1184" s="266"/>
      <c r="M1184" s="271"/>
      <c r="N1184" s="266"/>
      <c r="O1184" s="275"/>
      <c r="P1184" s="270"/>
      <c r="Q1184" s="276"/>
      <c r="R1184" s="270"/>
      <c r="S1184" s="268"/>
      <c r="T1184" s="270"/>
      <c r="U1184" s="272"/>
      <c r="V1184" s="273"/>
      <c r="W1184" s="272"/>
      <c r="X1184" s="273"/>
      <c r="Y1184" s="319"/>
    </row>
    <row r="1185" spans="1:25" x14ac:dyDescent="0.3">
      <c r="A1185" s="262"/>
      <c r="B1185" s="262"/>
      <c r="C1185" s="264"/>
      <c r="D1185" s="262"/>
      <c r="E1185" s="263"/>
      <c r="F1185" s="264"/>
      <c r="G1185" s="274"/>
      <c r="H1185" s="266"/>
      <c r="I1185" s="274"/>
      <c r="J1185" s="266"/>
      <c r="K1185" s="274"/>
      <c r="L1185" s="266"/>
      <c r="M1185" s="271"/>
      <c r="N1185" s="266"/>
      <c r="O1185" s="275"/>
      <c r="P1185" s="270"/>
      <c r="Q1185" s="276"/>
      <c r="R1185" s="270"/>
      <c r="S1185" s="268"/>
      <c r="T1185" s="270"/>
      <c r="U1185" s="272"/>
      <c r="V1185" s="273"/>
      <c r="W1185" s="272"/>
      <c r="X1185" s="273"/>
      <c r="Y1185" s="319"/>
    </row>
    <row r="1186" spans="1:25" x14ac:dyDescent="0.3">
      <c r="A1186" s="262"/>
      <c r="B1186" s="262"/>
      <c r="C1186" s="264"/>
      <c r="D1186" s="262"/>
      <c r="E1186" s="263"/>
      <c r="F1186" s="264"/>
      <c r="G1186" s="274"/>
      <c r="H1186" s="266"/>
      <c r="I1186" s="274"/>
      <c r="J1186" s="266"/>
      <c r="K1186" s="274"/>
      <c r="L1186" s="266"/>
      <c r="M1186" s="271"/>
      <c r="N1186" s="266"/>
      <c r="O1186" s="275"/>
      <c r="P1186" s="270"/>
      <c r="Q1186" s="276"/>
      <c r="R1186" s="270"/>
      <c r="S1186" s="268"/>
      <c r="T1186" s="270"/>
      <c r="U1186" s="272"/>
      <c r="V1186" s="273"/>
      <c r="W1186" s="272"/>
      <c r="X1186" s="273"/>
      <c r="Y1186" s="319"/>
    </row>
    <row r="1187" spans="1:25" x14ac:dyDescent="0.3">
      <c r="A1187" s="262"/>
      <c r="B1187" s="262"/>
      <c r="C1187" s="264"/>
      <c r="D1187" s="262"/>
      <c r="E1187" s="263"/>
      <c r="F1187" s="264"/>
      <c r="G1187" s="274"/>
      <c r="H1187" s="266"/>
      <c r="I1187" s="274"/>
      <c r="J1187" s="266"/>
      <c r="K1187" s="274"/>
      <c r="L1187" s="266"/>
      <c r="M1187" s="271"/>
      <c r="N1187" s="266"/>
      <c r="O1187" s="269"/>
      <c r="P1187" s="270"/>
      <c r="Q1187" s="276"/>
      <c r="R1187" s="270"/>
      <c r="S1187" s="268"/>
      <c r="T1187" s="270"/>
      <c r="U1187" s="272"/>
      <c r="V1187" s="273"/>
      <c r="W1187" s="272"/>
      <c r="X1187" s="273"/>
      <c r="Y1187" s="319"/>
    </row>
    <row r="1188" spans="1:25" x14ac:dyDescent="0.3">
      <c r="A1188" s="262"/>
      <c r="B1188" s="262"/>
      <c r="C1188" s="264"/>
      <c r="D1188" s="262"/>
      <c r="E1188" s="263"/>
      <c r="F1188" s="264"/>
      <c r="G1188" s="274"/>
      <c r="H1188" s="266"/>
      <c r="I1188" s="274"/>
      <c r="J1188" s="266"/>
      <c r="K1188" s="274"/>
      <c r="L1188" s="266"/>
      <c r="M1188" s="271"/>
      <c r="N1188" s="266"/>
      <c r="O1188" s="269"/>
      <c r="P1188" s="270"/>
      <c r="Q1188" s="276"/>
      <c r="R1188" s="270"/>
      <c r="S1188" s="268"/>
      <c r="T1188" s="270"/>
      <c r="U1188" s="272"/>
      <c r="V1188" s="273"/>
      <c r="W1188" s="272"/>
      <c r="X1188" s="273"/>
      <c r="Y1188" s="319"/>
    </row>
    <row r="1189" spans="1:25" x14ac:dyDescent="0.3">
      <c r="A1189" s="262"/>
      <c r="B1189" s="262"/>
      <c r="C1189" s="264"/>
      <c r="D1189" s="262"/>
      <c r="E1189" s="263"/>
      <c r="F1189" s="264"/>
      <c r="G1189" s="274"/>
      <c r="H1189" s="266"/>
      <c r="I1189" s="274"/>
      <c r="J1189" s="266"/>
      <c r="K1189" s="274"/>
      <c r="L1189" s="266"/>
      <c r="M1189" s="271"/>
      <c r="N1189" s="266"/>
      <c r="O1189" s="269"/>
      <c r="P1189" s="270"/>
      <c r="Q1189" s="276"/>
      <c r="R1189" s="270"/>
      <c r="S1189" s="268"/>
      <c r="T1189" s="270"/>
      <c r="U1189" s="272"/>
      <c r="V1189" s="273"/>
      <c r="W1189" s="272"/>
      <c r="X1189" s="273"/>
      <c r="Y1189" s="319"/>
    </row>
    <row r="1190" spans="1:25" x14ac:dyDescent="0.3">
      <c r="A1190" s="262"/>
      <c r="B1190" s="262"/>
      <c r="C1190" s="264"/>
      <c r="D1190" s="262"/>
      <c r="E1190" s="263"/>
      <c r="F1190" s="264"/>
      <c r="G1190" s="274"/>
      <c r="H1190" s="266"/>
      <c r="I1190" s="274"/>
      <c r="J1190" s="266"/>
      <c r="K1190" s="274"/>
      <c r="L1190" s="266"/>
      <c r="M1190" s="271"/>
      <c r="N1190" s="266"/>
      <c r="O1190" s="275"/>
      <c r="P1190" s="270"/>
      <c r="Q1190" s="276"/>
      <c r="R1190" s="270"/>
      <c r="S1190" s="268"/>
      <c r="T1190" s="270"/>
      <c r="U1190" s="272"/>
      <c r="V1190" s="273"/>
      <c r="W1190" s="272"/>
      <c r="X1190" s="273"/>
      <c r="Y1190" s="319"/>
    </row>
    <row r="1191" spans="1:25" x14ac:dyDescent="0.3">
      <c r="A1191" s="262"/>
      <c r="B1191" s="262"/>
      <c r="C1191" s="264"/>
      <c r="D1191" s="262"/>
      <c r="E1191" s="263"/>
      <c r="F1191" s="264"/>
      <c r="G1191" s="274"/>
      <c r="H1191" s="266"/>
      <c r="I1191" s="274"/>
      <c r="J1191" s="266"/>
      <c r="K1191" s="274"/>
      <c r="L1191" s="266"/>
      <c r="M1191" s="271"/>
      <c r="N1191" s="266"/>
      <c r="O1191" s="275"/>
      <c r="P1191" s="270"/>
      <c r="Q1191" s="276"/>
      <c r="R1191" s="270"/>
      <c r="S1191" s="268"/>
      <c r="T1191" s="270"/>
      <c r="U1191" s="272"/>
      <c r="V1191" s="273"/>
      <c r="W1191" s="272"/>
      <c r="X1191" s="273"/>
      <c r="Y1191" s="319"/>
    </row>
    <row r="1192" spans="1:25" x14ac:dyDescent="0.3">
      <c r="A1192" s="262"/>
      <c r="B1192" s="262"/>
      <c r="C1192" s="264"/>
      <c r="D1192" s="262"/>
      <c r="E1192" s="263"/>
      <c r="F1192" s="264"/>
      <c r="G1192" s="274"/>
      <c r="H1192" s="266"/>
      <c r="I1192" s="274"/>
      <c r="J1192" s="266"/>
      <c r="K1192" s="274"/>
      <c r="L1192" s="266"/>
      <c r="M1192" s="271"/>
      <c r="N1192" s="266"/>
      <c r="O1192" s="269"/>
      <c r="P1192" s="270"/>
      <c r="Q1192" s="276"/>
      <c r="R1192" s="270"/>
      <c r="S1192" s="268"/>
      <c r="T1192" s="270"/>
      <c r="U1192" s="272"/>
      <c r="V1192" s="273"/>
      <c r="W1192" s="272"/>
      <c r="X1192" s="273"/>
      <c r="Y1192" s="319"/>
    </row>
    <row r="1193" spans="1:25" x14ac:dyDescent="0.3">
      <c r="A1193" s="262"/>
      <c r="B1193" s="262"/>
      <c r="C1193" s="264"/>
      <c r="D1193" s="262"/>
      <c r="E1193" s="263"/>
      <c r="F1193" s="264"/>
      <c r="G1193" s="274"/>
      <c r="H1193" s="266"/>
      <c r="I1193" s="274"/>
      <c r="J1193" s="266"/>
      <c r="K1193" s="274"/>
      <c r="L1193" s="266"/>
      <c r="M1193" s="271"/>
      <c r="N1193" s="266"/>
      <c r="O1193" s="269"/>
      <c r="P1193" s="270"/>
      <c r="Q1193" s="276"/>
      <c r="R1193" s="270"/>
      <c r="S1193" s="268"/>
      <c r="T1193" s="270"/>
      <c r="U1193" s="272"/>
      <c r="V1193" s="273"/>
      <c r="W1193" s="272"/>
      <c r="X1193" s="273"/>
      <c r="Y1193" s="319"/>
    </row>
    <row r="1194" spans="1:25" x14ac:dyDescent="0.3">
      <c r="A1194" s="262"/>
      <c r="B1194" s="262"/>
      <c r="C1194" s="264"/>
      <c r="D1194" s="262"/>
      <c r="E1194" s="263"/>
      <c r="F1194" s="264"/>
      <c r="G1194" s="274"/>
      <c r="H1194" s="266"/>
      <c r="I1194" s="274"/>
      <c r="J1194" s="266"/>
      <c r="K1194" s="274"/>
      <c r="L1194" s="266"/>
      <c r="M1194" s="271"/>
      <c r="N1194" s="266"/>
      <c r="O1194" s="269"/>
      <c r="P1194" s="270"/>
      <c r="Q1194" s="276"/>
      <c r="R1194" s="270"/>
      <c r="S1194" s="268"/>
      <c r="T1194" s="270"/>
      <c r="U1194" s="272"/>
      <c r="V1194" s="273"/>
      <c r="W1194" s="272"/>
      <c r="X1194" s="273"/>
      <c r="Y1194" s="319"/>
    </row>
    <row r="1195" spans="1:25" x14ac:dyDescent="0.3">
      <c r="A1195" s="262"/>
      <c r="B1195" s="262"/>
      <c r="C1195" s="264"/>
      <c r="D1195" s="262"/>
      <c r="E1195" s="263"/>
      <c r="F1195" s="264"/>
      <c r="G1195" s="274"/>
      <c r="H1195" s="266"/>
      <c r="I1195" s="274"/>
      <c r="J1195" s="266"/>
      <c r="K1195" s="274"/>
      <c r="L1195" s="266"/>
      <c r="M1195" s="271"/>
      <c r="N1195" s="266"/>
      <c r="O1195" s="269"/>
      <c r="P1195" s="270"/>
      <c r="Q1195" s="276"/>
      <c r="R1195" s="270"/>
      <c r="S1195" s="268"/>
      <c r="T1195" s="270"/>
      <c r="U1195" s="272"/>
      <c r="V1195" s="273"/>
      <c r="W1195" s="272"/>
      <c r="X1195" s="273"/>
      <c r="Y1195" s="319"/>
    </row>
    <row r="1196" spans="1:25" x14ac:dyDescent="0.3">
      <c r="A1196" s="262"/>
      <c r="B1196" s="262"/>
      <c r="C1196" s="264"/>
      <c r="D1196" s="262"/>
      <c r="E1196" s="263"/>
      <c r="F1196" s="264"/>
      <c r="G1196" s="274"/>
      <c r="H1196" s="266"/>
      <c r="I1196" s="274"/>
      <c r="J1196" s="266"/>
      <c r="K1196" s="274"/>
      <c r="L1196" s="266"/>
      <c r="M1196" s="271"/>
      <c r="N1196" s="266"/>
      <c r="O1196" s="269"/>
      <c r="P1196" s="270"/>
      <c r="Q1196" s="276"/>
      <c r="R1196" s="270"/>
      <c r="S1196" s="268"/>
      <c r="T1196" s="270"/>
      <c r="U1196" s="272"/>
      <c r="V1196" s="273"/>
      <c r="W1196" s="272"/>
      <c r="X1196" s="273"/>
      <c r="Y1196" s="319"/>
    </row>
    <row r="1197" spans="1:25" x14ac:dyDescent="0.3">
      <c r="A1197" s="262"/>
      <c r="B1197" s="262"/>
      <c r="C1197" s="264"/>
      <c r="D1197" s="262"/>
      <c r="E1197" s="263"/>
      <c r="F1197" s="264"/>
      <c r="G1197" s="274"/>
      <c r="H1197" s="266"/>
      <c r="I1197" s="274"/>
      <c r="J1197" s="266"/>
      <c r="K1197" s="274"/>
      <c r="L1197" s="266"/>
      <c r="M1197" s="271"/>
      <c r="N1197" s="266"/>
      <c r="O1197" s="269"/>
      <c r="P1197" s="270"/>
      <c r="Q1197" s="276"/>
      <c r="R1197" s="270"/>
      <c r="S1197" s="268"/>
      <c r="T1197" s="270"/>
      <c r="U1197" s="272"/>
      <c r="V1197" s="273"/>
      <c r="W1197" s="272"/>
      <c r="X1197" s="273"/>
      <c r="Y1197" s="319"/>
    </row>
    <row r="1198" spans="1:25" x14ac:dyDescent="0.3">
      <c r="A1198" s="262"/>
      <c r="B1198" s="262"/>
      <c r="C1198" s="264"/>
      <c r="D1198" s="262"/>
      <c r="E1198" s="263"/>
      <c r="F1198" s="264"/>
      <c r="G1198" s="274"/>
      <c r="H1198" s="266"/>
      <c r="I1198" s="274"/>
      <c r="J1198" s="266"/>
      <c r="K1198" s="274"/>
      <c r="L1198" s="266"/>
      <c r="M1198" s="271"/>
      <c r="N1198" s="266"/>
      <c r="O1198" s="269"/>
      <c r="P1198" s="270"/>
      <c r="Q1198" s="276"/>
      <c r="R1198" s="270"/>
      <c r="S1198" s="268"/>
      <c r="T1198" s="270"/>
      <c r="U1198" s="272"/>
      <c r="V1198" s="273"/>
      <c r="W1198" s="272"/>
      <c r="X1198" s="273"/>
      <c r="Y1198" s="319"/>
    </row>
    <row r="1199" spans="1:25" x14ac:dyDescent="0.3">
      <c r="A1199" s="262"/>
      <c r="B1199" s="262"/>
      <c r="C1199" s="264"/>
      <c r="D1199" s="262"/>
      <c r="E1199" s="263"/>
      <c r="F1199" s="264"/>
      <c r="G1199" s="274"/>
      <c r="H1199" s="266"/>
      <c r="I1199" s="274"/>
      <c r="J1199" s="266"/>
      <c r="K1199" s="274"/>
      <c r="L1199" s="266"/>
      <c r="M1199" s="271"/>
      <c r="N1199" s="266"/>
      <c r="O1199" s="269"/>
      <c r="P1199" s="270"/>
      <c r="Q1199" s="276"/>
      <c r="R1199" s="270"/>
      <c r="S1199" s="268"/>
      <c r="T1199" s="270"/>
      <c r="U1199" s="272"/>
      <c r="V1199" s="273"/>
      <c r="W1199" s="272"/>
      <c r="X1199" s="273"/>
      <c r="Y1199" s="319"/>
    </row>
    <row r="1200" spans="1:25" x14ac:dyDescent="0.3">
      <c r="A1200" s="262"/>
      <c r="B1200" s="262"/>
      <c r="C1200" s="264"/>
      <c r="D1200" s="262"/>
      <c r="E1200" s="263"/>
      <c r="F1200" s="264"/>
      <c r="G1200" s="265"/>
      <c r="H1200" s="266"/>
      <c r="I1200" s="267"/>
      <c r="J1200" s="266"/>
      <c r="K1200" s="267"/>
      <c r="L1200" s="266"/>
      <c r="M1200" s="268"/>
      <c r="N1200" s="266"/>
      <c r="O1200" s="269"/>
      <c r="P1200" s="270"/>
      <c r="Q1200" s="269"/>
      <c r="R1200" s="270"/>
      <c r="S1200" s="271"/>
      <c r="T1200" s="270"/>
      <c r="U1200" s="272"/>
      <c r="V1200" s="273"/>
      <c r="W1200" s="272"/>
      <c r="X1200" s="273"/>
      <c r="Y1200" s="319"/>
    </row>
    <row r="1201" spans="1:25" x14ac:dyDescent="0.3">
      <c r="A1201" s="262"/>
      <c r="B1201" s="262"/>
      <c r="C1201" s="264"/>
      <c r="D1201" s="262"/>
      <c r="E1201" s="263"/>
      <c r="F1201" s="264"/>
      <c r="G1201" s="274"/>
      <c r="H1201" s="266"/>
      <c r="I1201" s="274"/>
      <c r="J1201" s="266"/>
      <c r="K1201" s="274"/>
      <c r="L1201" s="266"/>
      <c r="M1201" s="271"/>
      <c r="N1201" s="266"/>
      <c r="O1201" s="269"/>
      <c r="P1201" s="270"/>
      <c r="Q1201" s="276"/>
      <c r="R1201" s="270"/>
      <c r="S1201" s="268"/>
      <c r="T1201" s="270"/>
      <c r="U1201" s="272"/>
      <c r="V1201" s="273"/>
      <c r="W1201" s="272"/>
      <c r="X1201" s="273"/>
      <c r="Y1201" s="319"/>
    </row>
    <row r="1202" spans="1:25" x14ac:dyDescent="0.3">
      <c r="A1202" s="262"/>
      <c r="B1202" s="262"/>
      <c r="C1202" s="264"/>
      <c r="D1202" s="262"/>
      <c r="E1202" s="263"/>
      <c r="F1202" s="264"/>
      <c r="G1202" s="274"/>
      <c r="H1202" s="266"/>
      <c r="I1202" s="274"/>
      <c r="J1202" s="266"/>
      <c r="K1202" s="274"/>
      <c r="L1202" s="266"/>
      <c r="M1202" s="271"/>
      <c r="N1202" s="266"/>
      <c r="O1202" s="269"/>
      <c r="P1202" s="270"/>
      <c r="Q1202" s="276"/>
      <c r="R1202" s="270"/>
      <c r="S1202" s="268"/>
      <c r="T1202" s="270"/>
      <c r="U1202" s="272"/>
      <c r="V1202" s="273"/>
      <c r="W1202" s="272"/>
      <c r="X1202" s="273"/>
      <c r="Y1202" s="319"/>
    </row>
    <row r="1203" spans="1:25" x14ac:dyDescent="0.3">
      <c r="A1203" s="262"/>
      <c r="B1203" s="262"/>
      <c r="C1203" s="264"/>
      <c r="D1203" s="262"/>
      <c r="E1203" s="263"/>
      <c r="F1203" s="264"/>
      <c r="G1203" s="274"/>
      <c r="H1203" s="266"/>
      <c r="I1203" s="274"/>
      <c r="J1203" s="266"/>
      <c r="K1203" s="274"/>
      <c r="L1203" s="266"/>
      <c r="M1203" s="271"/>
      <c r="N1203" s="266"/>
      <c r="O1203" s="269"/>
      <c r="P1203" s="270"/>
      <c r="Q1203" s="276"/>
      <c r="R1203" s="270"/>
      <c r="S1203" s="268"/>
      <c r="T1203" s="270"/>
      <c r="U1203" s="272"/>
      <c r="V1203" s="273"/>
      <c r="W1203" s="272"/>
      <c r="X1203" s="273"/>
      <c r="Y1203" s="319"/>
    </row>
    <row r="1204" spans="1:25" x14ac:dyDescent="0.3">
      <c r="A1204" s="262"/>
      <c r="B1204" s="262"/>
      <c r="C1204" s="264"/>
      <c r="D1204" s="262"/>
      <c r="E1204" s="263"/>
      <c r="F1204" s="264"/>
      <c r="G1204" s="274"/>
      <c r="H1204" s="266"/>
      <c r="I1204" s="274"/>
      <c r="J1204" s="266"/>
      <c r="K1204" s="274"/>
      <c r="L1204" s="266"/>
      <c r="M1204" s="271"/>
      <c r="N1204" s="266"/>
      <c r="O1204" s="275"/>
      <c r="P1204" s="270"/>
      <c r="Q1204" s="276"/>
      <c r="R1204" s="270"/>
      <c r="S1204" s="268"/>
      <c r="T1204" s="270"/>
      <c r="U1204" s="272"/>
      <c r="V1204" s="273"/>
      <c r="W1204" s="272"/>
      <c r="X1204" s="273"/>
      <c r="Y1204" s="319"/>
    </row>
    <row r="1205" spans="1:25" x14ac:dyDescent="0.3">
      <c r="A1205" s="262"/>
      <c r="B1205" s="262"/>
      <c r="C1205" s="264"/>
      <c r="D1205" s="262"/>
      <c r="E1205" s="263"/>
      <c r="F1205" s="264"/>
      <c r="G1205" s="274"/>
      <c r="H1205" s="266"/>
      <c r="I1205" s="274"/>
      <c r="J1205" s="266"/>
      <c r="K1205" s="274"/>
      <c r="L1205" s="266"/>
      <c r="M1205" s="271"/>
      <c r="N1205" s="266"/>
      <c r="O1205" s="275"/>
      <c r="P1205" s="270"/>
      <c r="Q1205" s="276"/>
      <c r="R1205" s="270"/>
      <c r="S1205" s="268"/>
      <c r="T1205" s="270"/>
      <c r="U1205" s="272"/>
      <c r="V1205" s="273"/>
      <c r="W1205" s="272"/>
      <c r="X1205" s="273"/>
      <c r="Y1205" s="319"/>
    </row>
    <row r="1206" spans="1:25" x14ac:dyDescent="0.3">
      <c r="A1206" s="262"/>
      <c r="B1206" s="262"/>
      <c r="C1206" s="264"/>
      <c r="D1206" s="262"/>
      <c r="E1206" s="263"/>
      <c r="F1206" s="264"/>
      <c r="G1206" s="265"/>
      <c r="H1206" s="266"/>
      <c r="I1206" s="267"/>
      <c r="J1206" s="266"/>
      <c r="K1206" s="267"/>
      <c r="L1206" s="266"/>
      <c r="M1206" s="268"/>
      <c r="N1206" s="266"/>
      <c r="O1206" s="269"/>
      <c r="P1206" s="270"/>
      <c r="Q1206" s="269"/>
      <c r="R1206" s="270"/>
      <c r="S1206" s="271"/>
      <c r="T1206" s="270"/>
      <c r="U1206" s="272"/>
      <c r="V1206" s="273"/>
      <c r="W1206" s="272"/>
      <c r="X1206" s="273"/>
      <c r="Y1206" s="319"/>
    </row>
    <row r="1207" spans="1:25" x14ac:dyDescent="0.3">
      <c r="A1207" s="262"/>
      <c r="B1207" s="262"/>
      <c r="C1207" s="264"/>
      <c r="D1207" s="262"/>
      <c r="E1207" s="263"/>
      <c r="F1207" s="264"/>
      <c r="G1207" s="265"/>
      <c r="H1207" s="266"/>
      <c r="I1207" s="267"/>
      <c r="J1207" s="266"/>
      <c r="K1207" s="267"/>
      <c r="L1207" s="266"/>
      <c r="M1207" s="268"/>
      <c r="N1207" s="266"/>
      <c r="O1207" s="269"/>
      <c r="P1207" s="270"/>
      <c r="Q1207" s="269"/>
      <c r="R1207" s="270"/>
      <c r="S1207" s="271"/>
      <c r="T1207" s="270"/>
      <c r="U1207" s="272"/>
      <c r="V1207" s="273"/>
      <c r="W1207" s="272"/>
      <c r="X1207" s="273"/>
      <c r="Y1207" s="319"/>
    </row>
    <row r="1208" spans="1:25" x14ac:dyDescent="0.3">
      <c r="A1208" s="262"/>
      <c r="B1208" s="262"/>
      <c r="C1208" s="264"/>
      <c r="D1208" s="262"/>
      <c r="E1208" s="263"/>
      <c r="F1208" s="264"/>
      <c r="G1208" s="274"/>
      <c r="H1208" s="266"/>
      <c r="I1208" s="274"/>
      <c r="J1208" s="266"/>
      <c r="K1208" s="274"/>
      <c r="L1208" s="266"/>
      <c r="M1208" s="271"/>
      <c r="N1208" s="266"/>
      <c r="O1208" s="269"/>
      <c r="P1208" s="270"/>
      <c r="Q1208" s="276"/>
      <c r="R1208" s="270"/>
      <c r="S1208" s="268"/>
      <c r="T1208" s="270"/>
      <c r="U1208" s="272"/>
      <c r="V1208" s="273"/>
      <c r="W1208" s="272"/>
      <c r="X1208" s="273"/>
      <c r="Y1208" s="319"/>
    </row>
    <row r="1209" spans="1:25" x14ac:dyDescent="0.3">
      <c r="A1209" s="262"/>
      <c r="B1209" s="262"/>
      <c r="C1209" s="264"/>
      <c r="D1209" s="262"/>
      <c r="E1209" s="263"/>
      <c r="F1209" s="264"/>
      <c r="G1209" s="274"/>
      <c r="H1209" s="266"/>
      <c r="I1209" s="274"/>
      <c r="J1209" s="266"/>
      <c r="K1209" s="274"/>
      <c r="L1209" s="266"/>
      <c r="M1209" s="271"/>
      <c r="N1209" s="266"/>
      <c r="O1209" s="269"/>
      <c r="P1209" s="270"/>
      <c r="Q1209" s="276"/>
      <c r="R1209" s="270"/>
      <c r="S1209" s="268"/>
      <c r="T1209" s="270"/>
      <c r="U1209" s="272"/>
      <c r="V1209" s="273"/>
      <c r="W1209" s="272"/>
      <c r="X1209" s="273"/>
      <c r="Y1209" s="319"/>
    </row>
    <row r="1210" spans="1:25" x14ac:dyDescent="0.3">
      <c r="A1210" s="262"/>
      <c r="B1210" s="262"/>
      <c r="C1210" s="264"/>
      <c r="D1210" s="262"/>
      <c r="E1210" s="263"/>
      <c r="F1210" s="264"/>
      <c r="G1210" s="274"/>
      <c r="H1210" s="266"/>
      <c r="I1210" s="274"/>
      <c r="J1210" s="266"/>
      <c r="K1210" s="274"/>
      <c r="L1210" s="266"/>
      <c r="M1210" s="271"/>
      <c r="N1210" s="266"/>
      <c r="O1210" s="269"/>
      <c r="P1210" s="270"/>
      <c r="Q1210" s="276"/>
      <c r="R1210" s="270"/>
      <c r="S1210" s="268"/>
      <c r="T1210" s="270"/>
      <c r="U1210" s="272"/>
      <c r="V1210" s="273"/>
      <c r="W1210" s="272"/>
      <c r="X1210" s="273"/>
      <c r="Y1210" s="319"/>
    </row>
    <row r="1211" spans="1:25" x14ac:dyDescent="0.3">
      <c r="A1211" s="262"/>
      <c r="B1211" s="262"/>
      <c r="C1211" s="264"/>
      <c r="D1211" s="262"/>
      <c r="E1211" s="263"/>
      <c r="F1211" s="264"/>
      <c r="G1211" s="265"/>
      <c r="H1211" s="266"/>
      <c r="I1211" s="267"/>
      <c r="J1211" s="266"/>
      <c r="K1211" s="267"/>
      <c r="L1211" s="266"/>
      <c r="M1211" s="268"/>
      <c r="N1211" s="266"/>
      <c r="O1211" s="269"/>
      <c r="P1211" s="270"/>
      <c r="Q1211" s="276"/>
      <c r="R1211" s="270"/>
      <c r="S1211" s="268"/>
      <c r="T1211" s="270"/>
      <c r="U1211" s="272"/>
      <c r="V1211" s="273"/>
      <c r="W1211" s="272"/>
      <c r="X1211" s="273"/>
      <c r="Y1211" s="319"/>
    </row>
    <row r="1212" spans="1:25" x14ac:dyDescent="0.3">
      <c r="A1212" s="262"/>
      <c r="B1212" s="262"/>
      <c r="C1212" s="264"/>
      <c r="D1212" s="262"/>
      <c r="E1212" s="263"/>
      <c r="F1212" s="264"/>
      <c r="G1212" s="265"/>
      <c r="H1212" s="266"/>
      <c r="I1212" s="267"/>
      <c r="J1212" s="266"/>
      <c r="K1212" s="267"/>
      <c r="L1212" s="266"/>
      <c r="M1212" s="268"/>
      <c r="N1212" s="266"/>
      <c r="O1212" s="269"/>
      <c r="P1212" s="270"/>
      <c r="Q1212" s="276"/>
      <c r="R1212" s="270"/>
      <c r="S1212" s="268"/>
      <c r="T1212" s="270"/>
      <c r="U1212" s="272"/>
      <c r="V1212" s="273"/>
      <c r="W1212" s="272"/>
      <c r="X1212" s="273"/>
      <c r="Y1212" s="319"/>
    </row>
    <row r="1213" spans="1:25" x14ac:dyDescent="0.3">
      <c r="A1213" s="262"/>
      <c r="B1213" s="262"/>
      <c r="C1213" s="264"/>
      <c r="D1213" s="262"/>
      <c r="E1213" s="263"/>
      <c r="F1213" s="264"/>
      <c r="G1213" s="265"/>
      <c r="H1213" s="266"/>
      <c r="I1213" s="267"/>
      <c r="J1213" s="266"/>
      <c r="K1213" s="267"/>
      <c r="L1213" s="266"/>
      <c r="M1213" s="268"/>
      <c r="N1213" s="266"/>
      <c r="O1213" s="269"/>
      <c r="P1213" s="270"/>
      <c r="Q1213" s="276"/>
      <c r="R1213" s="270"/>
      <c r="S1213" s="268"/>
      <c r="T1213" s="270"/>
      <c r="U1213" s="272"/>
      <c r="V1213" s="273"/>
      <c r="W1213" s="272"/>
      <c r="X1213" s="273"/>
      <c r="Y1213" s="319"/>
    </row>
    <row r="1214" spans="1:25" x14ac:dyDescent="0.3">
      <c r="A1214" s="262"/>
      <c r="B1214" s="262"/>
      <c r="C1214" s="264"/>
      <c r="D1214" s="262"/>
      <c r="E1214" s="263"/>
      <c r="F1214" s="264"/>
      <c r="G1214" s="274"/>
      <c r="H1214" s="266"/>
      <c r="I1214" s="274"/>
      <c r="J1214" s="266"/>
      <c r="K1214" s="274"/>
      <c r="L1214" s="266"/>
      <c r="M1214" s="271"/>
      <c r="N1214" s="266"/>
      <c r="O1214" s="269"/>
      <c r="P1214" s="270"/>
      <c r="Q1214" s="269"/>
      <c r="R1214" s="270"/>
      <c r="S1214" s="271"/>
      <c r="T1214" s="270"/>
      <c r="U1214" s="272"/>
      <c r="V1214" s="273"/>
      <c r="W1214" s="278"/>
      <c r="X1214" s="273"/>
      <c r="Y1214" s="319"/>
    </row>
    <row r="1215" spans="1:25" x14ac:dyDescent="0.3">
      <c r="A1215" s="320"/>
      <c r="B1215" s="320"/>
      <c r="C1215" s="321"/>
      <c r="D1215" s="320"/>
      <c r="E1215" s="320"/>
      <c r="F1215" s="321"/>
      <c r="G1215" s="322"/>
      <c r="H1215" s="323"/>
      <c r="I1215" s="322"/>
      <c r="J1215" s="323"/>
      <c r="K1215" s="322"/>
      <c r="L1215" s="323"/>
      <c r="M1215" s="322"/>
      <c r="N1215" s="323"/>
      <c r="O1215" s="324"/>
      <c r="P1215" s="325"/>
      <c r="Q1215" s="324"/>
      <c r="R1215" s="325"/>
      <c r="S1215" s="324"/>
      <c r="T1215" s="325"/>
      <c r="U1215" s="326"/>
      <c r="V1215" s="327"/>
      <c r="W1215" s="326"/>
      <c r="X1215" s="327"/>
      <c r="Y1215" s="2"/>
    </row>
    <row r="1216" spans="1:25" x14ac:dyDescent="0.3">
      <c r="A1216" s="3"/>
      <c r="B1216" s="3"/>
      <c r="C1216" s="4"/>
      <c r="D1216" s="3"/>
      <c r="E1216" s="3"/>
      <c r="F1216" s="4"/>
      <c r="G1216" s="5"/>
      <c r="H1216" s="6"/>
      <c r="I1216" s="5"/>
      <c r="J1216" s="6"/>
      <c r="K1216" s="5"/>
      <c r="L1216" s="6"/>
      <c r="M1216" s="5"/>
      <c r="N1216" s="6"/>
      <c r="O1216" s="7"/>
      <c r="P1216" s="8"/>
      <c r="Q1216" s="7"/>
      <c r="R1216" s="8"/>
      <c r="S1216" s="7"/>
      <c r="T1216" s="8"/>
      <c r="U1216" s="9"/>
      <c r="V1216" s="10"/>
      <c r="W1216" s="9"/>
      <c r="X1216" s="10"/>
      <c r="Y1216" s="2"/>
    </row>
    <row r="1217" spans="1:25" x14ac:dyDescent="0.3">
      <c r="A1217" s="262"/>
      <c r="B1217" s="262"/>
      <c r="C1217" s="264"/>
      <c r="D1217" s="262"/>
      <c r="E1217" s="263"/>
      <c r="F1217" s="264"/>
      <c r="G1217" s="265"/>
      <c r="H1217" s="266"/>
      <c r="I1217" s="267"/>
      <c r="J1217" s="266"/>
      <c r="K1217" s="267"/>
      <c r="L1217" s="266"/>
      <c r="M1217" s="268"/>
      <c r="N1217" s="266"/>
      <c r="O1217" s="269"/>
      <c r="P1217" s="270"/>
      <c r="Q1217" s="269"/>
      <c r="R1217" s="270"/>
      <c r="S1217" s="271"/>
      <c r="T1217" s="270"/>
      <c r="U1217" s="272"/>
      <c r="V1217" s="273"/>
      <c r="W1217" s="272"/>
      <c r="X1217" s="273"/>
      <c r="Y1217" s="319"/>
    </row>
    <row r="1218" spans="1:25" x14ac:dyDescent="0.3">
      <c r="A1218" s="262"/>
      <c r="B1218" s="262"/>
      <c r="C1218" s="264"/>
      <c r="D1218" s="262"/>
      <c r="E1218" s="263"/>
      <c r="F1218" s="264"/>
      <c r="G1218" s="265"/>
      <c r="H1218" s="266"/>
      <c r="I1218" s="267"/>
      <c r="J1218" s="266"/>
      <c r="K1218" s="267"/>
      <c r="L1218" s="266"/>
      <c r="M1218" s="268"/>
      <c r="N1218" s="266"/>
      <c r="O1218" s="269"/>
      <c r="P1218" s="270"/>
      <c r="Q1218" s="269"/>
      <c r="R1218" s="270"/>
      <c r="S1218" s="271"/>
      <c r="T1218" s="270"/>
      <c r="U1218" s="272"/>
      <c r="V1218" s="273"/>
      <c r="W1218" s="272"/>
      <c r="X1218" s="273"/>
      <c r="Y1218" s="319"/>
    </row>
    <row r="1219" spans="1:25" x14ac:dyDescent="0.3">
      <c r="A1219" s="262"/>
      <c r="B1219" s="262"/>
      <c r="C1219" s="264"/>
      <c r="D1219" s="262"/>
      <c r="E1219" s="263"/>
      <c r="F1219" s="264"/>
      <c r="G1219" s="265"/>
      <c r="H1219" s="266"/>
      <c r="I1219" s="267"/>
      <c r="J1219" s="266"/>
      <c r="K1219" s="267"/>
      <c r="L1219" s="266"/>
      <c r="M1219" s="268"/>
      <c r="N1219" s="266"/>
      <c r="O1219" s="269"/>
      <c r="P1219" s="270"/>
      <c r="Q1219" s="269"/>
      <c r="R1219" s="270"/>
      <c r="S1219" s="271"/>
      <c r="T1219" s="270"/>
      <c r="U1219" s="272"/>
      <c r="V1219" s="273"/>
      <c r="W1219" s="272"/>
      <c r="X1219" s="273"/>
      <c r="Y1219" s="319"/>
    </row>
    <row r="1220" spans="1:25" x14ac:dyDescent="0.3">
      <c r="A1220" s="262"/>
      <c r="B1220" s="262"/>
      <c r="C1220" s="264"/>
      <c r="D1220" s="262"/>
      <c r="E1220" s="263"/>
      <c r="F1220" s="264"/>
      <c r="G1220" s="274"/>
      <c r="H1220" s="266"/>
      <c r="I1220" s="274"/>
      <c r="J1220" s="266"/>
      <c r="K1220" s="274"/>
      <c r="L1220" s="266"/>
      <c r="M1220" s="271"/>
      <c r="N1220" s="266"/>
      <c r="O1220" s="275"/>
      <c r="P1220" s="270"/>
      <c r="Q1220" s="276"/>
      <c r="R1220" s="270"/>
      <c r="S1220" s="268"/>
      <c r="T1220" s="270"/>
      <c r="U1220" s="272"/>
      <c r="V1220" s="273"/>
      <c r="W1220" s="272"/>
      <c r="X1220" s="273"/>
      <c r="Y1220" s="319"/>
    </row>
    <row r="1221" spans="1:25" x14ac:dyDescent="0.3">
      <c r="A1221" s="262"/>
      <c r="B1221" s="262"/>
      <c r="C1221" s="264"/>
      <c r="D1221" s="262"/>
      <c r="E1221" s="263"/>
      <c r="F1221" s="264"/>
      <c r="G1221" s="274"/>
      <c r="H1221" s="266"/>
      <c r="I1221" s="274"/>
      <c r="J1221" s="266"/>
      <c r="K1221" s="274"/>
      <c r="L1221" s="266"/>
      <c r="M1221" s="271"/>
      <c r="N1221" s="266"/>
      <c r="O1221" s="269"/>
      <c r="P1221" s="270"/>
      <c r="Q1221" s="269"/>
      <c r="R1221" s="270"/>
      <c r="S1221" s="271"/>
      <c r="T1221" s="270"/>
      <c r="U1221" s="277"/>
      <c r="V1221" s="273"/>
      <c r="W1221" s="278"/>
      <c r="X1221" s="273"/>
      <c r="Y1221" s="319"/>
    </row>
    <row r="1222" spans="1:25" x14ac:dyDescent="0.3">
      <c r="A1222" s="262"/>
      <c r="B1222" s="262"/>
      <c r="C1222" s="264"/>
      <c r="D1222" s="262"/>
      <c r="E1222" s="263"/>
      <c r="F1222" s="264"/>
      <c r="G1222" s="265"/>
      <c r="H1222" s="266"/>
      <c r="I1222" s="267"/>
      <c r="J1222" s="266"/>
      <c r="K1222" s="267"/>
      <c r="L1222" s="266"/>
      <c r="M1222" s="268"/>
      <c r="N1222" s="266"/>
      <c r="O1222" s="269"/>
      <c r="P1222" s="270"/>
      <c r="Q1222" s="269"/>
      <c r="R1222" s="270"/>
      <c r="S1222" s="271"/>
      <c r="T1222" s="270"/>
      <c r="U1222" s="272"/>
      <c r="V1222" s="273"/>
      <c r="W1222" s="272"/>
      <c r="X1222" s="273"/>
      <c r="Y1222" s="319"/>
    </row>
    <row r="1223" spans="1:25" x14ac:dyDescent="0.3">
      <c r="A1223" s="262"/>
      <c r="B1223" s="262"/>
      <c r="C1223" s="264"/>
      <c r="D1223" s="262"/>
      <c r="E1223" s="263"/>
      <c r="F1223" s="264"/>
      <c r="G1223" s="274"/>
      <c r="H1223" s="266"/>
      <c r="I1223" s="274"/>
      <c r="J1223" s="266"/>
      <c r="K1223" s="274"/>
      <c r="L1223" s="266"/>
      <c r="M1223" s="271"/>
      <c r="N1223" s="266"/>
      <c r="O1223" s="275"/>
      <c r="P1223" s="270"/>
      <c r="Q1223" s="276"/>
      <c r="R1223" s="270"/>
      <c r="S1223" s="268"/>
      <c r="T1223" s="270"/>
      <c r="U1223" s="272"/>
      <c r="V1223" s="273"/>
      <c r="W1223" s="272"/>
      <c r="X1223" s="273"/>
      <c r="Y1223" s="319"/>
    </row>
    <row r="1224" spans="1:25" x14ac:dyDescent="0.3">
      <c r="A1224" s="262"/>
      <c r="B1224" s="262"/>
      <c r="C1224" s="264"/>
      <c r="D1224" s="262"/>
      <c r="E1224" s="263"/>
      <c r="F1224" s="264"/>
      <c r="G1224" s="274"/>
      <c r="H1224" s="266"/>
      <c r="I1224" s="274"/>
      <c r="J1224" s="266"/>
      <c r="K1224" s="274"/>
      <c r="L1224" s="266"/>
      <c r="M1224" s="271"/>
      <c r="N1224" s="266"/>
      <c r="O1224" s="275"/>
      <c r="P1224" s="270"/>
      <c r="Q1224" s="276"/>
      <c r="R1224" s="270"/>
      <c r="S1224" s="268"/>
      <c r="T1224" s="270"/>
      <c r="U1224" s="272"/>
      <c r="V1224" s="273"/>
      <c r="W1224" s="272"/>
      <c r="X1224" s="273"/>
      <c r="Y1224" s="319"/>
    </row>
    <row r="1225" spans="1:25" x14ac:dyDescent="0.3">
      <c r="A1225" s="262"/>
      <c r="B1225" s="262"/>
      <c r="C1225" s="264"/>
      <c r="D1225" s="262"/>
      <c r="E1225" s="263"/>
      <c r="F1225" s="264"/>
      <c r="G1225" s="274"/>
      <c r="H1225" s="266"/>
      <c r="I1225" s="274"/>
      <c r="J1225" s="266"/>
      <c r="K1225" s="274"/>
      <c r="L1225" s="266"/>
      <c r="M1225" s="271"/>
      <c r="N1225" s="266"/>
      <c r="O1225" s="275"/>
      <c r="P1225" s="270"/>
      <c r="Q1225" s="276"/>
      <c r="R1225" s="270"/>
      <c r="S1225" s="268"/>
      <c r="T1225" s="270"/>
      <c r="U1225" s="272"/>
      <c r="V1225" s="273"/>
      <c r="W1225" s="272"/>
      <c r="X1225" s="273"/>
      <c r="Y1225" s="319"/>
    </row>
    <row r="1226" spans="1:25" x14ac:dyDescent="0.3">
      <c r="A1226" s="262"/>
      <c r="B1226" s="262"/>
      <c r="C1226" s="264"/>
      <c r="D1226" s="262"/>
      <c r="E1226" s="263"/>
      <c r="F1226" s="264"/>
      <c r="G1226" s="274"/>
      <c r="H1226" s="266"/>
      <c r="I1226" s="274"/>
      <c r="J1226" s="266"/>
      <c r="K1226" s="274"/>
      <c r="L1226" s="266"/>
      <c r="M1226" s="271"/>
      <c r="N1226" s="266"/>
      <c r="O1226" s="275"/>
      <c r="P1226" s="270"/>
      <c r="Q1226" s="276"/>
      <c r="R1226" s="270"/>
      <c r="S1226" s="268"/>
      <c r="T1226" s="270"/>
      <c r="U1226" s="272"/>
      <c r="V1226" s="273"/>
      <c r="W1226" s="272"/>
      <c r="X1226" s="273"/>
      <c r="Y1226" s="319"/>
    </row>
    <row r="1227" spans="1:25" x14ac:dyDescent="0.3">
      <c r="A1227" s="262"/>
      <c r="B1227" s="262"/>
      <c r="C1227" s="264"/>
      <c r="D1227" s="262"/>
      <c r="E1227" s="263"/>
      <c r="F1227" s="264"/>
      <c r="G1227" s="274"/>
      <c r="H1227" s="266"/>
      <c r="I1227" s="274"/>
      <c r="J1227" s="266"/>
      <c r="K1227" s="274"/>
      <c r="L1227" s="266"/>
      <c r="M1227" s="271"/>
      <c r="N1227" s="266"/>
      <c r="O1227" s="275"/>
      <c r="P1227" s="270"/>
      <c r="Q1227" s="276"/>
      <c r="R1227" s="270"/>
      <c r="S1227" s="268"/>
      <c r="T1227" s="270"/>
      <c r="U1227" s="272"/>
      <c r="V1227" s="273"/>
      <c r="W1227" s="272"/>
      <c r="X1227" s="273"/>
      <c r="Y1227" s="319"/>
    </row>
    <row r="1228" spans="1:25" x14ac:dyDescent="0.3">
      <c r="A1228" s="262"/>
      <c r="B1228" s="262"/>
      <c r="C1228" s="264"/>
      <c r="D1228" s="262"/>
      <c r="E1228" s="263"/>
      <c r="F1228" s="264"/>
      <c r="G1228" s="274"/>
      <c r="H1228" s="266"/>
      <c r="I1228" s="274"/>
      <c r="J1228" s="266"/>
      <c r="K1228" s="274"/>
      <c r="L1228" s="266"/>
      <c r="M1228" s="271"/>
      <c r="N1228" s="266"/>
      <c r="O1228" s="275"/>
      <c r="P1228" s="270"/>
      <c r="Q1228" s="276"/>
      <c r="R1228" s="270"/>
      <c r="S1228" s="268"/>
      <c r="T1228" s="270"/>
      <c r="U1228" s="272"/>
      <c r="V1228" s="273"/>
      <c r="W1228" s="272"/>
      <c r="X1228" s="273"/>
      <c r="Y1228" s="319"/>
    </row>
    <row r="1229" spans="1:25" x14ac:dyDescent="0.3">
      <c r="A1229" s="262"/>
      <c r="B1229" s="262"/>
      <c r="C1229" s="264"/>
      <c r="D1229" s="262"/>
      <c r="E1229" s="263"/>
      <c r="F1229" s="264"/>
      <c r="G1229" s="274"/>
      <c r="H1229" s="266"/>
      <c r="I1229" s="274"/>
      <c r="J1229" s="266"/>
      <c r="K1229" s="274"/>
      <c r="L1229" s="266"/>
      <c r="M1229" s="271"/>
      <c r="N1229" s="266"/>
      <c r="O1229" s="275"/>
      <c r="P1229" s="270"/>
      <c r="Q1229" s="276"/>
      <c r="R1229" s="270"/>
      <c r="S1229" s="268"/>
      <c r="T1229" s="270"/>
      <c r="U1229" s="272"/>
      <c r="V1229" s="273"/>
      <c r="W1229" s="272"/>
      <c r="X1229" s="273"/>
      <c r="Y1229" s="319"/>
    </row>
    <row r="1230" spans="1:25" x14ac:dyDescent="0.3">
      <c r="A1230" s="262"/>
      <c r="B1230" s="262"/>
      <c r="C1230" s="264"/>
      <c r="D1230" s="262"/>
      <c r="E1230" s="263"/>
      <c r="F1230" s="264"/>
      <c r="G1230" s="274"/>
      <c r="H1230" s="266"/>
      <c r="I1230" s="274"/>
      <c r="J1230" s="266"/>
      <c r="K1230" s="274"/>
      <c r="L1230" s="266"/>
      <c r="M1230" s="271"/>
      <c r="N1230" s="266"/>
      <c r="O1230" s="275"/>
      <c r="P1230" s="270"/>
      <c r="Q1230" s="276"/>
      <c r="R1230" s="270"/>
      <c r="S1230" s="268"/>
      <c r="T1230" s="270"/>
      <c r="U1230" s="272"/>
      <c r="V1230" s="273"/>
      <c r="W1230" s="272"/>
      <c r="X1230" s="273"/>
      <c r="Y1230" s="319"/>
    </row>
    <row r="1231" spans="1:25" x14ac:dyDescent="0.3">
      <c r="A1231" s="262"/>
      <c r="B1231" s="262"/>
      <c r="C1231" s="264"/>
      <c r="D1231" s="262"/>
      <c r="E1231" s="263"/>
      <c r="F1231" s="264"/>
      <c r="G1231" s="265"/>
      <c r="H1231" s="266"/>
      <c r="I1231" s="267"/>
      <c r="J1231" s="266"/>
      <c r="K1231" s="267"/>
      <c r="L1231" s="266"/>
      <c r="M1231" s="268"/>
      <c r="N1231" s="266"/>
      <c r="O1231" s="269"/>
      <c r="P1231" s="270"/>
      <c r="Q1231" s="269"/>
      <c r="R1231" s="270"/>
      <c r="S1231" s="271"/>
      <c r="T1231" s="270"/>
      <c r="U1231" s="272"/>
      <c r="V1231" s="273"/>
      <c r="W1231" s="272"/>
      <c r="X1231" s="273"/>
      <c r="Y1231" s="319"/>
    </row>
    <row r="1232" spans="1:25" x14ac:dyDescent="0.3">
      <c r="A1232" s="262"/>
      <c r="B1232" s="262"/>
      <c r="C1232" s="264"/>
      <c r="D1232" s="262"/>
      <c r="E1232" s="263"/>
      <c r="F1232" s="264"/>
      <c r="G1232" s="265"/>
      <c r="H1232" s="266"/>
      <c r="I1232" s="267"/>
      <c r="J1232" s="266"/>
      <c r="K1232" s="267"/>
      <c r="L1232" s="266"/>
      <c r="M1232" s="268"/>
      <c r="N1232" s="266"/>
      <c r="O1232" s="269"/>
      <c r="P1232" s="270"/>
      <c r="Q1232" s="269"/>
      <c r="R1232" s="270"/>
      <c r="S1232" s="271"/>
      <c r="T1232" s="270"/>
      <c r="U1232" s="272"/>
      <c r="V1232" s="273"/>
      <c r="W1232" s="272"/>
      <c r="X1232" s="273"/>
      <c r="Y1232" s="319"/>
    </row>
    <row r="1233" spans="1:25" x14ac:dyDescent="0.3">
      <c r="A1233" s="262"/>
      <c r="B1233" s="262"/>
      <c r="C1233" s="264"/>
      <c r="D1233" s="262"/>
      <c r="E1233" s="263"/>
      <c r="F1233" s="264"/>
      <c r="G1233" s="274"/>
      <c r="H1233" s="266"/>
      <c r="I1233" s="274"/>
      <c r="J1233" s="266"/>
      <c r="K1233" s="274"/>
      <c r="L1233" s="266"/>
      <c r="M1233" s="271"/>
      <c r="N1233" s="266"/>
      <c r="O1233" s="275"/>
      <c r="P1233" s="270"/>
      <c r="Q1233" s="276"/>
      <c r="R1233" s="270"/>
      <c r="S1233" s="268"/>
      <c r="T1233" s="270"/>
      <c r="U1233" s="272"/>
      <c r="V1233" s="273"/>
      <c r="W1233" s="272"/>
      <c r="X1233" s="273"/>
      <c r="Y1233" s="319"/>
    </row>
    <row r="1234" spans="1:25" x14ac:dyDescent="0.3">
      <c r="A1234" s="262"/>
      <c r="B1234" s="262"/>
      <c r="C1234" s="264"/>
      <c r="D1234" s="262"/>
      <c r="E1234" s="263"/>
      <c r="F1234" s="264"/>
      <c r="G1234" s="274"/>
      <c r="H1234" s="266"/>
      <c r="I1234" s="274"/>
      <c r="J1234" s="266"/>
      <c r="K1234" s="274"/>
      <c r="L1234" s="266"/>
      <c r="M1234" s="271"/>
      <c r="N1234" s="266"/>
      <c r="O1234" s="275"/>
      <c r="P1234" s="270"/>
      <c r="Q1234" s="276"/>
      <c r="R1234" s="270"/>
      <c r="S1234" s="268"/>
      <c r="T1234" s="270"/>
      <c r="U1234" s="272"/>
      <c r="V1234" s="273"/>
      <c r="W1234" s="272"/>
      <c r="X1234" s="273"/>
      <c r="Y1234" s="319"/>
    </row>
    <row r="1235" spans="1:25" x14ac:dyDescent="0.3">
      <c r="A1235" s="262"/>
      <c r="B1235" s="262"/>
      <c r="C1235" s="264"/>
      <c r="D1235" s="262"/>
      <c r="E1235" s="263"/>
      <c r="F1235" s="264"/>
      <c r="G1235" s="274"/>
      <c r="H1235" s="266"/>
      <c r="I1235" s="274"/>
      <c r="J1235" s="266"/>
      <c r="K1235" s="274"/>
      <c r="L1235" s="266"/>
      <c r="M1235" s="271"/>
      <c r="N1235" s="266"/>
      <c r="O1235" s="275"/>
      <c r="P1235" s="270"/>
      <c r="Q1235" s="276"/>
      <c r="R1235" s="270"/>
      <c r="S1235" s="268"/>
      <c r="T1235" s="270"/>
      <c r="U1235" s="272"/>
      <c r="V1235" s="273"/>
      <c r="W1235" s="272"/>
      <c r="X1235" s="273"/>
      <c r="Y1235" s="319"/>
    </row>
    <row r="1236" spans="1:25" x14ac:dyDescent="0.3">
      <c r="A1236" s="262"/>
      <c r="B1236" s="262"/>
      <c r="C1236" s="264"/>
      <c r="D1236" s="262"/>
      <c r="E1236" s="263"/>
      <c r="F1236" s="264"/>
      <c r="G1236" s="274"/>
      <c r="H1236" s="266"/>
      <c r="I1236" s="274"/>
      <c r="J1236" s="266"/>
      <c r="K1236" s="274"/>
      <c r="L1236" s="266"/>
      <c r="M1236" s="271"/>
      <c r="N1236" s="266"/>
      <c r="O1236" s="269"/>
      <c r="P1236" s="270"/>
      <c r="Q1236" s="276"/>
      <c r="R1236" s="270"/>
      <c r="S1236" s="268"/>
      <c r="T1236" s="270"/>
      <c r="U1236" s="272"/>
      <c r="V1236" s="273"/>
      <c r="W1236" s="272"/>
      <c r="X1236" s="273"/>
      <c r="Y1236" s="319"/>
    </row>
    <row r="1237" spans="1:25" x14ac:dyDescent="0.3">
      <c r="A1237" s="262"/>
      <c r="B1237" s="262"/>
      <c r="C1237" s="264"/>
      <c r="D1237" s="262"/>
      <c r="E1237" s="263"/>
      <c r="F1237" s="264"/>
      <c r="G1237" s="274"/>
      <c r="H1237" s="266"/>
      <c r="I1237" s="274"/>
      <c r="J1237" s="266"/>
      <c r="K1237" s="274"/>
      <c r="L1237" s="266"/>
      <c r="M1237" s="271"/>
      <c r="N1237" s="266"/>
      <c r="O1237" s="269"/>
      <c r="P1237" s="270"/>
      <c r="Q1237" s="276"/>
      <c r="R1237" s="270"/>
      <c r="S1237" s="268"/>
      <c r="T1237" s="270"/>
      <c r="U1237" s="272"/>
      <c r="V1237" s="273"/>
      <c r="W1237" s="272"/>
      <c r="X1237" s="273"/>
      <c r="Y1237" s="319"/>
    </row>
    <row r="1238" spans="1:25" x14ac:dyDescent="0.3">
      <c r="A1238" s="262"/>
      <c r="B1238" s="262"/>
      <c r="C1238" s="264"/>
      <c r="D1238" s="262"/>
      <c r="E1238" s="263"/>
      <c r="F1238" s="264"/>
      <c r="G1238" s="274"/>
      <c r="H1238" s="266"/>
      <c r="I1238" s="274"/>
      <c r="J1238" s="266"/>
      <c r="K1238" s="274"/>
      <c r="L1238" s="266"/>
      <c r="M1238" s="271"/>
      <c r="N1238" s="266"/>
      <c r="O1238" s="269"/>
      <c r="P1238" s="270"/>
      <c r="Q1238" s="276"/>
      <c r="R1238" s="270"/>
      <c r="S1238" s="268"/>
      <c r="T1238" s="270"/>
      <c r="U1238" s="272"/>
      <c r="V1238" s="273"/>
      <c r="W1238" s="272"/>
      <c r="X1238" s="273"/>
      <c r="Y1238" s="319"/>
    </row>
    <row r="1239" spans="1:25" x14ac:dyDescent="0.3">
      <c r="A1239" s="262"/>
      <c r="B1239" s="262"/>
      <c r="C1239" s="264"/>
      <c r="D1239" s="262"/>
      <c r="E1239" s="263"/>
      <c r="F1239" s="264"/>
      <c r="G1239" s="274"/>
      <c r="H1239" s="266"/>
      <c r="I1239" s="274"/>
      <c r="J1239" s="266"/>
      <c r="K1239" s="274"/>
      <c r="L1239" s="266"/>
      <c r="M1239" s="271"/>
      <c r="N1239" s="266"/>
      <c r="O1239" s="275"/>
      <c r="P1239" s="270"/>
      <c r="Q1239" s="276"/>
      <c r="R1239" s="270"/>
      <c r="S1239" s="268"/>
      <c r="T1239" s="270"/>
      <c r="U1239" s="272"/>
      <c r="V1239" s="273"/>
      <c r="W1239" s="272"/>
      <c r="X1239" s="273"/>
      <c r="Y1239" s="319"/>
    </row>
    <row r="1240" spans="1:25" x14ac:dyDescent="0.3">
      <c r="A1240" s="262"/>
      <c r="B1240" s="262"/>
      <c r="C1240" s="264"/>
      <c r="D1240" s="262"/>
      <c r="E1240" s="263"/>
      <c r="F1240" s="264"/>
      <c r="G1240" s="274"/>
      <c r="H1240" s="266"/>
      <c r="I1240" s="274"/>
      <c r="J1240" s="266"/>
      <c r="K1240" s="274"/>
      <c r="L1240" s="266"/>
      <c r="M1240" s="271"/>
      <c r="N1240" s="266"/>
      <c r="O1240" s="275"/>
      <c r="P1240" s="270"/>
      <c r="Q1240" s="276"/>
      <c r="R1240" s="270"/>
      <c r="S1240" s="268"/>
      <c r="T1240" s="270"/>
      <c r="U1240" s="272"/>
      <c r="V1240" s="273"/>
      <c r="W1240" s="272"/>
      <c r="X1240" s="273"/>
      <c r="Y1240" s="319"/>
    </row>
    <row r="1241" spans="1:25" x14ac:dyDescent="0.3">
      <c r="A1241" s="262"/>
      <c r="B1241" s="262"/>
      <c r="C1241" s="264"/>
      <c r="D1241" s="262"/>
      <c r="E1241" s="263"/>
      <c r="F1241" s="264"/>
      <c r="G1241" s="274"/>
      <c r="H1241" s="266"/>
      <c r="I1241" s="274"/>
      <c r="J1241" s="266"/>
      <c r="K1241" s="274"/>
      <c r="L1241" s="266"/>
      <c r="M1241" s="271"/>
      <c r="N1241" s="266"/>
      <c r="O1241" s="269"/>
      <c r="P1241" s="270"/>
      <c r="Q1241" s="276"/>
      <c r="R1241" s="270"/>
      <c r="S1241" s="268"/>
      <c r="T1241" s="270"/>
      <c r="U1241" s="272"/>
      <c r="V1241" s="273"/>
      <c r="W1241" s="272"/>
      <c r="X1241" s="273"/>
      <c r="Y1241" s="319"/>
    </row>
    <row r="1242" spans="1:25" x14ac:dyDescent="0.3">
      <c r="A1242" s="262"/>
      <c r="B1242" s="262"/>
      <c r="C1242" s="264"/>
      <c r="D1242" s="262"/>
      <c r="E1242" s="263"/>
      <c r="F1242" s="264"/>
      <c r="G1242" s="274"/>
      <c r="H1242" s="266"/>
      <c r="I1242" s="274"/>
      <c r="J1242" s="266"/>
      <c r="K1242" s="274"/>
      <c r="L1242" s="266"/>
      <c r="M1242" s="271"/>
      <c r="N1242" s="266"/>
      <c r="O1242" s="269"/>
      <c r="P1242" s="270"/>
      <c r="Q1242" s="276"/>
      <c r="R1242" s="270"/>
      <c r="S1242" s="268"/>
      <c r="T1242" s="270"/>
      <c r="U1242" s="272"/>
      <c r="V1242" s="273"/>
      <c r="W1242" s="272"/>
      <c r="X1242" s="273"/>
      <c r="Y1242" s="319"/>
    </row>
    <row r="1243" spans="1:25" x14ac:dyDescent="0.3">
      <c r="A1243" s="262"/>
      <c r="B1243" s="262"/>
      <c r="C1243" s="264"/>
      <c r="D1243" s="262"/>
      <c r="E1243" s="263"/>
      <c r="F1243" s="264"/>
      <c r="G1243" s="274"/>
      <c r="H1243" s="266"/>
      <c r="I1243" s="274"/>
      <c r="J1243" s="266"/>
      <c r="K1243" s="274"/>
      <c r="L1243" s="266"/>
      <c r="M1243" s="271"/>
      <c r="N1243" s="266"/>
      <c r="O1243" s="269"/>
      <c r="P1243" s="270"/>
      <c r="Q1243" s="276"/>
      <c r="R1243" s="270"/>
      <c r="S1243" s="268"/>
      <c r="T1243" s="270"/>
      <c r="U1243" s="272"/>
      <c r="V1243" s="273"/>
      <c r="W1243" s="272"/>
      <c r="X1243" s="273"/>
      <c r="Y1243" s="319"/>
    </row>
    <row r="1244" spans="1:25" x14ac:dyDescent="0.3">
      <c r="A1244" s="262"/>
      <c r="B1244" s="262"/>
      <c r="C1244" s="264"/>
      <c r="D1244" s="262"/>
      <c r="E1244" s="263"/>
      <c r="F1244" s="264"/>
      <c r="G1244" s="274"/>
      <c r="H1244" s="266"/>
      <c r="I1244" s="274"/>
      <c r="J1244" s="266"/>
      <c r="K1244" s="274"/>
      <c r="L1244" s="266"/>
      <c r="M1244" s="271"/>
      <c r="N1244" s="266"/>
      <c r="O1244" s="269"/>
      <c r="P1244" s="270"/>
      <c r="Q1244" s="276"/>
      <c r="R1244" s="270"/>
      <c r="S1244" s="268"/>
      <c r="T1244" s="270"/>
      <c r="U1244" s="272"/>
      <c r="V1244" s="273"/>
      <c r="W1244" s="272"/>
      <c r="X1244" s="273"/>
      <c r="Y1244" s="319"/>
    </row>
    <row r="1245" spans="1:25" x14ac:dyDescent="0.3">
      <c r="A1245" s="262"/>
      <c r="B1245" s="262"/>
      <c r="C1245" s="264"/>
      <c r="D1245" s="262"/>
      <c r="E1245" s="263"/>
      <c r="F1245" s="264"/>
      <c r="G1245" s="274"/>
      <c r="H1245" s="266"/>
      <c r="I1245" s="274"/>
      <c r="J1245" s="266"/>
      <c r="K1245" s="274"/>
      <c r="L1245" s="266"/>
      <c r="M1245" s="271"/>
      <c r="N1245" s="266"/>
      <c r="O1245" s="269"/>
      <c r="P1245" s="270"/>
      <c r="Q1245" s="276"/>
      <c r="R1245" s="270"/>
      <c r="S1245" s="268"/>
      <c r="T1245" s="270"/>
      <c r="U1245" s="272"/>
      <c r="V1245" s="273"/>
      <c r="W1245" s="272"/>
      <c r="X1245" s="273"/>
      <c r="Y1245" s="319"/>
    </row>
    <row r="1246" spans="1:25" x14ac:dyDescent="0.3">
      <c r="A1246" s="262"/>
      <c r="B1246" s="262"/>
      <c r="C1246" s="264"/>
      <c r="D1246" s="262"/>
      <c r="E1246" s="263"/>
      <c r="F1246" s="264"/>
      <c r="G1246" s="274"/>
      <c r="H1246" s="266"/>
      <c r="I1246" s="274"/>
      <c r="J1246" s="266"/>
      <c r="K1246" s="274"/>
      <c r="L1246" s="266"/>
      <c r="M1246" s="271"/>
      <c r="N1246" s="266"/>
      <c r="O1246" s="269"/>
      <c r="P1246" s="270"/>
      <c r="Q1246" s="276"/>
      <c r="R1246" s="270"/>
      <c r="S1246" s="268"/>
      <c r="T1246" s="270"/>
      <c r="U1246" s="272"/>
      <c r="V1246" s="273"/>
      <c r="W1246" s="272"/>
      <c r="X1246" s="273"/>
      <c r="Y1246" s="319"/>
    </row>
    <row r="1247" spans="1:25" x14ac:dyDescent="0.3">
      <c r="A1247" s="262"/>
      <c r="B1247" s="262"/>
      <c r="C1247" s="264"/>
      <c r="D1247" s="262"/>
      <c r="E1247" s="263"/>
      <c r="F1247" s="264"/>
      <c r="G1247" s="274"/>
      <c r="H1247" s="266"/>
      <c r="I1247" s="274"/>
      <c r="J1247" s="266"/>
      <c r="K1247" s="274"/>
      <c r="L1247" s="266"/>
      <c r="M1247" s="271"/>
      <c r="N1247" s="266"/>
      <c r="O1247" s="269"/>
      <c r="P1247" s="270"/>
      <c r="Q1247" s="276"/>
      <c r="R1247" s="270"/>
      <c r="S1247" s="268"/>
      <c r="T1247" s="270"/>
      <c r="U1247" s="272"/>
      <c r="V1247" s="273"/>
      <c r="W1247" s="272"/>
      <c r="X1247" s="273"/>
      <c r="Y1247" s="319"/>
    </row>
    <row r="1248" spans="1:25" x14ac:dyDescent="0.3">
      <c r="A1248" s="262"/>
      <c r="B1248" s="262"/>
      <c r="C1248" s="264"/>
      <c r="D1248" s="262"/>
      <c r="E1248" s="263"/>
      <c r="F1248" s="264"/>
      <c r="G1248" s="274"/>
      <c r="H1248" s="266"/>
      <c r="I1248" s="274"/>
      <c r="J1248" s="266"/>
      <c r="K1248" s="274"/>
      <c r="L1248" s="266"/>
      <c r="M1248" s="271"/>
      <c r="N1248" s="266"/>
      <c r="O1248" s="269"/>
      <c r="P1248" s="270"/>
      <c r="Q1248" s="276"/>
      <c r="R1248" s="270"/>
      <c r="S1248" s="268"/>
      <c r="T1248" s="270"/>
      <c r="U1248" s="272"/>
      <c r="V1248" s="273"/>
      <c r="W1248" s="272"/>
      <c r="X1248" s="273"/>
      <c r="Y1248" s="319"/>
    </row>
    <row r="1249" spans="1:25" x14ac:dyDescent="0.3">
      <c r="A1249" s="262"/>
      <c r="B1249" s="262"/>
      <c r="C1249" s="264"/>
      <c r="D1249" s="262"/>
      <c r="E1249" s="263"/>
      <c r="F1249" s="264"/>
      <c r="G1249" s="274"/>
      <c r="H1249" s="266"/>
      <c r="I1249" s="274"/>
      <c r="J1249" s="266"/>
      <c r="K1249" s="274"/>
      <c r="L1249" s="266"/>
      <c r="M1249" s="271"/>
      <c r="N1249" s="266"/>
      <c r="O1249" s="269"/>
      <c r="P1249" s="270"/>
      <c r="Q1249" s="276"/>
      <c r="R1249" s="270"/>
      <c r="S1249" s="268"/>
      <c r="T1249" s="270"/>
      <c r="U1249" s="272"/>
      <c r="V1249" s="273"/>
      <c r="W1249" s="272"/>
      <c r="X1249" s="273"/>
      <c r="Y1249" s="319"/>
    </row>
    <row r="1250" spans="1:25" x14ac:dyDescent="0.3">
      <c r="A1250" s="262"/>
      <c r="B1250" s="262"/>
      <c r="C1250" s="264"/>
      <c r="D1250" s="262"/>
      <c r="E1250" s="263"/>
      <c r="F1250" s="264"/>
      <c r="G1250" s="274"/>
      <c r="H1250" s="266"/>
      <c r="I1250" s="274"/>
      <c r="J1250" s="266"/>
      <c r="K1250" s="274"/>
      <c r="L1250" s="266"/>
      <c r="M1250" s="271"/>
      <c r="N1250" s="266"/>
      <c r="O1250" s="269"/>
      <c r="P1250" s="270"/>
      <c r="Q1250" s="276"/>
      <c r="R1250" s="270"/>
      <c r="S1250" s="268"/>
      <c r="T1250" s="270"/>
      <c r="U1250" s="272"/>
      <c r="V1250" s="273"/>
      <c r="W1250" s="272"/>
      <c r="X1250" s="273"/>
      <c r="Y1250" s="319"/>
    </row>
    <row r="1251" spans="1:25" x14ac:dyDescent="0.3">
      <c r="A1251" s="262"/>
      <c r="B1251" s="262"/>
      <c r="C1251" s="264"/>
      <c r="D1251" s="262"/>
      <c r="E1251" s="263"/>
      <c r="F1251" s="264"/>
      <c r="G1251" s="265"/>
      <c r="H1251" s="266"/>
      <c r="I1251" s="267"/>
      <c r="J1251" s="266"/>
      <c r="K1251" s="267"/>
      <c r="L1251" s="266"/>
      <c r="M1251" s="268"/>
      <c r="N1251" s="266"/>
      <c r="O1251" s="269"/>
      <c r="P1251" s="270"/>
      <c r="Q1251" s="269"/>
      <c r="R1251" s="270"/>
      <c r="S1251" s="271"/>
      <c r="T1251" s="270"/>
      <c r="U1251" s="272"/>
      <c r="V1251" s="273"/>
      <c r="W1251" s="272"/>
      <c r="X1251" s="273"/>
      <c r="Y1251" s="319"/>
    </row>
    <row r="1252" spans="1:25" x14ac:dyDescent="0.3">
      <c r="A1252" s="262"/>
      <c r="B1252" s="262"/>
      <c r="C1252" s="264"/>
      <c r="D1252" s="262"/>
      <c r="E1252" s="263"/>
      <c r="F1252" s="264"/>
      <c r="G1252" s="274"/>
      <c r="H1252" s="266"/>
      <c r="I1252" s="274"/>
      <c r="J1252" s="266"/>
      <c r="K1252" s="274"/>
      <c r="L1252" s="266"/>
      <c r="M1252" s="271"/>
      <c r="N1252" s="266"/>
      <c r="O1252" s="269"/>
      <c r="P1252" s="270"/>
      <c r="Q1252" s="276"/>
      <c r="R1252" s="270"/>
      <c r="S1252" s="268"/>
      <c r="T1252" s="270"/>
      <c r="U1252" s="272"/>
      <c r="V1252" s="273"/>
      <c r="W1252" s="272"/>
      <c r="X1252" s="273"/>
      <c r="Y1252" s="319"/>
    </row>
    <row r="1253" spans="1:25" x14ac:dyDescent="0.3">
      <c r="A1253" s="262"/>
      <c r="B1253" s="262"/>
      <c r="C1253" s="264"/>
      <c r="D1253" s="262"/>
      <c r="E1253" s="263"/>
      <c r="F1253" s="264"/>
      <c r="G1253" s="274"/>
      <c r="H1253" s="266"/>
      <c r="I1253" s="274"/>
      <c r="J1253" s="266"/>
      <c r="K1253" s="274"/>
      <c r="L1253" s="266"/>
      <c r="M1253" s="271"/>
      <c r="N1253" s="266"/>
      <c r="O1253" s="269"/>
      <c r="P1253" s="270"/>
      <c r="Q1253" s="276"/>
      <c r="R1253" s="270"/>
      <c r="S1253" s="268"/>
      <c r="T1253" s="270"/>
      <c r="U1253" s="272"/>
      <c r="V1253" s="273"/>
      <c r="W1253" s="272"/>
      <c r="X1253" s="273"/>
      <c r="Y1253" s="319"/>
    </row>
    <row r="1254" spans="1:25" x14ac:dyDescent="0.3">
      <c r="A1254" s="262"/>
      <c r="B1254" s="262"/>
      <c r="C1254" s="264"/>
      <c r="D1254" s="262"/>
      <c r="E1254" s="263"/>
      <c r="F1254" s="264"/>
      <c r="G1254" s="274"/>
      <c r="H1254" s="266"/>
      <c r="I1254" s="274"/>
      <c r="J1254" s="266"/>
      <c r="K1254" s="274"/>
      <c r="L1254" s="266"/>
      <c r="M1254" s="271"/>
      <c r="N1254" s="266"/>
      <c r="O1254" s="269"/>
      <c r="P1254" s="270"/>
      <c r="Q1254" s="276"/>
      <c r="R1254" s="270"/>
      <c r="S1254" s="268"/>
      <c r="T1254" s="270"/>
      <c r="U1254" s="272"/>
      <c r="V1254" s="273"/>
      <c r="W1254" s="272"/>
      <c r="X1254" s="273"/>
      <c r="Y1254" s="319"/>
    </row>
    <row r="1255" spans="1:25" x14ac:dyDescent="0.3">
      <c r="A1255" s="262"/>
      <c r="B1255" s="262"/>
      <c r="C1255" s="264"/>
      <c r="D1255" s="262"/>
      <c r="E1255" s="263"/>
      <c r="F1255" s="264"/>
      <c r="G1255" s="274"/>
      <c r="H1255" s="266"/>
      <c r="I1255" s="274"/>
      <c r="J1255" s="266"/>
      <c r="K1255" s="274"/>
      <c r="L1255" s="266"/>
      <c r="M1255" s="271"/>
      <c r="N1255" s="266"/>
      <c r="O1255" s="275"/>
      <c r="P1255" s="270"/>
      <c r="Q1255" s="276"/>
      <c r="R1255" s="270"/>
      <c r="S1255" s="268"/>
      <c r="T1255" s="270"/>
      <c r="U1255" s="272"/>
      <c r="V1255" s="273"/>
      <c r="W1255" s="272"/>
      <c r="X1255" s="273"/>
      <c r="Y1255" s="319"/>
    </row>
    <row r="1256" spans="1:25" x14ac:dyDescent="0.3">
      <c r="A1256" s="262"/>
      <c r="B1256" s="262"/>
      <c r="C1256" s="264"/>
      <c r="D1256" s="262"/>
      <c r="E1256" s="263"/>
      <c r="F1256" s="264"/>
      <c r="G1256" s="274"/>
      <c r="H1256" s="266"/>
      <c r="I1256" s="274"/>
      <c r="J1256" s="266"/>
      <c r="K1256" s="274"/>
      <c r="L1256" s="266"/>
      <c r="M1256" s="271"/>
      <c r="N1256" s="266"/>
      <c r="O1256" s="275"/>
      <c r="P1256" s="270"/>
      <c r="Q1256" s="276"/>
      <c r="R1256" s="270"/>
      <c r="S1256" s="268"/>
      <c r="T1256" s="270"/>
      <c r="U1256" s="272"/>
      <c r="V1256" s="273"/>
      <c r="W1256" s="272"/>
      <c r="X1256" s="273"/>
      <c r="Y1256" s="319"/>
    </row>
    <row r="1257" spans="1:25" x14ac:dyDescent="0.3">
      <c r="A1257" s="262"/>
      <c r="B1257" s="262"/>
      <c r="C1257" s="264"/>
      <c r="D1257" s="262"/>
      <c r="E1257" s="263"/>
      <c r="F1257" s="264"/>
      <c r="G1257" s="265"/>
      <c r="H1257" s="266"/>
      <c r="I1257" s="267"/>
      <c r="J1257" s="266"/>
      <c r="K1257" s="267"/>
      <c r="L1257" s="266"/>
      <c r="M1257" s="268"/>
      <c r="N1257" s="266"/>
      <c r="O1257" s="269"/>
      <c r="P1257" s="270"/>
      <c r="Q1257" s="269"/>
      <c r="R1257" s="270"/>
      <c r="S1257" s="271"/>
      <c r="T1257" s="270"/>
      <c r="U1257" s="272"/>
      <c r="V1257" s="273"/>
      <c r="W1257" s="272"/>
      <c r="X1257" s="273"/>
      <c r="Y1257" s="319"/>
    </row>
    <row r="1258" spans="1:25" x14ac:dyDescent="0.3">
      <c r="A1258" s="262"/>
      <c r="B1258" s="262"/>
      <c r="C1258" s="264"/>
      <c r="D1258" s="262"/>
      <c r="E1258" s="263"/>
      <c r="F1258" s="264"/>
      <c r="G1258" s="265"/>
      <c r="H1258" s="266"/>
      <c r="I1258" s="267"/>
      <c r="J1258" s="266"/>
      <c r="K1258" s="267"/>
      <c r="L1258" s="266"/>
      <c r="M1258" s="268"/>
      <c r="N1258" s="266"/>
      <c r="O1258" s="269"/>
      <c r="P1258" s="270"/>
      <c r="Q1258" s="269"/>
      <c r="R1258" s="270"/>
      <c r="S1258" s="271"/>
      <c r="T1258" s="270"/>
      <c r="U1258" s="272"/>
      <c r="V1258" s="273"/>
      <c r="W1258" s="272"/>
      <c r="X1258" s="273"/>
      <c r="Y1258" s="319"/>
    </row>
    <row r="1259" spans="1:25" x14ac:dyDescent="0.3">
      <c r="A1259" s="262"/>
      <c r="B1259" s="262"/>
      <c r="C1259" s="264"/>
      <c r="D1259" s="262"/>
      <c r="E1259" s="263"/>
      <c r="F1259" s="264"/>
      <c r="G1259" s="274"/>
      <c r="H1259" s="266"/>
      <c r="I1259" s="274"/>
      <c r="J1259" s="266"/>
      <c r="K1259" s="274"/>
      <c r="L1259" s="266"/>
      <c r="M1259" s="271"/>
      <c r="N1259" s="266"/>
      <c r="O1259" s="269"/>
      <c r="P1259" s="270"/>
      <c r="Q1259" s="276"/>
      <c r="R1259" s="270"/>
      <c r="S1259" s="268"/>
      <c r="T1259" s="270"/>
      <c r="U1259" s="272"/>
      <c r="V1259" s="273"/>
      <c r="W1259" s="272"/>
      <c r="X1259" s="273"/>
      <c r="Y1259" s="319"/>
    </row>
    <row r="1260" spans="1:25" x14ac:dyDescent="0.3">
      <c r="A1260" s="262"/>
      <c r="B1260" s="262"/>
      <c r="C1260" s="264"/>
      <c r="D1260" s="262"/>
      <c r="E1260" s="263"/>
      <c r="F1260" s="264"/>
      <c r="G1260" s="274"/>
      <c r="H1260" s="266"/>
      <c r="I1260" s="274"/>
      <c r="J1260" s="266"/>
      <c r="K1260" s="274"/>
      <c r="L1260" s="266"/>
      <c r="M1260" s="271"/>
      <c r="N1260" s="266"/>
      <c r="O1260" s="269"/>
      <c r="P1260" s="270"/>
      <c r="Q1260" s="276"/>
      <c r="R1260" s="270"/>
      <c r="S1260" s="268"/>
      <c r="T1260" s="270"/>
      <c r="U1260" s="272"/>
      <c r="V1260" s="273"/>
      <c r="W1260" s="272"/>
      <c r="X1260" s="273"/>
      <c r="Y1260" s="319"/>
    </row>
    <row r="1261" spans="1:25" x14ac:dyDescent="0.3">
      <c r="A1261" s="262"/>
      <c r="B1261" s="262"/>
      <c r="C1261" s="264"/>
      <c r="D1261" s="262"/>
      <c r="E1261" s="263"/>
      <c r="F1261" s="264"/>
      <c r="G1261" s="274"/>
      <c r="H1261" s="266"/>
      <c r="I1261" s="274"/>
      <c r="J1261" s="266"/>
      <c r="K1261" s="274"/>
      <c r="L1261" s="266"/>
      <c r="M1261" s="271"/>
      <c r="N1261" s="266"/>
      <c r="O1261" s="269"/>
      <c r="P1261" s="270"/>
      <c r="Q1261" s="276"/>
      <c r="R1261" s="270"/>
      <c r="S1261" s="268"/>
      <c r="T1261" s="270"/>
      <c r="U1261" s="272"/>
      <c r="V1261" s="273"/>
      <c r="W1261" s="272"/>
      <c r="X1261" s="273"/>
      <c r="Y1261" s="319"/>
    </row>
    <row r="1262" spans="1:25" x14ac:dyDescent="0.3">
      <c r="A1262" s="262"/>
      <c r="B1262" s="262"/>
      <c r="C1262" s="264"/>
      <c r="D1262" s="262"/>
      <c r="E1262" s="263"/>
      <c r="F1262" s="264"/>
      <c r="G1262" s="265"/>
      <c r="H1262" s="266"/>
      <c r="I1262" s="267"/>
      <c r="J1262" s="266"/>
      <c r="K1262" s="267"/>
      <c r="L1262" s="266"/>
      <c r="M1262" s="268"/>
      <c r="N1262" s="266"/>
      <c r="O1262" s="269"/>
      <c r="P1262" s="270"/>
      <c r="Q1262" s="276"/>
      <c r="R1262" s="270"/>
      <c r="S1262" s="268"/>
      <c r="T1262" s="270"/>
      <c r="U1262" s="272"/>
      <c r="V1262" s="273"/>
      <c r="W1262" s="272"/>
      <c r="X1262" s="273"/>
      <c r="Y1262" s="319"/>
    </row>
    <row r="1263" spans="1:25" x14ac:dyDescent="0.3">
      <c r="A1263" s="262"/>
      <c r="B1263" s="262"/>
      <c r="C1263" s="264"/>
      <c r="D1263" s="262"/>
      <c r="E1263" s="263"/>
      <c r="F1263" s="264"/>
      <c r="G1263" s="265"/>
      <c r="H1263" s="266"/>
      <c r="I1263" s="267"/>
      <c r="J1263" s="266"/>
      <c r="K1263" s="267"/>
      <c r="L1263" s="266"/>
      <c r="M1263" s="268"/>
      <c r="N1263" s="266"/>
      <c r="O1263" s="269"/>
      <c r="P1263" s="270"/>
      <c r="Q1263" s="276"/>
      <c r="R1263" s="270"/>
      <c r="S1263" s="268"/>
      <c r="T1263" s="270"/>
      <c r="U1263" s="272"/>
      <c r="V1263" s="273"/>
      <c r="W1263" s="272"/>
      <c r="X1263" s="273"/>
      <c r="Y1263" s="319"/>
    </row>
    <row r="1264" spans="1:25" x14ac:dyDescent="0.3">
      <c r="A1264" s="262"/>
      <c r="B1264" s="262"/>
      <c r="C1264" s="264"/>
      <c r="D1264" s="262"/>
      <c r="E1264" s="263"/>
      <c r="F1264" s="264"/>
      <c r="G1264" s="265"/>
      <c r="H1264" s="266"/>
      <c r="I1264" s="267"/>
      <c r="J1264" s="266"/>
      <c r="K1264" s="267"/>
      <c r="L1264" s="266"/>
      <c r="M1264" s="268"/>
      <c r="N1264" s="266"/>
      <c r="O1264" s="269"/>
      <c r="P1264" s="270"/>
      <c r="Q1264" s="276"/>
      <c r="R1264" s="270"/>
      <c r="S1264" s="268"/>
      <c r="T1264" s="270"/>
      <c r="U1264" s="272"/>
      <c r="V1264" s="273"/>
      <c r="W1264" s="272"/>
      <c r="X1264" s="273"/>
      <c r="Y1264" s="319"/>
    </row>
    <row r="1265" spans="1:25" x14ac:dyDescent="0.3">
      <c r="A1265" s="262"/>
      <c r="B1265" s="262"/>
      <c r="C1265" s="264"/>
      <c r="D1265" s="262"/>
      <c r="E1265" s="263"/>
      <c r="F1265" s="264"/>
      <c r="G1265" s="274"/>
      <c r="H1265" s="266"/>
      <c r="I1265" s="274"/>
      <c r="J1265" s="266"/>
      <c r="K1265" s="274"/>
      <c r="L1265" s="266"/>
      <c r="M1265" s="271"/>
      <c r="N1265" s="266"/>
      <c r="O1265" s="269"/>
      <c r="P1265" s="270"/>
      <c r="Q1265" s="269"/>
      <c r="R1265" s="270"/>
      <c r="S1265" s="271"/>
      <c r="T1265" s="270"/>
      <c r="U1265" s="272"/>
      <c r="V1265" s="273"/>
      <c r="W1265" s="278"/>
      <c r="X1265" s="273"/>
      <c r="Y1265" s="319"/>
    </row>
    <row r="1266" spans="1:25" x14ac:dyDescent="0.3">
      <c r="A1266" s="3"/>
      <c r="B1266" s="3"/>
      <c r="C1266" s="4"/>
      <c r="D1266" s="3"/>
      <c r="E1266" s="3"/>
      <c r="F1266" s="4"/>
      <c r="G1266" s="5"/>
      <c r="H1266" s="6"/>
      <c r="I1266" s="5"/>
      <c r="J1266" s="6"/>
      <c r="K1266" s="5"/>
      <c r="L1266" s="6"/>
      <c r="M1266" s="5"/>
      <c r="N1266" s="6"/>
      <c r="O1266" s="7"/>
      <c r="P1266" s="8"/>
      <c r="Q1266" s="7"/>
      <c r="R1266" s="8"/>
      <c r="S1266" s="7"/>
      <c r="T1266" s="8"/>
      <c r="U1266" s="9"/>
      <c r="V1266" s="10"/>
      <c r="W1266" s="9"/>
      <c r="X1266" s="10"/>
      <c r="Y1266" s="2"/>
    </row>
    <row r="1267" spans="1:25" x14ac:dyDescent="0.3">
      <c r="A1267" s="262"/>
      <c r="B1267" s="262"/>
      <c r="C1267" s="264"/>
      <c r="D1267" s="262"/>
      <c r="E1267" s="263"/>
      <c r="F1267" s="264"/>
      <c r="G1267" s="265"/>
      <c r="H1267" s="266"/>
      <c r="I1267" s="267"/>
      <c r="J1267" s="266"/>
      <c r="K1267" s="267"/>
      <c r="L1267" s="266"/>
      <c r="M1267" s="268"/>
      <c r="N1267" s="266"/>
      <c r="O1267" s="269"/>
      <c r="P1267" s="270"/>
      <c r="Q1267" s="269"/>
      <c r="R1267" s="270"/>
      <c r="S1267" s="271"/>
      <c r="T1267" s="270"/>
      <c r="U1267" s="272"/>
      <c r="V1267" s="273"/>
      <c r="W1267" s="272"/>
      <c r="X1267" s="273"/>
      <c r="Y1267" s="319"/>
    </row>
    <row r="1268" spans="1:25" x14ac:dyDescent="0.3">
      <c r="A1268" s="262"/>
      <c r="B1268" s="262"/>
      <c r="C1268" s="264"/>
      <c r="D1268" s="262"/>
      <c r="E1268" s="263"/>
      <c r="F1268" s="264"/>
      <c r="G1268" s="265"/>
      <c r="H1268" s="266"/>
      <c r="I1268" s="267"/>
      <c r="J1268" s="266"/>
      <c r="K1268" s="267"/>
      <c r="L1268" s="266"/>
      <c r="M1268" s="268"/>
      <c r="N1268" s="266"/>
      <c r="O1268" s="269"/>
      <c r="P1268" s="270"/>
      <c r="Q1268" s="269"/>
      <c r="R1268" s="270"/>
      <c r="S1268" s="271"/>
      <c r="T1268" s="270"/>
      <c r="U1268" s="272"/>
      <c r="V1268" s="273"/>
      <c r="W1268" s="272"/>
      <c r="X1268" s="273"/>
      <c r="Y1268" s="319"/>
    </row>
    <row r="1269" spans="1:25" x14ac:dyDescent="0.3">
      <c r="A1269" s="262"/>
      <c r="B1269" s="262"/>
      <c r="C1269" s="264"/>
      <c r="D1269" s="262"/>
      <c r="E1269" s="263"/>
      <c r="F1269" s="264"/>
      <c r="G1269" s="265"/>
      <c r="H1269" s="266"/>
      <c r="I1269" s="267"/>
      <c r="J1269" s="266"/>
      <c r="K1269" s="267"/>
      <c r="L1269" s="266"/>
      <c r="M1269" s="268"/>
      <c r="N1269" s="266"/>
      <c r="O1269" s="269"/>
      <c r="P1269" s="270"/>
      <c r="Q1269" s="269"/>
      <c r="R1269" s="270"/>
      <c r="S1269" s="271"/>
      <c r="T1269" s="270"/>
      <c r="U1269" s="272"/>
      <c r="V1269" s="273"/>
      <c r="W1269" s="272"/>
      <c r="X1269" s="273"/>
      <c r="Y1269" s="319"/>
    </row>
    <row r="1270" spans="1:25" x14ac:dyDescent="0.3">
      <c r="A1270" s="262"/>
      <c r="B1270" s="262"/>
      <c r="C1270" s="264"/>
      <c r="D1270" s="262"/>
      <c r="E1270" s="263"/>
      <c r="F1270" s="264"/>
      <c r="G1270" s="274"/>
      <c r="H1270" s="266"/>
      <c r="I1270" s="274"/>
      <c r="J1270" s="266"/>
      <c r="K1270" s="274"/>
      <c r="L1270" s="266"/>
      <c r="M1270" s="271"/>
      <c r="N1270" s="266"/>
      <c r="O1270" s="275"/>
      <c r="P1270" s="270"/>
      <c r="Q1270" s="276"/>
      <c r="R1270" s="270"/>
      <c r="S1270" s="268"/>
      <c r="T1270" s="270"/>
      <c r="U1270" s="272"/>
      <c r="V1270" s="273"/>
      <c r="W1270" s="272"/>
      <c r="X1270" s="273"/>
      <c r="Y1270" s="319"/>
    </row>
    <row r="1271" spans="1:25" x14ac:dyDescent="0.3">
      <c r="A1271" s="262"/>
      <c r="B1271" s="262"/>
      <c r="C1271" s="264"/>
      <c r="D1271" s="262"/>
      <c r="E1271" s="263"/>
      <c r="F1271" s="264"/>
      <c r="G1271" s="274"/>
      <c r="H1271" s="266"/>
      <c r="I1271" s="274"/>
      <c r="J1271" s="266"/>
      <c r="K1271" s="274"/>
      <c r="L1271" s="266"/>
      <c r="M1271" s="271"/>
      <c r="N1271" s="266"/>
      <c r="O1271" s="269"/>
      <c r="P1271" s="270"/>
      <c r="Q1271" s="269"/>
      <c r="R1271" s="270"/>
      <c r="S1271" s="271"/>
      <c r="T1271" s="270"/>
      <c r="U1271" s="277"/>
      <c r="V1271" s="273"/>
      <c r="W1271" s="278"/>
      <c r="X1271" s="273"/>
      <c r="Y1271" s="319"/>
    </row>
    <row r="1272" spans="1:25" x14ac:dyDescent="0.3">
      <c r="A1272" s="262"/>
      <c r="B1272" s="262"/>
      <c r="C1272" s="264"/>
      <c r="D1272" s="262"/>
      <c r="E1272" s="263"/>
      <c r="F1272" s="264"/>
      <c r="G1272" s="265"/>
      <c r="H1272" s="266"/>
      <c r="I1272" s="267"/>
      <c r="J1272" s="266"/>
      <c r="K1272" s="267"/>
      <c r="L1272" s="266"/>
      <c r="M1272" s="268"/>
      <c r="N1272" s="266"/>
      <c r="O1272" s="269"/>
      <c r="P1272" s="270"/>
      <c r="Q1272" s="269"/>
      <c r="R1272" s="270"/>
      <c r="S1272" s="271"/>
      <c r="T1272" s="270"/>
      <c r="U1272" s="272"/>
      <c r="V1272" s="273"/>
      <c r="W1272" s="272"/>
      <c r="X1272" s="273"/>
      <c r="Y1272" s="319"/>
    </row>
    <row r="1273" spans="1:25" x14ac:dyDescent="0.3">
      <c r="A1273" s="262"/>
      <c r="B1273" s="262"/>
      <c r="C1273" s="264"/>
      <c r="D1273" s="262"/>
      <c r="E1273" s="263"/>
      <c r="F1273" s="264"/>
      <c r="G1273" s="274"/>
      <c r="H1273" s="266"/>
      <c r="I1273" s="274"/>
      <c r="J1273" s="266"/>
      <c r="K1273" s="274"/>
      <c r="L1273" s="266"/>
      <c r="M1273" s="271"/>
      <c r="N1273" s="266"/>
      <c r="O1273" s="275"/>
      <c r="P1273" s="270"/>
      <c r="Q1273" s="276"/>
      <c r="R1273" s="270"/>
      <c r="S1273" s="268"/>
      <c r="T1273" s="270"/>
      <c r="U1273" s="272"/>
      <c r="V1273" s="273"/>
      <c r="W1273" s="272"/>
      <c r="X1273" s="273"/>
      <c r="Y1273" s="319"/>
    </row>
    <row r="1274" spans="1:25" x14ac:dyDescent="0.3">
      <c r="A1274" s="262"/>
      <c r="B1274" s="262"/>
      <c r="C1274" s="264"/>
      <c r="D1274" s="262"/>
      <c r="E1274" s="263"/>
      <c r="F1274" s="264"/>
      <c r="G1274" s="274"/>
      <c r="H1274" s="266"/>
      <c r="I1274" s="274"/>
      <c r="J1274" s="266"/>
      <c r="K1274" s="274"/>
      <c r="L1274" s="266"/>
      <c r="M1274" s="271"/>
      <c r="N1274" s="266"/>
      <c r="O1274" s="275"/>
      <c r="P1274" s="270"/>
      <c r="Q1274" s="276"/>
      <c r="R1274" s="270"/>
      <c r="S1274" s="268"/>
      <c r="T1274" s="270"/>
      <c r="U1274" s="272"/>
      <c r="V1274" s="273"/>
      <c r="W1274" s="272"/>
      <c r="X1274" s="273"/>
      <c r="Y1274" s="319"/>
    </row>
    <row r="1275" spans="1:25" x14ac:dyDescent="0.3">
      <c r="A1275" s="262"/>
      <c r="B1275" s="262"/>
      <c r="C1275" s="264"/>
      <c r="D1275" s="262"/>
      <c r="E1275" s="263"/>
      <c r="F1275" s="264"/>
      <c r="G1275" s="274"/>
      <c r="H1275" s="266"/>
      <c r="I1275" s="274"/>
      <c r="J1275" s="266"/>
      <c r="K1275" s="274"/>
      <c r="L1275" s="266"/>
      <c r="M1275" s="271"/>
      <c r="N1275" s="266"/>
      <c r="O1275" s="275"/>
      <c r="P1275" s="270"/>
      <c r="Q1275" s="276"/>
      <c r="R1275" s="270"/>
      <c r="S1275" s="268"/>
      <c r="T1275" s="270"/>
      <c r="U1275" s="272"/>
      <c r="V1275" s="273"/>
      <c r="W1275" s="272"/>
      <c r="X1275" s="273"/>
      <c r="Y1275" s="319"/>
    </row>
    <row r="1276" spans="1:25" x14ac:dyDescent="0.3">
      <c r="A1276" s="262"/>
      <c r="B1276" s="262"/>
      <c r="C1276" s="264"/>
      <c r="D1276" s="262"/>
      <c r="E1276" s="263"/>
      <c r="F1276" s="264"/>
      <c r="G1276" s="274"/>
      <c r="H1276" s="266"/>
      <c r="I1276" s="274"/>
      <c r="J1276" s="266"/>
      <c r="K1276" s="274"/>
      <c r="L1276" s="266"/>
      <c r="M1276" s="271"/>
      <c r="N1276" s="266"/>
      <c r="O1276" s="275"/>
      <c r="P1276" s="270"/>
      <c r="Q1276" s="276"/>
      <c r="R1276" s="270"/>
      <c r="S1276" s="268"/>
      <c r="T1276" s="270"/>
      <c r="U1276" s="272"/>
      <c r="V1276" s="273"/>
      <c r="W1276" s="272"/>
      <c r="X1276" s="273"/>
      <c r="Y1276" s="319"/>
    </row>
    <row r="1277" spans="1:25" x14ac:dyDescent="0.3">
      <c r="A1277" s="262"/>
      <c r="B1277" s="262"/>
      <c r="C1277" s="264"/>
      <c r="D1277" s="262"/>
      <c r="E1277" s="263"/>
      <c r="F1277" s="264"/>
      <c r="G1277" s="274"/>
      <c r="H1277" s="266"/>
      <c r="I1277" s="274"/>
      <c r="J1277" s="266"/>
      <c r="K1277" s="274"/>
      <c r="L1277" s="266"/>
      <c r="M1277" s="271"/>
      <c r="N1277" s="266"/>
      <c r="O1277" s="275"/>
      <c r="P1277" s="270"/>
      <c r="Q1277" s="276"/>
      <c r="R1277" s="270"/>
      <c r="S1277" s="268"/>
      <c r="T1277" s="270"/>
      <c r="U1277" s="272"/>
      <c r="V1277" s="273"/>
      <c r="W1277" s="272"/>
      <c r="X1277" s="273"/>
      <c r="Y1277" s="319"/>
    </row>
    <row r="1278" spans="1:25" x14ac:dyDescent="0.3">
      <c r="A1278" s="262"/>
      <c r="B1278" s="262"/>
      <c r="C1278" s="264"/>
      <c r="D1278" s="262"/>
      <c r="E1278" s="263"/>
      <c r="F1278" s="264"/>
      <c r="G1278" s="274"/>
      <c r="H1278" s="266"/>
      <c r="I1278" s="274"/>
      <c r="J1278" s="266"/>
      <c r="K1278" s="274"/>
      <c r="L1278" s="266"/>
      <c r="M1278" s="271"/>
      <c r="N1278" s="266"/>
      <c r="O1278" s="275"/>
      <c r="P1278" s="270"/>
      <c r="Q1278" s="276"/>
      <c r="R1278" s="270"/>
      <c r="S1278" s="268"/>
      <c r="T1278" s="270"/>
      <c r="U1278" s="272"/>
      <c r="V1278" s="273"/>
      <c r="W1278" s="272"/>
      <c r="X1278" s="273"/>
      <c r="Y1278" s="319"/>
    </row>
    <row r="1279" spans="1:25" x14ac:dyDescent="0.3">
      <c r="A1279" s="262"/>
      <c r="B1279" s="262"/>
      <c r="C1279" s="264"/>
      <c r="D1279" s="262"/>
      <c r="E1279" s="263"/>
      <c r="F1279" s="264"/>
      <c r="G1279" s="274"/>
      <c r="H1279" s="266"/>
      <c r="I1279" s="274"/>
      <c r="J1279" s="266"/>
      <c r="K1279" s="274"/>
      <c r="L1279" s="266"/>
      <c r="M1279" s="271"/>
      <c r="N1279" s="266"/>
      <c r="O1279" s="275"/>
      <c r="P1279" s="270"/>
      <c r="Q1279" s="276"/>
      <c r="R1279" s="270"/>
      <c r="S1279" s="268"/>
      <c r="T1279" s="270"/>
      <c r="U1279" s="272"/>
      <c r="V1279" s="273"/>
      <c r="W1279" s="272"/>
      <c r="X1279" s="273"/>
      <c r="Y1279" s="319"/>
    </row>
    <row r="1280" spans="1:25" x14ac:dyDescent="0.3">
      <c r="A1280" s="262"/>
      <c r="B1280" s="262"/>
      <c r="C1280" s="264"/>
      <c r="D1280" s="262"/>
      <c r="E1280" s="263"/>
      <c r="F1280" s="264"/>
      <c r="G1280" s="274"/>
      <c r="H1280" s="266"/>
      <c r="I1280" s="274"/>
      <c r="J1280" s="266"/>
      <c r="K1280" s="274"/>
      <c r="L1280" s="266"/>
      <c r="M1280" s="271"/>
      <c r="N1280" s="266"/>
      <c r="O1280" s="275"/>
      <c r="P1280" s="270"/>
      <c r="Q1280" s="276"/>
      <c r="R1280" s="270"/>
      <c r="S1280" s="268"/>
      <c r="T1280" s="270"/>
      <c r="U1280" s="272"/>
      <c r="V1280" s="273"/>
      <c r="W1280" s="272"/>
      <c r="X1280" s="273"/>
      <c r="Y1280" s="319"/>
    </row>
    <row r="1281" spans="1:25" x14ac:dyDescent="0.3">
      <c r="A1281" s="262"/>
      <c r="B1281" s="262"/>
      <c r="C1281" s="264"/>
      <c r="D1281" s="262"/>
      <c r="E1281" s="263"/>
      <c r="F1281" s="264"/>
      <c r="G1281" s="265"/>
      <c r="H1281" s="266"/>
      <c r="I1281" s="267"/>
      <c r="J1281" s="266"/>
      <c r="K1281" s="267"/>
      <c r="L1281" s="266"/>
      <c r="M1281" s="268"/>
      <c r="N1281" s="266"/>
      <c r="O1281" s="269"/>
      <c r="P1281" s="270"/>
      <c r="Q1281" s="269"/>
      <c r="R1281" s="270"/>
      <c r="S1281" s="271"/>
      <c r="T1281" s="270"/>
      <c r="U1281" s="272"/>
      <c r="V1281" s="273"/>
      <c r="W1281" s="272"/>
      <c r="X1281" s="273"/>
      <c r="Y1281" s="319"/>
    </row>
    <row r="1282" spans="1:25" x14ac:dyDescent="0.3">
      <c r="A1282" s="262"/>
      <c r="B1282" s="262"/>
      <c r="C1282" s="264"/>
      <c r="D1282" s="262"/>
      <c r="E1282" s="263"/>
      <c r="F1282" s="264"/>
      <c r="G1282" s="265"/>
      <c r="H1282" s="266"/>
      <c r="I1282" s="267"/>
      <c r="J1282" s="266"/>
      <c r="K1282" s="267"/>
      <c r="L1282" s="266"/>
      <c r="M1282" s="268"/>
      <c r="N1282" s="266"/>
      <c r="O1282" s="269"/>
      <c r="P1282" s="270"/>
      <c r="Q1282" s="269"/>
      <c r="R1282" s="270"/>
      <c r="S1282" s="271"/>
      <c r="T1282" s="270"/>
      <c r="U1282" s="272"/>
      <c r="V1282" s="273"/>
      <c r="W1282" s="272"/>
      <c r="X1282" s="273"/>
      <c r="Y1282" s="319"/>
    </row>
    <row r="1283" spans="1:25" x14ac:dyDescent="0.3">
      <c r="A1283" s="262"/>
      <c r="B1283" s="262"/>
      <c r="C1283" s="264"/>
      <c r="D1283" s="262"/>
      <c r="E1283" s="263"/>
      <c r="F1283" s="264"/>
      <c r="G1283" s="274"/>
      <c r="H1283" s="266"/>
      <c r="I1283" s="274"/>
      <c r="J1283" s="266"/>
      <c r="K1283" s="274"/>
      <c r="L1283" s="266"/>
      <c r="M1283" s="271"/>
      <c r="N1283" s="266"/>
      <c r="O1283" s="275"/>
      <c r="P1283" s="270"/>
      <c r="Q1283" s="276"/>
      <c r="R1283" s="270"/>
      <c r="S1283" s="268"/>
      <c r="T1283" s="270"/>
      <c r="U1283" s="272"/>
      <c r="V1283" s="273"/>
      <c r="W1283" s="272"/>
      <c r="X1283" s="273"/>
      <c r="Y1283" s="319"/>
    </row>
    <row r="1284" spans="1:25" x14ac:dyDescent="0.3">
      <c r="A1284" s="262"/>
      <c r="B1284" s="262"/>
      <c r="C1284" s="264"/>
      <c r="D1284" s="262"/>
      <c r="E1284" s="263"/>
      <c r="F1284" s="264"/>
      <c r="G1284" s="274"/>
      <c r="H1284" s="266"/>
      <c r="I1284" s="274"/>
      <c r="J1284" s="266"/>
      <c r="K1284" s="274"/>
      <c r="L1284" s="266"/>
      <c r="M1284" s="271"/>
      <c r="N1284" s="266"/>
      <c r="O1284" s="275"/>
      <c r="P1284" s="270"/>
      <c r="Q1284" s="276"/>
      <c r="R1284" s="270"/>
      <c r="S1284" s="268"/>
      <c r="T1284" s="270"/>
      <c r="U1284" s="272"/>
      <c r="V1284" s="273"/>
      <c r="W1284" s="272"/>
      <c r="X1284" s="273"/>
      <c r="Y1284" s="319"/>
    </row>
    <row r="1285" spans="1:25" x14ac:dyDescent="0.3">
      <c r="A1285" s="262"/>
      <c r="B1285" s="262"/>
      <c r="C1285" s="264"/>
      <c r="D1285" s="262"/>
      <c r="E1285" s="263"/>
      <c r="F1285" s="264"/>
      <c r="G1285" s="274"/>
      <c r="H1285" s="266"/>
      <c r="I1285" s="274"/>
      <c r="J1285" s="266"/>
      <c r="K1285" s="274"/>
      <c r="L1285" s="266"/>
      <c r="M1285" s="271"/>
      <c r="N1285" s="266"/>
      <c r="O1285" s="275"/>
      <c r="P1285" s="270"/>
      <c r="Q1285" s="276"/>
      <c r="R1285" s="270"/>
      <c r="S1285" s="268"/>
      <c r="T1285" s="270"/>
      <c r="U1285" s="272"/>
      <c r="V1285" s="273"/>
      <c r="W1285" s="272"/>
      <c r="X1285" s="273"/>
      <c r="Y1285" s="319"/>
    </row>
    <row r="1286" spans="1:25" x14ac:dyDescent="0.3">
      <c r="A1286" s="262"/>
      <c r="B1286" s="262"/>
      <c r="C1286" s="264"/>
      <c r="D1286" s="262"/>
      <c r="E1286" s="263"/>
      <c r="F1286" s="264"/>
      <c r="G1286" s="274"/>
      <c r="H1286" s="266"/>
      <c r="I1286" s="274"/>
      <c r="J1286" s="266"/>
      <c r="K1286" s="274"/>
      <c r="L1286" s="266"/>
      <c r="M1286" s="271"/>
      <c r="N1286" s="266"/>
      <c r="O1286" s="269"/>
      <c r="P1286" s="270"/>
      <c r="Q1286" s="276"/>
      <c r="R1286" s="270"/>
      <c r="S1286" s="268"/>
      <c r="T1286" s="270"/>
      <c r="U1286" s="272"/>
      <c r="V1286" s="273"/>
      <c r="W1286" s="272"/>
      <c r="X1286" s="273"/>
      <c r="Y1286" s="319"/>
    </row>
    <row r="1287" spans="1:25" x14ac:dyDescent="0.3">
      <c r="A1287" s="262"/>
      <c r="B1287" s="262"/>
      <c r="C1287" s="264"/>
      <c r="D1287" s="262"/>
      <c r="E1287" s="263"/>
      <c r="F1287" s="264"/>
      <c r="G1287" s="274"/>
      <c r="H1287" s="266"/>
      <c r="I1287" s="274"/>
      <c r="J1287" s="266"/>
      <c r="K1287" s="274"/>
      <c r="L1287" s="266"/>
      <c r="M1287" s="271"/>
      <c r="N1287" s="266"/>
      <c r="O1287" s="269"/>
      <c r="P1287" s="270"/>
      <c r="Q1287" s="276"/>
      <c r="R1287" s="270"/>
      <c r="S1287" s="268"/>
      <c r="T1287" s="270"/>
      <c r="U1287" s="272"/>
      <c r="V1287" s="273"/>
      <c r="W1287" s="272"/>
      <c r="X1287" s="273"/>
      <c r="Y1287" s="319"/>
    </row>
    <row r="1288" spans="1:25" x14ac:dyDescent="0.3">
      <c r="A1288" s="262"/>
      <c r="B1288" s="262"/>
      <c r="C1288" s="264"/>
      <c r="D1288" s="262"/>
      <c r="E1288" s="263"/>
      <c r="F1288" s="264"/>
      <c r="G1288" s="274"/>
      <c r="H1288" s="266"/>
      <c r="I1288" s="274"/>
      <c r="J1288" s="266"/>
      <c r="K1288" s="274"/>
      <c r="L1288" s="266"/>
      <c r="M1288" s="271"/>
      <c r="N1288" s="266"/>
      <c r="O1288" s="269"/>
      <c r="P1288" s="270"/>
      <c r="Q1288" s="276"/>
      <c r="R1288" s="270"/>
      <c r="S1288" s="268"/>
      <c r="T1288" s="270"/>
      <c r="U1288" s="272"/>
      <c r="V1288" s="273"/>
      <c r="W1288" s="272"/>
      <c r="X1288" s="273"/>
      <c r="Y1288" s="319"/>
    </row>
    <row r="1289" spans="1:25" x14ac:dyDescent="0.3">
      <c r="A1289" s="262"/>
      <c r="B1289" s="262"/>
      <c r="C1289" s="264"/>
      <c r="D1289" s="262"/>
      <c r="E1289" s="263"/>
      <c r="F1289" s="264"/>
      <c r="G1289" s="274"/>
      <c r="H1289" s="266"/>
      <c r="I1289" s="274"/>
      <c r="J1289" s="266"/>
      <c r="K1289" s="274"/>
      <c r="L1289" s="266"/>
      <c r="M1289" s="271"/>
      <c r="N1289" s="266"/>
      <c r="O1289" s="275"/>
      <c r="P1289" s="270"/>
      <c r="Q1289" s="276"/>
      <c r="R1289" s="270"/>
      <c r="S1289" s="268"/>
      <c r="T1289" s="270"/>
      <c r="U1289" s="272"/>
      <c r="V1289" s="273"/>
      <c r="W1289" s="272"/>
      <c r="X1289" s="273"/>
      <c r="Y1289" s="319"/>
    </row>
    <row r="1290" spans="1:25" x14ac:dyDescent="0.3">
      <c r="A1290" s="262"/>
      <c r="B1290" s="262"/>
      <c r="C1290" s="264"/>
      <c r="D1290" s="262"/>
      <c r="E1290" s="263"/>
      <c r="F1290" s="264"/>
      <c r="G1290" s="274"/>
      <c r="H1290" s="266"/>
      <c r="I1290" s="274"/>
      <c r="J1290" s="266"/>
      <c r="K1290" s="274"/>
      <c r="L1290" s="266"/>
      <c r="M1290" s="271"/>
      <c r="N1290" s="266"/>
      <c r="O1290" s="275"/>
      <c r="P1290" s="270"/>
      <c r="Q1290" s="276"/>
      <c r="R1290" s="270"/>
      <c r="S1290" s="268"/>
      <c r="T1290" s="270"/>
      <c r="U1290" s="272"/>
      <c r="V1290" s="273"/>
      <c r="W1290" s="272"/>
      <c r="X1290" s="273"/>
      <c r="Y1290" s="319"/>
    </row>
    <row r="1291" spans="1:25" x14ac:dyDescent="0.3">
      <c r="A1291" s="262"/>
      <c r="B1291" s="262"/>
      <c r="C1291" s="264"/>
      <c r="D1291" s="262"/>
      <c r="E1291" s="263"/>
      <c r="F1291" s="264"/>
      <c r="G1291" s="274"/>
      <c r="H1291" s="266"/>
      <c r="I1291" s="274"/>
      <c r="J1291" s="266"/>
      <c r="K1291" s="274"/>
      <c r="L1291" s="266"/>
      <c r="M1291" s="271"/>
      <c r="N1291" s="266"/>
      <c r="O1291" s="269"/>
      <c r="P1291" s="270"/>
      <c r="Q1291" s="276"/>
      <c r="R1291" s="270"/>
      <c r="S1291" s="268"/>
      <c r="T1291" s="270"/>
      <c r="U1291" s="272"/>
      <c r="V1291" s="273"/>
      <c r="W1291" s="272"/>
      <c r="X1291" s="273"/>
      <c r="Y1291" s="319"/>
    </row>
    <row r="1292" spans="1:25" x14ac:dyDescent="0.3">
      <c r="A1292" s="262"/>
      <c r="B1292" s="262"/>
      <c r="C1292" s="264"/>
      <c r="D1292" s="262"/>
      <c r="E1292" s="263"/>
      <c r="F1292" s="264"/>
      <c r="G1292" s="274"/>
      <c r="H1292" s="266"/>
      <c r="I1292" s="274"/>
      <c r="J1292" s="266"/>
      <c r="K1292" s="274"/>
      <c r="L1292" s="266"/>
      <c r="M1292" s="271"/>
      <c r="N1292" s="266"/>
      <c r="O1292" s="269"/>
      <c r="P1292" s="270"/>
      <c r="Q1292" s="276"/>
      <c r="R1292" s="270"/>
      <c r="S1292" s="268"/>
      <c r="T1292" s="270"/>
      <c r="U1292" s="272"/>
      <c r="V1292" s="273"/>
      <c r="W1292" s="272"/>
      <c r="X1292" s="273"/>
      <c r="Y1292" s="319"/>
    </row>
    <row r="1293" spans="1:25" x14ac:dyDescent="0.3">
      <c r="A1293" s="262"/>
      <c r="B1293" s="262"/>
      <c r="C1293" s="264"/>
      <c r="D1293" s="262"/>
      <c r="E1293" s="263"/>
      <c r="F1293" s="264"/>
      <c r="G1293" s="274"/>
      <c r="H1293" s="266"/>
      <c r="I1293" s="274"/>
      <c r="J1293" s="266"/>
      <c r="K1293" s="274"/>
      <c r="L1293" s="266"/>
      <c r="M1293" s="271"/>
      <c r="N1293" s="266"/>
      <c r="O1293" s="269"/>
      <c r="P1293" s="270"/>
      <c r="Q1293" s="276"/>
      <c r="R1293" s="270"/>
      <c r="S1293" s="268"/>
      <c r="T1293" s="270"/>
      <c r="U1293" s="272"/>
      <c r="V1293" s="273"/>
      <c r="W1293" s="272"/>
      <c r="X1293" s="273"/>
      <c r="Y1293" s="319"/>
    </row>
    <row r="1294" spans="1:25" x14ac:dyDescent="0.3">
      <c r="A1294" s="262"/>
      <c r="B1294" s="262"/>
      <c r="C1294" s="264"/>
      <c r="D1294" s="262"/>
      <c r="E1294" s="263"/>
      <c r="F1294" s="264"/>
      <c r="G1294" s="274"/>
      <c r="H1294" s="266"/>
      <c r="I1294" s="274"/>
      <c r="J1294" s="266"/>
      <c r="K1294" s="274"/>
      <c r="L1294" s="266"/>
      <c r="M1294" s="271"/>
      <c r="N1294" s="266"/>
      <c r="O1294" s="269"/>
      <c r="P1294" s="270"/>
      <c r="Q1294" s="276"/>
      <c r="R1294" s="270"/>
      <c r="S1294" s="268"/>
      <c r="T1294" s="270"/>
      <c r="U1294" s="272"/>
      <c r="V1294" s="273"/>
      <c r="W1294" s="272"/>
      <c r="X1294" s="273"/>
      <c r="Y1294" s="319"/>
    </row>
    <row r="1295" spans="1:25" x14ac:dyDescent="0.3">
      <c r="A1295" s="262"/>
      <c r="B1295" s="262"/>
      <c r="C1295" s="264"/>
      <c r="D1295" s="262"/>
      <c r="E1295" s="263"/>
      <c r="F1295" s="264"/>
      <c r="G1295" s="274"/>
      <c r="H1295" s="266"/>
      <c r="I1295" s="274"/>
      <c r="J1295" s="266"/>
      <c r="K1295" s="274"/>
      <c r="L1295" s="266"/>
      <c r="M1295" s="271"/>
      <c r="N1295" s="266"/>
      <c r="O1295" s="269"/>
      <c r="P1295" s="270"/>
      <c r="Q1295" s="276"/>
      <c r="R1295" s="270"/>
      <c r="S1295" s="268"/>
      <c r="T1295" s="270"/>
      <c r="U1295" s="272"/>
      <c r="V1295" s="273"/>
      <c r="W1295" s="272"/>
      <c r="X1295" s="273"/>
      <c r="Y1295" s="319"/>
    </row>
    <row r="1296" spans="1:25" x14ac:dyDescent="0.3">
      <c r="A1296" s="262"/>
      <c r="B1296" s="262"/>
      <c r="C1296" s="264"/>
      <c r="D1296" s="262"/>
      <c r="E1296" s="263"/>
      <c r="F1296" s="264"/>
      <c r="G1296" s="274"/>
      <c r="H1296" s="266"/>
      <c r="I1296" s="274"/>
      <c r="J1296" s="266"/>
      <c r="K1296" s="274"/>
      <c r="L1296" s="266"/>
      <c r="M1296" s="271"/>
      <c r="N1296" s="266"/>
      <c r="O1296" s="269"/>
      <c r="P1296" s="270"/>
      <c r="Q1296" s="276"/>
      <c r="R1296" s="270"/>
      <c r="S1296" s="268"/>
      <c r="T1296" s="270"/>
      <c r="U1296" s="272"/>
      <c r="V1296" s="273"/>
      <c r="W1296" s="272"/>
      <c r="X1296" s="273"/>
      <c r="Y1296" s="319"/>
    </row>
    <row r="1297" spans="1:25" x14ac:dyDescent="0.3">
      <c r="A1297" s="262"/>
      <c r="B1297" s="262"/>
      <c r="C1297" s="264"/>
      <c r="D1297" s="262"/>
      <c r="E1297" s="263"/>
      <c r="F1297" s="264"/>
      <c r="G1297" s="274"/>
      <c r="H1297" s="266"/>
      <c r="I1297" s="274"/>
      <c r="J1297" s="266"/>
      <c r="K1297" s="274"/>
      <c r="L1297" s="266"/>
      <c r="M1297" s="271"/>
      <c r="N1297" s="266"/>
      <c r="O1297" s="269"/>
      <c r="P1297" s="270"/>
      <c r="Q1297" s="276"/>
      <c r="R1297" s="270"/>
      <c r="S1297" s="268"/>
      <c r="T1297" s="270"/>
      <c r="U1297" s="272"/>
      <c r="V1297" s="273"/>
      <c r="W1297" s="272"/>
      <c r="X1297" s="273"/>
      <c r="Y1297" s="319"/>
    </row>
    <row r="1298" spans="1:25" x14ac:dyDescent="0.3">
      <c r="A1298" s="262"/>
      <c r="B1298" s="262"/>
      <c r="C1298" s="264"/>
      <c r="D1298" s="262"/>
      <c r="E1298" s="263"/>
      <c r="F1298" s="264"/>
      <c r="G1298" s="274"/>
      <c r="H1298" s="266"/>
      <c r="I1298" s="274"/>
      <c r="J1298" s="266"/>
      <c r="K1298" s="274"/>
      <c r="L1298" s="266"/>
      <c r="M1298" s="271"/>
      <c r="N1298" s="266"/>
      <c r="O1298" s="269"/>
      <c r="P1298" s="270"/>
      <c r="Q1298" s="276"/>
      <c r="R1298" s="270"/>
      <c r="S1298" s="268"/>
      <c r="T1298" s="270"/>
      <c r="U1298" s="272"/>
      <c r="V1298" s="273"/>
      <c r="W1298" s="272"/>
      <c r="X1298" s="273"/>
      <c r="Y1298" s="319"/>
    </row>
    <row r="1299" spans="1:25" x14ac:dyDescent="0.3">
      <c r="A1299" s="262"/>
      <c r="B1299" s="262"/>
      <c r="C1299" s="264"/>
      <c r="D1299" s="262"/>
      <c r="E1299" s="263"/>
      <c r="F1299" s="264"/>
      <c r="G1299" s="274"/>
      <c r="H1299" s="266"/>
      <c r="I1299" s="274"/>
      <c r="J1299" s="266"/>
      <c r="K1299" s="274"/>
      <c r="L1299" s="266"/>
      <c r="M1299" s="271"/>
      <c r="N1299" s="266"/>
      <c r="O1299" s="269"/>
      <c r="P1299" s="270"/>
      <c r="Q1299" s="276"/>
      <c r="R1299" s="270"/>
      <c r="S1299" s="268"/>
      <c r="T1299" s="270"/>
      <c r="U1299" s="272"/>
      <c r="V1299" s="273"/>
      <c r="W1299" s="272"/>
      <c r="X1299" s="273"/>
      <c r="Y1299" s="319"/>
    </row>
    <row r="1300" spans="1:25" x14ac:dyDescent="0.3">
      <c r="A1300" s="262"/>
      <c r="B1300" s="262"/>
      <c r="C1300" s="264"/>
      <c r="D1300" s="262"/>
      <c r="E1300" s="263"/>
      <c r="F1300" s="264"/>
      <c r="G1300" s="274"/>
      <c r="H1300" s="266"/>
      <c r="I1300" s="274"/>
      <c r="J1300" s="266"/>
      <c r="K1300" s="274"/>
      <c r="L1300" s="266"/>
      <c r="M1300" s="271"/>
      <c r="N1300" s="266"/>
      <c r="O1300" s="269"/>
      <c r="P1300" s="270"/>
      <c r="Q1300" s="276"/>
      <c r="R1300" s="270"/>
      <c r="S1300" s="268"/>
      <c r="T1300" s="270"/>
      <c r="U1300" s="272"/>
      <c r="V1300" s="273"/>
      <c r="W1300" s="272"/>
      <c r="X1300" s="273"/>
      <c r="Y1300" s="319"/>
    </row>
    <row r="1301" spans="1:25" x14ac:dyDescent="0.3">
      <c r="A1301" s="262"/>
      <c r="B1301" s="262"/>
      <c r="C1301" s="264"/>
      <c r="D1301" s="262"/>
      <c r="E1301" s="263"/>
      <c r="F1301" s="264"/>
      <c r="G1301" s="265"/>
      <c r="H1301" s="266"/>
      <c r="I1301" s="267"/>
      <c r="J1301" s="266"/>
      <c r="K1301" s="267"/>
      <c r="L1301" s="266"/>
      <c r="M1301" s="268"/>
      <c r="N1301" s="266"/>
      <c r="O1301" s="269"/>
      <c r="P1301" s="270"/>
      <c r="Q1301" s="269"/>
      <c r="R1301" s="270"/>
      <c r="S1301" s="271"/>
      <c r="T1301" s="270"/>
      <c r="U1301" s="272"/>
      <c r="V1301" s="273"/>
      <c r="W1301" s="272"/>
      <c r="X1301" s="273"/>
      <c r="Y1301" s="319"/>
    </row>
    <row r="1302" spans="1:25" x14ac:dyDescent="0.3">
      <c r="A1302" s="262"/>
      <c r="B1302" s="262"/>
      <c r="C1302" s="264"/>
      <c r="D1302" s="262"/>
      <c r="E1302" s="263"/>
      <c r="F1302" s="264"/>
      <c r="G1302" s="274"/>
      <c r="H1302" s="266"/>
      <c r="I1302" s="274"/>
      <c r="J1302" s="266"/>
      <c r="K1302" s="274"/>
      <c r="L1302" s="266"/>
      <c r="M1302" s="271"/>
      <c r="N1302" s="266"/>
      <c r="O1302" s="269"/>
      <c r="P1302" s="270"/>
      <c r="Q1302" s="276"/>
      <c r="R1302" s="270"/>
      <c r="S1302" s="268"/>
      <c r="T1302" s="270"/>
      <c r="U1302" s="272"/>
      <c r="V1302" s="273"/>
      <c r="W1302" s="272"/>
      <c r="X1302" s="273"/>
      <c r="Y1302" s="319"/>
    </row>
    <row r="1303" spans="1:25" x14ac:dyDescent="0.3">
      <c r="A1303" s="262"/>
      <c r="B1303" s="262"/>
      <c r="C1303" s="264"/>
      <c r="D1303" s="262"/>
      <c r="E1303" s="263"/>
      <c r="F1303" s="264"/>
      <c r="G1303" s="274"/>
      <c r="H1303" s="266"/>
      <c r="I1303" s="274"/>
      <c r="J1303" s="266"/>
      <c r="K1303" s="274"/>
      <c r="L1303" s="266"/>
      <c r="M1303" s="271"/>
      <c r="N1303" s="266"/>
      <c r="O1303" s="269"/>
      <c r="P1303" s="270"/>
      <c r="Q1303" s="276"/>
      <c r="R1303" s="270"/>
      <c r="S1303" s="268"/>
      <c r="T1303" s="270"/>
      <c r="U1303" s="272"/>
      <c r="V1303" s="273"/>
      <c r="W1303" s="272"/>
      <c r="X1303" s="273"/>
      <c r="Y1303" s="319"/>
    </row>
    <row r="1304" spans="1:25" x14ac:dyDescent="0.3">
      <c r="A1304" s="262"/>
      <c r="B1304" s="262"/>
      <c r="C1304" s="264"/>
      <c r="D1304" s="262"/>
      <c r="E1304" s="263"/>
      <c r="F1304" s="264"/>
      <c r="G1304" s="274"/>
      <c r="H1304" s="266"/>
      <c r="I1304" s="274"/>
      <c r="J1304" s="266"/>
      <c r="K1304" s="274"/>
      <c r="L1304" s="266"/>
      <c r="M1304" s="271"/>
      <c r="N1304" s="266"/>
      <c r="O1304" s="269"/>
      <c r="P1304" s="270"/>
      <c r="Q1304" s="276"/>
      <c r="R1304" s="270"/>
      <c r="S1304" s="268"/>
      <c r="T1304" s="270"/>
      <c r="U1304" s="272"/>
      <c r="V1304" s="273"/>
      <c r="W1304" s="272"/>
      <c r="X1304" s="273"/>
      <c r="Y1304" s="319"/>
    </row>
    <row r="1305" spans="1:25" x14ac:dyDescent="0.3">
      <c r="A1305" s="262"/>
      <c r="B1305" s="262"/>
      <c r="C1305" s="264"/>
      <c r="D1305" s="262"/>
      <c r="E1305" s="263"/>
      <c r="F1305" s="264"/>
      <c r="G1305" s="274"/>
      <c r="H1305" s="266"/>
      <c r="I1305" s="274"/>
      <c r="J1305" s="266"/>
      <c r="K1305" s="274"/>
      <c r="L1305" s="266"/>
      <c r="M1305" s="271"/>
      <c r="N1305" s="266"/>
      <c r="O1305" s="275"/>
      <c r="P1305" s="270"/>
      <c r="Q1305" s="276"/>
      <c r="R1305" s="270"/>
      <c r="S1305" s="268"/>
      <c r="T1305" s="270"/>
      <c r="U1305" s="272"/>
      <c r="V1305" s="273"/>
      <c r="W1305" s="272"/>
      <c r="X1305" s="273"/>
      <c r="Y1305" s="319"/>
    </row>
    <row r="1306" spans="1:25" x14ac:dyDescent="0.3">
      <c r="A1306" s="262"/>
      <c r="B1306" s="262"/>
      <c r="C1306" s="264"/>
      <c r="D1306" s="262"/>
      <c r="E1306" s="263"/>
      <c r="F1306" s="264"/>
      <c r="G1306" s="274"/>
      <c r="H1306" s="266"/>
      <c r="I1306" s="274"/>
      <c r="J1306" s="266"/>
      <c r="K1306" s="274"/>
      <c r="L1306" s="266"/>
      <c r="M1306" s="271"/>
      <c r="N1306" s="266"/>
      <c r="O1306" s="275"/>
      <c r="P1306" s="270"/>
      <c r="Q1306" s="276"/>
      <c r="R1306" s="270"/>
      <c r="S1306" s="268"/>
      <c r="T1306" s="270"/>
      <c r="U1306" s="272"/>
      <c r="V1306" s="273"/>
      <c r="W1306" s="272"/>
      <c r="X1306" s="273"/>
      <c r="Y1306" s="319"/>
    </row>
    <row r="1307" spans="1:25" x14ac:dyDescent="0.3">
      <c r="A1307" s="262"/>
      <c r="B1307" s="262"/>
      <c r="C1307" s="264"/>
      <c r="D1307" s="262"/>
      <c r="E1307" s="263"/>
      <c r="F1307" s="264"/>
      <c r="G1307" s="265"/>
      <c r="H1307" s="266"/>
      <c r="I1307" s="267"/>
      <c r="J1307" s="266"/>
      <c r="K1307" s="267"/>
      <c r="L1307" s="266"/>
      <c r="M1307" s="268"/>
      <c r="N1307" s="266"/>
      <c r="O1307" s="269"/>
      <c r="P1307" s="270"/>
      <c r="Q1307" s="269"/>
      <c r="R1307" s="270"/>
      <c r="S1307" s="271"/>
      <c r="T1307" s="270"/>
      <c r="U1307" s="272"/>
      <c r="V1307" s="273"/>
      <c r="W1307" s="272"/>
      <c r="X1307" s="273"/>
      <c r="Y1307" s="319"/>
    </row>
    <row r="1308" spans="1:25" x14ac:dyDescent="0.3">
      <c r="A1308" s="262"/>
      <c r="B1308" s="262"/>
      <c r="C1308" s="264"/>
      <c r="D1308" s="262"/>
      <c r="E1308" s="263"/>
      <c r="F1308" s="264"/>
      <c r="G1308" s="265"/>
      <c r="H1308" s="266"/>
      <c r="I1308" s="267"/>
      <c r="J1308" s="266"/>
      <c r="K1308" s="267"/>
      <c r="L1308" s="266"/>
      <c r="M1308" s="268"/>
      <c r="N1308" s="266"/>
      <c r="O1308" s="269"/>
      <c r="P1308" s="270"/>
      <c r="Q1308" s="269"/>
      <c r="R1308" s="270"/>
      <c r="S1308" s="271"/>
      <c r="T1308" s="270"/>
      <c r="U1308" s="272"/>
      <c r="V1308" s="273"/>
      <c r="W1308" s="272"/>
      <c r="X1308" s="273"/>
      <c r="Y1308" s="319"/>
    </row>
    <row r="1309" spans="1:25" x14ac:dyDescent="0.3">
      <c r="A1309" s="262"/>
      <c r="B1309" s="262"/>
      <c r="C1309" s="264"/>
      <c r="D1309" s="262"/>
      <c r="E1309" s="263"/>
      <c r="F1309" s="264"/>
      <c r="G1309" s="274"/>
      <c r="H1309" s="266"/>
      <c r="I1309" s="274"/>
      <c r="J1309" s="266"/>
      <c r="K1309" s="274"/>
      <c r="L1309" s="266"/>
      <c r="M1309" s="271"/>
      <c r="N1309" s="266"/>
      <c r="O1309" s="269"/>
      <c r="P1309" s="270"/>
      <c r="Q1309" s="276"/>
      <c r="R1309" s="270"/>
      <c r="S1309" s="268"/>
      <c r="T1309" s="270"/>
      <c r="U1309" s="272"/>
      <c r="V1309" s="273"/>
      <c r="W1309" s="272"/>
      <c r="X1309" s="273"/>
      <c r="Y1309" s="319"/>
    </row>
    <row r="1310" spans="1:25" x14ac:dyDescent="0.3">
      <c r="A1310" s="262"/>
      <c r="B1310" s="262"/>
      <c r="C1310" s="264"/>
      <c r="D1310" s="262"/>
      <c r="E1310" s="263"/>
      <c r="F1310" s="264"/>
      <c r="G1310" s="274"/>
      <c r="H1310" s="266"/>
      <c r="I1310" s="274"/>
      <c r="J1310" s="266"/>
      <c r="K1310" s="274"/>
      <c r="L1310" s="266"/>
      <c r="M1310" s="271"/>
      <c r="N1310" s="266"/>
      <c r="O1310" s="269"/>
      <c r="P1310" s="270"/>
      <c r="Q1310" s="276"/>
      <c r="R1310" s="270"/>
      <c r="S1310" s="268"/>
      <c r="T1310" s="270"/>
      <c r="U1310" s="272"/>
      <c r="V1310" s="273"/>
      <c r="W1310" s="272"/>
      <c r="X1310" s="273"/>
      <c r="Y1310" s="319"/>
    </row>
    <row r="1311" spans="1:25" x14ac:dyDescent="0.3">
      <c r="A1311" s="262"/>
      <c r="B1311" s="262"/>
      <c r="C1311" s="264"/>
      <c r="D1311" s="262"/>
      <c r="E1311" s="263"/>
      <c r="F1311" s="264"/>
      <c r="G1311" s="274"/>
      <c r="H1311" s="266"/>
      <c r="I1311" s="274"/>
      <c r="J1311" s="266"/>
      <c r="K1311" s="274"/>
      <c r="L1311" s="266"/>
      <c r="M1311" s="271"/>
      <c r="N1311" s="266"/>
      <c r="O1311" s="269"/>
      <c r="P1311" s="270"/>
      <c r="Q1311" s="276"/>
      <c r="R1311" s="270"/>
      <c r="S1311" s="268"/>
      <c r="T1311" s="270"/>
      <c r="U1311" s="272"/>
      <c r="V1311" s="273"/>
      <c r="W1311" s="272"/>
      <c r="X1311" s="273"/>
      <c r="Y1311" s="319"/>
    </row>
    <row r="1312" spans="1:25" x14ac:dyDescent="0.3">
      <c r="A1312" s="262"/>
      <c r="B1312" s="262"/>
      <c r="C1312" s="264"/>
      <c r="D1312" s="262"/>
      <c r="E1312" s="263"/>
      <c r="F1312" s="264"/>
      <c r="G1312" s="265"/>
      <c r="H1312" s="266"/>
      <c r="I1312" s="267"/>
      <c r="J1312" s="266"/>
      <c r="K1312" s="267"/>
      <c r="L1312" s="266"/>
      <c r="M1312" s="268"/>
      <c r="N1312" s="266"/>
      <c r="O1312" s="269"/>
      <c r="P1312" s="270"/>
      <c r="Q1312" s="276"/>
      <c r="R1312" s="270"/>
      <c r="S1312" s="268"/>
      <c r="T1312" s="270"/>
      <c r="U1312" s="272"/>
      <c r="V1312" s="273"/>
      <c r="W1312" s="272"/>
      <c r="X1312" s="273"/>
      <c r="Y1312" s="319"/>
    </row>
    <row r="1313" spans="1:25" x14ac:dyDescent="0.3">
      <c r="A1313" s="262"/>
      <c r="B1313" s="262"/>
      <c r="C1313" s="264"/>
      <c r="D1313" s="262"/>
      <c r="E1313" s="263"/>
      <c r="F1313" s="264"/>
      <c r="G1313" s="265"/>
      <c r="H1313" s="266"/>
      <c r="I1313" s="267"/>
      <c r="J1313" s="266"/>
      <c r="K1313" s="267"/>
      <c r="L1313" s="266"/>
      <c r="M1313" s="268"/>
      <c r="N1313" s="266"/>
      <c r="O1313" s="269"/>
      <c r="P1313" s="270"/>
      <c r="Q1313" s="276"/>
      <c r="R1313" s="270"/>
      <c r="S1313" s="268"/>
      <c r="T1313" s="270"/>
      <c r="U1313" s="272"/>
      <c r="V1313" s="273"/>
      <c r="W1313" s="272"/>
      <c r="X1313" s="273"/>
      <c r="Y1313" s="319"/>
    </row>
    <row r="1314" spans="1:25" x14ac:dyDescent="0.3">
      <c r="A1314" s="262"/>
      <c r="B1314" s="262"/>
      <c r="C1314" s="264"/>
      <c r="D1314" s="262"/>
      <c r="E1314" s="263"/>
      <c r="F1314" s="264"/>
      <c r="G1314" s="265"/>
      <c r="H1314" s="266"/>
      <c r="I1314" s="267"/>
      <c r="J1314" s="266"/>
      <c r="K1314" s="267"/>
      <c r="L1314" s="266"/>
      <c r="M1314" s="268"/>
      <c r="N1314" s="266"/>
      <c r="O1314" s="269"/>
      <c r="P1314" s="270"/>
      <c r="Q1314" s="276"/>
      <c r="R1314" s="270"/>
      <c r="S1314" s="268"/>
      <c r="T1314" s="270"/>
      <c r="U1314" s="272"/>
      <c r="V1314" s="273"/>
      <c r="W1314" s="272"/>
      <c r="X1314" s="273"/>
      <c r="Y1314" s="319"/>
    </row>
    <row r="1315" spans="1:25" x14ac:dyDescent="0.3">
      <c r="A1315" s="262"/>
      <c r="B1315" s="262"/>
      <c r="C1315" s="264"/>
      <c r="D1315" s="262"/>
      <c r="E1315" s="263"/>
      <c r="F1315" s="264"/>
      <c r="G1315" s="274"/>
      <c r="H1315" s="266"/>
      <c r="I1315" s="274"/>
      <c r="J1315" s="266"/>
      <c r="K1315" s="274"/>
      <c r="L1315" s="266"/>
      <c r="M1315" s="271"/>
      <c r="N1315" s="266"/>
      <c r="O1315" s="269"/>
      <c r="P1315" s="270"/>
      <c r="Q1315" s="269"/>
      <c r="R1315" s="270"/>
      <c r="S1315" s="271"/>
      <c r="T1315" s="270"/>
      <c r="U1315" s="272"/>
      <c r="V1315" s="273"/>
      <c r="W1315" s="278"/>
      <c r="X1315" s="273"/>
      <c r="Y1315" s="319"/>
    </row>
    <row r="1316" spans="1:25" x14ac:dyDescent="0.3">
      <c r="A1316" s="3"/>
      <c r="B1316" s="3"/>
      <c r="C1316" s="4"/>
      <c r="D1316" s="3"/>
      <c r="E1316" s="3"/>
      <c r="F1316" s="4"/>
      <c r="G1316" s="5"/>
      <c r="H1316" s="6"/>
      <c r="I1316" s="5"/>
      <c r="J1316" s="6"/>
      <c r="K1316" s="5"/>
      <c r="L1316" s="6"/>
      <c r="M1316" s="5"/>
      <c r="N1316" s="6"/>
      <c r="O1316" s="7"/>
      <c r="P1316" s="8"/>
      <c r="Q1316" s="7"/>
      <c r="R1316" s="8"/>
      <c r="S1316" s="7"/>
      <c r="T1316" s="8"/>
      <c r="U1316" s="9"/>
      <c r="V1316" s="10"/>
      <c r="W1316" s="9"/>
      <c r="X1316" s="10"/>
      <c r="Y1316" s="2"/>
    </row>
    <row r="1317" spans="1:25" x14ac:dyDescent="0.3">
      <c r="A1317" s="262"/>
      <c r="B1317" s="262"/>
      <c r="C1317" s="264"/>
      <c r="D1317" s="262"/>
      <c r="E1317" s="263"/>
      <c r="F1317" s="264"/>
      <c r="G1317" s="265"/>
      <c r="H1317" s="266"/>
      <c r="I1317" s="267"/>
      <c r="J1317" s="266"/>
      <c r="K1317" s="267"/>
      <c r="L1317" s="266"/>
      <c r="M1317" s="268"/>
      <c r="N1317" s="266"/>
      <c r="O1317" s="269"/>
      <c r="P1317" s="270"/>
      <c r="Q1317" s="269"/>
      <c r="R1317" s="270"/>
      <c r="S1317" s="271"/>
      <c r="T1317" s="270"/>
      <c r="U1317" s="272"/>
      <c r="V1317" s="273"/>
      <c r="W1317" s="272"/>
      <c r="X1317" s="273"/>
      <c r="Y1317" s="319"/>
    </row>
    <row r="1318" spans="1:25" x14ac:dyDescent="0.3">
      <c r="A1318" s="262"/>
      <c r="B1318" s="262"/>
      <c r="C1318" s="264"/>
      <c r="D1318" s="262"/>
      <c r="E1318" s="263"/>
      <c r="F1318" s="264"/>
      <c r="G1318" s="265"/>
      <c r="H1318" s="266"/>
      <c r="I1318" s="267"/>
      <c r="J1318" s="266"/>
      <c r="K1318" s="267"/>
      <c r="L1318" s="266"/>
      <c r="M1318" s="268"/>
      <c r="N1318" s="266"/>
      <c r="O1318" s="269"/>
      <c r="P1318" s="270"/>
      <c r="Q1318" s="269"/>
      <c r="R1318" s="270"/>
      <c r="S1318" s="271"/>
      <c r="T1318" s="270"/>
      <c r="U1318" s="272"/>
      <c r="V1318" s="273"/>
      <c r="W1318" s="272"/>
      <c r="X1318" s="273"/>
      <c r="Y1318" s="319"/>
    </row>
    <row r="1319" spans="1:25" x14ac:dyDescent="0.3">
      <c r="A1319" s="262"/>
      <c r="B1319" s="262"/>
      <c r="C1319" s="264"/>
      <c r="D1319" s="262"/>
      <c r="E1319" s="263"/>
      <c r="F1319" s="264"/>
      <c r="G1319" s="265"/>
      <c r="H1319" s="266"/>
      <c r="I1319" s="267"/>
      <c r="J1319" s="266"/>
      <c r="K1319" s="267"/>
      <c r="L1319" s="266"/>
      <c r="M1319" s="268"/>
      <c r="N1319" s="266"/>
      <c r="O1319" s="269"/>
      <c r="P1319" s="270"/>
      <c r="Q1319" s="269"/>
      <c r="R1319" s="270"/>
      <c r="S1319" s="271"/>
      <c r="T1319" s="270"/>
      <c r="U1319" s="272"/>
      <c r="V1319" s="273"/>
      <c r="W1319" s="272"/>
      <c r="X1319" s="273"/>
      <c r="Y1319" s="319"/>
    </row>
    <row r="1320" spans="1:25" x14ac:dyDescent="0.3">
      <c r="A1320" s="262"/>
      <c r="B1320" s="262"/>
      <c r="C1320" s="264"/>
      <c r="D1320" s="262"/>
      <c r="E1320" s="263"/>
      <c r="F1320" s="264"/>
      <c r="G1320" s="274"/>
      <c r="H1320" s="266"/>
      <c r="I1320" s="274"/>
      <c r="J1320" s="266"/>
      <c r="K1320" s="274"/>
      <c r="L1320" s="266"/>
      <c r="M1320" s="271"/>
      <c r="N1320" s="266"/>
      <c r="O1320" s="275"/>
      <c r="P1320" s="270"/>
      <c r="Q1320" s="276"/>
      <c r="R1320" s="270"/>
      <c r="S1320" s="268"/>
      <c r="T1320" s="270"/>
      <c r="U1320" s="272"/>
      <c r="V1320" s="273"/>
      <c r="W1320" s="272"/>
      <c r="X1320" s="273"/>
      <c r="Y1320" s="319"/>
    </row>
    <row r="1321" spans="1:25" x14ac:dyDescent="0.3">
      <c r="A1321" s="262"/>
      <c r="B1321" s="262"/>
      <c r="C1321" s="264"/>
      <c r="D1321" s="262"/>
      <c r="E1321" s="263"/>
      <c r="F1321" s="264"/>
      <c r="G1321" s="274"/>
      <c r="H1321" s="266"/>
      <c r="I1321" s="274"/>
      <c r="J1321" s="266"/>
      <c r="K1321" s="274"/>
      <c r="L1321" s="266"/>
      <c r="M1321" s="271"/>
      <c r="N1321" s="266"/>
      <c r="O1321" s="269"/>
      <c r="P1321" s="270"/>
      <c r="Q1321" s="269"/>
      <c r="R1321" s="270"/>
      <c r="S1321" s="271"/>
      <c r="T1321" s="270"/>
      <c r="U1321" s="277"/>
      <c r="V1321" s="273"/>
      <c r="W1321" s="278"/>
      <c r="X1321" s="273"/>
      <c r="Y1321" s="319"/>
    </row>
    <row r="1322" spans="1:25" x14ac:dyDescent="0.3">
      <c r="A1322" s="262"/>
      <c r="B1322" s="262"/>
      <c r="C1322" s="264"/>
      <c r="D1322" s="262"/>
      <c r="E1322" s="263"/>
      <c r="F1322" s="264"/>
      <c r="G1322" s="265"/>
      <c r="H1322" s="266"/>
      <c r="I1322" s="267"/>
      <c r="J1322" s="266"/>
      <c r="K1322" s="267"/>
      <c r="L1322" s="266"/>
      <c r="M1322" s="268"/>
      <c r="N1322" s="266"/>
      <c r="O1322" s="269"/>
      <c r="P1322" s="270"/>
      <c r="Q1322" s="269"/>
      <c r="R1322" s="270"/>
      <c r="S1322" s="271"/>
      <c r="T1322" s="270"/>
      <c r="U1322" s="272"/>
      <c r="V1322" s="273"/>
      <c r="W1322" s="272"/>
      <c r="X1322" s="273"/>
      <c r="Y1322" s="319"/>
    </row>
    <row r="1323" spans="1:25" x14ac:dyDescent="0.3">
      <c r="A1323" s="262"/>
      <c r="B1323" s="262"/>
      <c r="C1323" s="264"/>
      <c r="D1323" s="262"/>
      <c r="E1323" s="263"/>
      <c r="F1323" s="264"/>
      <c r="G1323" s="274"/>
      <c r="H1323" s="266"/>
      <c r="I1323" s="274"/>
      <c r="J1323" s="266"/>
      <c r="K1323" s="274"/>
      <c r="L1323" s="266"/>
      <c r="M1323" s="271"/>
      <c r="N1323" s="266"/>
      <c r="O1323" s="275"/>
      <c r="P1323" s="270"/>
      <c r="Q1323" s="276"/>
      <c r="R1323" s="270"/>
      <c r="S1323" s="268"/>
      <c r="T1323" s="270"/>
      <c r="U1323" s="272"/>
      <c r="V1323" s="273"/>
      <c r="W1323" s="272"/>
      <c r="X1323" s="273"/>
      <c r="Y1323" s="319"/>
    </row>
    <row r="1324" spans="1:25" x14ac:dyDescent="0.3">
      <c r="A1324" s="262"/>
      <c r="B1324" s="262"/>
      <c r="C1324" s="264"/>
      <c r="D1324" s="262"/>
      <c r="E1324" s="263"/>
      <c r="F1324" s="264"/>
      <c r="G1324" s="274"/>
      <c r="H1324" s="266"/>
      <c r="I1324" s="274"/>
      <c r="J1324" s="266"/>
      <c r="K1324" s="274"/>
      <c r="L1324" s="266"/>
      <c r="M1324" s="271"/>
      <c r="N1324" s="266"/>
      <c r="O1324" s="275"/>
      <c r="P1324" s="270"/>
      <c r="Q1324" s="276"/>
      <c r="R1324" s="270"/>
      <c r="S1324" s="268"/>
      <c r="T1324" s="270"/>
      <c r="U1324" s="272"/>
      <c r="V1324" s="273"/>
      <c r="W1324" s="272"/>
      <c r="X1324" s="273"/>
      <c r="Y1324" s="319"/>
    </row>
    <row r="1325" spans="1:25" x14ac:dyDescent="0.3">
      <c r="A1325" s="262"/>
      <c r="B1325" s="262"/>
      <c r="C1325" s="264"/>
      <c r="D1325" s="262"/>
      <c r="E1325" s="263"/>
      <c r="F1325" s="264"/>
      <c r="G1325" s="274"/>
      <c r="H1325" s="266"/>
      <c r="I1325" s="274"/>
      <c r="J1325" s="266"/>
      <c r="K1325" s="274"/>
      <c r="L1325" s="266"/>
      <c r="M1325" s="271"/>
      <c r="N1325" s="266"/>
      <c r="O1325" s="275"/>
      <c r="P1325" s="270"/>
      <c r="Q1325" s="276"/>
      <c r="R1325" s="270"/>
      <c r="S1325" s="268"/>
      <c r="T1325" s="270"/>
      <c r="U1325" s="272"/>
      <c r="V1325" s="273"/>
      <c r="W1325" s="272"/>
      <c r="X1325" s="273"/>
      <c r="Y1325" s="319"/>
    </row>
    <row r="1326" spans="1:25" x14ac:dyDescent="0.3">
      <c r="A1326" s="262"/>
      <c r="B1326" s="262"/>
      <c r="C1326" s="264"/>
      <c r="D1326" s="262"/>
      <c r="E1326" s="263"/>
      <c r="F1326" s="264"/>
      <c r="G1326" s="274"/>
      <c r="H1326" s="266"/>
      <c r="I1326" s="274"/>
      <c r="J1326" s="266"/>
      <c r="K1326" s="274"/>
      <c r="L1326" s="266"/>
      <c r="M1326" s="271"/>
      <c r="N1326" s="266"/>
      <c r="O1326" s="275"/>
      <c r="P1326" s="270"/>
      <c r="Q1326" s="276"/>
      <c r="R1326" s="270"/>
      <c r="S1326" s="268"/>
      <c r="T1326" s="270"/>
      <c r="U1326" s="272"/>
      <c r="V1326" s="273"/>
      <c r="W1326" s="272"/>
      <c r="X1326" s="273"/>
      <c r="Y1326" s="319"/>
    </row>
    <row r="1327" spans="1:25" x14ac:dyDescent="0.3">
      <c r="A1327" s="262"/>
      <c r="B1327" s="262"/>
      <c r="C1327" s="264"/>
      <c r="D1327" s="262"/>
      <c r="E1327" s="263"/>
      <c r="F1327" s="264"/>
      <c r="G1327" s="274"/>
      <c r="H1327" s="266"/>
      <c r="I1327" s="274"/>
      <c r="J1327" s="266"/>
      <c r="K1327" s="274"/>
      <c r="L1327" s="266"/>
      <c r="M1327" s="271"/>
      <c r="N1327" s="266"/>
      <c r="O1327" s="275"/>
      <c r="P1327" s="270"/>
      <c r="Q1327" s="276"/>
      <c r="R1327" s="270"/>
      <c r="S1327" s="268"/>
      <c r="T1327" s="270"/>
      <c r="U1327" s="272"/>
      <c r="V1327" s="273"/>
      <c r="W1327" s="272"/>
      <c r="X1327" s="273"/>
      <c r="Y1327" s="319"/>
    </row>
    <row r="1328" spans="1:25" x14ac:dyDescent="0.3">
      <c r="A1328" s="262"/>
      <c r="B1328" s="262"/>
      <c r="C1328" s="264"/>
      <c r="D1328" s="262"/>
      <c r="E1328" s="263"/>
      <c r="F1328" s="264"/>
      <c r="G1328" s="274"/>
      <c r="H1328" s="266"/>
      <c r="I1328" s="274"/>
      <c r="J1328" s="266"/>
      <c r="K1328" s="274"/>
      <c r="L1328" s="266"/>
      <c r="M1328" s="271"/>
      <c r="N1328" s="266"/>
      <c r="O1328" s="275"/>
      <c r="P1328" s="270"/>
      <c r="Q1328" s="276"/>
      <c r="R1328" s="270"/>
      <c r="S1328" s="268"/>
      <c r="T1328" s="270"/>
      <c r="U1328" s="272"/>
      <c r="V1328" s="273"/>
      <c r="W1328" s="272"/>
      <c r="X1328" s="273"/>
      <c r="Y1328" s="319"/>
    </row>
    <row r="1329" spans="1:25" x14ac:dyDescent="0.3">
      <c r="A1329" s="262"/>
      <c r="B1329" s="262"/>
      <c r="C1329" s="264"/>
      <c r="D1329" s="262"/>
      <c r="E1329" s="263"/>
      <c r="F1329" s="264"/>
      <c r="G1329" s="265"/>
      <c r="H1329" s="266"/>
      <c r="I1329" s="267"/>
      <c r="J1329" s="266"/>
      <c r="K1329" s="267"/>
      <c r="L1329" s="266"/>
      <c r="M1329" s="268"/>
      <c r="N1329" s="266"/>
      <c r="O1329" s="269"/>
      <c r="P1329" s="270"/>
      <c r="Q1329" s="269"/>
      <c r="R1329" s="270"/>
      <c r="S1329" s="271"/>
      <c r="T1329" s="270"/>
      <c r="U1329" s="272"/>
      <c r="V1329" s="273"/>
      <c r="W1329" s="272"/>
      <c r="X1329" s="273"/>
      <c r="Y1329" s="319"/>
    </row>
    <row r="1330" spans="1:25" x14ac:dyDescent="0.3">
      <c r="A1330" s="262"/>
      <c r="B1330" s="262"/>
      <c r="C1330" s="264"/>
      <c r="D1330" s="262"/>
      <c r="E1330" s="263"/>
      <c r="F1330" s="264"/>
      <c r="G1330" s="265"/>
      <c r="H1330" s="266"/>
      <c r="I1330" s="267"/>
      <c r="J1330" s="266"/>
      <c r="K1330" s="267"/>
      <c r="L1330" s="266"/>
      <c r="M1330" s="268"/>
      <c r="N1330" s="266"/>
      <c r="O1330" s="269"/>
      <c r="P1330" s="270"/>
      <c r="Q1330" s="269"/>
      <c r="R1330" s="270"/>
      <c r="S1330" s="271"/>
      <c r="T1330" s="270"/>
      <c r="U1330" s="272"/>
      <c r="V1330" s="273"/>
      <c r="W1330" s="272"/>
      <c r="X1330" s="273"/>
      <c r="Y1330" s="319"/>
    </row>
    <row r="1331" spans="1:25" x14ac:dyDescent="0.3">
      <c r="A1331" s="262"/>
      <c r="B1331" s="262"/>
      <c r="C1331" s="264"/>
      <c r="D1331" s="262"/>
      <c r="E1331" s="263"/>
      <c r="F1331" s="264"/>
      <c r="G1331" s="274"/>
      <c r="H1331" s="266"/>
      <c r="I1331" s="274"/>
      <c r="J1331" s="266"/>
      <c r="K1331" s="274"/>
      <c r="L1331" s="266"/>
      <c r="M1331" s="271"/>
      <c r="N1331" s="266"/>
      <c r="O1331" s="275"/>
      <c r="P1331" s="270"/>
      <c r="Q1331" s="276"/>
      <c r="R1331" s="270"/>
      <c r="S1331" s="268"/>
      <c r="T1331" s="270"/>
      <c r="U1331" s="272"/>
      <c r="V1331" s="273"/>
      <c r="W1331" s="272"/>
      <c r="X1331" s="273"/>
      <c r="Y1331" s="319"/>
    </row>
    <row r="1332" spans="1:25" x14ac:dyDescent="0.3">
      <c r="A1332" s="262"/>
      <c r="B1332" s="262"/>
      <c r="C1332" s="264"/>
      <c r="D1332" s="262"/>
      <c r="E1332" s="263"/>
      <c r="F1332" s="264"/>
      <c r="G1332" s="274"/>
      <c r="H1332" s="266"/>
      <c r="I1332" s="274"/>
      <c r="J1332" s="266"/>
      <c r="K1332" s="274"/>
      <c r="L1332" s="266"/>
      <c r="M1332" s="271"/>
      <c r="N1332" s="266"/>
      <c r="O1332" s="269"/>
      <c r="P1332" s="270"/>
      <c r="Q1332" s="276"/>
      <c r="R1332" s="270"/>
      <c r="S1332" s="268"/>
      <c r="T1332" s="270"/>
      <c r="U1332" s="272"/>
      <c r="V1332" s="273"/>
      <c r="W1332" s="272"/>
      <c r="X1332" s="273"/>
      <c r="Y1332" s="319"/>
    </row>
    <row r="1333" spans="1:25" x14ac:dyDescent="0.3">
      <c r="A1333" s="262"/>
      <c r="B1333" s="262"/>
      <c r="C1333" s="264"/>
      <c r="D1333" s="262"/>
      <c r="E1333" s="263"/>
      <c r="F1333" s="264"/>
      <c r="G1333" s="274"/>
      <c r="H1333" s="266"/>
      <c r="I1333" s="274"/>
      <c r="J1333" s="266"/>
      <c r="K1333" s="274"/>
      <c r="L1333" s="266"/>
      <c r="M1333" s="271"/>
      <c r="N1333" s="266"/>
      <c r="O1333" s="269"/>
      <c r="P1333" s="270"/>
      <c r="Q1333" s="276"/>
      <c r="R1333" s="270"/>
      <c r="S1333" s="268"/>
      <c r="T1333" s="270"/>
      <c r="U1333" s="272"/>
      <c r="V1333" s="273"/>
      <c r="W1333" s="272"/>
      <c r="X1333" s="273"/>
      <c r="Y1333" s="319"/>
    </row>
    <row r="1334" spans="1:25" x14ac:dyDescent="0.3">
      <c r="A1334" s="262"/>
      <c r="B1334" s="262"/>
      <c r="C1334" s="264"/>
      <c r="D1334" s="262"/>
      <c r="E1334" s="263"/>
      <c r="F1334" s="264"/>
      <c r="G1334" s="274"/>
      <c r="H1334" s="266"/>
      <c r="I1334" s="274"/>
      <c r="J1334" s="266"/>
      <c r="K1334" s="274"/>
      <c r="L1334" s="266"/>
      <c r="M1334" s="271"/>
      <c r="N1334" s="266"/>
      <c r="O1334" s="269"/>
      <c r="P1334" s="270"/>
      <c r="Q1334" s="276"/>
      <c r="R1334" s="270"/>
      <c r="S1334" s="268"/>
      <c r="T1334" s="270"/>
      <c r="U1334" s="272"/>
      <c r="V1334" s="273"/>
      <c r="W1334" s="272"/>
      <c r="X1334" s="273"/>
      <c r="Y1334" s="319"/>
    </row>
    <row r="1335" spans="1:25" x14ac:dyDescent="0.3">
      <c r="A1335" s="262"/>
      <c r="B1335" s="262"/>
      <c r="C1335" s="264"/>
      <c r="D1335" s="262"/>
      <c r="E1335" s="263"/>
      <c r="F1335" s="264"/>
      <c r="G1335" s="274"/>
      <c r="H1335" s="266"/>
      <c r="I1335" s="274"/>
      <c r="J1335" s="266"/>
      <c r="K1335" s="274"/>
      <c r="L1335" s="266"/>
      <c r="M1335" s="271"/>
      <c r="N1335" s="266"/>
      <c r="O1335" s="275"/>
      <c r="P1335" s="270"/>
      <c r="Q1335" s="276"/>
      <c r="R1335" s="270"/>
      <c r="S1335" s="268"/>
      <c r="T1335" s="270"/>
      <c r="U1335" s="272"/>
      <c r="V1335" s="273"/>
      <c r="W1335" s="272"/>
      <c r="X1335" s="273"/>
      <c r="Y1335" s="319"/>
    </row>
    <row r="1336" spans="1:25" x14ac:dyDescent="0.3">
      <c r="A1336" s="262"/>
      <c r="B1336" s="262"/>
      <c r="C1336" s="264"/>
      <c r="D1336" s="262"/>
      <c r="E1336" s="263"/>
      <c r="F1336" s="264"/>
      <c r="G1336" s="274"/>
      <c r="H1336" s="266"/>
      <c r="I1336" s="274"/>
      <c r="J1336" s="266"/>
      <c r="K1336" s="274"/>
      <c r="L1336" s="266"/>
      <c r="M1336" s="271"/>
      <c r="N1336" s="266"/>
      <c r="O1336" s="275"/>
      <c r="P1336" s="270"/>
      <c r="Q1336" s="276"/>
      <c r="R1336" s="270"/>
      <c r="S1336" s="268"/>
      <c r="T1336" s="270"/>
      <c r="U1336" s="272"/>
      <c r="V1336" s="273"/>
      <c r="W1336" s="272"/>
      <c r="X1336" s="273"/>
      <c r="Y1336" s="319"/>
    </row>
    <row r="1337" spans="1:25" x14ac:dyDescent="0.3">
      <c r="A1337" s="262"/>
      <c r="B1337" s="262"/>
      <c r="C1337" s="264"/>
      <c r="D1337" s="262"/>
      <c r="E1337" s="263"/>
      <c r="F1337" s="264"/>
      <c r="G1337" s="274"/>
      <c r="H1337" s="266"/>
      <c r="I1337" s="274"/>
      <c r="J1337" s="266"/>
      <c r="K1337" s="274"/>
      <c r="L1337" s="266"/>
      <c r="M1337" s="271"/>
      <c r="N1337" s="266"/>
      <c r="O1337" s="269"/>
      <c r="P1337" s="270"/>
      <c r="Q1337" s="276"/>
      <c r="R1337" s="270"/>
      <c r="S1337" s="268"/>
      <c r="T1337" s="270"/>
      <c r="U1337" s="272"/>
      <c r="V1337" s="273"/>
      <c r="W1337" s="272"/>
      <c r="X1337" s="273"/>
      <c r="Y1337" s="319"/>
    </row>
    <row r="1338" spans="1:25" x14ac:dyDescent="0.3">
      <c r="A1338" s="262"/>
      <c r="B1338" s="262"/>
      <c r="C1338" s="264"/>
      <c r="D1338" s="262"/>
      <c r="E1338" s="263"/>
      <c r="F1338" s="264"/>
      <c r="G1338" s="274"/>
      <c r="H1338" s="266"/>
      <c r="I1338" s="274"/>
      <c r="J1338" s="266"/>
      <c r="K1338" s="274"/>
      <c r="L1338" s="266"/>
      <c r="M1338" s="271"/>
      <c r="N1338" s="266"/>
      <c r="O1338" s="269"/>
      <c r="P1338" s="270"/>
      <c r="Q1338" s="276"/>
      <c r="R1338" s="270"/>
      <c r="S1338" s="268"/>
      <c r="T1338" s="270"/>
      <c r="U1338" s="272"/>
      <c r="V1338" s="273"/>
      <c r="W1338" s="272"/>
      <c r="X1338" s="273"/>
      <c r="Y1338" s="319"/>
    </row>
    <row r="1339" spans="1:25" x14ac:dyDescent="0.3">
      <c r="A1339" s="262"/>
      <c r="B1339" s="262"/>
      <c r="C1339" s="264"/>
      <c r="D1339" s="262"/>
      <c r="E1339" s="263"/>
      <c r="F1339" s="264"/>
      <c r="G1339" s="274"/>
      <c r="H1339" s="266"/>
      <c r="I1339" s="274"/>
      <c r="J1339" s="266"/>
      <c r="K1339" s="274"/>
      <c r="L1339" s="266"/>
      <c r="M1339" s="271"/>
      <c r="N1339" s="266"/>
      <c r="O1339" s="269"/>
      <c r="P1339" s="270"/>
      <c r="Q1339" s="276"/>
      <c r="R1339" s="270"/>
      <c r="S1339" s="268"/>
      <c r="T1339" s="270"/>
      <c r="U1339" s="272"/>
      <c r="V1339" s="273"/>
      <c r="W1339" s="272"/>
      <c r="X1339" s="273"/>
      <c r="Y1339" s="319"/>
    </row>
    <row r="1340" spans="1:25" x14ac:dyDescent="0.3">
      <c r="A1340" s="262"/>
      <c r="B1340" s="262"/>
      <c r="C1340" s="264"/>
      <c r="D1340" s="262"/>
      <c r="E1340" s="263"/>
      <c r="F1340" s="264"/>
      <c r="G1340" s="265"/>
      <c r="H1340" s="266"/>
      <c r="I1340" s="267"/>
      <c r="J1340" s="266"/>
      <c r="K1340" s="267"/>
      <c r="L1340" s="266"/>
      <c r="M1340" s="268"/>
      <c r="N1340" s="266"/>
      <c r="O1340" s="269"/>
      <c r="P1340" s="270"/>
      <c r="Q1340" s="269"/>
      <c r="R1340" s="270"/>
      <c r="S1340" s="271"/>
      <c r="T1340" s="270"/>
      <c r="U1340" s="272"/>
      <c r="V1340" s="273"/>
      <c r="W1340" s="272"/>
      <c r="X1340" s="273"/>
      <c r="Y1340" s="319"/>
    </row>
    <row r="1341" spans="1:25" x14ac:dyDescent="0.3">
      <c r="A1341" s="262"/>
      <c r="B1341" s="262"/>
      <c r="C1341" s="264"/>
      <c r="D1341" s="262"/>
      <c r="E1341" s="263"/>
      <c r="F1341" s="264"/>
      <c r="G1341" s="274"/>
      <c r="H1341" s="266"/>
      <c r="I1341" s="274"/>
      <c r="J1341" s="266"/>
      <c r="K1341" s="274"/>
      <c r="L1341" s="266"/>
      <c r="M1341" s="271"/>
      <c r="N1341" s="266"/>
      <c r="O1341" s="269"/>
      <c r="P1341" s="270"/>
      <c r="Q1341" s="276"/>
      <c r="R1341" s="270"/>
      <c r="S1341" s="268"/>
      <c r="T1341" s="270"/>
      <c r="U1341" s="272"/>
      <c r="V1341" s="273"/>
      <c r="W1341" s="272"/>
      <c r="X1341" s="273"/>
      <c r="Y1341" s="319"/>
    </row>
    <row r="1342" spans="1:25" x14ac:dyDescent="0.3">
      <c r="A1342" s="262"/>
      <c r="B1342" s="262"/>
      <c r="C1342" s="264"/>
      <c r="D1342" s="262"/>
      <c r="E1342" s="263"/>
      <c r="F1342" s="264"/>
      <c r="G1342" s="274"/>
      <c r="H1342" s="266"/>
      <c r="I1342" s="274"/>
      <c r="J1342" s="266"/>
      <c r="K1342" s="274"/>
      <c r="L1342" s="266"/>
      <c r="M1342" s="271"/>
      <c r="N1342" s="266"/>
      <c r="O1342" s="269"/>
      <c r="P1342" s="270"/>
      <c r="Q1342" s="276"/>
      <c r="R1342" s="270"/>
      <c r="S1342" s="268"/>
      <c r="T1342" s="270"/>
      <c r="U1342" s="272"/>
      <c r="V1342" s="273"/>
      <c r="W1342" s="272"/>
      <c r="X1342" s="273"/>
      <c r="Y1342" s="319"/>
    </row>
    <row r="1343" spans="1:25" x14ac:dyDescent="0.3">
      <c r="A1343" s="262"/>
      <c r="B1343" s="262"/>
      <c r="C1343" s="264"/>
      <c r="D1343" s="262"/>
      <c r="E1343" s="263"/>
      <c r="F1343" s="264"/>
      <c r="G1343" s="274"/>
      <c r="H1343" s="266"/>
      <c r="I1343" s="274"/>
      <c r="J1343" s="266"/>
      <c r="K1343" s="274"/>
      <c r="L1343" s="266"/>
      <c r="M1343" s="271"/>
      <c r="N1343" s="266"/>
      <c r="O1343" s="269"/>
      <c r="P1343" s="270"/>
      <c r="Q1343" s="276"/>
      <c r="R1343" s="270"/>
      <c r="S1343" s="268"/>
      <c r="T1343" s="270"/>
      <c r="U1343" s="272"/>
      <c r="V1343" s="273"/>
      <c r="W1343" s="272"/>
      <c r="X1343" s="273"/>
      <c r="Y1343" s="319"/>
    </row>
    <row r="1344" spans="1:25" x14ac:dyDescent="0.3">
      <c r="A1344" s="262"/>
      <c r="B1344" s="262"/>
      <c r="C1344" s="264"/>
      <c r="D1344" s="262"/>
      <c r="E1344" s="263"/>
      <c r="F1344" s="264"/>
      <c r="G1344" s="274"/>
      <c r="H1344" s="266"/>
      <c r="I1344" s="274"/>
      <c r="J1344" s="266"/>
      <c r="K1344" s="274"/>
      <c r="L1344" s="266"/>
      <c r="M1344" s="271"/>
      <c r="N1344" s="266"/>
      <c r="O1344" s="275"/>
      <c r="P1344" s="270"/>
      <c r="Q1344" s="276"/>
      <c r="R1344" s="270"/>
      <c r="S1344" s="268"/>
      <c r="T1344" s="270"/>
      <c r="U1344" s="272"/>
      <c r="V1344" s="273"/>
      <c r="W1344" s="272"/>
      <c r="X1344" s="273"/>
      <c r="Y1344" s="319"/>
    </row>
    <row r="1345" spans="1:25" x14ac:dyDescent="0.3">
      <c r="A1345" s="262"/>
      <c r="B1345" s="262"/>
      <c r="C1345" s="264"/>
      <c r="D1345" s="262"/>
      <c r="E1345" s="263"/>
      <c r="F1345" s="264"/>
      <c r="G1345" s="274"/>
      <c r="H1345" s="266"/>
      <c r="I1345" s="274"/>
      <c r="J1345" s="266"/>
      <c r="K1345" s="274"/>
      <c r="L1345" s="266"/>
      <c r="M1345" s="271"/>
      <c r="N1345" s="266"/>
      <c r="O1345" s="275"/>
      <c r="P1345" s="270"/>
      <c r="Q1345" s="276"/>
      <c r="R1345" s="270"/>
      <c r="S1345" s="268"/>
      <c r="T1345" s="270"/>
      <c r="U1345" s="272"/>
      <c r="V1345" s="273"/>
      <c r="W1345" s="272"/>
      <c r="X1345" s="273"/>
      <c r="Y1345" s="319"/>
    </row>
    <row r="1346" spans="1:25" x14ac:dyDescent="0.3">
      <c r="A1346" s="262"/>
      <c r="B1346" s="262"/>
      <c r="C1346" s="264"/>
      <c r="D1346" s="262"/>
      <c r="E1346" s="263"/>
      <c r="F1346" s="264"/>
      <c r="G1346" s="265"/>
      <c r="H1346" s="266"/>
      <c r="I1346" s="267"/>
      <c r="J1346" s="266"/>
      <c r="K1346" s="267"/>
      <c r="L1346" s="266"/>
      <c r="M1346" s="268"/>
      <c r="N1346" s="266"/>
      <c r="O1346" s="269"/>
      <c r="P1346" s="270"/>
      <c r="Q1346" s="269"/>
      <c r="R1346" s="270"/>
      <c r="S1346" s="271"/>
      <c r="T1346" s="270"/>
      <c r="U1346" s="272"/>
      <c r="V1346" s="273"/>
      <c r="W1346" s="272"/>
      <c r="X1346" s="273"/>
      <c r="Y1346" s="319"/>
    </row>
    <row r="1347" spans="1:25" x14ac:dyDescent="0.3">
      <c r="A1347" s="262"/>
      <c r="B1347" s="262"/>
      <c r="C1347" s="264"/>
      <c r="D1347" s="262"/>
      <c r="E1347" s="263"/>
      <c r="F1347" s="264"/>
      <c r="G1347" s="265"/>
      <c r="H1347" s="266"/>
      <c r="I1347" s="267"/>
      <c r="J1347" s="266"/>
      <c r="K1347" s="267"/>
      <c r="L1347" s="266"/>
      <c r="M1347" s="268"/>
      <c r="N1347" s="266"/>
      <c r="O1347" s="269"/>
      <c r="P1347" s="270"/>
      <c r="Q1347" s="269"/>
      <c r="R1347" s="270"/>
      <c r="S1347" s="271"/>
      <c r="T1347" s="270"/>
      <c r="U1347" s="272"/>
      <c r="V1347" s="273"/>
      <c r="W1347" s="272"/>
      <c r="X1347" s="273"/>
      <c r="Y1347" s="319"/>
    </row>
    <row r="1348" spans="1:25" x14ac:dyDescent="0.3">
      <c r="A1348" s="262"/>
      <c r="B1348" s="262"/>
      <c r="C1348" s="264"/>
      <c r="D1348" s="262"/>
      <c r="E1348" s="263"/>
      <c r="F1348" s="264"/>
      <c r="G1348" s="274"/>
      <c r="H1348" s="266"/>
      <c r="I1348" s="274"/>
      <c r="J1348" s="266"/>
      <c r="K1348" s="274"/>
      <c r="L1348" s="266"/>
      <c r="M1348" s="271"/>
      <c r="N1348" s="266"/>
      <c r="O1348" s="269"/>
      <c r="P1348" s="270"/>
      <c r="Q1348" s="276"/>
      <c r="R1348" s="270"/>
      <c r="S1348" s="268"/>
      <c r="T1348" s="270"/>
      <c r="U1348" s="272"/>
      <c r="V1348" s="273"/>
      <c r="W1348" s="272"/>
      <c r="X1348" s="273"/>
      <c r="Y1348" s="319"/>
    </row>
    <row r="1349" spans="1:25" x14ac:dyDescent="0.3">
      <c r="A1349" s="262"/>
      <c r="B1349" s="262"/>
      <c r="C1349" s="264"/>
      <c r="D1349" s="262"/>
      <c r="E1349" s="263"/>
      <c r="F1349" s="264"/>
      <c r="G1349" s="274"/>
      <c r="H1349" s="266"/>
      <c r="I1349" s="274"/>
      <c r="J1349" s="266"/>
      <c r="K1349" s="274"/>
      <c r="L1349" s="266"/>
      <c r="M1349" s="271"/>
      <c r="N1349" s="266"/>
      <c r="O1349" s="269"/>
      <c r="P1349" s="270"/>
      <c r="Q1349" s="276"/>
      <c r="R1349" s="270"/>
      <c r="S1349" s="268"/>
      <c r="T1349" s="270"/>
      <c r="U1349" s="272"/>
      <c r="V1349" s="273"/>
      <c r="W1349" s="272"/>
      <c r="X1349" s="273"/>
      <c r="Y1349" s="319"/>
    </row>
    <row r="1350" spans="1:25" x14ac:dyDescent="0.3">
      <c r="A1350" s="262"/>
      <c r="B1350" s="262"/>
      <c r="C1350" s="264"/>
      <c r="D1350" s="262"/>
      <c r="E1350" s="263"/>
      <c r="F1350" s="264"/>
      <c r="G1350" s="274"/>
      <c r="H1350" s="266"/>
      <c r="I1350" s="274"/>
      <c r="J1350" s="266"/>
      <c r="K1350" s="274"/>
      <c r="L1350" s="266"/>
      <c r="M1350" s="271"/>
      <c r="N1350" s="266"/>
      <c r="O1350" s="269"/>
      <c r="P1350" s="270"/>
      <c r="Q1350" s="276"/>
      <c r="R1350" s="270"/>
      <c r="S1350" s="268"/>
      <c r="T1350" s="270"/>
      <c r="U1350" s="272"/>
      <c r="V1350" s="273"/>
      <c r="W1350" s="272"/>
      <c r="X1350" s="273"/>
      <c r="Y1350" s="319"/>
    </row>
    <row r="1351" spans="1:25" x14ac:dyDescent="0.3">
      <c r="A1351" s="262"/>
      <c r="B1351" s="262"/>
      <c r="C1351" s="264"/>
      <c r="D1351" s="262"/>
      <c r="E1351" s="263"/>
      <c r="F1351" s="264"/>
      <c r="G1351" s="265"/>
      <c r="H1351" s="266"/>
      <c r="I1351" s="267"/>
      <c r="J1351" s="266"/>
      <c r="K1351" s="267"/>
      <c r="L1351" s="266"/>
      <c r="M1351" s="268"/>
      <c r="N1351" s="266"/>
      <c r="O1351" s="269"/>
      <c r="P1351" s="270"/>
      <c r="Q1351" s="276"/>
      <c r="R1351" s="270"/>
      <c r="S1351" s="268"/>
      <c r="T1351" s="270"/>
      <c r="U1351" s="272"/>
      <c r="V1351" s="273"/>
      <c r="W1351" s="272"/>
      <c r="X1351" s="273"/>
      <c r="Y1351" s="319"/>
    </row>
    <row r="1352" spans="1:25" x14ac:dyDescent="0.3">
      <c r="A1352" s="262"/>
      <c r="B1352" s="262"/>
      <c r="C1352" s="264"/>
      <c r="D1352" s="262"/>
      <c r="E1352" s="263"/>
      <c r="F1352" s="264"/>
      <c r="G1352" s="265"/>
      <c r="H1352" s="266"/>
      <c r="I1352" s="267"/>
      <c r="J1352" s="266"/>
      <c r="K1352" s="267"/>
      <c r="L1352" s="266"/>
      <c r="M1352" s="268"/>
      <c r="N1352" s="266"/>
      <c r="O1352" s="269"/>
      <c r="P1352" s="270"/>
      <c r="Q1352" s="276"/>
      <c r="R1352" s="270"/>
      <c r="S1352" s="268"/>
      <c r="T1352" s="270"/>
      <c r="U1352" s="272"/>
      <c r="V1352" s="273"/>
      <c r="W1352" s="272"/>
      <c r="X1352" s="273"/>
      <c r="Y1352" s="319"/>
    </row>
    <row r="1353" spans="1:25" x14ac:dyDescent="0.3">
      <c r="A1353" s="262"/>
      <c r="B1353" s="262"/>
      <c r="C1353" s="264"/>
      <c r="D1353" s="262"/>
      <c r="E1353" s="263"/>
      <c r="F1353" s="264"/>
      <c r="G1353" s="265"/>
      <c r="H1353" s="266"/>
      <c r="I1353" s="267"/>
      <c r="J1353" s="266"/>
      <c r="K1353" s="267"/>
      <c r="L1353" s="266"/>
      <c r="M1353" s="268"/>
      <c r="N1353" s="266"/>
      <c r="O1353" s="269"/>
      <c r="P1353" s="270"/>
      <c r="Q1353" s="276"/>
      <c r="R1353" s="270"/>
      <c r="S1353" s="268"/>
      <c r="T1353" s="270"/>
      <c r="U1353" s="272"/>
      <c r="V1353" s="273"/>
      <c r="W1353" s="272"/>
      <c r="X1353" s="273"/>
      <c r="Y1353" s="319"/>
    </row>
    <row r="1354" spans="1:25" x14ac:dyDescent="0.3">
      <c r="A1354" s="262"/>
      <c r="B1354" s="262"/>
      <c r="C1354" s="264"/>
      <c r="D1354" s="262"/>
      <c r="E1354" s="263"/>
      <c r="F1354" s="264"/>
      <c r="G1354" s="274"/>
      <c r="H1354" s="266"/>
      <c r="I1354" s="274"/>
      <c r="J1354" s="266"/>
      <c r="K1354" s="274"/>
      <c r="L1354" s="266"/>
      <c r="M1354" s="271"/>
      <c r="N1354" s="266"/>
      <c r="O1354" s="269"/>
      <c r="P1354" s="270"/>
      <c r="Q1354" s="269"/>
      <c r="R1354" s="270"/>
      <c r="S1354" s="271"/>
      <c r="T1354" s="270"/>
      <c r="U1354" s="272"/>
      <c r="V1354" s="273"/>
      <c r="W1354" s="278"/>
      <c r="X1354" s="273"/>
      <c r="Y1354" s="319"/>
    </row>
    <row r="1355" spans="1:25" x14ac:dyDescent="0.3">
      <c r="A1355" s="320"/>
      <c r="B1355" s="320"/>
      <c r="C1355" s="321"/>
      <c r="D1355" s="320"/>
      <c r="E1355" s="320"/>
      <c r="F1355" s="321"/>
      <c r="G1355" s="322"/>
      <c r="H1355" s="323"/>
      <c r="I1355" s="322"/>
      <c r="J1355" s="323"/>
      <c r="K1355" s="322"/>
      <c r="L1355" s="323"/>
      <c r="M1355" s="322"/>
      <c r="N1355" s="323"/>
      <c r="O1355" s="324"/>
      <c r="P1355" s="325"/>
      <c r="Q1355" s="324"/>
      <c r="R1355" s="325"/>
      <c r="S1355" s="324"/>
      <c r="T1355" s="325"/>
      <c r="U1355" s="326"/>
      <c r="V1355" s="327"/>
      <c r="W1355" s="326"/>
      <c r="X1355" s="327"/>
      <c r="Y1355" s="2"/>
    </row>
    <row r="1356" spans="1:25" x14ac:dyDescent="0.3">
      <c r="A1356" s="3"/>
      <c r="B1356" s="3"/>
      <c r="C1356" s="4"/>
      <c r="D1356" s="3"/>
      <c r="E1356" s="3"/>
      <c r="F1356" s="4"/>
      <c r="G1356" s="5"/>
      <c r="H1356" s="6"/>
      <c r="I1356" s="5"/>
      <c r="J1356" s="6"/>
      <c r="K1356" s="5"/>
      <c r="L1356" s="6"/>
      <c r="M1356" s="5"/>
      <c r="N1356" s="6"/>
      <c r="O1356" s="7"/>
      <c r="P1356" s="8"/>
      <c r="Q1356" s="7"/>
      <c r="R1356" s="8"/>
      <c r="S1356" s="7"/>
      <c r="T1356" s="8"/>
      <c r="U1356" s="9"/>
      <c r="V1356" s="10"/>
      <c r="W1356" s="9"/>
      <c r="X1356" s="10"/>
      <c r="Y1356" s="2"/>
    </row>
    <row r="1357" spans="1:25" x14ac:dyDescent="0.3">
      <c r="A1357" s="262"/>
      <c r="B1357" s="262"/>
      <c r="C1357" s="264"/>
      <c r="D1357" s="262"/>
      <c r="E1357" s="263"/>
      <c r="F1357" s="264"/>
      <c r="G1357" s="265"/>
      <c r="H1357" s="266"/>
      <c r="I1357" s="267"/>
      <c r="J1357" s="266"/>
      <c r="K1357" s="267"/>
      <c r="L1357" s="266"/>
      <c r="M1357" s="268"/>
      <c r="N1357" s="266"/>
      <c r="O1357" s="269"/>
      <c r="P1357" s="270"/>
      <c r="Q1357" s="269"/>
      <c r="R1357" s="270"/>
      <c r="S1357" s="271"/>
      <c r="T1357" s="270"/>
      <c r="U1357" s="272"/>
      <c r="V1357" s="273"/>
      <c r="W1357" s="272"/>
      <c r="X1357" s="273"/>
      <c r="Y1357" s="319"/>
    </row>
    <row r="1358" spans="1:25" x14ac:dyDescent="0.3">
      <c r="A1358" s="262"/>
      <c r="B1358" s="262"/>
      <c r="C1358" s="264"/>
      <c r="D1358" s="262"/>
      <c r="E1358" s="263"/>
      <c r="F1358" s="264"/>
      <c r="G1358" s="265"/>
      <c r="H1358" s="266"/>
      <c r="I1358" s="267"/>
      <c r="J1358" s="266"/>
      <c r="K1358" s="267"/>
      <c r="L1358" s="266"/>
      <c r="M1358" s="268"/>
      <c r="N1358" s="266"/>
      <c r="O1358" s="269"/>
      <c r="P1358" s="270"/>
      <c r="Q1358" s="269"/>
      <c r="R1358" s="270"/>
      <c r="S1358" s="271"/>
      <c r="T1358" s="270"/>
      <c r="U1358" s="272"/>
      <c r="V1358" s="273"/>
      <c r="W1358" s="272"/>
      <c r="X1358" s="273"/>
      <c r="Y1358" s="319"/>
    </row>
    <row r="1359" spans="1:25" x14ac:dyDescent="0.3">
      <c r="A1359" s="262"/>
      <c r="B1359" s="262"/>
      <c r="C1359" s="264"/>
      <c r="D1359" s="262"/>
      <c r="E1359" s="263"/>
      <c r="F1359" s="264"/>
      <c r="G1359" s="265"/>
      <c r="H1359" s="266"/>
      <c r="I1359" s="267"/>
      <c r="J1359" s="266"/>
      <c r="K1359" s="267"/>
      <c r="L1359" s="266"/>
      <c r="M1359" s="268"/>
      <c r="N1359" s="266"/>
      <c r="O1359" s="269"/>
      <c r="P1359" s="270"/>
      <c r="Q1359" s="269"/>
      <c r="R1359" s="270"/>
      <c r="S1359" s="271"/>
      <c r="T1359" s="270"/>
      <c r="U1359" s="272"/>
      <c r="V1359" s="273"/>
      <c r="W1359" s="272"/>
      <c r="X1359" s="273"/>
      <c r="Y1359" s="319"/>
    </row>
    <row r="1360" spans="1:25" x14ac:dyDescent="0.3">
      <c r="A1360" s="262"/>
      <c r="B1360" s="262"/>
      <c r="C1360" s="264"/>
      <c r="D1360" s="262"/>
      <c r="E1360" s="263"/>
      <c r="F1360" s="264"/>
      <c r="G1360" s="274"/>
      <c r="H1360" s="266"/>
      <c r="I1360" s="274"/>
      <c r="J1360" s="266"/>
      <c r="K1360" s="274"/>
      <c r="L1360" s="266"/>
      <c r="M1360" s="271"/>
      <c r="N1360" s="266"/>
      <c r="O1360" s="275"/>
      <c r="P1360" s="270"/>
      <c r="Q1360" s="276"/>
      <c r="R1360" s="270"/>
      <c r="S1360" s="268"/>
      <c r="T1360" s="270"/>
      <c r="U1360" s="272"/>
      <c r="V1360" s="273"/>
      <c r="W1360" s="272"/>
      <c r="X1360" s="273"/>
      <c r="Y1360" s="319"/>
    </row>
    <row r="1361" spans="1:25" x14ac:dyDescent="0.3">
      <c r="A1361" s="262"/>
      <c r="B1361" s="262"/>
      <c r="C1361" s="264"/>
      <c r="D1361" s="262"/>
      <c r="E1361" s="263"/>
      <c r="F1361" s="264"/>
      <c r="G1361" s="274"/>
      <c r="H1361" s="266"/>
      <c r="I1361" s="274"/>
      <c r="J1361" s="266"/>
      <c r="K1361" s="274"/>
      <c r="L1361" s="266"/>
      <c r="M1361" s="271"/>
      <c r="N1361" s="266"/>
      <c r="O1361" s="269"/>
      <c r="P1361" s="270"/>
      <c r="Q1361" s="269"/>
      <c r="R1361" s="270"/>
      <c r="S1361" s="271"/>
      <c r="T1361" s="270"/>
      <c r="U1361" s="277"/>
      <c r="V1361" s="273"/>
      <c r="W1361" s="278"/>
      <c r="X1361" s="273"/>
      <c r="Y1361" s="319"/>
    </row>
    <row r="1362" spans="1:25" x14ac:dyDescent="0.3">
      <c r="A1362" s="262"/>
      <c r="B1362" s="262"/>
      <c r="C1362" s="264"/>
      <c r="D1362" s="262"/>
      <c r="E1362" s="263"/>
      <c r="F1362" s="264"/>
      <c r="G1362" s="265"/>
      <c r="H1362" s="266"/>
      <c r="I1362" s="267"/>
      <c r="J1362" s="266"/>
      <c r="K1362" s="267"/>
      <c r="L1362" s="266"/>
      <c r="M1362" s="268"/>
      <c r="N1362" s="266"/>
      <c r="O1362" s="269"/>
      <c r="P1362" s="270"/>
      <c r="Q1362" s="269"/>
      <c r="R1362" s="270"/>
      <c r="S1362" s="271"/>
      <c r="T1362" s="270"/>
      <c r="U1362" s="272"/>
      <c r="V1362" s="273"/>
      <c r="W1362" s="272"/>
      <c r="X1362" s="273"/>
      <c r="Y1362" s="319"/>
    </row>
    <row r="1363" spans="1:25" x14ac:dyDescent="0.3">
      <c r="A1363" s="262"/>
      <c r="B1363" s="262"/>
      <c r="C1363" s="264"/>
      <c r="D1363" s="262"/>
      <c r="E1363" s="263"/>
      <c r="F1363" s="264"/>
      <c r="G1363" s="274"/>
      <c r="H1363" s="266"/>
      <c r="I1363" s="274"/>
      <c r="J1363" s="266"/>
      <c r="K1363" s="274"/>
      <c r="L1363" s="266"/>
      <c r="M1363" s="271"/>
      <c r="N1363" s="266"/>
      <c r="O1363" s="275"/>
      <c r="P1363" s="270"/>
      <c r="Q1363" s="276"/>
      <c r="R1363" s="270"/>
      <c r="S1363" s="268"/>
      <c r="T1363" s="270"/>
      <c r="U1363" s="272"/>
      <c r="V1363" s="273"/>
      <c r="W1363" s="272"/>
      <c r="X1363" s="273"/>
      <c r="Y1363" s="319"/>
    </row>
    <row r="1364" spans="1:25" x14ac:dyDescent="0.3">
      <c r="A1364" s="262"/>
      <c r="B1364" s="262"/>
      <c r="C1364" s="264"/>
      <c r="D1364" s="262"/>
      <c r="E1364" s="263"/>
      <c r="F1364" s="264"/>
      <c r="G1364" s="274"/>
      <c r="H1364" s="266"/>
      <c r="I1364" s="274"/>
      <c r="J1364" s="266"/>
      <c r="K1364" s="274"/>
      <c r="L1364" s="266"/>
      <c r="M1364" s="271"/>
      <c r="N1364" s="266"/>
      <c r="O1364" s="275"/>
      <c r="P1364" s="270"/>
      <c r="Q1364" s="276"/>
      <c r="R1364" s="270"/>
      <c r="S1364" s="268"/>
      <c r="T1364" s="270"/>
      <c r="U1364" s="272"/>
      <c r="V1364" s="273"/>
      <c r="W1364" s="272"/>
      <c r="X1364" s="273"/>
      <c r="Y1364" s="319"/>
    </row>
    <row r="1365" spans="1:25" x14ac:dyDescent="0.3">
      <c r="A1365" s="262"/>
      <c r="B1365" s="262"/>
      <c r="C1365" s="264"/>
      <c r="D1365" s="262"/>
      <c r="E1365" s="263"/>
      <c r="F1365" s="264"/>
      <c r="G1365" s="274"/>
      <c r="H1365" s="266"/>
      <c r="I1365" s="274"/>
      <c r="J1365" s="266"/>
      <c r="K1365" s="274"/>
      <c r="L1365" s="266"/>
      <c r="M1365" s="271"/>
      <c r="N1365" s="266"/>
      <c r="O1365" s="275"/>
      <c r="P1365" s="270"/>
      <c r="Q1365" s="276"/>
      <c r="R1365" s="270"/>
      <c r="S1365" s="268"/>
      <c r="T1365" s="270"/>
      <c r="U1365" s="272"/>
      <c r="V1365" s="273"/>
      <c r="W1365" s="272"/>
      <c r="X1365" s="273"/>
      <c r="Y1365" s="319"/>
    </row>
    <row r="1366" spans="1:25" x14ac:dyDescent="0.3">
      <c r="A1366" s="262"/>
      <c r="B1366" s="262"/>
      <c r="C1366" s="264"/>
      <c r="D1366" s="262"/>
      <c r="E1366" s="263"/>
      <c r="F1366" s="264"/>
      <c r="G1366" s="274"/>
      <c r="H1366" s="266"/>
      <c r="I1366" s="274"/>
      <c r="J1366" s="266"/>
      <c r="K1366" s="274"/>
      <c r="L1366" s="266"/>
      <c r="M1366" s="271"/>
      <c r="N1366" s="266"/>
      <c r="O1366" s="275"/>
      <c r="P1366" s="270"/>
      <c r="Q1366" s="276"/>
      <c r="R1366" s="270"/>
      <c r="S1366" s="268"/>
      <c r="T1366" s="270"/>
      <c r="U1366" s="272"/>
      <c r="V1366" s="273"/>
      <c r="W1366" s="272"/>
      <c r="X1366" s="273"/>
      <c r="Y1366" s="319"/>
    </row>
    <row r="1367" spans="1:25" x14ac:dyDescent="0.3">
      <c r="A1367" s="262"/>
      <c r="B1367" s="262"/>
      <c r="C1367" s="264"/>
      <c r="D1367" s="262"/>
      <c r="E1367" s="263"/>
      <c r="F1367" s="264"/>
      <c r="G1367" s="274"/>
      <c r="H1367" s="266"/>
      <c r="I1367" s="274"/>
      <c r="J1367" s="266"/>
      <c r="K1367" s="274"/>
      <c r="L1367" s="266"/>
      <c r="M1367" s="271"/>
      <c r="N1367" s="266"/>
      <c r="O1367" s="275"/>
      <c r="P1367" s="270"/>
      <c r="Q1367" s="276"/>
      <c r="R1367" s="270"/>
      <c r="S1367" s="268"/>
      <c r="T1367" s="270"/>
      <c r="U1367" s="272"/>
      <c r="V1367" s="273"/>
      <c r="W1367" s="272"/>
      <c r="X1367" s="273"/>
      <c r="Y1367" s="319"/>
    </row>
    <row r="1368" spans="1:25" x14ac:dyDescent="0.3">
      <c r="A1368" s="262"/>
      <c r="B1368" s="262"/>
      <c r="C1368" s="264"/>
      <c r="D1368" s="262"/>
      <c r="E1368" s="263"/>
      <c r="F1368" s="264"/>
      <c r="G1368" s="274"/>
      <c r="H1368" s="266"/>
      <c r="I1368" s="274"/>
      <c r="J1368" s="266"/>
      <c r="K1368" s="274"/>
      <c r="L1368" s="266"/>
      <c r="M1368" s="271"/>
      <c r="N1368" s="266"/>
      <c r="O1368" s="275"/>
      <c r="P1368" s="270"/>
      <c r="Q1368" s="276"/>
      <c r="R1368" s="270"/>
      <c r="S1368" s="268"/>
      <c r="T1368" s="270"/>
      <c r="U1368" s="272"/>
      <c r="V1368" s="273"/>
      <c r="W1368" s="272"/>
      <c r="X1368" s="273"/>
      <c r="Y1368" s="319"/>
    </row>
    <row r="1369" spans="1:25" x14ac:dyDescent="0.3">
      <c r="A1369" s="262"/>
      <c r="B1369" s="262"/>
      <c r="C1369" s="264"/>
      <c r="D1369" s="262"/>
      <c r="E1369" s="263"/>
      <c r="F1369" s="264"/>
      <c r="G1369" s="274"/>
      <c r="H1369" s="266"/>
      <c r="I1369" s="274"/>
      <c r="J1369" s="266"/>
      <c r="K1369" s="274"/>
      <c r="L1369" s="266"/>
      <c r="M1369" s="271"/>
      <c r="N1369" s="266"/>
      <c r="O1369" s="275"/>
      <c r="P1369" s="270"/>
      <c r="Q1369" s="276"/>
      <c r="R1369" s="270"/>
      <c r="S1369" s="268"/>
      <c r="T1369" s="270"/>
      <c r="U1369" s="272"/>
      <c r="V1369" s="273"/>
      <c r="W1369" s="272"/>
      <c r="X1369" s="273"/>
      <c r="Y1369" s="319"/>
    </row>
    <row r="1370" spans="1:25" x14ac:dyDescent="0.3">
      <c r="A1370" s="262"/>
      <c r="B1370" s="262"/>
      <c r="C1370" s="264"/>
      <c r="D1370" s="262"/>
      <c r="E1370" s="263"/>
      <c r="F1370" s="264"/>
      <c r="G1370" s="274"/>
      <c r="H1370" s="266"/>
      <c r="I1370" s="274"/>
      <c r="J1370" s="266"/>
      <c r="K1370" s="274"/>
      <c r="L1370" s="266"/>
      <c r="M1370" s="271"/>
      <c r="N1370" s="266"/>
      <c r="O1370" s="275"/>
      <c r="P1370" s="270"/>
      <c r="Q1370" s="276"/>
      <c r="R1370" s="270"/>
      <c r="S1370" s="268"/>
      <c r="T1370" s="270"/>
      <c r="U1370" s="272"/>
      <c r="V1370" s="273"/>
      <c r="W1370" s="272"/>
      <c r="X1370" s="273"/>
      <c r="Y1370" s="319"/>
    </row>
    <row r="1371" spans="1:25" x14ac:dyDescent="0.3">
      <c r="A1371" s="262"/>
      <c r="B1371" s="262"/>
      <c r="C1371" s="264"/>
      <c r="D1371" s="262"/>
      <c r="E1371" s="263"/>
      <c r="F1371" s="264"/>
      <c r="G1371" s="265"/>
      <c r="H1371" s="266"/>
      <c r="I1371" s="267"/>
      <c r="J1371" s="266"/>
      <c r="K1371" s="267"/>
      <c r="L1371" s="266"/>
      <c r="M1371" s="268"/>
      <c r="N1371" s="266"/>
      <c r="O1371" s="269"/>
      <c r="P1371" s="270"/>
      <c r="Q1371" s="269"/>
      <c r="R1371" s="270"/>
      <c r="S1371" s="271"/>
      <c r="T1371" s="270"/>
      <c r="U1371" s="272"/>
      <c r="V1371" s="273"/>
      <c r="W1371" s="272"/>
      <c r="X1371" s="273"/>
      <c r="Y1371" s="319"/>
    </row>
    <row r="1372" spans="1:25" x14ac:dyDescent="0.3">
      <c r="A1372" s="262"/>
      <c r="B1372" s="262"/>
      <c r="C1372" s="264"/>
      <c r="D1372" s="262"/>
      <c r="E1372" s="263"/>
      <c r="F1372" s="264"/>
      <c r="G1372" s="265"/>
      <c r="H1372" s="266"/>
      <c r="I1372" s="267"/>
      <c r="J1372" s="266"/>
      <c r="K1372" s="267"/>
      <c r="L1372" s="266"/>
      <c r="M1372" s="268"/>
      <c r="N1372" s="266"/>
      <c r="O1372" s="269"/>
      <c r="P1372" s="270"/>
      <c r="Q1372" s="269"/>
      <c r="R1372" s="270"/>
      <c r="S1372" s="271"/>
      <c r="T1372" s="270"/>
      <c r="U1372" s="272"/>
      <c r="V1372" s="273"/>
      <c r="W1372" s="272"/>
      <c r="X1372" s="273"/>
      <c r="Y1372" s="319"/>
    </row>
    <row r="1373" spans="1:25" x14ac:dyDescent="0.3">
      <c r="A1373" s="262"/>
      <c r="B1373" s="262"/>
      <c r="C1373" s="264"/>
      <c r="D1373" s="262"/>
      <c r="E1373" s="263"/>
      <c r="F1373" s="264"/>
      <c r="G1373" s="274"/>
      <c r="H1373" s="266"/>
      <c r="I1373" s="274"/>
      <c r="J1373" s="266"/>
      <c r="K1373" s="274"/>
      <c r="L1373" s="266"/>
      <c r="M1373" s="271"/>
      <c r="N1373" s="266"/>
      <c r="O1373" s="275"/>
      <c r="P1373" s="270"/>
      <c r="Q1373" s="276"/>
      <c r="R1373" s="270"/>
      <c r="S1373" s="268"/>
      <c r="T1373" s="270"/>
      <c r="U1373" s="272"/>
      <c r="V1373" s="273"/>
      <c r="W1373" s="272"/>
      <c r="X1373" s="273"/>
      <c r="Y1373" s="319"/>
    </row>
    <row r="1374" spans="1:25" x14ac:dyDescent="0.3">
      <c r="A1374" s="262"/>
      <c r="B1374" s="262"/>
      <c r="C1374" s="264"/>
      <c r="D1374" s="262"/>
      <c r="E1374" s="263"/>
      <c r="F1374" s="264"/>
      <c r="G1374" s="274"/>
      <c r="H1374" s="266"/>
      <c r="I1374" s="274"/>
      <c r="J1374" s="266"/>
      <c r="K1374" s="274"/>
      <c r="L1374" s="266"/>
      <c r="M1374" s="271"/>
      <c r="N1374" s="266"/>
      <c r="O1374" s="275"/>
      <c r="P1374" s="270"/>
      <c r="Q1374" s="276"/>
      <c r="R1374" s="270"/>
      <c r="S1374" s="268"/>
      <c r="T1374" s="270"/>
      <c r="U1374" s="272"/>
      <c r="V1374" s="273"/>
      <c r="W1374" s="272"/>
      <c r="X1374" s="273"/>
      <c r="Y1374" s="319"/>
    </row>
    <row r="1375" spans="1:25" x14ac:dyDescent="0.3">
      <c r="A1375" s="262"/>
      <c r="B1375" s="262"/>
      <c r="C1375" s="264"/>
      <c r="D1375" s="262"/>
      <c r="E1375" s="263"/>
      <c r="F1375" s="264"/>
      <c r="G1375" s="274"/>
      <c r="H1375" s="266"/>
      <c r="I1375" s="274"/>
      <c r="J1375" s="266"/>
      <c r="K1375" s="274"/>
      <c r="L1375" s="266"/>
      <c r="M1375" s="271"/>
      <c r="N1375" s="266"/>
      <c r="O1375" s="275"/>
      <c r="P1375" s="270"/>
      <c r="Q1375" s="276"/>
      <c r="R1375" s="270"/>
      <c r="S1375" s="268"/>
      <c r="T1375" s="270"/>
      <c r="U1375" s="272"/>
      <c r="V1375" s="273"/>
      <c r="W1375" s="272"/>
      <c r="X1375" s="273"/>
      <c r="Y1375" s="319"/>
    </row>
    <row r="1376" spans="1:25" x14ac:dyDescent="0.3">
      <c r="A1376" s="262"/>
      <c r="B1376" s="262"/>
      <c r="C1376" s="264"/>
      <c r="D1376" s="262"/>
      <c r="E1376" s="263"/>
      <c r="F1376" s="264"/>
      <c r="G1376" s="274"/>
      <c r="H1376" s="266"/>
      <c r="I1376" s="274"/>
      <c r="J1376" s="266"/>
      <c r="K1376" s="274"/>
      <c r="L1376" s="266"/>
      <c r="M1376" s="271"/>
      <c r="N1376" s="266"/>
      <c r="O1376" s="269"/>
      <c r="P1376" s="270"/>
      <c r="Q1376" s="276"/>
      <c r="R1376" s="270"/>
      <c r="S1376" s="268"/>
      <c r="T1376" s="270"/>
      <c r="U1376" s="272"/>
      <c r="V1376" s="273"/>
      <c r="W1376" s="272"/>
      <c r="X1376" s="273"/>
      <c r="Y1376" s="319"/>
    </row>
    <row r="1377" spans="1:25" x14ac:dyDescent="0.3">
      <c r="A1377" s="262"/>
      <c r="B1377" s="262"/>
      <c r="C1377" s="264"/>
      <c r="D1377" s="262"/>
      <c r="E1377" s="263"/>
      <c r="F1377" s="264"/>
      <c r="G1377" s="274"/>
      <c r="H1377" s="266"/>
      <c r="I1377" s="274"/>
      <c r="J1377" s="266"/>
      <c r="K1377" s="274"/>
      <c r="L1377" s="266"/>
      <c r="M1377" s="271"/>
      <c r="N1377" s="266"/>
      <c r="O1377" s="269"/>
      <c r="P1377" s="270"/>
      <c r="Q1377" s="276"/>
      <c r="R1377" s="270"/>
      <c r="S1377" s="268"/>
      <c r="T1377" s="270"/>
      <c r="U1377" s="272"/>
      <c r="V1377" s="273"/>
      <c r="W1377" s="272"/>
      <c r="X1377" s="273"/>
      <c r="Y1377" s="319"/>
    </row>
    <row r="1378" spans="1:25" x14ac:dyDescent="0.3">
      <c r="A1378" s="262"/>
      <c r="B1378" s="262"/>
      <c r="C1378" s="264"/>
      <c r="D1378" s="262"/>
      <c r="E1378" s="263"/>
      <c r="F1378" s="264"/>
      <c r="G1378" s="274"/>
      <c r="H1378" s="266"/>
      <c r="I1378" s="274"/>
      <c r="J1378" s="266"/>
      <c r="K1378" s="274"/>
      <c r="L1378" s="266"/>
      <c r="M1378" s="271"/>
      <c r="N1378" s="266"/>
      <c r="O1378" s="269"/>
      <c r="P1378" s="270"/>
      <c r="Q1378" s="276"/>
      <c r="R1378" s="270"/>
      <c r="S1378" s="268"/>
      <c r="T1378" s="270"/>
      <c r="U1378" s="272"/>
      <c r="V1378" s="273"/>
      <c r="W1378" s="272"/>
      <c r="X1378" s="273"/>
      <c r="Y1378" s="319"/>
    </row>
    <row r="1379" spans="1:25" x14ac:dyDescent="0.3">
      <c r="A1379" s="262"/>
      <c r="B1379" s="262"/>
      <c r="C1379" s="264"/>
      <c r="D1379" s="262"/>
      <c r="E1379" s="263"/>
      <c r="F1379" s="264"/>
      <c r="G1379" s="274"/>
      <c r="H1379" s="266"/>
      <c r="I1379" s="274"/>
      <c r="J1379" s="266"/>
      <c r="K1379" s="274"/>
      <c r="L1379" s="266"/>
      <c r="M1379" s="271"/>
      <c r="N1379" s="266"/>
      <c r="O1379" s="275"/>
      <c r="P1379" s="270"/>
      <c r="Q1379" s="276"/>
      <c r="R1379" s="270"/>
      <c r="S1379" s="268"/>
      <c r="T1379" s="270"/>
      <c r="U1379" s="272"/>
      <c r="V1379" s="273"/>
      <c r="W1379" s="272"/>
      <c r="X1379" s="273"/>
      <c r="Y1379" s="319"/>
    </row>
    <row r="1380" spans="1:25" x14ac:dyDescent="0.3">
      <c r="A1380" s="262"/>
      <c r="B1380" s="262"/>
      <c r="C1380" s="264"/>
      <c r="D1380" s="262"/>
      <c r="E1380" s="263"/>
      <c r="F1380" s="264"/>
      <c r="G1380" s="274"/>
      <c r="H1380" s="266"/>
      <c r="I1380" s="274"/>
      <c r="J1380" s="266"/>
      <c r="K1380" s="274"/>
      <c r="L1380" s="266"/>
      <c r="M1380" s="271"/>
      <c r="N1380" s="266"/>
      <c r="O1380" s="275"/>
      <c r="P1380" s="270"/>
      <c r="Q1380" s="276"/>
      <c r="R1380" s="270"/>
      <c r="S1380" s="268"/>
      <c r="T1380" s="270"/>
      <c r="U1380" s="272"/>
      <c r="V1380" s="273"/>
      <c r="W1380" s="272"/>
      <c r="X1380" s="273"/>
      <c r="Y1380" s="319"/>
    </row>
    <row r="1381" spans="1:25" x14ac:dyDescent="0.3">
      <c r="A1381" s="262"/>
      <c r="B1381" s="262"/>
      <c r="C1381" s="264"/>
      <c r="D1381" s="262"/>
      <c r="E1381" s="263"/>
      <c r="F1381" s="264"/>
      <c r="G1381" s="274"/>
      <c r="H1381" s="266"/>
      <c r="I1381" s="274"/>
      <c r="J1381" s="266"/>
      <c r="K1381" s="274"/>
      <c r="L1381" s="266"/>
      <c r="M1381" s="271"/>
      <c r="N1381" s="266"/>
      <c r="O1381" s="269"/>
      <c r="P1381" s="270"/>
      <c r="Q1381" s="276"/>
      <c r="R1381" s="270"/>
      <c r="S1381" s="268"/>
      <c r="T1381" s="270"/>
      <c r="U1381" s="272"/>
      <c r="V1381" s="273"/>
      <c r="W1381" s="272"/>
      <c r="X1381" s="273"/>
      <c r="Y1381" s="319"/>
    </row>
    <row r="1382" spans="1:25" x14ac:dyDescent="0.3">
      <c r="A1382" s="262"/>
      <c r="B1382" s="262"/>
      <c r="C1382" s="264"/>
      <c r="D1382" s="262"/>
      <c r="E1382" s="263"/>
      <c r="F1382" s="264"/>
      <c r="G1382" s="274"/>
      <c r="H1382" s="266"/>
      <c r="I1382" s="274"/>
      <c r="J1382" s="266"/>
      <c r="K1382" s="274"/>
      <c r="L1382" s="266"/>
      <c r="M1382" s="271"/>
      <c r="N1382" s="266"/>
      <c r="O1382" s="269"/>
      <c r="P1382" s="270"/>
      <c r="Q1382" s="276"/>
      <c r="R1382" s="270"/>
      <c r="S1382" s="268"/>
      <c r="T1382" s="270"/>
      <c r="U1382" s="272"/>
      <c r="V1382" s="273"/>
      <c r="W1382" s="272"/>
      <c r="X1382" s="273"/>
      <c r="Y1382" s="319"/>
    </row>
    <row r="1383" spans="1:25" x14ac:dyDescent="0.3">
      <c r="A1383" s="262"/>
      <c r="B1383" s="262"/>
      <c r="C1383" s="264"/>
      <c r="D1383" s="262"/>
      <c r="E1383" s="263"/>
      <c r="F1383" s="264"/>
      <c r="G1383" s="274"/>
      <c r="H1383" s="266"/>
      <c r="I1383" s="274"/>
      <c r="J1383" s="266"/>
      <c r="K1383" s="274"/>
      <c r="L1383" s="266"/>
      <c r="M1383" s="271"/>
      <c r="N1383" s="266"/>
      <c r="O1383" s="269"/>
      <c r="P1383" s="270"/>
      <c r="Q1383" s="276"/>
      <c r="R1383" s="270"/>
      <c r="S1383" s="268"/>
      <c r="T1383" s="270"/>
      <c r="U1383" s="272"/>
      <c r="V1383" s="273"/>
      <c r="W1383" s="272"/>
      <c r="X1383" s="273"/>
      <c r="Y1383" s="319"/>
    </row>
    <row r="1384" spans="1:25" x14ac:dyDescent="0.3">
      <c r="A1384" s="262"/>
      <c r="B1384" s="262"/>
      <c r="C1384" s="264"/>
      <c r="D1384" s="262"/>
      <c r="E1384" s="263"/>
      <c r="F1384" s="264"/>
      <c r="G1384" s="274"/>
      <c r="H1384" s="266"/>
      <c r="I1384" s="274"/>
      <c r="J1384" s="266"/>
      <c r="K1384" s="274"/>
      <c r="L1384" s="266"/>
      <c r="M1384" s="271"/>
      <c r="N1384" s="266"/>
      <c r="O1384" s="269"/>
      <c r="P1384" s="270"/>
      <c r="Q1384" s="276"/>
      <c r="R1384" s="270"/>
      <c r="S1384" s="268"/>
      <c r="T1384" s="270"/>
      <c r="U1384" s="272"/>
      <c r="V1384" s="273"/>
      <c r="W1384" s="272"/>
      <c r="X1384" s="273"/>
      <c r="Y1384" s="319"/>
    </row>
    <row r="1385" spans="1:25" x14ac:dyDescent="0.3">
      <c r="A1385" s="262"/>
      <c r="B1385" s="262"/>
      <c r="C1385" s="264"/>
      <c r="D1385" s="262"/>
      <c r="E1385" s="263"/>
      <c r="F1385" s="264"/>
      <c r="G1385" s="274"/>
      <c r="H1385" s="266"/>
      <c r="I1385" s="274"/>
      <c r="J1385" s="266"/>
      <c r="K1385" s="274"/>
      <c r="L1385" s="266"/>
      <c r="M1385" s="271"/>
      <c r="N1385" s="266"/>
      <c r="O1385" s="269"/>
      <c r="P1385" s="270"/>
      <c r="Q1385" s="276"/>
      <c r="R1385" s="270"/>
      <c r="S1385" s="268"/>
      <c r="T1385" s="270"/>
      <c r="U1385" s="272"/>
      <c r="V1385" s="273"/>
      <c r="W1385" s="272"/>
      <c r="X1385" s="273"/>
      <c r="Y1385" s="319"/>
    </row>
    <row r="1386" spans="1:25" x14ac:dyDescent="0.3">
      <c r="A1386" s="262"/>
      <c r="B1386" s="262"/>
      <c r="C1386" s="264"/>
      <c r="D1386" s="262"/>
      <c r="E1386" s="263"/>
      <c r="F1386" s="264"/>
      <c r="G1386" s="274"/>
      <c r="H1386" s="266"/>
      <c r="I1386" s="274"/>
      <c r="J1386" s="266"/>
      <c r="K1386" s="274"/>
      <c r="L1386" s="266"/>
      <c r="M1386" s="271"/>
      <c r="N1386" s="266"/>
      <c r="O1386" s="269"/>
      <c r="P1386" s="270"/>
      <c r="Q1386" s="276"/>
      <c r="R1386" s="270"/>
      <c r="S1386" s="268"/>
      <c r="T1386" s="270"/>
      <c r="U1386" s="272"/>
      <c r="V1386" s="273"/>
      <c r="W1386" s="272"/>
      <c r="X1386" s="273"/>
      <c r="Y1386" s="319"/>
    </row>
    <row r="1387" spans="1:25" x14ac:dyDescent="0.3">
      <c r="A1387" s="262"/>
      <c r="B1387" s="262"/>
      <c r="C1387" s="264"/>
      <c r="D1387" s="262"/>
      <c r="E1387" s="263"/>
      <c r="F1387" s="264"/>
      <c r="G1387" s="274"/>
      <c r="H1387" s="266"/>
      <c r="I1387" s="274"/>
      <c r="J1387" s="266"/>
      <c r="K1387" s="274"/>
      <c r="L1387" s="266"/>
      <c r="M1387" s="271"/>
      <c r="N1387" s="266"/>
      <c r="O1387" s="269"/>
      <c r="P1387" s="270"/>
      <c r="Q1387" s="276"/>
      <c r="R1387" s="270"/>
      <c r="S1387" s="268"/>
      <c r="T1387" s="270"/>
      <c r="U1387" s="272"/>
      <c r="V1387" s="273"/>
      <c r="W1387" s="272"/>
      <c r="X1387" s="273"/>
      <c r="Y1387" s="319"/>
    </row>
    <row r="1388" spans="1:25" x14ac:dyDescent="0.3">
      <c r="A1388" s="262"/>
      <c r="B1388" s="262"/>
      <c r="C1388" s="264"/>
      <c r="D1388" s="262"/>
      <c r="E1388" s="263"/>
      <c r="F1388" s="264"/>
      <c r="G1388" s="274"/>
      <c r="H1388" s="266"/>
      <c r="I1388" s="274"/>
      <c r="J1388" s="266"/>
      <c r="K1388" s="274"/>
      <c r="L1388" s="266"/>
      <c r="M1388" s="271"/>
      <c r="N1388" s="266"/>
      <c r="O1388" s="269"/>
      <c r="P1388" s="270"/>
      <c r="Q1388" s="276"/>
      <c r="R1388" s="270"/>
      <c r="S1388" s="268"/>
      <c r="T1388" s="270"/>
      <c r="U1388" s="272"/>
      <c r="V1388" s="273"/>
      <c r="W1388" s="272"/>
      <c r="X1388" s="273"/>
      <c r="Y1388" s="319"/>
    </row>
    <row r="1389" spans="1:25" x14ac:dyDescent="0.3">
      <c r="A1389" s="262"/>
      <c r="B1389" s="262"/>
      <c r="C1389" s="264"/>
      <c r="D1389" s="262"/>
      <c r="E1389" s="263"/>
      <c r="F1389" s="264"/>
      <c r="G1389" s="274"/>
      <c r="H1389" s="266"/>
      <c r="I1389" s="274"/>
      <c r="J1389" s="266"/>
      <c r="K1389" s="274"/>
      <c r="L1389" s="266"/>
      <c r="M1389" s="271"/>
      <c r="N1389" s="266"/>
      <c r="O1389" s="269"/>
      <c r="P1389" s="270"/>
      <c r="Q1389" s="276"/>
      <c r="R1389" s="270"/>
      <c r="S1389" s="268"/>
      <c r="T1389" s="270"/>
      <c r="U1389" s="272"/>
      <c r="V1389" s="273"/>
      <c r="W1389" s="272"/>
      <c r="X1389" s="273"/>
      <c r="Y1389" s="319"/>
    </row>
    <row r="1390" spans="1:25" x14ac:dyDescent="0.3">
      <c r="A1390" s="262"/>
      <c r="B1390" s="262"/>
      <c r="C1390" s="264"/>
      <c r="D1390" s="262"/>
      <c r="E1390" s="263"/>
      <c r="F1390" s="264"/>
      <c r="G1390" s="265"/>
      <c r="H1390" s="266"/>
      <c r="I1390" s="267"/>
      <c r="J1390" s="266"/>
      <c r="K1390" s="267"/>
      <c r="L1390" s="266"/>
      <c r="M1390" s="268"/>
      <c r="N1390" s="266"/>
      <c r="O1390" s="269"/>
      <c r="P1390" s="270"/>
      <c r="Q1390" s="269"/>
      <c r="R1390" s="270"/>
      <c r="S1390" s="271"/>
      <c r="T1390" s="270"/>
      <c r="U1390" s="272"/>
      <c r="V1390" s="273"/>
      <c r="W1390" s="272"/>
      <c r="X1390" s="273"/>
      <c r="Y1390" s="319"/>
    </row>
    <row r="1391" spans="1:25" x14ac:dyDescent="0.3">
      <c r="A1391" s="262"/>
      <c r="B1391" s="262"/>
      <c r="C1391" s="264"/>
      <c r="D1391" s="262"/>
      <c r="E1391" s="263"/>
      <c r="F1391" s="264"/>
      <c r="G1391" s="274"/>
      <c r="H1391" s="266"/>
      <c r="I1391" s="274"/>
      <c r="J1391" s="266"/>
      <c r="K1391" s="274"/>
      <c r="L1391" s="266"/>
      <c r="M1391" s="271"/>
      <c r="N1391" s="266"/>
      <c r="O1391" s="269"/>
      <c r="P1391" s="270"/>
      <c r="Q1391" s="276"/>
      <c r="R1391" s="270"/>
      <c r="S1391" s="268"/>
      <c r="T1391" s="270"/>
      <c r="U1391" s="272"/>
      <c r="V1391" s="273"/>
      <c r="W1391" s="272"/>
      <c r="X1391" s="273"/>
      <c r="Y1391" s="319"/>
    </row>
    <row r="1392" spans="1:25" x14ac:dyDescent="0.3">
      <c r="A1392" s="262"/>
      <c r="B1392" s="262"/>
      <c r="C1392" s="264"/>
      <c r="D1392" s="262"/>
      <c r="E1392" s="263"/>
      <c r="F1392" s="264"/>
      <c r="G1392" s="274"/>
      <c r="H1392" s="266"/>
      <c r="I1392" s="274"/>
      <c r="J1392" s="266"/>
      <c r="K1392" s="274"/>
      <c r="L1392" s="266"/>
      <c r="M1392" s="271"/>
      <c r="N1392" s="266"/>
      <c r="O1392" s="269"/>
      <c r="P1392" s="270"/>
      <c r="Q1392" s="276"/>
      <c r="R1392" s="270"/>
      <c r="S1392" s="268"/>
      <c r="T1392" s="270"/>
      <c r="U1392" s="272"/>
      <c r="V1392" s="273"/>
      <c r="W1392" s="272"/>
      <c r="X1392" s="273"/>
      <c r="Y1392" s="319"/>
    </row>
    <row r="1393" spans="1:25" x14ac:dyDescent="0.3">
      <c r="A1393" s="262"/>
      <c r="B1393" s="262"/>
      <c r="C1393" s="264"/>
      <c r="D1393" s="262"/>
      <c r="E1393" s="263"/>
      <c r="F1393" s="264"/>
      <c r="G1393" s="274"/>
      <c r="H1393" s="266"/>
      <c r="I1393" s="274"/>
      <c r="J1393" s="266"/>
      <c r="K1393" s="274"/>
      <c r="L1393" s="266"/>
      <c r="M1393" s="271"/>
      <c r="N1393" s="266"/>
      <c r="O1393" s="269"/>
      <c r="P1393" s="270"/>
      <c r="Q1393" s="276"/>
      <c r="R1393" s="270"/>
      <c r="S1393" s="268"/>
      <c r="T1393" s="270"/>
      <c r="U1393" s="272"/>
      <c r="V1393" s="273"/>
      <c r="W1393" s="272"/>
      <c r="X1393" s="273"/>
      <c r="Y1393" s="319"/>
    </row>
    <row r="1394" spans="1:25" x14ac:dyDescent="0.3">
      <c r="A1394" s="262"/>
      <c r="B1394" s="262"/>
      <c r="C1394" s="264"/>
      <c r="D1394" s="262"/>
      <c r="E1394" s="263"/>
      <c r="F1394" s="264"/>
      <c r="G1394" s="274"/>
      <c r="H1394" s="266"/>
      <c r="I1394" s="274"/>
      <c r="J1394" s="266"/>
      <c r="K1394" s="274"/>
      <c r="L1394" s="266"/>
      <c r="M1394" s="271"/>
      <c r="N1394" s="266"/>
      <c r="O1394" s="275"/>
      <c r="P1394" s="270"/>
      <c r="Q1394" s="276"/>
      <c r="R1394" s="270"/>
      <c r="S1394" s="268"/>
      <c r="T1394" s="270"/>
      <c r="U1394" s="272"/>
      <c r="V1394" s="273"/>
      <c r="W1394" s="272"/>
      <c r="X1394" s="273"/>
      <c r="Y1394" s="319"/>
    </row>
    <row r="1395" spans="1:25" x14ac:dyDescent="0.3">
      <c r="A1395" s="262"/>
      <c r="B1395" s="262"/>
      <c r="C1395" s="264"/>
      <c r="D1395" s="262"/>
      <c r="E1395" s="263"/>
      <c r="F1395" s="264"/>
      <c r="G1395" s="274"/>
      <c r="H1395" s="266"/>
      <c r="I1395" s="274"/>
      <c r="J1395" s="266"/>
      <c r="K1395" s="274"/>
      <c r="L1395" s="266"/>
      <c r="M1395" s="271"/>
      <c r="N1395" s="266"/>
      <c r="O1395" s="275"/>
      <c r="P1395" s="270"/>
      <c r="Q1395" s="276"/>
      <c r="R1395" s="270"/>
      <c r="S1395" s="268"/>
      <c r="T1395" s="270"/>
      <c r="U1395" s="272"/>
      <c r="V1395" s="273"/>
      <c r="W1395" s="272"/>
      <c r="X1395" s="273"/>
      <c r="Y1395" s="319"/>
    </row>
    <row r="1396" spans="1:25" x14ac:dyDescent="0.3">
      <c r="A1396" s="262"/>
      <c r="B1396" s="262"/>
      <c r="C1396" s="264"/>
      <c r="D1396" s="262"/>
      <c r="E1396" s="263"/>
      <c r="F1396" s="264"/>
      <c r="G1396" s="265"/>
      <c r="H1396" s="266"/>
      <c r="I1396" s="267"/>
      <c r="J1396" s="266"/>
      <c r="K1396" s="267"/>
      <c r="L1396" s="266"/>
      <c r="M1396" s="268"/>
      <c r="N1396" s="266"/>
      <c r="O1396" s="269"/>
      <c r="P1396" s="270"/>
      <c r="Q1396" s="269"/>
      <c r="R1396" s="270"/>
      <c r="S1396" s="271"/>
      <c r="T1396" s="270"/>
      <c r="U1396" s="272"/>
      <c r="V1396" s="273"/>
      <c r="W1396" s="272"/>
      <c r="X1396" s="273"/>
      <c r="Y1396" s="319"/>
    </row>
    <row r="1397" spans="1:25" x14ac:dyDescent="0.3">
      <c r="A1397" s="262"/>
      <c r="B1397" s="262"/>
      <c r="C1397" s="264"/>
      <c r="D1397" s="262"/>
      <c r="E1397" s="263"/>
      <c r="F1397" s="264"/>
      <c r="G1397" s="265"/>
      <c r="H1397" s="266"/>
      <c r="I1397" s="267"/>
      <c r="J1397" s="266"/>
      <c r="K1397" s="267"/>
      <c r="L1397" s="266"/>
      <c r="M1397" s="268"/>
      <c r="N1397" s="266"/>
      <c r="O1397" s="269"/>
      <c r="P1397" s="270"/>
      <c r="Q1397" s="269"/>
      <c r="R1397" s="270"/>
      <c r="S1397" s="271"/>
      <c r="T1397" s="270"/>
      <c r="U1397" s="272"/>
      <c r="V1397" s="273"/>
      <c r="W1397" s="272"/>
      <c r="X1397" s="273"/>
      <c r="Y1397" s="319"/>
    </row>
    <row r="1398" spans="1:25" x14ac:dyDescent="0.3">
      <c r="A1398" s="262"/>
      <c r="B1398" s="262"/>
      <c r="C1398" s="264"/>
      <c r="D1398" s="262"/>
      <c r="E1398" s="263"/>
      <c r="F1398" s="264"/>
      <c r="G1398" s="274"/>
      <c r="H1398" s="266"/>
      <c r="I1398" s="274"/>
      <c r="J1398" s="266"/>
      <c r="K1398" s="274"/>
      <c r="L1398" s="266"/>
      <c r="M1398" s="271"/>
      <c r="N1398" s="266"/>
      <c r="O1398" s="269"/>
      <c r="P1398" s="270"/>
      <c r="Q1398" s="276"/>
      <c r="R1398" s="270"/>
      <c r="S1398" s="268"/>
      <c r="T1398" s="270"/>
      <c r="U1398" s="272"/>
      <c r="V1398" s="273"/>
      <c r="W1398" s="272"/>
      <c r="X1398" s="273"/>
      <c r="Y1398" s="319"/>
    </row>
    <row r="1399" spans="1:25" x14ac:dyDescent="0.3">
      <c r="A1399" s="262"/>
      <c r="B1399" s="262"/>
      <c r="C1399" s="264"/>
      <c r="D1399" s="262"/>
      <c r="E1399" s="263"/>
      <c r="F1399" s="264"/>
      <c r="G1399" s="274"/>
      <c r="H1399" s="266"/>
      <c r="I1399" s="274"/>
      <c r="J1399" s="266"/>
      <c r="K1399" s="274"/>
      <c r="L1399" s="266"/>
      <c r="M1399" s="271"/>
      <c r="N1399" s="266"/>
      <c r="O1399" s="269"/>
      <c r="P1399" s="270"/>
      <c r="Q1399" s="276"/>
      <c r="R1399" s="270"/>
      <c r="S1399" s="268"/>
      <c r="T1399" s="270"/>
      <c r="U1399" s="272"/>
      <c r="V1399" s="273"/>
      <c r="W1399" s="272"/>
      <c r="X1399" s="273"/>
      <c r="Y1399" s="319"/>
    </row>
    <row r="1400" spans="1:25" x14ac:dyDescent="0.3">
      <c r="A1400" s="262"/>
      <c r="B1400" s="262"/>
      <c r="C1400" s="264"/>
      <c r="D1400" s="262"/>
      <c r="E1400" s="263"/>
      <c r="F1400" s="264"/>
      <c r="G1400" s="274"/>
      <c r="H1400" s="266"/>
      <c r="I1400" s="274"/>
      <c r="J1400" s="266"/>
      <c r="K1400" s="274"/>
      <c r="L1400" s="266"/>
      <c r="M1400" s="271"/>
      <c r="N1400" s="266"/>
      <c r="O1400" s="269"/>
      <c r="P1400" s="270"/>
      <c r="Q1400" s="276"/>
      <c r="R1400" s="270"/>
      <c r="S1400" s="268"/>
      <c r="T1400" s="270"/>
      <c r="U1400" s="272"/>
      <c r="V1400" s="273"/>
      <c r="W1400" s="272"/>
      <c r="X1400" s="273"/>
      <c r="Y1400" s="319"/>
    </row>
    <row r="1401" spans="1:25" x14ac:dyDescent="0.3">
      <c r="A1401" s="262"/>
      <c r="B1401" s="262"/>
      <c r="C1401" s="264"/>
      <c r="D1401" s="262"/>
      <c r="E1401" s="263"/>
      <c r="F1401" s="264"/>
      <c r="G1401" s="265"/>
      <c r="H1401" s="266"/>
      <c r="I1401" s="267"/>
      <c r="J1401" s="266"/>
      <c r="K1401" s="267"/>
      <c r="L1401" s="266"/>
      <c r="M1401" s="268"/>
      <c r="N1401" s="266"/>
      <c r="O1401" s="269"/>
      <c r="P1401" s="270"/>
      <c r="Q1401" s="276"/>
      <c r="R1401" s="270"/>
      <c r="S1401" s="268"/>
      <c r="T1401" s="270"/>
      <c r="U1401" s="272"/>
      <c r="V1401" s="273"/>
      <c r="W1401" s="272"/>
      <c r="X1401" s="273"/>
      <c r="Y1401" s="319"/>
    </row>
    <row r="1402" spans="1:25" x14ac:dyDescent="0.3">
      <c r="A1402" s="262"/>
      <c r="B1402" s="262"/>
      <c r="C1402" s="264"/>
      <c r="D1402" s="262"/>
      <c r="E1402" s="263"/>
      <c r="F1402" s="264"/>
      <c r="G1402" s="265"/>
      <c r="H1402" s="266"/>
      <c r="I1402" s="267"/>
      <c r="J1402" s="266"/>
      <c r="K1402" s="267"/>
      <c r="L1402" s="266"/>
      <c r="M1402" s="268"/>
      <c r="N1402" s="266"/>
      <c r="O1402" s="269"/>
      <c r="P1402" s="270"/>
      <c r="Q1402" s="276"/>
      <c r="R1402" s="270"/>
      <c r="S1402" s="268"/>
      <c r="T1402" s="270"/>
      <c r="U1402" s="272"/>
      <c r="V1402" s="273"/>
      <c r="W1402" s="272"/>
      <c r="X1402" s="273"/>
      <c r="Y1402" s="319"/>
    </row>
    <row r="1403" spans="1:25" x14ac:dyDescent="0.3">
      <c r="A1403" s="262"/>
      <c r="B1403" s="262"/>
      <c r="C1403" s="264"/>
      <c r="D1403" s="262"/>
      <c r="E1403" s="263"/>
      <c r="F1403" s="264"/>
      <c r="G1403" s="265"/>
      <c r="H1403" s="266"/>
      <c r="I1403" s="267"/>
      <c r="J1403" s="266"/>
      <c r="K1403" s="267"/>
      <c r="L1403" s="266"/>
      <c r="M1403" s="268"/>
      <c r="N1403" s="266"/>
      <c r="O1403" s="269"/>
      <c r="P1403" s="270"/>
      <c r="Q1403" s="276"/>
      <c r="R1403" s="270"/>
      <c r="S1403" s="268"/>
      <c r="T1403" s="270"/>
      <c r="U1403" s="272"/>
      <c r="V1403" s="273"/>
      <c r="W1403" s="272"/>
      <c r="X1403" s="273"/>
      <c r="Y1403" s="319"/>
    </row>
    <row r="1404" spans="1:25" x14ac:dyDescent="0.3">
      <c r="A1404" s="262"/>
      <c r="B1404" s="262"/>
      <c r="C1404" s="264"/>
      <c r="D1404" s="262"/>
      <c r="E1404" s="263"/>
      <c r="F1404" s="264"/>
      <c r="G1404" s="274"/>
      <c r="H1404" s="266"/>
      <c r="I1404" s="274"/>
      <c r="J1404" s="266"/>
      <c r="K1404" s="274"/>
      <c r="L1404" s="266"/>
      <c r="M1404" s="271"/>
      <c r="N1404" s="266"/>
      <c r="O1404" s="269"/>
      <c r="P1404" s="270"/>
      <c r="Q1404" s="269"/>
      <c r="R1404" s="270"/>
      <c r="S1404" s="271"/>
      <c r="T1404" s="270"/>
      <c r="U1404" s="272"/>
      <c r="V1404" s="273"/>
      <c r="W1404" s="278"/>
      <c r="X1404" s="273"/>
      <c r="Y1404" s="319"/>
    </row>
    <row r="1405" spans="1:25" x14ac:dyDescent="0.3">
      <c r="A1405" s="320"/>
      <c r="B1405" s="320"/>
      <c r="C1405" s="321"/>
      <c r="D1405" s="320"/>
      <c r="E1405" s="320"/>
      <c r="F1405" s="321"/>
      <c r="G1405" s="322"/>
      <c r="H1405" s="323"/>
      <c r="I1405" s="322"/>
      <c r="J1405" s="323"/>
      <c r="K1405" s="322"/>
      <c r="L1405" s="323"/>
      <c r="M1405" s="322"/>
      <c r="N1405" s="323"/>
      <c r="O1405" s="324"/>
      <c r="P1405" s="325"/>
      <c r="Q1405" s="324"/>
      <c r="R1405" s="325"/>
      <c r="S1405" s="324"/>
      <c r="T1405" s="325"/>
      <c r="U1405" s="326"/>
      <c r="V1405" s="327"/>
      <c r="W1405" s="326"/>
      <c r="X1405" s="327"/>
      <c r="Y1405" s="2"/>
    </row>
    <row r="1406" spans="1:25" x14ac:dyDescent="0.3">
      <c r="A1406" s="3"/>
      <c r="B1406" s="3"/>
      <c r="C1406" s="4"/>
      <c r="D1406" s="3"/>
      <c r="E1406" s="3"/>
      <c r="F1406" s="4"/>
      <c r="G1406" s="5"/>
      <c r="H1406" s="6"/>
      <c r="I1406" s="5"/>
      <c r="J1406" s="6"/>
      <c r="K1406" s="5"/>
      <c r="L1406" s="6"/>
      <c r="M1406" s="5"/>
      <c r="N1406" s="6"/>
      <c r="O1406" s="7"/>
      <c r="P1406" s="8"/>
      <c r="Q1406" s="7"/>
      <c r="R1406" s="8"/>
      <c r="S1406" s="7"/>
      <c r="T1406" s="8"/>
      <c r="U1406" s="9"/>
      <c r="V1406" s="10"/>
      <c r="W1406" s="9"/>
      <c r="X1406" s="10"/>
      <c r="Y1406" s="2"/>
    </row>
    <row r="1407" spans="1:25" x14ac:dyDescent="0.3">
      <c r="A1407" s="262"/>
      <c r="B1407" s="262"/>
      <c r="C1407" s="264"/>
      <c r="D1407" s="262"/>
      <c r="E1407" s="263"/>
      <c r="F1407" s="264"/>
      <c r="G1407" s="265"/>
      <c r="H1407" s="266"/>
      <c r="I1407" s="267"/>
      <c r="J1407" s="266"/>
      <c r="K1407" s="267"/>
      <c r="L1407" s="266"/>
      <c r="M1407" s="268"/>
      <c r="N1407" s="266"/>
      <c r="O1407" s="269"/>
      <c r="P1407" s="270"/>
      <c r="Q1407" s="269"/>
      <c r="R1407" s="270"/>
      <c r="S1407" s="271"/>
      <c r="T1407" s="270"/>
      <c r="U1407" s="272"/>
      <c r="V1407" s="273"/>
      <c r="W1407" s="272"/>
      <c r="X1407" s="273"/>
      <c r="Y1407" s="319"/>
    </row>
    <row r="1408" spans="1:25" x14ac:dyDescent="0.3">
      <c r="A1408" s="262"/>
      <c r="B1408" s="262"/>
      <c r="C1408" s="264"/>
      <c r="D1408" s="262"/>
      <c r="E1408" s="263"/>
      <c r="F1408" s="264"/>
      <c r="G1408" s="265"/>
      <c r="H1408" s="266"/>
      <c r="I1408" s="267"/>
      <c r="J1408" s="266"/>
      <c r="K1408" s="267"/>
      <c r="L1408" s="266"/>
      <c r="M1408" s="268"/>
      <c r="N1408" s="266"/>
      <c r="O1408" s="269"/>
      <c r="P1408" s="270"/>
      <c r="Q1408" s="269"/>
      <c r="R1408" s="270"/>
      <c r="S1408" s="271"/>
      <c r="T1408" s="270"/>
      <c r="U1408" s="272"/>
      <c r="V1408" s="273"/>
      <c r="W1408" s="272"/>
      <c r="X1408" s="273"/>
      <c r="Y1408" s="319"/>
    </row>
    <row r="1409" spans="1:25" x14ac:dyDescent="0.3">
      <c r="A1409" s="262"/>
      <c r="B1409" s="262"/>
      <c r="C1409" s="264"/>
      <c r="D1409" s="262"/>
      <c r="E1409" s="263"/>
      <c r="F1409" s="264"/>
      <c r="G1409" s="265"/>
      <c r="H1409" s="266"/>
      <c r="I1409" s="267"/>
      <c r="J1409" s="266"/>
      <c r="K1409" s="267"/>
      <c r="L1409" s="266"/>
      <c r="M1409" s="268"/>
      <c r="N1409" s="266"/>
      <c r="O1409" s="269"/>
      <c r="P1409" s="270"/>
      <c r="Q1409" s="269"/>
      <c r="R1409" s="270"/>
      <c r="S1409" s="271"/>
      <c r="T1409" s="270"/>
      <c r="U1409" s="272"/>
      <c r="V1409" s="273"/>
      <c r="W1409" s="272"/>
      <c r="X1409" s="273"/>
      <c r="Y1409" s="319"/>
    </row>
    <row r="1410" spans="1:25" x14ac:dyDescent="0.3">
      <c r="A1410" s="262"/>
      <c r="B1410" s="262"/>
      <c r="C1410" s="264"/>
      <c r="D1410" s="262"/>
      <c r="E1410" s="263"/>
      <c r="F1410" s="264"/>
      <c r="G1410" s="274"/>
      <c r="H1410" s="266"/>
      <c r="I1410" s="274"/>
      <c r="J1410" s="266"/>
      <c r="K1410" s="274"/>
      <c r="L1410" s="266"/>
      <c r="M1410" s="271"/>
      <c r="N1410" s="266"/>
      <c r="O1410" s="275"/>
      <c r="P1410" s="270"/>
      <c r="Q1410" s="276"/>
      <c r="R1410" s="270"/>
      <c r="S1410" s="268"/>
      <c r="T1410" s="270"/>
      <c r="U1410" s="272"/>
      <c r="V1410" s="273"/>
      <c r="W1410" s="272"/>
      <c r="X1410" s="273"/>
      <c r="Y1410" s="319"/>
    </row>
    <row r="1411" spans="1:25" x14ac:dyDescent="0.3">
      <c r="A1411" s="262"/>
      <c r="B1411" s="262"/>
      <c r="C1411" s="264"/>
      <c r="D1411" s="262"/>
      <c r="E1411" s="263"/>
      <c r="F1411" s="264"/>
      <c r="G1411" s="274"/>
      <c r="H1411" s="266"/>
      <c r="I1411" s="274"/>
      <c r="J1411" s="266"/>
      <c r="K1411" s="274"/>
      <c r="L1411" s="266"/>
      <c r="M1411" s="271"/>
      <c r="N1411" s="266"/>
      <c r="O1411" s="269"/>
      <c r="P1411" s="270"/>
      <c r="Q1411" s="269"/>
      <c r="R1411" s="270"/>
      <c r="S1411" s="271"/>
      <c r="T1411" s="270"/>
      <c r="U1411" s="277"/>
      <c r="V1411" s="273"/>
      <c r="W1411" s="278"/>
      <c r="X1411" s="273"/>
      <c r="Y1411" s="319"/>
    </row>
    <row r="1412" spans="1:25" x14ac:dyDescent="0.3">
      <c r="A1412" s="262"/>
      <c r="B1412" s="262"/>
      <c r="C1412" s="264"/>
      <c r="D1412" s="262"/>
      <c r="E1412" s="263"/>
      <c r="F1412" s="264"/>
      <c r="G1412" s="265"/>
      <c r="H1412" s="266"/>
      <c r="I1412" s="267"/>
      <c r="J1412" s="266"/>
      <c r="K1412" s="267"/>
      <c r="L1412" s="266"/>
      <c r="M1412" s="268"/>
      <c r="N1412" s="266"/>
      <c r="O1412" s="269"/>
      <c r="P1412" s="270"/>
      <c r="Q1412" s="269"/>
      <c r="R1412" s="270"/>
      <c r="S1412" s="271"/>
      <c r="T1412" s="270"/>
      <c r="U1412" s="272"/>
      <c r="V1412" s="273"/>
      <c r="W1412" s="272"/>
      <c r="X1412" s="273"/>
      <c r="Y1412" s="319"/>
    </row>
    <row r="1413" spans="1:25" x14ac:dyDescent="0.3">
      <c r="A1413" s="262"/>
      <c r="B1413" s="262"/>
      <c r="C1413" s="264"/>
      <c r="D1413" s="262"/>
      <c r="E1413" s="263"/>
      <c r="F1413" s="264"/>
      <c r="G1413" s="274"/>
      <c r="H1413" s="266"/>
      <c r="I1413" s="274"/>
      <c r="J1413" s="266"/>
      <c r="K1413" s="274"/>
      <c r="L1413" s="266"/>
      <c r="M1413" s="271"/>
      <c r="N1413" s="266"/>
      <c r="O1413" s="275"/>
      <c r="P1413" s="270"/>
      <c r="Q1413" s="276"/>
      <c r="R1413" s="270"/>
      <c r="S1413" s="268"/>
      <c r="T1413" s="270"/>
      <c r="U1413" s="272"/>
      <c r="V1413" s="273"/>
      <c r="W1413" s="272"/>
      <c r="X1413" s="273"/>
      <c r="Y1413" s="319"/>
    </row>
    <row r="1414" spans="1:25" x14ac:dyDescent="0.3">
      <c r="A1414" s="262"/>
      <c r="B1414" s="262"/>
      <c r="C1414" s="264"/>
      <c r="D1414" s="262"/>
      <c r="E1414" s="263"/>
      <c r="F1414" s="264"/>
      <c r="G1414" s="274"/>
      <c r="H1414" s="266"/>
      <c r="I1414" s="274"/>
      <c r="J1414" s="266"/>
      <c r="K1414" s="274"/>
      <c r="L1414" s="266"/>
      <c r="M1414" s="271"/>
      <c r="N1414" s="266"/>
      <c r="O1414" s="275"/>
      <c r="P1414" s="270"/>
      <c r="Q1414" s="276"/>
      <c r="R1414" s="270"/>
      <c r="S1414" s="268"/>
      <c r="T1414" s="270"/>
      <c r="U1414" s="272"/>
      <c r="V1414" s="273"/>
      <c r="W1414" s="272"/>
      <c r="X1414" s="273"/>
      <c r="Y1414" s="319"/>
    </row>
    <row r="1415" spans="1:25" x14ac:dyDescent="0.3">
      <c r="A1415" s="262"/>
      <c r="B1415" s="262"/>
      <c r="C1415" s="264"/>
      <c r="D1415" s="262"/>
      <c r="E1415" s="263"/>
      <c r="F1415" s="264"/>
      <c r="G1415" s="274"/>
      <c r="H1415" s="266"/>
      <c r="I1415" s="274"/>
      <c r="J1415" s="266"/>
      <c r="K1415" s="274"/>
      <c r="L1415" s="266"/>
      <c r="M1415" s="271"/>
      <c r="N1415" s="266"/>
      <c r="O1415" s="275"/>
      <c r="P1415" s="270"/>
      <c r="Q1415" s="276"/>
      <c r="R1415" s="270"/>
      <c r="S1415" s="268"/>
      <c r="T1415" s="270"/>
      <c r="U1415" s="272"/>
      <c r="V1415" s="273"/>
      <c r="W1415" s="272"/>
      <c r="X1415" s="273"/>
      <c r="Y1415" s="319"/>
    </row>
    <row r="1416" spans="1:25" x14ac:dyDescent="0.3">
      <c r="A1416" s="262"/>
      <c r="B1416" s="262"/>
      <c r="C1416" s="264"/>
      <c r="D1416" s="262"/>
      <c r="E1416" s="263"/>
      <c r="F1416" s="264"/>
      <c r="G1416" s="274"/>
      <c r="H1416" s="266"/>
      <c r="I1416" s="274"/>
      <c r="J1416" s="266"/>
      <c r="K1416" s="274"/>
      <c r="L1416" s="266"/>
      <c r="M1416" s="271"/>
      <c r="N1416" s="266"/>
      <c r="O1416" s="275"/>
      <c r="P1416" s="270"/>
      <c r="Q1416" s="276"/>
      <c r="R1416" s="270"/>
      <c r="S1416" s="268"/>
      <c r="T1416" s="270"/>
      <c r="U1416" s="272"/>
      <c r="V1416" s="273"/>
      <c r="W1416" s="272"/>
      <c r="X1416" s="273"/>
      <c r="Y1416" s="319"/>
    </row>
    <row r="1417" spans="1:25" x14ac:dyDescent="0.3">
      <c r="A1417" s="262"/>
      <c r="B1417" s="262"/>
      <c r="C1417" s="264"/>
      <c r="D1417" s="262"/>
      <c r="E1417" s="263"/>
      <c r="F1417" s="264"/>
      <c r="G1417" s="274"/>
      <c r="H1417" s="266"/>
      <c r="I1417" s="274"/>
      <c r="J1417" s="266"/>
      <c r="K1417" s="274"/>
      <c r="L1417" s="266"/>
      <c r="M1417" s="271"/>
      <c r="N1417" s="266"/>
      <c r="O1417" s="275"/>
      <c r="P1417" s="270"/>
      <c r="Q1417" s="276"/>
      <c r="R1417" s="270"/>
      <c r="S1417" s="268"/>
      <c r="T1417" s="270"/>
      <c r="U1417" s="272"/>
      <c r="V1417" s="273"/>
      <c r="W1417" s="272"/>
      <c r="X1417" s="273"/>
      <c r="Y1417" s="319"/>
    </row>
    <row r="1418" spans="1:25" x14ac:dyDescent="0.3">
      <c r="A1418" s="262"/>
      <c r="B1418" s="262"/>
      <c r="C1418" s="264"/>
      <c r="D1418" s="262"/>
      <c r="E1418" s="263"/>
      <c r="F1418" s="264"/>
      <c r="G1418" s="274"/>
      <c r="H1418" s="266"/>
      <c r="I1418" s="274"/>
      <c r="J1418" s="266"/>
      <c r="K1418" s="274"/>
      <c r="L1418" s="266"/>
      <c r="M1418" s="271"/>
      <c r="N1418" s="266"/>
      <c r="O1418" s="275"/>
      <c r="P1418" s="270"/>
      <c r="Q1418" s="276"/>
      <c r="R1418" s="270"/>
      <c r="S1418" s="268"/>
      <c r="T1418" s="270"/>
      <c r="U1418" s="272"/>
      <c r="V1418" s="273"/>
      <c r="W1418" s="272"/>
      <c r="X1418" s="273"/>
      <c r="Y1418" s="319"/>
    </row>
    <row r="1419" spans="1:25" x14ac:dyDescent="0.3">
      <c r="A1419" s="262"/>
      <c r="B1419" s="262"/>
      <c r="C1419" s="264"/>
      <c r="D1419" s="262"/>
      <c r="E1419" s="263"/>
      <c r="F1419" s="264"/>
      <c r="G1419" s="274"/>
      <c r="H1419" s="266"/>
      <c r="I1419" s="274"/>
      <c r="J1419" s="266"/>
      <c r="K1419" s="274"/>
      <c r="L1419" s="266"/>
      <c r="M1419" s="271"/>
      <c r="N1419" s="266"/>
      <c r="O1419" s="275"/>
      <c r="P1419" s="270"/>
      <c r="Q1419" s="276"/>
      <c r="R1419" s="270"/>
      <c r="S1419" s="268"/>
      <c r="T1419" s="270"/>
      <c r="U1419" s="272"/>
      <c r="V1419" s="273"/>
      <c r="W1419" s="272"/>
      <c r="X1419" s="273"/>
      <c r="Y1419" s="319"/>
    </row>
    <row r="1420" spans="1:25" x14ac:dyDescent="0.3">
      <c r="A1420" s="262"/>
      <c r="B1420" s="262"/>
      <c r="C1420" s="264"/>
      <c r="D1420" s="262"/>
      <c r="E1420" s="263"/>
      <c r="F1420" s="264"/>
      <c r="G1420" s="274"/>
      <c r="H1420" s="266"/>
      <c r="I1420" s="274"/>
      <c r="J1420" s="266"/>
      <c r="K1420" s="274"/>
      <c r="L1420" s="266"/>
      <c r="M1420" s="271"/>
      <c r="N1420" s="266"/>
      <c r="O1420" s="275"/>
      <c r="P1420" s="270"/>
      <c r="Q1420" s="276"/>
      <c r="R1420" s="270"/>
      <c r="S1420" s="268"/>
      <c r="T1420" s="270"/>
      <c r="U1420" s="272"/>
      <c r="V1420" s="273"/>
      <c r="W1420" s="272"/>
      <c r="X1420" s="273"/>
      <c r="Y1420" s="319"/>
    </row>
    <row r="1421" spans="1:25" x14ac:dyDescent="0.3">
      <c r="A1421" s="262"/>
      <c r="B1421" s="262"/>
      <c r="C1421" s="264"/>
      <c r="D1421" s="262"/>
      <c r="E1421" s="263"/>
      <c r="F1421" s="264"/>
      <c r="G1421" s="265"/>
      <c r="H1421" s="266"/>
      <c r="I1421" s="267"/>
      <c r="J1421" s="266"/>
      <c r="K1421" s="267"/>
      <c r="L1421" s="266"/>
      <c r="M1421" s="268"/>
      <c r="N1421" s="266"/>
      <c r="O1421" s="269"/>
      <c r="P1421" s="270"/>
      <c r="Q1421" s="269"/>
      <c r="R1421" s="270"/>
      <c r="S1421" s="271"/>
      <c r="T1421" s="270"/>
      <c r="U1421" s="272"/>
      <c r="V1421" s="273"/>
      <c r="W1421" s="272"/>
      <c r="X1421" s="273"/>
      <c r="Y1421" s="319"/>
    </row>
    <row r="1422" spans="1:25" x14ac:dyDescent="0.3">
      <c r="A1422" s="262"/>
      <c r="B1422" s="262"/>
      <c r="C1422" s="264"/>
      <c r="D1422" s="262"/>
      <c r="E1422" s="263"/>
      <c r="F1422" s="264"/>
      <c r="G1422" s="265"/>
      <c r="H1422" s="266"/>
      <c r="I1422" s="267"/>
      <c r="J1422" s="266"/>
      <c r="K1422" s="267"/>
      <c r="L1422" s="266"/>
      <c r="M1422" s="268"/>
      <c r="N1422" s="266"/>
      <c r="O1422" s="269"/>
      <c r="P1422" s="270"/>
      <c r="Q1422" s="269"/>
      <c r="R1422" s="270"/>
      <c r="S1422" s="271"/>
      <c r="T1422" s="270"/>
      <c r="U1422" s="272"/>
      <c r="V1422" s="273"/>
      <c r="W1422" s="272"/>
      <c r="X1422" s="273"/>
      <c r="Y1422" s="319"/>
    </row>
    <row r="1423" spans="1:25" x14ac:dyDescent="0.3">
      <c r="A1423" s="262"/>
      <c r="B1423" s="262"/>
      <c r="C1423" s="264"/>
      <c r="D1423" s="262"/>
      <c r="E1423" s="263"/>
      <c r="F1423" s="264"/>
      <c r="G1423" s="274"/>
      <c r="H1423" s="266"/>
      <c r="I1423" s="274"/>
      <c r="J1423" s="266"/>
      <c r="K1423" s="274"/>
      <c r="L1423" s="266"/>
      <c r="M1423" s="271"/>
      <c r="N1423" s="266"/>
      <c r="O1423" s="275"/>
      <c r="P1423" s="270"/>
      <c r="Q1423" s="276"/>
      <c r="R1423" s="270"/>
      <c r="S1423" s="268"/>
      <c r="T1423" s="270"/>
      <c r="U1423" s="272"/>
      <c r="V1423" s="273"/>
      <c r="W1423" s="272"/>
      <c r="X1423" s="273"/>
      <c r="Y1423" s="319"/>
    </row>
    <row r="1424" spans="1:25" x14ac:dyDescent="0.3">
      <c r="A1424" s="262"/>
      <c r="B1424" s="262"/>
      <c r="C1424" s="264"/>
      <c r="D1424" s="262"/>
      <c r="E1424" s="263"/>
      <c r="F1424" s="264"/>
      <c r="G1424" s="274"/>
      <c r="H1424" s="266"/>
      <c r="I1424" s="274"/>
      <c r="J1424" s="266"/>
      <c r="K1424" s="274"/>
      <c r="L1424" s="266"/>
      <c r="M1424" s="271"/>
      <c r="N1424" s="266"/>
      <c r="O1424" s="275"/>
      <c r="P1424" s="270"/>
      <c r="Q1424" s="276"/>
      <c r="R1424" s="270"/>
      <c r="S1424" s="268"/>
      <c r="T1424" s="270"/>
      <c r="U1424" s="272"/>
      <c r="V1424" s="273"/>
      <c r="W1424" s="272"/>
      <c r="X1424" s="273"/>
      <c r="Y1424" s="319"/>
    </row>
    <row r="1425" spans="1:25" x14ac:dyDescent="0.3">
      <c r="A1425" s="262"/>
      <c r="B1425" s="262"/>
      <c r="C1425" s="264"/>
      <c r="D1425" s="262"/>
      <c r="E1425" s="263"/>
      <c r="F1425" s="264"/>
      <c r="G1425" s="274"/>
      <c r="H1425" s="266"/>
      <c r="I1425" s="274"/>
      <c r="J1425" s="266"/>
      <c r="K1425" s="274"/>
      <c r="L1425" s="266"/>
      <c r="M1425" s="271"/>
      <c r="N1425" s="266"/>
      <c r="O1425" s="275"/>
      <c r="P1425" s="270"/>
      <c r="Q1425" s="276"/>
      <c r="R1425" s="270"/>
      <c r="S1425" s="268"/>
      <c r="T1425" s="270"/>
      <c r="U1425" s="272"/>
      <c r="V1425" s="273"/>
      <c r="W1425" s="272"/>
      <c r="X1425" s="273"/>
      <c r="Y1425" s="319"/>
    </row>
    <row r="1426" spans="1:25" x14ac:dyDescent="0.3">
      <c r="A1426" s="262"/>
      <c r="B1426" s="262"/>
      <c r="C1426" s="264"/>
      <c r="D1426" s="262"/>
      <c r="E1426" s="263"/>
      <c r="F1426" s="264"/>
      <c r="G1426" s="274"/>
      <c r="H1426" s="266"/>
      <c r="I1426" s="274"/>
      <c r="J1426" s="266"/>
      <c r="K1426" s="274"/>
      <c r="L1426" s="266"/>
      <c r="M1426" s="271"/>
      <c r="N1426" s="266"/>
      <c r="O1426" s="269"/>
      <c r="P1426" s="270"/>
      <c r="Q1426" s="276"/>
      <c r="R1426" s="270"/>
      <c r="S1426" s="268"/>
      <c r="T1426" s="270"/>
      <c r="U1426" s="272"/>
      <c r="V1426" s="273"/>
      <c r="W1426" s="272"/>
      <c r="X1426" s="273"/>
      <c r="Y1426" s="319"/>
    </row>
    <row r="1427" spans="1:25" x14ac:dyDescent="0.3">
      <c r="A1427" s="262"/>
      <c r="B1427" s="262"/>
      <c r="C1427" s="264"/>
      <c r="D1427" s="262"/>
      <c r="E1427" s="263"/>
      <c r="F1427" s="264"/>
      <c r="G1427" s="274"/>
      <c r="H1427" s="266"/>
      <c r="I1427" s="274"/>
      <c r="J1427" s="266"/>
      <c r="K1427" s="274"/>
      <c r="L1427" s="266"/>
      <c r="M1427" s="271"/>
      <c r="N1427" s="266"/>
      <c r="O1427" s="269"/>
      <c r="P1427" s="270"/>
      <c r="Q1427" s="276"/>
      <c r="R1427" s="270"/>
      <c r="S1427" s="268"/>
      <c r="T1427" s="270"/>
      <c r="U1427" s="272"/>
      <c r="V1427" s="273"/>
      <c r="W1427" s="272"/>
      <c r="X1427" s="273"/>
      <c r="Y1427" s="319"/>
    </row>
    <row r="1428" spans="1:25" x14ac:dyDescent="0.3">
      <c r="A1428" s="262"/>
      <c r="B1428" s="262"/>
      <c r="C1428" s="264"/>
      <c r="D1428" s="262"/>
      <c r="E1428" s="263"/>
      <c r="F1428" s="264"/>
      <c r="G1428" s="274"/>
      <c r="H1428" s="266"/>
      <c r="I1428" s="274"/>
      <c r="J1428" s="266"/>
      <c r="K1428" s="274"/>
      <c r="L1428" s="266"/>
      <c r="M1428" s="271"/>
      <c r="N1428" s="266"/>
      <c r="O1428" s="269"/>
      <c r="P1428" s="270"/>
      <c r="Q1428" s="276"/>
      <c r="R1428" s="270"/>
      <c r="S1428" s="268"/>
      <c r="T1428" s="270"/>
      <c r="U1428" s="272"/>
      <c r="V1428" s="273"/>
      <c r="W1428" s="272"/>
      <c r="X1428" s="273"/>
      <c r="Y1428" s="319"/>
    </row>
    <row r="1429" spans="1:25" x14ac:dyDescent="0.3">
      <c r="A1429" s="262"/>
      <c r="B1429" s="262"/>
      <c r="C1429" s="264"/>
      <c r="D1429" s="262"/>
      <c r="E1429" s="263"/>
      <c r="F1429" s="264"/>
      <c r="G1429" s="274"/>
      <c r="H1429" s="266"/>
      <c r="I1429" s="274"/>
      <c r="J1429" s="266"/>
      <c r="K1429" s="274"/>
      <c r="L1429" s="266"/>
      <c r="M1429" s="271"/>
      <c r="N1429" s="266"/>
      <c r="O1429" s="275"/>
      <c r="P1429" s="270"/>
      <c r="Q1429" s="276"/>
      <c r="R1429" s="270"/>
      <c r="S1429" s="268"/>
      <c r="T1429" s="270"/>
      <c r="U1429" s="272"/>
      <c r="V1429" s="273"/>
      <c r="W1429" s="272"/>
      <c r="X1429" s="273"/>
      <c r="Y1429" s="319"/>
    </row>
    <row r="1430" spans="1:25" x14ac:dyDescent="0.3">
      <c r="A1430" s="262"/>
      <c r="B1430" s="262"/>
      <c r="C1430" s="264"/>
      <c r="D1430" s="262"/>
      <c r="E1430" s="263"/>
      <c r="F1430" s="264"/>
      <c r="G1430" s="274"/>
      <c r="H1430" s="266"/>
      <c r="I1430" s="274"/>
      <c r="J1430" s="266"/>
      <c r="K1430" s="274"/>
      <c r="L1430" s="266"/>
      <c r="M1430" s="271"/>
      <c r="N1430" s="266"/>
      <c r="O1430" s="275"/>
      <c r="P1430" s="270"/>
      <c r="Q1430" s="276"/>
      <c r="R1430" s="270"/>
      <c r="S1430" s="268"/>
      <c r="T1430" s="270"/>
      <c r="U1430" s="272"/>
      <c r="V1430" s="273"/>
      <c r="W1430" s="272"/>
      <c r="X1430" s="273"/>
      <c r="Y1430" s="319"/>
    </row>
    <row r="1431" spans="1:25" x14ac:dyDescent="0.3">
      <c r="A1431" s="262"/>
      <c r="B1431" s="262"/>
      <c r="C1431" s="264"/>
      <c r="D1431" s="262"/>
      <c r="E1431" s="263"/>
      <c r="F1431" s="264"/>
      <c r="G1431" s="274"/>
      <c r="H1431" s="266"/>
      <c r="I1431" s="274"/>
      <c r="J1431" s="266"/>
      <c r="K1431" s="274"/>
      <c r="L1431" s="266"/>
      <c r="M1431" s="271"/>
      <c r="N1431" s="266"/>
      <c r="O1431" s="269"/>
      <c r="P1431" s="270"/>
      <c r="Q1431" s="276"/>
      <c r="R1431" s="270"/>
      <c r="S1431" s="268"/>
      <c r="T1431" s="270"/>
      <c r="U1431" s="272"/>
      <c r="V1431" s="273"/>
      <c r="W1431" s="272"/>
      <c r="X1431" s="273"/>
      <c r="Y1431" s="319"/>
    </row>
    <row r="1432" spans="1:25" x14ac:dyDescent="0.3">
      <c r="A1432" s="262"/>
      <c r="B1432" s="262"/>
      <c r="C1432" s="264"/>
      <c r="D1432" s="262"/>
      <c r="E1432" s="263"/>
      <c r="F1432" s="264"/>
      <c r="G1432" s="274"/>
      <c r="H1432" s="266"/>
      <c r="I1432" s="274"/>
      <c r="J1432" s="266"/>
      <c r="K1432" s="274"/>
      <c r="L1432" s="266"/>
      <c r="M1432" s="271"/>
      <c r="N1432" s="266"/>
      <c r="O1432" s="269"/>
      <c r="P1432" s="270"/>
      <c r="Q1432" s="276"/>
      <c r="R1432" s="270"/>
      <c r="S1432" s="268"/>
      <c r="T1432" s="270"/>
      <c r="U1432" s="272"/>
      <c r="V1432" s="273"/>
      <c r="W1432" s="272"/>
      <c r="X1432" s="273"/>
      <c r="Y1432" s="319"/>
    </row>
    <row r="1433" spans="1:25" x14ac:dyDescent="0.3">
      <c r="A1433" s="262"/>
      <c r="B1433" s="262"/>
      <c r="C1433" s="264"/>
      <c r="D1433" s="262"/>
      <c r="E1433" s="263"/>
      <c r="F1433" s="264"/>
      <c r="G1433" s="274"/>
      <c r="H1433" s="266"/>
      <c r="I1433" s="274"/>
      <c r="J1433" s="266"/>
      <c r="K1433" s="274"/>
      <c r="L1433" s="266"/>
      <c r="M1433" s="271"/>
      <c r="N1433" s="266"/>
      <c r="O1433" s="269"/>
      <c r="P1433" s="270"/>
      <c r="Q1433" s="276"/>
      <c r="R1433" s="270"/>
      <c r="S1433" s="268"/>
      <c r="T1433" s="270"/>
      <c r="U1433" s="272"/>
      <c r="V1433" s="273"/>
      <c r="W1433" s="272"/>
      <c r="X1433" s="273"/>
      <c r="Y1433" s="319"/>
    </row>
    <row r="1434" spans="1:25" x14ac:dyDescent="0.3">
      <c r="A1434" s="262"/>
      <c r="B1434" s="262"/>
      <c r="C1434" s="264"/>
      <c r="D1434" s="262"/>
      <c r="E1434" s="263"/>
      <c r="F1434" s="264"/>
      <c r="G1434" s="274"/>
      <c r="H1434" s="266"/>
      <c r="I1434" s="274"/>
      <c r="J1434" s="266"/>
      <c r="K1434" s="274"/>
      <c r="L1434" s="266"/>
      <c r="M1434" s="271"/>
      <c r="N1434" s="266"/>
      <c r="O1434" s="269"/>
      <c r="P1434" s="270"/>
      <c r="Q1434" s="276"/>
      <c r="R1434" s="270"/>
      <c r="S1434" s="268"/>
      <c r="T1434" s="270"/>
      <c r="U1434" s="272"/>
      <c r="V1434" s="273"/>
      <c r="W1434" s="272"/>
      <c r="X1434" s="273"/>
      <c r="Y1434" s="319"/>
    </row>
    <row r="1435" spans="1:25" x14ac:dyDescent="0.3">
      <c r="A1435" s="262"/>
      <c r="B1435" s="262"/>
      <c r="C1435" s="264"/>
      <c r="D1435" s="262"/>
      <c r="E1435" s="263"/>
      <c r="F1435" s="264"/>
      <c r="G1435" s="274"/>
      <c r="H1435" s="266"/>
      <c r="I1435" s="274"/>
      <c r="J1435" s="266"/>
      <c r="K1435" s="274"/>
      <c r="L1435" s="266"/>
      <c r="M1435" s="271"/>
      <c r="N1435" s="266"/>
      <c r="O1435" s="269"/>
      <c r="P1435" s="270"/>
      <c r="Q1435" s="276"/>
      <c r="R1435" s="270"/>
      <c r="S1435" s="268"/>
      <c r="T1435" s="270"/>
      <c r="U1435" s="272"/>
      <c r="V1435" s="273"/>
      <c r="W1435" s="272"/>
      <c r="X1435" s="273"/>
      <c r="Y1435" s="319"/>
    </row>
    <row r="1436" spans="1:25" x14ac:dyDescent="0.3">
      <c r="A1436" s="262"/>
      <c r="B1436" s="262"/>
      <c r="C1436" s="264"/>
      <c r="D1436" s="262"/>
      <c r="E1436" s="263"/>
      <c r="F1436" s="264"/>
      <c r="G1436" s="274"/>
      <c r="H1436" s="266"/>
      <c r="I1436" s="274"/>
      <c r="J1436" s="266"/>
      <c r="K1436" s="274"/>
      <c r="L1436" s="266"/>
      <c r="M1436" s="271"/>
      <c r="N1436" s="266"/>
      <c r="O1436" s="269"/>
      <c r="P1436" s="270"/>
      <c r="Q1436" s="276"/>
      <c r="R1436" s="270"/>
      <c r="S1436" s="268"/>
      <c r="T1436" s="270"/>
      <c r="U1436" s="272"/>
      <c r="V1436" s="273"/>
      <c r="W1436" s="272"/>
      <c r="X1436" s="273"/>
      <c r="Y1436" s="319"/>
    </row>
    <row r="1437" spans="1:25" x14ac:dyDescent="0.3">
      <c r="A1437" s="262"/>
      <c r="B1437" s="262"/>
      <c r="C1437" s="264"/>
      <c r="D1437" s="262"/>
      <c r="E1437" s="263"/>
      <c r="F1437" s="264"/>
      <c r="G1437" s="274"/>
      <c r="H1437" s="266"/>
      <c r="I1437" s="274"/>
      <c r="J1437" s="266"/>
      <c r="K1437" s="274"/>
      <c r="L1437" s="266"/>
      <c r="M1437" s="271"/>
      <c r="N1437" s="266"/>
      <c r="O1437" s="269"/>
      <c r="P1437" s="270"/>
      <c r="Q1437" s="276"/>
      <c r="R1437" s="270"/>
      <c r="S1437" s="268"/>
      <c r="T1437" s="270"/>
      <c r="U1437" s="272"/>
      <c r="V1437" s="273"/>
      <c r="W1437" s="272"/>
      <c r="X1437" s="273"/>
      <c r="Y1437" s="319"/>
    </row>
    <row r="1438" spans="1:25" x14ac:dyDescent="0.3">
      <c r="A1438" s="262"/>
      <c r="B1438" s="262"/>
      <c r="C1438" s="264"/>
      <c r="D1438" s="262"/>
      <c r="E1438" s="263"/>
      <c r="F1438" s="264"/>
      <c r="G1438" s="274"/>
      <c r="H1438" s="266"/>
      <c r="I1438" s="274"/>
      <c r="J1438" s="266"/>
      <c r="K1438" s="274"/>
      <c r="L1438" s="266"/>
      <c r="M1438" s="271"/>
      <c r="N1438" s="266"/>
      <c r="O1438" s="269"/>
      <c r="P1438" s="270"/>
      <c r="Q1438" s="276"/>
      <c r="R1438" s="270"/>
      <c r="S1438" s="268"/>
      <c r="T1438" s="270"/>
      <c r="U1438" s="272"/>
      <c r="V1438" s="273"/>
      <c r="W1438" s="272"/>
      <c r="X1438" s="273"/>
      <c r="Y1438" s="319"/>
    </row>
    <row r="1439" spans="1:25" x14ac:dyDescent="0.3">
      <c r="A1439" s="262"/>
      <c r="B1439" s="262"/>
      <c r="C1439" s="264"/>
      <c r="D1439" s="262"/>
      <c r="E1439" s="263"/>
      <c r="F1439" s="264"/>
      <c r="G1439" s="274"/>
      <c r="H1439" s="266"/>
      <c r="I1439" s="274"/>
      <c r="J1439" s="266"/>
      <c r="K1439" s="274"/>
      <c r="L1439" s="266"/>
      <c r="M1439" s="271"/>
      <c r="N1439" s="266"/>
      <c r="O1439" s="269"/>
      <c r="P1439" s="270"/>
      <c r="Q1439" s="276"/>
      <c r="R1439" s="270"/>
      <c r="S1439" s="268"/>
      <c r="T1439" s="270"/>
      <c r="U1439" s="272"/>
      <c r="V1439" s="273"/>
      <c r="W1439" s="272"/>
      <c r="X1439" s="273"/>
      <c r="Y1439" s="319"/>
    </row>
    <row r="1440" spans="1:25" x14ac:dyDescent="0.3">
      <c r="A1440" s="262"/>
      <c r="B1440" s="262"/>
      <c r="C1440" s="264"/>
      <c r="D1440" s="262"/>
      <c r="E1440" s="263"/>
      <c r="F1440" s="264"/>
      <c r="G1440" s="274"/>
      <c r="H1440" s="266"/>
      <c r="I1440" s="274"/>
      <c r="J1440" s="266"/>
      <c r="K1440" s="274"/>
      <c r="L1440" s="266"/>
      <c r="M1440" s="271"/>
      <c r="N1440" s="266"/>
      <c r="O1440" s="269"/>
      <c r="P1440" s="270"/>
      <c r="Q1440" s="276"/>
      <c r="R1440" s="270"/>
      <c r="S1440" s="268"/>
      <c r="T1440" s="270"/>
      <c r="U1440" s="272"/>
      <c r="V1440" s="273"/>
      <c r="W1440" s="272"/>
      <c r="X1440" s="273"/>
      <c r="Y1440" s="319"/>
    </row>
    <row r="1441" spans="1:25" x14ac:dyDescent="0.3">
      <c r="A1441" s="262"/>
      <c r="B1441" s="262"/>
      <c r="C1441" s="264"/>
      <c r="D1441" s="262"/>
      <c r="E1441" s="263"/>
      <c r="F1441" s="264"/>
      <c r="G1441" s="265"/>
      <c r="H1441" s="266"/>
      <c r="I1441" s="267"/>
      <c r="J1441" s="266"/>
      <c r="K1441" s="267"/>
      <c r="L1441" s="266"/>
      <c r="M1441" s="268"/>
      <c r="N1441" s="266"/>
      <c r="O1441" s="269"/>
      <c r="P1441" s="270"/>
      <c r="Q1441" s="269"/>
      <c r="R1441" s="270"/>
      <c r="S1441" s="271"/>
      <c r="T1441" s="270"/>
      <c r="U1441" s="272"/>
      <c r="V1441" s="273"/>
      <c r="W1441" s="272"/>
      <c r="X1441" s="273"/>
      <c r="Y1441" s="319"/>
    </row>
    <row r="1442" spans="1:25" x14ac:dyDescent="0.3">
      <c r="A1442" s="262"/>
      <c r="B1442" s="262"/>
      <c r="C1442" s="264"/>
      <c r="D1442" s="262"/>
      <c r="E1442" s="263"/>
      <c r="F1442" s="264"/>
      <c r="G1442" s="274"/>
      <c r="H1442" s="266"/>
      <c r="I1442" s="274"/>
      <c r="J1442" s="266"/>
      <c r="K1442" s="274"/>
      <c r="L1442" s="266"/>
      <c r="M1442" s="271"/>
      <c r="N1442" s="266"/>
      <c r="O1442" s="269"/>
      <c r="P1442" s="270"/>
      <c r="Q1442" s="276"/>
      <c r="R1442" s="270"/>
      <c r="S1442" s="268"/>
      <c r="T1442" s="270"/>
      <c r="U1442" s="272"/>
      <c r="V1442" s="273"/>
      <c r="W1442" s="272"/>
      <c r="X1442" s="273"/>
      <c r="Y1442" s="319"/>
    </row>
    <row r="1443" spans="1:25" x14ac:dyDescent="0.3">
      <c r="A1443" s="262"/>
      <c r="B1443" s="262"/>
      <c r="C1443" s="264"/>
      <c r="D1443" s="262"/>
      <c r="E1443" s="263"/>
      <c r="F1443" s="264"/>
      <c r="G1443" s="274"/>
      <c r="H1443" s="266"/>
      <c r="I1443" s="274"/>
      <c r="J1443" s="266"/>
      <c r="K1443" s="274"/>
      <c r="L1443" s="266"/>
      <c r="M1443" s="271"/>
      <c r="N1443" s="266"/>
      <c r="O1443" s="269"/>
      <c r="P1443" s="270"/>
      <c r="Q1443" s="276"/>
      <c r="R1443" s="270"/>
      <c r="S1443" s="268"/>
      <c r="T1443" s="270"/>
      <c r="U1443" s="272"/>
      <c r="V1443" s="273"/>
      <c r="W1443" s="272"/>
      <c r="X1443" s="273"/>
      <c r="Y1443" s="319"/>
    </row>
    <row r="1444" spans="1:25" x14ac:dyDescent="0.3">
      <c r="A1444" s="262"/>
      <c r="B1444" s="262"/>
      <c r="C1444" s="264"/>
      <c r="D1444" s="262"/>
      <c r="E1444" s="263"/>
      <c r="F1444" s="264"/>
      <c r="G1444" s="274"/>
      <c r="H1444" s="266"/>
      <c r="I1444" s="274"/>
      <c r="J1444" s="266"/>
      <c r="K1444" s="274"/>
      <c r="L1444" s="266"/>
      <c r="M1444" s="271"/>
      <c r="N1444" s="266"/>
      <c r="O1444" s="269"/>
      <c r="P1444" s="270"/>
      <c r="Q1444" s="276"/>
      <c r="R1444" s="270"/>
      <c r="S1444" s="268"/>
      <c r="T1444" s="270"/>
      <c r="U1444" s="272"/>
      <c r="V1444" s="273"/>
      <c r="W1444" s="272"/>
      <c r="X1444" s="273"/>
      <c r="Y1444" s="319"/>
    </row>
    <row r="1445" spans="1:25" x14ac:dyDescent="0.3">
      <c r="A1445" s="262"/>
      <c r="B1445" s="262"/>
      <c r="C1445" s="264"/>
      <c r="D1445" s="262"/>
      <c r="E1445" s="263"/>
      <c r="F1445" s="264"/>
      <c r="G1445" s="274"/>
      <c r="H1445" s="266"/>
      <c r="I1445" s="274"/>
      <c r="J1445" s="266"/>
      <c r="K1445" s="274"/>
      <c r="L1445" s="266"/>
      <c r="M1445" s="271"/>
      <c r="N1445" s="266"/>
      <c r="O1445" s="275"/>
      <c r="P1445" s="270"/>
      <c r="Q1445" s="276"/>
      <c r="R1445" s="270"/>
      <c r="S1445" s="268"/>
      <c r="T1445" s="270"/>
      <c r="U1445" s="272"/>
      <c r="V1445" s="273"/>
      <c r="W1445" s="272"/>
      <c r="X1445" s="273"/>
      <c r="Y1445" s="319"/>
    </row>
    <row r="1446" spans="1:25" x14ac:dyDescent="0.3">
      <c r="A1446" s="262"/>
      <c r="B1446" s="262"/>
      <c r="C1446" s="264"/>
      <c r="D1446" s="262"/>
      <c r="E1446" s="263"/>
      <c r="F1446" s="264"/>
      <c r="G1446" s="274"/>
      <c r="H1446" s="266"/>
      <c r="I1446" s="274"/>
      <c r="J1446" s="266"/>
      <c r="K1446" s="274"/>
      <c r="L1446" s="266"/>
      <c r="M1446" s="271"/>
      <c r="N1446" s="266"/>
      <c r="O1446" s="275"/>
      <c r="P1446" s="270"/>
      <c r="Q1446" s="276"/>
      <c r="R1446" s="270"/>
      <c r="S1446" s="268"/>
      <c r="T1446" s="270"/>
      <c r="U1446" s="272"/>
      <c r="V1446" s="273"/>
      <c r="W1446" s="272"/>
      <c r="X1446" s="273"/>
      <c r="Y1446" s="319"/>
    </row>
    <row r="1447" spans="1:25" x14ac:dyDescent="0.3">
      <c r="A1447" s="262"/>
      <c r="B1447" s="262"/>
      <c r="C1447" s="264"/>
      <c r="D1447" s="262"/>
      <c r="E1447" s="263"/>
      <c r="F1447" s="264"/>
      <c r="G1447" s="265"/>
      <c r="H1447" s="266"/>
      <c r="I1447" s="267"/>
      <c r="J1447" s="266"/>
      <c r="K1447" s="267"/>
      <c r="L1447" s="266"/>
      <c r="M1447" s="268"/>
      <c r="N1447" s="266"/>
      <c r="O1447" s="269"/>
      <c r="P1447" s="270"/>
      <c r="Q1447" s="269"/>
      <c r="R1447" s="270"/>
      <c r="S1447" s="271"/>
      <c r="T1447" s="270"/>
      <c r="U1447" s="272"/>
      <c r="V1447" s="273"/>
      <c r="W1447" s="272"/>
      <c r="X1447" s="273"/>
      <c r="Y1447" s="319"/>
    </row>
    <row r="1448" spans="1:25" x14ac:dyDescent="0.3">
      <c r="A1448" s="262"/>
      <c r="B1448" s="262"/>
      <c r="C1448" s="264"/>
      <c r="D1448" s="262"/>
      <c r="E1448" s="263"/>
      <c r="F1448" s="264"/>
      <c r="G1448" s="265"/>
      <c r="H1448" s="266"/>
      <c r="I1448" s="267"/>
      <c r="J1448" s="266"/>
      <c r="K1448" s="267"/>
      <c r="L1448" s="266"/>
      <c r="M1448" s="268"/>
      <c r="N1448" s="266"/>
      <c r="O1448" s="269"/>
      <c r="P1448" s="270"/>
      <c r="Q1448" s="269"/>
      <c r="R1448" s="270"/>
      <c r="S1448" s="271"/>
      <c r="T1448" s="270"/>
      <c r="U1448" s="272"/>
      <c r="V1448" s="273"/>
      <c r="W1448" s="272"/>
      <c r="X1448" s="273"/>
      <c r="Y1448" s="319"/>
    </row>
    <row r="1449" spans="1:25" x14ac:dyDescent="0.3">
      <c r="A1449" s="262"/>
      <c r="B1449" s="262"/>
      <c r="C1449" s="264"/>
      <c r="D1449" s="262"/>
      <c r="E1449" s="263"/>
      <c r="F1449" s="264"/>
      <c r="G1449" s="274"/>
      <c r="H1449" s="266"/>
      <c r="I1449" s="274"/>
      <c r="J1449" s="266"/>
      <c r="K1449" s="274"/>
      <c r="L1449" s="266"/>
      <c r="M1449" s="271"/>
      <c r="N1449" s="266"/>
      <c r="O1449" s="269"/>
      <c r="P1449" s="270"/>
      <c r="Q1449" s="276"/>
      <c r="R1449" s="270"/>
      <c r="S1449" s="268"/>
      <c r="T1449" s="270"/>
      <c r="U1449" s="272"/>
      <c r="V1449" s="273"/>
      <c r="W1449" s="272"/>
      <c r="X1449" s="273"/>
      <c r="Y1449" s="319"/>
    </row>
    <row r="1450" spans="1:25" x14ac:dyDescent="0.3">
      <c r="A1450" s="262"/>
      <c r="B1450" s="262"/>
      <c r="C1450" s="264"/>
      <c r="D1450" s="262"/>
      <c r="E1450" s="263"/>
      <c r="F1450" s="264"/>
      <c r="G1450" s="274"/>
      <c r="H1450" s="266"/>
      <c r="I1450" s="274"/>
      <c r="J1450" s="266"/>
      <c r="K1450" s="274"/>
      <c r="L1450" s="266"/>
      <c r="M1450" s="271"/>
      <c r="N1450" s="266"/>
      <c r="O1450" s="269"/>
      <c r="P1450" s="270"/>
      <c r="Q1450" s="276"/>
      <c r="R1450" s="270"/>
      <c r="S1450" s="268"/>
      <c r="T1450" s="270"/>
      <c r="U1450" s="272"/>
      <c r="V1450" s="273"/>
      <c r="W1450" s="272"/>
      <c r="X1450" s="273"/>
      <c r="Y1450" s="319"/>
    </row>
    <row r="1451" spans="1:25" x14ac:dyDescent="0.3">
      <c r="A1451" s="262"/>
      <c r="B1451" s="262"/>
      <c r="C1451" s="264"/>
      <c r="D1451" s="262"/>
      <c r="E1451" s="263"/>
      <c r="F1451" s="264"/>
      <c r="G1451" s="274"/>
      <c r="H1451" s="266"/>
      <c r="I1451" s="274"/>
      <c r="J1451" s="266"/>
      <c r="K1451" s="274"/>
      <c r="L1451" s="266"/>
      <c r="M1451" s="271"/>
      <c r="N1451" s="266"/>
      <c r="O1451" s="269"/>
      <c r="P1451" s="270"/>
      <c r="Q1451" s="276"/>
      <c r="R1451" s="270"/>
      <c r="S1451" s="268"/>
      <c r="T1451" s="270"/>
      <c r="U1451" s="272"/>
      <c r="V1451" s="273"/>
      <c r="W1451" s="272"/>
      <c r="X1451" s="273"/>
      <c r="Y1451" s="319"/>
    </row>
    <row r="1452" spans="1:25" x14ac:dyDescent="0.3">
      <c r="A1452" s="262"/>
      <c r="B1452" s="262"/>
      <c r="C1452" s="264"/>
      <c r="D1452" s="262"/>
      <c r="E1452" s="263"/>
      <c r="F1452" s="264"/>
      <c r="G1452" s="265"/>
      <c r="H1452" s="266"/>
      <c r="I1452" s="267"/>
      <c r="J1452" s="266"/>
      <c r="K1452" s="267"/>
      <c r="L1452" s="266"/>
      <c r="M1452" s="268"/>
      <c r="N1452" s="266"/>
      <c r="O1452" s="269"/>
      <c r="P1452" s="270"/>
      <c r="Q1452" s="276"/>
      <c r="R1452" s="270"/>
      <c r="S1452" s="268"/>
      <c r="T1452" s="270"/>
      <c r="U1452" s="272"/>
      <c r="V1452" s="273"/>
      <c r="W1452" s="272"/>
      <c r="X1452" s="273"/>
      <c r="Y1452" s="319"/>
    </row>
    <row r="1453" spans="1:25" x14ac:dyDescent="0.3">
      <c r="A1453" s="262"/>
      <c r="B1453" s="262"/>
      <c r="C1453" s="264"/>
      <c r="D1453" s="262"/>
      <c r="E1453" s="263"/>
      <c r="F1453" s="264"/>
      <c r="G1453" s="265"/>
      <c r="H1453" s="266"/>
      <c r="I1453" s="267"/>
      <c r="J1453" s="266"/>
      <c r="K1453" s="267"/>
      <c r="L1453" s="266"/>
      <c r="M1453" s="268"/>
      <c r="N1453" s="266"/>
      <c r="O1453" s="269"/>
      <c r="P1453" s="270"/>
      <c r="Q1453" s="276"/>
      <c r="R1453" s="270"/>
      <c r="S1453" s="268"/>
      <c r="T1453" s="270"/>
      <c r="U1453" s="272"/>
      <c r="V1453" s="273"/>
      <c r="W1453" s="272"/>
      <c r="X1453" s="273"/>
      <c r="Y1453" s="319"/>
    </row>
    <row r="1454" spans="1:25" x14ac:dyDescent="0.3">
      <c r="A1454" s="262"/>
      <c r="B1454" s="262"/>
      <c r="C1454" s="264"/>
      <c r="D1454" s="262"/>
      <c r="E1454" s="263"/>
      <c r="F1454" s="264"/>
      <c r="G1454" s="265"/>
      <c r="H1454" s="266"/>
      <c r="I1454" s="267"/>
      <c r="J1454" s="266"/>
      <c r="K1454" s="267"/>
      <c r="L1454" s="266"/>
      <c r="M1454" s="268"/>
      <c r="N1454" s="266"/>
      <c r="O1454" s="269"/>
      <c r="P1454" s="270"/>
      <c r="Q1454" s="276"/>
      <c r="R1454" s="270"/>
      <c r="S1454" s="268"/>
      <c r="T1454" s="270"/>
      <c r="U1454" s="272"/>
      <c r="V1454" s="273"/>
      <c r="W1454" s="272"/>
      <c r="X1454" s="273"/>
      <c r="Y1454" s="319"/>
    </row>
    <row r="1455" spans="1:25" x14ac:dyDescent="0.3">
      <c r="A1455" s="262"/>
      <c r="B1455" s="262"/>
      <c r="C1455" s="264"/>
      <c r="D1455" s="262"/>
      <c r="E1455" s="263"/>
      <c r="F1455" s="264"/>
      <c r="G1455" s="274"/>
      <c r="H1455" s="266"/>
      <c r="I1455" s="274"/>
      <c r="J1455" s="266"/>
      <c r="K1455" s="274"/>
      <c r="L1455" s="266"/>
      <c r="M1455" s="271"/>
      <c r="N1455" s="266"/>
      <c r="O1455" s="269"/>
      <c r="P1455" s="270"/>
      <c r="Q1455" s="269"/>
      <c r="R1455" s="270"/>
      <c r="S1455" s="271"/>
      <c r="T1455" s="270"/>
      <c r="U1455" s="272"/>
      <c r="V1455" s="273"/>
      <c r="W1455" s="278"/>
      <c r="X1455" s="273"/>
      <c r="Y1455" s="319"/>
    </row>
    <row r="1456" spans="1:25" x14ac:dyDescent="0.3">
      <c r="A1456" s="3"/>
      <c r="B1456" s="3"/>
      <c r="C1456" s="4"/>
      <c r="D1456" s="3"/>
      <c r="E1456" s="3"/>
      <c r="F1456" s="4"/>
      <c r="G1456" s="5"/>
      <c r="H1456" s="6"/>
      <c r="I1456" s="5"/>
      <c r="J1456" s="6"/>
      <c r="K1456" s="5"/>
      <c r="L1456" s="6"/>
      <c r="M1456" s="5"/>
      <c r="N1456" s="6"/>
      <c r="O1456" s="7"/>
      <c r="P1456" s="8"/>
      <c r="Q1456" s="7"/>
      <c r="R1456" s="8"/>
      <c r="S1456" s="7"/>
      <c r="T1456" s="8"/>
      <c r="U1456" s="9"/>
      <c r="V1456" s="10"/>
      <c r="W1456" s="9"/>
      <c r="X1456" s="10"/>
      <c r="Y1456" s="2"/>
    </row>
    <row r="1457" spans="1:25" x14ac:dyDescent="0.3">
      <c r="A1457" s="262"/>
      <c r="B1457" s="262"/>
      <c r="C1457" s="264"/>
      <c r="D1457" s="262"/>
      <c r="E1457" s="263"/>
      <c r="F1457" s="264"/>
      <c r="G1457" s="265"/>
      <c r="H1457" s="266"/>
      <c r="I1457" s="267"/>
      <c r="J1457" s="266"/>
      <c r="K1457" s="267"/>
      <c r="L1457" s="266"/>
      <c r="M1457" s="268"/>
      <c r="N1457" s="266"/>
      <c r="O1457" s="269"/>
      <c r="P1457" s="270"/>
      <c r="Q1457" s="269"/>
      <c r="R1457" s="270"/>
      <c r="S1457" s="271"/>
      <c r="T1457" s="270"/>
      <c r="U1457" s="272"/>
      <c r="V1457" s="273"/>
      <c r="W1457" s="272"/>
      <c r="X1457" s="273"/>
      <c r="Y1457" s="319"/>
    </row>
    <row r="1458" spans="1:25" x14ac:dyDescent="0.3">
      <c r="A1458" s="262"/>
      <c r="B1458" s="262"/>
      <c r="C1458" s="264"/>
      <c r="D1458" s="262"/>
      <c r="E1458" s="263"/>
      <c r="F1458" s="264"/>
      <c r="G1458" s="265"/>
      <c r="H1458" s="266"/>
      <c r="I1458" s="267"/>
      <c r="J1458" s="266"/>
      <c r="K1458" s="267"/>
      <c r="L1458" s="266"/>
      <c r="M1458" s="268"/>
      <c r="N1458" s="266"/>
      <c r="O1458" s="269"/>
      <c r="P1458" s="270"/>
      <c r="Q1458" s="269"/>
      <c r="R1458" s="270"/>
      <c r="S1458" s="271"/>
      <c r="T1458" s="270"/>
      <c r="U1458" s="272"/>
      <c r="V1458" s="273"/>
      <c r="W1458" s="272"/>
      <c r="X1458" s="273"/>
      <c r="Y1458" s="319"/>
    </row>
    <row r="1459" spans="1:25" x14ac:dyDescent="0.3">
      <c r="A1459" s="262"/>
      <c r="B1459" s="262"/>
      <c r="C1459" s="264"/>
      <c r="D1459" s="262"/>
      <c r="E1459" s="263"/>
      <c r="F1459" s="264"/>
      <c r="G1459" s="265"/>
      <c r="H1459" s="266"/>
      <c r="I1459" s="267"/>
      <c r="J1459" s="266"/>
      <c r="K1459" s="267"/>
      <c r="L1459" s="266"/>
      <c r="M1459" s="268"/>
      <c r="N1459" s="266"/>
      <c r="O1459" s="269"/>
      <c r="P1459" s="270"/>
      <c r="Q1459" s="269"/>
      <c r="R1459" s="270"/>
      <c r="S1459" s="271"/>
      <c r="T1459" s="270"/>
      <c r="U1459" s="272"/>
      <c r="V1459" s="273"/>
      <c r="W1459" s="272"/>
      <c r="X1459" s="273"/>
      <c r="Y1459" s="319"/>
    </row>
    <row r="1460" spans="1:25" x14ac:dyDescent="0.3">
      <c r="A1460" s="262"/>
      <c r="B1460" s="262"/>
      <c r="C1460" s="264"/>
      <c r="D1460" s="262"/>
      <c r="E1460" s="263"/>
      <c r="F1460" s="264"/>
      <c r="G1460" s="274"/>
      <c r="H1460" s="266"/>
      <c r="I1460" s="274"/>
      <c r="J1460" s="266"/>
      <c r="K1460" s="274"/>
      <c r="L1460" s="266"/>
      <c r="M1460" s="271"/>
      <c r="N1460" s="266"/>
      <c r="O1460" s="275"/>
      <c r="P1460" s="270"/>
      <c r="Q1460" s="276"/>
      <c r="R1460" s="270"/>
      <c r="S1460" s="268"/>
      <c r="T1460" s="270"/>
      <c r="U1460" s="272"/>
      <c r="V1460" s="273"/>
      <c r="W1460" s="272"/>
      <c r="X1460" s="273"/>
      <c r="Y1460" s="319"/>
    </row>
    <row r="1461" spans="1:25" x14ac:dyDescent="0.3">
      <c r="A1461" s="262"/>
      <c r="B1461" s="262"/>
      <c r="C1461" s="264"/>
      <c r="D1461" s="262"/>
      <c r="E1461" s="263"/>
      <c r="F1461" s="264"/>
      <c r="G1461" s="274"/>
      <c r="H1461" s="266"/>
      <c r="I1461" s="274"/>
      <c r="J1461" s="266"/>
      <c r="K1461" s="274"/>
      <c r="L1461" s="266"/>
      <c r="M1461" s="271"/>
      <c r="N1461" s="266"/>
      <c r="O1461" s="269"/>
      <c r="P1461" s="270"/>
      <c r="Q1461" s="269"/>
      <c r="R1461" s="270"/>
      <c r="S1461" s="271"/>
      <c r="T1461" s="270"/>
      <c r="U1461" s="277"/>
      <c r="V1461" s="273"/>
      <c r="W1461" s="278"/>
      <c r="X1461" s="273"/>
      <c r="Y1461" s="319"/>
    </row>
    <row r="1462" spans="1:25" x14ac:dyDescent="0.3">
      <c r="A1462" s="262"/>
      <c r="B1462" s="262"/>
      <c r="C1462" s="264"/>
      <c r="D1462" s="262"/>
      <c r="E1462" s="263"/>
      <c r="F1462" s="264"/>
      <c r="G1462" s="265"/>
      <c r="H1462" s="266"/>
      <c r="I1462" s="267"/>
      <c r="J1462" s="266"/>
      <c r="K1462" s="267"/>
      <c r="L1462" s="266"/>
      <c r="M1462" s="268"/>
      <c r="N1462" s="266"/>
      <c r="O1462" s="269"/>
      <c r="P1462" s="270"/>
      <c r="Q1462" s="269"/>
      <c r="R1462" s="270"/>
      <c r="S1462" s="271"/>
      <c r="T1462" s="270"/>
      <c r="U1462" s="272"/>
      <c r="V1462" s="273"/>
      <c r="W1462" s="272"/>
      <c r="X1462" s="273"/>
      <c r="Y1462" s="319"/>
    </row>
    <row r="1463" spans="1:25" x14ac:dyDescent="0.3">
      <c r="A1463" s="262"/>
      <c r="B1463" s="262"/>
      <c r="C1463" s="264"/>
      <c r="D1463" s="262"/>
      <c r="E1463" s="263"/>
      <c r="F1463" s="264"/>
      <c r="G1463" s="274"/>
      <c r="H1463" s="266"/>
      <c r="I1463" s="274"/>
      <c r="J1463" s="266"/>
      <c r="K1463" s="274"/>
      <c r="L1463" s="266"/>
      <c r="M1463" s="271"/>
      <c r="N1463" s="266"/>
      <c r="O1463" s="275"/>
      <c r="P1463" s="270"/>
      <c r="Q1463" s="276"/>
      <c r="R1463" s="270"/>
      <c r="S1463" s="268"/>
      <c r="T1463" s="270"/>
      <c r="U1463" s="272"/>
      <c r="V1463" s="273"/>
      <c r="W1463" s="272"/>
      <c r="X1463" s="273"/>
      <c r="Y1463" s="319"/>
    </row>
    <row r="1464" spans="1:25" x14ac:dyDescent="0.3">
      <c r="A1464" s="262"/>
      <c r="B1464" s="262"/>
      <c r="C1464" s="264"/>
      <c r="D1464" s="262"/>
      <c r="E1464" s="263"/>
      <c r="F1464" s="264"/>
      <c r="G1464" s="274"/>
      <c r="H1464" s="266"/>
      <c r="I1464" s="274"/>
      <c r="J1464" s="266"/>
      <c r="K1464" s="274"/>
      <c r="L1464" s="266"/>
      <c r="M1464" s="271"/>
      <c r="N1464" s="266"/>
      <c r="O1464" s="275"/>
      <c r="P1464" s="270"/>
      <c r="Q1464" s="276"/>
      <c r="R1464" s="270"/>
      <c r="S1464" s="268"/>
      <c r="T1464" s="270"/>
      <c r="U1464" s="272"/>
      <c r="V1464" s="273"/>
      <c r="W1464" s="272"/>
      <c r="X1464" s="273"/>
      <c r="Y1464" s="319"/>
    </row>
    <row r="1465" spans="1:25" x14ac:dyDescent="0.3">
      <c r="A1465" s="262"/>
      <c r="B1465" s="262"/>
      <c r="C1465" s="264"/>
      <c r="D1465" s="262"/>
      <c r="E1465" s="263"/>
      <c r="F1465" s="264"/>
      <c r="G1465" s="274"/>
      <c r="H1465" s="266"/>
      <c r="I1465" s="274"/>
      <c r="J1465" s="266"/>
      <c r="K1465" s="274"/>
      <c r="L1465" s="266"/>
      <c r="M1465" s="271"/>
      <c r="N1465" s="266"/>
      <c r="O1465" s="275"/>
      <c r="P1465" s="270"/>
      <c r="Q1465" s="276"/>
      <c r="R1465" s="270"/>
      <c r="S1465" s="268"/>
      <c r="T1465" s="270"/>
      <c r="U1465" s="272"/>
      <c r="V1465" s="273"/>
      <c r="W1465" s="272"/>
      <c r="X1465" s="273"/>
      <c r="Y1465" s="319"/>
    </row>
    <row r="1466" spans="1:25" x14ac:dyDescent="0.3">
      <c r="A1466" s="262"/>
      <c r="B1466" s="262"/>
      <c r="C1466" s="264"/>
      <c r="D1466" s="262"/>
      <c r="E1466" s="263"/>
      <c r="F1466" s="264"/>
      <c r="G1466" s="274"/>
      <c r="H1466" s="266"/>
      <c r="I1466" s="274"/>
      <c r="J1466" s="266"/>
      <c r="K1466" s="274"/>
      <c r="L1466" s="266"/>
      <c r="M1466" s="271"/>
      <c r="N1466" s="266"/>
      <c r="O1466" s="275"/>
      <c r="P1466" s="270"/>
      <c r="Q1466" s="276"/>
      <c r="R1466" s="270"/>
      <c r="S1466" s="268"/>
      <c r="T1466" s="270"/>
      <c r="U1466" s="272"/>
      <c r="V1466" s="273"/>
      <c r="W1466" s="272"/>
      <c r="X1466" s="273"/>
      <c r="Y1466" s="319"/>
    </row>
    <row r="1467" spans="1:25" x14ac:dyDescent="0.3">
      <c r="A1467" s="262"/>
      <c r="B1467" s="262"/>
      <c r="C1467" s="264"/>
      <c r="D1467" s="262"/>
      <c r="E1467" s="263"/>
      <c r="F1467" s="264"/>
      <c r="G1467" s="274"/>
      <c r="H1467" s="266"/>
      <c r="I1467" s="274"/>
      <c r="J1467" s="266"/>
      <c r="K1467" s="274"/>
      <c r="L1467" s="266"/>
      <c r="M1467" s="271"/>
      <c r="N1467" s="266"/>
      <c r="O1467" s="275"/>
      <c r="P1467" s="270"/>
      <c r="Q1467" s="276"/>
      <c r="R1467" s="270"/>
      <c r="S1467" s="268"/>
      <c r="T1467" s="270"/>
      <c r="U1467" s="272"/>
      <c r="V1467" s="273"/>
      <c r="W1467" s="272"/>
      <c r="X1467" s="273"/>
      <c r="Y1467" s="319"/>
    </row>
    <row r="1468" spans="1:25" x14ac:dyDescent="0.3">
      <c r="A1468" s="262"/>
      <c r="B1468" s="262"/>
      <c r="C1468" s="264"/>
      <c r="D1468" s="262"/>
      <c r="E1468" s="263"/>
      <c r="F1468" s="264"/>
      <c r="G1468" s="274"/>
      <c r="H1468" s="266"/>
      <c r="I1468" s="274"/>
      <c r="J1468" s="266"/>
      <c r="K1468" s="274"/>
      <c r="L1468" s="266"/>
      <c r="M1468" s="271"/>
      <c r="N1468" s="266"/>
      <c r="O1468" s="275"/>
      <c r="P1468" s="270"/>
      <c r="Q1468" s="276"/>
      <c r="R1468" s="270"/>
      <c r="S1468" s="268"/>
      <c r="T1468" s="270"/>
      <c r="U1468" s="272"/>
      <c r="V1468" s="273"/>
      <c r="W1468" s="272"/>
      <c r="X1468" s="273"/>
      <c r="Y1468" s="319"/>
    </row>
    <row r="1469" spans="1:25" x14ac:dyDescent="0.3">
      <c r="A1469" s="262"/>
      <c r="B1469" s="262"/>
      <c r="C1469" s="264"/>
      <c r="D1469" s="262"/>
      <c r="E1469" s="263"/>
      <c r="F1469" s="264"/>
      <c r="G1469" s="265"/>
      <c r="H1469" s="266"/>
      <c r="I1469" s="267"/>
      <c r="J1469" s="266"/>
      <c r="K1469" s="267"/>
      <c r="L1469" s="266"/>
      <c r="M1469" s="268"/>
      <c r="N1469" s="266"/>
      <c r="O1469" s="269"/>
      <c r="P1469" s="270"/>
      <c r="Q1469" s="269"/>
      <c r="R1469" s="270"/>
      <c r="S1469" s="271"/>
      <c r="T1469" s="270"/>
      <c r="U1469" s="272"/>
      <c r="V1469" s="273"/>
      <c r="W1469" s="272"/>
      <c r="X1469" s="273"/>
      <c r="Y1469" s="319"/>
    </row>
    <row r="1470" spans="1:25" x14ac:dyDescent="0.3">
      <c r="A1470" s="262"/>
      <c r="B1470" s="262"/>
      <c r="C1470" s="264"/>
      <c r="D1470" s="262"/>
      <c r="E1470" s="263"/>
      <c r="F1470" s="264"/>
      <c r="G1470" s="265"/>
      <c r="H1470" s="266"/>
      <c r="I1470" s="267"/>
      <c r="J1470" s="266"/>
      <c r="K1470" s="267"/>
      <c r="L1470" s="266"/>
      <c r="M1470" s="268"/>
      <c r="N1470" s="266"/>
      <c r="O1470" s="269"/>
      <c r="P1470" s="270"/>
      <c r="Q1470" s="269"/>
      <c r="R1470" s="270"/>
      <c r="S1470" s="271"/>
      <c r="T1470" s="270"/>
      <c r="U1470" s="272"/>
      <c r="V1470" s="273"/>
      <c r="W1470" s="272"/>
      <c r="X1470" s="273"/>
      <c r="Y1470" s="319"/>
    </row>
    <row r="1471" spans="1:25" x14ac:dyDescent="0.3">
      <c r="A1471" s="262"/>
      <c r="B1471" s="262"/>
      <c r="C1471" s="264"/>
      <c r="D1471" s="262"/>
      <c r="E1471" s="263"/>
      <c r="F1471" s="264"/>
      <c r="G1471" s="274"/>
      <c r="H1471" s="266"/>
      <c r="I1471" s="274"/>
      <c r="J1471" s="266"/>
      <c r="K1471" s="274"/>
      <c r="L1471" s="266"/>
      <c r="M1471" s="271"/>
      <c r="N1471" s="266"/>
      <c r="O1471" s="275"/>
      <c r="P1471" s="270"/>
      <c r="Q1471" s="276"/>
      <c r="R1471" s="270"/>
      <c r="S1471" s="268"/>
      <c r="T1471" s="270"/>
      <c r="U1471" s="272"/>
      <c r="V1471" s="273"/>
      <c r="W1471" s="272"/>
      <c r="X1471" s="273"/>
      <c r="Y1471" s="319"/>
    </row>
    <row r="1472" spans="1:25" x14ac:dyDescent="0.3">
      <c r="A1472" s="262"/>
      <c r="B1472" s="262"/>
      <c r="C1472" s="264"/>
      <c r="D1472" s="262"/>
      <c r="E1472" s="263"/>
      <c r="F1472" s="264"/>
      <c r="G1472" s="274"/>
      <c r="H1472" s="266"/>
      <c r="I1472" s="274"/>
      <c r="J1472" s="266"/>
      <c r="K1472" s="274"/>
      <c r="L1472" s="266"/>
      <c r="M1472" s="271"/>
      <c r="N1472" s="266"/>
      <c r="O1472" s="269"/>
      <c r="P1472" s="270"/>
      <c r="Q1472" s="276"/>
      <c r="R1472" s="270"/>
      <c r="S1472" s="268"/>
      <c r="T1472" s="270"/>
      <c r="U1472" s="272"/>
      <c r="V1472" s="273"/>
      <c r="W1472" s="272"/>
      <c r="X1472" s="273"/>
      <c r="Y1472" s="319"/>
    </row>
    <row r="1473" spans="1:25" x14ac:dyDescent="0.3">
      <c r="A1473" s="262"/>
      <c r="B1473" s="262"/>
      <c r="C1473" s="264"/>
      <c r="D1473" s="262"/>
      <c r="E1473" s="263"/>
      <c r="F1473" s="264"/>
      <c r="G1473" s="274"/>
      <c r="H1473" s="266"/>
      <c r="I1473" s="274"/>
      <c r="J1473" s="266"/>
      <c r="K1473" s="274"/>
      <c r="L1473" s="266"/>
      <c r="M1473" s="271"/>
      <c r="N1473" s="266"/>
      <c r="O1473" s="269"/>
      <c r="P1473" s="270"/>
      <c r="Q1473" s="276"/>
      <c r="R1473" s="270"/>
      <c r="S1473" s="268"/>
      <c r="T1473" s="270"/>
      <c r="U1473" s="272"/>
      <c r="V1473" s="273"/>
      <c r="W1473" s="272"/>
      <c r="X1473" s="273"/>
      <c r="Y1473" s="319"/>
    </row>
    <row r="1474" spans="1:25" x14ac:dyDescent="0.3">
      <c r="A1474" s="262"/>
      <c r="B1474" s="262"/>
      <c r="C1474" s="264"/>
      <c r="D1474" s="262"/>
      <c r="E1474" s="263"/>
      <c r="F1474" s="264"/>
      <c r="G1474" s="274"/>
      <c r="H1474" s="266"/>
      <c r="I1474" s="274"/>
      <c r="J1474" s="266"/>
      <c r="K1474" s="274"/>
      <c r="L1474" s="266"/>
      <c r="M1474" s="271"/>
      <c r="N1474" s="266"/>
      <c r="O1474" s="269"/>
      <c r="P1474" s="270"/>
      <c r="Q1474" s="276"/>
      <c r="R1474" s="270"/>
      <c r="S1474" s="268"/>
      <c r="T1474" s="270"/>
      <c r="U1474" s="272"/>
      <c r="V1474" s="273"/>
      <c r="W1474" s="272"/>
      <c r="X1474" s="273"/>
      <c r="Y1474" s="319"/>
    </row>
    <row r="1475" spans="1:25" x14ac:dyDescent="0.3">
      <c r="A1475" s="262"/>
      <c r="B1475" s="262"/>
      <c r="C1475" s="264"/>
      <c r="D1475" s="262"/>
      <c r="E1475" s="263"/>
      <c r="F1475" s="264"/>
      <c r="G1475" s="274"/>
      <c r="H1475" s="266"/>
      <c r="I1475" s="274"/>
      <c r="J1475" s="266"/>
      <c r="K1475" s="274"/>
      <c r="L1475" s="266"/>
      <c r="M1475" s="271"/>
      <c r="N1475" s="266"/>
      <c r="O1475" s="275"/>
      <c r="P1475" s="270"/>
      <c r="Q1475" s="276"/>
      <c r="R1475" s="270"/>
      <c r="S1475" s="268"/>
      <c r="T1475" s="270"/>
      <c r="U1475" s="272"/>
      <c r="V1475" s="273"/>
      <c r="W1475" s="272"/>
      <c r="X1475" s="273"/>
      <c r="Y1475" s="319"/>
    </row>
    <row r="1476" spans="1:25" x14ac:dyDescent="0.3">
      <c r="A1476" s="262"/>
      <c r="B1476" s="262"/>
      <c r="C1476" s="264"/>
      <c r="D1476" s="262"/>
      <c r="E1476" s="263"/>
      <c r="F1476" s="264"/>
      <c r="G1476" s="274"/>
      <c r="H1476" s="266"/>
      <c r="I1476" s="274"/>
      <c r="J1476" s="266"/>
      <c r="K1476" s="274"/>
      <c r="L1476" s="266"/>
      <c r="M1476" s="271"/>
      <c r="N1476" s="266"/>
      <c r="O1476" s="275"/>
      <c r="P1476" s="270"/>
      <c r="Q1476" s="276"/>
      <c r="R1476" s="270"/>
      <c r="S1476" s="268"/>
      <c r="T1476" s="270"/>
      <c r="U1476" s="272"/>
      <c r="V1476" s="273"/>
      <c r="W1476" s="272"/>
      <c r="X1476" s="273"/>
      <c r="Y1476" s="319"/>
    </row>
    <row r="1477" spans="1:25" x14ac:dyDescent="0.3">
      <c r="A1477" s="262"/>
      <c r="B1477" s="262"/>
      <c r="C1477" s="264"/>
      <c r="D1477" s="262"/>
      <c r="E1477" s="263"/>
      <c r="F1477" s="264"/>
      <c r="G1477" s="274"/>
      <c r="H1477" s="266"/>
      <c r="I1477" s="274"/>
      <c r="J1477" s="266"/>
      <c r="K1477" s="274"/>
      <c r="L1477" s="266"/>
      <c r="M1477" s="271"/>
      <c r="N1477" s="266"/>
      <c r="O1477" s="269"/>
      <c r="P1477" s="270"/>
      <c r="Q1477" s="276"/>
      <c r="R1477" s="270"/>
      <c r="S1477" s="268"/>
      <c r="T1477" s="270"/>
      <c r="U1477" s="272"/>
      <c r="V1477" s="273"/>
      <c r="W1477" s="272"/>
      <c r="X1477" s="273"/>
      <c r="Y1477" s="319"/>
    </row>
    <row r="1478" spans="1:25" x14ac:dyDescent="0.3">
      <c r="A1478" s="262"/>
      <c r="B1478" s="262"/>
      <c r="C1478" s="264"/>
      <c r="D1478" s="262"/>
      <c r="E1478" s="263"/>
      <c r="F1478" s="264"/>
      <c r="G1478" s="274"/>
      <c r="H1478" s="266"/>
      <c r="I1478" s="274"/>
      <c r="J1478" s="266"/>
      <c r="K1478" s="274"/>
      <c r="L1478" s="266"/>
      <c r="M1478" s="271"/>
      <c r="N1478" s="266"/>
      <c r="O1478" s="269"/>
      <c r="P1478" s="270"/>
      <c r="Q1478" s="276"/>
      <c r="R1478" s="270"/>
      <c r="S1478" s="268"/>
      <c r="T1478" s="270"/>
      <c r="U1478" s="272"/>
      <c r="V1478" s="273"/>
      <c r="W1478" s="272"/>
      <c r="X1478" s="273"/>
      <c r="Y1478" s="319"/>
    </row>
    <row r="1479" spans="1:25" x14ac:dyDescent="0.3">
      <c r="A1479" s="262"/>
      <c r="B1479" s="262"/>
      <c r="C1479" s="264"/>
      <c r="D1479" s="262"/>
      <c r="E1479" s="263"/>
      <c r="F1479" s="264"/>
      <c r="G1479" s="274"/>
      <c r="H1479" s="266"/>
      <c r="I1479" s="274"/>
      <c r="J1479" s="266"/>
      <c r="K1479" s="274"/>
      <c r="L1479" s="266"/>
      <c r="M1479" s="271"/>
      <c r="N1479" s="266"/>
      <c r="O1479" s="269"/>
      <c r="P1479" s="270"/>
      <c r="Q1479" s="276"/>
      <c r="R1479" s="270"/>
      <c r="S1479" s="268"/>
      <c r="T1479" s="270"/>
      <c r="U1479" s="272"/>
      <c r="V1479" s="273"/>
      <c r="W1479" s="272"/>
      <c r="X1479" s="273"/>
      <c r="Y1479" s="319"/>
    </row>
    <row r="1480" spans="1:25" x14ac:dyDescent="0.3">
      <c r="A1480" s="262"/>
      <c r="B1480" s="262"/>
      <c r="C1480" s="264"/>
      <c r="D1480" s="262"/>
      <c r="E1480" s="263"/>
      <c r="F1480" s="264"/>
      <c r="G1480" s="265"/>
      <c r="H1480" s="266"/>
      <c r="I1480" s="267"/>
      <c r="J1480" s="266"/>
      <c r="K1480" s="267"/>
      <c r="L1480" s="266"/>
      <c r="M1480" s="268"/>
      <c r="N1480" s="266"/>
      <c r="O1480" s="269"/>
      <c r="P1480" s="270"/>
      <c r="Q1480" s="269"/>
      <c r="R1480" s="270"/>
      <c r="S1480" s="271"/>
      <c r="T1480" s="270"/>
      <c r="U1480" s="272"/>
      <c r="V1480" s="273"/>
      <c r="W1480" s="272"/>
      <c r="X1480" s="273"/>
      <c r="Y1480" s="319"/>
    </row>
    <row r="1481" spans="1:25" x14ac:dyDescent="0.3">
      <c r="A1481" s="262"/>
      <c r="B1481" s="262"/>
      <c r="C1481" s="264"/>
      <c r="D1481" s="262"/>
      <c r="E1481" s="263"/>
      <c r="F1481" s="264"/>
      <c r="G1481" s="274"/>
      <c r="H1481" s="266"/>
      <c r="I1481" s="274"/>
      <c r="J1481" s="266"/>
      <c r="K1481" s="274"/>
      <c r="L1481" s="266"/>
      <c r="M1481" s="271"/>
      <c r="N1481" s="266"/>
      <c r="O1481" s="269"/>
      <c r="P1481" s="270"/>
      <c r="Q1481" s="276"/>
      <c r="R1481" s="270"/>
      <c r="S1481" s="268"/>
      <c r="T1481" s="270"/>
      <c r="U1481" s="272"/>
      <c r="V1481" s="273"/>
      <c r="W1481" s="272"/>
      <c r="X1481" s="273"/>
      <c r="Y1481" s="319"/>
    </row>
    <row r="1482" spans="1:25" x14ac:dyDescent="0.3">
      <c r="A1482" s="262"/>
      <c r="B1482" s="262"/>
      <c r="C1482" s="264"/>
      <c r="D1482" s="262"/>
      <c r="E1482" s="263"/>
      <c r="F1482" s="264"/>
      <c r="G1482" s="274"/>
      <c r="H1482" s="266"/>
      <c r="I1482" s="274"/>
      <c r="J1482" s="266"/>
      <c r="K1482" s="274"/>
      <c r="L1482" s="266"/>
      <c r="M1482" s="271"/>
      <c r="N1482" s="266"/>
      <c r="O1482" s="269"/>
      <c r="P1482" s="270"/>
      <c r="Q1482" s="276"/>
      <c r="R1482" s="270"/>
      <c r="S1482" s="268"/>
      <c r="T1482" s="270"/>
      <c r="U1482" s="272"/>
      <c r="V1482" s="273"/>
      <c r="W1482" s="272"/>
      <c r="X1482" s="273"/>
      <c r="Y1482" s="319"/>
    </row>
    <row r="1483" spans="1:25" x14ac:dyDescent="0.3">
      <c r="A1483" s="262"/>
      <c r="B1483" s="262"/>
      <c r="C1483" s="264"/>
      <c r="D1483" s="262"/>
      <c r="E1483" s="263"/>
      <c r="F1483" s="264"/>
      <c r="G1483" s="274"/>
      <c r="H1483" s="266"/>
      <c r="I1483" s="274"/>
      <c r="J1483" s="266"/>
      <c r="K1483" s="274"/>
      <c r="L1483" s="266"/>
      <c r="M1483" s="271"/>
      <c r="N1483" s="266"/>
      <c r="O1483" s="269"/>
      <c r="P1483" s="270"/>
      <c r="Q1483" s="276"/>
      <c r="R1483" s="270"/>
      <c r="S1483" s="268"/>
      <c r="T1483" s="270"/>
      <c r="U1483" s="272"/>
      <c r="V1483" s="273"/>
      <c r="W1483" s="272"/>
      <c r="X1483" s="273"/>
      <c r="Y1483" s="319"/>
    </row>
    <row r="1484" spans="1:25" x14ac:dyDescent="0.3">
      <c r="A1484" s="262"/>
      <c r="B1484" s="262"/>
      <c r="C1484" s="264"/>
      <c r="D1484" s="262"/>
      <c r="E1484" s="263"/>
      <c r="F1484" s="264"/>
      <c r="G1484" s="274"/>
      <c r="H1484" s="266"/>
      <c r="I1484" s="274"/>
      <c r="J1484" s="266"/>
      <c r="K1484" s="274"/>
      <c r="L1484" s="266"/>
      <c r="M1484" s="271"/>
      <c r="N1484" s="266"/>
      <c r="O1484" s="275"/>
      <c r="P1484" s="270"/>
      <c r="Q1484" s="276"/>
      <c r="R1484" s="270"/>
      <c r="S1484" s="268"/>
      <c r="T1484" s="270"/>
      <c r="U1484" s="272"/>
      <c r="V1484" s="273"/>
      <c r="W1484" s="272"/>
      <c r="X1484" s="273"/>
      <c r="Y1484" s="319"/>
    </row>
    <row r="1485" spans="1:25" x14ac:dyDescent="0.3">
      <c r="A1485" s="262"/>
      <c r="B1485" s="262"/>
      <c r="C1485" s="264"/>
      <c r="D1485" s="262"/>
      <c r="E1485" s="263"/>
      <c r="F1485" s="264"/>
      <c r="G1485" s="274"/>
      <c r="H1485" s="266"/>
      <c r="I1485" s="274"/>
      <c r="J1485" s="266"/>
      <c r="K1485" s="274"/>
      <c r="L1485" s="266"/>
      <c r="M1485" s="271"/>
      <c r="N1485" s="266"/>
      <c r="O1485" s="275"/>
      <c r="P1485" s="270"/>
      <c r="Q1485" s="276"/>
      <c r="R1485" s="270"/>
      <c r="S1485" s="268"/>
      <c r="T1485" s="270"/>
      <c r="U1485" s="272"/>
      <c r="V1485" s="273"/>
      <c r="W1485" s="272"/>
      <c r="X1485" s="273"/>
      <c r="Y1485" s="319"/>
    </row>
    <row r="1486" spans="1:25" x14ac:dyDescent="0.3">
      <c r="A1486" s="262"/>
      <c r="B1486" s="262"/>
      <c r="C1486" s="264"/>
      <c r="D1486" s="262"/>
      <c r="E1486" s="263"/>
      <c r="F1486" s="264"/>
      <c r="G1486" s="265"/>
      <c r="H1486" s="266"/>
      <c r="I1486" s="267"/>
      <c r="J1486" s="266"/>
      <c r="K1486" s="267"/>
      <c r="L1486" s="266"/>
      <c r="M1486" s="268"/>
      <c r="N1486" s="266"/>
      <c r="O1486" s="269"/>
      <c r="P1486" s="270"/>
      <c r="Q1486" s="269"/>
      <c r="R1486" s="270"/>
      <c r="S1486" s="271"/>
      <c r="T1486" s="270"/>
      <c r="U1486" s="272"/>
      <c r="V1486" s="273"/>
      <c r="W1486" s="272"/>
      <c r="X1486" s="273"/>
      <c r="Y1486" s="319"/>
    </row>
    <row r="1487" spans="1:25" x14ac:dyDescent="0.3">
      <c r="A1487" s="262"/>
      <c r="B1487" s="262"/>
      <c r="C1487" s="264"/>
      <c r="D1487" s="262"/>
      <c r="E1487" s="263"/>
      <c r="F1487" s="264"/>
      <c r="G1487" s="265"/>
      <c r="H1487" s="266"/>
      <c r="I1487" s="267"/>
      <c r="J1487" s="266"/>
      <c r="K1487" s="267"/>
      <c r="L1487" s="266"/>
      <c r="M1487" s="268"/>
      <c r="N1487" s="266"/>
      <c r="O1487" s="269"/>
      <c r="P1487" s="270"/>
      <c r="Q1487" s="269"/>
      <c r="R1487" s="270"/>
      <c r="S1487" s="271"/>
      <c r="T1487" s="270"/>
      <c r="U1487" s="272"/>
      <c r="V1487" s="273"/>
      <c r="W1487" s="272"/>
      <c r="X1487" s="273"/>
      <c r="Y1487" s="319"/>
    </row>
    <row r="1488" spans="1:25" x14ac:dyDescent="0.3">
      <c r="A1488" s="262"/>
      <c r="B1488" s="262"/>
      <c r="C1488" s="264"/>
      <c r="D1488" s="262"/>
      <c r="E1488" s="263"/>
      <c r="F1488" s="264"/>
      <c r="G1488" s="274"/>
      <c r="H1488" s="266"/>
      <c r="I1488" s="274"/>
      <c r="J1488" s="266"/>
      <c r="K1488" s="274"/>
      <c r="L1488" s="266"/>
      <c r="M1488" s="271"/>
      <c r="N1488" s="266"/>
      <c r="O1488" s="269"/>
      <c r="P1488" s="270"/>
      <c r="Q1488" s="276"/>
      <c r="R1488" s="270"/>
      <c r="S1488" s="268"/>
      <c r="T1488" s="270"/>
      <c r="U1488" s="272"/>
      <c r="V1488" s="273"/>
      <c r="W1488" s="272"/>
      <c r="X1488" s="273"/>
      <c r="Y1488" s="319"/>
    </row>
    <row r="1489" spans="1:25" x14ac:dyDescent="0.3">
      <c r="A1489" s="262"/>
      <c r="B1489" s="262"/>
      <c r="C1489" s="264"/>
      <c r="D1489" s="262"/>
      <c r="E1489" s="263"/>
      <c r="F1489" s="264"/>
      <c r="G1489" s="274"/>
      <c r="H1489" s="266"/>
      <c r="I1489" s="274"/>
      <c r="J1489" s="266"/>
      <c r="K1489" s="274"/>
      <c r="L1489" s="266"/>
      <c r="M1489" s="271"/>
      <c r="N1489" s="266"/>
      <c r="O1489" s="269"/>
      <c r="P1489" s="270"/>
      <c r="Q1489" s="276"/>
      <c r="R1489" s="270"/>
      <c r="S1489" s="268"/>
      <c r="T1489" s="270"/>
      <c r="U1489" s="272"/>
      <c r="V1489" s="273"/>
      <c r="W1489" s="272"/>
      <c r="X1489" s="273"/>
      <c r="Y1489" s="319"/>
    </row>
    <row r="1490" spans="1:25" x14ac:dyDescent="0.3">
      <c r="A1490" s="262"/>
      <c r="B1490" s="262"/>
      <c r="C1490" s="264"/>
      <c r="D1490" s="262"/>
      <c r="E1490" s="263"/>
      <c r="F1490" s="264"/>
      <c r="G1490" s="274"/>
      <c r="H1490" s="266"/>
      <c r="I1490" s="274"/>
      <c r="J1490" s="266"/>
      <c r="K1490" s="274"/>
      <c r="L1490" s="266"/>
      <c r="M1490" s="271"/>
      <c r="N1490" s="266"/>
      <c r="O1490" s="269"/>
      <c r="P1490" s="270"/>
      <c r="Q1490" s="276"/>
      <c r="R1490" s="270"/>
      <c r="S1490" s="268"/>
      <c r="T1490" s="270"/>
      <c r="U1490" s="272"/>
      <c r="V1490" s="273"/>
      <c r="W1490" s="272"/>
      <c r="X1490" s="273"/>
      <c r="Y1490" s="319"/>
    </row>
    <row r="1491" spans="1:25" x14ac:dyDescent="0.3">
      <c r="A1491" s="262"/>
      <c r="B1491" s="262"/>
      <c r="C1491" s="264"/>
      <c r="D1491" s="262"/>
      <c r="E1491" s="263"/>
      <c r="F1491" s="264"/>
      <c r="G1491" s="265"/>
      <c r="H1491" s="266"/>
      <c r="I1491" s="267"/>
      <c r="J1491" s="266"/>
      <c r="K1491" s="267"/>
      <c r="L1491" s="266"/>
      <c r="M1491" s="268"/>
      <c r="N1491" s="266"/>
      <c r="O1491" s="269"/>
      <c r="P1491" s="270"/>
      <c r="Q1491" s="276"/>
      <c r="R1491" s="270"/>
      <c r="S1491" s="268"/>
      <c r="T1491" s="270"/>
      <c r="U1491" s="272"/>
      <c r="V1491" s="273"/>
      <c r="W1491" s="272"/>
      <c r="X1491" s="273"/>
      <c r="Y1491" s="319"/>
    </row>
    <row r="1492" spans="1:25" x14ac:dyDescent="0.3">
      <c r="A1492" s="262"/>
      <c r="B1492" s="262"/>
      <c r="C1492" s="264"/>
      <c r="D1492" s="262"/>
      <c r="E1492" s="263"/>
      <c r="F1492" s="264"/>
      <c r="G1492" s="265"/>
      <c r="H1492" s="266"/>
      <c r="I1492" s="267"/>
      <c r="J1492" s="266"/>
      <c r="K1492" s="267"/>
      <c r="L1492" s="266"/>
      <c r="M1492" s="268"/>
      <c r="N1492" s="266"/>
      <c r="O1492" s="269"/>
      <c r="P1492" s="270"/>
      <c r="Q1492" s="276"/>
      <c r="R1492" s="270"/>
      <c r="S1492" s="268"/>
      <c r="T1492" s="270"/>
      <c r="U1492" s="272"/>
      <c r="V1492" s="273"/>
      <c r="W1492" s="272"/>
      <c r="X1492" s="273"/>
      <c r="Y1492" s="319"/>
    </row>
    <row r="1493" spans="1:25" x14ac:dyDescent="0.3">
      <c r="A1493" s="262"/>
      <c r="B1493" s="262"/>
      <c r="C1493" s="264"/>
      <c r="D1493" s="262"/>
      <c r="E1493" s="263"/>
      <c r="F1493" s="264"/>
      <c r="G1493" s="265"/>
      <c r="H1493" s="266"/>
      <c r="I1493" s="267"/>
      <c r="J1493" s="266"/>
      <c r="K1493" s="267"/>
      <c r="L1493" s="266"/>
      <c r="M1493" s="268"/>
      <c r="N1493" s="266"/>
      <c r="O1493" s="269"/>
      <c r="P1493" s="270"/>
      <c r="Q1493" s="276"/>
      <c r="R1493" s="270"/>
      <c r="S1493" s="268"/>
      <c r="T1493" s="270"/>
      <c r="U1493" s="272"/>
      <c r="V1493" s="273"/>
      <c r="W1493" s="272"/>
      <c r="X1493" s="273"/>
      <c r="Y1493" s="319"/>
    </row>
    <row r="1494" spans="1:25" x14ac:dyDescent="0.3">
      <c r="A1494" s="262"/>
      <c r="B1494" s="262"/>
      <c r="C1494" s="264"/>
      <c r="D1494" s="262"/>
      <c r="E1494" s="263"/>
      <c r="F1494" s="264"/>
      <c r="G1494" s="274"/>
      <c r="H1494" s="266"/>
      <c r="I1494" s="274"/>
      <c r="J1494" s="266"/>
      <c r="K1494" s="274"/>
      <c r="L1494" s="266"/>
      <c r="M1494" s="271"/>
      <c r="N1494" s="266"/>
      <c r="O1494" s="269"/>
      <c r="P1494" s="270"/>
      <c r="Q1494" s="269"/>
      <c r="R1494" s="270"/>
      <c r="S1494" s="271"/>
      <c r="T1494" s="270"/>
      <c r="U1494" s="272"/>
      <c r="V1494" s="273"/>
      <c r="W1494" s="278"/>
      <c r="X1494" s="273"/>
      <c r="Y1494" s="319"/>
    </row>
    <row r="1495" spans="1:25" x14ac:dyDescent="0.3">
      <c r="A1495" s="320"/>
      <c r="B1495" s="320"/>
      <c r="C1495" s="321"/>
      <c r="D1495" s="320"/>
      <c r="E1495" s="320"/>
      <c r="F1495" s="321"/>
      <c r="G1495" s="322"/>
      <c r="H1495" s="323"/>
      <c r="I1495" s="322"/>
      <c r="J1495" s="323"/>
      <c r="K1495" s="322"/>
      <c r="L1495" s="323"/>
      <c r="M1495" s="322"/>
      <c r="N1495" s="323"/>
      <c r="O1495" s="324"/>
      <c r="P1495" s="325"/>
      <c r="Q1495" s="324"/>
      <c r="R1495" s="325"/>
      <c r="S1495" s="324"/>
      <c r="T1495" s="325"/>
      <c r="U1495" s="326"/>
      <c r="V1495" s="327"/>
      <c r="W1495" s="326"/>
      <c r="X1495" s="327"/>
      <c r="Y1495" s="2"/>
    </row>
    <row r="1496" spans="1:25" x14ac:dyDescent="0.3">
      <c r="A1496" s="3"/>
      <c r="B1496" s="3"/>
      <c r="C1496" s="4"/>
      <c r="D1496" s="3"/>
      <c r="E1496" s="3"/>
      <c r="F1496" s="4"/>
      <c r="G1496" s="5"/>
      <c r="H1496" s="6"/>
      <c r="I1496" s="5"/>
      <c r="J1496" s="6"/>
      <c r="K1496" s="5"/>
      <c r="L1496" s="6"/>
      <c r="M1496" s="5"/>
      <c r="N1496" s="6"/>
      <c r="O1496" s="7"/>
      <c r="P1496" s="8"/>
      <c r="Q1496" s="7"/>
      <c r="R1496" s="8"/>
      <c r="S1496" s="7"/>
      <c r="T1496" s="8"/>
      <c r="U1496" s="9"/>
      <c r="V1496" s="10"/>
      <c r="W1496" s="9"/>
      <c r="X1496" s="10"/>
      <c r="Y1496" s="2"/>
    </row>
    <row r="1497" spans="1:25" x14ac:dyDescent="0.3">
      <c r="A1497" s="262"/>
      <c r="B1497" s="262"/>
      <c r="C1497" s="264"/>
      <c r="D1497" s="262"/>
      <c r="E1497" s="263"/>
      <c r="F1497" s="264"/>
      <c r="G1497" s="265"/>
      <c r="H1497" s="266"/>
      <c r="I1497" s="267"/>
      <c r="J1497" s="266"/>
      <c r="K1497" s="267"/>
      <c r="L1497" s="266"/>
      <c r="M1497" s="268"/>
      <c r="N1497" s="266"/>
      <c r="O1497" s="269"/>
      <c r="P1497" s="270"/>
      <c r="Q1497" s="269"/>
      <c r="R1497" s="270"/>
      <c r="S1497" s="271"/>
      <c r="T1497" s="270"/>
      <c r="U1497" s="272"/>
      <c r="V1497" s="273"/>
      <c r="W1497" s="272"/>
      <c r="X1497" s="273"/>
      <c r="Y1497" s="319"/>
    </row>
    <row r="1498" spans="1:25" x14ac:dyDescent="0.3">
      <c r="A1498" s="262"/>
      <c r="B1498" s="262"/>
      <c r="C1498" s="264"/>
      <c r="D1498" s="262"/>
      <c r="E1498" s="263"/>
      <c r="F1498" s="264"/>
      <c r="G1498" s="265"/>
      <c r="H1498" s="266"/>
      <c r="I1498" s="267"/>
      <c r="J1498" s="266"/>
      <c r="K1498" s="267"/>
      <c r="L1498" s="266"/>
      <c r="M1498" s="268"/>
      <c r="N1498" s="266"/>
      <c r="O1498" s="269"/>
      <c r="P1498" s="270"/>
      <c r="Q1498" s="269"/>
      <c r="R1498" s="270"/>
      <c r="S1498" s="271"/>
      <c r="T1498" s="270"/>
      <c r="U1498" s="272"/>
      <c r="V1498" s="273"/>
      <c r="W1498" s="272"/>
      <c r="X1498" s="273"/>
      <c r="Y1498" s="319"/>
    </row>
    <row r="1499" spans="1:25" x14ac:dyDescent="0.3">
      <c r="A1499" s="262"/>
      <c r="B1499" s="262"/>
      <c r="C1499" s="264"/>
      <c r="D1499" s="262"/>
      <c r="E1499" s="263"/>
      <c r="F1499" s="264"/>
      <c r="G1499" s="265"/>
      <c r="H1499" s="266"/>
      <c r="I1499" s="267"/>
      <c r="J1499" s="266"/>
      <c r="K1499" s="267"/>
      <c r="L1499" s="266"/>
      <c r="M1499" s="268"/>
      <c r="N1499" s="266"/>
      <c r="O1499" s="269"/>
      <c r="P1499" s="270"/>
      <c r="Q1499" s="269"/>
      <c r="R1499" s="270"/>
      <c r="S1499" s="271"/>
      <c r="T1499" s="270"/>
      <c r="U1499" s="272"/>
      <c r="V1499" s="273"/>
      <c r="W1499" s="272"/>
      <c r="X1499" s="273"/>
      <c r="Y1499" s="319"/>
    </row>
    <row r="1500" spans="1:25" x14ac:dyDescent="0.3">
      <c r="A1500" s="262"/>
      <c r="B1500" s="262"/>
      <c r="C1500" s="264"/>
      <c r="D1500" s="262"/>
      <c r="E1500" s="263"/>
      <c r="F1500" s="264"/>
      <c r="G1500" s="274"/>
      <c r="H1500" s="266"/>
      <c r="I1500" s="274"/>
      <c r="J1500" s="266"/>
      <c r="K1500" s="274"/>
      <c r="L1500" s="266"/>
      <c r="M1500" s="271"/>
      <c r="N1500" s="266"/>
      <c r="O1500" s="275"/>
      <c r="P1500" s="270"/>
      <c r="Q1500" s="276"/>
      <c r="R1500" s="270"/>
      <c r="S1500" s="268"/>
      <c r="T1500" s="270"/>
      <c r="U1500" s="272"/>
      <c r="V1500" s="273"/>
      <c r="W1500" s="272"/>
      <c r="X1500" s="273"/>
      <c r="Y1500" s="319"/>
    </row>
    <row r="1501" spans="1:25" x14ac:dyDescent="0.3">
      <c r="A1501" s="262"/>
      <c r="B1501" s="262"/>
      <c r="C1501" s="264"/>
      <c r="D1501" s="262"/>
      <c r="E1501" s="263"/>
      <c r="F1501" s="264"/>
      <c r="G1501" s="274"/>
      <c r="H1501" s="266"/>
      <c r="I1501" s="274"/>
      <c r="J1501" s="266"/>
      <c r="K1501" s="274"/>
      <c r="L1501" s="266"/>
      <c r="M1501" s="271"/>
      <c r="N1501" s="266"/>
      <c r="O1501" s="269"/>
      <c r="P1501" s="270"/>
      <c r="Q1501" s="269"/>
      <c r="R1501" s="270"/>
      <c r="S1501" s="271"/>
      <c r="T1501" s="270"/>
      <c r="U1501" s="277"/>
      <c r="V1501" s="273"/>
      <c r="W1501" s="278"/>
      <c r="X1501" s="273"/>
      <c r="Y1501" s="319"/>
    </row>
    <row r="1502" spans="1:25" x14ac:dyDescent="0.3">
      <c r="A1502" s="262"/>
      <c r="B1502" s="262"/>
      <c r="C1502" s="264"/>
      <c r="D1502" s="262"/>
      <c r="E1502" s="263"/>
      <c r="F1502" s="264"/>
      <c r="G1502" s="265"/>
      <c r="H1502" s="266"/>
      <c r="I1502" s="267"/>
      <c r="J1502" s="266"/>
      <c r="K1502" s="267"/>
      <c r="L1502" s="266"/>
      <c r="M1502" s="268"/>
      <c r="N1502" s="266"/>
      <c r="O1502" s="269"/>
      <c r="P1502" s="270"/>
      <c r="Q1502" s="269"/>
      <c r="R1502" s="270"/>
      <c r="S1502" s="271"/>
      <c r="T1502" s="270"/>
      <c r="U1502" s="272"/>
      <c r="V1502" s="273"/>
      <c r="W1502" s="272"/>
      <c r="X1502" s="273"/>
      <c r="Y1502" s="319"/>
    </row>
    <row r="1503" spans="1:25" x14ac:dyDescent="0.3">
      <c r="A1503" s="262"/>
      <c r="B1503" s="262"/>
      <c r="C1503" s="264"/>
      <c r="D1503" s="262"/>
      <c r="E1503" s="263"/>
      <c r="F1503" s="264"/>
      <c r="G1503" s="274"/>
      <c r="H1503" s="266"/>
      <c r="I1503" s="274"/>
      <c r="J1503" s="266"/>
      <c r="K1503" s="274"/>
      <c r="L1503" s="266"/>
      <c r="M1503" s="271"/>
      <c r="N1503" s="266"/>
      <c r="O1503" s="275"/>
      <c r="P1503" s="270"/>
      <c r="Q1503" s="276"/>
      <c r="R1503" s="270"/>
      <c r="S1503" s="268"/>
      <c r="T1503" s="270"/>
      <c r="U1503" s="272"/>
      <c r="V1503" s="273"/>
      <c r="W1503" s="272"/>
      <c r="X1503" s="273"/>
      <c r="Y1503" s="319"/>
    </row>
    <row r="1504" spans="1:25" x14ac:dyDescent="0.3">
      <c r="A1504" s="262"/>
      <c r="B1504" s="262"/>
      <c r="C1504" s="264"/>
      <c r="D1504" s="262"/>
      <c r="E1504" s="263"/>
      <c r="F1504" s="264"/>
      <c r="G1504" s="274"/>
      <c r="H1504" s="266"/>
      <c r="I1504" s="274"/>
      <c r="J1504" s="266"/>
      <c r="K1504" s="274"/>
      <c r="L1504" s="266"/>
      <c r="M1504" s="271"/>
      <c r="N1504" s="266"/>
      <c r="O1504" s="275"/>
      <c r="P1504" s="270"/>
      <c r="Q1504" s="276"/>
      <c r="R1504" s="270"/>
      <c r="S1504" s="268"/>
      <c r="T1504" s="270"/>
      <c r="U1504" s="272"/>
      <c r="V1504" s="273"/>
      <c r="W1504" s="272"/>
      <c r="X1504" s="273"/>
      <c r="Y1504" s="319"/>
    </row>
    <row r="1505" spans="1:25" x14ac:dyDescent="0.3">
      <c r="A1505" s="262"/>
      <c r="B1505" s="262"/>
      <c r="C1505" s="264"/>
      <c r="D1505" s="262"/>
      <c r="E1505" s="263"/>
      <c r="F1505" s="264"/>
      <c r="G1505" s="274"/>
      <c r="H1505" s="266"/>
      <c r="I1505" s="274"/>
      <c r="J1505" s="266"/>
      <c r="K1505" s="274"/>
      <c r="L1505" s="266"/>
      <c r="M1505" s="271"/>
      <c r="N1505" s="266"/>
      <c r="O1505" s="275"/>
      <c r="P1505" s="270"/>
      <c r="Q1505" s="276"/>
      <c r="R1505" s="270"/>
      <c r="S1505" s="268"/>
      <c r="T1505" s="270"/>
      <c r="U1505" s="272"/>
      <c r="V1505" s="273"/>
      <c r="W1505" s="272"/>
      <c r="X1505" s="273"/>
      <c r="Y1505" s="319"/>
    </row>
    <row r="1506" spans="1:25" x14ac:dyDescent="0.3">
      <c r="A1506" s="262"/>
      <c r="B1506" s="262"/>
      <c r="C1506" s="264"/>
      <c r="D1506" s="262"/>
      <c r="E1506" s="263"/>
      <c r="F1506" s="264"/>
      <c r="G1506" s="274"/>
      <c r="H1506" s="266"/>
      <c r="I1506" s="274"/>
      <c r="J1506" s="266"/>
      <c r="K1506" s="274"/>
      <c r="L1506" s="266"/>
      <c r="M1506" s="271"/>
      <c r="N1506" s="266"/>
      <c r="O1506" s="275"/>
      <c r="P1506" s="270"/>
      <c r="Q1506" s="276"/>
      <c r="R1506" s="270"/>
      <c r="S1506" s="268"/>
      <c r="T1506" s="270"/>
      <c r="U1506" s="272"/>
      <c r="V1506" s="273"/>
      <c r="W1506" s="272"/>
      <c r="X1506" s="273"/>
      <c r="Y1506" s="319"/>
    </row>
    <row r="1507" spans="1:25" x14ac:dyDescent="0.3">
      <c r="A1507" s="262"/>
      <c r="B1507" s="262"/>
      <c r="C1507" s="264"/>
      <c r="D1507" s="262"/>
      <c r="E1507" s="263"/>
      <c r="F1507" s="264"/>
      <c r="G1507" s="274"/>
      <c r="H1507" s="266"/>
      <c r="I1507" s="274"/>
      <c r="J1507" s="266"/>
      <c r="K1507" s="274"/>
      <c r="L1507" s="266"/>
      <c r="M1507" s="271"/>
      <c r="N1507" s="266"/>
      <c r="O1507" s="275"/>
      <c r="P1507" s="270"/>
      <c r="Q1507" s="276"/>
      <c r="R1507" s="270"/>
      <c r="S1507" s="268"/>
      <c r="T1507" s="270"/>
      <c r="U1507" s="272"/>
      <c r="V1507" s="273"/>
      <c r="W1507" s="272"/>
      <c r="X1507" s="273"/>
      <c r="Y1507" s="319"/>
    </row>
    <row r="1508" spans="1:25" x14ac:dyDescent="0.3">
      <c r="A1508" s="262"/>
      <c r="B1508" s="262"/>
      <c r="C1508" s="264"/>
      <c r="D1508" s="262"/>
      <c r="E1508" s="263"/>
      <c r="F1508" s="264"/>
      <c r="G1508" s="274"/>
      <c r="H1508" s="266"/>
      <c r="I1508" s="274"/>
      <c r="J1508" s="266"/>
      <c r="K1508" s="274"/>
      <c r="L1508" s="266"/>
      <c r="M1508" s="271"/>
      <c r="N1508" s="266"/>
      <c r="O1508" s="275"/>
      <c r="P1508" s="270"/>
      <c r="Q1508" s="276"/>
      <c r="R1508" s="270"/>
      <c r="S1508" s="268"/>
      <c r="T1508" s="270"/>
      <c r="U1508" s="272"/>
      <c r="V1508" s="273"/>
      <c r="W1508" s="272"/>
      <c r="X1508" s="273"/>
      <c r="Y1508" s="319"/>
    </row>
    <row r="1509" spans="1:25" x14ac:dyDescent="0.3">
      <c r="A1509" s="262"/>
      <c r="B1509" s="262"/>
      <c r="C1509" s="264"/>
      <c r="D1509" s="262"/>
      <c r="E1509" s="263"/>
      <c r="F1509" s="264"/>
      <c r="G1509" s="274"/>
      <c r="H1509" s="266"/>
      <c r="I1509" s="274"/>
      <c r="J1509" s="266"/>
      <c r="K1509" s="274"/>
      <c r="L1509" s="266"/>
      <c r="M1509" s="271"/>
      <c r="N1509" s="266"/>
      <c r="O1509" s="275"/>
      <c r="P1509" s="270"/>
      <c r="Q1509" s="276"/>
      <c r="R1509" s="270"/>
      <c r="S1509" s="268"/>
      <c r="T1509" s="270"/>
      <c r="U1509" s="272"/>
      <c r="V1509" s="273"/>
      <c r="W1509" s="272"/>
      <c r="X1509" s="273"/>
      <c r="Y1509" s="319"/>
    </row>
    <row r="1510" spans="1:25" x14ac:dyDescent="0.3">
      <c r="A1510" s="262"/>
      <c r="B1510" s="262"/>
      <c r="C1510" s="264"/>
      <c r="D1510" s="262"/>
      <c r="E1510" s="263"/>
      <c r="F1510" s="264"/>
      <c r="G1510" s="274"/>
      <c r="H1510" s="266"/>
      <c r="I1510" s="274"/>
      <c r="J1510" s="266"/>
      <c r="K1510" s="274"/>
      <c r="L1510" s="266"/>
      <c r="M1510" s="271"/>
      <c r="N1510" s="266"/>
      <c r="O1510" s="275"/>
      <c r="P1510" s="270"/>
      <c r="Q1510" s="276"/>
      <c r="R1510" s="270"/>
      <c r="S1510" s="268"/>
      <c r="T1510" s="270"/>
      <c r="U1510" s="272"/>
      <c r="V1510" s="273"/>
      <c r="W1510" s="272"/>
      <c r="X1510" s="273"/>
      <c r="Y1510" s="319"/>
    </row>
    <row r="1511" spans="1:25" x14ac:dyDescent="0.3">
      <c r="A1511" s="262"/>
      <c r="B1511" s="262"/>
      <c r="C1511" s="264"/>
      <c r="D1511" s="262"/>
      <c r="E1511" s="263"/>
      <c r="F1511" s="264"/>
      <c r="G1511" s="265"/>
      <c r="H1511" s="266"/>
      <c r="I1511" s="267"/>
      <c r="J1511" s="266"/>
      <c r="K1511" s="267"/>
      <c r="L1511" s="266"/>
      <c r="M1511" s="268"/>
      <c r="N1511" s="266"/>
      <c r="O1511" s="269"/>
      <c r="P1511" s="270"/>
      <c r="Q1511" s="269"/>
      <c r="R1511" s="270"/>
      <c r="S1511" s="271"/>
      <c r="T1511" s="270"/>
      <c r="U1511" s="272"/>
      <c r="V1511" s="273"/>
      <c r="W1511" s="272"/>
      <c r="X1511" s="273"/>
      <c r="Y1511" s="319"/>
    </row>
    <row r="1512" spans="1:25" x14ac:dyDescent="0.3">
      <c r="A1512" s="262"/>
      <c r="B1512" s="262"/>
      <c r="C1512" s="264"/>
      <c r="D1512" s="262"/>
      <c r="E1512" s="263"/>
      <c r="F1512" s="264"/>
      <c r="G1512" s="265"/>
      <c r="H1512" s="266"/>
      <c r="I1512" s="267"/>
      <c r="J1512" s="266"/>
      <c r="K1512" s="267"/>
      <c r="L1512" s="266"/>
      <c r="M1512" s="268"/>
      <c r="N1512" s="266"/>
      <c r="O1512" s="269"/>
      <c r="P1512" s="270"/>
      <c r="Q1512" s="269"/>
      <c r="R1512" s="270"/>
      <c r="S1512" s="271"/>
      <c r="T1512" s="270"/>
      <c r="U1512" s="272"/>
      <c r="V1512" s="273"/>
      <c r="W1512" s="272"/>
      <c r="X1512" s="273"/>
      <c r="Y1512" s="319"/>
    </row>
    <row r="1513" spans="1:25" x14ac:dyDescent="0.3">
      <c r="A1513" s="262"/>
      <c r="B1513" s="262"/>
      <c r="C1513" s="264"/>
      <c r="D1513" s="262"/>
      <c r="E1513" s="263"/>
      <c r="F1513" s="264"/>
      <c r="G1513" s="274"/>
      <c r="H1513" s="266"/>
      <c r="I1513" s="274"/>
      <c r="J1513" s="266"/>
      <c r="K1513" s="274"/>
      <c r="L1513" s="266"/>
      <c r="M1513" s="271"/>
      <c r="N1513" s="266"/>
      <c r="O1513" s="275"/>
      <c r="P1513" s="270"/>
      <c r="Q1513" s="276"/>
      <c r="R1513" s="270"/>
      <c r="S1513" s="268"/>
      <c r="T1513" s="270"/>
      <c r="U1513" s="272"/>
      <c r="V1513" s="273"/>
      <c r="W1513" s="272"/>
      <c r="X1513" s="273"/>
      <c r="Y1513" s="319"/>
    </row>
    <row r="1514" spans="1:25" x14ac:dyDescent="0.3">
      <c r="A1514" s="262"/>
      <c r="B1514" s="262"/>
      <c r="C1514" s="264"/>
      <c r="D1514" s="262"/>
      <c r="E1514" s="263"/>
      <c r="F1514" s="264"/>
      <c r="G1514" s="274"/>
      <c r="H1514" s="266"/>
      <c r="I1514" s="274"/>
      <c r="J1514" s="266"/>
      <c r="K1514" s="274"/>
      <c r="L1514" s="266"/>
      <c r="M1514" s="271"/>
      <c r="N1514" s="266"/>
      <c r="O1514" s="275"/>
      <c r="P1514" s="270"/>
      <c r="Q1514" s="276"/>
      <c r="R1514" s="270"/>
      <c r="S1514" s="268"/>
      <c r="T1514" s="270"/>
      <c r="U1514" s="272"/>
      <c r="V1514" s="273"/>
      <c r="W1514" s="272"/>
      <c r="X1514" s="273"/>
      <c r="Y1514" s="319"/>
    </row>
    <row r="1515" spans="1:25" x14ac:dyDescent="0.3">
      <c r="A1515" s="262"/>
      <c r="B1515" s="262"/>
      <c r="C1515" s="264"/>
      <c r="D1515" s="262"/>
      <c r="E1515" s="263"/>
      <c r="F1515" s="264"/>
      <c r="G1515" s="274"/>
      <c r="H1515" s="266"/>
      <c r="I1515" s="274"/>
      <c r="J1515" s="266"/>
      <c r="K1515" s="274"/>
      <c r="L1515" s="266"/>
      <c r="M1515" s="271"/>
      <c r="N1515" s="266"/>
      <c r="O1515" s="275"/>
      <c r="P1515" s="270"/>
      <c r="Q1515" s="276"/>
      <c r="R1515" s="270"/>
      <c r="S1515" s="268"/>
      <c r="T1515" s="270"/>
      <c r="U1515" s="272"/>
      <c r="V1515" s="273"/>
      <c r="W1515" s="272"/>
      <c r="X1515" s="273"/>
      <c r="Y1515" s="319"/>
    </row>
    <row r="1516" spans="1:25" x14ac:dyDescent="0.3">
      <c r="A1516" s="262"/>
      <c r="B1516" s="262"/>
      <c r="C1516" s="264"/>
      <c r="D1516" s="262"/>
      <c r="E1516" s="263"/>
      <c r="F1516" s="264"/>
      <c r="G1516" s="274"/>
      <c r="H1516" s="266"/>
      <c r="I1516" s="274"/>
      <c r="J1516" s="266"/>
      <c r="K1516" s="274"/>
      <c r="L1516" s="266"/>
      <c r="M1516" s="271"/>
      <c r="N1516" s="266"/>
      <c r="O1516" s="269"/>
      <c r="P1516" s="270"/>
      <c r="Q1516" s="276"/>
      <c r="R1516" s="270"/>
      <c r="S1516" s="268"/>
      <c r="T1516" s="270"/>
      <c r="U1516" s="272"/>
      <c r="V1516" s="273"/>
      <c r="W1516" s="272"/>
      <c r="X1516" s="273"/>
      <c r="Y1516" s="319"/>
    </row>
    <row r="1517" spans="1:25" x14ac:dyDescent="0.3">
      <c r="A1517" s="262"/>
      <c r="B1517" s="262"/>
      <c r="C1517" s="264"/>
      <c r="D1517" s="262"/>
      <c r="E1517" s="263"/>
      <c r="F1517" s="264"/>
      <c r="G1517" s="274"/>
      <c r="H1517" s="266"/>
      <c r="I1517" s="274"/>
      <c r="J1517" s="266"/>
      <c r="K1517" s="274"/>
      <c r="L1517" s="266"/>
      <c r="M1517" s="271"/>
      <c r="N1517" s="266"/>
      <c r="O1517" s="269"/>
      <c r="P1517" s="270"/>
      <c r="Q1517" s="276"/>
      <c r="R1517" s="270"/>
      <c r="S1517" s="268"/>
      <c r="T1517" s="270"/>
      <c r="U1517" s="272"/>
      <c r="V1517" s="273"/>
      <c r="W1517" s="272"/>
      <c r="X1517" s="273"/>
      <c r="Y1517" s="319"/>
    </row>
    <row r="1518" spans="1:25" x14ac:dyDescent="0.3">
      <c r="A1518" s="262"/>
      <c r="B1518" s="262"/>
      <c r="C1518" s="264"/>
      <c r="D1518" s="262"/>
      <c r="E1518" s="263"/>
      <c r="F1518" s="264"/>
      <c r="G1518" s="274"/>
      <c r="H1518" s="266"/>
      <c r="I1518" s="274"/>
      <c r="J1518" s="266"/>
      <c r="K1518" s="274"/>
      <c r="L1518" s="266"/>
      <c r="M1518" s="271"/>
      <c r="N1518" s="266"/>
      <c r="O1518" s="269"/>
      <c r="P1518" s="270"/>
      <c r="Q1518" s="276"/>
      <c r="R1518" s="270"/>
      <c r="S1518" s="268"/>
      <c r="T1518" s="270"/>
      <c r="U1518" s="272"/>
      <c r="V1518" s="273"/>
      <c r="W1518" s="272"/>
      <c r="X1518" s="273"/>
      <c r="Y1518" s="319"/>
    </row>
    <row r="1519" spans="1:25" x14ac:dyDescent="0.3">
      <c r="A1519" s="262"/>
      <c r="B1519" s="262"/>
      <c r="C1519" s="264"/>
      <c r="D1519" s="262"/>
      <c r="E1519" s="263"/>
      <c r="F1519" s="264"/>
      <c r="G1519" s="274"/>
      <c r="H1519" s="266"/>
      <c r="I1519" s="274"/>
      <c r="J1519" s="266"/>
      <c r="K1519" s="274"/>
      <c r="L1519" s="266"/>
      <c r="M1519" s="271"/>
      <c r="N1519" s="266"/>
      <c r="O1519" s="275"/>
      <c r="P1519" s="270"/>
      <c r="Q1519" s="276"/>
      <c r="R1519" s="270"/>
      <c r="S1519" s="268"/>
      <c r="T1519" s="270"/>
      <c r="U1519" s="272"/>
      <c r="V1519" s="273"/>
      <c r="W1519" s="272"/>
      <c r="X1519" s="273"/>
      <c r="Y1519" s="319"/>
    </row>
    <row r="1520" spans="1:25" x14ac:dyDescent="0.3">
      <c r="A1520" s="262"/>
      <c r="B1520" s="262"/>
      <c r="C1520" s="264"/>
      <c r="D1520" s="262"/>
      <c r="E1520" s="263"/>
      <c r="F1520" s="264"/>
      <c r="G1520" s="274"/>
      <c r="H1520" s="266"/>
      <c r="I1520" s="274"/>
      <c r="J1520" s="266"/>
      <c r="K1520" s="274"/>
      <c r="L1520" s="266"/>
      <c r="M1520" s="271"/>
      <c r="N1520" s="266"/>
      <c r="O1520" s="275"/>
      <c r="P1520" s="270"/>
      <c r="Q1520" s="276"/>
      <c r="R1520" s="270"/>
      <c r="S1520" s="268"/>
      <c r="T1520" s="270"/>
      <c r="U1520" s="272"/>
      <c r="V1520" s="273"/>
      <c r="W1520" s="272"/>
      <c r="X1520" s="273"/>
      <c r="Y1520" s="319"/>
    </row>
    <row r="1521" spans="1:25" x14ac:dyDescent="0.3">
      <c r="A1521" s="262"/>
      <c r="B1521" s="262"/>
      <c r="C1521" s="264"/>
      <c r="D1521" s="262"/>
      <c r="E1521" s="263"/>
      <c r="F1521" s="264"/>
      <c r="G1521" s="274"/>
      <c r="H1521" s="266"/>
      <c r="I1521" s="274"/>
      <c r="J1521" s="266"/>
      <c r="K1521" s="274"/>
      <c r="L1521" s="266"/>
      <c r="M1521" s="271"/>
      <c r="N1521" s="266"/>
      <c r="O1521" s="269"/>
      <c r="P1521" s="270"/>
      <c r="Q1521" s="276"/>
      <c r="R1521" s="270"/>
      <c r="S1521" s="268"/>
      <c r="T1521" s="270"/>
      <c r="U1521" s="272"/>
      <c r="V1521" s="273"/>
      <c r="W1521" s="272"/>
      <c r="X1521" s="273"/>
      <c r="Y1521" s="319"/>
    </row>
    <row r="1522" spans="1:25" x14ac:dyDescent="0.3">
      <c r="A1522" s="262"/>
      <c r="B1522" s="262"/>
      <c r="C1522" s="264"/>
      <c r="D1522" s="262"/>
      <c r="E1522" s="263"/>
      <c r="F1522" s="264"/>
      <c r="G1522" s="274"/>
      <c r="H1522" s="266"/>
      <c r="I1522" s="274"/>
      <c r="J1522" s="266"/>
      <c r="K1522" s="274"/>
      <c r="L1522" s="266"/>
      <c r="M1522" s="271"/>
      <c r="N1522" s="266"/>
      <c r="O1522" s="269"/>
      <c r="P1522" s="270"/>
      <c r="Q1522" s="276"/>
      <c r="R1522" s="270"/>
      <c r="S1522" s="268"/>
      <c r="T1522" s="270"/>
      <c r="U1522" s="272"/>
      <c r="V1522" s="273"/>
      <c r="W1522" s="272"/>
      <c r="X1522" s="273"/>
      <c r="Y1522" s="319"/>
    </row>
    <row r="1523" spans="1:25" x14ac:dyDescent="0.3">
      <c r="A1523" s="262"/>
      <c r="B1523" s="262"/>
      <c r="C1523" s="264"/>
      <c r="D1523" s="262"/>
      <c r="E1523" s="263"/>
      <c r="F1523" s="264"/>
      <c r="G1523" s="274"/>
      <c r="H1523" s="266"/>
      <c r="I1523" s="274"/>
      <c r="J1523" s="266"/>
      <c r="K1523" s="274"/>
      <c r="L1523" s="266"/>
      <c r="M1523" s="271"/>
      <c r="N1523" s="266"/>
      <c r="O1523" s="269"/>
      <c r="P1523" s="270"/>
      <c r="Q1523" s="276"/>
      <c r="R1523" s="270"/>
      <c r="S1523" s="268"/>
      <c r="T1523" s="270"/>
      <c r="U1523" s="272"/>
      <c r="V1523" s="273"/>
      <c r="W1523" s="272"/>
      <c r="X1523" s="273"/>
      <c r="Y1523" s="319"/>
    </row>
    <row r="1524" spans="1:25" x14ac:dyDescent="0.3">
      <c r="A1524" s="262"/>
      <c r="B1524" s="262"/>
      <c r="C1524" s="264"/>
      <c r="D1524" s="262"/>
      <c r="E1524" s="263"/>
      <c r="F1524" s="264"/>
      <c r="G1524" s="274"/>
      <c r="H1524" s="266"/>
      <c r="I1524" s="274"/>
      <c r="J1524" s="266"/>
      <c r="K1524" s="274"/>
      <c r="L1524" s="266"/>
      <c r="M1524" s="271"/>
      <c r="N1524" s="266"/>
      <c r="O1524" s="269"/>
      <c r="P1524" s="270"/>
      <c r="Q1524" s="276"/>
      <c r="R1524" s="270"/>
      <c r="S1524" s="268"/>
      <c r="T1524" s="270"/>
      <c r="U1524" s="272"/>
      <c r="V1524" s="273"/>
      <c r="W1524" s="272"/>
      <c r="X1524" s="273"/>
      <c r="Y1524" s="319"/>
    </row>
    <row r="1525" spans="1:25" x14ac:dyDescent="0.3">
      <c r="A1525" s="262"/>
      <c r="B1525" s="262"/>
      <c r="C1525" s="264"/>
      <c r="D1525" s="262"/>
      <c r="E1525" s="263"/>
      <c r="F1525" s="264"/>
      <c r="G1525" s="274"/>
      <c r="H1525" s="266"/>
      <c r="I1525" s="274"/>
      <c r="J1525" s="266"/>
      <c r="K1525" s="274"/>
      <c r="L1525" s="266"/>
      <c r="M1525" s="271"/>
      <c r="N1525" s="266"/>
      <c r="O1525" s="269"/>
      <c r="P1525" s="270"/>
      <c r="Q1525" s="276"/>
      <c r="R1525" s="270"/>
      <c r="S1525" s="268"/>
      <c r="T1525" s="270"/>
      <c r="U1525" s="272"/>
      <c r="V1525" s="273"/>
      <c r="W1525" s="272"/>
      <c r="X1525" s="273"/>
      <c r="Y1525" s="319"/>
    </row>
    <row r="1526" spans="1:25" x14ac:dyDescent="0.3">
      <c r="A1526" s="262"/>
      <c r="B1526" s="262"/>
      <c r="C1526" s="264"/>
      <c r="D1526" s="262"/>
      <c r="E1526" s="263"/>
      <c r="F1526" s="264"/>
      <c r="G1526" s="274"/>
      <c r="H1526" s="266"/>
      <c r="I1526" s="274"/>
      <c r="J1526" s="266"/>
      <c r="K1526" s="274"/>
      <c r="L1526" s="266"/>
      <c r="M1526" s="271"/>
      <c r="N1526" s="266"/>
      <c r="O1526" s="269"/>
      <c r="P1526" s="270"/>
      <c r="Q1526" s="276"/>
      <c r="R1526" s="270"/>
      <c r="S1526" s="268"/>
      <c r="T1526" s="270"/>
      <c r="U1526" s="272"/>
      <c r="V1526" s="273"/>
      <c r="W1526" s="272"/>
      <c r="X1526" s="273"/>
      <c r="Y1526" s="319"/>
    </row>
    <row r="1527" spans="1:25" x14ac:dyDescent="0.3">
      <c r="A1527" s="262"/>
      <c r="B1527" s="262"/>
      <c r="C1527" s="264"/>
      <c r="D1527" s="262"/>
      <c r="E1527" s="263"/>
      <c r="F1527" s="264"/>
      <c r="G1527" s="274"/>
      <c r="H1527" s="266"/>
      <c r="I1527" s="274"/>
      <c r="J1527" s="266"/>
      <c r="K1527" s="274"/>
      <c r="L1527" s="266"/>
      <c r="M1527" s="271"/>
      <c r="N1527" s="266"/>
      <c r="O1527" s="269"/>
      <c r="P1527" s="270"/>
      <c r="Q1527" s="276"/>
      <c r="R1527" s="270"/>
      <c r="S1527" s="268"/>
      <c r="T1527" s="270"/>
      <c r="U1527" s="272"/>
      <c r="V1527" s="273"/>
      <c r="W1527" s="272"/>
      <c r="X1527" s="273"/>
      <c r="Y1527" s="319"/>
    </row>
    <row r="1528" spans="1:25" x14ac:dyDescent="0.3">
      <c r="A1528" s="262"/>
      <c r="B1528" s="262"/>
      <c r="C1528" s="264"/>
      <c r="D1528" s="262"/>
      <c r="E1528" s="263"/>
      <c r="F1528" s="264"/>
      <c r="G1528" s="274"/>
      <c r="H1528" s="266"/>
      <c r="I1528" s="274"/>
      <c r="J1528" s="266"/>
      <c r="K1528" s="274"/>
      <c r="L1528" s="266"/>
      <c r="M1528" s="271"/>
      <c r="N1528" s="266"/>
      <c r="O1528" s="269"/>
      <c r="P1528" s="270"/>
      <c r="Q1528" s="276"/>
      <c r="R1528" s="270"/>
      <c r="S1528" s="268"/>
      <c r="T1528" s="270"/>
      <c r="U1528" s="272"/>
      <c r="V1528" s="273"/>
      <c r="W1528" s="272"/>
      <c r="X1528" s="273"/>
      <c r="Y1528" s="319"/>
    </row>
    <row r="1529" spans="1:25" x14ac:dyDescent="0.3">
      <c r="A1529" s="262"/>
      <c r="B1529" s="262"/>
      <c r="C1529" s="264"/>
      <c r="D1529" s="262"/>
      <c r="E1529" s="263"/>
      <c r="F1529" s="264"/>
      <c r="G1529" s="274"/>
      <c r="H1529" s="266"/>
      <c r="I1529" s="274"/>
      <c r="J1529" s="266"/>
      <c r="K1529" s="274"/>
      <c r="L1529" s="266"/>
      <c r="M1529" s="271"/>
      <c r="N1529" s="266"/>
      <c r="O1529" s="269"/>
      <c r="P1529" s="270"/>
      <c r="Q1529" s="276"/>
      <c r="R1529" s="270"/>
      <c r="S1529" s="268"/>
      <c r="T1529" s="270"/>
      <c r="U1529" s="272"/>
      <c r="V1529" s="273"/>
      <c r="W1529" s="272"/>
      <c r="X1529" s="273"/>
      <c r="Y1529" s="319"/>
    </row>
    <row r="1530" spans="1:25" x14ac:dyDescent="0.3">
      <c r="A1530" s="262"/>
      <c r="B1530" s="262"/>
      <c r="C1530" s="264"/>
      <c r="D1530" s="262"/>
      <c r="E1530" s="263"/>
      <c r="F1530" s="264"/>
      <c r="G1530" s="274"/>
      <c r="H1530" s="266"/>
      <c r="I1530" s="274"/>
      <c r="J1530" s="266"/>
      <c r="K1530" s="274"/>
      <c r="L1530" s="266"/>
      <c r="M1530" s="271"/>
      <c r="N1530" s="266"/>
      <c r="O1530" s="269"/>
      <c r="P1530" s="270"/>
      <c r="Q1530" s="276"/>
      <c r="R1530" s="270"/>
      <c r="S1530" s="268"/>
      <c r="T1530" s="270"/>
      <c r="U1530" s="272"/>
      <c r="V1530" s="273"/>
      <c r="W1530" s="272"/>
      <c r="X1530" s="273"/>
      <c r="Y1530" s="319"/>
    </row>
    <row r="1531" spans="1:25" x14ac:dyDescent="0.3">
      <c r="A1531" s="262"/>
      <c r="B1531" s="262"/>
      <c r="C1531" s="264"/>
      <c r="D1531" s="262"/>
      <c r="E1531" s="263"/>
      <c r="F1531" s="264"/>
      <c r="G1531" s="265"/>
      <c r="H1531" s="266"/>
      <c r="I1531" s="267"/>
      <c r="J1531" s="266"/>
      <c r="K1531" s="267"/>
      <c r="L1531" s="266"/>
      <c r="M1531" s="268"/>
      <c r="N1531" s="266"/>
      <c r="O1531" s="269"/>
      <c r="P1531" s="270"/>
      <c r="Q1531" s="269"/>
      <c r="R1531" s="270"/>
      <c r="S1531" s="271"/>
      <c r="T1531" s="270"/>
      <c r="U1531" s="272"/>
      <c r="V1531" s="273"/>
      <c r="W1531" s="272"/>
      <c r="X1531" s="273"/>
      <c r="Y1531" s="319"/>
    </row>
    <row r="1532" spans="1:25" x14ac:dyDescent="0.3">
      <c r="A1532" s="262"/>
      <c r="B1532" s="262"/>
      <c r="C1532" s="264"/>
      <c r="D1532" s="262"/>
      <c r="E1532" s="263"/>
      <c r="F1532" s="264"/>
      <c r="G1532" s="274"/>
      <c r="H1532" s="266"/>
      <c r="I1532" s="274"/>
      <c r="J1532" s="266"/>
      <c r="K1532" s="274"/>
      <c r="L1532" s="266"/>
      <c r="M1532" s="271"/>
      <c r="N1532" s="266"/>
      <c r="O1532" s="269"/>
      <c r="P1532" s="270"/>
      <c r="Q1532" s="276"/>
      <c r="R1532" s="270"/>
      <c r="S1532" s="268"/>
      <c r="T1532" s="270"/>
      <c r="U1532" s="272"/>
      <c r="V1532" s="273"/>
      <c r="W1532" s="272"/>
      <c r="X1532" s="273"/>
      <c r="Y1532" s="319"/>
    </row>
    <row r="1533" spans="1:25" x14ac:dyDescent="0.3">
      <c r="A1533" s="262"/>
      <c r="B1533" s="262"/>
      <c r="C1533" s="264"/>
      <c r="D1533" s="262"/>
      <c r="E1533" s="263"/>
      <c r="F1533" s="264"/>
      <c r="G1533" s="274"/>
      <c r="H1533" s="266"/>
      <c r="I1533" s="274"/>
      <c r="J1533" s="266"/>
      <c r="K1533" s="274"/>
      <c r="L1533" s="266"/>
      <c r="M1533" s="271"/>
      <c r="N1533" s="266"/>
      <c r="O1533" s="269"/>
      <c r="P1533" s="270"/>
      <c r="Q1533" s="276"/>
      <c r="R1533" s="270"/>
      <c r="S1533" s="268"/>
      <c r="T1533" s="270"/>
      <c r="U1533" s="272"/>
      <c r="V1533" s="273"/>
      <c r="W1533" s="272"/>
      <c r="X1533" s="273"/>
      <c r="Y1533" s="319"/>
    </row>
    <row r="1534" spans="1:25" x14ac:dyDescent="0.3">
      <c r="A1534" s="262"/>
      <c r="B1534" s="262"/>
      <c r="C1534" s="264"/>
      <c r="D1534" s="262"/>
      <c r="E1534" s="263"/>
      <c r="F1534" s="264"/>
      <c r="G1534" s="274"/>
      <c r="H1534" s="266"/>
      <c r="I1534" s="274"/>
      <c r="J1534" s="266"/>
      <c r="K1534" s="274"/>
      <c r="L1534" s="266"/>
      <c r="M1534" s="271"/>
      <c r="N1534" s="266"/>
      <c r="O1534" s="269"/>
      <c r="P1534" s="270"/>
      <c r="Q1534" s="276"/>
      <c r="R1534" s="270"/>
      <c r="S1534" s="268"/>
      <c r="T1534" s="270"/>
      <c r="U1534" s="272"/>
      <c r="V1534" s="273"/>
      <c r="W1534" s="272"/>
      <c r="X1534" s="273"/>
      <c r="Y1534" s="319"/>
    </row>
    <row r="1535" spans="1:25" x14ac:dyDescent="0.3">
      <c r="A1535" s="262"/>
      <c r="B1535" s="262"/>
      <c r="C1535" s="264"/>
      <c r="D1535" s="262"/>
      <c r="E1535" s="263"/>
      <c r="F1535" s="264"/>
      <c r="G1535" s="274"/>
      <c r="H1535" s="266"/>
      <c r="I1535" s="274"/>
      <c r="J1535" s="266"/>
      <c r="K1535" s="274"/>
      <c r="L1535" s="266"/>
      <c r="M1535" s="271"/>
      <c r="N1535" s="266"/>
      <c r="O1535" s="275"/>
      <c r="P1535" s="270"/>
      <c r="Q1535" s="276"/>
      <c r="R1535" s="270"/>
      <c r="S1535" s="268"/>
      <c r="T1535" s="270"/>
      <c r="U1535" s="272"/>
      <c r="V1535" s="273"/>
      <c r="W1535" s="272"/>
      <c r="X1535" s="273"/>
      <c r="Y1535" s="319"/>
    </row>
    <row r="1536" spans="1:25" x14ac:dyDescent="0.3">
      <c r="A1536" s="262"/>
      <c r="B1536" s="262"/>
      <c r="C1536" s="264"/>
      <c r="D1536" s="262"/>
      <c r="E1536" s="263"/>
      <c r="F1536" s="264"/>
      <c r="G1536" s="274"/>
      <c r="H1536" s="266"/>
      <c r="I1536" s="274"/>
      <c r="J1536" s="266"/>
      <c r="K1536" s="274"/>
      <c r="L1536" s="266"/>
      <c r="M1536" s="271"/>
      <c r="N1536" s="266"/>
      <c r="O1536" s="275"/>
      <c r="P1536" s="270"/>
      <c r="Q1536" s="276"/>
      <c r="R1536" s="270"/>
      <c r="S1536" s="268"/>
      <c r="T1536" s="270"/>
      <c r="U1536" s="272"/>
      <c r="V1536" s="273"/>
      <c r="W1536" s="272"/>
      <c r="X1536" s="273"/>
      <c r="Y1536" s="319"/>
    </row>
    <row r="1537" spans="1:25" x14ac:dyDescent="0.3">
      <c r="A1537" s="262"/>
      <c r="B1537" s="262"/>
      <c r="C1537" s="264"/>
      <c r="D1537" s="262"/>
      <c r="E1537" s="263"/>
      <c r="F1537" s="264"/>
      <c r="G1537" s="265"/>
      <c r="H1537" s="266"/>
      <c r="I1537" s="267"/>
      <c r="J1537" s="266"/>
      <c r="K1537" s="267"/>
      <c r="L1537" s="266"/>
      <c r="M1537" s="268"/>
      <c r="N1537" s="266"/>
      <c r="O1537" s="269"/>
      <c r="P1537" s="270"/>
      <c r="Q1537" s="269"/>
      <c r="R1537" s="270"/>
      <c r="S1537" s="271"/>
      <c r="T1537" s="270"/>
      <c r="U1537" s="272"/>
      <c r="V1537" s="273"/>
      <c r="W1537" s="272"/>
      <c r="X1537" s="273"/>
      <c r="Y1537" s="319"/>
    </row>
    <row r="1538" spans="1:25" x14ac:dyDescent="0.3">
      <c r="A1538" s="262"/>
      <c r="B1538" s="262"/>
      <c r="C1538" s="264"/>
      <c r="D1538" s="262"/>
      <c r="E1538" s="263"/>
      <c r="F1538" s="264"/>
      <c r="G1538" s="265"/>
      <c r="H1538" s="266"/>
      <c r="I1538" s="267"/>
      <c r="J1538" s="266"/>
      <c r="K1538" s="267"/>
      <c r="L1538" s="266"/>
      <c r="M1538" s="268"/>
      <c r="N1538" s="266"/>
      <c r="O1538" s="269"/>
      <c r="P1538" s="270"/>
      <c r="Q1538" s="269"/>
      <c r="R1538" s="270"/>
      <c r="S1538" s="271"/>
      <c r="T1538" s="270"/>
      <c r="U1538" s="272"/>
      <c r="V1538" s="273"/>
      <c r="W1538" s="272"/>
      <c r="X1538" s="273"/>
      <c r="Y1538" s="319"/>
    </row>
    <row r="1539" spans="1:25" x14ac:dyDescent="0.3">
      <c r="A1539" s="262"/>
      <c r="B1539" s="262"/>
      <c r="C1539" s="264"/>
      <c r="D1539" s="262"/>
      <c r="E1539" s="263"/>
      <c r="F1539" s="264"/>
      <c r="G1539" s="274"/>
      <c r="H1539" s="266"/>
      <c r="I1539" s="274"/>
      <c r="J1539" s="266"/>
      <c r="K1539" s="274"/>
      <c r="L1539" s="266"/>
      <c r="M1539" s="271"/>
      <c r="N1539" s="266"/>
      <c r="O1539" s="269"/>
      <c r="P1539" s="270"/>
      <c r="Q1539" s="276"/>
      <c r="R1539" s="270"/>
      <c r="S1539" s="268"/>
      <c r="T1539" s="270"/>
      <c r="U1539" s="272"/>
      <c r="V1539" s="273"/>
      <c r="W1539" s="272"/>
      <c r="X1539" s="273"/>
      <c r="Y1539" s="319"/>
    </row>
    <row r="1540" spans="1:25" x14ac:dyDescent="0.3">
      <c r="A1540" s="262"/>
      <c r="B1540" s="262"/>
      <c r="C1540" s="264"/>
      <c r="D1540" s="262"/>
      <c r="E1540" s="263"/>
      <c r="F1540" s="264"/>
      <c r="G1540" s="274"/>
      <c r="H1540" s="266"/>
      <c r="I1540" s="274"/>
      <c r="J1540" s="266"/>
      <c r="K1540" s="274"/>
      <c r="L1540" s="266"/>
      <c r="M1540" s="271"/>
      <c r="N1540" s="266"/>
      <c r="O1540" s="269"/>
      <c r="P1540" s="270"/>
      <c r="Q1540" s="276"/>
      <c r="R1540" s="270"/>
      <c r="S1540" s="268"/>
      <c r="T1540" s="270"/>
      <c r="U1540" s="272"/>
      <c r="V1540" s="273"/>
      <c r="W1540" s="272"/>
      <c r="X1540" s="273"/>
      <c r="Y1540" s="319"/>
    </row>
    <row r="1541" spans="1:25" x14ac:dyDescent="0.3">
      <c r="A1541" s="262"/>
      <c r="B1541" s="262"/>
      <c r="C1541" s="264"/>
      <c r="D1541" s="262"/>
      <c r="E1541" s="263"/>
      <c r="F1541" s="264"/>
      <c r="G1541" s="274"/>
      <c r="H1541" s="266"/>
      <c r="I1541" s="274"/>
      <c r="J1541" s="266"/>
      <c r="K1541" s="274"/>
      <c r="L1541" s="266"/>
      <c r="M1541" s="271"/>
      <c r="N1541" s="266"/>
      <c r="O1541" s="269"/>
      <c r="P1541" s="270"/>
      <c r="Q1541" s="276"/>
      <c r="R1541" s="270"/>
      <c r="S1541" s="268"/>
      <c r="T1541" s="270"/>
      <c r="U1541" s="272"/>
      <c r="V1541" s="273"/>
      <c r="W1541" s="272"/>
      <c r="X1541" s="273"/>
      <c r="Y1541" s="319"/>
    </row>
    <row r="1542" spans="1:25" x14ac:dyDescent="0.3">
      <c r="A1542" s="262"/>
      <c r="B1542" s="262"/>
      <c r="C1542" s="264"/>
      <c r="D1542" s="262"/>
      <c r="E1542" s="263"/>
      <c r="F1542" s="264"/>
      <c r="G1542" s="265"/>
      <c r="H1542" s="266"/>
      <c r="I1542" s="267"/>
      <c r="J1542" s="266"/>
      <c r="K1542" s="267"/>
      <c r="L1542" s="266"/>
      <c r="M1542" s="268"/>
      <c r="N1542" s="266"/>
      <c r="O1542" s="269"/>
      <c r="P1542" s="270"/>
      <c r="Q1542" s="276"/>
      <c r="R1542" s="270"/>
      <c r="S1542" s="268"/>
      <c r="T1542" s="270"/>
      <c r="U1542" s="272"/>
      <c r="V1542" s="273"/>
      <c r="W1542" s="272"/>
      <c r="X1542" s="273"/>
      <c r="Y1542" s="319"/>
    </row>
    <row r="1543" spans="1:25" x14ac:dyDescent="0.3">
      <c r="A1543" s="262"/>
      <c r="B1543" s="262"/>
      <c r="C1543" s="264"/>
      <c r="D1543" s="262"/>
      <c r="E1543" s="263"/>
      <c r="F1543" s="264"/>
      <c r="G1543" s="265"/>
      <c r="H1543" s="266"/>
      <c r="I1543" s="267"/>
      <c r="J1543" s="266"/>
      <c r="K1543" s="267"/>
      <c r="L1543" s="266"/>
      <c r="M1543" s="268"/>
      <c r="N1543" s="266"/>
      <c r="O1543" s="269"/>
      <c r="P1543" s="270"/>
      <c r="Q1543" s="276"/>
      <c r="R1543" s="270"/>
      <c r="S1543" s="268"/>
      <c r="T1543" s="270"/>
      <c r="U1543" s="272"/>
      <c r="V1543" s="273"/>
      <c r="W1543" s="272"/>
      <c r="X1543" s="273"/>
      <c r="Y1543" s="319"/>
    </row>
    <row r="1544" spans="1:25" x14ac:dyDescent="0.3">
      <c r="A1544" s="262"/>
      <c r="B1544" s="262"/>
      <c r="C1544" s="264"/>
      <c r="D1544" s="262"/>
      <c r="E1544" s="263"/>
      <c r="F1544" s="264"/>
      <c r="G1544" s="265"/>
      <c r="H1544" s="266"/>
      <c r="I1544" s="267"/>
      <c r="J1544" s="266"/>
      <c r="K1544" s="267"/>
      <c r="L1544" s="266"/>
      <c r="M1544" s="268"/>
      <c r="N1544" s="266"/>
      <c r="O1544" s="269"/>
      <c r="P1544" s="270"/>
      <c r="Q1544" s="276"/>
      <c r="R1544" s="270"/>
      <c r="S1544" s="268"/>
      <c r="T1544" s="270"/>
      <c r="U1544" s="272"/>
      <c r="V1544" s="273"/>
      <c r="W1544" s="272"/>
      <c r="X1544" s="273"/>
      <c r="Y1544" s="319"/>
    </row>
    <row r="1545" spans="1:25" x14ac:dyDescent="0.3">
      <c r="A1545" s="262"/>
      <c r="B1545" s="262"/>
      <c r="C1545" s="264"/>
      <c r="D1545" s="262"/>
      <c r="E1545" s="263"/>
      <c r="F1545" s="264"/>
      <c r="G1545" s="274"/>
      <c r="H1545" s="266"/>
      <c r="I1545" s="274"/>
      <c r="J1545" s="266"/>
      <c r="K1545" s="274"/>
      <c r="L1545" s="266"/>
      <c r="M1545" s="271"/>
      <c r="N1545" s="266"/>
      <c r="O1545" s="269"/>
      <c r="P1545" s="270"/>
      <c r="Q1545" s="269"/>
      <c r="R1545" s="270"/>
      <c r="S1545" s="271"/>
      <c r="T1545" s="270"/>
      <c r="U1545" s="272"/>
      <c r="V1545" s="273"/>
      <c r="W1545" s="278"/>
      <c r="X1545" s="273"/>
      <c r="Y1545" s="319"/>
    </row>
    <row r="1546" spans="1:25" x14ac:dyDescent="0.3">
      <c r="A1546" s="3"/>
      <c r="B1546" s="3"/>
      <c r="C1546" s="4"/>
      <c r="D1546" s="3"/>
      <c r="E1546" s="3"/>
      <c r="F1546" s="4"/>
      <c r="G1546" s="5"/>
      <c r="H1546" s="6"/>
      <c r="I1546" s="5"/>
      <c r="J1546" s="6"/>
      <c r="K1546" s="5"/>
      <c r="L1546" s="6"/>
      <c r="M1546" s="5"/>
      <c r="N1546" s="6"/>
      <c r="O1546" s="7"/>
      <c r="P1546" s="8"/>
      <c r="Q1546" s="7"/>
      <c r="R1546" s="8"/>
      <c r="S1546" s="7"/>
      <c r="T1546" s="8"/>
      <c r="U1546" s="9"/>
      <c r="V1546" s="10"/>
      <c r="W1546" s="9"/>
      <c r="X1546" s="10"/>
      <c r="Y1546" s="2"/>
    </row>
    <row r="1547" spans="1:25" x14ac:dyDescent="0.3">
      <c r="A1547" s="262"/>
      <c r="B1547" s="262"/>
      <c r="C1547" s="264"/>
      <c r="D1547" s="262"/>
      <c r="E1547" s="263"/>
      <c r="F1547" s="264"/>
      <c r="G1547" s="265"/>
      <c r="H1547" s="266"/>
      <c r="I1547" s="267"/>
      <c r="J1547" s="266"/>
      <c r="K1547" s="267"/>
      <c r="L1547" s="266"/>
      <c r="M1547" s="268"/>
      <c r="N1547" s="266"/>
      <c r="O1547" s="269"/>
      <c r="P1547" s="270"/>
      <c r="Q1547" s="269"/>
      <c r="R1547" s="270"/>
      <c r="S1547" s="271"/>
      <c r="T1547" s="270"/>
      <c r="U1547" s="272"/>
      <c r="V1547" s="273"/>
      <c r="W1547" s="272"/>
      <c r="X1547" s="273"/>
      <c r="Y1547" s="319"/>
    </row>
    <row r="1548" spans="1:25" x14ac:dyDescent="0.3">
      <c r="A1548" s="262"/>
      <c r="B1548" s="262"/>
      <c r="C1548" s="264"/>
      <c r="D1548" s="262"/>
      <c r="E1548" s="263"/>
      <c r="F1548" s="264"/>
      <c r="G1548" s="265"/>
      <c r="H1548" s="266"/>
      <c r="I1548" s="267"/>
      <c r="J1548" s="266"/>
      <c r="K1548" s="267"/>
      <c r="L1548" s="266"/>
      <c r="M1548" s="268"/>
      <c r="N1548" s="266"/>
      <c r="O1548" s="269"/>
      <c r="P1548" s="270"/>
      <c r="Q1548" s="269"/>
      <c r="R1548" s="270"/>
      <c r="S1548" s="271"/>
      <c r="T1548" s="270"/>
      <c r="U1548" s="272"/>
      <c r="V1548" s="273"/>
      <c r="W1548" s="272"/>
      <c r="X1548" s="273"/>
      <c r="Y1548" s="319"/>
    </row>
    <row r="1549" spans="1:25" x14ac:dyDescent="0.3">
      <c r="A1549" s="262"/>
      <c r="B1549" s="262"/>
      <c r="C1549" s="264"/>
      <c r="D1549" s="262"/>
      <c r="E1549" s="263"/>
      <c r="F1549" s="264"/>
      <c r="G1549" s="265"/>
      <c r="H1549" s="266"/>
      <c r="I1549" s="267"/>
      <c r="J1549" s="266"/>
      <c r="K1549" s="267"/>
      <c r="L1549" s="266"/>
      <c r="M1549" s="268"/>
      <c r="N1549" s="266"/>
      <c r="O1549" s="269"/>
      <c r="P1549" s="270"/>
      <c r="Q1549" s="269"/>
      <c r="R1549" s="270"/>
      <c r="S1549" s="271"/>
      <c r="T1549" s="270"/>
      <c r="U1549" s="272"/>
      <c r="V1549" s="273"/>
      <c r="W1549" s="272"/>
      <c r="X1549" s="273"/>
      <c r="Y1549" s="319"/>
    </row>
    <row r="1550" spans="1:25" x14ac:dyDescent="0.3">
      <c r="A1550" s="262"/>
      <c r="B1550" s="262"/>
      <c r="C1550" s="264"/>
      <c r="D1550" s="262"/>
      <c r="E1550" s="263"/>
      <c r="F1550" s="264"/>
      <c r="G1550" s="274"/>
      <c r="H1550" s="266"/>
      <c r="I1550" s="274"/>
      <c r="J1550" s="266"/>
      <c r="K1550" s="274"/>
      <c r="L1550" s="266"/>
      <c r="M1550" s="271"/>
      <c r="N1550" s="266"/>
      <c r="O1550" s="275"/>
      <c r="P1550" s="270"/>
      <c r="Q1550" s="276"/>
      <c r="R1550" s="270"/>
      <c r="S1550" s="268"/>
      <c r="T1550" s="270"/>
      <c r="U1550" s="272"/>
      <c r="V1550" s="273"/>
      <c r="W1550" s="272"/>
      <c r="X1550" s="273"/>
      <c r="Y1550" s="319"/>
    </row>
    <row r="1551" spans="1:25" x14ac:dyDescent="0.3">
      <c r="A1551" s="262"/>
      <c r="B1551" s="262"/>
      <c r="C1551" s="264"/>
      <c r="D1551" s="262"/>
      <c r="E1551" s="263"/>
      <c r="F1551" s="264"/>
      <c r="G1551" s="274"/>
      <c r="H1551" s="266"/>
      <c r="I1551" s="274"/>
      <c r="J1551" s="266"/>
      <c r="K1551" s="274"/>
      <c r="L1551" s="266"/>
      <c r="M1551" s="271"/>
      <c r="N1551" s="266"/>
      <c r="O1551" s="269"/>
      <c r="P1551" s="270"/>
      <c r="Q1551" s="269"/>
      <c r="R1551" s="270"/>
      <c r="S1551" s="271"/>
      <c r="T1551" s="270"/>
      <c r="U1551" s="277"/>
      <c r="V1551" s="273"/>
      <c r="W1551" s="278"/>
      <c r="X1551" s="273"/>
      <c r="Y1551" s="319"/>
    </row>
    <row r="1552" spans="1:25" x14ac:dyDescent="0.3">
      <c r="A1552" s="262"/>
      <c r="B1552" s="262"/>
      <c r="C1552" s="264"/>
      <c r="D1552" s="262"/>
      <c r="E1552" s="263"/>
      <c r="F1552" s="264"/>
      <c r="G1552" s="265"/>
      <c r="H1552" s="266"/>
      <c r="I1552" s="267"/>
      <c r="J1552" s="266"/>
      <c r="K1552" s="267"/>
      <c r="L1552" s="266"/>
      <c r="M1552" s="268"/>
      <c r="N1552" s="266"/>
      <c r="O1552" s="269"/>
      <c r="P1552" s="270"/>
      <c r="Q1552" s="269"/>
      <c r="R1552" s="270"/>
      <c r="S1552" s="271"/>
      <c r="T1552" s="270"/>
      <c r="U1552" s="272"/>
      <c r="V1552" s="273"/>
      <c r="W1552" s="272"/>
      <c r="X1552" s="273"/>
      <c r="Y1552" s="319"/>
    </row>
    <row r="1553" spans="1:25" x14ac:dyDescent="0.3">
      <c r="A1553" s="262"/>
      <c r="B1553" s="262"/>
      <c r="C1553" s="264"/>
      <c r="D1553" s="262"/>
      <c r="E1553" s="263"/>
      <c r="F1553" s="264"/>
      <c r="G1553" s="274"/>
      <c r="H1553" s="266"/>
      <c r="I1553" s="274"/>
      <c r="J1553" s="266"/>
      <c r="K1553" s="274"/>
      <c r="L1553" s="266"/>
      <c r="M1553" s="271"/>
      <c r="N1553" s="266"/>
      <c r="O1553" s="275"/>
      <c r="P1553" s="270"/>
      <c r="Q1553" s="276"/>
      <c r="R1553" s="270"/>
      <c r="S1553" s="268"/>
      <c r="T1553" s="270"/>
      <c r="U1553" s="272"/>
      <c r="V1553" s="273"/>
      <c r="W1553" s="272"/>
      <c r="X1553" s="273"/>
      <c r="Y1553" s="319"/>
    </row>
    <row r="1554" spans="1:25" x14ac:dyDescent="0.3">
      <c r="A1554" s="262"/>
      <c r="B1554" s="262"/>
      <c r="C1554" s="264"/>
      <c r="D1554" s="262"/>
      <c r="E1554" s="263"/>
      <c r="F1554" s="264"/>
      <c r="G1554" s="274"/>
      <c r="H1554" s="266"/>
      <c r="I1554" s="274"/>
      <c r="J1554" s="266"/>
      <c r="K1554" s="274"/>
      <c r="L1554" s="266"/>
      <c r="M1554" s="271"/>
      <c r="N1554" s="266"/>
      <c r="O1554" s="275"/>
      <c r="P1554" s="270"/>
      <c r="Q1554" s="276"/>
      <c r="R1554" s="270"/>
      <c r="S1554" s="268"/>
      <c r="T1554" s="270"/>
      <c r="U1554" s="272"/>
      <c r="V1554" s="273"/>
      <c r="W1554" s="272"/>
      <c r="X1554" s="273"/>
      <c r="Y1554" s="319"/>
    </row>
    <row r="1555" spans="1:25" x14ac:dyDescent="0.3">
      <c r="A1555" s="262"/>
      <c r="B1555" s="262"/>
      <c r="C1555" s="264"/>
      <c r="D1555" s="262"/>
      <c r="E1555" s="263"/>
      <c r="F1555" s="264"/>
      <c r="G1555" s="274"/>
      <c r="H1555" s="266"/>
      <c r="I1555" s="274"/>
      <c r="J1555" s="266"/>
      <c r="K1555" s="274"/>
      <c r="L1555" s="266"/>
      <c r="M1555" s="271"/>
      <c r="N1555" s="266"/>
      <c r="O1555" s="275"/>
      <c r="P1555" s="270"/>
      <c r="Q1555" s="276"/>
      <c r="R1555" s="270"/>
      <c r="S1555" s="268"/>
      <c r="T1555" s="270"/>
      <c r="U1555" s="272"/>
      <c r="V1555" s="273"/>
      <c r="W1555" s="272"/>
      <c r="X1555" s="273"/>
      <c r="Y1555" s="319"/>
    </row>
    <row r="1556" spans="1:25" x14ac:dyDescent="0.3">
      <c r="A1556" s="262"/>
      <c r="B1556" s="262"/>
      <c r="C1556" s="264"/>
      <c r="D1556" s="262"/>
      <c r="E1556" s="263"/>
      <c r="F1556" s="264"/>
      <c r="G1556" s="274"/>
      <c r="H1556" s="266"/>
      <c r="I1556" s="274"/>
      <c r="J1556" s="266"/>
      <c r="K1556" s="274"/>
      <c r="L1556" s="266"/>
      <c r="M1556" s="271"/>
      <c r="N1556" s="266"/>
      <c r="O1556" s="275"/>
      <c r="P1556" s="270"/>
      <c r="Q1556" s="276"/>
      <c r="R1556" s="270"/>
      <c r="S1556" s="268"/>
      <c r="T1556" s="270"/>
      <c r="U1556" s="272"/>
      <c r="V1556" s="273"/>
      <c r="W1556" s="272"/>
      <c r="X1556" s="273"/>
      <c r="Y1556" s="319"/>
    </row>
    <row r="1557" spans="1:25" x14ac:dyDescent="0.3">
      <c r="A1557" s="262"/>
      <c r="B1557" s="262"/>
      <c r="C1557" s="264"/>
      <c r="D1557" s="262"/>
      <c r="E1557" s="263"/>
      <c r="F1557" s="264"/>
      <c r="G1557" s="274"/>
      <c r="H1557" s="266"/>
      <c r="I1557" s="274"/>
      <c r="J1557" s="266"/>
      <c r="K1557" s="274"/>
      <c r="L1557" s="266"/>
      <c r="M1557" s="271"/>
      <c r="N1557" s="266"/>
      <c r="O1557" s="275"/>
      <c r="P1557" s="270"/>
      <c r="Q1557" s="276"/>
      <c r="R1557" s="270"/>
      <c r="S1557" s="268"/>
      <c r="T1557" s="270"/>
      <c r="U1557" s="272"/>
      <c r="V1557" s="273"/>
      <c r="W1557" s="272"/>
      <c r="X1557" s="273"/>
      <c r="Y1557" s="319"/>
    </row>
    <row r="1558" spans="1:25" x14ac:dyDescent="0.3">
      <c r="A1558" s="262"/>
      <c r="B1558" s="262"/>
      <c r="C1558" s="264"/>
      <c r="D1558" s="262"/>
      <c r="E1558" s="263"/>
      <c r="F1558" s="264"/>
      <c r="G1558" s="274"/>
      <c r="H1558" s="266"/>
      <c r="I1558" s="274"/>
      <c r="J1558" s="266"/>
      <c r="K1558" s="274"/>
      <c r="L1558" s="266"/>
      <c r="M1558" s="271"/>
      <c r="N1558" s="266"/>
      <c r="O1558" s="275"/>
      <c r="P1558" s="270"/>
      <c r="Q1558" s="276"/>
      <c r="R1558" s="270"/>
      <c r="S1558" s="268"/>
      <c r="T1558" s="270"/>
      <c r="U1558" s="272"/>
      <c r="V1558" s="273"/>
      <c r="W1558" s="272"/>
      <c r="X1558" s="273"/>
      <c r="Y1558" s="319"/>
    </row>
    <row r="1559" spans="1:25" x14ac:dyDescent="0.3">
      <c r="A1559" s="262"/>
      <c r="B1559" s="262"/>
      <c r="C1559" s="264"/>
      <c r="D1559" s="262"/>
      <c r="E1559" s="263"/>
      <c r="F1559" s="264"/>
      <c r="G1559" s="274"/>
      <c r="H1559" s="266"/>
      <c r="I1559" s="274"/>
      <c r="J1559" s="266"/>
      <c r="K1559" s="274"/>
      <c r="L1559" s="266"/>
      <c r="M1559" s="271"/>
      <c r="N1559" s="266"/>
      <c r="O1559" s="275"/>
      <c r="P1559" s="270"/>
      <c r="Q1559" s="276"/>
      <c r="R1559" s="270"/>
      <c r="S1559" s="268"/>
      <c r="T1559" s="270"/>
      <c r="U1559" s="272"/>
      <c r="V1559" s="273"/>
      <c r="W1559" s="272"/>
      <c r="X1559" s="273"/>
      <c r="Y1559" s="319"/>
    </row>
    <row r="1560" spans="1:25" x14ac:dyDescent="0.3">
      <c r="A1560" s="262"/>
      <c r="B1560" s="262"/>
      <c r="C1560" s="264"/>
      <c r="D1560" s="262"/>
      <c r="E1560" s="263"/>
      <c r="F1560" s="264"/>
      <c r="G1560" s="274"/>
      <c r="H1560" s="266"/>
      <c r="I1560" s="274"/>
      <c r="J1560" s="266"/>
      <c r="K1560" s="274"/>
      <c r="L1560" s="266"/>
      <c r="M1560" s="271"/>
      <c r="N1560" s="266"/>
      <c r="O1560" s="275"/>
      <c r="P1560" s="270"/>
      <c r="Q1560" s="276"/>
      <c r="R1560" s="270"/>
      <c r="S1560" s="268"/>
      <c r="T1560" s="270"/>
      <c r="U1560" s="272"/>
      <c r="V1560" s="273"/>
      <c r="W1560" s="272"/>
      <c r="X1560" s="273"/>
      <c r="Y1560" s="319"/>
    </row>
    <row r="1561" spans="1:25" x14ac:dyDescent="0.3">
      <c r="A1561" s="262"/>
      <c r="B1561" s="262"/>
      <c r="C1561" s="264"/>
      <c r="D1561" s="262"/>
      <c r="E1561" s="263"/>
      <c r="F1561" s="264"/>
      <c r="G1561" s="265"/>
      <c r="H1561" s="266"/>
      <c r="I1561" s="267"/>
      <c r="J1561" s="266"/>
      <c r="K1561" s="267"/>
      <c r="L1561" s="266"/>
      <c r="M1561" s="268"/>
      <c r="N1561" s="266"/>
      <c r="O1561" s="269"/>
      <c r="P1561" s="270"/>
      <c r="Q1561" s="269"/>
      <c r="R1561" s="270"/>
      <c r="S1561" s="271"/>
      <c r="T1561" s="270"/>
      <c r="U1561" s="272"/>
      <c r="V1561" s="273"/>
      <c r="W1561" s="272"/>
      <c r="X1561" s="273"/>
      <c r="Y1561" s="319"/>
    </row>
    <row r="1562" spans="1:25" x14ac:dyDescent="0.3">
      <c r="A1562" s="262"/>
      <c r="B1562" s="262"/>
      <c r="C1562" s="264"/>
      <c r="D1562" s="262"/>
      <c r="E1562" s="263"/>
      <c r="F1562" s="264"/>
      <c r="G1562" s="265"/>
      <c r="H1562" s="266"/>
      <c r="I1562" s="267"/>
      <c r="J1562" s="266"/>
      <c r="K1562" s="267"/>
      <c r="L1562" s="266"/>
      <c r="M1562" s="268"/>
      <c r="N1562" s="266"/>
      <c r="O1562" s="269"/>
      <c r="P1562" s="270"/>
      <c r="Q1562" s="269"/>
      <c r="R1562" s="270"/>
      <c r="S1562" s="271"/>
      <c r="T1562" s="270"/>
      <c r="U1562" s="272"/>
      <c r="V1562" s="273"/>
      <c r="W1562" s="272"/>
      <c r="X1562" s="273"/>
      <c r="Y1562" s="319"/>
    </row>
    <row r="1563" spans="1:25" x14ac:dyDescent="0.3">
      <c r="A1563" s="262"/>
      <c r="B1563" s="262"/>
      <c r="C1563" s="264"/>
      <c r="D1563" s="262"/>
      <c r="E1563" s="263"/>
      <c r="F1563" s="264"/>
      <c r="G1563" s="274"/>
      <c r="H1563" s="266"/>
      <c r="I1563" s="274"/>
      <c r="J1563" s="266"/>
      <c r="K1563" s="274"/>
      <c r="L1563" s="266"/>
      <c r="M1563" s="271"/>
      <c r="N1563" s="266"/>
      <c r="O1563" s="275"/>
      <c r="P1563" s="270"/>
      <c r="Q1563" s="276"/>
      <c r="R1563" s="270"/>
      <c r="S1563" s="268"/>
      <c r="T1563" s="270"/>
      <c r="U1563" s="272"/>
      <c r="V1563" s="273"/>
      <c r="W1563" s="272"/>
      <c r="X1563" s="273"/>
      <c r="Y1563" s="319"/>
    </row>
    <row r="1564" spans="1:25" x14ac:dyDescent="0.3">
      <c r="A1564" s="262"/>
      <c r="B1564" s="262"/>
      <c r="C1564" s="264"/>
      <c r="D1564" s="262"/>
      <c r="E1564" s="263"/>
      <c r="F1564" s="264"/>
      <c r="G1564" s="274"/>
      <c r="H1564" s="266"/>
      <c r="I1564" s="274"/>
      <c r="J1564" s="266"/>
      <c r="K1564" s="274"/>
      <c r="L1564" s="266"/>
      <c r="M1564" s="271"/>
      <c r="N1564" s="266"/>
      <c r="O1564" s="275"/>
      <c r="P1564" s="270"/>
      <c r="Q1564" s="276"/>
      <c r="R1564" s="270"/>
      <c r="S1564" s="268"/>
      <c r="T1564" s="270"/>
      <c r="U1564" s="272"/>
      <c r="V1564" s="273"/>
      <c r="W1564" s="272"/>
      <c r="X1564" s="273"/>
      <c r="Y1564" s="319"/>
    </row>
    <row r="1565" spans="1:25" x14ac:dyDescent="0.3">
      <c r="A1565" s="262"/>
      <c r="B1565" s="262"/>
      <c r="C1565" s="264"/>
      <c r="D1565" s="262"/>
      <c r="E1565" s="263"/>
      <c r="F1565" s="264"/>
      <c r="G1565" s="274"/>
      <c r="H1565" s="266"/>
      <c r="I1565" s="274"/>
      <c r="J1565" s="266"/>
      <c r="K1565" s="274"/>
      <c r="L1565" s="266"/>
      <c r="M1565" s="271"/>
      <c r="N1565" s="266"/>
      <c r="O1565" s="275"/>
      <c r="P1565" s="270"/>
      <c r="Q1565" s="276"/>
      <c r="R1565" s="270"/>
      <c r="S1565" s="268"/>
      <c r="T1565" s="270"/>
      <c r="U1565" s="272"/>
      <c r="V1565" s="273"/>
      <c r="W1565" s="272"/>
      <c r="X1565" s="273"/>
      <c r="Y1565" s="319"/>
    </row>
    <row r="1566" spans="1:25" x14ac:dyDescent="0.3">
      <c r="A1566" s="262"/>
      <c r="B1566" s="262"/>
      <c r="C1566" s="264"/>
      <c r="D1566" s="262"/>
      <c r="E1566" s="263"/>
      <c r="F1566" s="264"/>
      <c r="G1566" s="274"/>
      <c r="H1566" s="266"/>
      <c r="I1566" s="274"/>
      <c r="J1566" s="266"/>
      <c r="K1566" s="274"/>
      <c r="L1566" s="266"/>
      <c r="M1566" s="271"/>
      <c r="N1566" s="266"/>
      <c r="O1566" s="269"/>
      <c r="P1566" s="270"/>
      <c r="Q1566" s="276"/>
      <c r="R1566" s="270"/>
      <c r="S1566" s="268"/>
      <c r="T1566" s="270"/>
      <c r="U1566" s="272"/>
      <c r="V1566" s="273"/>
      <c r="W1566" s="272"/>
      <c r="X1566" s="273"/>
      <c r="Y1566" s="319"/>
    </row>
    <row r="1567" spans="1:25" x14ac:dyDescent="0.3">
      <c r="A1567" s="262"/>
      <c r="B1567" s="262"/>
      <c r="C1567" s="264"/>
      <c r="D1567" s="262"/>
      <c r="E1567" s="263"/>
      <c r="F1567" s="264"/>
      <c r="G1567" s="274"/>
      <c r="H1567" s="266"/>
      <c r="I1567" s="274"/>
      <c r="J1567" s="266"/>
      <c r="K1567" s="274"/>
      <c r="L1567" s="266"/>
      <c r="M1567" s="271"/>
      <c r="N1567" s="266"/>
      <c r="O1567" s="269"/>
      <c r="P1567" s="270"/>
      <c r="Q1567" s="276"/>
      <c r="R1567" s="270"/>
      <c r="S1567" s="268"/>
      <c r="T1567" s="270"/>
      <c r="U1567" s="272"/>
      <c r="V1567" s="273"/>
      <c r="W1567" s="272"/>
      <c r="X1567" s="273"/>
      <c r="Y1567" s="319"/>
    </row>
    <row r="1568" spans="1:25" x14ac:dyDescent="0.3">
      <c r="A1568" s="262"/>
      <c r="B1568" s="262"/>
      <c r="C1568" s="264"/>
      <c r="D1568" s="262"/>
      <c r="E1568" s="263"/>
      <c r="F1568" s="264"/>
      <c r="G1568" s="274"/>
      <c r="H1568" s="266"/>
      <c r="I1568" s="274"/>
      <c r="J1568" s="266"/>
      <c r="K1568" s="274"/>
      <c r="L1568" s="266"/>
      <c r="M1568" s="271"/>
      <c r="N1568" s="266"/>
      <c r="O1568" s="269"/>
      <c r="P1568" s="270"/>
      <c r="Q1568" s="276"/>
      <c r="R1568" s="270"/>
      <c r="S1568" s="268"/>
      <c r="T1568" s="270"/>
      <c r="U1568" s="272"/>
      <c r="V1568" s="273"/>
      <c r="W1568" s="272"/>
      <c r="X1568" s="273"/>
      <c r="Y1568" s="319"/>
    </row>
    <row r="1569" spans="1:25" x14ac:dyDescent="0.3">
      <c r="A1569" s="262"/>
      <c r="B1569" s="262"/>
      <c r="C1569" s="264"/>
      <c r="D1569" s="262"/>
      <c r="E1569" s="263"/>
      <c r="F1569" s="264"/>
      <c r="G1569" s="274"/>
      <c r="H1569" s="266"/>
      <c r="I1569" s="274"/>
      <c r="J1569" s="266"/>
      <c r="K1569" s="274"/>
      <c r="L1569" s="266"/>
      <c r="M1569" s="271"/>
      <c r="N1569" s="266"/>
      <c r="O1569" s="275"/>
      <c r="P1569" s="270"/>
      <c r="Q1569" s="276"/>
      <c r="R1569" s="270"/>
      <c r="S1569" s="268"/>
      <c r="T1569" s="270"/>
      <c r="U1569" s="272"/>
      <c r="V1569" s="273"/>
      <c r="W1569" s="272"/>
      <c r="X1569" s="273"/>
      <c r="Y1569" s="319"/>
    </row>
    <row r="1570" spans="1:25" x14ac:dyDescent="0.3">
      <c r="A1570" s="262"/>
      <c r="B1570" s="262"/>
      <c r="C1570" s="264"/>
      <c r="D1570" s="262"/>
      <c r="E1570" s="263"/>
      <c r="F1570" s="264"/>
      <c r="G1570" s="274"/>
      <c r="H1570" s="266"/>
      <c r="I1570" s="274"/>
      <c r="J1570" s="266"/>
      <c r="K1570" s="274"/>
      <c r="L1570" s="266"/>
      <c r="M1570" s="271"/>
      <c r="N1570" s="266"/>
      <c r="O1570" s="275"/>
      <c r="P1570" s="270"/>
      <c r="Q1570" s="276"/>
      <c r="R1570" s="270"/>
      <c r="S1570" s="268"/>
      <c r="T1570" s="270"/>
      <c r="U1570" s="272"/>
      <c r="V1570" s="273"/>
      <c r="W1570" s="272"/>
      <c r="X1570" s="273"/>
      <c r="Y1570" s="319"/>
    </row>
    <row r="1571" spans="1:25" x14ac:dyDescent="0.3">
      <c r="A1571" s="262"/>
      <c r="B1571" s="262"/>
      <c r="C1571" s="264"/>
      <c r="D1571" s="262"/>
      <c r="E1571" s="263"/>
      <c r="F1571" s="264"/>
      <c r="G1571" s="274"/>
      <c r="H1571" s="266"/>
      <c r="I1571" s="274"/>
      <c r="J1571" s="266"/>
      <c r="K1571" s="274"/>
      <c r="L1571" s="266"/>
      <c r="M1571" s="271"/>
      <c r="N1571" s="266"/>
      <c r="O1571" s="269"/>
      <c r="P1571" s="270"/>
      <c r="Q1571" s="276"/>
      <c r="R1571" s="270"/>
      <c r="S1571" s="268"/>
      <c r="T1571" s="270"/>
      <c r="U1571" s="272"/>
      <c r="V1571" s="273"/>
      <c r="W1571" s="272"/>
      <c r="X1571" s="273"/>
      <c r="Y1571" s="319"/>
    </row>
    <row r="1572" spans="1:25" x14ac:dyDescent="0.3">
      <c r="A1572" s="262"/>
      <c r="B1572" s="262"/>
      <c r="C1572" s="264"/>
      <c r="D1572" s="262"/>
      <c r="E1572" s="263"/>
      <c r="F1572" s="264"/>
      <c r="G1572" s="274"/>
      <c r="H1572" s="266"/>
      <c r="I1572" s="274"/>
      <c r="J1572" s="266"/>
      <c r="K1572" s="274"/>
      <c r="L1572" s="266"/>
      <c r="M1572" s="271"/>
      <c r="N1572" s="266"/>
      <c r="O1572" s="269"/>
      <c r="P1572" s="270"/>
      <c r="Q1572" s="276"/>
      <c r="R1572" s="270"/>
      <c r="S1572" s="268"/>
      <c r="T1572" s="270"/>
      <c r="U1572" s="272"/>
      <c r="V1572" s="273"/>
      <c r="W1572" s="272"/>
      <c r="X1572" s="273"/>
      <c r="Y1572" s="319"/>
    </row>
    <row r="1573" spans="1:25" x14ac:dyDescent="0.3">
      <c r="A1573" s="262"/>
      <c r="B1573" s="262"/>
      <c r="C1573" s="264"/>
      <c r="D1573" s="262"/>
      <c r="E1573" s="263"/>
      <c r="F1573" s="264"/>
      <c r="G1573" s="274"/>
      <c r="H1573" s="266"/>
      <c r="I1573" s="274"/>
      <c r="J1573" s="266"/>
      <c r="K1573" s="274"/>
      <c r="L1573" s="266"/>
      <c r="M1573" s="271"/>
      <c r="N1573" s="266"/>
      <c r="O1573" s="269"/>
      <c r="P1573" s="270"/>
      <c r="Q1573" s="276"/>
      <c r="R1573" s="270"/>
      <c r="S1573" s="268"/>
      <c r="T1573" s="270"/>
      <c r="U1573" s="272"/>
      <c r="V1573" s="273"/>
      <c r="W1573" s="272"/>
      <c r="X1573" s="273"/>
      <c r="Y1573" s="319"/>
    </row>
    <row r="1574" spans="1:25" x14ac:dyDescent="0.3">
      <c r="A1574" s="262"/>
      <c r="B1574" s="262"/>
      <c r="C1574" s="264"/>
      <c r="D1574" s="262"/>
      <c r="E1574" s="263"/>
      <c r="F1574" s="264"/>
      <c r="G1574" s="274"/>
      <c r="H1574" s="266"/>
      <c r="I1574" s="274"/>
      <c r="J1574" s="266"/>
      <c r="K1574" s="274"/>
      <c r="L1574" s="266"/>
      <c r="M1574" s="271"/>
      <c r="N1574" s="266"/>
      <c r="O1574" s="269"/>
      <c r="P1574" s="270"/>
      <c r="Q1574" s="276"/>
      <c r="R1574" s="270"/>
      <c r="S1574" s="268"/>
      <c r="T1574" s="270"/>
      <c r="U1574" s="272"/>
      <c r="V1574" s="273"/>
      <c r="W1574" s="272"/>
      <c r="X1574" s="273"/>
      <c r="Y1574" s="319"/>
    </row>
    <row r="1575" spans="1:25" x14ac:dyDescent="0.3">
      <c r="A1575" s="262"/>
      <c r="B1575" s="262"/>
      <c r="C1575" s="264"/>
      <c r="D1575" s="262"/>
      <c r="E1575" s="263"/>
      <c r="F1575" s="264"/>
      <c r="G1575" s="274"/>
      <c r="H1575" s="266"/>
      <c r="I1575" s="274"/>
      <c r="J1575" s="266"/>
      <c r="K1575" s="274"/>
      <c r="L1575" s="266"/>
      <c r="M1575" s="271"/>
      <c r="N1575" s="266"/>
      <c r="O1575" s="269"/>
      <c r="P1575" s="270"/>
      <c r="Q1575" s="276"/>
      <c r="R1575" s="270"/>
      <c r="S1575" s="268"/>
      <c r="T1575" s="270"/>
      <c r="U1575" s="272"/>
      <c r="V1575" s="273"/>
      <c r="W1575" s="272"/>
      <c r="X1575" s="273"/>
      <c r="Y1575" s="319"/>
    </row>
    <row r="1576" spans="1:25" x14ac:dyDescent="0.3">
      <c r="A1576" s="262"/>
      <c r="B1576" s="262"/>
      <c r="C1576" s="264"/>
      <c r="D1576" s="262"/>
      <c r="E1576" s="263"/>
      <c r="F1576" s="264"/>
      <c r="G1576" s="274"/>
      <c r="H1576" s="266"/>
      <c r="I1576" s="274"/>
      <c r="J1576" s="266"/>
      <c r="K1576" s="274"/>
      <c r="L1576" s="266"/>
      <c r="M1576" s="271"/>
      <c r="N1576" s="266"/>
      <c r="O1576" s="269"/>
      <c r="P1576" s="270"/>
      <c r="Q1576" s="276"/>
      <c r="R1576" s="270"/>
      <c r="S1576" s="268"/>
      <c r="T1576" s="270"/>
      <c r="U1576" s="272"/>
      <c r="V1576" s="273"/>
      <c r="W1576" s="272"/>
      <c r="X1576" s="273"/>
      <c r="Y1576" s="319"/>
    </row>
    <row r="1577" spans="1:25" x14ac:dyDescent="0.3">
      <c r="A1577" s="262"/>
      <c r="B1577" s="262"/>
      <c r="C1577" s="264"/>
      <c r="D1577" s="262"/>
      <c r="E1577" s="263"/>
      <c r="F1577" s="264"/>
      <c r="G1577" s="274"/>
      <c r="H1577" s="266"/>
      <c r="I1577" s="274"/>
      <c r="J1577" s="266"/>
      <c r="K1577" s="274"/>
      <c r="L1577" s="266"/>
      <c r="M1577" s="271"/>
      <c r="N1577" s="266"/>
      <c r="O1577" s="269"/>
      <c r="P1577" s="270"/>
      <c r="Q1577" s="276"/>
      <c r="R1577" s="270"/>
      <c r="S1577" s="268"/>
      <c r="T1577" s="270"/>
      <c r="U1577" s="272"/>
      <c r="V1577" s="273"/>
      <c r="W1577" s="272"/>
      <c r="X1577" s="273"/>
      <c r="Y1577" s="319"/>
    </row>
    <row r="1578" spans="1:25" x14ac:dyDescent="0.3">
      <c r="A1578" s="262"/>
      <c r="B1578" s="262"/>
      <c r="C1578" s="264"/>
      <c r="D1578" s="262"/>
      <c r="E1578" s="263"/>
      <c r="F1578" s="264"/>
      <c r="G1578" s="274"/>
      <c r="H1578" s="266"/>
      <c r="I1578" s="274"/>
      <c r="J1578" s="266"/>
      <c r="K1578" s="274"/>
      <c r="L1578" s="266"/>
      <c r="M1578" s="271"/>
      <c r="N1578" s="266"/>
      <c r="O1578" s="269"/>
      <c r="P1578" s="270"/>
      <c r="Q1578" s="276"/>
      <c r="R1578" s="270"/>
      <c r="S1578" s="268"/>
      <c r="T1578" s="270"/>
      <c r="U1578" s="272"/>
      <c r="V1578" s="273"/>
      <c r="W1578" s="272"/>
      <c r="X1578" s="273"/>
      <c r="Y1578" s="319"/>
    </row>
    <row r="1579" spans="1:25" x14ac:dyDescent="0.3">
      <c r="A1579" s="262"/>
      <c r="B1579" s="262"/>
      <c r="C1579" s="264"/>
      <c r="D1579" s="262"/>
      <c r="E1579" s="263"/>
      <c r="F1579" s="264"/>
      <c r="G1579" s="274"/>
      <c r="H1579" s="266"/>
      <c r="I1579" s="274"/>
      <c r="J1579" s="266"/>
      <c r="K1579" s="274"/>
      <c r="L1579" s="266"/>
      <c r="M1579" s="271"/>
      <c r="N1579" s="266"/>
      <c r="O1579" s="269"/>
      <c r="P1579" s="270"/>
      <c r="Q1579" s="276"/>
      <c r="R1579" s="270"/>
      <c r="S1579" s="268"/>
      <c r="T1579" s="270"/>
      <c r="U1579" s="272"/>
      <c r="V1579" s="273"/>
      <c r="W1579" s="272"/>
      <c r="X1579" s="273"/>
      <c r="Y1579" s="319"/>
    </row>
    <row r="1580" spans="1:25" x14ac:dyDescent="0.3">
      <c r="A1580" s="262"/>
      <c r="B1580" s="262"/>
      <c r="C1580" s="264"/>
      <c r="D1580" s="262"/>
      <c r="E1580" s="263"/>
      <c r="F1580" s="264"/>
      <c r="G1580" s="274"/>
      <c r="H1580" s="266"/>
      <c r="I1580" s="274"/>
      <c r="J1580" s="266"/>
      <c r="K1580" s="274"/>
      <c r="L1580" s="266"/>
      <c r="M1580" s="271"/>
      <c r="N1580" s="266"/>
      <c r="O1580" s="269"/>
      <c r="P1580" s="270"/>
      <c r="Q1580" s="276"/>
      <c r="R1580" s="270"/>
      <c r="S1580" s="268"/>
      <c r="T1580" s="270"/>
      <c r="U1580" s="272"/>
      <c r="V1580" s="273"/>
      <c r="W1580" s="272"/>
      <c r="X1580" s="273"/>
      <c r="Y1580" s="319"/>
    </row>
    <row r="1581" spans="1:25" x14ac:dyDescent="0.3">
      <c r="A1581" s="262"/>
      <c r="B1581" s="262"/>
      <c r="C1581" s="264"/>
      <c r="D1581" s="262"/>
      <c r="E1581" s="263"/>
      <c r="F1581" s="264"/>
      <c r="G1581" s="265"/>
      <c r="H1581" s="266"/>
      <c r="I1581" s="267"/>
      <c r="J1581" s="266"/>
      <c r="K1581" s="267"/>
      <c r="L1581" s="266"/>
      <c r="M1581" s="268"/>
      <c r="N1581" s="266"/>
      <c r="O1581" s="269"/>
      <c r="P1581" s="270"/>
      <c r="Q1581" s="269"/>
      <c r="R1581" s="270"/>
      <c r="S1581" s="271"/>
      <c r="T1581" s="270"/>
      <c r="U1581" s="272"/>
      <c r="V1581" s="273"/>
      <c r="W1581" s="272"/>
      <c r="X1581" s="273"/>
      <c r="Y1581" s="319"/>
    </row>
    <row r="1582" spans="1:25" x14ac:dyDescent="0.3">
      <c r="A1582" s="262"/>
      <c r="B1582" s="262"/>
      <c r="C1582" s="264"/>
      <c r="D1582" s="262"/>
      <c r="E1582" s="263"/>
      <c r="F1582" s="264"/>
      <c r="G1582" s="274"/>
      <c r="H1582" s="266"/>
      <c r="I1582" s="274"/>
      <c r="J1582" s="266"/>
      <c r="K1582" s="274"/>
      <c r="L1582" s="266"/>
      <c r="M1582" s="271"/>
      <c r="N1582" s="266"/>
      <c r="O1582" s="269"/>
      <c r="P1582" s="270"/>
      <c r="Q1582" s="276"/>
      <c r="R1582" s="270"/>
      <c r="S1582" s="268"/>
      <c r="T1582" s="270"/>
      <c r="U1582" s="272"/>
      <c r="V1582" s="273"/>
      <c r="W1582" s="272"/>
      <c r="X1582" s="273"/>
      <c r="Y1582" s="319"/>
    </row>
    <row r="1583" spans="1:25" x14ac:dyDescent="0.3">
      <c r="A1583" s="262"/>
      <c r="B1583" s="262"/>
      <c r="C1583" s="264"/>
      <c r="D1583" s="262"/>
      <c r="E1583" s="263"/>
      <c r="F1583" s="264"/>
      <c r="G1583" s="274"/>
      <c r="H1583" s="266"/>
      <c r="I1583" s="274"/>
      <c r="J1583" s="266"/>
      <c r="K1583" s="274"/>
      <c r="L1583" s="266"/>
      <c r="M1583" s="271"/>
      <c r="N1583" s="266"/>
      <c r="O1583" s="269"/>
      <c r="P1583" s="270"/>
      <c r="Q1583" s="276"/>
      <c r="R1583" s="270"/>
      <c r="S1583" s="268"/>
      <c r="T1583" s="270"/>
      <c r="U1583" s="272"/>
      <c r="V1583" s="273"/>
      <c r="W1583" s="272"/>
      <c r="X1583" s="273"/>
      <c r="Y1583" s="319"/>
    </row>
    <row r="1584" spans="1:25" x14ac:dyDescent="0.3">
      <c r="A1584" s="262"/>
      <c r="B1584" s="262"/>
      <c r="C1584" s="264"/>
      <c r="D1584" s="262"/>
      <c r="E1584" s="263"/>
      <c r="F1584" s="264"/>
      <c r="G1584" s="274"/>
      <c r="H1584" s="266"/>
      <c r="I1584" s="274"/>
      <c r="J1584" s="266"/>
      <c r="K1584" s="274"/>
      <c r="L1584" s="266"/>
      <c r="M1584" s="271"/>
      <c r="N1584" s="266"/>
      <c r="O1584" s="269"/>
      <c r="P1584" s="270"/>
      <c r="Q1584" s="276"/>
      <c r="R1584" s="270"/>
      <c r="S1584" s="268"/>
      <c r="T1584" s="270"/>
      <c r="U1584" s="272"/>
      <c r="V1584" s="273"/>
      <c r="W1584" s="272"/>
      <c r="X1584" s="273"/>
      <c r="Y1584" s="319"/>
    </row>
    <row r="1585" spans="1:25" x14ac:dyDescent="0.3">
      <c r="A1585" s="262"/>
      <c r="B1585" s="262"/>
      <c r="C1585" s="264"/>
      <c r="D1585" s="262"/>
      <c r="E1585" s="263"/>
      <c r="F1585" s="264"/>
      <c r="G1585" s="274"/>
      <c r="H1585" s="266"/>
      <c r="I1585" s="274"/>
      <c r="J1585" s="266"/>
      <c r="K1585" s="274"/>
      <c r="L1585" s="266"/>
      <c r="M1585" s="271"/>
      <c r="N1585" s="266"/>
      <c r="O1585" s="275"/>
      <c r="P1585" s="270"/>
      <c r="Q1585" s="276"/>
      <c r="R1585" s="270"/>
      <c r="S1585" s="268"/>
      <c r="T1585" s="270"/>
      <c r="U1585" s="272"/>
      <c r="V1585" s="273"/>
      <c r="W1585" s="272"/>
      <c r="X1585" s="273"/>
      <c r="Y1585" s="319"/>
    </row>
    <row r="1586" spans="1:25" x14ac:dyDescent="0.3">
      <c r="A1586" s="262"/>
      <c r="B1586" s="262"/>
      <c r="C1586" s="264"/>
      <c r="D1586" s="262"/>
      <c r="E1586" s="263"/>
      <c r="F1586" s="264"/>
      <c r="G1586" s="274"/>
      <c r="H1586" s="266"/>
      <c r="I1586" s="274"/>
      <c r="J1586" s="266"/>
      <c r="K1586" s="274"/>
      <c r="L1586" s="266"/>
      <c r="M1586" s="271"/>
      <c r="N1586" s="266"/>
      <c r="O1586" s="275"/>
      <c r="P1586" s="270"/>
      <c r="Q1586" s="276"/>
      <c r="R1586" s="270"/>
      <c r="S1586" s="268"/>
      <c r="T1586" s="270"/>
      <c r="U1586" s="272"/>
      <c r="V1586" s="273"/>
      <c r="W1586" s="272"/>
      <c r="X1586" s="273"/>
      <c r="Y1586" s="319"/>
    </row>
    <row r="1587" spans="1:25" x14ac:dyDescent="0.3">
      <c r="A1587" s="262"/>
      <c r="B1587" s="262"/>
      <c r="C1587" s="264"/>
      <c r="D1587" s="262"/>
      <c r="E1587" s="263"/>
      <c r="F1587" s="264"/>
      <c r="G1587" s="265"/>
      <c r="H1587" s="266"/>
      <c r="I1587" s="267"/>
      <c r="J1587" s="266"/>
      <c r="K1587" s="267"/>
      <c r="L1587" s="266"/>
      <c r="M1587" s="268"/>
      <c r="N1587" s="266"/>
      <c r="O1587" s="269"/>
      <c r="P1587" s="270"/>
      <c r="Q1587" s="269"/>
      <c r="R1587" s="270"/>
      <c r="S1587" s="271"/>
      <c r="T1587" s="270"/>
      <c r="U1587" s="272"/>
      <c r="V1587" s="273"/>
      <c r="W1587" s="272"/>
      <c r="X1587" s="273"/>
      <c r="Y1587" s="319"/>
    </row>
    <row r="1588" spans="1:25" x14ac:dyDescent="0.3">
      <c r="A1588" s="262"/>
      <c r="B1588" s="262"/>
      <c r="C1588" s="264"/>
      <c r="D1588" s="262"/>
      <c r="E1588" s="263"/>
      <c r="F1588" s="264"/>
      <c r="G1588" s="265"/>
      <c r="H1588" s="266"/>
      <c r="I1588" s="267"/>
      <c r="J1588" s="266"/>
      <c r="K1588" s="267"/>
      <c r="L1588" s="266"/>
      <c r="M1588" s="268"/>
      <c r="N1588" s="266"/>
      <c r="O1588" s="269"/>
      <c r="P1588" s="270"/>
      <c r="Q1588" s="269"/>
      <c r="R1588" s="270"/>
      <c r="S1588" s="271"/>
      <c r="T1588" s="270"/>
      <c r="U1588" s="272"/>
      <c r="V1588" s="273"/>
      <c r="W1588" s="272"/>
      <c r="X1588" s="273"/>
      <c r="Y1588" s="319"/>
    </row>
    <row r="1589" spans="1:25" x14ac:dyDescent="0.3">
      <c r="A1589" s="262"/>
      <c r="B1589" s="262"/>
      <c r="C1589" s="264"/>
      <c r="D1589" s="262"/>
      <c r="E1589" s="263"/>
      <c r="F1589" s="264"/>
      <c r="G1589" s="274"/>
      <c r="H1589" s="266"/>
      <c r="I1589" s="274"/>
      <c r="J1589" s="266"/>
      <c r="K1589" s="274"/>
      <c r="L1589" s="266"/>
      <c r="M1589" s="271"/>
      <c r="N1589" s="266"/>
      <c r="O1589" s="269"/>
      <c r="P1589" s="270"/>
      <c r="Q1589" s="276"/>
      <c r="R1589" s="270"/>
      <c r="S1589" s="268"/>
      <c r="T1589" s="270"/>
      <c r="U1589" s="272"/>
      <c r="V1589" s="273"/>
      <c r="W1589" s="272"/>
      <c r="X1589" s="273"/>
      <c r="Y1589" s="319"/>
    </row>
    <row r="1590" spans="1:25" x14ac:dyDescent="0.3">
      <c r="A1590" s="262"/>
      <c r="B1590" s="262"/>
      <c r="C1590" s="264"/>
      <c r="D1590" s="262"/>
      <c r="E1590" s="263"/>
      <c r="F1590" s="264"/>
      <c r="G1590" s="274"/>
      <c r="H1590" s="266"/>
      <c r="I1590" s="274"/>
      <c r="J1590" s="266"/>
      <c r="K1590" s="274"/>
      <c r="L1590" s="266"/>
      <c r="M1590" s="271"/>
      <c r="N1590" s="266"/>
      <c r="O1590" s="269"/>
      <c r="P1590" s="270"/>
      <c r="Q1590" s="276"/>
      <c r="R1590" s="270"/>
      <c r="S1590" s="268"/>
      <c r="T1590" s="270"/>
      <c r="U1590" s="272"/>
      <c r="V1590" s="273"/>
      <c r="W1590" s="272"/>
      <c r="X1590" s="273"/>
      <c r="Y1590" s="319"/>
    </row>
    <row r="1591" spans="1:25" x14ac:dyDescent="0.3">
      <c r="A1591" s="262"/>
      <c r="B1591" s="262"/>
      <c r="C1591" s="264"/>
      <c r="D1591" s="262"/>
      <c r="E1591" s="263"/>
      <c r="F1591" s="264"/>
      <c r="G1591" s="274"/>
      <c r="H1591" s="266"/>
      <c r="I1591" s="274"/>
      <c r="J1591" s="266"/>
      <c r="K1591" s="274"/>
      <c r="L1591" s="266"/>
      <c r="M1591" s="271"/>
      <c r="N1591" s="266"/>
      <c r="O1591" s="269"/>
      <c r="P1591" s="270"/>
      <c r="Q1591" s="276"/>
      <c r="R1591" s="270"/>
      <c r="S1591" s="268"/>
      <c r="T1591" s="270"/>
      <c r="U1591" s="272"/>
      <c r="V1591" s="273"/>
      <c r="W1591" s="272"/>
      <c r="X1591" s="273"/>
      <c r="Y1591" s="319"/>
    </row>
    <row r="1592" spans="1:25" x14ac:dyDescent="0.3">
      <c r="A1592" s="262"/>
      <c r="B1592" s="262"/>
      <c r="C1592" s="264"/>
      <c r="D1592" s="262"/>
      <c r="E1592" s="263"/>
      <c r="F1592" s="264"/>
      <c r="G1592" s="265"/>
      <c r="H1592" s="266"/>
      <c r="I1592" s="267"/>
      <c r="J1592" s="266"/>
      <c r="K1592" s="267"/>
      <c r="L1592" s="266"/>
      <c r="M1592" s="268"/>
      <c r="N1592" s="266"/>
      <c r="O1592" s="269"/>
      <c r="P1592" s="270"/>
      <c r="Q1592" s="276"/>
      <c r="R1592" s="270"/>
      <c r="S1592" s="268"/>
      <c r="T1592" s="270"/>
      <c r="U1592" s="272"/>
      <c r="V1592" s="273"/>
      <c r="W1592" s="272"/>
      <c r="X1592" s="273"/>
      <c r="Y1592" s="319"/>
    </row>
    <row r="1593" spans="1:25" x14ac:dyDescent="0.3">
      <c r="A1593" s="262"/>
      <c r="B1593" s="262"/>
      <c r="C1593" s="264"/>
      <c r="D1593" s="262"/>
      <c r="E1593" s="263"/>
      <c r="F1593" s="264"/>
      <c r="G1593" s="265"/>
      <c r="H1593" s="266"/>
      <c r="I1593" s="267"/>
      <c r="J1593" s="266"/>
      <c r="K1593" s="267"/>
      <c r="L1593" s="266"/>
      <c r="M1593" s="268"/>
      <c r="N1593" s="266"/>
      <c r="O1593" s="269"/>
      <c r="P1593" s="270"/>
      <c r="Q1593" s="276"/>
      <c r="R1593" s="270"/>
      <c r="S1593" s="268"/>
      <c r="T1593" s="270"/>
      <c r="U1593" s="272"/>
      <c r="V1593" s="273"/>
      <c r="W1593" s="272"/>
      <c r="X1593" s="273"/>
      <c r="Y1593" s="319"/>
    </row>
    <row r="1594" spans="1:25" x14ac:dyDescent="0.3">
      <c r="A1594" s="262"/>
      <c r="B1594" s="262"/>
      <c r="C1594" s="264"/>
      <c r="D1594" s="262"/>
      <c r="E1594" s="263"/>
      <c r="F1594" s="264"/>
      <c r="G1594" s="265"/>
      <c r="H1594" s="266"/>
      <c r="I1594" s="267"/>
      <c r="J1594" s="266"/>
      <c r="K1594" s="267"/>
      <c r="L1594" s="266"/>
      <c r="M1594" s="268"/>
      <c r="N1594" s="266"/>
      <c r="O1594" s="269"/>
      <c r="P1594" s="270"/>
      <c r="Q1594" s="276"/>
      <c r="R1594" s="270"/>
      <c r="S1594" s="268"/>
      <c r="T1594" s="270"/>
      <c r="U1594" s="272"/>
      <c r="V1594" s="273"/>
      <c r="W1594" s="272"/>
      <c r="X1594" s="273"/>
      <c r="Y1594" s="319"/>
    </row>
    <row r="1595" spans="1:25" x14ac:dyDescent="0.3">
      <c r="A1595" s="262"/>
      <c r="B1595" s="262"/>
      <c r="C1595" s="264"/>
      <c r="D1595" s="262"/>
      <c r="E1595" s="263"/>
      <c r="F1595" s="264"/>
      <c r="G1595" s="274"/>
      <c r="H1595" s="266"/>
      <c r="I1595" s="274"/>
      <c r="J1595" s="266"/>
      <c r="K1595" s="274"/>
      <c r="L1595" s="266"/>
      <c r="M1595" s="271"/>
      <c r="N1595" s="266"/>
      <c r="O1595" s="269"/>
      <c r="P1595" s="270"/>
      <c r="Q1595" s="269"/>
      <c r="R1595" s="270"/>
      <c r="S1595" s="271"/>
      <c r="T1595" s="270"/>
      <c r="U1595" s="272"/>
      <c r="V1595" s="273"/>
      <c r="W1595" s="278"/>
      <c r="X1595" s="273"/>
      <c r="Y1595" s="319"/>
    </row>
    <row r="1596" spans="1:25" x14ac:dyDescent="0.3">
      <c r="A1596" s="3"/>
      <c r="B1596" s="3"/>
      <c r="C1596" s="4"/>
      <c r="D1596" s="3"/>
      <c r="E1596" s="3"/>
      <c r="F1596" s="4"/>
      <c r="G1596" s="5"/>
      <c r="H1596" s="6"/>
      <c r="I1596" s="5"/>
      <c r="J1596" s="6"/>
      <c r="K1596" s="5"/>
      <c r="L1596" s="6"/>
      <c r="M1596" s="5"/>
      <c r="N1596" s="6"/>
      <c r="O1596" s="7"/>
      <c r="P1596" s="8"/>
      <c r="Q1596" s="7"/>
      <c r="R1596" s="8"/>
      <c r="S1596" s="7"/>
      <c r="T1596" s="8"/>
      <c r="U1596" s="9"/>
      <c r="V1596" s="10"/>
      <c r="W1596" s="9"/>
      <c r="X1596" s="10"/>
      <c r="Y1596" s="2"/>
    </row>
    <row r="1597" spans="1:25" x14ac:dyDescent="0.3">
      <c r="A1597" s="262"/>
      <c r="B1597" s="262"/>
      <c r="C1597" s="264"/>
      <c r="D1597" s="262"/>
      <c r="E1597" s="263"/>
      <c r="F1597" s="264"/>
      <c r="G1597" s="265"/>
      <c r="H1597" s="266"/>
      <c r="I1597" s="267"/>
      <c r="J1597" s="266"/>
      <c r="K1597" s="267"/>
      <c r="L1597" s="266"/>
      <c r="M1597" s="268"/>
      <c r="N1597" s="266"/>
      <c r="O1597" s="269"/>
      <c r="P1597" s="270"/>
      <c r="Q1597" s="269"/>
      <c r="R1597" s="270"/>
      <c r="S1597" s="271"/>
      <c r="T1597" s="270"/>
      <c r="U1597" s="272"/>
      <c r="V1597" s="273"/>
      <c r="W1597" s="272"/>
      <c r="X1597" s="273"/>
      <c r="Y1597" s="319"/>
    </row>
    <row r="1598" spans="1:25" x14ac:dyDescent="0.3">
      <c r="A1598" s="262"/>
      <c r="B1598" s="262"/>
      <c r="C1598" s="264"/>
      <c r="D1598" s="262"/>
      <c r="E1598" s="263"/>
      <c r="F1598" s="264"/>
      <c r="G1598" s="265"/>
      <c r="H1598" s="266"/>
      <c r="I1598" s="267"/>
      <c r="J1598" s="266"/>
      <c r="K1598" s="267"/>
      <c r="L1598" s="266"/>
      <c r="M1598" s="268"/>
      <c r="N1598" s="266"/>
      <c r="O1598" s="269"/>
      <c r="P1598" s="270"/>
      <c r="Q1598" s="269"/>
      <c r="R1598" s="270"/>
      <c r="S1598" s="271"/>
      <c r="T1598" s="270"/>
      <c r="U1598" s="272"/>
      <c r="V1598" s="273"/>
      <c r="W1598" s="272"/>
      <c r="X1598" s="273"/>
      <c r="Y1598" s="319"/>
    </row>
    <row r="1599" spans="1:25" x14ac:dyDescent="0.3">
      <c r="A1599" s="262"/>
      <c r="B1599" s="262"/>
      <c r="C1599" s="264"/>
      <c r="D1599" s="262"/>
      <c r="E1599" s="263"/>
      <c r="F1599" s="264"/>
      <c r="G1599" s="265"/>
      <c r="H1599" s="266"/>
      <c r="I1599" s="267"/>
      <c r="J1599" s="266"/>
      <c r="K1599" s="267"/>
      <c r="L1599" s="266"/>
      <c r="M1599" s="268"/>
      <c r="N1599" s="266"/>
      <c r="O1599" s="269"/>
      <c r="P1599" s="270"/>
      <c r="Q1599" s="269"/>
      <c r="R1599" s="270"/>
      <c r="S1599" s="271"/>
      <c r="T1599" s="270"/>
      <c r="U1599" s="272"/>
      <c r="V1599" s="273"/>
      <c r="W1599" s="272"/>
      <c r="X1599" s="273"/>
      <c r="Y1599" s="319"/>
    </row>
    <row r="1600" spans="1:25" x14ac:dyDescent="0.3">
      <c r="A1600" s="262"/>
      <c r="B1600" s="262"/>
      <c r="C1600" s="264"/>
      <c r="D1600" s="262"/>
      <c r="E1600" s="263"/>
      <c r="F1600" s="264"/>
      <c r="G1600" s="274"/>
      <c r="H1600" s="266"/>
      <c r="I1600" s="274"/>
      <c r="J1600" s="266"/>
      <c r="K1600" s="274"/>
      <c r="L1600" s="266"/>
      <c r="M1600" s="271"/>
      <c r="N1600" s="266"/>
      <c r="O1600" s="275"/>
      <c r="P1600" s="270"/>
      <c r="Q1600" s="276"/>
      <c r="R1600" s="270"/>
      <c r="S1600" s="268"/>
      <c r="T1600" s="270"/>
      <c r="U1600" s="272"/>
      <c r="V1600" s="273"/>
      <c r="W1600" s="272"/>
      <c r="X1600" s="273"/>
      <c r="Y1600" s="319"/>
    </row>
    <row r="1601" spans="1:25" x14ac:dyDescent="0.3">
      <c r="A1601" s="262"/>
      <c r="B1601" s="262"/>
      <c r="C1601" s="264"/>
      <c r="D1601" s="262"/>
      <c r="E1601" s="263"/>
      <c r="F1601" s="264"/>
      <c r="G1601" s="274"/>
      <c r="H1601" s="266"/>
      <c r="I1601" s="274"/>
      <c r="J1601" s="266"/>
      <c r="K1601" s="274"/>
      <c r="L1601" s="266"/>
      <c r="M1601" s="271"/>
      <c r="N1601" s="266"/>
      <c r="O1601" s="269"/>
      <c r="P1601" s="270"/>
      <c r="Q1601" s="269"/>
      <c r="R1601" s="270"/>
      <c r="S1601" s="271"/>
      <c r="T1601" s="270"/>
      <c r="U1601" s="277"/>
      <c r="V1601" s="273"/>
      <c r="W1601" s="278"/>
      <c r="X1601" s="273"/>
      <c r="Y1601" s="319"/>
    </row>
    <row r="1602" spans="1:25" x14ac:dyDescent="0.3">
      <c r="A1602" s="262"/>
      <c r="B1602" s="262"/>
      <c r="C1602" s="264"/>
      <c r="D1602" s="262"/>
      <c r="E1602" s="263"/>
      <c r="F1602" s="264"/>
      <c r="G1602" s="265"/>
      <c r="H1602" s="266"/>
      <c r="I1602" s="267"/>
      <c r="J1602" s="266"/>
      <c r="K1602" s="267"/>
      <c r="L1602" s="266"/>
      <c r="M1602" s="268"/>
      <c r="N1602" s="266"/>
      <c r="O1602" s="269"/>
      <c r="P1602" s="270"/>
      <c r="Q1602" s="269"/>
      <c r="R1602" s="270"/>
      <c r="S1602" s="271"/>
      <c r="T1602" s="270"/>
      <c r="U1602" s="272"/>
      <c r="V1602" s="273"/>
      <c r="W1602" s="272"/>
      <c r="X1602" s="273"/>
      <c r="Y1602" s="319"/>
    </row>
    <row r="1603" spans="1:25" x14ac:dyDescent="0.3">
      <c r="A1603" s="262"/>
      <c r="B1603" s="262"/>
      <c r="C1603" s="264"/>
      <c r="D1603" s="262"/>
      <c r="E1603" s="263"/>
      <c r="F1603" s="264"/>
      <c r="G1603" s="274"/>
      <c r="H1603" s="266"/>
      <c r="I1603" s="274"/>
      <c r="J1603" s="266"/>
      <c r="K1603" s="274"/>
      <c r="L1603" s="266"/>
      <c r="M1603" s="271"/>
      <c r="N1603" s="266"/>
      <c r="O1603" s="275"/>
      <c r="P1603" s="270"/>
      <c r="Q1603" s="276"/>
      <c r="R1603" s="270"/>
      <c r="S1603" s="268"/>
      <c r="T1603" s="270"/>
      <c r="U1603" s="272"/>
      <c r="V1603" s="273"/>
      <c r="W1603" s="272"/>
      <c r="X1603" s="273"/>
      <c r="Y1603" s="319"/>
    </row>
    <row r="1604" spans="1:25" x14ac:dyDescent="0.3">
      <c r="A1604" s="262"/>
      <c r="B1604" s="262"/>
      <c r="C1604" s="264"/>
      <c r="D1604" s="262"/>
      <c r="E1604" s="263"/>
      <c r="F1604" s="264"/>
      <c r="G1604" s="274"/>
      <c r="H1604" s="266"/>
      <c r="I1604" s="274"/>
      <c r="J1604" s="266"/>
      <c r="K1604" s="274"/>
      <c r="L1604" s="266"/>
      <c r="M1604" s="271"/>
      <c r="N1604" s="266"/>
      <c r="O1604" s="275"/>
      <c r="P1604" s="270"/>
      <c r="Q1604" s="276"/>
      <c r="R1604" s="270"/>
      <c r="S1604" s="268"/>
      <c r="T1604" s="270"/>
      <c r="U1604" s="272"/>
      <c r="V1604" s="273"/>
      <c r="W1604" s="272"/>
      <c r="X1604" s="273"/>
      <c r="Y1604" s="319"/>
    </row>
    <row r="1605" spans="1:25" x14ac:dyDescent="0.3">
      <c r="A1605" s="262"/>
      <c r="B1605" s="262"/>
      <c r="C1605" s="264"/>
      <c r="D1605" s="262"/>
      <c r="E1605" s="263"/>
      <c r="F1605" s="264"/>
      <c r="G1605" s="274"/>
      <c r="H1605" s="266"/>
      <c r="I1605" s="274"/>
      <c r="J1605" s="266"/>
      <c r="K1605" s="274"/>
      <c r="L1605" s="266"/>
      <c r="M1605" s="271"/>
      <c r="N1605" s="266"/>
      <c r="O1605" s="275"/>
      <c r="P1605" s="270"/>
      <c r="Q1605" s="276"/>
      <c r="R1605" s="270"/>
      <c r="S1605" s="268"/>
      <c r="T1605" s="270"/>
      <c r="U1605" s="272"/>
      <c r="V1605" s="273"/>
      <c r="W1605" s="272"/>
      <c r="X1605" s="273"/>
      <c r="Y1605" s="319"/>
    </row>
    <row r="1606" spans="1:25" x14ac:dyDescent="0.3">
      <c r="A1606" s="262"/>
      <c r="B1606" s="262"/>
      <c r="C1606" s="264"/>
      <c r="D1606" s="262"/>
      <c r="E1606" s="263"/>
      <c r="F1606" s="264"/>
      <c r="G1606" s="274"/>
      <c r="H1606" s="266"/>
      <c r="I1606" s="274"/>
      <c r="J1606" s="266"/>
      <c r="K1606" s="274"/>
      <c r="L1606" s="266"/>
      <c r="M1606" s="271"/>
      <c r="N1606" s="266"/>
      <c r="O1606" s="275"/>
      <c r="P1606" s="270"/>
      <c r="Q1606" s="276"/>
      <c r="R1606" s="270"/>
      <c r="S1606" s="268"/>
      <c r="T1606" s="270"/>
      <c r="U1606" s="272"/>
      <c r="V1606" s="273"/>
      <c r="W1606" s="272"/>
      <c r="X1606" s="273"/>
      <c r="Y1606" s="319"/>
    </row>
    <row r="1607" spans="1:25" x14ac:dyDescent="0.3">
      <c r="A1607" s="262"/>
      <c r="B1607" s="262"/>
      <c r="C1607" s="264"/>
      <c r="D1607" s="262"/>
      <c r="E1607" s="263"/>
      <c r="F1607" s="264"/>
      <c r="G1607" s="274"/>
      <c r="H1607" s="266"/>
      <c r="I1607" s="274"/>
      <c r="J1607" s="266"/>
      <c r="K1607" s="274"/>
      <c r="L1607" s="266"/>
      <c r="M1607" s="271"/>
      <c r="N1607" s="266"/>
      <c r="O1607" s="275"/>
      <c r="P1607" s="270"/>
      <c r="Q1607" s="276"/>
      <c r="R1607" s="270"/>
      <c r="S1607" s="268"/>
      <c r="T1607" s="270"/>
      <c r="U1607" s="272"/>
      <c r="V1607" s="273"/>
      <c r="W1607" s="272"/>
      <c r="X1607" s="273"/>
      <c r="Y1607" s="319"/>
    </row>
    <row r="1608" spans="1:25" x14ac:dyDescent="0.3">
      <c r="A1608" s="262"/>
      <c r="B1608" s="262"/>
      <c r="C1608" s="264"/>
      <c r="D1608" s="262"/>
      <c r="E1608" s="263"/>
      <c r="F1608" s="264"/>
      <c r="G1608" s="274"/>
      <c r="H1608" s="266"/>
      <c r="I1608" s="274"/>
      <c r="J1608" s="266"/>
      <c r="K1608" s="274"/>
      <c r="L1608" s="266"/>
      <c r="M1608" s="271"/>
      <c r="N1608" s="266"/>
      <c r="O1608" s="275"/>
      <c r="P1608" s="270"/>
      <c r="Q1608" s="276"/>
      <c r="R1608" s="270"/>
      <c r="S1608" s="268"/>
      <c r="T1608" s="270"/>
      <c r="U1608" s="272"/>
      <c r="V1608" s="273"/>
      <c r="W1608" s="272"/>
      <c r="X1608" s="273"/>
      <c r="Y1608" s="319"/>
    </row>
    <row r="1609" spans="1:25" x14ac:dyDescent="0.3">
      <c r="A1609" s="262"/>
      <c r="B1609" s="262"/>
      <c r="C1609" s="264"/>
      <c r="D1609" s="262"/>
      <c r="E1609" s="263"/>
      <c r="F1609" s="264"/>
      <c r="G1609" s="265"/>
      <c r="H1609" s="266"/>
      <c r="I1609" s="267"/>
      <c r="J1609" s="266"/>
      <c r="K1609" s="267"/>
      <c r="L1609" s="266"/>
      <c r="M1609" s="268"/>
      <c r="N1609" s="266"/>
      <c r="O1609" s="269"/>
      <c r="P1609" s="270"/>
      <c r="Q1609" s="269"/>
      <c r="R1609" s="270"/>
      <c r="S1609" s="271"/>
      <c r="T1609" s="270"/>
      <c r="U1609" s="272"/>
      <c r="V1609" s="273"/>
      <c r="W1609" s="272"/>
      <c r="X1609" s="273"/>
      <c r="Y1609" s="319"/>
    </row>
    <row r="1610" spans="1:25" x14ac:dyDescent="0.3">
      <c r="A1610" s="262"/>
      <c r="B1610" s="262"/>
      <c r="C1610" s="264"/>
      <c r="D1610" s="262"/>
      <c r="E1610" s="263"/>
      <c r="F1610" s="264"/>
      <c r="G1610" s="265"/>
      <c r="H1610" s="266"/>
      <c r="I1610" s="267"/>
      <c r="J1610" s="266"/>
      <c r="K1610" s="267"/>
      <c r="L1610" s="266"/>
      <c r="M1610" s="268"/>
      <c r="N1610" s="266"/>
      <c r="O1610" s="269"/>
      <c r="P1610" s="270"/>
      <c r="Q1610" s="269"/>
      <c r="R1610" s="270"/>
      <c r="S1610" s="271"/>
      <c r="T1610" s="270"/>
      <c r="U1610" s="272"/>
      <c r="V1610" s="273"/>
      <c r="W1610" s="272"/>
      <c r="X1610" s="273"/>
      <c r="Y1610" s="319"/>
    </row>
    <row r="1611" spans="1:25" x14ac:dyDescent="0.3">
      <c r="A1611" s="262"/>
      <c r="B1611" s="262"/>
      <c r="C1611" s="264"/>
      <c r="D1611" s="262"/>
      <c r="E1611" s="263"/>
      <c r="F1611" s="264"/>
      <c r="G1611" s="274"/>
      <c r="H1611" s="266"/>
      <c r="I1611" s="274"/>
      <c r="J1611" s="266"/>
      <c r="K1611" s="274"/>
      <c r="L1611" s="266"/>
      <c r="M1611" s="271"/>
      <c r="N1611" s="266"/>
      <c r="O1611" s="275"/>
      <c r="P1611" s="270"/>
      <c r="Q1611" s="276"/>
      <c r="R1611" s="270"/>
      <c r="S1611" s="268"/>
      <c r="T1611" s="270"/>
      <c r="U1611" s="272"/>
      <c r="V1611" s="273"/>
      <c r="W1611" s="272"/>
      <c r="X1611" s="273"/>
      <c r="Y1611" s="319"/>
    </row>
    <row r="1612" spans="1:25" x14ac:dyDescent="0.3">
      <c r="A1612" s="262"/>
      <c r="B1612" s="262"/>
      <c r="C1612" s="264"/>
      <c r="D1612" s="262"/>
      <c r="E1612" s="263"/>
      <c r="F1612" s="264"/>
      <c r="G1612" s="274"/>
      <c r="H1612" s="266"/>
      <c r="I1612" s="274"/>
      <c r="J1612" s="266"/>
      <c r="K1612" s="274"/>
      <c r="L1612" s="266"/>
      <c r="M1612" s="271"/>
      <c r="N1612" s="266"/>
      <c r="O1612" s="269"/>
      <c r="P1612" s="270"/>
      <c r="Q1612" s="276"/>
      <c r="R1612" s="270"/>
      <c r="S1612" s="268"/>
      <c r="T1612" s="270"/>
      <c r="U1612" s="272"/>
      <c r="V1612" s="273"/>
      <c r="W1612" s="272"/>
      <c r="X1612" s="273"/>
      <c r="Y1612" s="319"/>
    </row>
    <row r="1613" spans="1:25" x14ac:dyDescent="0.3">
      <c r="A1613" s="262"/>
      <c r="B1613" s="262"/>
      <c r="C1613" s="264"/>
      <c r="D1613" s="262"/>
      <c r="E1613" s="263"/>
      <c r="F1613" s="264"/>
      <c r="G1613" s="274"/>
      <c r="H1613" s="266"/>
      <c r="I1613" s="274"/>
      <c r="J1613" s="266"/>
      <c r="K1613" s="274"/>
      <c r="L1613" s="266"/>
      <c r="M1613" s="271"/>
      <c r="N1613" s="266"/>
      <c r="O1613" s="269"/>
      <c r="P1613" s="270"/>
      <c r="Q1613" s="276"/>
      <c r="R1613" s="270"/>
      <c r="S1613" s="268"/>
      <c r="T1613" s="270"/>
      <c r="U1613" s="272"/>
      <c r="V1613" s="273"/>
      <c r="W1613" s="272"/>
      <c r="X1613" s="273"/>
      <c r="Y1613" s="319"/>
    </row>
    <row r="1614" spans="1:25" x14ac:dyDescent="0.3">
      <c r="A1614" s="262"/>
      <c r="B1614" s="262"/>
      <c r="C1614" s="264"/>
      <c r="D1614" s="262"/>
      <c r="E1614" s="263"/>
      <c r="F1614" s="264"/>
      <c r="G1614" s="274"/>
      <c r="H1614" s="266"/>
      <c r="I1614" s="274"/>
      <c r="J1614" s="266"/>
      <c r="K1614" s="274"/>
      <c r="L1614" s="266"/>
      <c r="M1614" s="271"/>
      <c r="N1614" s="266"/>
      <c r="O1614" s="269"/>
      <c r="P1614" s="270"/>
      <c r="Q1614" s="276"/>
      <c r="R1614" s="270"/>
      <c r="S1614" s="268"/>
      <c r="T1614" s="270"/>
      <c r="U1614" s="272"/>
      <c r="V1614" s="273"/>
      <c r="W1614" s="272"/>
      <c r="X1614" s="273"/>
      <c r="Y1614" s="319"/>
    </row>
    <row r="1615" spans="1:25" x14ac:dyDescent="0.3">
      <c r="A1615" s="262"/>
      <c r="B1615" s="262"/>
      <c r="C1615" s="264"/>
      <c r="D1615" s="262"/>
      <c r="E1615" s="263"/>
      <c r="F1615" s="264"/>
      <c r="G1615" s="274"/>
      <c r="H1615" s="266"/>
      <c r="I1615" s="274"/>
      <c r="J1615" s="266"/>
      <c r="K1615" s="274"/>
      <c r="L1615" s="266"/>
      <c r="M1615" s="271"/>
      <c r="N1615" s="266"/>
      <c r="O1615" s="275"/>
      <c r="P1615" s="270"/>
      <c r="Q1615" s="276"/>
      <c r="R1615" s="270"/>
      <c r="S1615" s="268"/>
      <c r="T1615" s="270"/>
      <c r="U1615" s="272"/>
      <c r="V1615" s="273"/>
      <c r="W1615" s="272"/>
      <c r="X1615" s="273"/>
      <c r="Y1615" s="319"/>
    </row>
    <row r="1616" spans="1:25" x14ac:dyDescent="0.3">
      <c r="A1616" s="262"/>
      <c r="B1616" s="262"/>
      <c r="C1616" s="264"/>
      <c r="D1616" s="262"/>
      <c r="E1616" s="263"/>
      <c r="F1616" s="264"/>
      <c r="G1616" s="274"/>
      <c r="H1616" s="266"/>
      <c r="I1616" s="274"/>
      <c r="J1616" s="266"/>
      <c r="K1616" s="274"/>
      <c r="L1616" s="266"/>
      <c r="M1616" s="271"/>
      <c r="N1616" s="266"/>
      <c r="O1616" s="275"/>
      <c r="P1616" s="270"/>
      <c r="Q1616" s="276"/>
      <c r="R1616" s="270"/>
      <c r="S1616" s="268"/>
      <c r="T1616" s="270"/>
      <c r="U1616" s="272"/>
      <c r="V1616" s="273"/>
      <c r="W1616" s="272"/>
      <c r="X1616" s="273"/>
      <c r="Y1616" s="319"/>
    </row>
    <row r="1617" spans="1:25" x14ac:dyDescent="0.3">
      <c r="A1617" s="262"/>
      <c r="B1617" s="262"/>
      <c r="C1617" s="264"/>
      <c r="D1617" s="262"/>
      <c r="E1617" s="263"/>
      <c r="F1617" s="264"/>
      <c r="G1617" s="274"/>
      <c r="H1617" s="266"/>
      <c r="I1617" s="274"/>
      <c r="J1617" s="266"/>
      <c r="K1617" s="274"/>
      <c r="L1617" s="266"/>
      <c r="M1617" s="271"/>
      <c r="N1617" s="266"/>
      <c r="O1617" s="269"/>
      <c r="P1617" s="270"/>
      <c r="Q1617" s="276"/>
      <c r="R1617" s="270"/>
      <c r="S1617" s="268"/>
      <c r="T1617" s="270"/>
      <c r="U1617" s="272"/>
      <c r="V1617" s="273"/>
      <c r="W1617" s="272"/>
      <c r="X1617" s="273"/>
      <c r="Y1617" s="319"/>
    </row>
    <row r="1618" spans="1:25" x14ac:dyDescent="0.3">
      <c r="A1618" s="262"/>
      <c r="B1618" s="262"/>
      <c r="C1618" s="264"/>
      <c r="D1618" s="262"/>
      <c r="E1618" s="263"/>
      <c r="F1618" s="264"/>
      <c r="G1618" s="274"/>
      <c r="H1618" s="266"/>
      <c r="I1618" s="274"/>
      <c r="J1618" s="266"/>
      <c r="K1618" s="274"/>
      <c r="L1618" s="266"/>
      <c r="M1618" s="271"/>
      <c r="N1618" s="266"/>
      <c r="O1618" s="269"/>
      <c r="P1618" s="270"/>
      <c r="Q1618" s="276"/>
      <c r="R1618" s="270"/>
      <c r="S1618" s="268"/>
      <c r="T1618" s="270"/>
      <c r="U1618" s="272"/>
      <c r="V1618" s="273"/>
      <c r="W1618" s="272"/>
      <c r="X1618" s="273"/>
      <c r="Y1618" s="319"/>
    </row>
    <row r="1619" spans="1:25" x14ac:dyDescent="0.3">
      <c r="A1619" s="262"/>
      <c r="B1619" s="262"/>
      <c r="C1619" s="264"/>
      <c r="D1619" s="262"/>
      <c r="E1619" s="263"/>
      <c r="F1619" s="264"/>
      <c r="G1619" s="274"/>
      <c r="H1619" s="266"/>
      <c r="I1619" s="274"/>
      <c r="J1619" s="266"/>
      <c r="K1619" s="274"/>
      <c r="L1619" s="266"/>
      <c r="M1619" s="271"/>
      <c r="N1619" s="266"/>
      <c r="O1619" s="269"/>
      <c r="P1619" s="270"/>
      <c r="Q1619" s="276"/>
      <c r="R1619" s="270"/>
      <c r="S1619" s="268"/>
      <c r="T1619" s="270"/>
      <c r="U1619" s="272"/>
      <c r="V1619" s="273"/>
      <c r="W1619" s="272"/>
      <c r="X1619" s="273"/>
      <c r="Y1619" s="319"/>
    </row>
    <row r="1620" spans="1:25" x14ac:dyDescent="0.3">
      <c r="A1620" s="262"/>
      <c r="B1620" s="262"/>
      <c r="C1620" s="264"/>
      <c r="D1620" s="262"/>
      <c r="E1620" s="263"/>
      <c r="F1620" s="264"/>
      <c r="G1620" s="265"/>
      <c r="H1620" s="266"/>
      <c r="I1620" s="267"/>
      <c r="J1620" s="266"/>
      <c r="K1620" s="267"/>
      <c r="L1620" s="266"/>
      <c r="M1620" s="268"/>
      <c r="N1620" s="266"/>
      <c r="O1620" s="269"/>
      <c r="P1620" s="270"/>
      <c r="Q1620" s="269"/>
      <c r="R1620" s="270"/>
      <c r="S1620" s="271"/>
      <c r="T1620" s="270"/>
      <c r="U1620" s="272"/>
      <c r="V1620" s="273"/>
      <c r="W1620" s="272"/>
      <c r="X1620" s="273"/>
      <c r="Y1620" s="319"/>
    </row>
    <row r="1621" spans="1:25" x14ac:dyDescent="0.3">
      <c r="A1621" s="262"/>
      <c r="B1621" s="262"/>
      <c r="C1621" s="264"/>
      <c r="D1621" s="262"/>
      <c r="E1621" s="263"/>
      <c r="F1621" s="264"/>
      <c r="G1621" s="274"/>
      <c r="H1621" s="266"/>
      <c r="I1621" s="274"/>
      <c r="J1621" s="266"/>
      <c r="K1621" s="274"/>
      <c r="L1621" s="266"/>
      <c r="M1621" s="271"/>
      <c r="N1621" s="266"/>
      <c r="O1621" s="269"/>
      <c r="P1621" s="270"/>
      <c r="Q1621" s="276"/>
      <c r="R1621" s="270"/>
      <c r="S1621" s="268"/>
      <c r="T1621" s="270"/>
      <c r="U1621" s="272"/>
      <c r="V1621" s="273"/>
      <c r="W1621" s="272"/>
      <c r="X1621" s="273"/>
      <c r="Y1621" s="319"/>
    </row>
    <row r="1622" spans="1:25" x14ac:dyDescent="0.3">
      <c r="A1622" s="262"/>
      <c r="B1622" s="262"/>
      <c r="C1622" s="264"/>
      <c r="D1622" s="262"/>
      <c r="E1622" s="263"/>
      <c r="F1622" s="264"/>
      <c r="G1622" s="274"/>
      <c r="H1622" s="266"/>
      <c r="I1622" s="274"/>
      <c r="J1622" s="266"/>
      <c r="K1622" s="274"/>
      <c r="L1622" s="266"/>
      <c r="M1622" s="271"/>
      <c r="N1622" s="266"/>
      <c r="O1622" s="269"/>
      <c r="P1622" s="270"/>
      <c r="Q1622" s="276"/>
      <c r="R1622" s="270"/>
      <c r="S1622" s="268"/>
      <c r="T1622" s="270"/>
      <c r="U1622" s="272"/>
      <c r="V1622" s="273"/>
      <c r="W1622" s="272"/>
      <c r="X1622" s="273"/>
      <c r="Y1622" s="319"/>
    </row>
    <row r="1623" spans="1:25" x14ac:dyDescent="0.3">
      <c r="A1623" s="262"/>
      <c r="B1623" s="262"/>
      <c r="C1623" s="264"/>
      <c r="D1623" s="262"/>
      <c r="E1623" s="263"/>
      <c r="F1623" s="264"/>
      <c r="G1623" s="274"/>
      <c r="H1623" s="266"/>
      <c r="I1623" s="274"/>
      <c r="J1623" s="266"/>
      <c r="K1623" s="274"/>
      <c r="L1623" s="266"/>
      <c r="M1623" s="271"/>
      <c r="N1623" s="266"/>
      <c r="O1623" s="269"/>
      <c r="P1623" s="270"/>
      <c r="Q1623" s="276"/>
      <c r="R1623" s="270"/>
      <c r="S1623" s="268"/>
      <c r="T1623" s="270"/>
      <c r="U1623" s="272"/>
      <c r="V1623" s="273"/>
      <c r="W1623" s="272"/>
      <c r="X1623" s="273"/>
      <c r="Y1623" s="319"/>
    </row>
    <row r="1624" spans="1:25" x14ac:dyDescent="0.3">
      <c r="A1624" s="262"/>
      <c r="B1624" s="262"/>
      <c r="C1624" s="264"/>
      <c r="D1624" s="262"/>
      <c r="E1624" s="263"/>
      <c r="F1624" s="264"/>
      <c r="G1624" s="274"/>
      <c r="H1624" s="266"/>
      <c r="I1624" s="274"/>
      <c r="J1624" s="266"/>
      <c r="K1624" s="274"/>
      <c r="L1624" s="266"/>
      <c r="M1624" s="271"/>
      <c r="N1624" s="266"/>
      <c r="O1624" s="275"/>
      <c r="P1624" s="270"/>
      <c r="Q1624" s="276"/>
      <c r="R1624" s="270"/>
      <c r="S1624" s="268"/>
      <c r="T1624" s="270"/>
      <c r="U1624" s="272"/>
      <c r="V1624" s="273"/>
      <c r="W1624" s="272"/>
      <c r="X1624" s="273"/>
      <c r="Y1624" s="319"/>
    </row>
    <row r="1625" spans="1:25" x14ac:dyDescent="0.3">
      <c r="A1625" s="262"/>
      <c r="B1625" s="262"/>
      <c r="C1625" s="264"/>
      <c r="D1625" s="262"/>
      <c r="E1625" s="263"/>
      <c r="F1625" s="264"/>
      <c r="G1625" s="274"/>
      <c r="H1625" s="266"/>
      <c r="I1625" s="274"/>
      <c r="J1625" s="266"/>
      <c r="K1625" s="274"/>
      <c r="L1625" s="266"/>
      <c r="M1625" s="271"/>
      <c r="N1625" s="266"/>
      <c r="O1625" s="275"/>
      <c r="P1625" s="270"/>
      <c r="Q1625" s="276"/>
      <c r="R1625" s="270"/>
      <c r="S1625" s="268"/>
      <c r="T1625" s="270"/>
      <c r="U1625" s="272"/>
      <c r="V1625" s="273"/>
      <c r="W1625" s="272"/>
      <c r="X1625" s="273"/>
      <c r="Y1625" s="319"/>
    </row>
    <row r="1626" spans="1:25" x14ac:dyDescent="0.3">
      <c r="A1626" s="262"/>
      <c r="B1626" s="262"/>
      <c r="C1626" s="264"/>
      <c r="D1626" s="262"/>
      <c r="E1626" s="263"/>
      <c r="F1626" s="264"/>
      <c r="G1626" s="265"/>
      <c r="H1626" s="266"/>
      <c r="I1626" s="267"/>
      <c r="J1626" s="266"/>
      <c r="K1626" s="267"/>
      <c r="L1626" s="266"/>
      <c r="M1626" s="268"/>
      <c r="N1626" s="266"/>
      <c r="O1626" s="269"/>
      <c r="P1626" s="270"/>
      <c r="Q1626" s="269"/>
      <c r="R1626" s="270"/>
      <c r="S1626" s="271"/>
      <c r="T1626" s="270"/>
      <c r="U1626" s="272"/>
      <c r="V1626" s="273"/>
      <c r="W1626" s="272"/>
      <c r="X1626" s="273"/>
      <c r="Y1626" s="319"/>
    </row>
    <row r="1627" spans="1:25" x14ac:dyDescent="0.3">
      <c r="A1627" s="262"/>
      <c r="B1627" s="262"/>
      <c r="C1627" s="264"/>
      <c r="D1627" s="262"/>
      <c r="E1627" s="263"/>
      <c r="F1627" s="264"/>
      <c r="G1627" s="265"/>
      <c r="H1627" s="266"/>
      <c r="I1627" s="267"/>
      <c r="J1627" s="266"/>
      <c r="K1627" s="267"/>
      <c r="L1627" s="266"/>
      <c r="M1627" s="268"/>
      <c r="N1627" s="266"/>
      <c r="O1627" s="269"/>
      <c r="P1627" s="270"/>
      <c r="Q1627" s="269"/>
      <c r="R1627" s="270"/>
      <c r="S1627" s="271"/>
      <c r="T1627" s="270"/>
      <c r="U1627" s="272"/>
      <c r="V1627" s="273"/>
      <c r="W1627" s="272"/>
      <c r="X1627" s="273"/>
      <c r="Y1627" s="319"/>
    </row>
    <row r="1628" spans="1:25" x14ac:dyDescent="0.3">
      <c r="A1628" s="262"/>
      <c r="B1628" s="262"/>
      <c r="C1628" s="264"/>
      <c r="D1628" s="262"/>
      <c r="E1628" s="263"/>
      <c r="F1628" s="264"/>
      <c r="G1628" s="274"/>
      <c r="H1628" s="266"/>
      <c r="I1628" s="274"/>
      <c r="J1628" s="266"/>
      <c r="K1628" s="274"/>
      <c r="L1628" s="266"/>
      <c r="M1628" s="271"/>
      <c r="N1628" s="266"/>
      <c r="O1628" s="269"/>
      <c r="P1628" s="270"/>
      <c r="Q1628" s="276"/>
      <c r="R1628" s="270"/>
      <c r="S1628" s="268"/>
      <c r="T1628" s="270"/>
      <c r="U1628" s="272"/>
      <c r="V1628" s="273"/>
      <c r="W1628" s="272"/>
      <c r="X1628" s="273"/>
      <c r="Y1628" s="319"/>
    </row>
    <row r="1629" spans="1:25" x14ac:dyDescent="0.3">
      <c r="A1629" s="262"/>
      <c r="B1629" s="262"/>
      <c r="C1629" s="264"/>
      <c r="D1629" s="262"/>
      <c r="E1629" s="263"/>
      <c r="F1629" s="264"/>
      <c r="G1629" s="274"/>
      <c r="H1629" s="266"/>
      <c r="I1629" s="274"/>
      <c r="J1629" s="266"/>
      <c r="K1629" s="274"/>
      <c r="L1629" s="266"/>
      <c r="M1629" s="271"/>
      <c r="N1629" s="266"/>
      <c r="O1629" s="269"/>
      <c r="P1629" s="270"/>
      <c r="Q1629" s="276"/>
      <c r="R1629" s="270"/>
      <c r="S1629" s="268"/>
      <c r="T1629" s="270"/>
      <c r="U1629" s="272"/>
      <c r="V1629" s="273"/>
      <c r="W1629" s="272"/>
      <c r="X1629" s="273"/>
      <c r="Y1629" s="319"/>
    </row>
    <row r="1630" spans="1:25" x14ac:dyDescent="0.3">
      <c r="A1630" s="262"/>
      <c r="B1630" s="262"/>
      <c r="C1630" s="264"/>
      <c r="D1630" s="262"/>
      <c r="E1630" s="263"/>
      <c r="F1630" s="264"/>
      <c r="G1630" s="274"/>
      <c r="H1630" s="266"/>
      <c r="I1630" s="274"/>
      <c r="J1630" s="266"/>
      <c r="K1630" s="274"/>
      <c r="L1630" s="266"/>
      <c r="M1630" s="271"/>
      <c r="N1630" s="266"/>
      <c r="O1630" s="269"/>
      <c r="P1630" s="270"/>
      <c r="Q1630" s="276"/>
      <c r="R1630" s="270"/>
      <c r="S1630" s="268"/>
      <c r="T1630" s="270"/>
      <c r="U1630" s="272"/>
      <c r="V1630" s="273"/>
      <c r="W1630" s="272"/>
      <c r="X1630" s="273"/>
      <c r="Y1630" s="319"/>
    </row>
    <row r="1631" spans="1:25" x14ac:dyDescent="0.3">
      <c r="A1631" s="262"/>
      <c r="B1631" s="262"/>
      <c r="C1631" s="264"/>
      <c r="D1631" s="262"/>
      <c r="E1631" s="263"/>
      <c r="F1631" s="264"/>
      <c r="G1631" s="265"/>
      <c r="H1631" s="266"/>
      <c r="I1631" s="267"/>
      <c r="J1631" s="266"/>
      <c r="K1631" s="267"/>
      <c r="L1631" s="266"/>
      <c r="M1631" s="268"/>
      <c r="N1631" s="266"/>
      <c r="O1631" s="269"/>
      <c r="P1631" s="270"/>
      <c r="Q1631" s="276"/>
      <c r="R1631" s="270"/>
      <c r="S1631" s="268"/>
      <c r="T1631" s="270"/>
      <c r="U1631" s="272"/>
      <c r="V1631" s="273"/>
      <c r="W1631" s="272"/>
      <c r="X1631" s="273"/>
      <c r="Y1631" s="319"/>
    </row>
    <row r="1632" spans="1:25" x14ac:dyDescent="0.3">
      <c r="A1632" s="262"/>
      <c r="B1632" s="262"/>
      <c r="C1632" s="264"/>
      <c r="D1632" s="262"/>
      <c r="E1632" s="263"/>
      <c r="F1632" s="264"/>
      <c r="G1632" s="265"/>
      <c r="H1632" s="266"/>
      <c r="I1632" s="267"/>
      <c r="J1632" s="266"/>
      <c r="K1632" s="267"/>
      <c r="L1632" s="266"/>
      <c r="M1632" s="268"/>
      <c r="N1632" s="266"/>
      <c r="O1632" s="269"/>
      <c r="P1632" s="270"/>
      <c r="Q1632" s="276"/>
      <c r="R1632" s="270"/>
      <c r="S1632" s="268"/>
      <c r="T1632" s="270"/>
      <c r="U1632" s="272"/>
      <c r="V1632" s="273"/>
      <c r="W1632" s="272"/>
      <c r="X1632" s="273"/>
      <c r="Y1632" s="319"/>
    </row>
    <row r="1633" spans="1:25" x14ac:dyDescent="0.3">
      <c r="A1633" s="262"/>
      <c r="B1633" s="262"/>
      <c r="C1633" s="264"/>
      <c r="D1633" s="262"/>
      <c r="E1633" s="263"/>
      <c r="F1633" s="264"/>
      <c r="G1633" s="265"/>
      <c r="H1633" s="266"/>
      <c r="I1633" s="267"/>
      <c r="J1633" s="266"/>
      <c r="K1633" s="267"/>
      <c r="L1633" s="266"/>
      <c r="M1633" s="268"/>
      <c r="N1633" s="266"/>
      <c r="O1633" s="269"/>
      <c r="P1633" s="270"/>
      <c r="Q1633" s="276"/>
      <c r="R1633" s="270"/>
      <c r="S1633" s="268"/>
      <c r="T1633" s="270"/>
      <c r="U1633" s="272"/>
      <c r="V1633" s="273"/>
      <c r="W1633" s="272"/>
      <c r="X1633" s="273"/>
      <c r="Y1633" s="319"/>
    </row>
    <row r="1634" spans="1:25" x14ac:dyDescent="0.3">
      <c r="A1634" s="262"/>
      <c r="B1634" s="262"/>
      <c r="C1634" s="264"/>
      <c r="D1634" s="262"/>
      <c r="E1634" s="263"/>
      <c r="F1634" s="264"/>
      <c r="G1634" s="274"/>
      <c r="H1634" s="266"/>
      <c r="I1634" s="274"/>
      <c r="J1634" s="266"/>
      <c r="K1634" s="274"/>
      <c r="L1634" s="266"/>
      <c r="M1634" s="271"/>
      <c r="N1634" s="266"/>
      <c r="O1634" s="269"/>
      <c r="P1634" s="270"/>
      <c r="Q1634" s="269"/>
      <c r="R1634" s="270"/>
      <c r="S1634" s="271"/>
      <c r="T1634" s="270"/>
      <c r="U1634" s="272"/>
      <c r="V1634" s="273"/>
      <c r="W1634" s="278"/>
      <c r="X1634" s="273"/>
      <c r="Y1634" s="319"/>
    </row>
    <row r="1635" spans="1:25" x14ac:dyDescent="0.3">
      <c r="A1635" s="320"/>
      <c r="B1635" s="320"/>
      <c r="C1635" s="321"/>
      <c r="D1635" s="320"/>
      <c r="E1635" s="320"/>
      <c r="F1635" s="321"/>
      <c r="G1635" s="322"/>
      <c r="H1635" s="323"/>
      <c r="I1635" s="322"/>
      <c r="J1635" s="323"/>
      <c r="K1635" s="322"/>
      <c r="L1635" s="323"/>
      <c r="M1635" s="322"/>
      <c r="N1635" s="323"/>
      <c r="O1635" s="324"/>
      <c r="P1635" s="325"/>
      <c r="Q1635" s="324"/>
      <c r="R1635" s="325"/>
      <c r="S1635" s="324"/>
      <c r="T1635" s="325"/>
      <c r="U1635" s="326"/>
      <c r="V1635" s="327"/>
      <c r="W1635" s="326"/>
      <c r="X1635" s="327"/>
      <c r="Y1635" s="2"/>
    </row>
    <row r="1636" spans="1:25" x14ac:dyDescent="0.3">
      <c r="A1636" s="3"/>
      <c r="B1636" s="3"/>
      <c r="C1636" s="4"/>
      <c r="D1636" s="3"/>
      <c r="E1636" s="3"/>
      <c r="F1636" s="4"/>
      <c r="G1636" s="5"/>
      <c r="H1636" s="6"/>
      <c r="I1636" s="5"/>
      <c r="J1636" s="6"/>
      <c r="K1636" s="5"/>
      <c r="L1636" s="6"/>
      <c r="M1636" s="5"/>
      <c r="N1636" s="6"/>
      <c r="O1636" s="7"/>
      <c r="P1636" s="8"/>
      <c r="Q1636" s="7"/>
      <c r="R1636" s="8"/>
      <c r="S1636" s="7"/>
      <c r="T1636" s="8"/>
      <c r="U1636" s="9"/>
      <c r="V1636" s="10"/>
      <c r="W1636" s="9"/>
      <c r="X1636" s="10"/>
      <c r="Y1636" s="2"/>
    </row>
    <row r="1637" spans="1:25" x14ac:dyDescent="0.3">
      <c r="A1637" s="262"/>
      <c r="B1637" s="262"/>
      <c r="C1637" s="264"/>
      <c r="D1637" s="262"/>
      <c r="E1637" s="263"/>
      <c r="F1637" s="264"/>
      <c r="G1637" s="265"/>
      <c r="H1637" s="266"/>
      <c r="I1637" s="267"/>
      <c r="J1637" s="266"/>
      <c r="K1637" s="267"/>
      <c r="L1637" s="266"/>
      <c r="M1637" s="268"/>
      <c r="N1637" s="266"/>
      <c r="O1637" s="269"/>
      <c r="P1637" s="270"/>
      <c r="Q1637" s="269"/>
      <c r="R1637" s="270"/>
      <c r="S1637" s="271"/>
      <c r="T1637" s="270"/>
      <c r="U1637" s="272"/>
      <c r="V1637" s="273"/>
      <c r="W1637" s="272"/>
      <c r="X1637" s="273"/>
      <c r="Y1637" s="319"/>
    </row>
    <row r="1638" spans="1:25" x14ac:dyDescent="0.3">
      <c r="A1638" s="262"/>
      <c r="B1638" s="262"/>
      <c r="C1638" s="264"/>
      <c r="D1638" s="262"/>
      <c r="E1638" s="263"/>
      <c r="F1638" s="264"/>
      <c r="G1638" s="265"/>
      <c r="H1638" s="266"/>
      <c r="I1638" s="267"/>
      <c r="J1638" s="266"/>
      <c r="K1638" s="267"/>
      <c r="L1638" s="266"/>
      <c r="M1638" s="268"/>
      <c r="N1638" s="266"/>
      <c r="O1638" s="269"/>
      <c r="P1638" s="270"/>
      <c r="Q1638" s="269"/>
      <c r="R1638" s="270"/>
      <c r="S1638" s="271"/>
      <c r="T1638" s="270"/>
      <c r="U1638" s="272"/>
      <c r="V1638" s="273"/>
      <c r="W1638" s="272"/>
      <c r="X1638" s="273"/>
      <c r="Y1638" s="319"/>
    </row>
    <row r="1639" spans="1:25" x14ac:dyDescent="0.3">
      <c r="A1639" s="262"/>
      <c r="B1639" s="262"/>
      <c r="C1639" s="264"/>
      <c r="D1639" s="262"/>
      <c r="E1639" s="263"/>
      <c r="F1639" s="264"/>
      <c r="G1639" s="265"/>
      <c r="H1639" s="266"/>
      <c r="I1639" s="267"/>
      <c r="J1639" s="266"/>
      <c r="K1639" s="267"/>
      <c r="L1639" s="266"/>
      <c r="M1639" s="268"/>
      <c r="N1639" s="266"/>
      <c r="O1639" s="269"/>
      <c r="P1639" s="270"/>
      <c r="Q1639" s="269"/>
      <c r="R1639" s="270"/>
      <c r="S1639" s="271"/>
      <c r="T1639" s="270"/>
      <c r="U1639" s="272"/>
      <c r="V1639" s="273"/>
      <c r="W1639" s="272"/>
      <c r="X1639" s="273"/>
      <c r="Y1639" s="319"/>
    </row>
    <row r="1640" spans="1:25" x14ac:dyDescent="0.3">
      <c r="A1640" s="262"/>
      <c r="B1640" s="262"/>
      <c r="C1640" s="264"/>
      <c r="D1640" s="262"/>
      <c r="E1640" s="263"/>
      <c r="F1640" s="264"/>
      <c r="G1640" s="274"/>
      <c r="H1640" s="266"/>
      <c r="I1640" s="274"/>
      <c r="J1640" s="266"/>
      <c r="K1640" s="274"/>
      <c r="L1640" s="266"/>
      <c r="M1640" s="271"/>
      <c r="N1640" s="266"/>
      <c r="O1640" s="275"/>
      <c r="P1640" s="270"/>
      <c r="Q1640" s="276"/>
      <c r="R1640" s="270"/>
      <c r="S1640" s="268"/>
      <c r="T1640" s="270"/>
      <c r="U1640" s="272"/>
      <c r="V1640" s="273"/>
      <c r="W1640" s="272"/>
      <c r="X1640" s="273"/>
      <c r="Y1640" s="319"/>
    </row>
    <row r="1641" spans="1:25" x14ac:dyDescent="0.3">
      <c r="A1641" s="262"/>
      <c r="B1641" s="262"/>
      <c r="C1641" s="264"/>
      <c r="D1641" s="262"/>
      <c r="E1641" s="263"/>
      <c r="F1641" s="264"/>
      <c r="G1641" s="274"/>
      <c r="H1641" s="266"/>
      <c r="I1641" s="274"/>
      <c r="J1641" s="266"/>
      <c r="K1641" s="274"/>
      <c r="L1641" s="266"/>
      <c r="M1641" s="271"/>
      <c r="N1641" s="266"/>
      <c r="O1641" s="269"/>
      <c r="P1641" s="270"/>
      <c r="Q1641" s="269"/>
      <c r="R1641" s="270"/>
      <c r="S1641" s="271"/>
      <c r="T1641" s="270"/>
      <c r="U1641" s="277"/>
      <c r="V1641" s="273"/>
      <c r="W1641" s="278"/>
      <c r="X1641" s="273"/>
      <c r="Y1641" s="319"/>
    </row>
    <row r="1642" spans="1:25" x14ac:dyDescent="0.3">
      <c r="A1642" s="262"/>
      <c r="B1642" s="262"/>
      <c r="C1642" s="264"/>
      <c r="D1642" s="262"/>
      <c r="E1642" s="263"/>
      <c r="F1642" s="264"/>
      <c r="G1642" s="265"/>
      <c r="H1642" s="266"/>
      <c r="I1642" s="267"/>
      <c r="J1642" s="266"/>
      <c r="K1642" s="267"/>
      <c r="L1642" s="266"/>
      <c r="M1642" s="268"/>
      <c r="N1642" s="266"/>
      <c r="O1642" s="269"/>
      <c r="P1642" s="270"/>
      <c r="Q1642" s="269"/>
      <c r="R1642" s="270"/>
      <c r="S1642" s="271"/>
      <c r="T1642" s="270"/>
      <c r="U1642" s="272"/>
      <c r="V1642" s="273"/>
      <c r="W1642" s="272"/>
      <c r="X1642" s="273"/>
      <c r="Y1642" s="319"/>
    </row>
    <row r="1643" spans="1:25" x14ac:dyDescent="0.3">
      <c r="A1643" s="262"/>
      <c r="B1643" s="262"/>
      <c r="C1643" s="264"/>
      <c r="D1643" s="262"/>
      <c r="E1643" s="263"/>
      <c r="F1643" s="264"/>
      <c r="G1643" s="274"/>
      <c r="H1643" s="266"/>
      <c r="I1643" s="274"/>
      <c r="J1643" s="266"/>
      <c r="K1643" s="274"/>
      <c r="L1643" s="266"/>
      <c r="M1643" s="271"/>
      <c r="N1643" s="266"/>
      <c r="O1643" s="275"/>
      <c r="P1643" s="270"/>
      <c r="Q1643" s="276"/>
      <c r="R1643" s="270"/>
      <c r="S1643" s="268"/>
      <c r="T1643" s="270"/>
      <c r="U1643" s="272"/>
      <c r="V1643" s="273"/>
      <c r="W1643" s="272"/>
      <c r="X1643" s="273"/>
      <c r="Y1643" s="319"/>
    </row>
    <row r="1644" spans="1:25" x14ac:dyDescent="0.3">
      <c r="A1644" s="262"/>
      <c r="B1644" s="262"/>
      <c r="C1644" s="264"/>
      <c r="D1644" s="262"/>
      <c r="E1644" s="263"/>
      <c r="F1644" s="264"/>
      <c r="G1644" s="274"/>
      <c r="H1644" s="266"/>
      <c r="I1644" s="274"/>
      <c r="J1644" s="266"/>
      <c r="K1644" s="274"/>
      <c r="L1644" s="266"/>
      <c r="M1644" s="271"/>
      <c r="N1644" s="266"/>
      <c r="O1644" s="275"/>
      <c r="P1644" s="270"/>
      <c r="Q1644" s="276"/>
      <c r="R1644" s="270"/>
      <c r="S1644" s="268"/>
      <c r="T1644" s="270"/>
      <c r="U1644" s="272"/>
      <c r="V1644" s="273"/>
      <c r="W1644" s="272"/>
      <c r="X1644" s="273"/>
      <c r="Y1644" s="319"/>
    </row>
    <row r="1645" spans="1:25" x14ac:dyDescent="0.3">
      <c r="A1645" s="262"/>
      <c r="B1645" s="262"/>
      <c r="C1645" s="264"/>
      <c r="D1645" s="262"/>
      <c r="E1645" s="263"/>
      <c r="F1645" s="264"/>
      <c r="G1645" s="274"/>
      <c r="H1645" s="266"/>
      <c r="I1645" s="274"/>
      <c r="J1645" s="266"/>
      <c r="K1645" s="274"/>
      <c r="L1645" s="266"/>
      <c r="M1645" s="271"/>
      <c r="N1645" s="266"/>
      <c r="O1645" s="275"/>
      <c r="P1645" s="270"/>
      <c r="Q1645" s="276"/>
      <c r="R1645" s="270"/>
      <c r="S1645" s="268"/>
      <c r="T1645" s="270"/>
      <c r="U1645" s="272"/>
      <c r="V1645" s="273"/>
      <c r="W1645" s="272"/>
      <c r="X1645" s="273"/>
      <c r="Y1645" s="319"/>
    </row>
    <row r="1646" spans="1:25" x14ac:dyDescent="0.3">
      <c r="A1646" s="262"/>
      <c r="B1646" s="262"/>
      <c r="C1646" s="264"/>
      <c r="D1646" s="262"/>
      <c r="E1646" s="263"/>
      <c r="F1646" s="264"/>
      <c r="G1646" s="274"/>
      <c r="H1646" s="266"/>
      <c r="I1646" s="274"/>
      <c r="J1646" s="266"/>
      <c r="K1646" s="274"/>
      <c r="L1646" s="266"/>
      <c r="M1646" s="271"/>
      <c r="N1646" s="266"/>
      <c r="O1646" s="275"/>
      <c r="P1646" s="270"/>
      <c r="Q1646" s="276"/>
      <c r="R1646" s="270"/>
      <c r="S1646" s="268"/>
      <c r="T1646" s="270"/>
      <c r="U1646" s="272"/>
      <c r="V1646" s="273"/>
      <c r="W1646" s="272"/>
      <c r="X1646" s="273"/>
      <c r="Y1646" s="319"/>
    </row>
    <row r="1647" spans="1:25" x14ac:dyDescent="0.3">
      <c r="A1647" s="262"/>
      <c r="B1647" s="262"/>
      <c r="C1647" s="264"/>
      <c r="D1647" s="262"/>
      <c r="E1647" s="263"/>
      <c r="F1647" s="264"/>
      <c r="G1647" s="274"/>
      <c r="H1647" s="266"/>
      <c r="I1647" s="274"/>
      <c r="J1647" s="266"/>
      <c r="K1647" s="274"/>
      <c r="L1647" s="266"/>
      <c r="M1647" s="271"/>
      <c r="N1647" s="266"/>
      <c r="O1647" s="275"/>
      <c r="P1647" s="270"/>
      <c r="Q1647" s="276"/>
      <c r="R1647" s="270"/>
      <c r="S1647" s="268"/>
      <c r="T1647" s="270"/>
      <c r="U1647" s="272"/>
      <c r="V1647" s="273"/>
      <c r="W1647" s="272"/>
      <c r="X1647" s="273"/>
      <c r="Y1647" s="319"/>
    </row>
    <row r="1648" spans="1:25" x14ac:dyDescent="0.3">
      <c r="A1648" s="262"/>
      <c r="B1648" s="262"/>
      <c r="C1648" s="264"/>
      <c r="D1648" s="262"/>
      <c r="E1648" s="263"/>
      <c r="F1648" s="264"/>
      <c r="G1648" s="274"/>
      <c r="H1648" s="266"/>
      <c r="I1648" s="274"/>
      <c r="J1648" s="266"/>
      <c r="K1648" s="274"/>
      <c r="L1648" s="266"/>
      <c r="M1648" s="271"/>
      <c r="N1648" s="266"/>
      <c r="O1648" s="275"/>
      <c r="P1648" s="270"/>
      <c r="Q1648" s="276"/>
      <c r="R1648" s="270"/>
      <c r="S1648" s="268"/>
      <c r="T1648" s="270"/>
      <c r="U1648" s="272"/>
      <c r="V1648" s="273"/>
      <c r="W1648" s="272"/>
      <c r="X1648" s="273"/>
      <c r="Y1648" s="319"/>
    </row>
    <row r="1649" spans="1:25" x14ac:dyDescent="0.3">
      <c r="A1649" s="262"/>
      <c r="B1649" s="262"/>
      <c r="C1649" s="264"/>
      <c r="D1649" s="262"/>
      <c r="E1649" s="263"/>
      <c r="F1649" s="264"/>
      <c r="G1649" s="274"/>
      <c r="H1649" s="266"/>
      <c r="I1649" s="274"/>
      <c r="J1649" s="266"/>
      <c r="K1649" s="274"/>
      <c r="L1649" s="266"/>
      <c r="M1649" s="271"/>
      <c r="N1649" s="266"/>
      <c r="O1649" s="275"/>
      <c r="P1649" s="270"/>
      <c r="Q1649" s="276"/>
      <c r="R1649" s="270"/>
      <c r="S1649" s="268"/>
      <c r="T1649" s="270"/>
      <c r="U1649" s="272"/>
      <c r="V1649" s="273"/>
      <c r="W1649" s="272"/>
      <c r="X1649" s="273"/>
      <c r="Y1649" s="319"/>
    </row>
    <row r="1650" spans="1:25" x14ac:dyDescent="0.3">
      <c r="A1650" s="262"/>
      <c r="B1650" s="262"/>
      <c r="C1650" s="264"/>
      <c r="D1650" s="262"/>
      <c r="E1650" s="263"/>
      <c r="F1650" s="264"/>
      <c r="G1650" s="274"/>
      <c r="H1650" s="266"/>
      <c r="I1650" s="274"/>
      <c r="J1650" s="266"/>
      <c r="K1650" s="274"/>
      <c r="L1650" s="266"/>
      <c r="M1650" s="271"/>
      <c r="N1650" s="266"/>
      <c r="O1650" s="275"/>
      <c r="P1650" s="270"/>
      <c r="Q1650" s="276"/>
      <c r="R1650" s="270"/>
      <c r="S1650" s="268"/>
      <c r="T1650" s="270"/>
      <c r="U1650" s="272"/>
      <c r="V1650" s="273"/>
      <c r="W1650" s="272"/>
      <c r="X1650" s="273"/>
      <c r="Y1650" s="319"/>
    </row>
    <row r="1651" spans="1:25" x14ac:dyDescent="0.3">
      <c r="A1651" s="262"/>
      <c r="B1651" s="262"/>
      <c r="C1651" s="264"/>
      <c r="D1651" s="262"/>
      <c r="E1651" s="263"/>
      <c r="F1651" s="264"/>
      <c r="G1651" s="265"/>
      <c r="H1651" s="266"/>
      <c r="I1651" s="267"/>
      <c r="J1651" s="266"/>
      <c r="K1651" s="267"/>
      <c r="L1651" s="266"/>
      <c r="M1651" s="268"/>
      <c r="N1651" s="266"/>
      <c r="O1651" s="269"/>
      <c r="P1651" s="270"/>
      <c r="Q1651" s="269"/>
      <c r="R1651" s="270"/>
      <c r="S1651" s="271"/>
      <c r="T1651" s="270"/>
      <c r="U1651" s="272"/>
      <c r="V1651" s="273"/>
      <c r="W1651" s="272"/>
      <c r="X1651" s="273"/>
      <c r="Y1651" s="319"/>
    </row>
    <row r="1652" spans="1:25" x14ac:dyDescent="0.3">
      <c r="A1652" s="262"/>
      <c r="B1652" s="262"/>
      <c r="C1652" s="264"/>
      <c r="D1652" s="262"/>
      <c r="E1652" s="263"/>
      <c r="F1652" s="264"/>
      <c r="G1652" s="265"/>
      <c r="H1652" s="266"/>
      <c r="I1652" s="267"/>
      <c r="J1652" s="266"/>
      <c r="K1652" s="267"/>
      <c r="L1652" s="266"/>
      <c r="M1652" s="268"/>
      <c r="N1652" s="266"/>
      <c r="O1652" s="269"/>
      <c r="P1652" s="270"/>
      <c r="Q1652" s="269"/>
      <c r="R1652" s="270"/>
      <c r="S1652" s="271"/>
      <c r="T1652" s="270"/>
      <c r="U1652" s="272"/>
      <c r="V1652" s="273"/>
      <c r="W1652" s="272"/>
      <c r="X1652" s="273"/>
      <c r="Y1652" s="319"/>
    </row>
    <row r="1653" spans="1:25" x14ac:dyDescent="0.3">
      <c r="A1653" s="262"/>
      <c r="B1653" s="262"/>
      <c r="C1653" s="264"/>
      <c r="D1653" s="262"/>
      <c r="E1653" s="263"/>
      <c r="F1653" s="264"/>
      <c r="G1653" s="274"/>
      <c r="H1653" s="266"/>
      <c r="I1653" s="274"/>
      <c r="J1653" s="266"/>
      <c r="K1653" s="274"/>
      <c r="L1653" s="266"/>
      <c r="M1653" s="271"/>
      <c r="N1653" s="266"/>
      <c r="O1653" s="275"/>
      <c r="P1653" s="270"/>
      <c r="Q1653" s="276"/>
      <c r="R1653" s="270"/>
      <c r="S1653" s="268"/>
      <c r="T1653" s="270"/>
      <c r="U1653" s="272"/>
      <c r="V1653" s="273"/>
      <c r="W1653" s="272"/>
      <c r="X1653" s="273"/>
      <c r="Y1653" s="319"/>
    </row>
    <row r="1654" spans="1:25" x14ac:dyDescent="0.3">
      <c r="A1654" s="262"/>
      <c r="B1654" s="262"/>
      <c r="C1654" s="264"/>
      <c r="D1654" s="262"/>
      <c r="E1654" s="263"/>
      <c r="F1654" s="264"/>
      <c r="G1654" s="274"/>
      <c r="H1654" s="266"/>
      <c r="I1654" s="274"/>
      <c r="J1654" s="266"/>
      <c r="K1654" s="274"/>
      <c r="L1654" s="266"/>
      <c r="M1654" s="271"/>
      <c r="N1654" s="266"/>
      <c r="O1654" s="275"/>
      <c r="P1654" s="270"/>
      <c r="Q1654" s="276"/>
      <c r="R1654" s="270"/>
      <c r="S1654" s="268"/>
      <c r="T1654" s="270"/>
      <c r="U1654" s="272"/>
      <c r="V1654" s="273"/>
      <c r="W1654" s="272"/>
      <c r="X1654" s="273"/>
      <c r="Y1654" s="319"/>
    </row>
    <row r="1655" spans="1:25" x14ac:dyDescent="0.3">
      <c r="A1655" s="262"/>
      <c r="B1655" s="262"/>
      <c r="C1655" s="264"/>
      <c r="D1655" s="262"/>
      <c r="E1655" s="263"/>
      <c r="F1655" s="264"/>
      <c r="G1655" s="274"/>
      <c r="H1655" s="266"/>
      <c r="I1655" s="274"/>
      <c r="J1655" s="266"/>
      <c r="K1655" s="274"/>
      <c r="L1655" s="266"/>
      <c r="M1655" s="271"/>
      <c r="N1655" s="266"/>
      <c r="O1655" s="275"/>
      <c r="P1655" s="270"/>
      <c r="Q1655" s="276"/>
      <c r="R1655" s="270"/>
      <c r="S1655" s="268"/>
      <c r="T1655" s="270"/>
      <c r="U1655" s="272"/>
      <c r="V1655" s="273"/>
      <c r="W1655" s="272"/>
      <c r="X1655" s="273"/>
      <c r="Y1655" s="319"/>
    </row>
    <row r="1656" spans="1:25" x14ac:dyDescent="0.3">
      <c r="A1656" s="262"/>
      <c r="B1656" s="262"/>
      <c r="C1656" s="264"/>
      <c r="D1656" s="262"/>
      <c r="E1656" s="263"/>
      <c r="F1656" s="264"/>
      <c r="G1656" s="274"/>
      <c r="H1656" s="266"/>
      <c r="I1656" s="274"/>
      <c r="J1656" s="266"/>
      <c r="K1656" s="274"/>
      <c r="L1656" s="266"/>
      <c r="M1656" s="271"/>
      <c r="N1656" s="266"/>
      <c r="O1656" s="269"/>
      <c r="P1656" s="270"/>
      <c r="Q1656" s="276"/>
      <c r="R1656" s="270"/>
      <c r="S1656" s="268"/>
      <c r="T1656" s="270"/>
      <c r="U1656" s="272"/>
      <c r="V1656" s="273"/>
      <c r="W1656" s="272"/>
      <c r="X1656" s="273"/>
      <c r="Y1656" s="319"/>
    </row>
    <row r="1657" spans="1:25" x14ac:dyDescent="0.3">
      <c r="A1657" s="262"/>
      <c r="B1657" s="262"/>
      <c r="C1657" s="264"/>
      <c r="D1657" s="262"/>
      <c r="E1657" s="263"/>
      <c r="F1657" s="264"/>
      <c r="G1657" s="274"/>
      <c r="H1657" s="266"/>
      <c r="I1657" s="274"/>
      <c r="J1657" s="266"/>
      <c r="K1657" s="274"/>
      <c r="L1657" s="266"/>
      <c r="M1657" s="271"/>
      <c r="N1657" s="266"/>
      <c r="O1657" s="269"/>
      <c r="P1657" s="270"/>
      <c r="Q1657" s="276"/>
      <c r="R1657" s="270"/>
      <c r="S1657" s="268"/>
      <c r="T1657" s="270"/>
      <c r="U1657" s="272"/>
      <c r="V1657" s="273"/>
      <c r="W1657" s="272"/>
      <c r="X1657" s="273"/>
      <c r="Y1657" s="319"/>
    </row>
    <row r="1658" spans="1:25" x14ac:dyDescent="0.3">
      <c r="A1658" s="262"/>
      <c r="B1658" s="262"/>
      <c r="C1658" s="264"/>
      <c r="D1658" s="262"/>
      <c r="E1658" s="263"/>
      <c r="F1658" s="264"/>
      <c r="G1658" s="274"/>
      <c r="H1658" s="266"/>
      <c r="I1658" s="274"/>
      <c r="J1658" s="266"/>
      <c r="K1658" s="274"/>
      <c r="L1658" s="266"/>
      <c r="M1658" s="271"/>
      <c r="N1658" s="266"/>
      <c r="O1658" s="269"/>
      <c r="P1658" s="270"/>
      <c r="Q1658" s="276"/>
      <c r="R1658" s="270"/>
      <c r="S1658" s="268"/>
      <c r="T1658" s="270"/>
      <c r="U1658" s="272"/>
      <c r="V1658" s="273"/>
      <c r="W1658" s="272"/>
      <c r="X1658" s="273"/>
      <c r="Y1658" s="319"/>
    </row>
    <row r="1659" spans="1:25" x14ac:dyDescent="0.3">
      <c r="A1659" s="262"/>
      <c r="B1659" s="262"/>
      <c r="C1659" s="264"/>
      <c r="D1659" s="262"/>
      <c r="E1659" s="263"/>
      <c r="F1659" s="264"/>
      <c r="G1659" s="274"/>
      <c r="H1659" s="266"/>
      <c r="I1659" s="274"/>
      <c r="J1659" s="266"/>
      <c r="K1659" s="274"/>
      <c r="L1659" s="266"/>
      <c r="M1659" s="271"/>
      <c r="N1659" s="266"/>
      <c r="O1659" s="275"/>
      <c r="P1659" s="270"/>
      <c r="Q1659" s="276"/>
      <c r="R1659" s="270"/>
      <c r="S1659" s="268"/>
      <c r="T1659" s="270"/>
      <c r="U1659" s="272"/>
      <c r="V1659" s="273"/>
      <c r="W1659" s="272"/>
      <c r="X1659" s="273"/>
      <c r="Y1659" s="319"/>
    </row>
    <row r="1660" spans="1:25" x14ac:dyDescent="0.3">
      <c r="A1660" s="262"/>
      <c r="B1660" s="262"/>
      <c r="C1660" s="264"/>
      <c r="D1660" s="262"/>
      <c r="E1660" s="263"/>
      <c r="F1660" s="264"/>
      <c r="G1660" s="274"/>
      <c r="H1660" s="266"/>
      <c r="I1660" s="274"/>
      <c r="J1660" s="266"/>
      <c r="K1660" s="274"/>
      <c r="L1660" s="266"/>
      <c r="M1660" s="271"/>
      <c r="N1660" s="266"/>
      <c r="O1660" s="275"/>
      <c r="P1660" s="270"/>
      <c r="Q1660" s="276"/>
      <c r="R1660" s="270"/>
      <c r="S1660" s="268"/>
      <c r="T1660" s="270"/>
      <c r="U1660" s="272"/>
      <c r="V1660" s="273"/>
      <c r="W1660" s="272"/>
      <c r="X1660" s="273"/>
      <c r="Y1660" s="319"/>
    </row>
    <row r="1661" spans="1:25" x14ac:dyDescent="0.3">
      <c r="A1661" s="262"/>
      <c r="B1661" s="262"/>
      <c r="C1661" s="264"/>
      <c r="D1661" s="262"/>
      <c r="E1661" s="263"/>
      <c r="F1661" s="264"/>
      <c r="G1661" s="274"/>
      <c r="H1661" s="266"/>
      <c r="I1661" s="274"/>
      <c r="J1661" s="266"/>
      <c r="K1661" s="274"/>
      <c r="L1661" s="266"/>
      <c r="M1661" s="271"/>
      <c r="N1661" s="266"/>
      <c r="O1661" s="269"/>
      <c r="P1661" s="270"/>
      <c r="Q1661" s="276"/>
      <c r="R1661" s="270"/>
      <c r="S1661" s="268"/>
      <c r="T1661" s="270"/>
      <c r="U1661" s="272"/>
      <c r="V1661" s="273"/>
      <c r="W1661" s="272"/>
      <c r="X1661" s="273"/>
      <c r="Y1661" s="319"/>
    </row>
    <row r="1662" spans="1:25" x14ac:dyDescent="0.3">
      <c r="A1662" s="262"/>
      <c r="B1662" s="262"/>
      <c r="C1662" s="264"/>
      <c r="D1662" s="262"/>
      <c r="E1662" s="263"/>
      <c r="F1662" s="264"/>
      <c r="G1662" s="274"/>
      <c r="H1662" s="266"/>
      <c r="I1662" s="274"/>
      <c r="J1662" s="266"/>
      <c r="K1662" s="274"/>
      <c r="L1662" s="266"/>
      <c r="M1662" s="271"/>
      <c r="N1662" s="266"/>
      <c r="O1662" s="269"/>
      <c r="P1662" s="270"/>
      <c r="Q1662" s="276"/>
      <c r="R1662" s="270"/>
      <c r="S1662" s="268"/>
      <c r="T1662" s="270"/>
      <c r="U1662" s="272"/>
      <c r="V1662" s="273"/>
      <c r="W1662" s="272"/>
      <c r="X1662" s="273"/>
      <c r="Y1662" s="319"/>
    </row>
    <row r="1663" spans="1:25" x14ac:dyDescent="0.3">
      <c r="A1663" s="262"/>
      <c r="B1663" s="262"/>
      <c r="C1663" s="264"/>
      <c r="D1663" s="262"/>
      <c r="E1663" s="263"/>
      <c r="F1663" s="264"/>
      <c r="G1663" s="274"/>
      <c r="H1663" s="266"/>
      <c r="I1663" s="274"/>
      <c r="J1663" s="266"/>
      <c r="K1663" s="274"/>
      <c r="L1663" s="266"/>
      <c r="M1663" s="271"/>
      <c r="N1663" s="266"/>
      <c r="O1663" s="269"/>
      <c r="P1663" s="270"/>
      <c r="Q1663" s="276"/>
      <c r="R1663" s="270"/>
      <c r="S1663" s="268"/>
      <c r="T1663" s="270"/>
      <c r="U1663" s="272"/>
      <c r="V1663" s="273"/>
      <c r="W1663" s="272"/>
      <c r="X1663" s="273"/>
      <c r="Y1663" s="319"/>
    </row>
    <row r="1664" spans="1:25" x14ac:dyDescent="0.3">
      <c r="A1664" s="262"/>
      <c r="B1664" s="262"/>
      <c r="C1664" s="264"/>
      <c r="D1664" s="262"/>
      <c r="E1664" s="263"/>
      <c r="F1664" s="264"/>
      <c r="G1664" s="274"/>
      <c r="H1664" s="266"/>
      <c r="I1664" s="274"/>
      <c r="J1664" s="266"/>
      <c r="K1664" s="274"/>
      <c r="L1664" s="266"/>
      <c r="M1664" s="271"/>
      <c r="N1664" s="266"/>
      <c r="O1664" s="269"/>
      <c r="P1664" s="270"/>
      <c r="Q1664" s="276"/>
      <c r="R1664" s="270"/>
      <c r="S1664" s="268"/>
      <c r="T1664" s="270"/>
      <c r="U1664" s="272"/>
      <c r="V1664" s="273"/>
      <c r="W1664" s="272"/>
      <c r="X1664" s="273"/>
      <c r="Y1664" s="319"/>
    </row>
    <row r="1665" spans="1:25" x14ac:dyDescent="0.3">
      <c r="A1665" s="262"/>
      <c r="B1665" s="262"/>
      <c r="C1665" s="264"/>
      <c r="D1665" s="262"/>
      <c r="E1665" s="263"/>
      <c r="F1665" s="264"/>
      <c r="G1665" s="274"/>
      <c r="H1665" s="266"/>
      <c r="I1665" s="274"/>
      <c r="J1665" s="266"/>
      <c r="K1665" s="274"/>
      <c r="L1665" s="266"/>
      <c r="M1665" s="271"/>
      <c r="N1665" s="266"/>
      <c r="O1665" s="269"/>
      <c r="P1665" s="270"/>
      <c r="Q1665" s="276"/>
      <c r="R1665" s="270"/>
      <c r="S1665" s="268"/>
      <c r="T1665" s="270"/>
      <c r="U1665" s="272"/>
      <c r="V1665" s="273"/>
      <c r="W1665" s="272"/>
      <c r="X1665" s="273"/>
      <c r="Y1665" s="319"/>
    </row>
    <row r="1666" spans="1:25" x14ac:dyDescent="0.3">
      <c r="A1666" s="262"/>
      <c r="B1666" s="262"/>
      <c r="C1666" s="264"/>
      <c r="D1666" s="262"/>
      <c r="E1666" s="263"/>
      <c r="F1666" s="264"/>
      <c r="G1666" s="274"/>
      <c r="H1666" s="266"/>
      <c r="I1666" s="274"/>
      <c r="J1666" s="266"/>
      <c r="K1666" s="274"/>
      <c r="L1666" s="266"/>
      <c r="M1666" s="271"/>
      <c r="N1666" s="266"/>
      <c r="O1666" s="269"/>
      <c r="P1666" s="270"/>
      <c r="Q1666" s="276"/>
      <c r="R1666" s="270"/>
      <c r="S1666" s="268"/>
      <c r="T1666" s="270"/>
      <c r="U1666" s="272"/>
      <c r="V1666" s="273"/>
      <c r="W1666" s="272"/>
      <c r="X1666" s="273"/>
      <c r="Y1666" s="319"/>
    </row>
    <row r="1667" spans="1:25" x14ac:dyDescent="0.3">
      <c r="A1667" s="262"/>
      <c r="B1667" s="262"/>
      <c r="C1667" s="264"/>
      <c r="D1667" s="262"/>
      <c r="E1667" s="263"/>
      <c r="F1667" s="264"/>
      <c r="G1667" s="274"/>
      <c r="H1667" s="266"/>
      <c r="I1667" s="274"/>
      <c r="J1667" s="266"/>
      <c r="K1667" s="274"/>
      <c r="L1667" s="266"/>
      <c r="M1667" s="271"/>
      <c r="N1667" s="266"/>
      <c r="O1667" s="269"/>
      <c r="P1667" s="270"/>
      <c r="Q1667" s="276"/>
      <c r="R1667" s="270"/>
      <c r="S1667" s="268"/>
      <c r="T1667" s="270"/>
      <c r="U1667" s="272"/>
      <c r="V1667" s="273"/>
      <c r="W1667" s="272"/>
      <c r="X1667" s="273"/>
      <c r="Y1667" s="319"/>
    </row>
    <row r="1668" spans="1:25" x14ac:dyDescent="0.3">
      <c r="A1668" s="262"/>
      <c r="B1668" s="262"/>
      <c r="C1668" s="264"/>
      <c r="D1668" s="262"/>
      <c r="E1668" s="263"/>
      <c r="F1668" s="264"/>
      <c r="G1668" s="274"/>
      <c r="H1668" s="266"/>
      <c r="I1668" s="274"/>
      <c r="J1668" s="266"/>
      <c r="K1668" s="274"/>
      <c r="L1668" s="266"/>
      <c r="M1668" s="271"/>
      <c r="N1668" s="266"/>
      <c r="O1668" s="269"/>
      <c r="P1668" s="270"/>
      <c r="Q1668" s="276"/>
      <c r="R1668" s="270"/>
      <c r="S1668" s="268"/>
      <c r="T1668" s="270"/>
      <c r="U1668" s="272"/>
      <c r="V1668" s="273"/>
      <c r="W1668" s="272"/>
      <c r="X1668" s="273"/>
      <c r="Y1668" s="319"/>
    </row>
    <row r="1669" spans="1:25" x14ac:dyDescent="0.3">
      <c r="A1669" s="262"/>
      <c r="B1669" s="262"/>
      <c r="C1669" s="264"/>
      <c r="D1669" s="262"/>
      <c r="E1669" s="263"/>
      <c r="F1669" s="264"/>
      <c r="G1669" s="274"/>
      <c r="H1669" s="266"/>
      <c r="I1669" s="274"/>
      <c r="J1669" s="266"/>
      <c r="K1669" s="274"/>
      <c r="L1669" s="266"/>
      <c r="M1669" s="271"/>
      <c r="N1669" s="266"/>
      <c r="O1669" s="269"/>
      <c r="P1669" s="270"/>
      <c r="Q1669" s="276"/>
      <c r="R1669" s="270"/>
      <c r="S1669" s="268"/>
      <c r="T1669" s="270"/>
      <c r="U1669" s="272"/>
      <c r="V1669" s="273"/>
      <c r="W1669" s="272"/>
      <c r="X1669" s="273"/>
      <c r="Y1669" s="319"/>
    </row>
    <row r="1670" spans="1:25" x14ac:dyDescent="0.3">
      <c r="A1670" s="262"/>
      <c r="B1670" s="262"/>
      <c r="C1670" s="264"/>
      <c r="D1670" s="262"/>
      <c r="E1670" s="263"/>
      <c r="F1670" s="264"/>
      <c r="G1670" s="274"/>
      <c r="H1670" s="266"/>
      <c r="I1670" s="274"/>
      <c r="J1670" s="266"/>
      <c r="K1670" s="274"/>
      <c r="L1670" s="266"/>
      <c r="M1670" s="271"/>
      <c r="N1670" s="266"/>
      <c r="O1670" s="269"/>
      <c r="P1670" s="270"/>
      <c r="Q1670" s="276"/>
      <c r="R1670" s="270"/>
      <c r="S1670" s="268"/>
      <c r="T1670" s="270"/>
      <c r="U1670" s="272"/>
      <c r="V1670" s="273"/>
      <c r="W1670" s="272"/>
      <c r="X1670" s="273"/>
      <c r="Y1670" s="319"/>
    </row>
    <row r="1671" spans="1:25" x14ac:dyDescent="0.3">
      <c r="A1671" s="262"/>
      <c r="B1671" s="262"/>
      <c r="C1671" s="264"/>
      <c r="D1671" s="262"/>
      <c r="E1671" s="263"/>
      <c r="F1671" s="264"/>
      <c r="G1671" s="265"/>
      <c r="H1671" s="266"/>
      <c r="I1671" s="267"/>
      <c r="J1671" s="266"/>
      <c r="K1671" s="267"/>
      <c r="L1671" s="266"/>
      <c r="M1671" s="268"/>
      <c r="N1671" s="266"/>
      <c r="O1671" s="269"/>
      <c r="P1671" s="270"/>
      <c r="Q1671" s="269"/>
      <c r="R1671" s="270"/>
      <c r="S1671" s="271"/>
      <c r="T1671" s="270"/>
      <c r="U1671" s="272"/>
      <c r="V1671" s="273"/>
      <c r="W1671" s="272"/>
      <c r="X1671" s="273"/>
      <c r="Y1671" s="319"/>
    </row>
    <row r="1672" spans="1:25" x14ac:dyDescent="0.3">
      <c r="A1672" s="262"/>
      <c r="B1672" s="262"/>
      <c r="C1672" s="264"/>
      <c r="D1672" s="262"/>
      <c r="E1672" s="263"/>
      <c r="F1672" s="264"/>
      <c r="G1672" s="274"/>
      <c r="H1672" s="266"/>
      <c r="I1672" s="274"/>
      <c r="J1672" s="266"/>
      <c r="K1672" s="274"/>
      <c r="L1672" s="266"/>
      <c r="M1672" s="271"/>
      <c r="N1672" s="266"/>
      <c r="O1672" s="269"/>
      <c r="P1672" s="270"/>
      <c r="Q1672" s="276"/>
      <c r="R1672" s="270"/>
      <c r="S1672" s="268"/>
      <c r="T1672" s="270"/>
      <c r="U1672" s="272"/>
      <c r="V1672" s="273"/>
      <c r="W1672" s="272"/>
      <c r="X1672" s="273"/>
      <c r="Y1672" s="319"/>
    </row>
    <row r="1673" spans="1:25" x14ac:dyDescent="0.3">
      <c r="A1673" s="262"/>
      <c r="B1673" s="262"/>
      <c r="C1673" s="264"/>
      <c r="D1673" s="262"/>
      <c r="E1673" s="263"/>
      <c r="F1673" s="264"/>
      <c r="G1673" s="274"/>
      <c r="H1673" s="266"/>
      <c r="I1673" s="274"/>
      <c r="J1673" s="266"/>
      <c r="K1673" s="274"/>
      <c r="L1673" s="266"/>
      <c r="M1673" s="271"/>
      <c r="N1673" s="266"/>
      <c r="O1673" s="269"/>
      <c r="P1673" s="270"/>
      <c r="Q1673" s="276"/>
      <c r="R1673" s="270"/>
      <c r="S1673" s="268"/>
      <c r="T1673" s="270"/>
      <c r="U1673" s="272"/>
      <c r="V1673" s="273"/>
      <c r="W1673" s="272"/>
      <c r="X1673" s="273"/>
      <c r="Y1673" s="319"/>
    </row>
    <row r="1674" spans="1:25" x14ac:dyDescent="0.3">
      <c r="A1674" s="262"/>
      <c r="B1674" s="262"/>
      <c r="C1674" s="264"/>
      <c r="D1674" s="262"/>
      <c r="E1674" s="263"/>
      <c r="F1674" s="264"/>
      <c r="G1674" s="274"/>
      <c r="H1674" s="266"/>
      <c r="I1674" s="274"/>
      <c r="J1674" s="266"/>
      <c r="K1674" s="274"/>
      <c r="L1674" s="266"/>
      <c r="M1674" s="271"/>
      <c r="N1674" s="266"/>
      <c r="O1674" s="269"/>
      <c r="P1674" s="270"/>
      <c r="Q1674" s="276"/>
      <c r="R1674" s="270"/>
      <c r="S1674" s="268"/>
      <c r="T1674" s="270"/>
      <c r="U1674" s="272"/>
      <c r="V1674" s="273"/>
      <c r="W1674" s="272"/>
      <c r="X1674" s="273"/>
      <c r="Y1674" s="319"/>
    </row>
    <row r="1675" spans="1:25" x14ac:dyDescent="0.3">
      <c r="A1675" s="262"/>
      <c r="B1675" s="262"/>
      <c r="C1675" s="264"/>
      <c r="D1675" s="262"/>
      <c r="E1675" s="263"/>
      <c r="F1675" s="264"/>
      <c r="G1675" s="274"/>
      <c r="H1675" s="266"/>
      <c r="I1675" s="274"/>
      <c r="J1675" s="266"/>
      <c r="K1675" s="274"/>
      <c r="L1675" s="266"/>
      <c r="M1675" s="271"/>
      <c r="N1675" s="266"/>
      <c r="O1675" s="275"/>
      <c r="P1675" s="270"/>
      <c r="Q1675" s="276"/>
      <c r="R1675" s="270"/>
      <c r="S1675" s="268"/>
      <c r="T1675" s="270"/>
      <c r="U1675" s="272"/>
      <c r="V1675" s="273"/>
      <c r="W1675" s="272"/>
      <c r="X1675" s="273"/>
      <c r="Y1675" s="319"/>
    </row>
    <row r="1676" spans="1:25" x14ac:dyDescent="0.3">
      <c r="A1676" s="262"/>
      <c r="B1676" s="262"/>
      <c r="C1676" s="264"/>
      <c r="D1676" s="262"/>
      <c r="E1676" s="263"/>
      <c r="F1676" s="264"/>
      <c r="G1676" s="274"/>
      <c r="H1676" s="266"/>
      <c r="I1676" s="274"/>
      <c r="J1676" s="266"/>
      <c r="K1676" s="274"/>
      <c r="L1676" s="266"/>
      <c r="M1676" s="271"/>
      <c r="N1676" s="266"/>
      <c r="O1676" s="275"/>
      <c r="P1676" s="270"/>
      <c r="Q1676" s="276"/>
      <c r="R1676" s="270"/>
      <c r="S1676" s="268"/>
      <c r="T1676" s="270"/>
      <c r="U1676" s="272"/>
      <c r="V1676" s="273"/>
      <c r="W1676" s="272"/>
      <c r="X1676" s="273"/>
      <c r="Y1676" s="319"/>
    </row>
    <row r="1677" spans="1:25" x14ac:dyDescent="0.3">
      <c r="A1677" s="262"/>
      <c r="B1677" s="262"/>
      <c r="C1677" s="264"/>
      <c r="D1677" s="262"/>
      <c r="E1677" s="263"/>
      <c r="F1677" s="264"/>
      <c r="G1677" s="265"/>
      <c r="H1677" s="266"/>
      <c r="I1677" s="267"/>
      <c r="J1677" s="266"/>
      <c r="K1677" s="267"/>
      <c r="L1677" s="266"/>
      <c r="M1677" s="268"/>
      <c r="N1677" s="266"/>
      <c r="O1677" s="269"/>
      <c r="P1677" s="270"/>
      <c r="Q1677" s="269"/>
      <c r="R1677" s="270"/>
      <c r="S1677" s="271"/>
      <c r="T1677" s="270"/>
      <c r="U1677" s="272"/>
      <c r="V1677" s="273"/>
      <c r="W1677" s="272"/>
      <c r="X1677" s="273"/>
      <c r="Y1677" s="319"/>
    </row>
    <row r="1678" spans="1:25" x14ac:dyDescent="0.3">
      <c r="A1678" s="262"/>
      <c r="B1678" s="262"/>
      <c r="C1678" s="264"/>
      <c r="D1678" s="262"/>
      <c r="E1678" s="263"/>
      <c r="F1678" s="264"/>
      <c r="G1678" s="265"/>
      <c r="H1678" s="266"/>
      <c r="I1678" s="267"/>
      <c r="J1678" s="266"/>
      <c r="K1678" s="267"/>
      <c r="L1678" s="266"/>
      <c r="M1678" s="268"/>
      <c r="N1678" s="266"/>
      <c r="O1678" s="269"/>
      <c r="P1678" s="270"/>
      <c r="Q1678" s="269"/>
      <c r="R1678" s="270"/>
      <c r="S1678" s="271"/>
      <c r="T1678" s="270"/>
      <c r="U1678" s="272"/>
      <c r="V1678" s="273"/>
      <c r="W1678" s="272"/>
      <c r="X1678" s="273"/>
      <c r="Y1678" s="319"/>
    </row>
    <row r="1679" spans="1:25" x14ac:dyDescent="0.3">
      <c r="A1679" s="262"/>
      <c r="B1679" s="262"/>
      <c r="C1679" s="264"/>
      <c r="D1679" s="262"/>
      <c r="E1679" s="263"/>
      <c r="F1679" s="264"/>
      <c r="G1679" s="274"/>
      <c r="H1679" s="266"/>
      <c r="I1679" s="274"/>
      <c r="J1679" s="266"/>
      <c r="K1679" s="274"/>
      <c r="L1679" s="266"/>
      <c r="M1679" s="271"/>
      <c r="N1679" s="266"/>
      <c r="O1679" s="269"/>
      <c r="P1679" s="270"/>
      <c r="Q1679" s="276"/>
      <c r="R1679" s="270"/>
      <c r="S1679" s="268"/>
      <c r="T1679" s="270"/>
      <c r="U1679" s="272"/>
      <c r="V1679" s="273"/>
      <c r="W1679" s="272"/>
      <c r="X1679" s="273"/>
      <c r="Y1679" s="319"/>
    </row>
    <row r="1680" spans="1:25" x14ac:dyDescent="0.3">
      <c r="A1680" s="262"/>
      <c r="B1680" s="262"/>
      <c r="C1680" s="264"/>
      <c r="D1680" s="262"/>
      <c r="E1680" s="263"/>
      <c r="F1680" s="264"/>
      <c r="G1680" s="274"/>
      <c r="H1680" s="266"/>
      <c r="I1680" s="274"/>
      <c r="J1680" s="266"/>
      <c r="K1680" s="274"/>
      <c r="L1680" s="266"/>
      <c r="M1680" s="271"/>
      <c r="N1680" s="266"/>
      <c r="O1680" s="269"/>
      <c r="P1680" s="270"/>
      <c r="Q1680" s="276"/>
      <c r="R1680" s="270"/>
      <c r="S1680" s="268"/>
      <c r="T1680" s="270"/>
      <c r="U1680" s="272"/>
      <c r="V1680" s="273"/>
      <c r="W1680" s="272"/>
      <c r="X1680" s="273"/>
      <c r="Y1680" s="319"/>
    </row>
    <row r="1681" spans="1:25" x14ac:dyDescent="0.3">
      <c r="A1681" s="262"/>
      <c r="B1681" s="262"/>
      <c r="C1681" s="264"/>
      <c r="D1681" s="262"/>
      <c r="E1681" s="263"/>
      <c r="F1681" s="264"/>
      <c r="G1681" s="274"/>
      <c r="H1681" s="266"/>
      <c r="I1681" s="274"/>
      <c r="J1681" s="266"/>
      <c r="K1681" s="274"/>
      <c r="L1681" s="266"/>
      <c r="M1681" s="271"/>
      <c r="N1681" s="266"/>
      <c r="O1681" s="269"/>
      <c r="P1681" s="270"/>
      <c r="Q1681" s="276"/>
      <c r="R1681" s="270"/>
      <c r="S1681" s="268"/>
      <c r="T1681" s="270"/>
      <c r="U1681" s="272"/>
      <c r="V1681" s="273"/>
      <c r="W1681" s="272"/>
      <c r="X1681" s="273"/>
      <c r="Y1681" s="319"/>
    </row>
    <row r="1682" spans="1:25" x14ac:dyDescent="0.3">
      <c r="A1682" s="262"/>
      <c r="B1682" s="262"/>
      <c r="C1682" s="264"/>
      <c r="D1682" s="262"/>
      <c r="E1682" s="263"/>
      <c r="F1682" s="264"/>
      <c r="G1682" s="265"/>
      <c r="H1682" s="266"/>
      <c r="I1682" s="267"/>
      <c r="J1682" s="266"/>
      <c r="K1682" s="267"/>
      <c r="L1682" s="266"/>
      <c r="M1682" s="268"/>
      <c r="N1682" s="266"/>
      <c r="O1682" s="269"/>
      <c r="P1682" s="270"/>
      <c r="Q1682" s="276"/>
      <c r="R1682" s="270"/>
      <c r="S1682" s="268"/>
      <c r="T1682" s="270"/>
      <c r="U1682" s="272"/>
      <c r="V1682" s="273"/>
      <c r="W1682" s="272"/>
      <c r="X1682" s="273"/>
      <c r="Y1682" s="319"/>
    </row>
    <row r="1683" spans="1:25" x14ac:dyDescent="0.3">
      <c r="A1683" s="262"/>
      <c r="B1683" s="262"/>
      <c r="C1683" s="264"/>
      <c r="D1683" s="262"/>
      <c r="E1683" s="263"/>
      <c r="F1683" s="264"/>
      <c r="G1683" s="265"/>
      <c r="H1683" s="266"/>
      <c r="I1683" s="267"/>
      <c r="J1683" s="266"/>
      <c r="K1683" s="267"/>
      <c r="L1683" s="266"/>
      <c r="M1683" s="268"/>
      <c r="N1683" s="266"/>
      <c r="O1683" s="269"/>
      <c r="P1683" s="270"/>
      <c r="Q1683" s="276"/>
      <c r="R1683" s="270"/>
      <c r="S1683" s="268"/>
      <c r="T1683" s="270"/>
      <c r="U1683" s="272"/>
      <c r="V1683" s="273"/>
      <c r="W1683" s="272"/>
      <c r="X1683" s="273"/>
      <c r="Y1683" s="319"/>
    </row>
    <row r="1684" spans="1:25" x14ac:dyDescent="0.3">
      <c r="A1684" s="262"/>
      <c r="B1684" s="262"/>
      <c r="C1684" s="264"/>
      <c r="D1684" s="262"/>
      <c r="E1684" s="263"/>
      <c r="F1684" s="264"/>
      <c r="G1684" s="265"/>
      <c r="H1684" s="266"/>
      <c r="I1684" s="267"/>
      <c r="J1684" s="266"/>
      <c r="K1684" s="267"/>
      <c r="L1684" s="266"/>
      <c r="M1684" s="268"/>
      <c r="N1684" s="266"/>
      <c r="O1684" s="269"/>
      <c r="P1684" s="270"/>
      <c r="Q1684" s="276"/>
      <c r="R1684" s="270"/>
      <c r="S1684" s="268"/>
      <c r="T1684" s="270"/>
      <c r="U1684" s="272"/>
      <c r="V1684" s="273"/>
      <c r="W1684" s="272"/>
      <c r="X1684" s="273"/>
      <c r="Y1684" s="319"/>
    </row>
    <row r="1685" spans="1:25" x14ac:dyDescent="0.3">
      <c r="A1685" s="262"/>
      <c r="B1685" s="262"/>
      <c r="C1685" s="264"/>
      <c r="D1685" s="262"/>
      <c r="E1685" s="263"/>
      <c r="F1685" s="264"/>
      <c r="G1685" s="274"/>
      <c r="H1685" s="266"/>
      <c r="I1685" s="274"/>
      <c r="J1685" s="266"/>
      <c r="K1685" s="274"/>
      <c r="L1685" s="266"/>
      <c r="M1685" s="271"/>
      <c r="N1685" s="266"/>
      <c r="O1685" s="269"/>
      <c r="P1685" s="270"/>
      <c r="Q1685" s="269"/>
      <c r="R1685" s="270"/>
      <c r="S1685" s="271"/>
      <c r="T1685" s="270"/>
      <c r="U1685" s="272"/>
      <c r="V1685" s="273"/>
      <c r="W1685" s="278"/>
      <c r="X1685" s="273"/>
      <c r="Y1685" s="319"/>
    </row>
  </sheetData>
  <mergeCells count="2">
    <mergeCell ref="H2:K2"/>
    <mergeCell ref="A4:O4"/>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3300"/>
  </sheetPr>
  <dimension ref="A1:Y877"/>
  <sheetViews>
    <sheetView workbookViewId="0">
      <selection activeCell="L48" sqref="L48:O48"/>
    </sheetView>
  </sheetViews>
  <sheetFormatPr defaultRowHeight="14.4" x14ac:dyDescent="0.3"/>
  <cols>
    <col min="1" max="1" width="17.6640625" customWidth="1"/>
    <col min="2" max="2" width="18.5546875" customWidth="1"/>
    <col min="3" max="3" width="26.88671875" customWidth="1"/>
    <col min="4" max="4" width="34.109375" customWidth="1"/>
    <col min="5" max="5" width="15.44140625" customWidth="1"/>
  </cols>
  <sheetData>
    <row r="1" spans="1:25" x14ac:dyDescent="0.3">
      <c r="A1" s="360" t="s">
        <v>577</v>
      </c>
      <c r="C1" s="360" t="s">
        <v>588</v>
      </c>
    </row>
    <row r="2" spans="1:25" x14ac:dyDescent="0.3">
      <c r="A2" s="333" t="s">
        <v>0</v>
      </c>
      <c r="B2" s="333" t="s">
        <v>1</v>
      </c>
      <c r="C2" s="333" t="s">
        <v>569</v>
      </c>
      <c r="D2" s="333" t="s">
        <v>570</v>
      </c>
      <c r="E2" s="333" t="s">
        <v>4</v>
      </c>
      <c r="F2" s="334"/>
    </row>
    <row r="3" spans="1:25" s="181" customFormat="1" ht="21" customHeight="1" x14ac:dyDescent="0.3">
      <c r="A3" s="182" t="s">
        <v>380</v>
      </c>
      <c r="B3" s="182"/>
      <c r="C3" s="182"/>
      <c r="D3" s="182"/>
      <c r="E3" s="182"/>
      <c r="F3" s="182"/>
      <c r="G3" s="182"/>
      <c r="H3" s="182"/>
      <c r="I3" s="182"/>
      <c r="J3" s="182"/>
      <c r="K3" s="182"/>
      <c r="L3" s="179" t="s">
        <v>5</v>
      </c>
      <c r="M3" s="178" t="s">
        <v>5</v>
      </c>
      <c r="N3" s="179" t="s">
        <v>5</v>
      </c>
      <c r="O3" s="178" t="s">
        <v>5</v>
      </c>
      <c r="P3" s="179" t="s">
        <v>5</v>
      </c>
      <c r="Q3" s="178" t="s">
        <v>5</v>
      </c>
      <c r="R3" s="179" t="s">
        <v>5</v>
      </c>
      <c r="S3" s="178" t="s">
        <v>5</v>
      </c>
      <c r="T3" s="179" t="s">
        <v>5</v>
      </c>
      <c r="U3" s="178" t="s">
        <v>5</v>
      </c>
      <c r="V3" s="179" t="s">
        <v>5</v>
      </c>
      <c r="W3" s="178" t="s">
        <v>5</v>
      </c>
      <c r="X3" s="179" t="s">
        <v>5</v>
      </c>
      <c r="Y3" s="180" t="s">
        <v>5</v>
      </c>
    </row>
    <row r="4" spans="1:25" x14ac:dyDescent="0.3">
      <c r="A4" s="328" t="s">
        <v>5</v>
      </c>
      <c r="B4" s="328" t="s">
        <v>5</v>
      </c>
      <c r="C4" s="328" t="s">
        <v>5</v>
      </c>
      <c r="D4" s="338" t="s">
        <v>5</v>
      </c>
      <c r="E4" s="328" t="s">
        <v>5</v>
      </c>
      <c r="F4" s="332" t="s">
        <v>5</v>
      </c>
    </row>
    <row r="5" spans="1:25" x14ac:dyDescent="0.3">
      <c r="A5" s="347"/>
      <c r="B5" s="347"/>
      <c r="C5" s="347"/>
      <c r="D5" s="346"/>
      <c r="E5" s="350"/>
      <c r="F5" s="351"/>
    </row>
    <row r="6" spans="1:25" x14ac:dyDescent="0.3">
      <c r="A6" s="352"/>
      <c r="B6" s="352"/>
      <c r="C6" s="352"/>
      <c r="D6" s="353"/>
      <c r="E6" s="354"/>
      <c r="F6" s="351"/>
    </row>
    <row r="7" spans="1:25" x14ac:dyDescent="0.3">
      <c r="A7" s="347"/>
      <c r="B7" s="347"/>
      <c r="C7" s="347"/>
      <c r="D7" s="346"/>
      <c r="E7" s="350"/>
      <c r="F7" s="351"/>
    </row>
    <row r="8" spans="1:25" x14ac:dyDescent="0.3">
      <c r="A8" s="352"/>
      <c r="B8" s="352"/>
      <c r="C8" s="352"/>
      <c r="D8" s="353"/>
      <c r="E8" s="354"/>
      <c r="F8" s="351"/>
    </row>
    <row r="9" spans="1:25" x14ac:dyDescent="0.3">
      <c r="A9" s="347"/>
      <c r="B9" s="347"/>
      <c r="C9" s="347"/>
      <c r="D9" s="346"/>
      <c r="E9" s="350"/>
      <c r="F9" s="351"/>
    </row>
    <row r="10" spans="1:25" x14ac:dyDescent="0.3">
      <c r="A10" s="347"/>
      <c r="B10" s="347"/>
      <c r="C10" s="347"/>
      <c r="D10" s="346"/>
      <c r="E10" s="350"/>
      <c r="F10" s="351"/>
    </row>
    <row r="11" spans="1:25" x14ac:dyDescent="0.3">
      <c r="A11" s="347"/>
      <c r="B11" s="347"/>
      <c r="C11" s="347"/>
      <c r="D11" s="346"/>
      <c r="E11" s="350"/>
      <c r="F11" s="351"/>
    </row>
    <row r="12" spans="1:25" x14ac:dyDescent="0.3">
      <c r="A12" s="347"/>
      <c r="B12" s="347"/>
      <c r="C12" s="347"/>
      <c r="D12" s="346"/>
      <c r="E12" s="350"/>
      <c r="F12" s="351"/>
    </row>
    <row r="13" spans="1:25" x14ac:dyDescent="0.3">
      <c r="A13" s="347"/>
      <c r="B13" s="347"/>
      <c r="C13" s="347"/>
      <c r="D13" s="346"/>
      <c r="E13" s="350"/>
      <c r="F13" s="351"/>
    </row>
    <row r="14" spans="1:25" x14ac:dyDescent="0.3">
      <c r="A14" s="347"/>
      <c r="B14" s="347"/>
      <c r="C14" s="347"/>
      <c r="D14" s="346"/>
      <c r="E14" s="350"/>
      <c r="F14" s="351"/>
    </row>
    <row r="15" spans="1:25" x14ac:dyDescent="0.3">
      <c r="A15" s="347"/>
      <c r="B15" s="347"/>
      <c r="C15" s="347"/>
      <c r="D15" s="346"/>
      <c r="E15" s="350"/>
      <c r="F15" s="351"/>
    </row>
    <row r="16" spans="1:25" x14ac:dyDescent="0.3">
      <c r="A16" s="347"/>
      <c r="B16" s="347"/>
      <c r="C16" s="347"/>
      <c r="D16" s="346"/>
      <c r="E16" s="350"/>
      <c r="F16" s="351"/>
    </row>
    <row r="17" spans="1:6" x14ac:dyDescent="0.3">
      <c r="A17" s="347"/>
      <c r="B17" s="347"/>
      <c r="C17" s="347"/>
      <c r="D17" s="346"/>
      <c r="E17" s="350"/>
      <c r="F17" s="351"/>
    </row>
    <row r="18" spans="1:6" x14ac:dyDescent="0.3">
      <c r="A18" s="347"/>
      <c r="B18" s="347"/>
      <c r="C18" s="347"/>
      <c r="D18" s="346"/>
      <c r="E18" s="350"/>
      <c r="F18" s="351"/>
    </row>
    <row r="19" spans="1:6" x14ac:dyDescent="0.3">
      <c r="A19" s="347"/>
      <c r="B19" s="347"/>
      <c r="C19" s="347"/>
      <c r="D19" s="346"/>
      <c r="E19" s="350"/>
      <c r="F19" s="351"/>
    </row>
    <row r="20" spans="1:6" x14ac:dyDescent="0.3">
      <c r="A20" s="352"/>
      <c r="B20" s="352"/>
      <c r="C20" s="352"/>
      <c r="D20" s="353"/>
      <c r="E20" s="354"/>
      <c r="F20" s="351"/>
    </row>
    <row r="21" spans="1:6" x14ac:dyDescent="0.3">
      <c r="A21" s="347"/>
      <c r="B21" s="347"/>
      <c r="C21" s="347"/>
      <c r="D21" s="346"/>
      <c r="E21" s="350"/>
      <c r="F21" s="351"/>
    </row>
    <row r="22" spans="1:6" x14ac:dyDescent="0.3">
      <c r="A22" s="347"/>
      <c r="B22" s="347"/>
      <c r="C22" s="347"/>
      <c r="D22" s="346"/>
      <c r="E22" s="350"/>
      <c r="F22" s="351"/>
    </row>
    <row r="23" spans="1:6" x14ac:dyDescent="0.3">
      <c r="A23" s="347"/>
      <c r="B23" s="347"/>
      <c r="C23" s="347"/>
      <c r="D23" s="346"/>
      <c r="E23" s="350"/>
      <c r="F23" s="351"/>
    </row>
    <row r="24" spans="1:6" x14ac:dyDescent="0.3">
      <c r="A24" s="347"/>
      <c r="B24" s="347"/>
      <c r="C24" s="347"/>
      <c r="D24" s="346"/>
      <c r="E24" s="350"/>
      <c r="F24" s="351"/>
    </row>
    <row r="25" spans="1:6" x14ac:dyDescent="0.3">
      <c r="A25" s="347"/>
      <c r="B25" s="347"/>
      <c r="C25" s="347"/>
      <c r="D25" s="346"/>
      <c r="E25" s="350"/>
      <c r="F25" s="351"/>
    </row>
    <row r="26" spans="1:6" x14ac:dyDescent="0.3">
      <c r="A26" s="347"/>
      <c r="B26" s="347"/>
      <c r="C26" s="347"/>
      <c r="D26" s="346"/>
      <c r="E26" s="350"/>
      <c r="F26" s="351"/>
    </row>
    <row r="27" spans="1:6" x14ac:dyDescent="0.3">
      <c r="A27" s="347"/>
      <c r="B27" s="347"/>
      <c r="C27" s="347"/>
      <c r="D27" s="346"/>
      <c r="E27" s="350"/>
      <c r="F27" s="351"/>
    </row>
    <row r="28" spans="1:6" x14ac:dyDescent="0.3">
      <c r="A28" s="347"/>
      <c r="B28" s="347"/>
      <c r="C28" s="347"/>
      <c r="D28" s="346"/>
      <c r="E28" s="350"/>
      <c r="F28" s="351"/>
    </row>
    <row r="29" spans="1:6" x14ac:dyDescent="0.3">
      <c r="A29" s="347"/>
      <c r="B29" s="347"/>
      <c r="C29" s="347"/>
      <c r="D29" s="346"/>
      <c r="E29" s="350"/>
      <c r="F29" s="351"/>
    </row>
    <row r="30" spans="1:6" x14ac:dyDescent="0.3">
      <c r="A30" s="347"/>
      <c r="B30" s="347"/>
      <c r="C30" s="347"/>
      <c r="D30" s="346"/>
      <c r="E30" s="350"/>
      <c r="F30" s="351"/>
    </row>
    <row r="31" spans="1:6" x14ac:dyDescent="0.3">
      <c r="A31" s="347"/>
      <c r="B31" s="347"/>
      <c r="C31" s="347"/>
      <c r="D31" s="346"/>
      <c r="E31" s="350"/>
      <c r="F31" s="351"/>
    </row>
    <row r="32" spans="1:6" x14ac:dyDescent="0.3">
      <c r="A32" s="352"/>
      <c r="B32" s="352"/>
      <c r="C32" s="352"/>
      <c r="D32" s="353"/>
      <c r="E32" s="354"/>
      <c r="F32" s="351"/>
    </row>
    <row r="33" spans="1:6" x14ac:dyDescent="0.3">
      <c r="A33" s="347"/>
      <c r="B33" s="347"/>
      <c r="C33" s="347"/>
      <c r="D33" s="346"/>
      <c r="E33" s="350"/>
      <c r="F33" s="351"/>
    </row>
    <row r="34" spans="1:6" x14ac:dyDescent="0.3">
      <c r="A34" s="347"/>
      <c r="B34" s="347"/>
      <c r="C34" s="347"/>
      <c r="D34" s="346"/>
      <c r="E34" s="350"/>
      <c r="F34" s="351"/>
    </row>
    <row r="35" spans="1:6" x14ac:dyDescent="0.3">
      <c r="A35" s="347"/>
      <c r="B35" s="347"/>
      <c r="C35" s="347"/>
      <c r="D35" s="346"/>
      <c r="E35" s="350"/>
      <c r="F35" s="351"/>
    </row>
    <row r="36" spans="1:6" x14ac:dyDescent="0.3">
      <c r="A36" s="347"/>
      <c r="B36" s="347"/>
      <c r="C36" s="347"/>
      <c r="D36" s="346"/>
      <c r="E36" s="350"/>
      <c r="F36" s="351"/>
    </row>
    <row r="37" spans="1:6" x14ac:dyDescent="0.3">
      <c r="A37" s="347"/>
      <c r="B37" s="347"/>
      <c r="C37" s="347"/>
      <c r="D37" s="346"/>
      <c r="E37" s="350"/>
      <c r="F37" s="351"/>
    </row>
    <row r="38" spans="1:6" x14ac:dyDescent="0.3">
      <c r="A38" s="347"/>
      <c r="B38" s="347"/>
      <c r="C38" s="347"/>
      <c r="D38" s="346"/>
      <c r="E38" s="350"/>
      <c r="F38" s="351"/>
    </row>
    <row r="39" spans="1:6" x14ac:dyDescent="0.3">
      <c r="A39" s="347"/>
      <c r="B39" s="347"/>
      <c r="C39" s="347"/>
      <c r="D39" s="346"/>
      <c r="E39" s="350"/>
      <c r="F39" s="351"/>
    </row>
    <row r="40" spans="1:6" x14ac:dyDescent="0.3">
      <c r="A40" s="347"/>
      <c r="B40" s="347"/>
      <c r="C40" s="347"/>
      <c r="D40" s="346"/>
      <c r="E40" s="350"/>
      <c r="F40" s="351"/>
    </row>
    <row r="41" spans="1:6" x14ac:dyDescent="0.3">
      <c r="A41" s="347"/>
      <c r="B41" s="347"/>
      <c r="C41" s="347"/>
      <c r="D41" s="346"/>
      <c r="E41" s="350"/>
      <c r="F41" s="351"/>
    </row>
    <row r="42" spans="1:6" x14ac:dyDescent="0.3">
      <c r="A42" s="347"/>
      <c r="B42" s="347"/>
      <c r="C42" s="347"/>
      <c r="D42" s="346"/>
      <c r="E42" s="350"/>
      <c r="F42" s="351"/>
    </row>
    <row r="43" spans="1:6" x14ac:dyDescent="0.3">
      <c r="A43" s="347"/>
      <c r="B43" s="347"/>
      <c r="C43" s="347"/>
      <c r="D43" s="346"/>
      <c r="E43" s="350"/>
      <c r="F43" s="351"/>
    </row>
    <row r="44" spans="1:6" x14ac:dyDescent="0.3">
      <c r="A44" s="352"/>
      <c r="B44" s="352"/>
      <c r="C44" s="352"/>
      <c r="D44" s="353"/>
      <c r="E44" s="354"/>
      <c r="F44" s="351"/>
    </row>
    <row r="45" spans="1:6" x14ac:dyDescent="0.3">
      <c r="A45" s="347"/>
      <c r="B45" s="347"/>
      <c r="C45" s="347"/>
      <c r="D45" s="346"/>
      <c r="E45" s="350"/>
      <c r="F45" s="351"/>
    </row>
    <row r="46" spans="1:6" x14ac:dyDescent="0.3">
      <c r="A46" s="347"/>
      <c r="B46" s="347"/>
      <c r="C46" s="347"/>
      <c r="D46" s="346"/>
      <c r="E46" s="350"/>
      <c r="F46" s="351"/>
    </row>
    <row r="47" spans="1:6" x14ac:dyDescent="0.3">
      <c r="A47" s="347"/>
      <c r="B47" s="347"/>
      <c r="C47" s="347"/>
      <c r="D47" s="346"/>
      <c r="E47" s="350"/>
      <c r="F47" s="351"/>
    </row>
    <row r="48" spans="1:6" x14ac:dyDescent="0.3">
      <c r="A48" s="347"/>
      <c r="B48" s="347"/>
      <c r="C48" s="347"/>
      <c r="D48" s="346"/>
      <c r="E48" s="350"/>
      <c r="F48" s="351"/>
    </row>
    <row r="49" spans="1:6" x14ac:dyDescent="0.3">
      <c r="A49" s="347"/>
      <c r="B49" s="347"/>
      <c r="C49" s="347"/>
      <c r="D49" s="346"/>
      <c r="E49" s="350"/>
      <c r="F49" s="351"/>
    </row>
    <row r="50" spans="1:6" x14ac:dyDescent="0.3">
      <c r="A50" s="347"/>
      <c r="B50" s="347"/>
      <c r="C50" s="347"/>
      <c r="D50" s="346"/>
      <c r="E50" s="350"/>
      <c r="F50" s="351"/>
    </row>
    <row r="51" spans="1:6" x14ac:dyDescent="0.3">
      <c r="A51" s="347"/>
      <c r="B51" s="347"/>
      <c r="C51" s="347"/>
      <c r="D51" s="346"/>
      <c r="E51" s="350"/>
      <c r="F51" s="351"/>
    </row>
    <row r="52" spans="1:6" x14ac:dyDescent="0.3">
      <c r="A52" s="347"/>
      <c r="B52" s="347"/>
      <c r="C52" s="347"/>
      <c r="D52" s="346"/>
      <c r="E52" s="350"/>
      <c r="F52" s="351"/>
    </row>
    <row r="53" spans="1:6" x14ac:dyDescent="0.3">
      <c r="A53" s="347"/>
      <c r="B53" s="347"/>
      <c r="C53" s="347"/>
      <c r="D53" s="346"/>
      <c r="E53" s="350"/>
      <c r="F53" s="351"/>
    </row>
    <row r="54" spans="1:6" x14ac:dyDescent="0.3">
      <c r="A54" s="347"/>
      <c r="B54" s="347"/>
      <c r="C54" s="347"/>
      <c r="D54" s="346"/>
      <c r="E54" s="350"/>
      <c r="F54" s="351"/>
    </row>
    <row r="55" spans="1:6" x14ac:dyDescent="0.3">
      <c r="A55" s="347"/>
      <c r="B55" s="347"/>
      <c r="C55" s="347"/>
      <c r="D55" s="346"/>
      <c r="E55" s="350"/>
      <c r="F55" s="351"/>
    </row>
    <row r="56" spans="1:6" x14ac:dyDescent="0.3">
      <c r="A56" s="352"/>
      <c r="B56" s="352"/>
      <c r="C56" s="352"/>
      <c r="D56" s="353"/>
      <c r="E56" s="354"/>
      <c r="F56" s="351"/>
    </row>
    <row r="57" spans="1:6" x14ac:dyDescent="0.3">
      <c r="A57" s="347"/>
      <c r="B57" s="347"/>
      <c r="C57" s="347"/>
      <c r="D57" s="346"/>
      <c r="E57" s="350"/>
      <c r="F57" s="351"/>
    </row>
    <row r="58" spans="1:6" x14ac:dyDescent="0.3">
      <c r="A58" s="347"/>
      <c r="B58" s="347"/>
      <c r="C58" s="347"/>
      <c r="D58" s="346"/>
      <c r="E58" s="350"/>
      <c r="F58" s="351"/>
    </row>
    <row r="59" spans="1:6" x14ac:dyDescent="0.3">
      <c r="A59" s="347"/>
      <c r="B59" s="347"/>
      <c r="C59" s="347"/>
      <c r="D59" s="346"/>
      <c r="E59" s="350"/>
      <c r="F59" s="351"/>
    </row>
    <row r="60" spans="1:6" x14ac:dyDescent="0.3">
      <c r="A60" s="347"/>
      <c r="B60" s="347"/>
      <c r="C60" s="347"/>
      <c r="D60" s="346"/>
      <c r="E60" s="350"/>
      <c r="F60" s="351"/>
    </row>
    <row r="61" spans="1:6" x14ac:dyDescent="0.3">
      <c r="A61" s="347"/>
      <c r="B61" s="347"/>
      <c r="C61" s="347"/>
      <c r="D61" s="346"/>
      <c r="E61" s="350"/>
      <c r="F61" s="351"/>
    </row>
    <row r="62" spans="1:6" x14ac:dyDescent="0.3">
      <c r="A62" s="347"/>
      <c r="B62" s="347"/>
      <c r="C62" s="347"/>
      <c r="D62" s="346"/>
      <c r="E62" s="350"/>
      <c r="F62" s="351"/>
    </row>
    <row r="63" spans="1:6" x14ac:dyDescent="0.3">
      <c r="A63" s="347"/>
      <c r="B63" s="347"/>
      <c r="C63" s="347"/>
      <c r="D63" s="346"/>
      <c r="E63" s="350"/>
      <c r="F63" s="351"/>
    </row>
    <row r="64" spans="1:6" x14ac:dyDescent="0.3">
      <c r="A64" s="347"/>
      <c r="B64" s="347"/>
      <c r="C64" s="347"/>
      <c r="D64" s="346"/>
      <c r="E64" s="350"/>
      <c r="F64" s="351"/>
    </row>
    <row r="65" spans="1:6" x14ac:dyDescent="0.3">
      <c r="A65" s="347"/>
      <c r="B65" s="347"/>
      <c r="C65" s="347"/>
      <c r="D65" s="346"/>
      <c r="E65" s="350"/>
      <c r="F65" s="351"/>
    </row>
    <row r="66" spans="1:6" x14ac:dyDescent="0.3">
      <c r="A66" s="347"/>
      <c r="B66" s="347"/>
      <c r="C66" s="347"/>
      <c r="D66" s="346"/>
      <c r="E66" s="350"/>
      <c r="F66" s="351"/>
    </row>
    <row r="67" spans="1:6" x14ac:dyDescent="0.3">
      <c r="A67" s="347"/>
      <c r="B67" s="347"/>
      <c r="C67" s="347"/>
      <c r="D67" s="346"/>
      <c r="E67" s="350"/>
      <c r="F67" s="351"/>
    </row>
    <row r="68" spans="1:6" x14ac:dyDescent="0.3">
      <c r="A68" s="352"/>
      <c r="B68" s="352"/>
      <c r="C68" s="352"/>
      <c r="D68" s="353"/>
      <c r="E68" s="354"/>
      <c r="F68" s="351"/>
    </row>
    <row r="69" spans="1:6" x14ac:dyDescent="0.3">
      <c r="A69" s="347"/>
      <c r="B69" s="347"/>
      <c r="C69" s="347"/>
      <c r="D69" s="346"/>
      <c r="E69" s="350"/>
      <c r="F69" s="351"/>
    </row>
    <row r="70" spans="1:6" x14ac:dyDescent="0.3">
      <c r="A70" s="347"/>
      <c r="B70" s="347"/>
      <c r="C70" s="347"/>
      <c r="D70" s="346"/>
      <c r="E70" s="350"/>
      <c r="F70" s="351"/>
    </row>
    <row r="71" spans="1:6" x14ac:dyDescent="0.3">
      <c r="A71" s="347"/>
      <c r="B71" s="347"/>
      <c r="C71" s="347"/>
      <c r="D71" s="346"/>
      <c r="E71" s="350"/>
      <c r="F71" s="351"/>
    </row>
    <row r="72" spans="1:6" x14ac:dyDescent="0.3">
      <c r="A72" s="347"/>
      <c r="B72" s="347"/>
      <c r="C72" s="347"/>
      <c r="D72" s="346"/>
      <c r="E72" s="350"/>
      <c r="F72" s="351"/>
    </row>
    <row r="73" spans="1:6" x14ac:dyDescent="0.3">
      <c r="A73" s="347"/>
      <c r="B73" s="347"/>
      <c r="C73" s="347"/>
      <c r="D73" s="346"/>
      <c r="E73" s="350"/>
      <c r="F73" s="351"/>
    </row>
    <row r="74" spans="1:6" x14ac:dyDescent="0.3">
      <c r="A74" s="347"/>
      <c r="B74" s="347"/>
      <c r="C74" s="347"/>
      <c r="D74" s="346"/>
      <c r="E74" s="350"/>
      <c r="F74" s="351"/>
    </row>
    <row r="75" spans="1:6" x14ac:dyDescent="0.3">
      <c r="A75" s="347"/>
      <c r="B75" s="347"/>
      <c r="C75" s="347"/>
      <c r="D75" s="346"/>
      <c r="E75" s="350"/>
      <c r="F75" s="351"/>
    </row>
    <row r="76" spans="1:6" x14ac:dyDescent="0.3">
      <c r="A76" s="347"/>
      <c r="B76" s="347"/>
      <c r="C76" s="347"/>
      <c r="D76" s="346"/>
      <c r="E76" s="350"/>
      <c r="F76" s="351"/>
    </row>
    <row r="77" spans="1:6" x14ac:dyDescent="0.3">
      <c r="A77" s="347"/>
      <c r="B77" s="347"/>
      <c r="C77" s="347"/>
      <c r="D77" s="346"/>
      <c r="E77" s="350"/>
      <c r="F77" s="351"/>
    </row>
    <row r="78" spans="1:6" x14ac:dyDescent="0.3">
      <c r="A78" s="352"/>
      <c r="B78" s="352"/>
      <c r="C78" s="352"/>
      <c r="D78" s="353"/>
      <c r="E78" s="354"/>
      <c r="F78" s="351"/>
    </row>
    <row r="79" spans="1:6" x14ac:dyDescent="0.3">
      <c r="A79" s="347"/>
      <c r="B79" s="347"/>
      <c r="C79" s="347"/>
      <c r="D79" s="346"/>
      <c r="E79" s="350"/>
      <c r="F79" s="351"/>
    </row>
    <row r="80" spans="1:6" x14ac:dyDescent="0.3">
      <c r="A80" s="347"/>
      <c r="B80" s="347"/>
      <c r="C80" s="347"/>
      <c r="D80" s="346"/>
      <c r="E80" s="350"/>
      <c r="F80" s="351"/>
    </row>
    <row r="81" spans="1:6" x14ac:dyDescent="0.3">
      <c r="A81" s="347"/>
      <c r="B81" s="347"/>
      <c r="C81" s="347"/>
      <c r="D81" s="346"/>
      <c r="E81" s="350"/>
      <c r="F81" s="351"/>
    </row>
    <row r="82" spans="1:6" x14ac:dyDescent="0.3">
      <c r="A82" s="347"/>
      <c r="B82" s="347"/>
      <c r="C82" s="347"/>
      <c r="D82" s="346"/>
      <c r="E82" s="350"/>
      <c r="F82" s="351"/>
    </row>
    <row r="83" spans="1:6" x14ac:dyDescent="0.3">
      <c r="A83" s="347"/>
      <c r="B83" s="347"/>
      <c r="C83" s="347"/>
      <c r="D83" s="346"/>
      <c r="E83" s="350"/>
      <c r="F83" s="351"/>
    </row>
    <row r="84" spans="1:6" x14ac:dyDescent="0.3">
      <c r="A84" s="347"/>
      <c r="B84" s="347"/>
      <c r="C84" s="347"/>
      <c r="D84" s="346"/>
      <c r="E84" s="350"/>
      <c r="F84" s="351"/>
    </row>
    <row r="85" spans="1:6" x14ac:dyDescent="0.3">
      <c r="A85" s="347"/>
      <c r="B85" s="347"/>
      <c r="C85" s="347"/>
      <c r="D85" s="346"/>
      <c r="E85" s="350"/>
      <c r="F85" s="351"/>
    </row>
    <row r="86" spans="1:6" x14ac:dyDescent="0.3">
      <c r="A86" s="347"/>
      <c r="B86" s="347"/>
      <c r="C86" s="347"/>
      <c r="D86" s="346"/>
      <c r="E86" s="350"/>
      <c r="F86" s="351"/>
    </row>
    <row r="87" spans="1:6" x14ac:dyDescent="0.3">
      <c r="A87" s="352"/>
      <c r="B87" s="352"/>
      <c r="C87" s="352"/>
      <c r="D87" s="353"/>
      <c r="E87" s="354"/>
      <c r="F87" s="351"/>
    </row>
    <row r="88" spans="1:6" x14ac:dyDescent="0.3">
      <c r="A88" s="347"/>
      <c r="B88" s="347"/>
      <c r="C88" s="347"/>
      <c r="D88" s="346"/>
      <c r="E88" s="350"/>
      <c r="F88" s="351"/>
    </row>
    <row r="89" spans="1:6" x14ac:dyDescent="0.3">
      <c r="A89" s="347"/>
      <c r="B89" s="347"/>
      <c r="C89" s="347"/>
      <c r="D89" s="346"/>
      <c r="E89" s="350"/>
      <c r="F89" s="351"/>
    </row>
    <row r="90" spans="1:6" x14ac:dyDescent="0.3">
      <c r="A90" s="347"/>
      <c r="B90" s="347"/>
      <c r="C90" s="347"/>
      <c r="D90" s="346"/>
      <c r="E90" s="350"/>
      <c r="F90" s="351"/>
    </row>
    <row r="91" spans="1:6" x14ac:dyDescent="0.3">
      <c r="A91" s="347"/>
      <c r="B91" s="347"/>
      <c r="C91" s="347"/>
      <c r="D91" s="346"/>
      <c r="E91" s="350"/>
      <c r="F91" s="351"/>
    </row>
    <row r="92" spans="1:6" x14ac:dyDescent="0.3">
      <c r="A92" s="347"/>
      <c r="B92" s="347"/>
      <c r="C92" s="347"/>
      <c r="D92" s="346"/>
      <c r="E92" s="350"/>
      <c r="F92" s="351"/>
    </row>
    <row r="93" spans="1:6" x14ac:dyDescent="0.3">
      <c r="A93" s="347"/>
      <c r="B93" s="347"/>
      <c r="C93" s="347"/>
      <c r="D93" s="346"/>
      <c r="E93" s="350"/>
      <c r="F93" s="351"/>
    </row>
    <row r="94" spans="1:6" x14ac:dyDescent="0.3">
      <c r="A94" s="347"/>
      <c r="B94" s="347"/>
      <c r="C94" s="347"/>
      <c r="D94" s="346"/>
      <c r="E94" s="350"/>
      <c r="F94" s="351"/>
    </row>
    <row r="95" spans="1:6" x14ac:dyDescent="0.3">
      <c r="A95" s="347"/>
      <c r="B95" s="347"/>
      <c r="C95" s="347"/>
      <c r="D95" s="346"/>
      <c r="E95" s="350"/>
      <c r="F95" s="351"/>
    </row>
    <row r="96" spans="1:6" x14ac:dyDescent="0.3">
      <c r="A96" s="352"/>
      <c r="B96" s="352"/>
      <c r="C96" s="352"/>
      <c r="D96" s="353"/>
      <c r="E96" s="354"/>
      <c r="F96" s="351"/>
    </row>
    <row r="97" spans="1:6" x14ac:dyDescent="0.3">
      <c r="A97" s="347"/>
      <c r="B97" s="347"/>
      <c r="C97" s="347"/>
      <c r="D97" s="346"/>
      <c r="E97" s="350"/>
      <c r="F97" s="351"/>
    </row>
    <row r="98" spans="1:6" x14ac:dyDescent="0.3">
      <c r="A98" s="347"/>
      <c r="B98" s="347"/>
      <c r="C98" s="347"/>
      <c r="D98" s="346"/>
      <c r="E98" s="350"/>
      <c r="F98" s="351"/>
    </row>
    <row r="99" spans="1:6" x14ac:dyDescent="0.3">
      <c r="A99" s="347"/>
      <c r="B99" s="347"/>
      <c r="C99" s="347"/>
      <c r="D99" s="346"/>
      <c r="E99" s="350"/>
      <c r="F99" s="351"/>
    </row>
    <row r="100" spans="1:6" x14ac:dyDescent="0.3">
      <c r="A100" s="347"/>
      <c r="B100" s="347"/>
      <c r="C100" s="347"/>
      <c r="D100" s="346"/>
      <c r="E100" s="350"/>
      <c r="F100" s="351"/>
    </row>
    <row r="101" spans="1:6" x14ac:dyDescent="0.3">
      <c r="A101" s="347"/>
      <c r="B101" s="347"/>
      <c r="C101" s="347"/>
      <c r="D101" s="346"/>
      <c r="E101" s="350"/>
      <c r="F101" s="351"/>
    </row>
    <row r="102" spans="1:6" x14ac:dyDescent="0.3">
      <c r="A102" s="347"/>
      <c r="B102" s="347"/>
      <c r="C102" s="347"/>
      <c r="D102" s="346"/>
      <c r="E102" s="350"/>
      <c r="F102" s="351"/>
    </row>
    <row r="103" spans="1:6" x14ac:dyDescent="0.3">
      <c r="A103" s="347"/>
      <c r="B103" s="347"/>
      <c r="C103" s="347"/>
      <c r="D103" s="346"/>
      <c r="E103" s="350"/>
      <c r="F103" s="351"/>
    </row>
    <row r="104" spans="1:6" x14ac:dyDescent="0.3">
      <c r="A104" s="347"/>
      <c r="B104" s="347"/>
      <c r="C104" s="347"/>
      <c r="D104" s="346"/>
      <c r="E104" s="350"/>
      <c r="F104" s="351"/>
    </row>
    <row r="105" spans="1:6" x14ac:dyDescent="0.3">
      <c r="A105" s="347"/>
      <c r="B105" s="347"/>
      <c r="C105" s="347"/>
      <c r="D105" s="346"/>
      <c r="E105" s="350"/>
      <c r="F105" s="351"/>
    </row>
    <row r="106" spans="1:6" x14ac:dyDescent="0.3">
      <c r="A106" s="347"/>
      <c r="B106" s="347"/>
      <c r="C106" s="347"/>
      <c r="D106" s="346"/>
      <c r="E106" s="350"/>
      <c r="F106" s="351"/>
    </row>
    <row r="107" spans="1:6" x14ac:dyDescent="0.3">
      <c r="A107" s="347"/>
      <c r="B107" s="347"/>
      <c r="C107" s="347"/>
      <c r="D107" s="346"/>
      <c r="E107" s="350"/>
      <c r="F107" s="351"/>
    </row>
    <row r="108" spans="1:6" x14ac:dyDescent="0.3">
      <c r="A108" s="347"/>
      <c r="B108" s="347"/>
      <c r="C108" s="347"/>
      <c r="D108" s="346"/>
      <c r="E108" s="350"/>
      <c r="F108" s="351"/>
    </row>
    <row r="109" spans="1:6" x14ac:dyDescent="0.3">
      <c r="A109" s="347"/>
      <c r="B109" s="347"/>
      <c r="C109" s="347"/>
      <c r="D109" s="346"/>
      <c r="E109" s="350"/>
      <c r="F109" s="351"/>
    </row>
    <row r="110" spans="1:6" x14ac:dyDescent="0.3">
      <c r="A110" s="347"/>
      <c r="B110" s="347"/>
      <c r="C110" s="347"/>
      <c r="D110" s="346"/>
      <c r="E110" s="350"/>
      <c r="F110" s="351"/>
    </row>
    <row r="111" spans="1:6" x14ac:dyDescent="0.3">
      <c r="A111" s="347"/>
      <c r="B111" s="347"/>
      <c r="C111" s="347"/>
      <c r="D111" s="346"/>
      <c r="E111" s="350"/>
      <c r="F111" s="351"/>
    </row>
    <row r="112" spans="1:6" x14ac:dyDescent="0.3">
      <c r="A112" s="347"/>
      <c r="B112" s="347"/>
      <c r="C112" s="347"/>
      <c r="D112" s="346"/>
      <c r="E112" s="350"/>
      <c r="F112" s="351"/>
    </row>
    <row r="113" spans="1:6" x14ac:dyDescent="0.3">
      <c r="A113" s="347"/>
      <c r="B113" s="347"/>
      <c r="C113" s="347"/>
      <c r="D113" s="346"/>
      <c r="E113" s="350"/>
      <c r="F113" s="351"/>
    </row>
    <row r="114" spans="1:6" x14ac:dyDescent="0.3">
      <c r="A114" s="347"/>
      <c r="B114" s="347"/>
      <c r="C114" s="347"/>
      <c r="D114" s="346"/>
      <c r="E114" s="350"/>
      <c r="F114" s="351"/>
    </row>
    <row r="115" spans="1:6" x14ac:dyDescent="0.3">
      <c r="A115" s="347"/>
      <c r="B115" s="347"/>
      <c r="C115" s="347"/>
      <c r="D115" s="346"/>
      <c r="E115" s="350"/>
      <c r="F115" s="351"/>
    </row>
    <row r="116" spans="1:6" x14ac:dyDescent="0.3">
      <c r="A116" s="347"/>
      <c r="B116" s="347"/>
      <c r="C116" s="347"/>
      <c r="D116" s="346"/>
      <c r="E116" s="350"/>
      <c r="F116" s="351"/>
    </row>
    <row r="117" spans="1:6" x14ac:dyDescent="0.3">
      <c r="A117" s="347"/>
      <c r="B117" s="347"/>
      <c r="C117" s="347"/>
      <c r="D117" s="346"/>
      <c r="E117" s="350"/>
      <c r="F117" s="351"/>
    </row>
    <row r="118" spans="1:6" x14ac:dyDescent="0.3">
      <c r="A118" s="347"/>
      <c r="B118" s="347"/>
      <c r="C118" s="347"/>
      <c r="D118" s="346"/>
      <c r="E118" s="350"/>
      <c r="F118" s="351"/>
    </row>
    <row r="119" spans="1:6" x14ac:dyDescent="0.3">
      <c r="A119" s="347"/>
      <c r="B119" s="347"/>
      <c r="C119" s="347"/>
      <c r="D119" s="346"/>
      <c r="E119" s="350"/>
      <c r="F119" s="351"/>
    </row>
    <row r="120" spans="1:6" x14ac:dyDescent="0.3">
      <c r="A120" s="347"/>
      <c r="B120" s="347"/>
      <c r="C120" s="347"/>
      <c r="D120" s="346"/>
      <c r="E120" s="350"/>
      <c r="F120" s="351"/>
    </row>
    <row r="121" spans="1:6" x14ac:dyDescent="0.3">
      <c r="A121" s="347"/>
      <c r="B121" s="347"/>
      <c r="C121" s="347"/>
      <c r="D121" s="346"/>
      <c r="E121" s="350"/>
      <c r="F121" s="351"/>
    </row>
    <row r="122" spans="1:6" x14ac:dyDescent="0.3">
      <c r="A122" s="347"/>
      <c r="B122" s="347"/>
      <c r="C122" s="347"/>
      <c r="D122" s="346"/>
      <c r="E122" s="350"/>
      <c r="F122" s="351"/>
    </row>
    <row r="123" spans="1:6" x14ac:dyDescent="0.3">
      <c r="A123" s="347"/>
      <c r="B123" s="347"/>
      <c r="C123" s="347"/>
      <c r="D123" s="346"/>
      <c r="E123" s="350"/>
      <c r="F123" s="351"/>
    </row>
    <row r="124" spans="1:6" x14ac:dyDescent="0.3">
      <c r="A124" s="352"/>
      <c r="B124" s="352"/>
      <c r="C124" s="352"/>
      <c r="D124" s="353"/>
      <c r="E124" s="354"/>
      <c r="F124" s="351"/>
    </row>
    <row r="125" spans="1:6" x14ac:dyDescent="0.3">
      <c r="A125" s="347"/>
      <c r="B125" s="347"/>
      <c r="C125" s="347"/>
      <c r="D125" s="346"/>
      <c r="E125" s="350"/>
      <c r="F125" s="351"/>
    </row>
    <row r="126" spans="1:6" x14ac:dyDescent="0.3">
      <c r="A126" s="347"/>
      <c r="B126" s="347"/>
      <c r="C126" s="347"/>
      <c r="D126" s="346"/>
      <c r="E126" s="350"/>
      <c r="F126" s="351"/>
    </row>
    <row r="127" spans="1:6" x14ac:dyDescent="0.3">
      <c r="A127" s="347"/>
      <c r="B127" s="347"/>
      <c r="C127" s="347"/>
      <c r="D127" s="346"/>
      <c r="E127" s="350"/>
      <c r="F127" s="351"/>
    </row>
    <row r="128" spans="1:6" x14ac:dyDescent="0.3">
      <c r="A128" s="347"/>
      <c r="B128" s="347"/>
      <c r="C128" s="347"/>
      <c r="D128" s="346"/>
      <c r="E128" s="350"/>
      <c r="F128" s="351"/>
    </row>
    <row r="129" spans="1:6" x14ac:dyDescent="0.3">
      <c r="A129" s="347"/>
      <c r="B129" s="347"/>
      <c r="C129" s="347"/>
      <c r="D129" s="346"/>
      <c r="E129" s="350"/>
      <c r="F129" s="351"/>
    </row>
    <row r="130" spans="1:6" x14ac:dyDescent="0.3">
      <c r="A130" s="347"/>
      <c r="B130" s="347"/>
      <c r="C130" s="347"/>
      <c r="D130" s="346"/>
      <c r="E130" s="350"/>
      <c r="F130" s="351"/>
    </row>
    <row r="131" spans="1:6" x14ac:dyDescent="0.3">
      <c r="A131" s="347"/>
      <c r="B131" s="347"/>
      <c r="C131" s="347"/>
      <c r="D131" s="346"/>
      <c r="E131" s="350"/>
      <c r="F131" s="351"/>
    </row>
    <row r="132" spans="1:6" x14ac:dyDescent="0.3">
      <c r="A132" s="347"/>
      <c r="B132" s="347"/>
      <c r="C132" s="347"/>
      <c r="D132" s="346"/>
      <c r="E132" s="350"/>
      <c r="F132" s="351"/>
    </row>
    <row r="133" spans="1:6" x14ac:dyDescent="0.3">
      <c r="A133" s="352"/>
      <c r="B133" s="352"/>
      <c r="C133" s="352"/>
      <c r="D133" s="353"/>
      <c r="E133" s="354"/>
      <c r="F133" s="351"/>
    </row>
    <row r="134" spans="1:6" x14ac:dyDescent="0.3">
      <c r="A134" s="347"/>
      <c r="B134" s="347"/>
      <c r="C134" s="347"/>
      <c r="D134" s="346"/>
      <c r="E134" s="350"/>
      <c r="F134" s="351"/>
    </row>
    <row r="135" spans="1:6" x14ac:dyDescent="0.3">
      <c r="A135" s="347"/>
      <c r="B135" s="347"/>
      <c r="C135" s="347"/>
      <c r="D135" s="346"/>
      <c r="E135" s="350"/>
      <c r="F135" s="351"/>
    </row>
    <row r="136" spans="1:6" x14ac:dyDescent="0.3">
      <c r="A136" s="347"/>
      <c r="B136" s="347"/>
      <c r="C136" s="347"/>
      <c r="D136" s="346"/>
      <c r="E136" s="350"/>
      <c r="F136" s="351"/>
    </row>
    <row r="137" spans="1:6" x14ac:dyDescent="0.3">
      <c r="A137" s="347"/>
      <c r="B137" s="347"/>
      <c r="C137" s="347"/>
      <c r="D137" s="346"/>
      <c r="E137" s="350"/>
      <c r="F137" s="351"/>
    </row>
    <row r="138" spans="1:6" x14ac:dyDescent="0.3">
      <c r="A138" s="347"/>
      <c r="B138" s="347"/>
      <c r="C138" s="347"/>
      <c r="D138" s="346"/>
      <c r="E138" s="350"/>
      <c r="F138" s="351"/>
    </row>
    <row r="139" spans="1:6" x14ac:dyDescent="0.3">
      <c r="A139" s="347"/>
      <c r="B139" s="347"/>
      <c r="C139" s="347"/>
      <c r="D139" s="346"/>
      <c r="E139" s="350"/>
      <c r="F139" s="351"/>
    </row>
    <row r="140" spans="1:6" x14ac:dyDescent="0.3">
      <c r="A140" s="347"/>
      <c r="B140" s="347"/>
      <c r="C140" s="347"/>
      <c r="D140" s="346"/>
      <c r="E140" s="350"/>
      <c r="F140" s="351"/>
    </row>
    <row r="141" spans="1:6" x14ac:dyDescent="0.3">
      <c r="A141" s="347"/>
      <c r="B141" s="347"/>
      <c r="C141" s="347"/>
      <c r="D141" s="346"/>
      <c r="E141" s="350"/>
      <c r="F141" s="351"/>
    </row>
    <row r="142" spans="1:6" x14ac:dyDescent="0.3">
      <c r="A142" s="352"/>
      <c r="B142" s="352"/>
      <c r="C142" s="352"/>
      <c r="D142" s="353"/>
      <c r="E142" s="354"/>
      <c r="F142" s="351"/>
    </row>
    <row r="143" spans="1:6" x14ac:dyDescent="0.3">
      <c r="A143" s="347"/>
      <c r="B143" s="347"/>
      <c r="C143" s="347"/>
      <c r="D143" s="346"/>
      <c r="E143" s="350"/>
      <c r="F143" s="351"/>
    </row>
    <row r="144" spans="1:6" x14ac:dyDescent="0.3">
      <c r="A144" s="347"/>
      <c r="B144" s="347"/>
      <c r="C144" s="347"/>
      <c r="D144" s="346"/>
      <c r="E144" s="350"/>
      <c r="F144" s="351"/>
    </row>
    <row r="145" spans="1:6" x14ac:dyDescent="0.3">
      <c r="A145" s="347"/>
      <c r="B145" s="347"/>
      <c r="C145" s="347"/>
      <c r="D145" s="346"/>
      <c r="E145" s="350"/>
      <c r="F145" s="351"/>
    </row>
    <row r="146" spans="1:6" x14ac:dyDescent="0.3">
      <c r="A146" s="347"/>
      <c r="B146" s="347"/>
      <c r="C146" s="347"/>
      <c r="D146" s="346"/>
      <c r="E146" s="350"/>
      <c r="F146" s="351"/>
    </row>
    <row r="147" spans="1:6" x14ac:dyDescent="0.3">
      <c r="A147" s="352"/>
      <c r="B147" s="352"/>
      <c r="C147" s="352"/>
      <c r="D147" s="353"/>
      <c r="E147" s="354"/>
      <c r="F147" s="351"/>
    </row>
    <row r="148" spans="1:6" x14ac:dyDescent="0.3">
      <c r="A148" s="347"/>
      <c r="B148" s="347"/>
      <c r="C148" s="347"/>
      <c r="D148" s="346"/>
      <c r="E148" s="350"/>
      <c r="F148" s="351"/>
    </row>
    <row r="149" spans="1:6" x14ac:dyDescent="0.3">
      <c r="A149" s="347"/>
      <c r="B149" s="347"/>
      <c r="C149" s="347"/>
      <c r="D149" s="346"/>
      <c r="E149" s="350"/>
      <c r="F149" s="351"/>
    </row>
    <row r="150" spans="1:6" x14ac:dyDescent="0.3">
      <c r="A150" s="347"/>
      <c r="B150" s="347"/>
      <c r="C150" s="347"/>
      <c r="D150" s="346"/>
      <c r="E150" s="350"/>
      <c r="F150" s="351"/>
    </row>
    <row r="151" spans="1:6" x14ac:dyDescent="0.3">
      <c r="A151" s="347"/>
      <c r="B151" s="347"/>
      <c r="C151" s="347"/>
      <c r="D151" s="346"/>
      <c r="E151" s="350"/>
      <c r="F151" s="351"/>
    </row>
    <row r="152" spans="1:6" x14ac:dyDescent="0.3">
      <c r="A152" s="347"/>
      <c r="B152" s="347"/>
      <c r="C152" s="347"/>
      <c r="D152" s="346"/>
      <c r="E152" s="350"/>
      <c r="F152" s="351"/>
    </row>
    <row r="153" spans="1:6" x14ac:dyDescent="0.3">
      <c r="A153" s="347"/>
      <c r="B153" s="347"/>
      <c r="C153" s="347"/>
      <c r="D153" s="346"/>
      <c r="E153" s="350"/>
      <c r="F153" s="351"/>
    </row>
    <row r="154" spans="1:6" x14ac:dyDescent="0.3">
      <c r="A154" s="347"/>
      <c r="B154" s="347"/>
      <c r="C154" s="347"/>
      <c r="D154" s="346"/>
      <c r="E154" s="350"/>
      <c r="F154" s="351"/>
    </row>
    <row r="155" spans="1:6" x14ac:dyDescent="0.3">
      <c r="A155" s="347"/>
      <c r="B155" s="347"/>
      <c r="C155" s="347"/>
      <c r="D155" s="346"/>
      <c r="E155" s="350"/>
      <c r="F155" s="351"/>
    </row>
    <row r="156" spans="1:6" x14ac:dyDescent="0.3">
      <c r="A156" s="352"/>
      <c r="B156" s="352"/>
      <c r="C156" s="352"/>
      <c r="D156" s="353"/>
      <c r="E156" s="354"/>
      <c r="F156" s="351"/>
    </row>
    <row r="157" spans="1:6" x14ac:dyDescent="0.3">
      <c r="A157" s="347"/>
      <c r="B157" s="347"/>
      <c r="C157" s="347"/>
      <c r="D157" s="346"/>
      <c r="E157" s="350"/>
      <c r="F157" s="351"/>
    </row>
    <row r="158" spans="1:6" x14ac:dyDescent="0.3">
      <c r="A158" s="347"/>
      <c r="B158" s="347"/>
      <c r="C158" s="347"/>
      <c r="D158" s="346"/>
      <c r="E158" s="350"/>
      <c r="F158" s="351"/>
    </row>
    <row r="159" spans="1:6" x14ac:dyDescent="0.3">
      <c r="A159" s="347"/>
      <c r="B159" s="347"/>
      <c r="C159" s="347"/>
      <c r="D159" s="346"/>
      <c r="E159" s="350"/>
      <c r="F159" s="351"/>
    </row>
    <row r="160" spans="1:6" x14ac:dyDescent="0.3">
      <c r="A160" s="347"/>
      <c r="B160" s="347"/>
      <c r="C160" s="347"/>
      <c r="D160" s="346"/>
      <c r="E160" s="350"/>
      <c r="F160" s="351"/>
    </row>
    <row r="161" spans="1:6" x14ac:dyDescent="0.3">
      <c r="A161" s="347"/>
      <c r="B161" s="347"/>
      <c r="C161" s="347"/>
      <c r="D161" s="346"/>
      <c r="E161" s="350"/>
      <c r="F161" s="351"/>
    </row>
    <row r="162" spans="1:6" x14ac:dyDescent="0.3">
      <c r="A162" s="347"/>
      <c r="B162" s="347"/>
      <c r="C162" s="347"/>
      <c r="D162" s="346"/>
      <c r="E162" s="350"/>
      <c r="F162" s="351"/>
    </row>
    <row r="163" spans="1:6" x14ac:dyDescent="0.3">
      <c r="A163" s="347"/>
      <c r="B163" s="347"/>
      <c r="C163" s="347"/>
      <c r="D163" s="346"/>
      <c r="E163" s="350"/>
      <c r="F163" s="351"/>
    </row>
    <row r="164" spans="1:6" x14ac:dyDescent="0.3">
      <c r="A164" s="347"/>
      <c r="B164" s="347"/>
      <c r="C164" s="347"/>
      <c r="D164" s="346"/>
      <c r="E164" s="350"/>
      <c r="F164" s="351"/>
    </row>
    <row r="165" spans="1:6" x14ac:dyDescent="0.3">
      <c r="A165" s="352"/>
      <c r="B165" s="352"/>
      <c r="C165" s="352"/>
      <c r="D165" s="353"/>
      <c r="E165" s="354"/>
      <c r="F165" s="351"/>
    </row>
    <row r="166" spans="1:6" x14ac:dyDescent="0.3">
      <c r="A166" s="347"/>
      <c r="B166" s="347"/>
      <c r="C166" s="347"/>
      <c r="D166" s="346"/>
      <c r="E166" s="350"/>
      <c r="F166" s="351"/>
    </row>
    <row r="167" spans="1:6" x14ac:dyDescent="0.3">
      <c r="A167" s="347"/>
      <c r="B167" s="347"/>
      <c r="C167" s="347"/>
      <c r="D167" s="346"/>
      <c r="E167" s="350"/>
      <c r="F167" s="351"/>
    </row>
    <row r="168" spans="1:6" x14ac:dyDescent="0.3">
      <c r="A168" s="347"/>
      <c r="B168" s="347"/>
      <c r="C168" s="347"/>
      <c r="D168" s="346"/>
      <c r="E168" s="350"/>
      <c r="F168" s="351"/>
    </row>
    <row r="169" spans="1:6" x14ac:dyDescent="0.3">
      <c r="A169" s="347"/>
      <c r="B169" s="347"/>
      <c r="C169" s="347"/>
      <c r="D169" s="346"/>
      <c r="E169" s="350"/>
      <c r="F169" s="351"/>
    </row>
    <row r="170" spans="1:6" x14ac:dyDescent="0.3">
      <c r="A170" s="347"/>
      <c r="B170" s="347"/>
      <c r="C170" s="347"/>
      <c r="D170" s="346"/>
      <c r="E170" s="350"/>
      <c r="F170" s="351"/>
    </row>
    <row r="171" spans="1:6" x14ac:dyDescent="0.3">
      <c r="A171" s="347"/>
      <c r="B171" s="347"/>
      <c r="C171" s="347"/>
      <c r="D171" s="346"/>
      <c r="E171" s="350"/>
      <c r="F171" s="351"/>
    </row>
    <row r="172" spans="1:6" x14ac:dyDescent="0.3">
      <c r="A172" s="347"/>
      <c r="B172" s="347"/>
      <c r="C172" s="347"/>
      <c r="D172" s="346"/>
      <c r="E172" s="350"/>
      <c r="F172" s="351"/>
    </row>
    <row r="173" spans="1:6" x14ac:dyDescent="0.3">
      <c r="A173" s="347"/>
      <c r="B173" s="347"/>
      <c r="C173" s="347"/>
      <c r="D173" s="346"/>
      <c r="E173" s="350"/>
      <c r="F173" s="351"/>
    </row>
    <row r="174" spans="1:6" x14ac:dyDescent="0.3">
      <c r="A174" s="355"/>
      <c r="B174" s="355"/>
      <c r="C174" s="355"/>
      <c r="D174" s="345"/>
      <c r="E174" s="354"/>
      <c r="F174" s="351"/>
    </row>
    <row r="175" spans="1:6" x14ac:dyDescent="0.3">
      <c r="A175" s="352"/>
      <c r="B175" s="352"/>
      <c r="C175" s="352"/>
      <c r="D175" s="353"/>
      <c r="E175" s="354"/>
      <c r="F175" s="351"/>
    </row>
    <row r="176" spans="1:6" x14ac:dyDescent="0.3">
      <c r="A176" s="347"/>
      <c r="B176" s="347"/>
      <c r="C176" s="347"/>
      <c r="D176" s="346"/>
      <c r="E176" s="350"/>
      <c r="F176" s="351"/>
    </row>
    <row r="177" spans="1:6" x14ac:dyDescent="0.3">
      <c r="A177" s="355"/>
      <c r="B177" s="355"/>
      <c r="C177" s="355"/>
      <c r="D177" s="345"/>
      <c r="E177" s="354"/>
      <c r="F177" s="351"/>
    </row>
    <row r="178" spans="1:6" x14ac:dyDescent="0.3">
      <c r="A178" s="352"/>
      <c r="B178" s="352"/>
      <c r="C178" s="352"/>
      <c r="D178" s="353"/>
      <c r="E178" s="354"/>
      <c r="F178" s="351"/>
    </row>
    <row r="179" spans="1:6" x14ac:dyDescent="0.3">
      <c r="A179" s="347"/>
      <c r="B179" s="347"/>
      <c r="C179" s="347"/>
      <c r="D179" s="346"/>
      <c r="E179" s="350"/>
      <c r="F179" s="351"/>
    </row>
    <row r="180" spans="1:6" x14ac:dyDescent="0.3">
      <c r="A180" s="347"/>
      <c r="B180" s="347"/>
      <c r="C180" s="347"/>
      <c r="D180" s="346"/>
      <c r="E180" s="350"/>
      <c r="F180" s="351"/>
    </row>
    <row r="181" spans="1:6" x14ac:dyDescent="0.3">
      <c r="A181" s="347"/>
      <c r="B181" s="347"/>
      <c r="C181" s="347"/>
      <c r="D181" s="346"/>
      <c r="E181" s="350"/>
      <c r="F181" s="351"/>
    </row>
    <row r="182" spans="1:6" x14ac:dyDescent="0.3">
      <c r="A182" s="347"/>
      <c r="B182" s="347"/>
      <c r="C182" s="347"/>
      <c r="D182" s="346"/>
      <c r="E182" s="350"/>
      <c r="F182" s="351"/>
    </row>
    <row r="183" spans="1:6" x14ac:dyDescent="0.3">
      <c r="A183" s="347"/>
      <c r="B183" s="347"/>
      <c r="C183" s="347"/>
      <c r="D183" s="346"/>
      <c r="E183" s="350"/>
      <c r="F183" s="351"/>
    </row>
    <row r="184" spans="1:6" x14ac:dyDescent="0.3">
      <c r="A184" s="347"/>
      <c r="B184" s="347"/>
      <c r="C184" s="347"/>
      <c r="D184" s="346"/>
      <c r="E184" s="350"/>
      <c r="F184" s="351"/>
    </row>
    <row r="185" spans="1:6" x14ac:dyDescent="0.3">
      <c r="A185" s="347"/>
      <c r="B185" s="347"/>
      <c r="C185" s="347"/>
      <c r="D185" s="346"/>
      <c r="E185" s="350"/>
      <c r="F185" s="351"/>
    </row>
    <row r="186" spans="1:6" x14ac:dyDescent="0.3">
      <c r="A186" s="347"/>
      <c r="B186" s="347"/>
      <c r="C186" s="347"/>
      <c r="D186" s="346"/>
      <c r="E186" s="350"/>
      <c r="F186" s="351"/>
    </row>
    <row r="187" spans="1:6" x14ac:dyDescent="0.3">
      <c r="A187" s="347"/>
      <c r="B187" s="347"/>
      <c r="C187" s="347"/>
      <c r="D187" s="346"/>
      <c r="E187" s="350"/>
      <c r="F187" s="351"/>
    </row>
    <row r="188" spans="1:6" x14ac:dyDescent="0.3">
      <c r="A188" s="347"/>
      <c r="B188" s="347"/>
      <c r="C188" s="347"/>
      <c r="D188" s="346"/>
      <c r="E188" s="350"/>
      <c r="F188" s="351"/>
    </row>
    <row r="189" spans="1:6" x14ac:dyDescent="0.3">
      <c r="A189" s="347"/>
      <c r="B189" s="347"/>
      <c r="C189" s="347"/>
      <c r="D189" s="346"/>
      <c r="E189" s="350"/>
      <c r="F189" s="351"/>
    </row>
    <row r="190" spans="1:6" x14ac:dyDescent="0.3">
      <c r="A190" s="352"/>
      <c r="B190" s="352"/>
      <c r="C190" s="352"/>
      <c r="D190" s="353"/>
      <c r="E190" s="354"/>
      <c r="F190" s="351"/>
    </row>
    <row r="191" spans="1:6" x14ac:dyDescent="0.3">
      <c r="A191" s="347"/>
      <c r="B191" s="347"/>
      <c r="C191" s="347"/>
      <c r="D191" s="346"/>
      <c r="E191" s="350"/>
      <c r="F191" s="351"/>
    </row>
    <row r="192" spans="1:6" x14ac:dyDescent="0.3">
      <c r="A192" s="347"/>
      <c r="B192" s="347"/>
      <c r="C192" s="347"/>
      <c r="D192" s="346"/>
      <c r="E192" s="350"/>
      <c r="F192" s="351"/>
    </row>
    <row r="193" spans="1:6" x14ac:dyDescent="0.3">
      <c r="A193" s="347"/>
      <c r="B193" s="347"/>
      <c r="C193" s="347"/>
      <c r="D193" s="346"/>
      <c r="E193" s="350"/>
      <c r="F193" s="351"/>
    </row>
    <row r="194" spans="1:6" x14ac:dyDescent="0.3">
      <c r="A194" s="347"/>
      <c r="B194" s="347"/>
      <c r="C194" s="347"/>
      <c r="D194" s="346"/>
      <c r="E194" s="350"/>
      <c r="F194" s="351"/>
    </row>
    <row r="195" spans="1:6" x14ac:dyDescent="0.3">
      <c r="A195" s="347"/>
      <c r="B195" s="347"/>
      <c r="C195" s="347"/>
      <c r="D195" s="346"/>
      <c r="E195" s="350"/>
      <c r="F195" s="351"/>
    </row>
    <row r="196" spans="1:6" x14ac:dyDescent="0.3">
      <c r="A196" s="347"/>
      <c r="B196" s="347"/>
      <c r="C196" s="347"/>
      <c r="D196" s="346"/>
      <c r="E196" s="350"/>
      <c r="F196" s="351"/>
    </row>
    <row r="197" spans="1:6" x14ac:dyDescent="0.3">
      <c r="A197" s="347"/>
      <c r="B197" s="347"/>
      <c r="C197" s="347"/>
      <c r="D197" s="346"/>
      <c r="E197" s="350"/>
      <c r="F197" s="351"/>
    </row>
    <row r="198" spans="1:6" x14ac:dyDescent="0.3">
      <c r="A198" s="347"/>
      <c r="B198" s="347"/>
      <c r="C198" s="347"/>
      <c r="D198" s="346"/>
      <c r="E198" s="350"/>
      <c r="F198" s="351"/>
    </row>
    <row r="199" spans="1:6" x14ac:dyDescent="0.3">
      <c r="A199" s="347"/>
      <c r="B199" s="347"/>
      <c r="C199" s="347"/>
      <c r="D199" s="346"/>
      <c r="E199" s="350"/>
      <c r="F199" s="351"/>
    </row>
    <row r="200" spans="1:6" x14ac:dyDescent="0.3">
      <c r="A200" s="347"/>
      <c r="B200" s="347"/>
      <c r="C200" s="347"/>
      <c r="D200" s="346"/>
      <c r="E200" s="350"/>
      <c r="F200" s="351"/>
    </row>
    <row r="201" spans="1:6" x14ac:dyDescent="0.3">
      <c r="A201" s="347"/>
      <c r="B201" s="347"/>
      <c r="C201" s="347"/>
      <c r="D201" s="346"/>
      <c r="E201" s="350"/>
      <c r="F201" s="351"/>
    </row>
    <row r="202" spans="1:6" x14ac:dyDescent="0.3">
      <c r="A202" s="352"/>
      <c r="B202" s="352"/>
      <c r="C202" s="352"/>
      <c r="D202" s="353"/>
      <c r="E202" s="354"/>
      <c r="F202" s="351"/>
    </row>
    <row r="203" spans="1:6" x14ac:dyDescent="0.3">
      <c r="A203" s="347"/>
      <c r="B203" s="347"/>
      <c r="C203" s="347"/>
      <c r="D203" s="346"/>
      <c r="E203" s="350"/>
      <c r="F203" s="351"/>
    </row>
    <row r="204" spans="1:6" x14ac:dyDescent="0.3">
      <c r="A204" s="347"/>
      <c r="B204" s="347"/>
      <c r="C204" s="347"/>
      <c r="D204" s="346"/>
      <c r="E204" s="350"/>
      <c r="F204" s="351"/>
    </row>
    <row r="205" spans="1:6" x14ac:dyDescent="0.3">
      <c r="A205" s="347"/>
      <c r="B205" s="347"/>
      <c r="C205" s="347"/>
      <c r="D205" s="346"/>
      <c r="E205" s="350"/>
      <c r="F205" s="351"/>
    </row>
    <row r="206" spans="1:6" x14ac:dyDescent="0.3">
      <c r="A206" s="347"/>
      <c r="B206" s="347"/>
      <c r="C206" s="347"/>
      <c r="D206" s="346"/>
      <c r="E206" s="350"/>
      <c r="F206" s="351"/>
    </row>
    <row r="207" spans="1:6" x14ac:dyDescent="0.3">
      <c r="A207" s="347"/>
      <c r="B207" s="347"/>
      <c r="C207" s="347"/>
      <c r="D207" s="346"/>
      <c r="E207" s="350"/>
      <c r="F207" s="351"/>
    </row>
    <row r="208" spans="1:6" x14ac:dyDescent="0.3">
      <c r="A208" s="347"/>
      <c r="B208" s="347"/>
      <c r="C208" s="347"/>
      <c r="D208" s="346"/>
      <c r="E208" s="350"/>
      <c r="F208" s="351"/>
    </row>
    <row r="209" spans="1:6" x14ac:dyDescent="0.3">
      <c r="A209" s="347"/>
      <c r="B209" s="347"/>
      <c r="C209" s="347"/>
      <c r="D209" s="346"/>
      <c r="E209" s="350"/>
      <c r="F209" s="351"/>
    </row>
    <row r="210" spans="1:6" x14ac:dyDescent="0.3">
      <c r="A210" s="347"/>
      <c r="B210" s="347"/>
      <c r="C210" s="347"/>
      <c r="D210" s="346"/>
      <c r="E210" s="350"/>
      <c r="F210" s="351"/>
    </row>
    <row r="211" spans="1:6" x14ac:dyDescent="0.3">
      <c r="A211" s="347"/>
      <c r="B211" s="347"/>
      <c r="C211" s="347"/>
      <c r="D211" s="346"/>
      <c r="E211" s="350"/>
      <c r="F211" s="351"/>
    </row>
    <row r="212" spans="1:6" x14ac:dyDescent="0.3">
      <c r="A212" s="347"/>
      <c r="B212" s="347"/>
      <c r="C212" s="347"/>
      <c r="D212" s="346"/>
      <c r="E212" s="350"/>
      <c r="F212" s="351"/>
    </row>
    <row r="213" spans="1:6" x14ac:dyDescent="0.3">
      <c r="A213" s="347"/>
      <c r="B213" s="347"/>
      <c r="C213" s="347"/>
      <c r="D213" s="346"/>
      <c r="E213" s="350"/>
      <c r="F213" s="351"/>
    </row>
    <row r="214" spans="1:6" x14ac:dyDescent="0.3">
      <c r="A214" s="352"/>
      <c r="B214" s="352"/>
      <c r="C214" s="352"/>
      <c r="D214" s="353"/>
      <c r="E214" s="354"/>
      <c r="F214" s="351"/>
    </row>
    <row r="215" spans="1:6" x14ac:dyDescent="0.3">
      <c r="A215" s="347"/>
      <c r="B215" s="347"/>
      <c r="C215" s="347"/>
      <c r="D215" s="346"/>
      <c r="E215" s="350"/>
      <c r="F215" s="351"/>
    </row>
    <row r="216" spans="1:6" x14ac:dyDescent="0.3">
      <c r="A216" s="347"/>
      <c r="B216" s="347"/>
      <c r="C216" s="347"/>
      <c r="D216" s="346"/>
      <c r="E216" s="350"/>
      <c r="F216" s="351"/>
    </row>
    <row r="217" spans="1:6" x14ac:dyDescent="0.3">
      <c r="A217" s="347"/>
      <c r="B217" s="347"/>
      <c r="C217" s="347"/>
      <c r="D217" s="346"/>
      <c r="E217" s="350"/>
      <c r="F217" s="351"/>
    </row>
    <row r="218" spans="1:6" x14ac:dyDescent="0.3">
      <c r="A218" s="347"/>
      <c r="B218" s="347"/>
      <c r="C218" s="347"/>
      <c r="D218" s="346"/>
      <c r="E218" s="350"/>
      <c r="F218" s="351"/>
    </row>
    <row r="219" spans="1:6" x14ac:dyDescent="0.3">
      <c r="A219" s="347"/>
      <c r="B219" s="347"/>
      <c r="C219" s="347"/>
      <c r="D219" s="346"/>
      <c r="E219" s="350"/>
      <c r="F219" s="351"/>
    </row>
    <row r="220" spans="1:6" x14ac:dyDescent="0.3">
      <c r="A220" s="347"/>
      <c r="B220" s="347"/>
      <c r="C220" s="347"/>
      <c r="D220" s="346"/>
      <c r="E220" s="350"/>
      <c r="F220" s="351"/>
    </row>
    <row r="221" spans="1:6" x14ac:dyDescent="0.3">
      <c r="A221" s="347"/>
      <c r="B221" s="347"/>
      <c r="C221" s="347"/>
      <c r="D221" s="346"/>
      <c r="E221" s="350"/>
      <c r="F221" s="351"/>
    </row>
    <row r="222" spans="1:6" x14ac:dyDescent="0.3">
      <c r="A222" s="347"/>
      <c r="B222" s="347"/>
      <c r="C222" s="347"/>
      <c r="D222" s="346"/>
      <c r="E222" s="350"/>
      <c r="F222" s="351"/>
    </row>
    <row r="223" spans="1:6" x14ac:dyDescent="0.3">
      <c r="A223" s="347"/>
      <c r="B223" s="347"/>
      <c r="C223" s="347"/>
      <c r="D223" s="346"/>
      <c r="E223" s="350"/>
      <c r="F223" s="351"/>
    </row>
    <row r="224" spans="1:6" x14ac:dyDescent="0.3">
      <c r="A224" s="347"/>
      <c r="B224" s="347"/>
      <c r="C224" s="347"/>
      <c r="D224" s="346"/>
      <c r="E224" s="350"/>
      <c r="F224" s="351"/>
    </row>
    <row r="225" spans="1:6" x14ac:dyDescent="0.3">
      <c r="A225" s="347"/>
      <c r="B225" s="347"/>
      <c r="C225" s="347"/>
      <c r="D225" s="346"/>
      <c r="E225" s="350"/>
      <c r="F225" s="351"/>
    </row>
    <row r="226" spans="1:6" x14ac:dyDescent="0.3">
      <c r="A226" s="352"/>
      <c r="B226" s="352"/>
      <c r="C226" s="352"/>
      <c r="D226" s="353"/>
      <c r="E226" s="354"/>
      <c r="F226" s="351"/>
    </row>
    <row r="227" spans="1:6" x14ac:dyDescent="0.3">
      <c r="A227" s="347"/>
      <c r="B227" s="347"/>
      <c r="C227" s="347"/>
      <c r="D227" s="346"/>
      <c r="E227" s="350"/>
      <c r="F227" s="351"/>
    </row>
    <row r="228" spans="1:6" x14ac:dyDescent="0.3">
      <c r="A228" s="347"/>
      <c r="B228" s="347"/>
      <c r="C228" s="347"/>
      <c r="D228" s="346"/>
      <c r="E228" s="350"/>
      <c r="F228" s="351"/>
    </row>
    <row r="229" spans="1:6" x14ac:dyDescent="0.3">
      <c r="A229" s="347"/>
      <c r="B229" s="347"/>
      <c r="C229" s="347"/>
      <c r="D229" s="346"/>
      <c r="E229" s="350"/>
      <c r="F229" s="351"/>
    </row>
    <row r="230" spans="1:6" x14ac:dyDescent="0.3">
      <c r="A230" s="347"/>
      <c r="B230" s="347"/>
      <c r="C230" s="347"/>
      <c r="D230" s="346"/>
      <c r="E230" s="350"/>
      <c r="F230" s="351"/>
    </row>
    <row r="231" spans="1:6" x14ac:dyDescent="0.3">
      <c r="A231" s="347"/>
      <c r="B231" s="347"/>
      <c r="C231" s="347"/>
      <c r="D231" s="346"/>
      <c r="E231" s="350"/>
      <c r="F231" s="351"/>
    </row>
    <row r="232" spans="1:6" x14ac:dyDescent="0.3">
      <c r="A232" s="347"/>
      <c r="B232" s="347"/>
      <c r="C232" s="347"/>
      <c r="D232" s="346"/>
      <c r="E232" s="350"/>
      <c r="F232" s="351"/>
    </row>
    <row r="233" spans="1:6" x14ac:dyDescent="0.3">
      <c r="A233" s="347"/>
      <c r="B233" s="347"/>
      <c r="C233" s="347"/>
      <c r="D233" s="346"/>
      <c r="E233" s="350"/>
      <c r="F233" s="351"/>
    </row>
    <row r="234" spans="1:6" x14ac:dyDescent="0.3">
      <c r="A234" s="347"/>
      <c r="B234" s="347"/>
      <c r="C234" s="347"/>
      <c r="D234" s="346"/>
      <c r="E234" s="350"/>
      <c r="F234" s="351"/>
    </row>
    <row r="235" spans="1:6" x14ac:dyDescent="0.3">
      <c r="A235" s="347"/>
      <c r="B235" s="347"/>
      <c r="C235" s="347"/>
      <c r="D235" s="346"/>
      <c r="E235" s="350"/>
      <c r="F235" s="351"/>
    </row>
    <row r="236" spans="1:6" x14ac:dyDescent="0.3">
      <c r="A236" s="347"/>
      <c r="B236" s="347"/>
      <c r="C236" s="347"/>
      <c r="D236" s="346"/>
      <c r="E236" s="350"/>
      <c r="F236" s="351"/>
    </row>
    <row r="237" spans="1:6" x14ac:dyDescent="0.3">
      <c r="A237" s="347"/>
      <c r="B237" s="347"/>
      <c r="C237" s="347"/>
      <c r="D237" s="346"/>
      <c r="E237" s="350"/>
      <c r="F237" s="351"/>
    </row>
    <row r="238" spans="1:6" x14ac:dyDescent="0.3">
      <c r="A238" s="354"/>
      <c r="B238" s="354"/>
      <c r="C238" s="354"/>
      <c r="D238" s="356"/>
      <c r="E238" s="354"/>
      <c r="F238" s="351"/>
    </row>
    <row r="239" spans="1:6" x14ac:dyDescent="0.3">
      <c r="A239" s="355"/>
      <c r="B239" s="355"/>
      <c r="C239" s="355"/>
      <c r="D239" s="345"/>
      <c r="E239" s="354"/>
      <c r="F239" s="351"/>
    </row>
    <row r="240" spans="1:6" x14ac:dyDescent="0.3">
      <c r="A240" s="352"/>
      <c r="B240" s="352"/>
      <c r="C240" s="352"/>
      <c r="D240" s="353"/>
      <c r="E240" s="354"/>
      <c r="F240" s="351"/>
    </row>
    <row r="241" spans="1:6" x14ac:dyDescent="0.3">
      <c r="A241" s="347"/>
      <c r="B241" s="347"/>
      <c r="C241" s="347"/>
      <c r="D241" s="346"/>
      <c r="E241" s="350"/>
      <c r="F241" s="351"/>
    </row>
    <row r="242" spans="1:6" x14ac:dyDescent="0.3">
      <c r="A242" s="352"/>
      <c r="B242" s="352"/>
      <c r="C242" s="352"/>
      <c r="D242" s="353"/>
      <c r="E242" s="354"/>
      <c r="F242" s="351"/>
    </row>
    <row r="243" spans="1:6" x14ac:dyDescent="0.3">
      <c r="A243" s="347"/>
      <c r="B243" s="347"/>
      <c r="C243" s="347"/>
      <c r="D243" s="346"/>
      <c r="E243" s="350"/>
      <c r="F243" s="351"/>
    </row>
    <row r="244" spans="1:6" x14ac:dyDescent="0.3">
      <c r="A244" s="352"/>
      <c r="B244" s="352"/>
      <c r="C244" s="352"/>
      <c r="D244" s="353"/>
      <c r="E244" s="354"/>
      <c r="F244" s="351"/>
    </row>
    <row r="245" spans="1:6" x14ac:dyDescent="0.3">
      <c r="A245" s="347"/>
      <c r="B245" s="347"/>
      <c r="C245" s="347"/>
      <c r="D245" s="346"/>
      <c r="E245" s="350"/>
      <c r="F245" s="351"/>
    </row>
    <row r="246" spans="1:6" x14ac:dyDescent="0.3">
      <c r="A246" s="347"/>
      <c r="B246" s="347"/>
      <c r="C246" s="347"/>
      <c r="D246" s="346"/>
      <c r="E246" s="350"/>
      <c r="F246" s="351"/>
    </row>
    <row r="247" spans="1:6" x14ac:dyDescent="0.3">
      <c r="A247" s="347"/>
      <c r="B247" s="347"/>
      <c r="C247" s="347"/>
      <c r="D247" s="346"/>
      <c r="E247" s="350"/>
      <c r="F247" s="351"/>
    </row>
    <row r="248" spans="1:6" x14ac:dyDescent="0.3">
      <c r="A248" s="347"/>
      <c r="B248" s="347"/>
      <c r="C248" s="347"/>
      <c r="D248" s="346"/>
      <c r="E248" s="350"/>
      <c r="F248" s="351"/>
    </row>
    <row r="249" spans="1:6" x14ac:dyDescent="0.3">
      <c r="A249" s="347"/>
      <c r="B249" s="347"/>
      <c r="C249" s="347"/>
      <c r="D249" s="346"/>
      <c r="E249" s="350"/>
      <c r="F249" s="351"/>
    </row>
    <row r="250" spans="1:6" x14ac:dyDescent="0.3">
      <c r="A250" s="347"/>
      <c r="B250" s="347"/>
      <c r="C250" s="347"/>
      <c r="D250" s="346"/>
      <c r="E250" s="350"/>
      <c r="F250" s="351"/>
    </row>
    <row r="251" spans="1:6" x14ac:dyDescent="0.3">
      <c r="A251" s="347"/>
      <c r="B251" s="347"/>
      <c r="C251" s="347"/>
      <c r="D251" s="346"/>
      <c r="E251" s="350"/>
      <c r="F251" s="351"/>
    </row>
    <row r="252" spans="1:6" x14ac:dyDescent="0.3">
      <c r="A252" s="347"/>
      <c r="B252" s="347"/>
      <c r="C252" s="347"/>
      <c r="D252" s="346"/>
      <c r="E252" s="350"/>
      <c r="F252" s="351"/>
    </row>
    <row r="253" spans="1:6" x14ac:dyDescent="0.3">
      <c r="A253" s="347"/>
      <c r="B253" s="347"/>
      <c r="C253" s="347"/>
      <c r="D253" s="346"/>
      <c r="E253" s="350"/>
      <c r="F253" s="351"/>
    </row>
    <row r="254" spans="1:6" x14ac:dyDescent="0.3">
      <c r="A254" s="347"/>
      <c r="B254" s="347"/>
      <c r="C254" s="347"/>
      <c r="D254" s="346"/>
      <c r="E254" s="350"/>
      <c r="F254" s="351"/>
    </row>
    <row r="255" spans="1:6" x14ac:dyDescent="0.3">
      <c r="A255" s="347"/>
      <c r="B255" s="347"/>
      <c r="C255" s="347"/>
      <c r="D255" s="346"/>
      <c r="E255" s="350"/>
      <c r="F255" s="351"/>
    </row>
    <row r="256" spans="1:6" x14ac:dyDescent="0.3">
      <c r="A256" s="352"/>
      <c r="B256" s="352"/>
      <c r="C256" s="352"/>
      <c r="D256" s="353"/>
      <c r="E256" s="354"/>
      <c r="F256" s="351"/>
    </row>
    <row r="257" spans="1:6" x14ac:dyDescent="0.3">
      <c r="A257" s="347"/>
      <c r="B257" s="347"/>
      <c r="C257" s="347"/>
      <c r="D257" s="346"/>
      <c r="E257" s="350"/>
      <c r="F257" s="351"/>
    </row>
    <row r="258" spans="1:6" x14ac:dyDescent="0.3">
      <c r="A258" s="347"/>
      <c r="B258" s="347"/>
      <c r="C258" s="347"/>
      <c r="D258" s="346"/>
      <c r="E258" s="350"/>
      <c r="F258" s="351"/>
    </row>
    <row r="259" spans="1:6" x14ac:dyDescent="0.3">
      <c r="A259" s="347"/>
      <c r="B259" s="347"/>
      <c r="C259" s="347"/>
      <c r="D259" s="346"/>
      <c r="E259" s="350"/>
      <c r="F259" s="351"/>
    </row>
    <row r="260" spans="1:6" x14ac:dyDescent="0.3">
      <c r="A260" s="347"/>
      <c r="B260" s="347"/>
      <c r="C260" s="347"/>
      <c r="D260" s="346"/>
      <c r="E260" s="350"/>
      <c r="F260" s="351"/>
    </row>
    <row r="261" spans="1:6" x14ac:dyDescent="0.3">
      <c r="A261" s="347"/>
      <c r="B261" s="347"/>
      <c r="C261" s="347"/>
      <c r="D261" s="346"/>
      <c r="E261" s="350"/>
      <c r="F261" s="351"/>
    </row>
    <row r="262" spans="1:6" x14ac:dyDescent="0.3">
      <c r="A262" s="347"/>
      <c r="B262" s="347"/>
      <c r="C262" s="347"/>
      <c r="D262" s="346"/>
      <c r="E262" s="350"/>
      <c r="F262" s="351"/>
    </row>
    <row r="263" spans="1:6" x14ac:dyDescent="0.3">
      <c r="A263" s="347"/>
      <c r="B263" s="347"/>
      <c r="C263" s="347"/>
      <c r="D263" s="346"/>
      <c r="E263" s="350"/>
      <c r="F263" s="351"/>
    </row>
    <row r="264" spans="1:6" x14ac:dyDescent="0.3">
      <c r="A264" s="347"/>
      <c r="B264" s="347"/>
      <c r="C264" s="347"/>
      <c r="D264" s="346"/>
      <c r="E264" s="350"/>
      <c r="F264" s="351"/>
    </row>
    <row r="265" spans="1:6" x14ac:dyDescent="0.3">
      <c r="A265" s="347"/>
      <c r="B265" s="347"/>
      <c r="C265" s="347"/>
      <c r="D265" s="346"/>
      <c r="E265" s="350"/>
      <c r="F265" s="351"/>
    </row>
    <row r="266" spans="1:6" x14ac:dyDescent="0.3">
      <c r="A266" s="347"/>
      <c r="B266" s="347"/>
      <c r="C266" s="347"/>
      <c r="D266" s="346"/>
      <c r="E266" s="350"/>
      <c r="F266" s="351"/>
    </row>
    <row r="267" spans="1:6" x14ac:dyDescent="0.3">
      <c r="A267" s="347"/>
      <c r="B267" s="347"/>
      <c r="C267" s="347"/>
      <c r="D267" s="346"/>
      <c r="E267" s="350"/>
      <c r="F267" s="351"/>
    </row>
    <row r="268" spans="1:6" x14ac:dyDescent="0.3">
      <c r="A268" s="352"/>
      <c r="B268" s="352"/>
      <c r="C268" s="352"/>
      <c r="D268" s="353"/>
      <c r="E268" s="354"/>
      <c r="F268" s="351"/>
    </row>
    <row r="269" spans="1:6" x14ac:dyDescent="0.3">
      <c r="A269" s="347"/>
      <c r="B269" s="347"/>
      <c r="C269" s="347"/>
      <c r="D269" s="346"/>
      <c r="E269" s="350"/>
      <c r="F269" s="351"/>
    </row>
    <row r="270" spans="1:6" x14ac:dyDescent="0.3">
      <c r="A270" s="347"/>
      <c r="B270" s="347"/>
      <c r="C270" s="347"/>
      <c r="D270" s="346"/>
      <c r="E270" s="350"/>
      <c r="F270" s="351"/>
    </row>
    <row r="271" spans="1:6" x14ac:dyDescent="0.3">
      <c r="A271" s="347"/>
      <c r="B271" s="347"/>
      <c r="C271" s="347"/>
      <c r="D271" s="346"/>
      <c r="E271" s="350"/>
      <c r="F271" s="351"/>
    </row>
    <row r="272" spans="1:6" x14ac:dyDescent="0.3">
      <c r="A272" s="347"/>
      <c r="B272" s="347"/>
      <c r="C272" s="347"/>
      <c r="D272" s="346"/>
      <c r="E272" s="350"/>
      <c r="F272" s="351"/>
    </row>
    <row r="273" spans="1:6" x14ac:dyDescent="0.3">
      <c r="A273" s="347"/>
      <c r="B273" s="347"/>
      <c r="C273" s="347"/>
      <c r="D273" s="346"/>
      <c r="E273" s="350"/>
      <c r="F273" s="351"/>
    </row>
    <row r="274" spans="1:6" x14ac:dyDescent="0.3">
      <c r="A274" s="347"/>
      <c r="B274" s="347"/>
      <c r="C274" s="347"/>
      <c r="D274" s="346"/>
      <c r="E274" s="350"/>
      <c r="F274" s="351"/>
    </row>
    <row r="275" spans="1:6" x14ac:dyDescent="0.3">
      <c r="A275" s="347"/>
      <c r="B275" s="347"/>
      <c r="C275" s="347"/>
      <c r="D275" s="346"/>
      <c r="E275" s="350"/>
      <c r="F275" s="351"/>
    </row>
    <row r="276" spans="1:6" x14ac:dyDescent="0.3">
      <c r="A276" s="347"/>
      <c r="B276" s="347"/>
      <c r="C276" s="347"/>
      <c r="D276" s="346"/>
      <c r="E276" s="350"/>
      <c r="F276" s="351"/>
    </row>
    <row r="277" spans="1:6" x14ac:dyDescent="0.3">
      <c r="A277" s="347"/>
      <c r="B277" s="347"/>
      <c r="C277" s="347"/>
      <c r="D277" s="346"/>
      <c r="E277" s="350"/>
      <c r="F277" s="351"/>
    </row>
    <row r="278" spans="1:6" x14ac:dyDescent="0.3">
      <c r="A278" s="347"/>
      <c r="B278" s="347"/>
      <c r="C278" s="347"/>
      <c r="D278" s="346"/>
      <c r="E278" s="350"/>
      <c r="F278" s="351"/>
    </row>
    <row r="279" spans="1:6" x14ac:dyDescent="0.3">
      <c r="A279" s="347"/>
      <c r="B279" s="347"/>
      <c r="C279" s="347"/>
      <c r="D279" s="346"/>
      <c r="E279" s="350"/>
      <c r="F279" s="351"/>
    </row>
    <row r="280" spans="1:6" x14ac:dyDescent="0.3">
      <c r="A280" s="352"/>
      <c r="B280" s="352"/>
      <c r="C280" s="352"/>
      <c r="D280" s="353"/>
      <c r="E280" s="354"/>
      <c r="F280" s="351"/>
    </row>
    <row r="281" spans="1:6" x14ac:dyDescent="0.3">
      <c r="A281" s="347"/>
      <c r="B281" s="347"/>
      <c r="C281" s="347"/>
      <c r="D281" s="346"/>
      <c r="E281" s="350"/>
      <c r="F281" s="351"/>
    </row>
    <row r="282" spans="1:6" x14ac:dyDescent="0.3">
      <c r="A282" s="347"/>
      <c r="B282" s="347"/>
      <c r="C282" s="347"/>
      <c r="D282" s="346"/>
      <c r="E282" s="350"/>
      <c r="F282" s="351"/>
    </row>
    <row r="283" spans="1:6" x14ac:dyDescent="0.3">
      <c r="A283" s="347"/>
      <c r="B283" s="347"/>
      <c r="C283" s="347"/>
      <c r="D283" s="346"/>
      <c r="E283" s="350"/>
      <c r="F283" s="351"/>
    </row>
    <row r="284" spans="1:6" x14ac:dyDescent="0.3">
      <c r="A284" s="347"/>
      <c r="B284" s="347"/>
      <c r="C284" s="347"/>
      <c r="D284" s="346"/>
      <c r="E284" s="350"/>
      <c r="F284" s="351"/>
    </row>
    <row r="285" spans="1:6" x14ac:dyDescent="0.3">
      <c r="A285" s="347"/>
      <c r="B285" s="347"/>
      <c r="C285" s="347"/>
      <c r="D285" s="346"/>
      <c r="E285" s="350"/>
      <c r="F285" s="351"/>
    </row>
    <row r="286" spans="1:6" x14ac:dyDescent="0.3">
      <c r="A286" s="347"/>
      <c r="B286" s="347"/>
      <c r="C286" s="347"/>
      <c r="D286" s="346"/>
      <c r="E286" s="350"/>
      <c r="F286" s="351"/>
    </row>
    <row r="287" spans="1:6" x14ac:dyDescent="0.3">
      <c r="A287" s="347"/>
      <c r="B287" s="347"/>
      <c r="C287" s="347"/>
      <c r="D287" s="346"/>
      <c r="E287" s="350"/>
      <c r="F287" s="351"/>
    </row>
    <row r="288" spans="1:6" x14ac:dyDescent="0.3">
      <c r="A288" s="347"/>
      <c r="B288" s="347"/>
      <c r="C288" s="347"/>
      <c r="D288" s="346"/>
      <c r="E288" s="350"/>
      <c r="F288" s="351"/>
    </row>
    <row r="289" spans="1:6" x14ac:dyDescent="0.3">
      <c r="A289" s="347"/>
      <c r="B289" s="347"/>
      <c r="C289" s="347"/>
      <c r="D289" s="346"/>
      <c r="E289" s="350"/>
      <c r="F289" s="351"/>
    </row>
    <row r="290" spans="1:6" x14ac:dyDescent="0.3">
      <c r="A290" s="347"/>
      <c r="B290" s="347"/>
      <c r="C290" s="347"/>
      <c r="D290" s="346"/>
      <c r="E290" s="350"/>
      <c r="F290" s="351"/>
    </row>
    <row r="291" spans="1:6" x14ac:dyDescent="0.3">
      <c r="A291" s="347"/>
      <c r="B291" s="347"/>
      <c r="C291" s="347"/>
      <c r="D291" s="346"/>
      <c r="E291" s="350"/>
      <c r="F291" s="351"/>
    </row>
    <row r="292" spans="1:6" x14ac:dyDescent="0.3">
      <c r="A292" s="352"/>
      <c r="B292" s="352"/>
      <c r="C292" s="352"/>
      <c r="D292" s="353"/>
      <c r="E292" s="354"/>
      <c r="F292" s="351"/>
    </row>
    <row r="293" spans="1:6" x14ac:dyDescent="0.3">
      <c r="A293" s="347"/>
      <c r="B293" s="347"/>
      <c r="C293" s="347"/>
      <c r="D293" s="346"/>
      <c r="E293" s="350"/>
      <c r="F293" s="351"/>
    </row>
    <row r="294" spans="1:6" x14ac:dyDescent="0.3">
      <c r="A294" s="347"/>
      <c r="B294" s="347"/>
      <c r="C294" s="347"/>
      <c r="D294" s="346"/>
      <c r="E294" s="350"/>
      <c r="F294" s="351"/>
    </row>
    <row r="295" spans="1:6" x14ac:dyDescent="0.3">
      <c r="A295" s="347"/>
      <c r="B295" s="347"/>
      <c r="C295" s="347"/>
      <c r="D295" s="346"/>
      <c r="E295" s="350"/>
      <c r="F295" s="351"/>
    </row>
    <row r="296" spans="1:6" x14ac:dyDescent="0.3">
      <c r="A296" s="347"/>
      <c r="B296" s="347"/>
      <c r="C296" s="347"/>
      <c r="D296" s="346"/>
      <c r="E296" s="350"/>
      <c r="F296" s="351"/>
    </row>
    <row r="297" spans="1:6" x14ac:dyDescent="0.3">
      <c r="A297" s="347"/>
      <c r="B297" s="347"/>
      <c r="C297" s="347"/>
      <c r="D297" s="346"/>
      <c r="E297" s="350"/>
      <c r="F297" s="351"/>
    </row>
    <row r="298" spans="1:6" x14ac:dyDescent="0.3">
      <c r="A298" s="347"/>
      <c r="B298" s="347"/>
      <c r="C298" s="347"/>
      <c r="D298" s="346"/>
      <c r="E298" s="350"/>
      <c r="F298" s="351"/>
    </row>
    <row r="299" spans="1:6" x14ac:dyDescent="0.3">
      <c r="A299" s="347"/>
      <c r="B299" s="347"/>
      <c r="C299" s="347"/>
      <c r="D299" s="346"/>
      <c r="E299" s="350"/>
      <c r="F299" s="351"/>
    </row>
    <row r="300" spans="1:6" x14ac:dyDescent="0.3">
      <c r="A300" s="347"/>
      <c r="B300" s="347"/>
      <c r="C300" s="347"/>
      <c r="D300" s="346"/>
      <c r="E300" s="350"/>
      <c r="F300" s="351"/>
    </row>
    <row r="301" spans="1:6" x14ac:dyDescent="0.3">
      <c r="A301" s="347"/>
      <c r="B301" s="347"/>
      <c r="C301" s="347"/>
      <c r="D301" s="346"/>
      <c r="E301" s="350"/>
      <c r="F301" s="351"/>
    </row>
    <row r="302" spans="1:6" x14ac:dyDescent="0.3">
      <c r="A302" s="347"/>
      <c r="B302" s="347"/>
      <c r="C302" s="347"/>
      <c r="D302" s="346"/>
      <c r="E302" s="350"/>
      <c r="F302" s="351"/>
    </row>
    <row r="303" spans="1:6" x14ac:dyDescent="0.3">
      <c r="A303" s="347"/>
      <c r="B303" s="347"/>
      <c r="C303" s="347"/>
      <c r="D303" s="346"/>
      <c r="E303" s="350"/>
      <c r="F303" s="351"/>
    </row>
    <row r="304" spans="1:6" x14ac:dyDescent="0.3">
      <c r="A304" s="352"/>
      <c r="B304" s="352"/>
      <c r="C304" s="352"/>
      <c r="D304" s="353"/>
      <c r="E304" s="354"/>
      <c r="F304" s="351"/>
    </row>
    <row r="305" spans="1:6" x14ac:dyDescent="0.3">
      <c r="A305" s="347"/>
      <c r="B305" s="347"/>
      <c r="C305" s="347"/>
      <c r="D305" s="346"/>
      <c r="E305" s="350"/>
      <c r="F305" s="351"/>
    </row>
    <row r="306" spans="1:6" x14ac:dyDescent="0.3">
      <c r="A306" s="347"/>
      <c r="B306" s="347"/>
      <c r="C306" s="347"/>
      <c r="D306" s="346"/>
      <c r="E306" s="350"/>
      <c r="F306" s="351"/>
    </row>
    <row r="307" spans="1:6" x14ac:dyDescent="0.3">
      <c r="A307" s="347"/>
      <c r="B307" s="347"/>
      <c r="C307" s="347"/>
      <c r="D307" s="346"/>
      <c r="E307" s="350"/>
      <c r="F307" s="351"/>
    </row>
    <row r="308" spans="1:6" x14ac:dyDescent="0.3">
      <c r="A308" s="347"/>
      <c r="B308" s="347"/>
      <c r="C308" s="347"/>
      <c r="D308" s="346"/>
      <c r="E308" s="350"/>
      <c r="F308" s="351"/>
    </row>
    <row r="309" spans="1:6" x14ac:dyDescent="0.3">
      <c r="A309" s="347"/>
      <c r="B309" s="347"/>
      <c r="C309" s="347"/>
      <c r="D309" s="346"/>
      <c r="E309" s="350"/>
      <c r="F309" s="351"/>
    </row>
    <row r="310" spans="1:6" x14ac:dyDescent="0.3">
      <c r="A310" s="347"/>
      <c r="B310" s="347"/>
      <c r="C310" s="347"/>
      <c r="D310" s="346"/>
      <c r="E310" s="350"/>
      <c r="F310" s="351"/>
    </row>
    <row r="311" spans="1:6" x14ac:dyDescent="0.3">
      <c r="A311" s="347"/>
      <c r="B311" s="347"/>
      <c r="C311" s="347"/>
      <c r="D311" s="346"/>
      <c r="E311" s="350"/>
      <c r="F311" s="351"/>
    </row>
    <row r="312" spans="1:6" x14ac:dyDescent="0.3">
      <c r="A312" s="347"/>
      <c r="B312" s="347"/>
      <c r="C312" s="347"/>
      <c r="D312" s="346"/>
      <c r="E312" s="350"/>
      <c r="F312" s="351"/>
    </row>
    <row r="313" spans="1:6" x14ac:dyDescent="0.3">
      <c r="A313" s="347"/>
      <c r="B313" s="347"/>
      <c r="C313" s="347"/>
      <c r="D313" s="346"/>
      <c r="E313" s="350"/>
      <c r="F313" s="351"/>
    </row>
    <row r="314" spans="1:6" x14ac:dyDescent="0.3">
      <c r="A314" s="352"/>
      <c r="B314" s="352"/>
      <c r="C314" s="352"/>
      <c r="D314" s="353"/>
      <c r="E314" s="354"/>
      <c r="F314" s="351"/>
    </row>
    <row r="315" spans="1:6" x14ac:dyDescent="0.3">
      <c r="A315" s="347"/>
      <c r="B315" s="347"/>
      <c r="C315" s="347"/>
      <c r="D315" s="346"/>
      <c r="E315" s="350"/>
      <c r="F315" s="351"/>
    </row>
    <row r="316" spans="1:6" x14ac:dyDescent="0.3">
      <c r="A316" s="347"/>
      <c r="B316" s="347"/>
      <c r="C316" s="347"/>
      <c r="D316" s="346"/>
      <c r="E316" s="350"/>
      <c r="F316" s="351"/>
    </row>
    <row r="317" spans="1:6" x14ac:dyDescent="0.3">
      <c r="A317" s="347"/>
      <c r="B317" s="347"/>
      <c r="C317" s="347"/>
      <c r="D317" s="346"/>
      <c r="E317" s="350"/>
      <c r="F317" s="351"/>
    </row>
    <row r="318" spans="1:6" x14ac:dyDescent="0.3">
      <c r="A318" s="347"/>
      <c r="B318" s="347"/>
      <c r="C318" s="347"/>
      <c r="D318" s="346"/>
      <c r="E318" s="350"/>
      <c r="F318" s="351"/>
    </row>
    <row r="319" spans="1:6" x14ac:dyDescent="0.3">
      <c r="A319" s="347"/>
      <c r="B319" s="347"/>
      <c r="C319" s="347"/>
      <c r="D319" s="346"/>
      <c r="E319" s="350"/>
      <c r="F319" s="351"/>
    </row>
    <row r="320" spans="1:6" x14ac:dyDescent="0.3">
      <c r="A320" s="347"/>
      <c r="B320" s="347"/>
      <c r="C320" s="347"/>
      <c r="D320" s="346"/>
      <c r="E320" s="350"/>
      <c r="F320" s="351"/>
    </row>
    <row r="321" spans="1:6" x14ac:dyDescent="0.3">
      <c r="A321" s="347"/>
      <c r="B321" s="347"/>
      <c r="C321" s="347"/>
      <c r="D321" s="346"/>
      <c r="E321" s="350"/>
      <c r="F321" s="351"/>
    </row>
    <row r="322" spans="1:6" x14ac:dyDescent="0.3">
      <c r="A322" s="347"/>
      <c r="B322" s="347"/>
      <c r="C322" s="347"/>
      <c r="D322" s="346"/>
      <c r="E322" s="350"/>
      <c r="F322" s="351"/>
    </row>
    <row r="323" spans="1:6" x14ac:dyDescent="0.3">
      <c r="A323" s="352"/>
      <c r="B323" s="352"/>
      <c r="C323" s="352"/>
      <c r="D323" s="353"/>
      <c r="E323" s="354"/>
      <c r="F323" s="351"/>
    </row>
    <row r="324" spans="1:6" x14ac:dyDescent="0.3">
      <c r="A324" s="347"/>
      <c r="B324" s="347"/>
      <c r="C324" s="347"/>
      <c r="D324" s="346"/>
      <c r="E324" s="350"/>
      <c r="F324" s="351"/>
    </row>
    <row r="325" spans="1:6" x14ac:dyDescent="0.3">
      <c r="A325" s="347"/>
      <c r="B325" s="347"/>
      <c r="C325" s="347"/>
      <c r="D325" s="346"/>
      <c r="E325" s="350"/>
      <c r="F325" s="351"/>
    </row>
    <row r="326" spans="1:6" x14ac:dyDescent="0.3">
      <c r="A326" s="347"/>
      <c r="B326" s="347"/>
      <c r="C326" s="347"/>
      <c r="D326" s="346"/>
      <c r="E326" s="350"/>
      <c r="F326" s="351"/>
    </row>
    <row r="327" spans="1:6" x14ac:dyDescent="0.3">
      <c r="A327" s="347"/>
      <c r="B327" s="347"/>
      <c r="C327" s="347"/>
      <c r="D327" s="346"/>
      <c r="E327" s="350"/>
      <c r="F327" s="351"/>
    </row>
    <row r="328" spans="1:6" x14ac:dyDescent="0.3">
      <c r="A328" s="347"/>
      <c r="B328" s="347"/>
      <c r="C328" s="347"/>
      <c r="D328" s="346"/>
      <c r="E328" s="350"/>
      <c r="F328" s="351"/>
    </row>
    <row r="329" spans="1:6" x14ac:dyDescent="0.3">
      <c r="A329" s="347"/>
      <c r="B329" s="347"/>
      <c r="C329" s="347"/>
      <c r="D329" s="346"/>
      <c r="E329" s="350"/>
      <c r="F329" s="351"/>
    </row>
    <row r="330" spans="1:6" x14ac:dyDescent="0.3">
      <c r="A330" s="347"/>
      <c r="B330" s="347"/>
      <c r="C330" s="347"/>
      <c r="D330" s="346"/>
      <c r="E330" s="350"/>
      <c r="F330" s="351"/>
    </row>
    <row r="331" spans="1:6" x14ac:dyDescent="0.3">
      <c r="A331" s="347"/>
      <c r="B331" s="347"/>
      <c r="C331" s="347"/>
      <c r="D331" s="346"/>
      <c r="E331" s="350"/>
      <c r="F331" s="351"/>
    </row>
    <row r="332" spans="1:6" x14ac:dyDescent="0.3">
      <c r="A332" s="352"/>
      <c r="B332" s="352"/>
      <c r="C332" s="352"/>
      <c r="D332" s="353"/>
      <c r="E332" s="354"/>
      <c r="F332" s="351"/>
    </row>
    <row r="333" spans="1:6" x14ac:dyDescent="0.3">
      <c r="A333" s="347"/>
      <c r="B333" s="347"/>
      <c r="C333" s="347"/>
      <c r="D333" s="346"/>
      <c r="E333" s="350"/>
      <c r="F333" s="351"/>
    </row>
    <row r="334" spans="1:6" x14ac:dyDescent="0.3">
      <c r="A334" s="347"/>
      <c r="B334" s="347"/>
      <c r="C334" s="347"/>
      <c r="D334" s="346"/>
      <c r="E334" s="350"/>
      <c r="F334" s="351"/>
    </row>
    <row r="335" spans="1:6" x14ac:dyDescent="0.3">
      <c r="A335" s="347"/>
      <c r="B335" s="347"/>
      <c r="C335" s="347"/>
      <c r="D335" s="346"/>
      <c r="E335" s="350"/>
      <c r="F335" s="351"/>
    </row>
    <row r="336" spans="1:6" x14ac:dyDescent="0.3">
      <c r="A336" s="347"/>
      <c r="B336" s="347"/>
      <c r="C336" s="347"/>
      <c r="D336" s="346"/>
      <c r="E336" s="350"/>
      <c r="F336" s="351"/>
    </row>
    <row r="337" spans="1:6" x14ac:dyDescent="0.3">
      <c r="A337" s="347"/>
      <c r="B337" s="347"/>
      <c r="C337" s="347"/>
      <c r="D337" s="346"/>
      <c r="E337" s="350"/>
      <c r="F337" s="351"/>
    </row>
    <row r="338" spans="1:6" x14ac:dyDescent="0.3">
      <c r="A338" s="347"/>
      <c r="B338" s="347"/>
      <c r="C338" s="347"/>
      <c r="D338" s="346"/>
      <c r="E338" s="350"/>
      <c r="F338" s="351"/>
    </row>
    <row r="339" spans="1:6" x14ac:dyDescent="0.3">
      <c r="A339" s="347"/>
      <c r="B339" s="347"/>
      <c r="C339" s="347"/>
      <c r="D339" s="346"/>
      <c r="E339" s="350"/>
      <c r="F339" s="351"/>
    </row>
    <row r="340" spans="1:6" x14ac:dyDescent="0.3">
      <c r="A340" s="347"/>
      <c r="B340" s="347"/>
      <c r="C340" s="347"/>
      <c r="D340" s="346"/>
      <c r="E340" s="350"/>
      <c r="F340" s="351"/>
    </row>
    <row r="341" spans="1:6" x14ac:dyDescent="0.3">
      <c r="A341" s="347"/>
      <c r="B341" s="347"/>
      <c r="C341" s="347"/>
      <c r="D341" s="346"/>
      <c r="E341" s="350"/>
      <c r="F341" s="351"/>
    </row>
    <row r="342" spans="1:6" x14ac:dyDescent="0.3">
      <c r="A342" s="347"/>
      <c r="B342" s="347"/>
      <c r="C342" s="347"/>
      <c r="D342" s="346"/>
      <c r="E342" s="350"/>
      <c r="F342" s="351"/>
    </row>
    <row r="343" spans="1:6" x14ac:dyDescent="0.3">
      <c r="A343" s="347"/>
      <c r="B343" s="347"/>
      <c r="C343" s="347"/>
      <c r="D343" s="346"/>
      <c r="E343" s="350"/>
      <c r="F343" s="351"/>
    </row>
    <row r="344" spans="1:6" x14ac:dyDescent="0.3">
      <c r="A344" s="347"/>
      <c r="B344" s="347"/>
      <c r="C344" s="347"/>
      <c r="D344" s="346"/>
      <c r="E344" s="350"/>
      <c r="F344" s="351"/>
    </row>
    <row r="345" spans="1:6" x14ac:dyDescent="0.3">
      <c r="A345" s="347"/>
      <c r="B345" s="347"/>
      <c r="C345" s="347"/>
      <c r="D345" s="346"/>
      <c r="E345" s="350"/>
      <c r="F345" s="351"/>
    </row>
    <row r="346" spans="1:6" x14ac:dyDescent="0.3">
      <c r="A346" s="347"/>
      <c r="B346" s="347"/>
      <c r="C346" s="347"/>
      <c r="D346" s="346"/>
      <c r="E346" s="350"/>
      <c r="F346" s="351"/>
    </row>
    <row r="347" spans="1:6" x14ac:dyDescent="0.3">
      <c r="A347" s="347"/>
      <c r="B347" s="347"/>
      <c r="C347" s="347"/>
      <c r="D347" s="346"/>
      <c r="E347" s="350"/>
      <c r="F347" s="351"/>
    </row>
    <row r="348" spans="1:6" x14ac:dyDescent="0.3">
      <c r="A348" s="347"/>
      <c r="B348" s="347"/>
      <c r="C348" s="347"/>
      <c r="D348" s="346"/>
      <c r="E348" s="350"/>
      <c r="F348" s="351"/>
    </row>
    <row r="349" spans="1:6" x14ac:dyDescent="0.3">
      <c r="A349" s="347"/>
      <c r="B349" s="347"/>
      <c r="C349" s="347"/>
      <c r="D349" s="346"/>
      <c r="E349" s="350"/>
      <c r="F349" s="351"/>
    </row>
    <row r="350" spans="1:6" x14ac:dyDescent="0.3">
      <c r="A350" s="347"/>
      <c r="B350" s="347"/>
      <c r="C350" s="347"/>
      <c r="D350" s="346"/>
      <c r="E350" s="350"/>
      <c r="F350" s="351"/>
    </row>
    <row r="351" spans="1:6" x14ac:dyDescent="0.3">
      <c r="A351" s="347"/>
      <c r="B351" s="347"/>
      <c r="C351" s="347"/>
      <c r="D351" s="346"/>
      <c r="E351" s="350"/>
      <c r="F351" s="351"/>
    </row>
    <row r="352" spans="1:6" x14ac:dyDescent="0.3">
      <c r="A352" s="347"/>
      <c r="B352" s="347"/>
      <c r="C352" s="347"/>
      <c r="D352" s="346"/>
      <c r="E352" s="350"/>
      <c r="F352" s="351"/>
    </row>
    <row r="353" spans="1:6" x14ac:dyDescent="0.3">
      <c r="A353" s="347"/>
      <c r="B353" s="347"/>
      <c r="C353" s="347"/>
      <c r="D353" s="346"/>
      <c r="E353" s="350"/>
      <c r="F353" s="351"/>
    </row>
    <row r="354" spans="1:6" x14ac:dyDescent="0.3">
      <c r="A354" s="347"/>
      <c r="B354" s="347"/>
      <c r="C354" s="347"/>
      <c r="D354" s="346"/>
      <c r="E354" s="350"/>
      <c r="F354" s="351"/>
    </row>
    <row r="355" spans="1:6" x14ac:dyDescent="0.3">
      <c r="A355" s="347"/>
      <c r="B355" s="347"/>
      <c r="C355" s="347"/>
      <c r="D355" s="346"/>
      <c r="E355" s="350"/>
      <c r="F355" s="351"/>
    </row>
    <row r="356" spans="1:6" x14ac:dyDescent="0.3">
      <c r="A356" s="347"/>
      <c r="B356" s="347"/>
      <c r="C356" s="347"/>
      <c r="D356" s="346"/>
      <c r="E356" s="350"/>
      <c r="F356" s="351"/>
    </row>
    <row r="357" spans="1:6" x14ac:dyDescent="0.3">
      <c r="A357" s="347"/>
      <c r="B357" s="347"/>
      <c r="C357" s="347"/>
      <c r="D357" s="346"/>
      <c r="E357" s="350"/>
      <c r="F357" s="351"/>
    </row>
    <row r="358" spans="1:6" x14ac:dyDescent="0.3">
      <c r="A358" s="347"/>
      <c r="B358" s="347"/>
      <c r="C358" s="347"/>
      <c r="D358" s="346"/>
      <c r="E358" s="350"/>
      <c r="F358" s="351"/>
    </row>
    <row r="359" spans="1:6" x14ac:dyDescent="0.3">
      <c r="A359" s="347"/>
      <c r="B359" s="347"/>
      <c r="C359" s="347"/>
      <c r="D359" s="346"/>
      <c r="E359" s="350"/>
      <c r="F359" s="351"/>
    </row>
    <row r="360" spans="1:6" x14ac:dyDescent="0.3">
      <c r="A360" s="352"/>
      <c r="B360" s="352"/>
      <c r="C360" s="352"/>
      <c r="D360" s="353"/>
      <c r="E360" s="354"/>
      <c r="F360" s="351"/>
    </row>
    <row r="361" spans="1:6" x14ac:dyDescent="0.3">
      <c r="A361" s="347"/>
      <c r="B361" s="347"/>
      <c r="C361" s="347"/>
      <c r="D361" s="346"/>
      <c r="E361" s="350"/>
      <c r="F361" s="351"/>
    </row>
    <row r="362" spans="1:6" x14ac:dyDescent="0.3">
      <c r="A362" s="347"/>
      <c r="B362" s="347"/>
      <c r="C362" s="347"/>
      <c r="D362" s="346"/>
      <c r="E362" s="350"/>
      <c r="F362" s="351"/>
    </row>
    <row r="363" spans="1:6" x14ac:dyDescent="0.3">
      <c r="A363" s="347"/>
      <c r="B363" s="347"/>
      <c r="C363" s="347"/>
      <c r="D363" s="346"/>
      <c r="E363" s="350"/>
      <c r="F363" s="351"/>
    </row>
    <row r="364" spans="1:6" x14ac:dyDescent="0.3">
      <c r="A364" s="347"/>
      <c r="B364" s="347"/>
      <c r="C364" s="347"/>
      <c r="D364" s="346"/>
      <c r="E364" s="350"/>
      <c r="F364" s="351"/>
    </row>
    <row r="365" spans="1:6" x14ac:dyDescent="0.3">
      <c r="A365" s="347"/>
      <c r="B365" s="347"/>
      <c r="C365" s="347"/>
      <c r="D365" s="346"/>
      <c r="E365" s="350"/>
      <c r="F365" s="351"/>
    </row>
    <row r="366" spans="1:6" x14ac:dyDescent="0.3">
      <c r="A366" s="347"/>
      <c r="B366" s="347"/>
      <c r="C366" s="347"/>
      <c r="D366" s="346"/>
      <c r="E366" s="350"/>
      <c r="F366" s="351"/>
    </row>
    <row r="367" spans="1:6" x14ac:dyDescent="0.3">
      <c r="A367" s="347"/>
      <c r="B367" s="347"/>
      <c r="C367" s="347"/>
      <c r="D367" s="346"/>
      <c r="E367" s="350"/>
      <c r="F367" s="351"/>
    </row>
    <row r="368" spans="1:6" x14ac:dyDescent="0.3">
      <c r="A368" s="347"/>
      <c r="B368" s="347"/>
      <c r="C368" s="347"/>
      <c r="D368" s="346"/>
      <c r="E368" s="350"/>
      <c r="F368" s="351"/>
    </row>
    <row r="369" spans="1:6" x14ac:dyDescent="0.3">
      <c r="A369" s="352"/>
      <c r="B369" s="352"/>
      <c r="C369" s="352"/>
      <c r="D369" s="353"/>
      <c r="E369" s="354"/>
      <c r="F369" s="351"/>
    </row>
    <row r="370" spans="1:6" x14ac:dyDescent="0.3">
      <c r="A370" s="347"/>
      <c r="B370" s="347"/>
      <c r="C370" s="347"/>
      <c r="D370" s="346"/>
      <c r="E370" s="350"/>
      <c r="F370" s="351"/>
    </row>
    <row r="371" spans="1:6" x14ac:dyDescent="0.3">
      <c r="A371" s="347"/>
      <c r="B371" s="347"/>
      <c r="C371" s="347"/>
      <c r="D371" s="346"/>
      <c r="E371" s="350"/>
      <c r="F371" s="351"/>
    </row>
    <row r="372" spans="1:6" x14ac:dyDescent="0.3">
      <c r="A372" s="347"/>
      <c r="B372" s="347"/>
      <c r="C372" s="347"/>
      <c r="D372" s="346"/>
      <c r="E372" s="350"/>
      <c r="F372" s="351"/>
    </row>
    <row r="373" spans="1:6" x14ac:dyDescent="0.3">
      <c r="A373" s="347"/>
      <c r="B373" s="347"/>
      <c r="C373" s="347"/>
      <c r="D373" s="346"/>
      <c r="E373" s="350"/>
      <c r="F373" s="351"/>
    </row>
    <row r="374" spans="1:6" x14ac:dyDescent="0.3">
      <c r="A374" s="347"/>
      <c r="B374" s="347"/>
      <c r="C374" s="347"/>
      <c r="D374" s="346"/>
      <c r="E374" s="350"/>
      <c r="F374" s="351"/>
    </row>
    <row r="375" spans="1:6" x14ac:dyDescent="0.3">
      <c r="A375" s="347"/>
      <c r="B375" s="347"/>
      <c r="C375" s="347"/>
      <c r="D375" s="346"/>
      <c r="E375" s="350"/>
      <c r="F375" s="351"/>
    </row>
    <row r="376" spans="1:6" x14ac:dyDescent="0.3">
      <c r="A376" s="347"/>
      <c r="B376" s="347"/>
      <c r="C376" s="347"/>
      <c r="D376" s="346"/>
      <c r="E376" s="350"/>
      <c r="F376" s="351"/>
    </row>
    <row r="377" spans="1:6" x14ac:dyDescent="0.3">
      <c r="A377" s="347"/>
      <c r="B377" s="347"/>
      <c r="C377" s="347"/>
      <c r="D377" s="346"/>
      <c r="E377" s="350"/>
      <c r="F377" s="351"/>
    </row>
    <row r="378" spans="1:6" x14ac:dyDescent="0.3">
      <c r="A378" s="352"/>
      <c r="B378" s="352"/>
      <c r="C378" s="352"/>
      <c r="D378" s="353"/>
      <c r="E378" s="354"/>
      <c r="F378" s="351"/>
    </row>
    <row r="379" spans="1:6" x14ac:dyDescent="0.3">
      <c r="A379" s="347"/>
      <c r="B379" s="347"/>
      <c r="C379" s="347"/>
      <c r="D379" s="346"/>
      <c r="E379" s="350"/>
      <c r="F379" s="351"/>
    </row>
    <row r="380" spans="1:6" x14ac:dyDescent="0.3">
      <c r="A380" s="347"/>
      <c r="B380" s="347"/>
      <c r="C380" s="347"/>
      <c r="D380" s="346"/>
      <c r="E380" s="350"/>
      <c r="F380" s="351"/>
    </row>
    <row r="381" spans="1:6" x14ac:dyDescent="0.3">
      <c r="A381" s="347"/>
      <c r="B381" s="347"/>
      <c r="C381" s="347"/>
      <c r="D381" s="346"/>
      <c r="E381" s="350"/>
      <c r="F381" s="351"/>
    </row>
    <row r="382" spans="1:6" x14ac:dyDescent="0.3">
      <c r="A382" s="347"/>
      <c r="B382" s="347"/>
      <c r="C382" s="347"/>
      <c r="D382" s="346"/>
      <c r="E382" s="350"/>
      <c r="F382" s="351"/>
    </row>
    <row r="383" spans="1:6" x14ac:dyDescent="0.3">
      <c r="A383" s="347"/>
      <c r="B383" s="347"/>
      <c r="C383" s="347"/>
      <c r="D383" s="346"/>
      <c r="E383" s="350"/>
      <c r="F383" s="351"/>
    </row>
    <row r="384" spans="1:6" x14ac:dyDescent="0.3">
      <c r="A384" s="347"/>
      <c r="B384" s="347"/>
      <c r="C384" s="347"/>
      <c r="D384" s="346"/>
      <c r="E384" s="350"/>
      <c r="F384" s="351"/>
    </row>
    <row r="385" spans="1:6" x14ac:dyDescent="0.3">
      <c r="A385" s="347"/>
      <c r="B385" s="347"/>
      <c r="C385" s="347"/>
      <c r="D385" s="346"/>
      <c r="E385" s="350"/>
      <c r="F385" s="351"/>
    </row>
    <row r="386" spans="1:6" x14ac:dyDescent="0.3">
      <c r="A386" s="352"/>
      <c r="B386" s="352"/>
      <c r="C386" s="352"/>
      <c r="D386" s="353"/>
      <c r="E386" s="354"/>
      <c r="F386" s="351"/>
    </row>
    <row r="387" spans="1:6" x14ac:dyDescent="0.3">
      <c r="A387" s="347"/>
      <c r="B387" s="347"/>
      <c r="C387" s="347"/>
      <c r="D387" s="346"/>
      <c r="E387" s="350"/>
      <c r="F387" s="351"/>
    </row>
    <row r="388" spans="1:6" x14ac:dyDescent="0.3">
      <c r="A388" s="347"/>
      <c r="B388" s="347"/>
      <c r="C388" s="347"/>
      <c r="D388" s="346"/>
      <c r="E388" s="350"/>
      <c r="F388" s="351"/>
    </row>
    <row r="389" spans="1:6" x14ac:dyDescent="0.3">
      <c r="A389" s="347"/>
      <c r="B389" s="347"/>
      <c r="C389" s="347"/>
      <c r="D389" s="346"/>
      <c r="E389" s="350"/>
      <c r="F389" s="351"/>
    </row>
    <row r="390" spans="1:6" x14ac:dyDescent="0.3">
      <c r="A390" s="347"/>
      <c r="B390" s="347"/>
      <c r="C390" s="347"/>
      <c r="D390" s="346"/>
      <c r="E390" s="350"/>
      <c r="F390" s="351"/>
    </row>
    <row r="391" spans="1:6" x14ac:dyDescent="0.3">
      <c r="A391" s="347"/>
      <c r="B391" s="347"/>
      <c r="C391" s="347"/>
      <c r="D391" s="346"/>
      <c r="E391" s="350"/>
      <c r="F391" s="351"/>
    </row>
    <row r="392" spans="1:6" x14ac:dyDescent="0.3">
      <c r="A392" s="347"/>
      <c r="B392" s="347"/>
      <c r="C392" s="347"/>
      <c r="D392" s="346"/>
      <c r="E392" s="350"/>
      <c r="F392" s="351"/>
    </row>
    <row r="393" spans="1:6" x14ac:dyDescent="0.3">
      <c r="A393" s="347"/>
      <c r="B393" s="347"/>
      <c r="C393" s="347"/>
      <c r="D393" s="346"/>
      <c r="E393" s="350"/>
      <c r="F393" s="351"/>
    </row>
    <row r="394" spans="1:6" x14ac:dyDescent="0.3">
      <c r="A394" s="347"/>
      <c r="B394" s="347"/>
      <c r="C394" s="347"/>
      <c r="D394" s="346"/>
      <c r="E394" s="350"/>
      <c r="F394" s="351"/>
    </row>
    <row r="395" spans="1:6" x14ac:dyDescent="0.3">
      <c r="A395" s="352"/>
      <c r="B395" s="352"/>
      <c r="C395" s="352"/>
      <c r="D395" s="353"/>
      <c r="E395" s="354"/>
      <c r="F395" s="351"/>
    </row>
    <row r="396" spans="1:6" x14ac:dyDescent="0.3">
      <c r="A396" s="347"/>
      <c r="B396" s="347"/>
      <c r="C396" s="347"/>
      <c r="D396" s="346"/>
      <c r="E396" s="350"/>
      <c r="F396" s="351"/>
    </row>
    <row r="397" spans="1:6" x14ac:dyDescent="0.3">
      <c r="A397" s="347"/>
      <c r="B397" s="347"/>
      <c r="C397" s="347"/>
      <c r="D397" s="346"/>
      <c r="E397" s="350"/>
      <c r="F397" s="351"/>
    </row>
    <row r="398" spans="1:6" x14ac:dyDescent="0.3">
      <c r="A398" s="347"/>
      <c r="B398" s="347"/>
      <c r="C398" s="347"/>
      <c r="D398" s="346"/>
      <c r="E398" s="350"/>
      <c r="F398" s="351"/>
    </row>
    <row r="399" spans="1:6" x14ac:dyDescent="0.3">
      <c r="A399" s="347"/>
      <c r="B399" s="347"/>
      <c r="C399" s="347"/>
      <c r="D399" s="346"/>
      <c r="E399" s="350"/>
      <c r="F399" s="351"/>
    </row>
    <row r="400" spans="1:6" x14ac:dyDescent="0.3">
      <c r="A400" s="352"/>
      <c r="B400" s="352"/>
      <c r="C400" s="352"/>
      <c r="D400" s="353"/>
      <c r="E400" s="354"/>
      <c r="F400" s="351"/>
    </row>
    <row r="401" spans="1:6" x14ac:dyDescent="0.3">
      <c r="A401" s="347"/>
      <c r="B401" s="347"/>
      <c r="C401" s="347"/>
      <c r="D401" s="346"/>
      <c r="E401" s="350"/>
      <c r="F401" s="351"/>
    </row>
    <row r="402" spans="1:6" x14ac:dyDescent="0.3">
      <c r="A402" s="347"/>
      <c r="B402" s="347"/>
      <c r="C402" s="347"/>
      <c r="D402" s="346"/>
      <c r="E402" s="350"/>
      <c r="F402" s="351"/>
    </row>
    <row r="403" spans="1:6" x14ac:dyDescent="0.3">
      <c r="A403" s="347"/>
      <c r="B403" s="347"/>
      <c r="C403" s="347"/>
      <c r="D403" s="346"/>
      <c r="E403" s="350"/>
      <c r="F403" s="351"/>
    </row>
    <row r="404" spans="1:6" x14ac:dyDescent="0.3">
      <c r="A404" s="347"/>
      <c r="B404" s="347"/>
      <c r="C404" s="347"/>
      <c r="D404" s="346"/>
      <c r="E404" s="350"/>
      <c r="F404" s="351"/>
    </row>
    <row r="405" spans="1:6" x14ac:dyDescent="0.3">
      <c r="A405" s="347"/>
      <c r="B405" s="347"/>
      <c r="C405" s="347"/>
      <c r="D405" s="346"/>
      <c r="E405" s="350"/>
      <c r="F405" s="351"/>
    </row>
    <row r="406" spans="1:6" x14ac:dyDescent="0.3">
      <c r="A406" s="347"/>
      <c r="B406" s="347"/>
      <c r="C406" s="347"/>
      <c r="D406" s="346"/>
      <c r="E406" s="350"/>
      <c r="F406" s="351"/>
    </row>
    <row r="407" spans="1:6" x14ac:dyDescent="0.3">
      <c r="A407" s="347"/>
      <c r="B407" s="347"/>
      <c r="C407" s="347"/>
      <c r="D407" s="346"/>
      <c r="E407" s="350"/>
      <c r="F407" s="351"/>
    </row>
    <row r="408" spans="1:6" x14ac:dyDescent="0.3">
      <c r="A408" s="347"/>
      <c r="B408" s="347"/>
      <c r="C408" s="347"/>
      <c r="D408" s="346"/>
      <c r="E408" s="350"/>
      <c r="F408" s="351"/>
    </row>
    <row r="409" spans="1:6" x14ac:dyDescent="0.3">
      <c r="A409" s="352"/>
      <c r="B409" s="352"/>
      <c r="C409" s="352"/>
      <c r="D409" s="353"/>
      <c r="E409" s="354"/>
      <c r="F409" s="351"/>
    </row>
    <row r="410" spans="1:6" x14ac:dyDescent="0.3">
      <c r="A410" s="347"/>
      <c r="B410" s="347"/>
      <c r="C410" s="347"/>
      <c r="D410" s="346"/>
      <c r="E410" s="350"/>
      <c r="F410" s="351"/>
    </row>
    <row r="411" spans="1:6" x14ac:dyDescent="0.3">
      <c r="A411" s="347"/>
      <c r="B411" s="347"/>
      <c r="C411" s="347"/>
      <c r="D411" s="346"/>
      <c r="E411" s="350"/>
      <c r="F411" s="351"/>
    </row>
    <row r="412" spans="1:6" x14ac:dyDescent="0.3">
      <c r="A412" s="347"/>
      <c r="B412" s="347"/>
      <c r="C412" s="347"/>
      <c r="D412" s="346"/>
      <c r="E412" s="350"/>
      <c r="F412" s="351"/>
    </row>
    <row r="413" spans="1:6" x14ac:dyDescent="0.3">
      <c r="A413" s="347"/>
      <c r="B413" s="347"/>
      <c r="C413" s="347"/>
      <c r="D413" s="346"/>
      <c r="E413" s="350"/>
      <c r="F413" s="351"/>
    </row>
    <row r="414" spans="1:6" x14ac:dyDescent="0.3">
      <c r="A414" s="347"/>
      <c r="B414" s="347"/>
      <c r="C414" s="347"/>
      <c r="D414" s="346"/>
      <c r="E414" s="350"/>
      <c r="F414" s="351"/>
    </row>
    <row r="415" spans="1:6" x14ac:dyDescent="0.3">
      <c r="A415" s="347"/>
      <c r="B415" s="347"/>
      <c r="C415" s="347"/>
      <c r="D415" s="346"/>
      <c r="E415" s="350"/>
      <c r="F415" s="351"/>
    </row>
    <row r="416" spans="1:6" x14ac:dyDescent="0.3">
      <c r="A416" s="347"/>
      <c r="B416" s="347"/>
      <c r="C416" s="347"/>
      <c r="D416" s="346"/>
      <c r="E416" s="350"/>
      <c r="F416" s="351"/>
    </row>
    <row r="417" spans="1:6" x14ac:dyDescent="0.3">
      <c r="A417" s="347"/>
      <c r="B417" s="347"/>
      <c r="C417" s="347"/>
      <c r="D417" s="346"/>
      <c r="E417" s="350"/>
      <c r="F417" s="351"/>
    </row>
    <row r="418" spans="1:6" x14ac:dyDescent="0.3">
      <c r="A418" s="352"/>
      <c r="B418" s="352"/>
      <c r="C418" s="352"/>
      <c r="D418" s="353"/>
      <c r="E418" s="354"/>
      <c r="F418" s="351"/>
    </row>
    <row r="419" spans="1:6" x14ac:dyDescent="0.3">
      <c r="A419" s="347"/>
      <c r="B419" s="347"/>
      <c r="C419" s="347"/>
      <c r="D419" s="346"/>
      <c r="E419" s="350"/>
      <c r="F419" s="351"/>
    </row>
    <row r="420" spans="1:6" x14ac:dyDescent="0.3">
      <c r="A420" s="347"/>
      <c r="B420" s="347"/>
      <c r="C420" s="347"/>
      <c r="D420" s="346"/>
      <c r="E420" s="350"/>
      <c r="F420" s="351"/>
    </row>
    <row r="421" spans="1:6" x14ac:dyDescent="0.3">
      <c r="A421" s="347"/>
      <c r="B421" s="347"/>
      <c r="C421" s="347"/>
      <c r="D421" s="346"/>
      <c r="E421" s="350"/>
      <c r="F421" s="351"/>
    </row>
    <row r="422" spans="1:6" x14ac:dyDescent="0.3">
      <c r="A422" s="347"/>
      <c r="B422" s="347"/>
      <c r="C422" s="347"/>
      <c r="D422" s="346"/>
      <c r="E422" s="350"/>
      <c r="F422" s="351"/>
    </row>
    <row r="423" spans="1:6" x14ac:dyDescent="0.3">
      <c r="A423" s="347"/>
      <c r="B423" s="347"/>
      <c r="C423" s="347"/>
      <c r="D423" s="346"/>
      <c r="E423" s="350"/>
      <c r="F423" s="351"/>
    </row>
    <row r="424" spans="1:6" x14ac:dyDescent="0.3">
      <c r="A424" s="347"/>
      <c r="B424" s="347"/>
      <c r="C424" s="347"/>
      <c r="D424" s="346"/>
      <c r="E424" s="350"/>
      <c r="F424" s="351"/>
    </row>
    <row r="425" spans="1:6" x14ac:dyDescent="0.3">
      <c r="A425" s="347"/>
      <c r="B425" s="347"/>
      <c r="C425" s="347"/>
      <c r="D425" s="346"/>
      <c r="E425" s="350"/>
      <c r="F425" s="351"/>
    </row>
    <row r="426" spans="1:6" x14ac:dyDescent="0.3">
      <c r="A426" s="347"/>
      <c r="B426" s="347"/>
      <c r="C426" s="347"/>
      <c r="D426" s="346"/>
      <c r="E426" s="350"/>
      <c r="F426" s="351"/>
    </row>
    <row r="427" spans="1:6" x14ac:dyDescent="0.3">
      <c r="A427" s="355"/>
      <c r="B427" s="355"/>
      <c r="C427" s="355"/>
      <c r="D427" s="345"/>
      <c r="E427" s="354"/>
      <c r="F427" s="351"/>
    </row>
    <row r="428" spans="1:6" x14ac:dyDescent="0.3">
      <c r="A428" s="352"/>
      <c r="B428" s="352"/>
      <c r="C428" s="352"/>
      <c r="D428" s="353"/>
      <c r="E428" s="354"/>
      <c r="F428" s="351"/>
    </row>
    <row r="429" spans="1:6" x14ac:dyDescent="0.3">
      <c r="A429" s="347"/>
      <c r="B429" s="347"/>
      <c r="C429" s="347"/>
      <c r="D429" s="346"/>
      <c r="E429" s="350"/>
      <c r="F429" s="351"/>
    </row>
    <row r="430" spans="1:6" x14ac:dyDescent="0.3">
      <c r="A430" s="355"/>
      <c r="B430" s="355"/>
      <c r="C430" s="355"/>
      <c r="D430" s="345"/>
      <c r="E430" s="354"/>
      <c r="F430" s="351"/>
    </row>
    <row r="431" spans="1:6" x14ac:dyDescent="0.3">
      <c r="A431" s="352"/>
      <c r="B431" s="352"/>
      <c r="C431" s="352"/>
      <c r="D431" s="353"/>
      <c r="E431" s="354"/>
      <c r="F431" s="351"/>
    </row>
    <row r="432" spans="1:6" x14ac:dyDescent="0.3">
      <c r="A432" s="347"/>
      <c r="B432" s="347"/>
      <c r="C432" s="347"/>
      <c r="D432" s="346"/>
      <c r="E432" s="350"/>
      <c r="F432" s="351"/>
    </row>
    <row r="433" spans="1:6" x14ac:dyDescent="0.3">
      <c r="A433" s="347"/>
      <c r="B433" s="347"/>
      <c r="C433" s="347"/>
      <c r="D433" s="346"/>
      <c r="E433" s="350"/>
      <c r="F433" s="351"/>
    </row>
    <row r="434" spans="1:6" x14ac:dyDescent="0.3">
      <c r="A434" s="347"/>
      <c r="B434" s="347"/>
      <c r="C434" s="347"/>
      <c r="D434" s="346"/>
      <c r="E434" s="350"/>
      <c r="F434" s="351"/>
    </row>
    <row r="435" spans="1:6" x14ac:dyDescent="0.3">
      <c r="A435" s="347"/>
      <c r="B435" s="347"/>
      <c r="C435" s="347"/>
      <c r="D435" s="346"/>
      <c r="E435" s="350"/>
      <c r="F435" s="351"/>
    </row>
    <row r="436" spans="1:6" x14ac:dyDescent="0.3">
      <c r="A436" s="347"/>
      <c r="B436" s="347"/>
      <c r="C436" s="347"/>
      <c r="D436" s="346"/>
      <c r="E436" s="350"/>
      <c r="F436" s="351"/>
    </row>
    <row r="437" spans="1:6" x14ac:dyDescent="0.3">
      <c r="A437" s="347"/>
      <c r="B437" s="347"/>
      <c r="C437" s="347"/>
      <c r="D437" s="346"/>
      <c r="E437" s="350"/>
      <c r="F437" s="351"/>
    </row>
    <row r="438" spans="1:6" x14ac:dyDescent="0.3">
      <c r="A438" s="347"/>
      <c r="B438" s="347"/>
      <c r="C438" s="347"/>
      <c r="D438" s="346"/>
      <c r="E438" s="350"/>
      <c r="F438" s="351"/>
    </row>
    <row r="439" spans="1:6" x14ac:dyDescent="0.3">
      <c r="A439" s="347"/>
      <c r="B439" s="347"/>
      <c r="C439" s="347"/>
      <c r="D439" s="346"/>
      <c r="E439" s="350"/>
      <c r="F439" s="351"/>
    </row>
    <row r="440" spans="1:6" x14ac:dyDescent="0.3">
      <c r="A440" s="347"/>
      <c r="B440" s="347"/>
      <c r="C440" s="347"/>
      <c r="D440" s="346"/>
      <c r="E440" s="350"/>
      <c r="F440" s="351"/>
    </row>
    <row r="441" spans="1:6" x14ac:dyDescent="0.3">
      <c r="A441" s="347"/>
      <c r="B441" s="347"/>
      <c r="C441" s="347"/>
      <c r="D441" s="346"/>
      <c r="E441" s="350"/>
      <c r="F441" s="351"/>
    </row>
    <row r="442" spans="1:6" x14ac:dyDescent="0.3">
      <c r="A442" s="347"/>
      <c r="B442" s="347"/>
      <c r="C442" s="347"/>
      <c r="D442" s="346"/>
      <c r="E442" s="350"/>
      <c r="F442" s="351"/>
    </row>
    <row r="443" spans="1:6" x14ac:dyDescent="0.3">
      <c r="A443" s="352"/>
      <c r="B443" s="352"/>
      <c r="C443" s="352"/>
      <c r="D443" s="353"/>
      <c r="E443" s="354"/>
      <c r="F443" s="351"/>
    </row>
    <row r="444" spans="1:6" x14ac:dyDescent="0.3">
      <c r="A444" s="347"/>
      <c r="B444" s="347"/>
      <c r="C444" s="347"/>
      <c r="D444" s="346"/>
      <c r="E444" s="350"/>
      <c r="F444" s="351"/>
    </row>
    <row r="445" spans="1:6" x14ac:dyDescent="0.3">
      <c r="A445" s="347"/>
      <c r="B445" s="347"/>
      <c r="C445" s="347"/>
      <c r="D445" s="346"/>
      <c r="E445" s="350"/>
      <c r="F445" s="351"/>
    </row>
    <row r="446" spans="1:6" x14ac:dyDescent="0.3">
      <c r="A446" s="347"/>
      <c r="B446" s="347"/>
      <c r="C446" s="347"/>
      <c r="D446" s="346"/>
      <c r="E446" s="350"/>
      <c r="F446" s="351"/>
    </row>
    <row r="447" spans="1:6" x14ac:dyDescent="0.3">
      <c r="A447" s="347"/>
      <c r="B447" s="347"/>
      <c r="C447" s="347"/>
      <c r="D447" s="346"/>
      <c r="E447" s="350"/>
      <c r="F447" s="351"/>
    </row>
    <row r="448" spans="1:6" x14ac:dyDescent="0.3">
      <c r="A448" s="347"/>
      <c r="B448" s="347"/>
      <c r="C448" s="347"/>
      <c r="D448" s="346"/>
      <c r="E448" s="350"/>
      <c r="F448" s="351"/>
    </row>
    <row r="449" spans="1:6" x14ac:dyDescent="0.3">
      <c r="A449" s="347"/>
      <c r="B449" s="347"/>
      <c r="C449" s="347"/>
      <c r="D449" s="346"/>
      <c r="E449" s="350"/>
      <c r="F449" s="351"/>
    </row>
    <row r="450" spans="1:6" x14ac:dyDescent="0.3">
      <c r="A450" s="347"/>
      <c r="B450" s="347"/>
      <c r="C450" s="347"/>
      <c r="D450" s="346"/>
      <c r="E450" s="350"/>
      <c r="F450" s="351"/>
    </row>
    <row r="451" spans="1:6" x14ac:dyDescent="0.3">
      <c r="A451" s="347"/>
      <c r="B451" s="347"/>
      <c r="C451" s="347"/>
      <c r="D451" s="346"/>
      <c r="E451" s="350"/>
      <c r="F451" s="351"/>
    </row>
    <row r="452" spans="1:6" x14ac:dyDescent="0.3">
      <c r="A452" s="347"/>
      <c r="B452" s="347"/>
      <c r="C452" s="347"/>
      <c r="D452" s="346"/>
      <c r="E452" s="350"/>
      <c r="F452" s="351"/>
    </row>
    <row r="453" spans="1:6" x14ac:dyDescent="0.3">
      <c r="A453" s="347"/>
      <c r="B453" s="347"/>
      <c r="C453" s="347"/>
      <c r="D453" s="346"/>
      <c r="E453" s="350"/>
      <c r="F453" s="351"/>
    </row>
    <row r="454" spans="1:6" x14ac:dyDescent="0.3">
      <c r="A454" s="347"/>
      <c r="B454" s="347"/>
      <c r="C454" s="347"/>
      <c r="D454" s="346"/>
      <c r="E454" s="350"/>
      <c r="F454" s="351"/>
    </row>
    <row r="455" spans="1:6" x14ac:dyDescent="0.3">
      <c r="A455" s="352"/>
      <c r="B455" s="352"/>
      <c r="C455" s="352"/>
      <c r="D455" s="353"/>
      <c r="E455" s="354"/>
      <c r="F455" s="351"/>
    </row>
    <row r="456" spans="1:6" x14ac:dyDescent="0.3">
      <c r="A456" s="347"/>
      <c r="B456" s="347"/>
      <c r="C456" s="347"/>
      <c r="D456" s="346"/>
      <c r="E456" s="350"/>
      <c r="F456" s="351"/>
    </row>
    <row r="457" spans="1:6" x14ac:dyDescent="0.3">
      <c r="A457" s="347"/>
      <c r="B457" s="347"/>
      <c r="C457" s="347"/>
      <c r="D457" s="346"/>
      <c r="E457" s="350"/>
      <c r="F457" s="351"/>
    </row>
    <row r="458" spans="1:6" x14ac:dyDescent="0.3">
      <c r="A458" s="347"/>
      <c r="B458" s="347"/>
      <c r="C458" s="347"/>
      <c r="D458" s="346"/>
      <c r="E458" s="350"/>
      <c r="F458" s="351"/>
    </row>
    <row r="459" spans="1:6" x14ac:dyDescent="0.3">
      <c r="A459" s="347"/>
      <c r="B459" s="347"/>
      <c r="C459" s="347"/>
      <c r="D459" s="346"/>
      <c r="E459" s="350"/>
      <c r="F459" s="351"/>
    </row>
    <row r="460" spans="1:6" x14ac:dyDescent="0.3">
      <c r="A460" s="347"/>
      <c r="B460" s="347"/>
      <c r="C460" s="347"/>
      <c r="D460" s="346"/>
      <c r="E460" s="350"/>
      <c r="F460" s="351"/>
    </row>
    <row r="461" spans="1:6" x14ac:dyDescent="0.3">
      <c r="A461" s="347"/>
      <c r="B461" s="347"/>
      <c r="C461" s="347"/>
      <c r="D461" s="346"/>
      <c r="E461" s="350"/>
      <c r="F461" s="351"/>
    </row>
    <row r="462" spans="1:6" x14ac:dyDescent="0.3">
      <c r="A462" s="347"/>
      <c r="B462" s="347"/>
      <c r="C462" s="347"/>
      <c r="D462" s="346"/>
      <c r="E462" s="350"/>
      <c r="F462" s="351"/>
    </row>
    <row r="463" spans="1:6" x14ac:dyDescent="0.3">
      <c r="A463" s="347"/>
      <c r="B463" s="347"/>
      <c r="C463" s="347"/>
      <c r="D463" s="346"/>
      <c r="E463" s="350"/>
      <c r="F463" s="351"/>
    </row>
    <row r="464" spans="1:6" x14ac:dyDescent="0.3">
      <c r="A464" s="347"/>
      <c r="B464" s="347"/>
      <c r="C464" s="347"/>
      <c r="D464" s="346"/>
      <c r="E464" s="350"/>
      <c r="F464" s="351"/>
    </row>
    <row r="465" spans="1:6" x14ac:dyDescent="0.3">
      <c r="A465" s="347"/>
      <c r="B465" s="347"/>
      <c r="C465" s="347"/>
      <c r="D465" s="346"/>
      <c r="E465" s="350"/>
      <c r="F465" s="351"/>
    </row>
    <row r="466" spans="1:6" x14ac:dyDescent="0.3">
      <c r="A466" s="347"/>
      <c r="B466" s="347"/>
      <c r="C466" s="347"/>
      <c r="D466" s="346"/>
      <c r="E466" s="350"/>
      <c r="F466" s="351"/>
    </row>
    <row r="467" spans="1:6" x14ac:dyDescent="0.3">
      <c r="A467" s="352"/>
      <c r="B467" s="352"/>
      <c r="C467" s="352"/>
      <c r="D467" s="353"/>
      <c r="E467" s="354"/>
      <c r="F467" s="351"/>
    </row>
    <row r="468" spans="1:6" x14ac:dyDescent="0.3">
      <c r="A468" s="347"/>
      <c r="B468" s="347"/>
      <c r="C468" s="347"/>
      <c r="D468" s="346"/>
      <c r="E468" s="350"/>
      <c r="F468" s="351"/>
    </row>
    <row r="469" spans="1:6" x14ac:dyDescent="0.3">
      <c r="A469" s="347"/>
      <c r="B469" s="347"/>
      <c r="C469" s="347"/>
      <c r="D469" s="346"/>
      <c r="E469" s="350"/>
      <c r="F469" s="351"/>
    </row>
    <row r="470" spans="1:6" x14ac:dyDescent="0.3">
      <c r="A470" s="347"/>
      <c r="B470" s="347"/>
      <c r="C470" s="347"/>
      <c r="D470" s="346"/>
      <c r="E470" s="350"/>
      <c r="F470" s="351"/>
    </row>
    <row r="471" spans="1:6" x14ac:dyDescent="0.3">
      <c r="A471" s="347"/>
      <c r="B471" s="347"/>
      <c r="C471" s="347"/>
      <c r="D471" s="346"/>
      <c r="E471" s="350"/>
      <c r="F471" s="351"/>
    </row>
    <row r="472" spans="1:6" x14ac:dyDescent="0.3">
      <c r="A472" s="347"/>
      <c r="B472" s="347"/>
      <c r="C472" s="347"/>
      <c r="D472" s="346"/>
      <c r="E472" s="350"/>
      <c r="F472" s="351"/>
    </row>
    <row r="473" spans="1:6" x14ac:dyDescent="0.3">
      <c r="A473" s="347"/>
      <c r="B473" s="347"/>
      <c r="C473" s="347"/>
      <c r="D473" s="346"/>
      <c r="E473" s="350"/>
      <c r="F473" s="351"/>
    </row>
    <row r="474" spans="1:6" x14ac:dyDescent="0.3">
      <c r="A474" s="347"/>
      <c r="B474" s="347"/>
      <c r="C474" s="347"/>
      <c r="D474" s="346"/>
      <c r="E474" s="350"/>
      <c r="F474" s="351"/>
    </row>
    <row r="475" spans="1:6" x14ac:dyDescent="0.3">
      <c r="A475" s="347"/>
      <c r="B475" s="347"/>
      <c r="C475" s="347"/>
      <c r="D475" s="346"/>
      <c r="E475" s="350"/>
      <c r="F475" s="351"/>
    </row>
    <row r="476" spans="1:6" x14ac:dyDescent="0.3">
      <c r="A476" s="347"/>
      <c r="B476" s="347"/>
      <c r="C476" s="347"/>
      <c r="D476" s="346"/>
      <c r="E476" s="350"/>
      <c r="F476" s="351"/>
    </row>
    <row r="477" spans="1:6" x14ac:dyDescent="0.3">
      <c r="A477" s="347"/>
      <c r="B477" s="347"/>
      <c r="C477" s="347"/>
      <c r="D477" s="346"/>
      <c r="E477" s="350"/>
      <c r="F477" s="351"/>
    </row>
    <row r="478" spans="1:6" x14ac:dyDescent="0.3">
      <c r="A478" s="347"/>
      <c r="B478" s="347"/>
      <c r="C478" s="347"/>
      <c r="D478" s="346"/>
      <c r="E478" s="350"/>
      <c r="F478" s="351"/>
    </row>
    <row r="479" spans="1:6" x14ac:dyDescent="0.3">
      <c r="A479" s="352"/>
      <c r="B479" s="352"/>
      <c r="C479" s="352"/>
      <c r="D479" s="353"/>
      <c r="E479" s="354"/>
      <c r="F479" s="351"/>
    </row>
    <row r="480" spans="1:6" x14ac:dyDescent="0.3">
      <c r="A480" s="347"/>
      <c r="B480" s="347"/>
      <c r="C480" s="347"/>
      <c r="D480" s="346"/>
      <c r="E480" s="350"/>
      <c r="F480" s="351"/>
    </row>
    <row r="481" spans="1:6" x14ac:dyDescent="0.3">
      <c r="A481" s="347"/>
      <c r="B481" s="347"/>
      <c r="C481" s="347"/>
      <c r="D481" s="346"/>
      <c r="E481" s="350"/>
      <c r="F481" s="351"/>
    </row>
    <row r="482" spans="1:6" x14ac:dyDescent="0.3">
      <c r="A482" s="347"/>
      <c r="B482" s="347"/>
      <c r="C482" s="347"/>
      <c r="D482" s="346"/>
      <c r="E482" s="350"/>
      <c r="F482" s="351"/>
    </row>
    <row r="483" spans="1:6" x14ac:dyDescent="0.3">
      <c r="A483" s="347"/>
      <c r="B483" s="347"/>
      <c r="C483" s="347"/>
      <c r="D483" s="346"/>
      <c r="E483" s="350"/>
      <c r="F483" s="351"/>
    </row>
    <row r="484" spans="1:6" x14ac:dyDescent="0.3">
      <c r="A484" s="347"/>
      <c r="B484" s="347"/>
      <c r="C484" s="347"/>
      <c r="D484" s="346"/>
      <c r="E484" s="350"/>
      <c r="F484" s="351"/>
    </row>
    <row r="485" spans="1:6" x14ac:dyDescent="0.3">
      <c r="A485" s="347"/>
      <c r="B485" s="347"/>
      <c r="C485" s="347"/>
      <c r="D485" s="346"/>
      <c r="E485" s="350"/>
      <c r="F485" s="351"/>
    </row>
    <row r="486" spans="1:6" x14ac:dyDescent="0.3">
      <c r="A486" s="347"/>
      <c r="B486" s="347"/>
      <c r="C486" s="347"/>
      <c r="D486" s="346"/>
      <c r="E486" s="350"/>
      <c r="F486" s="351"/>
    </row>
    <row r="487" spans="1:6" x14ac:dyDescent="0.3">
      <c r="A487" s="347"/>
      <c r="B487" s="347"/>
      <c r="C487" s="347"/>
      <c r="D487" s="346"/>
      <c r="E487" s="350"/>
      <c r="F487" s="351"/>
    </row>
    <row r="488" spans="1:6" x14ac:dyDescent="0.3">
      <c r="A488" s="347"/>
      <c r="B488" s="347"/>
      <c r="C488" s="347"/>
      <c r="D488" s="346"/>
      <c r="E488" s="350"/>
      <c r="F488" s="351"/>
    </row>
    <row r="489" spans="1:6" x14ac:dyDescent="0.3">
      <c r="A489" s="347"/>
      <c r="B489" s="347"/>
      <c r="C489" s="347"/>
      <c r="D489" s="346"/>
      <c r="E489" s="350"/>
      <c r="F489" s="351"/>
    </row>
    <row r="490" spans="1:6" x14ac:dyDescent="0.3">
      <c r="A490" s="347"/>
      <c r="B490" s="347"/>
      <c r="C490" s="347"/>
      <c r="D490" s="346"/>
      <c r="E490" s="350"/>
      <c r="F490" s="351"/>
    </row>
    <row r="491" spans="1:6" x14ac:dyDescent="0.3">
      <c r="A491" s="354"/>
      <c r="B491" s="354"/>
      <c r="C491" s="354"/>
      <c r="D491" s="356"/>
      <c r="E491" s="354"/>
      <c r="F491" s="351"/>
    </row>
    <row r="492" spans="1:6" x14ac:dyDescent="0.3">
      <c r="A492" s="355"/>
      <c r="B492" s="355"/>
      <c r="C492" s="355"/>
      <c r="D492" s="345"/>
      <c r="E492" s="354"/>
      <c r="F492" s="351"/>
    </row>
    <row r="493" spans="1:6" x14ac:dyDescent="0.3">
      <c r="A493" s="352"/>
      <c r="B493" s="352"/>
      <c r="C493" s="352"/>
      <c r="D493" s="353"/>
      <c r="E493" s="354"/>
      <c r="F493" s="351"/>
    </row>
    <row r="494" spans="1:6" x14ac:dyDescent="0.3">
      <c r="A494" s="347"/>
      <c r="B494" s="347"/>
      <c r="C494" s="347"/>
      <c r="D494" s="346"/>
      <c r="E494" s="350"/>
      <c r="F494" s="351"/>
    </row>
    <row r="495" spans="1:6" x14ac:dyDescent="0.3">
      <c r="A495" s="352"/>
      <c r="B495" s="352"/>
      <c r="C495" s="352"/>
      <c r="D495" s="353"/>
      <c r="E495" s="354"/>
      <c r="F495" s="351"/>
    </row>
    <row r="496" spans="1:6" x14ac:dyDescent="0.3">
      <c r="A496" s="347"/>
      <c r="B496" s="347"/>
      <c r="C496" s="347"/>
      <c r="D496" s="346"/>
      <c r="E496" s="350"/>
      <c r="F496" s="351"/>
    </row>
    <row r="497" spans="1:6" x14ac:dyDescent="0.3">
      <c r="A497" s="352"/>
      <c r="B497" s="352"/>
      <c r="C497" s="352"/>
      <c r="D497" s="353"/>
      <c r="E497" s="354"/>
      <c r="F497" s="351"/>
    </row>
    <row r="498" spans="1:6" x14ac:dyDescent="0.3">
      <c r="A498" s="347"/>
      <c r="B498" s="347"/>
      <c r="C498" s="347"/>
      <c r="D498" s="346"/>
      <c r="E498" s="350"/>
      <c r="F498" s="351"/>
    </row>
    <row r="499" spans="1:6" x14ac:dyDescent="0.3">
      <c r="A499" s="347"/>
      <c r="B499" s="347"/>
      <c r="C499" s="347"/>
      <c r="D499" s="346"/>
      <c r="E499" s="350"/>
      <c r="F499" s="351"/>
    </row>
    <row r="500" spans="1:6" x14ac:dyDescent="0.3">
      <c r="A500" s="347"/>
      <c r="B500" s="347"/>
      <c r="C500" s="347"/>
      <c r="D500" s="346"/>
      <c r="E500" s="350"/>
      <c r="F500" s="351"/>
    </row>
    <row r="501" spans="1:6" x14ac:dyDescent="0.3">
      <c r="A501" s="347"/>
      <c r="B501" s="347"/>
      <c r="C501" s="347"/>
      <c r="D501" s="346"/>
      <c r="E501" s="350"/>
      <c r="F501" s="351"/>
    </row>
    <row r="502" spans="1:6" x14ac:dyDescent="0.3">
      <c r="A502" s="347"/>
      <c r="B502" s="347"/>
      <c r="C502" s="347"/>
      <c r="D502" s="346"/>
      <c r="E502" s="350"/>
      <c r="F502" s="351"/>
    </row>
    <row r="503" spans="1:6" x14ac:dyDescent="0.3">
      <c r="A503" s="347"/>
      <c r="B503" s="347"/>
      <c r="C503" s="347"/>
      <c r="D503" s="346"/>
      <c r="E503" s="350"/>
      <c r="F503" s="351"/>
    </row>
    <row r="504" spans="1:6" x14ac:dyDescent="0.3">
      <c r="A504" s="347"/>
      <c r="B504" s="347"/>
      <c r="C504" s="347"/>
      <c r="D504" s="346"/>
      <c r="E504" s="350"/>
      <c r="F504" s="351"/>
    </row>
    <row r="505" spans="1:6" x14ac:dyDescent="0.3">
      <c r="A505" s="347"/>
      <c r="B505" s="347"/>
      <c r="C505" s="347"/>
      <c r="D505" s="346"/>
      <c r="E505" s="350"/>
      <c r="F505" s="351"/>
    </row>
    <row r="506" spans="1:6" x14ac:dyDescent="0.3">
      <c r="A506" s="347"/>
      <c r="B506" s="347"/>
      <c r="C506" s="347"/>
      <c r="D506" s="346"/>
      <c r="E506" s="350"/>
      <c r="F506" s="351"/>
    </row>
    <row r="507" spans="1:6" x14ac:dyDescent="0.3">
      <c r="A507" s="347"/>
      <c r="B507" s="347"/>
      <c r="C507" s="347"/>
      <c r="D507" s="346"/>
      <c r="E507" s="350"/>
      <c r="F507" s="351"/>
    </row>
    <row r="508" spans="1:6" x14ac:dyDescent="0.3">
      <c r="A508" s="347"/>
      <c r="B508" s="347"/>
      <c r="C508" s="347"/>
      <c r="D508" s="346"/>
      <c r="E508" s="350"/>
      <c r="F508" s="351"/>
    </row>
    <row r="509" spans="1:6" x14ac:dyDescent="0.3">
      <c r="A509" s="352"/>
      <c r="B509" s="352"/>
      <c r="C509" s="352"/>
      <c r="D509" s="353"/>
      <c r="E509" s="354"/>
      <c r="F509" s="351"/>
    </row>
    <row r="510" spans="1:6" x14ac:dyDescent="0.3">
      <c r="A510" s="347"/>
      <c r="B510" s="347"/>
      <c r="C510" s="347"/>
      <c r="D510" s="346"/>
      <c r="E510" s="350"/>
      <c r="F510" s="351"/>
    </row>
    <row r="511" spans="1:6" x14ac:dyDescent="0.3">
      <c r="A511" s="347"/>
      <c r="B511" s="347"/>
      <c r="C511" s="347"/>
      <c r="D511" s="346"/>
      <c r="E511" s="350"/>
      <c r="F511" s="351"/>
    </row>
    <row r="512" spans="1:6" x14ac:dyDescent="0.3">
      <c r="A512" s="347"/>
      <c r="B512" s="347"/>
      <c r="C512" s="347"/>
      <c r="D512" s="346"/>
      <c r="E512" s="350"/>
      <c r="F512" s="351"/>
    </row>
    <row r="513" spans="1:6" x14ac:dyDescent="0.3">
      <c r="A513" s="347"/>
      <c r="B513" s="347"/>
      <c r="C513" s="347"/>
      <c r="D513" s="346"/>
      <c r="E513" s="350"/>
      <c r="F513" s="351"/>
    </row>
    <row r="514" spans="1:6" x14ac:dyDescent="0.3">
      <c r="A514" s="347"/>
      <c r="B514" s="347"/>
      <c r="C514" s="347"/>
      <c r="D514" s="346"/>
      <c r="E514" s="350"/>
      <c r="F514" s="351"/>
    </row>
    <row r="515" spans="1:6" x14ac:dyDescent="0.3">
      <c r="A515" s="347"/>
      <c r="B515" s="347"/>
      <c r="C515" s="347"/>
      <c r="D515" s="346"/>
      <c r="E515" s="350"/>
      <c r="F515" s="351"/>
    </row>
    <row r="516" spans="1:6" x14ac:dyDescent="0.3">
      <c r="A516" s="347"/>
      <c r="B516" s="347"/>
      <c r="C516" s="347"/>
      <c r="D516" s="346"/>
      <c r="E516" s="350"/>
      <c r="F516" s="351"/>
    </row>
    <row r="517" spans="1:6" x14ac:dyDescent="0.3">
      <c r="A517" s="347"/>
      <c r="B517" s="347"/>
      <c r="C517" s="347"/>
      <c r="D517" s="346"/>
      <c r="E517" s="350"/>
      <c r="F517" s="351"/>
    </row>
    <row r="518" spans="1:6" x14ac:dyDescent="0.3">
      <c r="A518" s="347"/>
      <c r="B518" s="347"/>
      <c r="C518" s="347"/>
      <c r="D518" s="346"/>
      <c r="E518" s="350"/>
      <c r="F518" s="351"/>
    </row>
    <row r="519" spans="1:6" x14ac:dyDescent="0.3">
      <c r="A519" s="347"/>
      <c r="B519" s="347"/>
      <c r="C519" s="347"/>
      <c r="D519" s="346"/>
      <c r="E519" s="350"/>
      <c r="F519" s="351"/>
    </row>
    <row r="520" spans="1:6" x14ac:dyDescent="0.3">
      <c r="A520" s="347"/>
      <c r="B520" s="347"/>
      <c r="C520" s="347"/>
      <c r="D520" s="346"/>
      <c r="E520" s="350"/>
      <c r="F520" s="351"/>
    </row>
    <row r="521" spans="1:6" x14ac:dyDescent="0.3">
      <c r="A521" s="352"/>
      <c r="B521" s="352"/>
      <c r="C521" s="352"/>
      <c r="D521" s="353"/>
      <c r="E521" s="354"/>
      <c r="F521" s="351"/>
    </row>
    <row r="522" spans="1:6" x14ac:dyDescent="0.3">
      <c r="A522" s="347"/>
      <c r="B522" s="347"/>
      <c r="C522" s="347"/>
      <c r="D522" s="346"/>
      <c r="E522" s="350"/>
      <c r="F522" s="351"/>
    </row>
    <row r="523" spans="1:6" x14ac:dyDescent="0.3">
      <c r="A523" s="347"/>
      <c r="B523" s="347"/>
      <c r="C523" s="347"/>
      <c r="D523" s="346"/>
      <c r="E523" s="350"/>
      <c r="F523" s="351"/>
    </row>
    <row r="524" spans="1:6" x14ac:dyDescent="0.3">
      <c r="A524" s="347"/>
      <c r="B524" s="347"/>
      <c r="C524" s="347"/>
      <c r="D524" s="346"/>
      <c r="E524" s="350"/>
      <c r="F524" s="351"/>
    </row>
    <row r="525" spans="1:6" x14ac:dyDescent="0.3">
      <c r="A525" s="347"/>
      <c r="B525" s="347"/>
      <c r="C525" s="347"/>
      <c r="D525" s="346"/>
      <c r="E525" s="350"/>
      <c r="F525" s="351"/>
    </row>
    <row r="526" spans="1:6" x14ac:dyDescent="0.3">
      <c r="A526" s="347"/>
      <c r="B526" s="347"/>
      <c r="C526" s="347"/>
      <c r="D526" s="346"/>
      <c r="E526" s="350"/>
      <c r="F526" s="351"/>
    </row>
    <row r="527" spans="1:6" x14ac:dyDescent="0.3">
      <c r="A527" s="347"/>
      <c r="B527" s="347"/>
      <c r="C527" s="347"/>
      <c r="D527" s="346"/>
      <c r="E527" s="350"/>
      <c r="F527" s="351"/>
    </row>
    <row r="528" spans="1:6" x14ac:dyDescent="0.3">
      <c r="A528" s="347"/>
      <c r="B528" s="347"/>
      <c r="C528" s="347"/>
      <c r="D528" s="346"/>
      <c r="E528" s="350"/>
      <c r="F528" s="351"/>
    </row>
    <row r="529" spans="1:6" x14ac:dyDescent="0.3">
      <c r="A529" s="347"/>
      <c r="B529" s="347"/>
      <c r="C529" s="347"/>
      <c r="D529" s="346"/>
      <c r="E529" s="350"/>
      <c r="F529" s="351"/>
    </row>
    <row r="530" spans="1:6" x14ac:dyDescent="0.3">
      <c r="A530" s="347"/>
      <c r="B530" s="347"/>
      <c r="C530" s="347"/>
      <c r="D530" s="346"/>
      <c r="E530" s="350"/>
      <c r="F530" s="351"/>
    </row>
    <row r="531" spans="1:6" x14ac:dyDescent="0.3">
      <c r="A531" s="347"/>
      <c r="B531" s="347"/>
      <c r="C531" s="347"/>
      <c r="D531" s="346"/>
      <c r="E531" s="350"/>
      <c r="F531" s="351"/>
    </row>
    <row r="532" spans="1:6" x14ac:dyDescent="0.3">
      <c r="A532" s="347"/>
      <c r="B532" s="347"/>
      <c r="C532" s="347"/>
      <c r="D532" s="346"/>
      <c r="E532" s="350"/>
      <c r="F532" s="351"/>
    </row>
    <row r="533" spans="1:6" x14ac:dyDescent="0.3">
      <c r="A533" s="352"/>
      <c r="B533" s="352"/>
      <c r="C533" s="352"/>
      <c r="D533" s="353"/>
      <c r="E533" s="354"/>
      <c r="F533" s="351"/>
    </row>
    <row r="534" spans="1:6" x14ac:dyDescent="0.3">
      <c r="A534" s="347"/>
      <c r="B534" s="347"/>
      <c r="C534" s="347"/>
      <c r="D534" s="346"/>
      <c r="E534" s="350"/>
      <c r="F534" s="351"/>
    </row>
    <row r="535" spans="1:6" x14ac:dyDescent="0.3">
      <c r="A535" s="347"/>
      <c r="B535" s="347"/>
      <c r="C535" s="347"/>
      <c r="D535" s="346"/>
      <c r="E535" s="350"/>
      <c r="F535" s="351"/>
    </row>
    <row r="536" spans="1:6" x14ac:dyDescent="0.3">
      <c r="A536" s="347"/>
      <c r="B536" s="347"/>
      <c r="C536" s="347"/>
      <c r="D536" s="346"/>
      <c r="E536" s="350"/>
      <c r="F536" s="351"/>
    </row>
    <row r="537" spans="1:6" x14ac:dyDescent="0.3">
      <c r="A537" s="347"/>
      <c r="B537" s="347"/>
      <c r="C537" s="347"/>
      <c r="D537" s="346"/>
      <c r="E537" s="350"/>
      <c r="F537" s="351"/>
    </row>
    <row r="538" spans="1:6" x14ac:dyDescent="0.3">
      <c r="A538" s="347"/>
      <c r="B538" s="347"/>
      <c r="C538" s="347"/>
      <c r="D538" s="346"/>
      <c r="E538" s="350"/>
      <c r="F538" s="351"/>
    </row>
    <row r="539" spans="1:6" x14ac:dyDescent="0.3">
      <c r="A539" s="347"/>
      <c r="B539" s="347"/>
      <c r="C539" s="347"/>
      <c r="D539" s="346"/>
      <c r="E539" s="350"/>
      <c r="F539" s="351"/>
    </row>
    <row r="540" spans="1:6" x14ac:dyDescent="0.3">
      <c r="A540" s="347"/>
      <c r="B540" s="347"/>
      <c r="C540" s="347"/>
      <c r="D540" s="346"/>
      <c r="E540" s="350"/>
      <c r="F540" s="351"/>
    </row>
    <row r="541" spans="1:6" x14ac:dyDescent="0.3">
      <c r="A541" s="347"/>
      <c r="B541" s="347"/>
      <c r="C541" s="347"/>
      <c r="D541" s="346"/>
      <c r="E541" s="350"/>
      <c r="F541" s="351"/>
    </row>
    <row r="542" spans="1:6" x14ac:dyDescent="0.3">
      <c r="A542" s="347"/>
      <c r="B542" s="347"/>
      <c r="C542" s="347"/>
      <c r="D542" s="346"/>
      <c r="E542" s="350"/>
      <c r="F542" s="351"/>
    </row>
    <row r="543" spans="1:6" x14ac:dyDescent="0.3">
      <c r="A543" s="347"/>
      <c r="B543" s="347"/>
      <c r="C543" s="347"/>
      <c r="D543" s="346"/>
      <c r="E543" s="350"/>
      <c r="F543" s="351"/>
    </row>
    <row r="544" spans="1:6" x14ac:dyDescent="0.3">
      <c r="A544" s="347"/>
      <c r="B544" s="347"/>
      <c r="C544" s="347"/>
      <c r="D544" s="346"/>
      <c r="E544" s="350"/>
      <c r="F544" s="351"/>
    </row>
    <row r="545" spans="1:6" x14ac:dyDescent="0.3">
      <c r="A545" s="352"/>
      <c r="B545" s="352"/>
      <c r="C545" s="352"/>
      <c r="D545" s="353"/>
      <c r="E545" s="354"/>
      <c r="F545" s="351"/>
    </row>
    <row r="546" spans="1:6" x14ac:dyDescent="0.3">
      <c r="A546" s="347"/>
      <c r="B546" s="347"/>
      <c r="C546" s="347"/>
      <c r="D546" s="346"/>
      <c r="E546" s="350"/>
      <c r="F546" s="351"/>
    </row>
    <row r="547" spans="1:6" x14ac:dyDescent="0.3">
      <c r="A547" s="347"/>
      <c r="B547" s="347"/>
      <c r="C547" s="347"/>
      <c r="D547" s="346"/>
      <c r="E547" s="350"/>
      <c r="F547" s="351"/>
    </row>
    <row r="548" spans="1:6" x14ac:dyDescent="0.3">
      <c r="A548" s="347"/>
      <c r="B548" s="347"/>
      <c r="C548" s="347"/>
      <c r="D548" s="346"/>
      <c r="E548" s="350"/>
      <c r="F548" s="351"/>
    </row>
    <row r="549" spans="1:6" x14ac:dyDescent="0.3">
      <c r="A549" s="347"/>
      <c r="B549" s="347"/>
      <c r="C549" s="347"/>
      <c r="D549" s="346"/>
      <c r="E549" s="350"/>
      <c r="F549" s="351"/>
    </row>
    <row r="550" spans="1:6" x14ac:dyDescent="0.3">
      <c r="A550" s="347"/>
      <c r="B550" s="347"/>
      <c r="C550" s="347"/>
      <c r="D550" s="346"/>
      <c r="E550" s="350"/>
      <c r="F550" s="351"/>
    </row>
    <row r="551" spans="1:6" x14ac:dyDescent="0.3">
      <c r="A551" s="347"/>
      <c r="B551" s="347"/>
      <c r="C551" s="347"/>
      <c r="D551" s="346"/>
      <c r="E551" s="350"/>
      <c r="F551" s="351"/>
    </row>
    <row r="552" spans="1:6" x14ac:dyDescent="0.3">
      <c r="A552" s="347"/>
      <c r="B552" s="347"/>
      <c r="C552" s="347"/>
      <c r="D552" s="346"/>
      <c r="E552" s="350"/>
      <c r="F552" s="351"/>
    </row>
    <row r="553" spans="1:6" x14ac:dyDescent="0.3">
      <c r="A553" s="347"/>
      <c r="B553" s="347"/>
      <c r="C553" s="347"/>
      <c r="D553" s="346"/>
      <c r="E553" s="350"/>
      <c r="F553" s="351"/>
    </row>
    <row r="554" spans="1:6" x14ac:dyDescent="0.3">
      <c r="A554" s="347"/>
      <c r="B554" s="347"/>
      <c r="C554" s="347"/>
      <c r="D554" s="346"/>
      <c r="E554" s="350"/>
      <c r="F554" s="351"/>
    </row>
    <row r="555" spans="1:6" x14ac:dyDescent="0.3">
      <c r="A555" s="347"/>
      <c r="B555" s="347"/>
      <c r="C555" s="347"/>
      <c r="D555" s="346"/>
      <c r="E555" s="350"/>
      <c r="F555" s="351"/>
    </row>
    <row r="556" spans="1:6" x14ac:dyDescent="0.3">
      <c r="A556" s="347"/>
      <c r="B556" s="347"/>
      <c r="C556" s="347"/>
      <c r="D556" s="346"/>
      <c r="E556" s="350"/>
      <c r="F556" s="351"/>
    </row>
    <row r="557" spans="1:6" x14ac:dyDescent="0.3">
      <c r="A557" s="352"/>
      <c r="B557" s="352"/>
      <c r="C557" s="352"/>
      <c r="D557" s="353"/>
      <c r="E557" s="354"/>
      <c r="F557" s="351"/>
    </row>
    <row r="558" spans="1:6" x14ac:dyDescent="0.3">
      <c r="A558" s="347"/>
      <c r="B558" s="347"/>
      <c r="C558" s="347"/>
      <c r="D558" s="346"/>
      <c r="E558" s="350"/>
      <c r="F558" s="351"/>
    </row>
    <row r="559" spans="1:6" x14ac:dyDescent="0.3">
      <c r="A559" s="347"/>
      <c r="B559" s="347"/>
      <c r="C559" s="347"/>
      <c r="D559" s="346"/>
      <c r="E559" s="350"/>
      <c r="F559" s="351"/>
    </row>
    <row r="560" spans="1:6" x14ac:dyDescent="0.3">
      <c r="A560" s="347"/>
      <c r="B560" s="347"/>
      <c r="C560" s="347"/>
      <c r="D560" s="346"/>
      <c r="E560" s="350"/>
      <c r="F560" s="351"/>
    </row>
    <row r="561" spans="1:6" x14ac:dyDescent="0.3">
      <c r="A561" s="347"/>
      <c r="B561" s="347"/>
      <c r="C561" s="347"/>
      <c r="D561" s="346"/>
      <c r="E561" s="350"/>
      <c r="F561" s="351"/>
    </row>
    <row r="562" spans="1:6" x14ac:dyDescent="0.3">
      <c r="A562" s="347"/>
      <c r="B562" s="347"/>
      <c r="C562" s="347"/>
      <c r="D562" s="346"/>
      <c r="E562" s="350"/>
      <c r="F562" s="351"/>
    </row>
    <row r="563" spans="1:6" x14ac:dyDescent="0.3">
      <c r="A563" s="347"/>
      <c r="B563" s="347"/>
      <c r="C563" s="347"/>
      <c r="D563" s="346"/>
      <c r="E563" s="350"/>
      <c r="F563" s="351"/>
    </row>
    <row r="564" spans="1:6" x14ac:dyDescent="0.3">
      <c r="A564" s="347"/>
      <c r="B564" s="347"/>
      <c r="C564" s="347"/>
      <c r="D564" s="346"/>
      <c r="E564" s="350"/>
      <c r="F564" s="351"/>
    </row>
    <row r="565" spans="1:6" x14ac:dyDescent="0.3">
      <c r="A565" s="347"/>
      <c r="B565" s="347"/>
      <c r="C565" s="347"/>
      <c r="D565" s="346"/>
      <c r="E565" s="350"/>
      <c r="F565" s="351"/>
    </row>
    <row r="566" spans="1:6" x14ac:dyDescent="0.3">
      <c r="A566" s="352"/>
      <c r="B566" s="352"/>
      <c r="C566" s="352"/>
      <c r="D566" s="353"/>
      <c r="E566" s="354"/>
      <c r="F566" s="351"/>
    </row>
    <row r="567" spans="1:6" x14ac:dyDescent="0.3">
      <c r="A567" s="347"/>
      <c r="B567" s="347"/>
      <c r="C567" s="347"/>
      <c r="D567" s="346"/>
      <c r="E567" s="350"/>
      <c r="F567" s="351"/>
    </row>
    <row r="568" spans="1:6" x14ac:dyDescent="0.3">
      <c r="A568" s="347"/>
      <c r="B568" s="347"/>
      <c r="C568" s="347"/>
      <c r="D568" s="346"/>
      <c r="E568" s="350"/>
      <c r="F568" s="351"/>
    </row>
    <row r="569" spans="1:6" x14ac:dyDescent="0.3">
      <c r="A569" s="347"/>
      <c r="B569" s="347"/>
      <c r="C569" s="347"/>
      <c r="D569" s="346"/>
      <c r="E569" s="350"/>
      <c r="F569" s="351"/>
    </row>
    <row r="570" spans="1:6" x14ac:dyDescent="0.3">
      <c r="A570" s="347"/>
      <c r="B570" s="347"/>
      <c r="C570" s="347"/>
      <c r="D570" s="346"/>
      <c r="E570" s="350"/>
      <c r="F570" s="351"/>
    </row>
    <row r="571" spans="1:6" x14ac:dyDescent="0.3">
      <c r="A571" s="347"/>
      <c r="B571" s="347"/>
      <c r="C571" s="347"/>
      <c r="D571" s="346"/>
      <c r="E571" s="350"/>
      <c r="F571" s="351"/>
    </row>
    <row r="572" spans="1:6" x14ac:dyDescent="0.3">
      <c r="A572" s="347"/>
      <c r="B572" s="347"/>
      <c r="C572" s="347"/>
      <c r="D572" s="346"/>
      <c r="E572" s="350"/>
      <c r="F572" s="351"/>
    </row>
    <row r="573" spans="1:6" x14ac:dyDescent="0.3">
      <c r="A573" s="347"/>
      <c r="B573" s="347"/>
      <c r="C573" s="347"/>
      <c r="D573" s="346"/>
      <c r="E573" s="350"/>
      <c r="F573" s="351"/>
    </row>
    <row r="574" spans="1:6" x14ac:dyDescent="0.3">
      <c r="A574" s="347"/>
      <c r="B574" s="347"/>
      <c r="C574" s="347"/>
      <c r="D574" s="346"/>
      <c r="E574" s="350"/>
      <c r="F574" s="351"/>
    </row>
    <row r="575" spans="1:6" x14ac:dyDescent="0.3">
      <c r="A575" s="352"/>
      <c r="B575" s="352"/>
      <c r="C575" s="352"/>
      <c r="D575" s="353"/>
      <c r="E575" s="354"/>
      <c r="F575" s="351"/>
    </row>
    <row r="576" spans="1:6" x14ac:dyDescent="0.3">
      <c r="A576" s="347"/>
      <c r="B576" s="347"/>
      <c r="C576" s="347"/>
      <c r="D576" s="346"/>
      <c r="E576" s="350"/>
      <c r="F576" s="351"/>
    </row>
    <row r="577" spans="1:6" x14ac:dyDescent="0.3">
      <c r="A577" s="347"/>
      <c r="B577" s="347"/>
      <c r="C577" s="347"/>
      <c r="D577" s="346"/>
      <c r="E577" s="350"/>
      <c r="F577" s="351"/>
    </row>
    <row r="578" spans="1:6" x14ac:dyDescent="0.3">
      <c r="A578" s="347"/>
      <c r="B578" s="347"/>
      <c r="C578" s="347"/>
      <c r="D578" s="346"/>
      <c r="E578" s="350"/>
      <c r="F578" s="351"/>
    </row>
    <row r="579" spans="1:6" x14ac:dyDescent="0.3">
      <c r="A579" s="347"/>
      <c r="B579" s="347"/>
      <c r="C579" s="347"/>
      <c r="D579" s="346"/>
      <c r="E579" s="350"/>
      <c r="F579" s="351"/>
    </row>
    <row r="580" spans="1:6" x14ac:dyDescent="0.3">
      <c r="A580" s="347"/>
      <c r="B580" s="347"/>
      <c r="C580" s="347"/>
      <c r="D580" s="346"/>
      <c r="E580" s="350"/>
      <c r="F580" s="351"/>
    </row>
    <row r="581" spans="1:6" x14ac:dyDescent="0.3">
      <c r="A581" s="347"/>
      <c r="B581" s="347"/>
      <c r="C581" s="347"/>
      <c r="D581" s="346"/>
      <c r="E581" s="350"/>
      <c r="F581" s="351"/>
    </row>
    <row r="582" spans="1:6" x14ac:dyDescent="0.3">
      <c r="A582" s="347"/>
      <c r="B582" s="347"/>
      <c r="C582" s="347"/>
      <c r="D582" s="346"/>
      <c r="E582" s="350"/>
      <c r="F582" s="351"/>
    </row>
    <row r="583" spans="1:6" x14ac:dyDescent="0.3">
      <c r="A583" s="347"/>
      <c r="B583" s="347"/>
      <c r="C583" s="347"/>
      <c r="D583" s="346"/>
      <c r="E583" s="350"/>
      <c r="F583" s="351"/>
    </row>
    <row r="584" spans="1:6" x14ac:dyDescent="0.3">
      <c r="A584" s="347"/>
      <c r="B584" s="347"/>
      <c r="C584" s="347"/>
      <c r="D584" s="346"/>
      <c r="E584" s="350"/>
      <c r="F584" s="351"/>
    </row>
    <row r="585" spans="1:6" x14ac:dyDescent="0.3">
      <c r="A585" s="347"/>
      <c r="B585" s="347"/>
      <c r="C585" s="347"/>
      <c r="D585" s="346"/>
      <c r="E585" s="350"/>
      <c r="F585" s="351"/>
    </row>
    <row r="586" spans="1:6" x14ac:dyDescent="0.3">
      <c r="A586" s="347"/>
      <c r="B586" s="347"/>
      <c r="C586" s="347"/>
      <c r="D586" s="346"/>
      <c r="E586" s="350"/>
      <c r="F586" s="351"/>
    </row>
    <row r="587" spans="1:6" x14ac:dyDescent="0.3">
      <c r="A587" s="347"/>
      <c r="B587" s="347"/>
      <c r="C587" s="347"/>
      <c r="D587" s="346"/>
      <c r="E587" s="350"/>
      <c r="F587" s="351"/>
    </row>
    <row r="588" spans="1:6" x14ac:dyDescent="0.3">
      <c r="A588" s="347"/>
      <c r="B588" s="347"/>
      <c r="C588" s="347"/>
      <c r="D588" s="346"/>
      <c r="E588" s="350"/>
      <c r="F588" s="351"/>
    </row>
    <row r="589" spans="1:6" x14ac:dyDescent="0.3">
      <c r="A589" s="347"/>
      <c r="B589" s="347"/>
      <c r="C589" s="347"/>
      <c r="D589" s="346"/>
      <c r="E589" s="350"/>
      <c r="F589" s="351"/>
    </row>
    <row r="590" spans="1:6" x14ac:dyDescent="0.3">
      <c r="A590" s="347"/>
      <c r="B590" s="347"/>
      <c r="C590" s="347"/>
      <c r="D590" s="346"/>
      <c r="E590" s="350"/>
      <c r="F590" s="351"/>
    </row>
    <row r="591" spans="1:6" x14ac:dyDescent="0.3">
      <c r="A591" s="347"/>
      <c r="B591" s="347"/>
      <c r="C591" s="347"/>
      <c r="D591" s="346"/>
      <c r="E591" s="350"/>
      <c r="F591" s="351"/>
    </row>
    <row r="592" spans="1:6" x14ac:dyDescent="0.3">
      <c r="A592" s="347"/>
      <c r="B592" s="347"/>
      <c r="C592" s="347"/>
      <c r="D592" s="346"/>
      <c r="E592" s="350"/>
      <c r="F592" s="351"/>
    </row>
    <row r="593" spans="1:6" x14ac:dyDescent="0.3">
      <c r="A593" s="347"/>
      <c r="B593" s="347"/>
      <c r="C593" s="347"/>
      <c r="D593" s="346"/>
      <c r="E593" s="350"/>
      <c r="F593" s="351"/>
    </row>
    <row r="594" spans="1:6" x14ac:dyDescent="0.3">
      <c r="A594" s="347"/>
      <c r="B594" s="347"/>
      <c r="C594" s="347"/>
      <c r="D594" s="346"/>
      <c r="E594" s="350"/>
      <c r="F594" s="351"/>
    </row>
    <row r="595" spans="1:6" x14ac:dyDescent="0.3">
      <c r="A595" s="347"/>
      <c r="B595" s="347"/>
      <c r="C595" s="347"/>
      <c r="D595" s="346"/>
      <c r="E595" s="350"/>
      <c r="F595" s="351"/>
    </row>
    <row r="596" spans="1:6" x14ac:dyDescent="0.3">
      <c r="A596" s="347"/>
      <c r="B596" s="347"/>
      <c r="C596" s="347"/>
      <c r="D596" s="346"/>
      <c r="E596" s="350"/>
      <c r="F596" s="351"/>
    </row>
    <row r="597" spans="1:6" x14ac:dyDescent="0.3">
      <c r="A597" s="347"/>
      <c r="B597" s="347"/>
      <c r="C597" s="347"/>
      <c r="D597" s="346"/>
      <c r="E597" s="350"/>
      <c r="F597" s="351"/>
    </row>
    <row r="598" spans="1:6" x14ac:dyDescent="0.3">
      <c r="A598" s="347"/>
      <c r="B598" s="347"/>
      <c r="C598" s="347"/>
      <c r="D598" s="346"/>
      <c r="E598" s="350"/>
      <c r="F598" s="351"/>
    </row>
    <row r="599" spans="1:6" x14ac:dyDescent="0.3">
      <c r="A599" s="347"/>
      <c r="B599" s="347"/>
      <c r="C599" s="347"/>
      <c r="D599" s="346"/>
      <c r="E599" s="350"/>
      <c r="F599" s="351"/>
    </row>
    <row r="600" spans="1:6" x14ac:dyDescent="0.3">
      <c r="A600" s="347"/>
      <c r="B600" s="347"/>
      <c r="C600" s="347"/>
      <c r="D600" s="346"/>
      <c r="E600" s="350"/>
      <c r="F600" s="351"/>
    </row>
    <row r="601" spans="1:6" x14ac:dyDescent="0.3">
      <c r="A601" s="347"/>
      <c r="B601" s="347"/>
      <c r="C601" s="347"/>
      <c r="D601" s="346"/>
      <c r="E601" s="350"/>
      <c r="F601" s="351"/>
    </row>
    <row r="602" spans="1:6" x14ac:dyDescent="0.3">
      <c r="A602" s="347"/>
      <c r="B602" s="347"/>
      <c r="C602" s="347"/>
      <c r="D602" s="346"/>
      <c r="E602" s="350"/>
      <c r="F602" s="351"/>
    </row>
    <row r="603" spans="1:6" x14ac:dyDescent="0.3">
      <c r="A603" s="352"/>
      <c r="B603" s="352"/>
      <c r="C603" s="352"/>
      <c r="D603" s="353"/>
      <c r="E603" s="354"/>
      <c r="F603" s="351"/>
    </row>
    <row r="604" spans="1:6" x14ac:dyDescent="0.3">
      <c r="A604" s="347"/>
      <c r="B604" s="347"/>
      <c r="C604" s="347"/>
      <c r="D604" s="346"/>
      <c r="E604" s="350"/>
      <c r="F604" s="351"/>
    </row>
    <row r="605" spans="1:6" x14ac:dyDescent="0.3">
      <c r="A605" s="347"/>
      <c r="B605" s="347"/>
      <c r="C605" s="347"/>
      <c r="D605" s="346"/>
      <c r="E605" s="350"/>
      <c r="F605" s="351"/>
    </row>
    <row r="606" spans="1:6" x14ac:dyDescent="0.3">
      <c r="A606" s="347"/>
      <c r="B606" s="347"/>
      <c r="C606" s="347"/>
      <c r="D606" s="346"/>
      <c r="E606" s="350"/>
      <c r="F606" s="351"/>
    </row>
    <row r="607" spans="1:6" x14ac:dyDescent="0.3">
      <c r="A607" s="347"/>
      <c r="B607" s="347"/>
      <c r="C607" s="347"/>
      <c r="D607" s="346"/>
      <c r="E607" s="350"/>
      <c r="F607" s="351"/>
    </row>
    <row r="608" spans="1:6" x14ac:dyDescent="0.3">
      <c r="A608" s="347"/>
      <c r="B608" s="347"/>
      <c r="C608" s="347"/>
      <c r="D608" s="346"/>
      <c r="E608" s="350"/>
      <c r="F608" s="351"/>
    </row>
    <row r="609" spans="1:6" x14ac:dyDescent="0.3">
      <c r="A609" s="347"/>
      <c r="B609" s="347"/>
      <c r="C609" s="347"/>
      <c r="D609" s="346"/>
      <c r="E609" s="350"/>
      <c r="F609" s="351"/>
    </row>
    <row r="610" spans="1:6" x14ac:dyDescent="0.3">
      <c r="A610" s="347"/>
      <c r="B610" s="347"/>
      <c r="C610" s="347"/>
      <c r="D610" s="346"/>
      <c r="E610" s="350"/>
      <c r="F610" s="351"/>
    </row>
    <row r="611" spans="1:6" x14ac:dyDescent="0.3">
      <c r="A611" s="347"/>
      <c r="B611" s="347"/>
      <c r="C611" s="347"/>
      <c r="D611" s="346"/>
      <c r="E611" s="350"/>
      <c r="F611" s="351"/>
    </row>
    <row r="612" spans="1:6" x14ac:dyDescent="0.3">
      <c r="A612" s="352"/>
      <c r="B612" s="352"/>
      <c r="C612" s="352"/>
      <c r="D612" s="353"/>
      <c r="E612" s="354"/>
      <c r="F612" s="351"/>
    </row>
    <row r="613" spans="1:6" x14ac:dyDescent="0.3">
      <c r="A613" s="347"/>
      <c r="B613" s="347"/>
      <c r="C613" s="347"/>
      <c r="D613" s="346"/>
      <c r="E613" s="350"/>
      <c r="F613" s="351"/>
    </row>
    <row r="614" spans="1:6" x14ac:dyDescent="0.3">
      <c r="A614" s="347"/>
      <c r="B614" s="347"/>
      <c r="C614" s="347"/>
      <c r="D614" s="346"/>
      <c r="E614" s="350"/>
      <c r="F614" s="351"/>
    </row>
    <row r="615" spans="1:6" x14ac:dyDescent="0.3">
      <c r="A615" s="347"/>
      <c r="B615" s="347"/>
      <c r="C615" s="347"/>
      <c r="D615" s="346"/>
      <c r="E615" s="350"/>
      <c r="F615" s="351"/>
    </row>
    <row r="616" spans="1:6" x14ac:dyDescent="0.3">
      <c r="A616" s="347"/>
      <c r="B616" s="347"/>
      <c r="C616" s="347"/>
      <c r="D616" s="346"/>
      <c r="E616" s="350"/>
      <c r="F616" s="351"/>
    </row>
    <row r="617" spans="1:6" x14ac:dyDescent="0.3">
      <c r="A617" s="347"/>
      <c r="B617" s="347"/>
      <c r="C617" s="347"/>
      <c r="D617" s="346"/>
      <c r="E617" s="350"/>
      <c r="F617" s="351"/>
    </row>
    <row r="618" spans="1:6" x14ac:dyDescent="0.3">
      <c r="A618" s="347"/>
      <c r="B618" s="347"/>
      <c r="C618" s="347"/>
      <c r="D618" s="346"/>
      <c r="E618" s="350"/>
      <c r="F618" s="351"/>
    </row>
    <row r="619" spans="1:6" x14ac:dyDescent="0.3">
      <c r="A619" s="347"/>
      <c r="B619" s="347"/>
      <c r="C619" s="347"/>
      <c r="D619" s="346"/>
      <c r="E619" s="350"/>
      <c r="F619" s="351"/>
    </row>
    <row r="620" spans="1:6" x14ac:dyDescent="0.3">
      <c r="A620" s="352"/>
      <c r="B620" s="352"/>
      <c r="C620" s="352"/>
      <c r="D620" s="353"/>
      <c r="E620" s="354"/>
      <c r="F620" s="351"/>
    </row>
    <row r="621" spans="1:6" x14ac:dyDescent="0.3">
      <c r="A621" s="347"/>
      <c r="B621" s="347"/>
      <c r="C621" s="347"/>
      <c r="D621" s="346"/>
      <c r="E621" s="350"/>
      <c r="F621" s="351"/>
    </row>
    <row r="622" spans="1:6" x14ac:dyDescent="0.3">
      <c r="A622" s="347"/>
      <c r="B622" s="347"/>
      <c r="C622" s="347"/>
      <c r="D622" s="346"/>
      <c r="E622" s="350"/>
      <c r="F622" s="351"/>
    </row>
    <row r="623" spans="1:6" x14ac:dyDescent="0.3">
      <c r="A623" s="347"/>
      <c r="B623" s="347"/>
      <c r="C623" s="347"/>
      <c r="D623" s="346"/>
      <c r="E623" s="350"/>
      <c r="F623" s="351"/>
    </row>
    <row r="624" spans="1:6" x14ac:dyDescent="0.3">
      <c r="A624" s="347"/>
      <c r="B624" s="347"/>
      <c r="C624" s="347"/>
      <c r="D624" s="346"/>
      <c r="E624" s="350"/>
      <c r="F624" s="351"/>
    </row>
    <row r="625" spans="1:6" x14ac:dyDescent="0.3">
      <c r="A625" s="347"/>
      <c r="B625" s="347"/>
      <c r="C625" s="347"/>
      <c r="D625" s="346"/>
      <c r="E625" s="350"/>
      <c r="F625" s="351"/>
    </row>
    <row r="626" spans="1:6" x14ac:dyDescent="0.3">
      <c r="A626" s="347"/>
      <c r="B626" s="347"/>
      <c r="C626" s="347"/>
      <c r="D626" s="346"/>
      <c r="E626" s="350"/>
      <c r="F626" s="351"/>
    </row>
    <row r="627" spans="1:6" x14ac:dyDescent="0.3">
      <c r="A627" s="347"/>
      <c r="B627" s="347"/>
      <c r="C627" s="347"/>
      <c r="D627" s="346"/>
      <c r="E627" s="350"/>
      <c r="F627" s="351"/>
    </row>
    <row r="628" spans="1:6" x14ac:dyDescent="0.3">
      <c r="A628" s="347"/>
      <c r="B628" s="347"/>
      <c r="C628" s="347"/>
      <c r="D628" s="346"/>
      <c r="E628" s="350"/>
      <c r="F628" s="351"/>
    </row>
    <row r="629" spans="1:6" x14ac:dyDescent="0.3">
      <c r="A629" s="352"/>
      <c r="B629" s="352"/>
      <c r="C629" s="352"/>
      <c r="D629" s="353"/>
      <c r="E629" s="354"/>
      <c r="F629" s="351"/>
    </row>
    <row r="630" spans="1:6" x14ac:dyDescent="0.3">
      <c r="A630" s="347"/>
      <c r="B630" s="347"/>
      <c r="C630" s="347"/>
      <c r="D630" s="346"/>
      <c r="E630" s="350"/>
      <c r="F630" s="351"/>
    </row>
    <row r="631" spans="1:6" x14ac:dyDescent="0.3">
      <c r="A631" s="347"/>
      <c r="B631" s="347"/>
      <c r="C631" s="347"/>
      <c r="D631" s="346"/>
      <c r="E631" s="350"/>
      <c r="F631" s="351"/>
    </row>
    <row r="632" spans="1:6" x14ac:dyDescent="0.3">
      <c r="A632" s="347"/>
      <c r="B632" s="347"/>
      <c r="C632" s="347"/>
      <c r="D632" s="346"/>
      <c r="E632" s="350"/>
      <c r="F632" s="351"/>
    </row>
    <row r="633" spans="1:6" x14ac:dyDescent="0.3">
      <c r="A633" s="347"/>
      <c r="B633" s="347"/>
      <c r="C633" s="347"/>
      <c r="D633" s="346"/>
      <c r="E633" s="350"/>
      <c r="F633" s="351"/>
    </row>
    <row r="634" spans="1:6" x14ac:dyDescent="0.3">
      <c r="A634" s="347"/>
      <c r="B634" s="347"/>
      <c r="C634" s="347"/>
      <c r="D634" s="346"/>
      <c r="E634" s="350"/>
      <c r="F634" s="351"/>
    </row>
    <row r="635" spans="1:6" x14ac:dyDescent="0.3">
      <c r="A635" s="347"/>
      <c r="B635" s="347"/>
      <c r="C635" s="347"/>
      <c r="D635" s="346"/>
      <c r="E635" s="350"/>
      <c r="F635" s="351"/>
    </row>
    <row r="636" spans="1:6" x14ac:dyDescent="0.3">
      <c r="A636" s="347"/>
      <c r="B636" s="347"/>
      <c r="C636" s="347"/>
      <c r="D636" s="346"/>
      <c r="E636" s="350"/>
      <c r="F636" s="351"/>
    </row>
    <row r="637" spans="1:6" x14ac:dyDescent="0.3">
      <c r="A637" s="347"/>
      <c r="B637" s="347"/>
      <c r="C637" s="347"/>
      <c r="D637" s="346"/>
      <c r="E637" s="350"/>
      <c r="F637" s="351"/>
    </row>
    <row r="638" spans="1:6" x14ac:dyDescent="0.3">
      <c r="A638" s="352"/>
      <c r="B638" s="352"/>
      <c r="C638" s="352"/>
      <c r="D638" s="353"/>
      <c r="E638" s="354"/>
      <c r="F638" s="351"/>
    </row>
    <row r="639" spans="1:6" x14ac:dyDescent="0.3">
      <c r="A639" s="347"/>
      <c r="B639" s="347"/>
      <c r="C639" s="347"/>
      <c r="D639" s="346"/>
      <c r="E639" s="350"/>
      <c r="F639" s="351"/>
    </row>
    <row r="640" spans="1:6" x14ac:dyDescent="0.3">
      <c r="A640" s="347"/>
      <c r="B640" s="347"/>
      <c r="C640" s="347"/>
      <c r="D640" s="346"/>
      <c r="E640" s="350"/>
      <c r="F640" s="351"/>
    </row>
    <row r="641" spans="1:6" x14ac:dyDescent="0.3">
      <c r="A641" s="347"/>
      <c r="B641" s="347"/>
      <c r="C641" s="347"/>
      <c r="D641" s="346"/>
      <c r="E641" s="350"/>
      <c r="F641" s="351"/>
    </row>
    <row r="642" spans="1:6" x14ac:dyDescent="0.3">
      <c r="A642" s="347"/>
      <c r="B642" s="347"/>
      <c r="C642" s="347"/>
      <c r="D642" s="346"/>
      <c r="E642" s="350"/>
      <c r="F642" s="351"/>
    </row>
    <row r="643" spans="1:6" x14ac:dyDescent="0.3">
      <c r="A643" s="347"/>
      <c r="B643" s="347"/>
      <c r="C643" s="347"/>
      <c r="D643" s="346"/>
      <c r="E643" s="350"/>
      <c r="F643" s="351"/>
    </row>
    <row r="644" spans="1:6" x14ac:dyDescent="0.3">
      <c r="A644" s="347"/>
      <c r="B644" s="347"/>
      <c r="C644" s="347"/>
      <c r="D644" s="346"/>
      <c r="E644" s="350"/>
      <c r="F644" s="351"/>
    </row>
    <row r="645" spans="1:6" x14ac:dyDescent="0.3">
      <c r="A645" s="347"/>
      <c r="B645" s="347"/>
      <c r="C645" s="347"/>
      <c r="D645" s="346"/>
      <c r="E645" s="350"/>
      <c r="F645" s="351"/>
    </row>
    <row r="646" spans="1:6" x14ac:dyDescent="0.3">
      <c r="A646" s="347"/>
      <c r="B646" s="347"/>
      <c r="C646" s="347"/>
      <c r="D646" s="346"/>
      <c r="E646" s="350"/>
      <c r="F646" s="351"/>
    </row>
    <row r="647" spans="1:6" x14ac:dyDescent="0.3">
      <c r="A647" s="352"/>
      <c r="B647" s="352"/>
      <c r="C647" s="352"/>
      <c r="D647" s="353"/>
      <c r="E647" s="354"/>
      <c r="F647" s="351"/>
    </row>
    <row r="648" spans="1:6" x14ac:dyDescent="0.3">
      <c r="A648" s="347"/>
      <c r="B648" s="347"/>
      <c r="C648" s="347"/>
      <c r="D648" s="346"/>
      <c r="E648" s="350"/>
      <c r="F648" s="351"/>
    </row>
    <row r="649" spans="1:6" x14ac:dyDescent="0.3">
      <c r="A649" s="347"/>
      <c r="B649" s="347"/>
      <c r="C649" s="347"/>
      <c r="D649" s="346"/>
      <c r="E649" s="350"/>
      <c r="F649" s="351"/>
    </row>
    <row r="650" spans="1:6" x14ac:dyDescent="0.3">
      <c r="A650" s="347"/>
      <c r="B650" s="347"/>
      <c r="C650" s="347"/>
      <c r="D650" s="346"/>
      <c r="E650" s="350"/>
      <c r="F650" s="351"/>
    </row>
    <row r="651" spans="1:6" x14ac:dyDescent="0.3">
      <c r="A651" s="347"/>
      <c r="B651" s="347"/>
      <c r="C651" s="347"/>
      <c r="D651" s="346"/>
      <c r="E651" s="350"/>
      <c r="F651" s="351"/>
    </row>
    <row r="652" spans="1:6" x14ac:dyDescent="0.3">
      <c r="A652" s="347"/>
      <c r="B652" s="347"/>
      <c r="C652" s="347"/>
      <c r="D652" s="346"/>
      <c r="E652" s="350"/>
      <c r="F652" s="351"/>
    </row>
    <row r="653" spans="1:6" x14ac:dyDescent="0.3">
      <c r="A653" s="347"/>
      <c r="B653" s="347"/>
      <c r="C653" s="347"/>
      <c r="D653" s="346"/>
      <c r="E653" s="350"/>
      <c r="F653" s="351"/>
    </row>
    <row r="654" spans="1:6" x14ac:dyDescent="0.3">
      <c r="A654" s="347"/>
      <c r="B654" s="347"/>
      <c r="C654" s="347"/>
      <c r="D654" s="346"/>
      <c r="E654" s="350"/>
      <c r="F654" s="351"/>
    </row>
    <row r="655" spans="1:6" x14ac:dyDescent="0.3">
      <c r="A655" s="347"/>
      <c r="B655" s="347"/>
      <c r="C655" s="347"/>
      <c r="D655" s="346"/>
      <c r="E655" s="350"/>
      <c r="F655" s="351"/>
    </row>
    <row r="656" spans="1:6" x14ac:dyDescent="0.3">
      <c r="A656" s="355"/>
      <c r="B656" s="355"/>
      <c r="C656" s="355"/>
      <c r="D656" s="345"/>
      <c r="E656" s="354"/>
      <c r="F656" s="351"/>
    </row>
    <row r="657" spans="1:6" x14ac:dyDescent="0.3">
      <c r="A657" s="352"/>
      <c r="B657" s="352"/>
      <c r="C657" s="352"/>
      <c r="D657" s="353"/>
      <c r="E657" s="354"/>
      <c r="F657" s="351"/>
    </row>
    <row r="658" spans="1:6" x14ac:dyDescent="0.3">
      <c r="A658" s="347"/>
      <c r="B658" s="347"/>
      <c r="C658" s="347"/>
      <c r="D658" s="346"/>
      <c r="E658" s="350"/>
      <c r="F658" s="351"/>
    </row>
    <row r="659" spans="1:6" x14ac:dyDescent="0.3">
      <c r="A659" s="352"/>
      <c r="B659" s="352"/>
      <c r="C659" s="352"/>
      <c r="D659" s="353"/>
      <c r="E659" s="354"/>
      <c r="F659" s="351"/>
    </row>
    <row r="660" spans="1:6" x14ac:dyDescent="0.3">
      <c r="A660" s="347"/>
      <c r="B660" s="347"/>
      <c r="C660" s="347"/>
      <c r="D660" s="346"/>
      <c r="E660" s="350"/>
      <c r="F660" s="351"/>
    </row>
    <row r="661" spans="1:6" x14ac:dyDescent="0.3">
      <c r="A661" s="352"/>
      <c r="B661" s="352"/>
      <c r="C661" s="352"/>
      <c r="D661" s="353"/>
      <c r="E661" s="354"/>
      <c r="F661" s="351"/>
    </row>
    <row r="662" spans="1:6" x14ac:dyDescent="0.3">
      <c r="A662" s="347"/>
      <c r="B662" s="347"/>
      <c r="C662" s="347"/>
      <c r="D662" s="346"/>
      <c r="E662" s="350"/>
      <c r="F662" s="351"/>
    </row>
    <row r="663" spans="1:6" x14ac:dyDescent="0.3">
      <c r="A663" s="347"/>
      <c r="B663" s="347"/>
      <c r="C663" s="347"/>
      <c r="D663" s="346"/>
      <c r="E663" s="350"/>
      <c r="F663" s="351"/>
    </row>
    <row r="664" spans="1:6" x14ac:dyDescent="0.3">
      <c r="A664" s="347"/>
      <c r="B664" s="347"/>
      <c r="C664" s="347"/>
      <c r="D664" s="346"/>
      <c r="E664" s="350"/>
      <c r="F664" s="351"/>
    </row>
    <row r="665" spans="1:6" x14ac:dyDescent="0.3">
      <c r="A665" s="347"/>
      <c r="B665" s="347"/>
      <c r="C665" s="347"/>
      <c r="D665" s="346"/>
      <c r="E665" s="350"/>
      <c r="F665" s="351"/>
    </row>
    <row r="666" spans="1:6" x14ac:dyDescent="0.3">
      <c r="A666" s="347"/>
      <c r="B666" s="347"/>
      <c r="C666" s="347"/>
      <c r="D666" s="346"/>
      <c r="E666" s="350"/>
      <c r="F666" s="351"/>
    </row>
    <row r="667" spans="1:6" x14ac:dyDescent="0.3">
      <c r="A667" s="347"/>
      <c r="B667" s="347"/>
      <c r="C667" s="347"/>
      <c r="D667" s="346"/>
      <c r="E667" s="350"/>
      <c r="F667" s="351"/>
    </row>
    <row r="668" spans="1:6" x14ac:dyDescent="0.3">
      <c r="A668" s="347"/>
      <c r="B668" s="347"/>
      <c r="C668" s="347"/>
      <c r="D668" s="346"/>
      <c r="E668" s="350"/>
      <c r="F668" s="351"/>
    </row>
    <row r="669" spans="1:6" x14ac:dyDescent="0.3">
      <c r="A669" s="347"/>
      <c r="B669" s="347"/>
      <c r="C669" s="347"/>
      <c r="D669" s="346"/>
      <c r="E669" s="350"/>
      <c r="F669" s="351"/>
    </row>
    <row r="670" spans="1:6" x14ac:dyDescent="0.3">
      <c r="A670" s="347"/>
      <c r="B670" s="347"/>
      <c r="C670" s="347"/>
      <c r="D670" s="346"/>
      <c r="E670" s="350"/>
      <c r="F670" s="351"/>
    </row>
    <row r="671" spans="1:6" x14ac:dyDescent="0.3">
      <c r="A671" s="347"/>
      <c r="B671" s="347"/>
      <c r="C671" s="347"/>
      <c r="D671" s="346"/>
      <c r="E671" s="350"/>
      <c r="F671" s="351"/>
    </row>
    <row r="672" spans="1:6" x14ac:dyDescent="0.3">
      <c r="A672" s="347"/>
      <c r="B672" s="347"/>
      <c r="C672" s="347"/>
      <c r="D672" s="346"/>
      <c r="E672" s="350"/>
      <c r="F672" s="351"/>
    </row>
    <row r="673" spans="1:6" x14ac:dyDescent="0.3">
      <c r="A673" s="352"/>
      <c r="B673" s="352"/>
      <c r="C673" s="352"/>
      <c r="D673" s="353"/>
      <c r="E673" s="354"/>
      <c r="F673" s="351"/>
    </row>
    <row r="674" spans="1:6" x14ac:dyDescent="0.3">
      <c r="A674" s="347"/>
      <c r="B674" s="347"/>
      <c r="C674" s="347"/>
      <c r="D674" s="346"/>
      <c r="E674" s="350"/>
      <c r="F674" s="351"/>
    </row>
    <row r="675" spans="1:6" x14ac:dyDescent="0.3">
      <c r="A675" s="347"/>
      <c r="B675" s="347"/>
      <c r="C675" s="347"/>
      <c r="D675" s="346"/>
      <c r="E675" s="350"/>
      <c r="F675" s="351"/>
    </row>
    <row r="676" spans="1:6" x14ac:dyDescent="0.3">
      <c r="A676" s="347"/>
      <c r="B676" s="347"/>
      <c r="C676" s="347"/>
      <c r="D676" s="346"/>
      <c r="E676" s="350"/>
      <c r="F676" s="351"/>
    </row>
    <row r="677" spans="1:6" x14ac:dyDescent="0.3">
      <c r="A677" s="347"/>
      <c r="B677" s="347"/>
      <c r="C677" s="347"/>
      <c r="D677" s="346"/>
      <c r="E677" s="350"/>
      <c r="F677" s="351"/>
    </row>
    <row r="678" spans="1:6" x14ac:dyDescent="0.3">
      <c r="A678" s="347"/>
      <c r="B678" s="347"/>
      <c r="C678" s="347"/>
      <c r="D678" s="346"/>
      <c r="E678" s="350"/>
      <c r="F678" s="351"/>
    </row>
    <row r="679" spans="1:6" x14ac:dyDescent="0.3">
      <c r="A679" s="347"/>
      <c r="B679" s="347"/>
      <c r="C679" s="347"/>
      <c r="D679" s="346"/>
      <c r="E679" s="350"/>
      <c r="F679" s="351"/>
    </row>
    <row r="680" spans="1:6" x14ac:dyDescent="0.3">
      <c r="A680" s="347"/>
      <c r="B680" s="347"/>
      <c r="C680" s="347"/>
      <c r="D680" s="346"/>
      <c r="E680" s="350"/>
      <c r="F680" s="351"/>
    </row>
    <row r="681" spans="1:6" x14ac:dyDescent="0.3">
      <c r="A681" s="347"/>
      <c r="B681" s="347"/>
      <c r="C681" s="347"/>
      <c r="D681" s="346"/>
      <c r="E681" s="350"/>
      <c r="F681" s="351"/>
    </row>
    <row r="682" spans="1:6" x14ac:dyDescent="0.3">
      <c r="A682" s="347"/>
      <c r="B682" s="347"/>
      <c r="C682" s="347"/>
      <c r="D682" s="346"/>
      <c r="E682" s="350"/>
      <c r="F682" s="351"/>
    </row>
    <row r="683" spans="1:6" x14ac:dyDescent="0.3">
      <c r="A683" s="347"/>
      <c r="B683" s="347"/>
      <c r="C683" s="347"/>
      <c r="D683" s="346"/>
      <c r="E683" s="350"/>
      <c r="F683" s="351"/>
    </row>
    <row r="684" spans="1:6" x14ac:dyDescent="0.3">
      <c r="A684" s="347"/>
      <c r="B684" s="347"/>
      <c r="C684" s="347"/>
      <c r="D684" s="346"/>
      <c r="E684" s="350"/>
      <c r="F684" s="351"/>
    </row>
    <row r="685" spans="1:6" x14ac:dyDescent="0.3">
      <c r="A685" s="352"/>
      <c r="B685" s="352"/>
      <c r="C685" s="352"/>
      <c r="D685" s="353"/>
      <c r="E685" s="354"/>
      <c r="F685" s="351"/>
    </row>
    <row r="686" spans="1:6" x14ac:dyDescent="0.3">
      <c r="A686" s="347"/>
      <c r="B686" s="347"/>
      <c r="C686" s="347"/>
      <c r="D686" s="346"/>
      <c r="E686" s="350"/>
      <c r="F686" s="351"/>
    </row>
    <row r="687" spans="1:6" x14ac:dyDescent="0.3">
      <c r="A687" s="347"/>
      <c r="B687" s="347"/>
      <c r="C687" s="347"/>
      <c r="D687" s="346"/>
      <c r="E687" s="350"/>
      <c r="F687" s="351"/>
    </row>
    <row r="688" spans="1:6" x14ac:dyDescent="0.3">
      <c r="A688" s="347"/>
      <c r="B688" s="347"/>
      <c r="C688" s="347"/>
      <c r="D688" s="346"/>
      <c r="E688" s="350"/>
      <c r="F688" s="351"/>
    </row>
    <row r="689" spans="1:6" x14ac:dyDescent="0.3">
      <c r="A689" s="347"/>
      <c r="B689" s="347"/>
      <c r="C689" s="347"/>
      <c r="D689" s="346"/>
      <c r="E689" s="350"/>
      <c r="F689" s="351"/>
    </row>
    <row r="690" spans="1:6" x14ac:dyDescent="0.3">
      <c r="A690" s="347"/>
      <c r="B690" s="347"/>
      <c r="C690" s="347"/>
      <c r="D690" s="346"/>
      <c r="E690" s="350"/>
      <c r="F690" s="351"/>
    </row>
    <row r="691" spans="1:6" x14ac:dyDescent="0.3">
      <c r="A691" s="347"/>
      <c r="B691" s="347"/>
      <c r="C691" s="347"/>
      <c r="D691" s="346"/>
      <c r="E691" s="350"/>
      <c r="F691" s="351"/>
    </row>
    <row r="692" spans="1:6" x14ac:dyDescent="0.3">
      <c r="A692" s="347"/>
      <c r="B692" s="347"/>
      <c r="C692" s="347"/>
      <c r="D692" s="346"/>
      <c r="E692" s="350"/>
      <c r="F692" s="351"/>
    </row>
    <row r="693" spans="1:6" x14ac:dyDescent="0.3">
      <c r="A693" s="347"/>
      <c r="B693" s="347"/>
      <c r="C693" s="347"/>
      <c r="D693" s="346"/>
      <c r="E693" s="350"/>
      <c r="F693" s="351"/>
    </row>
    <row r="694" spans="1:6" x14ac:dyDescent="0.3">
      <c r="A694" s="347"/>
      <c r="B694" s="347"/>
      <c r="C694" s="347"/>
      <c r="D694" s="346"/>
      <c r="E694" s="350"/>
      <c r="F694" s="351"/>
    </row>
    <row r="695" spans="1:6" x14ac:dyDescent="0.3">
      <c r="A695" s="347"/>
      <c r="B695" s="347"/>
      <c r="C695" s="347"/>
      <c r="D695" s="346"/>
      <c r="E695" s="350"/>
      <c r="F695" s="351"/>
    </row>
    <row r="696" spans="1:6" x14ac:dyDescent="0.3">
      <c r="A696" s="347"/>
      <c r="B696" s="347"/>
      <c r="C696" s="347"/>
      <c r="D696" s="346"/>
      <c r="E696" s="350"/>
      <c r="F696" s="351"/>
    </row>
    <row r="697" spans="1:6" x14ac:dyDescent="0.3">
      <c r="A697" s="352"/>
      <c r="B697" s="352"/>
      <c r="C697" s="352"/>
      <c r="D697" s="353"/>
      <c r="E697" s="354"/>
      <c r="F697" s="351"/>
    </row>
    <row r="698" spans="1:6" x14ac:dyDescent="0.3">
      <c r="A698" s="347"/>
      <c r="B698" s="347"/>
      <c r="C698" s="347"/>
      <c r="D698" s="346"/>
      <c r="E698" s="350"/>
      <c r="F698" s="351"/>
    </row>
    <row r="699" spans="1:6" x14ac:dyDescent="0.3">
      <c r="A699" s="347"/>
      <c r="B699" s="347"/>
      <c r="C699" s="347"/>
      <c r="D699" s="346"/>
      <c r="E699" s="350"/>
      <c r="F699" s="351"/>
    </row>
    <row r="700" spans="1:6" x14ac:dyDescent="0.3">
      <c r="A700" s="347"/>
      <c r="B700" s="347"/>
      <c r="C700" s="347"/>
      <c r="D700" s="346"/>
      <c r="E700" s="350"/>
      <c r="F700" s="351"/>
    </row>
    <row r="701" spans="1:6" x14ac:dyDescent="0.3">
      <c r="A701" s="347"/>
      <c r="B701" s="347"/>
      <c r="C701" s="347"/>
      <c r="D701" s="346"/>
      <c r="E701" s="350"/>
      <c r="F701" s="351"/>
    </row>
    <row r="702" spans="1:6" x14ac:dyDescent="0.3">
      <c r="A702" s="347"/>
      <c r="B702" s="347"/>
      <c r="C702" s="347"/>
      <c r="D702" s="346"/>
      <c r="E702" s="350"/>
      <c r="F702" s="351"/>
    </row>
    <row r="703" spans="1:6" x14ac:dyDescent="0.3">
      <c r="A703" s="347"/>
      <c r="B703" s="347"/>
      <c r="C703" s="347"/>
      <c r="D703" s="346"/>
      <c r="E703" s="350"/>
      <c r="F703" s="351"/>
    </row>
    <row r="704" spans="1:6" x14ac:dyDescent="0.3">
      <c r="A704" s="347"/>
      <c r="B704" s="347"/>
      <c r="C704" s="347"/>
      <c r="D704" s="346"/>
      <c r="E704" s="350"/>
      <c r="F704" s="351"/>
    </row>
    <row r="705" spans="1:6" x14ac:dyDescent="0.3">
      <c r="A705" s="347"/>
      <c r="B705" s="347"/>
      <c r="C705" s="347"/>
      <c r="D705" s="346"/>
      <c r="E705" s="350"/>
      <c r="F705" s="351"/>
    </row>
    <row r="706" spans="1:6" x14ac:dyDescent="0.3">
      <c r="A706" s="347"/>
      <c r="B706" s="347"/>
      <c r="C706" s="347"/>
      <c r="D706" s="346"/>
      <c r="E706" s="350"/>
      <c r="F706" s="351"/>
    </row>
    <row r="707" spans="1:6" x14ac:dyDescent="0.3">
      <c r="A707" s="347"/>
      <c r="B707" s="347"/>
      <c r="C707" s="347"/>
      <c r="D707" s="346"/>
      <c r="E707" s="350"/>
      <c r="F707" s="351"/>
    </row>
    <row r="708" spans="1:6" x14ac:dyDescent="0.3">
      <c r="A708" s="347"/>
      <c r="B708" s="347"/>
      <c r="C708" s="347"/>
      <c r="D708" s="346"/>
      <c r="E708" s="350"/>
      <c r="F708" s="351"/>
    </row>
    <row r="709" spans="1:6" x14ac:dyDescent="0.3">
      <c r="A709" s="352"/>
      <c r="B709" s="352"/>
      <c r="C709" s="352"/>
      <c r="D709" s="353"/>
      <c r="E709" s="354"/>
      <c r="F709" s="351"/>
    </row>
    <row r="710" spans="1:6" x14ac:dyDescent="0.3">
      <c r="A710" s="347"/>
      <c r="B710" s="347"/>
      <c r="C710" s="347"/>
      <c r="D710" s="346"/>
      <c r="E710" s="350"/>
      <c r="F710" s="351"/>
    </row>
    <row r="711" spans="1:6" x14ac:dyDescent="0.3">
      <c r="A711" s="347"/>
      <c r="B711" s="347"/>
      <c r="C711" s="347"/>
      <c r="D711" s="346"/>
      <c r="E711" s="350"/>
      <c r="F711" s="351"/>
    </row>
    <row r="712" spans="1:6" x14ac:dyDescent="0.3">
      <c r="A712" s="347"/>
      <c r="B712" s="347"/>
      <c r="C712" s="347"/>
      <c r="D712" s="346"/>
      <c r="E712" s="350"/>
      <c r="F712" s="351"/>
    </row>
    <row r="713" spans="1:6" x14ac:dyDescent="0.3">
      <c r="A713" s="347"/>
      <c r="B713" s="347"/>
      <c r="C713" s="347"/>
      <c r="D713" s="346"/>
      <c r="E713" s="350"/>
      <c r="F713" s="351"/>
    </row>
    <row r="714" spans="1:6" x14ac:dyDescent="0.3">
      <c r="A714" s="347"/>
      <c r="B714" s="347"/>
      <c r="C714" s="347"/>
      <c r="D714" s="346"/>
      <c r="E714" s="350"/>
      <c r="F714" s="351"/>
    </row>
    <row r="715" spans="1:6" x14ac:dyDescent="0.3">
      <c r="A715" s="347"/>
      <c r="B715" s="347"/>
      <c r="C715" s="347"/>
      <c r="D715" s="346"/>
      <c r="E715" s="350"/>
      <c r="F715" s="351"/>
    </row>
    <row r="716" spans="1:6" x14ac:dyDescent="0.3">
      <c r="A716" s="347"/>
      <c r="B716" s="347"/>
      <c r="C716" s="347"/>
      <c r="D716" s="346"/>
      <c r="E716" s="350"/>
      <c r="F716" s="351"/>
    </row>
    <row r="717" spans="1:6" x14ac:dyDescent="0.3">
      <c r="A717" s="347"/>
      <c r="B717" s="347"/>
      <c r="C717" s="347"/>
      <c r="D717" s="346"/>
      <c r="E717" s="350"/>
      <c r="F717" s="351"/>
    </row>
    <row r="718" spans="1:6" x14ac:dyDescent="0.3">
      <c r="A718" s="347"/>
      <c r="B718" s="347"/>
      <c r="C718" s="347"/>
      <c r="D718" s="346"/>
      <c r="E718" s="350"/>
      <c r="F718" s="351"/>
    </row>
    <row r="719" spans="1:6" x14ac:dyDescent="0.3">
      <c r="A719" s="347"/>
      <c r="B719" s="347"/>
      <c r="C719" s="347"/>
      <c r="D719" s="346"/>
      <c r="E719" s="350"/>
      <c r="F719" s="351"/>
    </row>
    <row r="720" spans="1:6" x14ac:dyDescent="0.3">
      <c r="A720" s="347"/>
      <c r="B720" s="347"/>
      <c r="C720" s="347"/>
      <c r="D720" s="346"/>
      <c r="E720" s="350"/>
      <c r="F720" s="351"/>
    </row>
    <row r="721" spans="1:6" x14ac:dyDescent="0.3">
      <c r="A721" s="352"/>
      <c r="B721" s="352"/>
      <c r="C721" s="352"/>
      <c r="D721" s="353"/>
      <c r="E721" s="354"/>
      <c r="F721" s="351"/>
    </row>
    <row r="722" spans="1:6" x14ac:dyDescent="0.3">
      <c r="A722" s="347"/>
      <c r="B722" s="347"/>
      <c r="C722" s="347"/>
      <c r="D722" s="346"/>
      <c r="E722" s="350"/>
      <c r="F722" s="351"/>
    </row>
    <row r="723" spans="1:6" x14ac:dyDescent="0.3">
      <c r="A723" s="347"/>
      <c r="B723" s="347"/>
      <c r="C723" s="347"/>
      <c r="D723" s="346"/>
      <c r="E723" s="350"/>
      <c r="F723" s="351"/>
    </row>
    <row r="724" spans="1:6" x14ac:dyDescent="0.3">
      <c r="A724" s="347"/>
      <c r="B724" s="347"/>
      <c r="C724" s="347"/>
      <c r="D724" s="346"/>
      <c r="E724" s="350"/>
      <c r="F724" s="351"/>
    </row>
    <row r="725" spans="1:6" x14ac:dyDescent="0.3">
      <c r="A725" s="347"/>
      <c r="B725" s="347"/>
      <c r="C725" s="347"/>
      <c r="D725" s="346"/>
      <c r="E725" s="350"/>
      <c r="F725" s="351"/>
    </row>
    <row r="726" spans="1:6" x14ac:dyDescent="0.3">
      <c r="A726" s="347"/>
      <c r="B726" s="347"/>
      <c r="C726" s="347"/>
      <c r="D726" s="346"/>
      <c r="E726" s="350"/>
      <c r="F726" s="351"/>
    </row>
    <row r="727" spans="1:6" x14ac:dyDescent="0.3">
      <c r="A727" s="347"/>
      <c r="B727" s="347"/>
      <c r="C727" s="347"/>
      <c r="D727" s="346"/>
      <c r="E727" s="350"/>
      <c r="F727" s="351"/>
    </row>
    <row r="728" spans="1:6" x14ac:dyDescent="0.3">
      <c r="A728" s="347"/>
      <c r="B728" s="347"/>
      <c r="C728" s="347"/>
      <c r="D728" s="346"/>
      <c r="E728" s="350"/>
      <c r="F728" s="351"/>
    </row>
    <row r="729" spans="1:6" x14ac:dyDescent="0.3">
      <c r="A729" s="347"/>
      <c r="B729" s="347"/>
      <c r="C729" s="347"/>
      <c r="D729" s="346"/>
      <c r="E729" s="350"/>
      <c r="F729" s="351"/>
    </row>
    <row r="730" spans="1:6" x14ac:dyDescent="0.3">
      <c r="A730" s="352"/>
      <c r="B730" s="352"/>
      <c r="C730" s="352"/>
      <c r="D730" s="353"/>
      <c r="E730" s="354"/>
      <c r="F730" s="351"/>
    </row>
    <row r="731" spans="1:6" x14ac:dyDescent="0.3">
      <c r="A731" s="347"/>
      <c r="B731" s="347"/>
      <c r="C731" s="347"/>
      <c r="D731" s="346"/>
      <c r="E731" s="350"/>
      <c r="F731" s="351"/>
    </row>
    <row r="732" spans="1:6" x14ac:dyDescent="0.3">
      <c r="A732" s="347"/>
      <c r="B732" s="347"/>
      <c r="C732" s="347"/>
      <c r="D732" s="346"/>
      <c r="E732" s="350"/>
      <c r="F732" s="351"/>
    </row>
    <row r="733" spans="1:6" x14ac:dyDescent="0.3">
      <c r="A733" s="347"/>
      <c r="B733" s="347"/>
      <c r="C733" s="347"/>
      <c r="D733" s="346"/>
      <c r="E733" s="350"/>
      <c r="F733" s="351"/>
    </row>
    <row r="734" spans="1:6" x14ac:dyDescent="0.3">
      <c r="A734" s="347"/>
      <c r="B734" s="347"/>
      <c r="C734" s="347"/>
      <c r="D734" s="346"/>
      <c r="E734" s="350"/>
      <c r="F734" s="351"/>
    </row>
    <row r="735" spans="1:6" x14ac:dyDescent="0.3">
      <c r="A735" s="347"/>
      <c r="B735" s="347"/>
      <c r="C735" s="347"/>
      <c r="D735" s="346"/>
      <c r="E735" s="350"/>
      <c r="F735" s="351"/>
    </row>
    <row r="736" spans="1:6" x14ac:dyDescent="0.3">
      <c r="A736" s="347"/>
      <c r="B736" s="347"/>
      <c r="C736" s="347"/>
      <c r="D736" s="346"/>
      <c r="E736" s="350"/>
      <c r="F736" s="351"/>
    </row>
    <row r="737" spans="1:6" x14ac:dyDescent="0.3">
      <c r="A737" s="347"/>
      <c r="B737" s="347"/>
      <c r="C737" s="347"/>
      <c r="D737" s="346"/>
      <c r="E737" s="350"/>
      <c r="F737" s="351"/>
    </row>
    <row r="738" spans="1:6" x14ac:dyDescent="0.3">
      <c r="A738" s="347"/>
      <c r="B738" s="347"/>
      <c r="C738" s="347"/>
      <c r="D738" s="346"/>
      <c r="E738" s="350"/>
      <c r="F738" s="351"/>
    </row>
    <row r="739" spans="1:6" x14ac:dyDescent="0.3">
      <c r="A739" s="347"/>
      <c r="B739" s="347"/>
      <c r="C739" s="347"/>
      <c r="D739" s="346"/>
      <c r="E739" s="350"/>
      <c r="F739" s="351"/>
    </row>
    <row r="740" spans="1:6" x14ac:dyDescent="0.3">
      <c r="A740" s="347"/>
      <c r="B740" s="347"/>
      <c r="C740" s="347"/>
      <c r="D740" s="346"/>
      <c r="E740" s="350"/>
      <c r="F740" s="351"/>
    </row>
    <row r="741" spans="1:6" x14ac:dyDescent="0.3">
      <c r="A741" s="347"/>
      <c r="B741" s="347"/>
      <c r="C741" s="347"/>
      <c r="D741" s="346"/>
      <c r="E741" s="350"/>
      <c r="F741" s="351"/>
    </row>
    <row r="742" spans="1:6" x14ac:dyDescent="0.3">
      <c r="A742" s="347"/>
      <c r="B742" s="347"/>
      <c r="C742" s="347"/>
      <c r="D742" s="346"/>
      <c r="E742" s="350"/>
      <c r="F742" s="351"/>
    </row>
    <row r="743" spans="1:6" x14ac:dyDescent="0.3">
      <c r="A743" s="347"/>
      <c r="B743" s="347"/>
      <c r="C743" s="347"/>
      <c r="D743" s="346"/>
      <c r="E743" s="350"/>
      <c r="F743" s="351"/>
    </row>
    <row r="744" spans="1:6" x14ac:dyDescent="0.3">
      <c r="A744" s="347"/>
      <c r="B744" s="347"/>
      <c r="C744" s="347"/>
      <c r="D744" s="346"/>
      <c r="E744" s="350"/>
      <c r="F744" s="351"/>
    </row>
    <row r="745" spans="1:6" x14ac:dyDescent="0.3">
      <c r="A745" s="347"/>
      <c r="B745" s="347"/>
      <c r="C745" s="347"/>
      <c r="D745" s="346"/>
      <c r="E745" s="350"/>
      <c r="F745" s="351"/>
    </row>
    <row r="746" spans="1:6" x14ac:dyDescent="0.3">
      <c r="A746" s="347"/>
      <c r="B746" s="347"/>
      <c r="C746" s="347"/>
      <c r="D746" s="346"/>
      <c r="E746" s="350"/>
      <c r="F746" s="351"/>
    </row>
    <row r="747" spans="1:6" x14ac:dyDescent="0.3">
      <c r="A747" s="347"/>
      <c r="B747" s="347"/>
      <c r="C747" s="347"/>
      <c r="D747" s="346"/>
      <c r="E747" s="350"/>
      <c r="F747" s="351"/>
    </row>
    <row r="748" spans="1:6" x14ac:dyDescent="0.3">
      <c r="A748" s="347"/>
      <c r="B748" s="347"/>
      <c r="C748" s="347"/>
      <c r="D748" s="346"/>
      <c r="E748" s="350"/>
      <c r="F748" s="351"/>
    </row>
    <row r="749" spans="1:6" x14ac:dyDescent="0.3">
      <c r="A749" s="347"/>
      <c r="B749" s="347"/>
      <c r="C749" s="347"/>
      <c r="D749" s="346"/>
      <c r="E749" s="350"/>
      <c r="F749" s="351"/>
    </row>
    <row r="750" spans="1:6" x14ac:dyDescent="0.3">
      <c r="A750" s="347"/>
      <c r="B750" s="347"/>
      <c r="C750" s="347"/>
      <c r="D750" s="346"/>
      <c r="E750" s="350"/>
      <c r="F750" s="351"/>
    </row>
    <row r="751" spans="1:6" x14ac:dyDescent="0.3">
      <c r="A751" s="347"/>
      <c r="B751" s="347"/>
      <c r="C751" s="347"/>
      <c r="D751" s="346"/>
      <c r="E751" s="350"/>
      <c r="F751" s="351"/>
    </row>
    <row r="752" spans="1:6" x14ac:dyDescent="0.3">
      <c r="A752" s="347"/>
      <c r="B752" s="347"/>
      <c r="C752" s="347"/>
      <c r="D752" s="346"/>
      <c r="E752" s="350"/>
      <c r="F752" s="351"/>
    </row>
    <row r="753" spans="1:6" x14ac:dyDescent="0.3">
      <c r="A753" s="347"/>
      <c r="B753" s="347"/>
      <c r="C753" s="347"/>
      <c r="D753" s="346"/>
      <c r="E753" s="350"/>
      <c r="F753" s="351"/>
    </row>
    <row r="754" spans="1:6" x14ac:dyDescent="0.3">
      <c r="A754" s="347"/>
      <c r="B754" s="347"/>
      <c r="C754" s="347"/>
      <c r="D754" s="346"/>
      <c r="E754" s="350"/>
      <c r="F754" s="351"/>
    </row>
    <row r="755" spans="1:6" x14ac:dyDescent="0.3">
      <c r="A755" s="347"/>
      <c r="B755" s="347"/>
      <c r="C755" s="347"/>
      <c r="D755" s="346"/>
      <c r="E755" s="350"/>
      <c r="F755" s="351"/>
    </row>
    <row r="756" spans="1:6" x14ac:dyDescent="0.3">
      <c r="A756" s="347"/>
      <c r="B756" s="347"/>
      <c r="C756" s="347"/>
      <c r="D756" s="346"/>
      <c r="E756" s="350"/>
      <c r="F756" s="351"/>
    </row>
    <row r="757" spans="1:6" x14ac:dyDescent="0.3">
      <c r="A757" s="347"/>
      <c r="B757" s="347"/>
      <c r="C757" s="347"/>
      <c r="D757" s="346"/>
      <c r="E757" s="350"/>
      <c r="F757" s="351"/>
    </row>
    <row r="758" spans="1:6" x14ac:dyDescent="0.3">
      <c r="A758" s="352"/>
      <c r="B758" s="352"/>
      <c r="C758" s="352"/>
      <c r="D758" s="353"/>
      <c r="E758" s="354"/>
      <c r="F758" s="351"/>
    </row>
    <row r="759" spans="1:6" x14ac:dyDescent="0.3">
      <c r="A759" s="347"/>
      <c r="B759" s="347"/>
      <c r="C759" s="347"/>
      <c r="D759" s="346"/>
      <c r="E759" s="350"/>
      <c r="F759" s="351"/>
    </row>
    <row r="760" spans="1:6" x14ac:dyDescent="0.3">
      <c r="A760" s="347"/>
      <c r="B760" s="347"/>
      <c r="C760" s="347"/>
      <c r="D760" s="346"/>
      <c r="E760" s="350"/>
      <c r="F760" s="351"/>
    </row>
    <row r="761" spans="1:6" x14ac:dyDescent="0.3">
      <c r="A761" s="347"/>
      <c r="B761" s="347"/>
      <c r="C761" s="347"/>
      <c r="D761" s="346"/>
      <c r="E761" s="350"/>
      <c r="F761" s="351"/>
    </row>
    <row r="762" spans="1:6" x14ac:dyDescent="0.3">
      <c r="A762" s="347"/>
      <c r="B762" s="347"/>
      <c r="C762" s="347"/>
      <c r="D762" s="346"/>
      <c r="E762" s="350"/>
      <c r="F762" s="351"/>
    </row>
    <row r="763" spans="1:6" x14ac:dyDescent="0.3">
      <c r="A763" s="347"/>
      <c r="B763" s="347"/>
      <c r="C763" s="347"/>
      <c r="D763" s="346"/>
      <c r="E763" s="350"/>
      <c r="F763" s="351"/>
    </row>
    <row r="764" spans="1:6" x14ac:dyDescent="0.3">
      <c r="A764" s="347"/>
      <c r="B764" s="347"/>
      <c r="C764" s="347"/>
      <c r="D764" s="346"/>
      <c r="E764" s="350"/>
      <c r="F764" s="351"/>
    </row>
    <row r="765" spans="1:6" x14ac:dyDescent="0.3">
      <c r="A765" s="347"/>
      <c r="B765" s="347"/>
      <c r="C765" s="347"/>
      <c r="D765" s="346"/>
      <c r="E765" s="350"/>
      <c r="F765" s="351"/>
    </row>
    <row r="766" spans="1:6" x14ac:dyDescent="0.3">
      <c r="A766" s="347"/>
      <c r="B766" s="347"/>
      <c r="C766" s="347"/>
      <c r="D766" s="346"/>
      <c r="E766" s="350"/>
      <c r="F766" s="351"/>
    </row>
    <row r="767" spans="1:6" x14ac:dyDescent="0.3">
      <c r="A767" s="352"/>
      <c r="B767" s="352"/>
      <c r="C767" s="352"/>
      <c r="D767" s="353"/>
      <c r="E767" s="354"/>
      <c r="F767" s="351"/>
    </row>
    <row r="768" spans="1:6" x14ac:dyDescent="0.3">
      <c r="A768" s="347"/>
      <c r="B768" s="347"/>
      <c r="C768" s="347"/>
      <c r="D768" s="346"/>
      <c r="E768" s="350"/>
      <c r="F768" s="351"/>
    </row>
    <row r="769" spans="1:6" x14ac:dyDescent="0.3">
      <c r="A769" s="347"/>
      <c r="B769" s="347"/>
      <c r="C769" s="347"/>
      <c r="D769" s="346"/>
      <c r="E769" s="350"/>
      <c r="F769" s="351"/>
    </row>
    <row r="770" spans="1:6" x14ac:dyDescent="0.3">
      <c r="A770" s="347"/>
      <c r="B770" s="347"/>
      <c r="C770" s="347"/>
      <c r="D770" s="346"/>
      <c r="E770" s="350"/>
      <c r="F770" s="351"/>
    </row>
    <row r="771" spans="1:6" x14ac:dyDescent="0.3">
      <c r="A771" s="347"/>
      <c r="B771" s="347"/>
      <c r="C771" s="347"/>
      <c r="D771" s="346"/>
      <c r="E771" s="350"/>
      <c r="F771" s="351"/>
    </row>
    <row r="772" spans="1:6" x14ac:dyDescent="0.3">
      <c r="A772" s="347"/>
      <c r="B772" s="347"/>
      <c r="C772" s="347"/>
      <c r="D772" s="346"/>
      <c r="E772" s="350"/>
      <c r="F772" s="351"/>
    </row>
    <row r="773" spans="1:6" x14ac:dyDescent="0.3">
      <c r="A773" s="347"/>
      <c r="B773" s="347"/>
      <c r="C773" s="347"/>
      <c r="D773" s="346"/>
      <c r="E773" s="350"/>
      <c r="F773" s="351"/>
    </row>
    <row r="774" spans="1:6" x14ac:dyDescent="0.3">
      <c r="A774" s="347"/>
      <c r="B774" s="347"/>
      <c r="C774" s="347"/>
      <c r="D774" s="346"/>
      <c r="E774" s="350"/>
      <c r="F774" s="351"/>
    </row>
    <row r="775" spans="1:6" x14ac:dyDescent="0.3">
      <c r="A775" s="352"/>
      <c r="B775" s="352"/>
      <c r="C775" s="352"/>
      <c r="D775" s="353"/>
      <c r="E775" s="354"/>
      <c r="F775" s="351"/>
    </row>
    <row r="776" spans="1:6" x14ac:dyDescent="0.3">
      <c r="A776" s="347"/>
      <c r="B776" s="347"/>
      <c r="C776" s="347"/>
      <c r="D776" s="346"/>
      <c r="E776" s="350"/>
      <c r="F776" s="351"/>
    </row>
    <row r="777" spans="1:6" x14ac:dyDescent="0.3">
      <c r="A777" s="347"/>
      <c r="B777" s="347"/>
      <c r="C777" s="347"/>
      <c r="D777" s="346"/>
      <c r="E777" s="350"/>
      <c r="F777" s="351"/>
    </row>
    <row r="778" spans="1:6" x14ac:dyDescent="0.3">
      <c r="A778" s="347"/>
      <c r="B778" s="347"/>
      <c r="C778" s="347"/>
      <c r="D778" s="346"/>
      <c r="E778" s="350"/>
      <c r="F778" s="351"/>
    </row>
    <row r="779" spans="1:6" x14ac:dyDescent="0.3">
      <c r="A779" s="347"/>
      <c r="B779" s="347"/>
      <c r="C779" s="347"/>
      <c r="D779" s="346"/>
      <c r="E779" s="350"/>
      <c r="F779" s="351"/>
    </row>
    <row r="780" spans="1:6" x14ac:dyDescent="0.3">
      <c r="A780" s="347"/>
      <c r="B780" s="347"/>
      <c r="C780" s="347"/>
      <c r="D780" s="346"/>
      <c r="E780" s="350"/>
      <c r="F780" s="351"/>
    </row>
    <row r="781" spans="1:6" x14ac:dyDescent="0.3">
      <c r="A781" s="347"/>
      <c r="B781" s="347"/>
      <c r="C781" s="347"/>
      <c r="D781" s="346"/>
      <c r="E781" s="350"/>
      <c r="F781" s="351"/>
    </row>
    <row r="782" spans="1:6" x14ac:dyDescent="0.3">
      <c r="A782" s="347"/>
      <c r="B782" s="347"/>
      <c r="C782" s="347"/>
      <c r="D782" s="346"/>
      <c r="E782" s="350"/>
      <c r="F782" s="351"/>
    </row>
    <row r="783" spans="1:6" x14ac:dyDescent="0.3">
      <c r="A783" s="347"/>
      <c r="B783" s="347"/>
      <c r="C783" s="347"/>
      <c r="D783" s="346"/>
      <c r="E783" s="350"/>
      <c r="F783" s="351"/>
    </row>
    <row r="784" spans="1:6" x14ac:dyDescent="0.3">
      <c r="A784" s="352"/>
      <c r="B784" s="352"/>
      <c r="C784" s="352"/>
      <c r="D784" s="353"/>
      <c r="E784" s="354"/>
      <c r="F784" s="351"/>
    </row>
    <row r="785" spans="1:6" x14ac:dyDescent="0.3">
      <c r="A785" s="347"/>
      <c r="B785" s="347"/>
      <c r="C785" s="347"/>
      <c r="D785" s="346"/>
      <c r="E785" s="350"/>
      <c r="F785" s="351"/>
    </row>
    <row r="786" spans="1:6" x14ac:dyDescent="0.3">
      <c r="A786" s="347"/>
      <c r="B786" s="347"/>
      <c r="C786" s="347"/>
      <c r="D786" s="346"/>
      <c r="E786" s="350"/>
      <c r="F786" s="351"/>
    </row>
    <row r="787" spans="1:6" x14ac:dyDescent="0.3">
      <c r="A787" s="347"/>
      <c r="B787" s="347"/>
      <c r="C787" s="347"/>
      <c r="D787" s="346"/>
      <c r="E787" s="350"/>
      <c r="F787" s="351"/>
    </row>
    <row r="788" spans="1:6" x14ac:dyDescent="0.3">
      <c r="A788" s="347"/>
      <c r="B788" s="347"/>
      <c r="C788" s="347"/>
      <c r="D788" s="346"/>
      <c r="E788" s="350"/>
      <c r="F788" s="351"/>
    </row>
    <row r="789" spans="1:6" x14ac:dyDescent="0.3">
      <c r="A789" s="347"/>
      <c r="B789" s="347"/>
      <c r="C789" s="347"/>
      <c r="D789" s="346"/>
      <c r="E789" s="350"/>
      <c r="F789" s="351"/>
    </row>
    <row r="790" spans="1:6" x14ac:dyDescent="0.3">
      <c r="A790" s="347"/>
      <c r="B790" s="347"/>
      <c r="C790" s="347"/>
      <c r="D790" s="346"/>
      <c r="E790" s="350"/>
      <c r="F790" s="351"/>
    </row>
    <row r="791" spans="1:6" x14ac:dyDescent="0.3">
      <c r="A791" s="347"/>
      <c r="B791" s="347"/>
      <c r="C791" s="347"/>
      <c r="D791" s="346"/>
      <c r="E791" s="350"/>
      <c r="F791" s="351"/>
    </row>
    <row r="792" spans="1:6" x14ac:dyDescent="0.3">
      <c r="A792" s="347"/>
      <c r="B792" s="347"/>
      <c r="C792" s="347"/>
      <c r="D792" s="346"/>
      <c r="E792" s="350"/>
      <c r="F792" s="351"/>
    </row>
    <row r="793" spans="1:6" x14ac:dyDescent="0.3">
      <c r="A793" s="352"/>
      <c r="B793" s="352"/>
      <c r="C793" s="352"/>
      <c r="D793" s="353"/>
      <c r="E793" s="354"/>
      <c r="F793" s="351"/>
    </row>
    <row r="794" spans="1:6" x14ac:dyDescent="0.3">
      <c r="A794" s="347"/>
      <c r="B794" s="347"/>
      <c r="C794" s="347"/>
      <c r="D794" s="346"/>
      <c r="E794" s="350"/>
      <c r="F794" s="351"/>
    </row>
    <row r="795" spans="1:6" x14ac:dyDescent="0.3">
      <c r="A795" s="347"/>
      <c r="B795" s="347"/>
      <c r="C795" s="347"/>
      <c r="D795" s="346"/>
      <c r="E795" s="350"/>
      <c r="F795" s="351"/>
    </row>
    <row r="796" spans="1:6" x14ac:dyDescent="0.3">
      <c r="A796" s="347"/>
      <c r="B796" s="347"/>
      <c r="C796" s="347"/>
      <c r="D796" s="346"/>
      <c r="E796" s="350"/>
      <c r="F796" s="351"/>
    </row>
    <row r="797" spans="1:6" x14ac:dyDescent="0.3">
      <c r="A797" s="347"/>
      <c r="B797" s="347"/>
      <c r="C797" s="347"/>
      <c r="D797" s="346"/>
      <c r="E797" s="350"/>
      <c r="F797" s="351"/>
    </row>
    <row r="798" spans="1:6" x14ac:dyDescent="0.3">
      <c r="A798" s="347"/>
      <c r="B798" s="347"/>
      <c r="C798" s="347"/>
      <c r="D798" s="346"/>
      <c r="E798" s="350"/>
      <c r="F798" s="351"/>
    </row>
    <row r="799" spans="1:6" x14ac:dyDescent="0.3">
      <c r="A799" s="347"/>
      <c r="B799" s="347"/>
      <c r="C799" s="347"/>
      <c r="D799" s="346"/>
      <c r="E799" s="350"/>
      <c r="F799" s="351"/>
    </row>
    <row r="800" spans="1:6" x14ac:dyDescent="0.3">
      <c r="A800" s="347"/>
      <c r="B800" s="347"/>
      <c r="C800" s="347"/>
      <c r="D800" s="346"/>
      <c r="E800" s="350"/>
      <c r="F800" s="351"/>
    </row>
    <row r="801" spans="1:6" x14ac:dyDescent="0.3">
      <c r="A801" s="347"/>
      <c r="B801" s="347"/>
      <c r="C801" s="347"/>
      <c r="D801" s="346"/>
      <c r="E801" s="350"/>
      <c r="F801" s="351"/>
    </row>
    <row r="802" spans="1:6" x14ac:dyDescent="0.3">
      <c r="A802" s="352"/>
      <c r="B802" s="352"/>
      <c r="C802" s="352"/>
      <c r="D802" s="353"/>
      <c r="E802" s="354"/>
      <c r="F802" s="351"/>
    </row>
    <row r="803" spans="1:6" x14ac:dyDescent="0.3">
      <c r="A803" s="347"/>
      <c r="B803" s="347"/>
      <c r="C803" s="347"/>
      <c r="D803" s="346"/>
      <c r="E803" s="350"/>
      <c r="F803" s="351"/>
    </row>
    <row r="804" spans="1:6" x14ac:dyDescent="0.3">
      <c r="A804" s="347"/>
      <c r="B804" s="347"/>
      <c r="C804" s="347"/>
      <c r="D804" s="346"/>
      <c r="E804" s="350"/>
      <c r="F804" s="351"/>
    </row>
    <row r="805" spans="1:6" x14ac:dyDescent="0.3">
      <c r="A805" s="347"/>
      <c r="B805" s="347"/>
      <c r="C805" s="347"/>
      <c r="D805" s="346"/>
      <c r="E805" s="350"/>
      <c r="F805" s="351"/>
    </row>
    <row r="806" spans="1:6" x14ac:dyDescent="0.3">
      <c r="A806" s="347"/>
      <c r="B806" s="347"/>
      <c r="C806" s="347"/>
      <c r="D806" s="346"/>
      <c r="E806" s="350"/>
      <c r="F806" s="351"/>
    </row>
    <row r="807" spans="1:6" x14ac:dyDescent="0.3">
      <c r="A807" s="347"/>
      <c r="B807" s="347"/>
      <c r="C807" s="347"/>
      <c r="D807" s="346"/>
      <c r="E807" s="350"/>
      <c r="F807" s="351"/>
    </row>
    <row r="808" spans="1:6" x14ac:dyDescent="0.3">
      <c r="A808" s="347"/>
      <c r="B808" s="347"/>
      <c r="C808" s="347"/>
      <c r="D808" s="346"/>
      <c r="E808" s="350"/>
      <c r="F808" s="351"/>
    </row>
    <row r="809" spans="1:6" x14ac:dyDescent="0.3">
      <c r="A809" s="347"/>
      <c r="B809" s="347"/>
      <c r="C809" s="347"/>
      <c r="D809" s="346"/>
      <c r="E809" s="350"/>
      <c r="F809" s="351"/>
    </row>
    <row r="810" spans="1:6" x14ac:dyDescent="0.3">
      <c r="A810" s="347"/>
      <c r="B810" s="347"/>
      <c r="C810" s="347"/>
      <c r="D810" s="346"/>
      <c r="E810" s="350"/>
      <c r="F810" s="351"/>
    </row>
    <row r="811" spans="1:6" x14ac:dyDescent="0.3">
      <c r="A811" s="355"/>
      <c r="B811" s="355"/>
      <c r="C811" s="355"/>
      <c r="D811" s="345"/>
      <c r="E811" s="354"/>
      <c r="F811" s="351"/>
    </row>
    <row r="812" spans="1:6" x14ac:dyDescent="0.3">
      <c r="A812" s="352"/>
      <c r="B812" s="352"/>
      <c r="C812" s="352"/>
      <c r="D812" s="353"/>
      <c r="E812" s="354"/>
      <c r="F812" s="351"/>
    </row>
    <row r="813" spans="1:6" x14ac:dyDescent="0.3">
      <c r="A813" s="348"/>
      <c r="B813" s="348"/>
      <c r="C813" s="348"/>
      <c r="D813" s="348"/>
      <c r="E813" s="348"/>
      <c r="F813" s="349"/>
    </row>
    <row r="814" spans="1:6" x14ac:dyDescent="0.3">
      <c r="A814" s="355"/>
      <c r="B814" s="355"/>
      <c r="C814" s="355"/>
      <c r="D814" s="345"/>
      <c r="E814" s="354"/>
      <c r="F814" s="351"/>
    </row>
    <row r="815" spans="1:6" x14ac:dyDescent="0.3">
      <c r="A815" s="352"/>
      <c r="B815" s="352"/>
      <c r="C815" s="352"/>
      <c r="D815" s="353"/>
      <c r="E815" s="354"/>
      <c r="F815" s="351"/>
    </row>
    <row r="816" spans="1:6" x14ac:dyDescent="0.3">
      <c r="A816" s="347"/>
      <c r="B816" s="347"/>
      <c r="C816" s="347"/>
      <c r="D816" s="346"/>
      <c r="E816" s="350"/>
      <c r="F816" s="351"/>
    </row>
    <row r="817" spans="1:6" x14ac:dyDescent="0.3">
      <c r="A817" s="355"/>
      <c r="B817" s="355"/>
      <c r="C817" s="355"/>
      <c r="D817" s="345"/>
      <c r="E817" s="354"/>
      <c r="F817" s="351"/>
    </row>
    <row r="818" spans="1:6" x14ac:dyDescent="0.3">
      <c r="A818" s="352"/>
      <c r="B818" s="352"/>
      <c r="C818" s="352"/>
      <c r="D818" s="353"/>
      <c r="E818" s="354"/>
      <c r="F818" s="351"/>
    </row>
    <row r="819" spans="1:6" x14ac:dyDescent="0.3">
      <c r="A819" s="347"/>
      <c r="B819" s="347"/>
      <c r="C819" s="347"/>
      <c r="D819" s="346"/>
      <c r="E819" s="350"/>
      <c r="F819" s="351"/>
    </row>
    <row r="820" spans="1:6" x14ac:dyDescent="0.3">
      <c r="A820" s="347"/>
      <c r="B820" s="347"/>
      <c r="C820" s="347"/>
      <c r="D820" s="346"/>
      <c r="E820" s="350"/>
      <c r="F820" s="351"/>
    </row>
    <row r="821" spans="1:6" x14ac:dyDescent="0.3">
      <c r="A821" s="347"/>
      <c r="B821" s="347"/>
      <c r="C821" s="347"/>
      <c r="D821" s="346"/>
      <c r="E821" s="350"/>
      <c r="F821" s="351"/>
    </row>
    <row r="822" spans="1:6" x14ac:dyDescent="0.3">
      <c r="A822" s="347"/>
      <c r="B822" s="347"/>
      <c r="C822" s="347"/>
      <c r="D822" s="346"/>
      <c r="E822" s="350"/>
      <c r="F822" s="351"/>
    </row>
    <row r="823" spans="1:6" x14ac:dyDescent="0.3">
      <c r="A823" s="347"/>
      <c r="B823" s="347"/>
      <c r="C823" s="347"/>
      <c r="D823" s="346"/>
      <c r="E823" s="350"/>
      <c r="F823" s="351"/>
    </row>
    <row r="824" spans="1:6" x14ac:dyDescent="0.3">
      <c r="A824" s="347"/>
      <c r="B824" s="347"/>
      <c r="C824" s="347"/>
      <c r="D824" s="346"/>
      <c r="E824" s="350"/>
      <c r="F824" s="351"/>
    </row>
    <row r="825" spans="1:6" x14ac:dyDescent="0.3">
      <c r="A825" s="347"/>
      <c r="B825" s="347"/>
      <c r="C825" s="347"/>
      <c r="D825" s="346"/>
      <c r="E825" s="350"/>
      <c r="F825" s="351"/>
    </row>
    <row r="826" spans="1:6" x14ac:dyDescent="0.3">
      <c r="A826" s="347"/>
      <c r="B826" s="347"/>
      <c r="C826" s="347"/>
      <c r="D826" s="346"/>
      <c r="E826" s="350"/>
      <c r="F826" s="351"/>
    </row>
    <row r="827" spans="1:6" x14ac:dyDescent="0.3">
      <c r="A827" s="347"/>
      <c r="B827" s="347"/>
      <c r="C827" s="347"/>
      <c r="D827" s="346"/>
      <c r="E827" s="350"/>
      <c r="F827" s="351"/>
    </row>
    <row r="828" spans="1:6" x14ac:dyDescent="0.3">
      <c r="A828" s="347"/>
      <c r="B828" s="347"/>
      <c r="C828" s="347"/>
      <c r="D828" s="346"/>
      <c r="E828" s="350"/>
      <c r="F828" s="351"/>
    </row>
    <row r="829" spans="1:6" x14ac:dyDescent="0.3">
      <c r="A829" s="347"/>
      <c r="B829" s="347"/>
      <c r="C829" s="347"/>
      <c r="D829" s="346"/>
      <c r="E829" s="350"/>
      <c r="F829" s="351"/>
    </row>
    <row r="830" spans="1:6" x14ac:dyDescent="0.3">
      <c r="A830" s="352"/>
      <c r="B830" s="352"/>
      <c r="C830" s="352"/>
      <c r="D830" s="353"/>
      <c r="E830" s="354"/>
      <c r="F830" s="351"/>
    </row>
    <row r="831" spans="1:6" x14ac:dyDescent="0.3">
      <c r="A831" s="347"/>
      <c r="B831" s="347"/>
      <c r="C831" s="347"/>
      <c r="D831" s="346"/>
      <c r="E831" s="350"/>
      <c r="F831" s="351"/>
    </row>
    <row r="832" spans="1:6" x14ac:dyDescent="0.3">
      <c r="A832" s="347"/>
      <c r="B832" s="347"/>
      <c r="C832" s="347"/>
      <c r="D832" s="346"/>
      <c r="E832" s="350"/>
      <c r="F832" s="351"/>
    </row>
    <row r="833" spans="1:6" x14ac:dyDescent="0.3">
      <c r="A833" s="347"/>
      <c r="B833" s="347"/>
      <c r="C833" s="347"/>
      <c r="D833" s="346"/>
      <c r="E833" s="350"/>
      <c r="F833" s="351"/>
    </row>
    <row r="834" spans="1:6" x14ac:dyDescent="0.3">
      <c r="A834" s="347"/>
      <c r="B834" s="347"/>
      <c r="C834" s="347"/>
      <c r="D834" s="346"/>
      <c r="E834" s="350"/>
      <c r="F834" s="351"/>
    </row>
    <row r="835" spans="1:6" x14ac:dyDescent="0.3">
      <c r="A835" s="347"/>
      <c r="B835" s="347"/>
      <c r="C835" s="347"/>
      <c r="D835" s="346"/>
      <c r="E835" s="350"/>
      <c r="F835" s="351"/>
    </row>
    <row r="836" spans="1:6" x14ac:dyDescent="0.3">
      <c r="A836" s="347"/>
      <c r="B836" s="347"/>
      <c r="C836" s="347"/>
      <c r="D836" s="346"/>
      <c r="E836" s="350"/>
      <c r="F836" s="351"/>
    </row>
    <row r="837" spans="1:6" x14ac:dyDescent="0.3">
      <c r="A837" s="347"/>
      <c r="B837" s="347"/>
      <c r="C837" s="347"/>
      <c r="D837" s="346"/>
      <c r="E837" s="350"/>
      <c r="F837" s="351"/>
    </row>
    <row r="838" spans="1:6" x14ac:dyDescent="0.3">
      <c r="A838" s="347"/>
      <c r="B838" s="347"/>
      <c r="C838" s="347"/>
      <c r="D838" s="346"/>
      <c r="E838" s="350"/>
      <c r="F838" s="351"/>
    </row>
    <row r="839" spans="1:6" x14ac:dyDescent="0.3">
      <c r="A839" s="347"/>
      <c r="B839" s="347"/>
      <c r="C839" s="347"/>
      <c r="D839" s="346"/>
      <c r="E839" s="350"/>
      <c r="F839" s="351"/>
    </row>
    <row r="840" spans="1:6" x14ac:dyDescent="0.3">
      <c r="A840" s="347"/>
      <c r="B840" s="347"/>
      <c r="C840" s="347"/>
      <c r="D840" s="346"/>
      <c r="E840" s="350"/>
      <c r="F840" s="351"/>
    </row>
    <row r="841" spans="1:6" x14ac:dyDescent="0.3">
      <c r="A841" s="347"/>
      <c r="B841" s="347"/>
      <c r="C841" s="347"/>
      <c r="D841" s="346"/>
      <c r="E841" s="350"/>
      <c r="F841" s="351"/>
    </row>
    <row r="842" spans="1:6" x14ac:dyDescent="0.3">
      <c r="A842" s="352"/>
      <c r="B842" s="352"/>
      <c r="C842" s="352"/>
      <c r="D842" s="353"/>
      <c r="E842" s="354"/>
      <c r="F842" s="351"/>
    </row>
    <row r="843" spans="1:6" x14ac:dyDescent="0.3">
      <c r="A843" s="347"/>
      <c r="B843" s="347"/>
      <c r="C843" s="347"/>
      <c r="D843" s="346"/>
      <c r="E843" s="350"/>
      <c r="F843" s="351"/>
    </row>
    <row r="844" spans="1:6" x14ac:dyDescent="0.3">
      <c r="A844" s="347"/>
      <c r="B844" s="347"/>
      <c r="C844" s="347"/>
      <c r="D844" s="346"/>
      <c r="E844" s="350"/>
      <c r="F844" s="351"/>
    </row>
    <row r="845" spans="1:6" x14ac:dyDescent="0.3">
      <c r="A845" s="347"/>
      <c r="B845" s="347"/>
      <c r="C845" s="347"/>
      <c r="D845" s="346"/>
      <c r="E845" s="350"/>
      <c r="F845" s="351"/>
    </row>
    <row r="846" spans="1:6" x14ac:dyDescent="0.3">
      <c r="A846" s="347"/>
      <c r="B846" s="347"/>
      <c r="C846" s="347"/>
      <c r="D846" s="346"/>
      <c r="E846" s="350"/>
      <c r="F846" s="351"/>
    </row>
    <row r="847" spans="1:6" x14ac:dyDescent="0.3">
      <c r="A847" s="347"/>
      <c r="B847" s="347"/>
      <c r="C847" s="347"/>
      <c r="D847" s="346"/>
      <c r="E847" s="350"/>
      <c r="F847" s="351"/>
    </row>
    <row r="848" spans="1:6" x14ac:dyDescent="0.3">
      <c r="A848" s="347"/>
      <c r="B848" s="347"/>
      <c r="C848" s="347"/>
      <c r="D848" s="346"/>
      <c r="E848" s="350"/>
      <c r="F848" s="351"/>
    </row>
    <row r="849" spans="1:6" x14ac:dyDescent="0.3">
      <c r="A849" s="347"/>
      <c r="B849" s="347"/>
      <c r="C849" s="347"/>
      <c r="D849" s="346"/>
      <c r="E849" s="350"/>
      <c r="F849" s="351"/>
    </row>
    <row r="850" spans="1:6" x14ac:dyDescent="0.3">
      <c r="A850" s="347"/>
      <c r="B850" s="347"/>
      <c r="C850" s="347"/>
      <c r="D850" s="346"/>
      <c r="E850" s="350"/>
      <c r="F850" s="351"/>
    </row>
    <row r="851" spans="1:6" x14ac:dyDescent="0.3">
      <c r="A851" s="347"/>
      <c r="B851" s="347"/>
      <c r="C851" s="347"/>
      <c r="D851" s="346"/>
      <c r="E851" s="350"/>
      <c r="F851" s="351"/>
    </row>
    <row r="852" spans="1:6" x14ac:dyDescent="0.3">
      <c r="A852" s="347"/>
      <c r="B852" s="347"/>
      <c r="C852" s="347"/>
      <c r="D852" s="346"/>
      <c r="E852" s="350"/>
      <c r="F852" s="351"/>
    </row>
    <row r="853" spans="1:6" x14ac:dyDescent="0.3">
      <c r="A853" s="347"/>
      <c r="B853" s="347"/>
      <c r="C853" s="347"/>
      <c r="D853" s="346"/>
      <c r="E853" s="350"/>
      <c r="F853" s="351"/>
    </row>
    <row r="854" spans="1:6" x14ac:dyDescent="0.3">
      <c r="A854" s="352"/>
      <c r="B854" s="352"/>
      <c r="C854" s="352"/>
      <c r="D854" s="353"/>
      <c r="E854" s="354"/>
      <c r="F854" s="351"/>
    </row>
    <row r="855" spans="1:6" x14ac:dyDescent="0.3">
      <c r="A855" s="347"/>
      <c r="B855" s="347"/>
      <c r="C855" s="347"/>
      <c r="D855" s="346"/>
      <c r="E855" s="350"/>
      <c r="F855" s="351"/>
    </row>
    <row r="856" spans="1:6" x14ac:dyDescent="0.3">
      <c r="A856" s="347"/>
      <c r="B856" s="347"/>
      <c r="C856" s="347"/>
      <c r="D856" s="346"/>
      <c r="E856" s="350"/>
      <c r="F856" s="351"/>
    </row>
    <row r="857" spans="1:6" x14ac:dyDescent="0.3">
      <c r="A857" s="347"/>
      <c r="B857" s="347"/>
      <c r="C857" s="347"/>
      <c r="D857" s="346"/>
      <c r="E857" s="350"/>
      <c r="F857" s="351"/>
    </row>
    <row r="858" spans="1:6" x14ac:dyDescent="0.3">
      <c r="A858" s="347"/>
      <c r="B858" s="347"/>
      <c r="C858" s="347"/>
      <c r="D858" s="346"/>
      <c r="E858" s="350"/>
      <c r="F858" s="351"/>
    </row>
    <row r="859" spans="1:6" x14ac:dyDescent="0.3">
      <c r="A859" s="347"/>
      <c r="B859" s="347"/>
      <c r="C859" s="347"/>
      <c r="D859" s="346"/>
      <c r="E859" s="350"/>
      <c r="F859" s="351"/>
    </row>
    <row r="860" spans="1:6" x14ac:dyDescent="0.3">
      <c r="A860" s="347"/>
      <c r="B860" s="347"/>
      <c r="C860" s="347"/>
      <c r="D860" s="346"/>
      <c r="E860" s="350"/>
      <c r="F860" s="351"/>
    </row>
    <row r="861" spans="1:6" x14ac:dyDescent="0.3">
      <c r="A861" s="347"/>
      <c r="B861" s="347"/>
      <c r="C861" s="347"/>
      <c r="D861" s="346"/>
      <c r="E861" s="350"/>
      <c r="F861" s="351"/>
    </row>
    <row r="862" spans="1:6" x14ac:dyDescent="0.3">
      <c r="A862" s="347"/>
      <c r="B862" s="347"/>
      <c r="C862" s="347"/>
      <c r="D862" s="346"/>
      <c r="E862" s="350"/>
      <c r="F862" s="351"/>
    </row>
    <row r="863" spans="1:6" x14ac:dyDescent="0.3">
      <c r="A863" s="347"/>
      <c r="B863" s="347"/>
      <c r="C863" s="347"/>
      <c r="D863" s="346"/>
      <c r="E863" s="350"/>
      <c r="F863" s="351"/>
    </row>
    <row r="864" spans="1:6" x14ac:dyDescent="0.3">
      <c r="A864" s="347"/>
      <c r="B864" s="347"/>
      <c r="C864" s="347"/>
      <c r="D864" s="346"/>
      <c r="E864" s="350"/>
      <c r="F864" s="351"/>
    </row>
    <row r="865" spans="1:6" x14ac:dyDescent="0.3">
      <c r="A865" s="347"/>
      <c r="B865" s="347"/>
      <c r="C865" s="347"/>
      <c r="D865" s="346"/>
      <c r="E865" s="350"/>
      <c r="F865" s="351"/>
    </row>
    <row r="866" spans="1:6" x14ac:dyDescent="0.3">
      <c r="A866" s="352"/>
      <c r="B866" s="352"/>
      <c r="C866" s="352"/>
      <c r="D866" s="353"/>
      <c r="E866" s="354"/>
      <c r="F866" s="351"/>
    </row>
    <row r="867" spans="1:6" x14ac:dyDescent="0.3">
      <c r="A867" s="347"/>
      <c r="B867" s="347"/>
      <c r="C867" s="347"/>
      <c r="D867" s="346"/>
      <c r="E867" s="350"/>
      <c r="F867" s="351"/>
    </row>
    <row r="868" spans="1:6" x14ac:dyDescent="0.3">
      <c r="A868" s="347"/>
      <c r="B868" s="347"/>
      <c r="C868" s="347"/>
      <c r="D868" s="346"/>
      <c r="E868" s="350"/>
      <c r="F868" s="351"/>
    </row>
    <row r="869" spans="1:6" x14ac:dyDescent="0.3">
      <c r="A869" s="347"/>
      <c r="B869" s="347"/>
      <c r="C869" s="347"/>
      <c r="D869" s="346"/>
      <c r="E869" s="350"/>
      <c r="F869" s="351"/>
    </row>
    <row r="870" spans="1:6" x14ac:dyDescent="0.3">
      <c r="A870" s="347"/>
      <c r="B870" s="347"/>
      <c r="C870" s="347"/>
      <c r="D870" s="346"/>
      <c r="E870" s="350"/>
      <c r="F870" s="351"/>
    </row>
    <row r="871" spans="1:6" x14ac:dyDescent="0.3">
      <c r="A871" s="347"/>
      <c r="B871" s="347"/>
      <c r="C871" s="347"/>
      <c r="D871" s="346"/>
      <c r="E871" s="350"/>
      <c r="F871" s="351"/>
    </row>
    <row r="872" spans="1:6" x14ac:dyDescent="0.3">
      <c r="A872" s="347"/>
      <c r="B872" s="347"/>
      <c r="C872" s="347"/>
      <c r="D872" s="346"/>
      <c r="E872" s="350"/>
      <c r="F872" s="351"/>
    </row>
    <row r="873" spans="1:6" x14ac:dyDescent="0.3">
      <c r="A873" s="347"/>
      <c r="B873" s="347"/>
      <c r="C873" s="347"/>
      <c r="D873" s="346"/>
      <c r="E873" s="350"/>
      <c r="F873" s="351"/>
    </row>
    <row r="874" spans="1:6" x14ac:dyDescent="0.3">
      <c r="A874" s="347"/>
      <c r="B874" s="347"/>
      <c r="C874" s="347"/>
      <c r="D874" s="346"/>
      <c r="E874" s="350"/>
      <c r="F874" s="351"/>
    </row>
    <row r="875" spans="1:6" x14ac:dyDescent="0.3">
      <c r="A875" s="347"/>
      <c r="B875" s="347"/>
      <c r="C875" s="347"/>
      <c r="D875" s="346"/>
      <c r="E875" s="350"/>
      <c r="F875" s="351"/>
    </row>
    <row r="876" spans="1:6" x14ac:dyDescent="0.3">
      <c r="A876" s="347"/>
      <c r="B876" s="347"/>
      <c r="C876" s="347"/>
      <c r="D876" s="346"/>
      <c r="E876" s="350"/>
      <c r="F876" s="351"/>
    </row>
    <row r="877" spans="1:6" x14ac:dyDescent="0.3">
      <c r="A877" s="347"/>
      <c r="B877" s="347"/>
      <c r="C877" s="347"/>
      <c r="D877" s="346"/>
      <c r="E877" s="350"/>
      <c r="F877" s="35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sheetPr>
  <dimension ref="A1"/>
  <sheetViews>
    <sheetView workbookViewId="0">
      <selection activeCell="L48" sqref="L48:O48"/>
    </sheetView>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R61"/>
  <sheetViews>
    <sheetView view="pageBreakPreview" zoomScale="60" zoomScaleNormal="70" workbookViewId="0">
      <selection activeCell="L48" sqref="L48:O48"/>
    </sheetView>
  </sheetViews>
  <sheetFormatPr defaultRowHeight="13.2" x14ac:dyDescent="0.25"/>
  <cols>
    <col min="1" max="1" width="18.109375" style="482" bestFit="1" customWidth="1"/>
    <col min="2" max="2" width="20.6640625" style="482" customWidth="1"/>
    <col min="3" max="3" width="17.5546875" style="482" customWidth="1"/>
    <col min="4" max="4" width="20.109375" style="482" customWidth="1"/>
    <col min="5" max="5" width="22.88671875" style="482" customWidth="1"/>
    <col min="6" max="6" width="19.33203125" style="482" bestFit="1" customWidth="1"/>
    <col min="7" max="7" width="11" style="482" customWidth="1"/>
    <col min="8" max="8" width="37.88671875" style="482" customWidth="1"/>
    <col min="9" max="9" width="8.33203125" style="482" customWidth="1"/>
    <col min="10" max="10" width="4.109375" style="482" customWidth="1"/>
    <col min="11" max="11" width="16.33203125" style="482" customWidth="1"/>
    <col min="12" max="12" width="20.109375" style="482" customWidth="1"/>
    <col min="13" max="13" width="12.44140625" style="482" customWidth="1"/>
    <col min="14" max="14" width="19.109375" style="482" customWidth="1"/>
    <col min="15" max="15" width="16.33203125" style="482" customWidth="1"/>
    <col min="16" max="16" width="12.6640625" style="482" bestFit="1" customWidth="1"/>
    <col min="17" max="17" width="11.109375" style="482" customWidth="1"/>
    <col min="18" max="18" width="35.33203125" style="482" customWidth="1"/>
    <col min="19" max="256" width="8.6640625" style="482"/>
    <col min="257" max="257" width="18.109375" style="482" bestFit="1" customWidth="1"/>
    <col min="258" max="258" width="20.6640625" style="482" customWidth="1"/>
    <col min="259" max="259" width="17.5546875" style="482" customWidth="1"/>
    <col min="260" max="260" width="20.109375" style="482" customWidth="1"/>
    <col min="261" max="261" width="22.88671875" style="482" customWidth="1"/>
    <col min="262" max="262" width="19.33203125" style="482" bestFit="1" customWidth="1"/>
    <col min="263" max="263" width="11" style="482" customWidth="1"/>
    <col min="264" max="264" width="37.88671875" style="482" customWidth="1"/>
    <col min="265" max="265" width="8.33203125" style="482" customWidth="1"/>
    <col min="266" max="266" width="4.109375" style="482" customWidth="1"/>
    <col min="267" max="267" width="16.33203125" style="482" customWidth="1"/>
    <col min="268" max="268" width="20.109375" style="482" customWidth="1"/>
    <col min="269" max="269" width="12.44140625" style="482" customWidth="1"/>
    <col min="270" max="270" width="19.109375" style="482" customWidth="1"/>
    <col min="271" max="271" width="16.33203125" style="482" customWidth="1"/>
    <col min="272" max="272" width="12.6640625" style="482" bestFit="1" customWidth="1"/>
    <col min="273" max="273" width="11.109375" style="482" customWidth="1"/>
    <col min="274" max="274" width="35.33203125" style="482" customWidth="1"/>
    <col min="275" max="512" width="8.6640625" style="482"/>
    <col min="513" max="513" width="18.109375" style="482" bestFit="1" customWidth="1"/>
    <col min="514" max="514" width="20.6640625" style="482" customWidth="1"/>
    <col min="515" max="515" width="17.5546875" style="482" customWidth="1"/>
    <col min="516" max="516" width="20.109375" style="482" customWidth="1"/>
    <col min="517" max="517" width="22.88671875" style="482" customWidth="1"/>
    <col min="518" max="518" width="19.33203125" style="482" bestFit="1" customWidth="1"/>
    <col min="519" max="519" width="11" style="482" customWidth="1"/>
    <col min="520" max="520" width="37.88671875" style="482" customWidth="1"/>
    <col min="521" max="521" width="8.33203125" style="482" customWidth="1"/>
    <col min="522" max="522" width="4.109375" style="482" customWidth="1"/>
    <col min="523" max="523" width="16.33203125" style="482" customWidth="1"/>
    <col min="524" max="524" width="20.109375" style="482" customWidth="1"/>
    <col min="525" max="525" width="12.44140625" style="482" customWidth="1"/>
    <col min="526" max="526" width="19.109375" style="482" customWidth="1"/>
    <col min="527" max="527" width="16.33203125" style="482" customWidth="1"/>
    <col min="528" max="528" width="12.6640625" style="482" bestFit="1" customWidth="1"/>
    <col min="529" max="529" width="11.109375" style="482" customWidth="1"/>
    <col min="530" max="530" width="35.33203125" style="482" customWidth="1"/>
    <col min="531" max="768" width="8.6640625" style="482"/>
    <col min="769" max="769" width="18.109375" style="482" bestFit="1" customWidth="1"/>
    <col min="770" max="770" width="20.6640625" style="482" customWidth="1"/>
    <col min="771" max="771" width="17.5546875" style="482" customWidth="1"/>
    <col min="772" max="772" width="20.109375" style="482" customWidth="1"/>
    <col min="773" max="773" width="22.88671875" style="482" customWidth="1"/>
    <col min="774" max="774" width="19.33203125" style="482" bestFit="1" customWidth="1"/>
    <col min="775" max="775" width="11" style="482" customWidth="1"/>
    <col min="776" max="776" width="37.88671875" style="482" customWidth="1"/>
    <col min="777" max="777" width="8.33203125" style="482" customWidth="1"/>
    <col min="778" max="778" width="4.109375" style="482" customWidth="1"/>
    <col min="779" max="779" width="16.33203125" style="482" customWidth="1"/>
    <col min="780" max="780" width="20.109375" style="482" customWidth="1"/>
    <col min="781" max="781" width="12.44140625" style="482" customWidth="1"/>
    <col min="782" max="782" width="19.109375" style="482" customWidth="1"/>
    <col min="783" max="783" width="16.33203125" style="482" customWidth="1"/>
    <col min="784" max="784" width="12.6640625" style="482" bestFit="1" customWidth="1"/>
    <col min="785" max="785" width="11.109375" style="482" customWidth="1"/>
    <col min="786" max="786" width="35.33203125" style="482" customWidth="1"/>
    <col min="787" max="1024" width="8.6640625" style="482"/>
    <col min="1025" max="1025" width="18.109375" style="482" bestFit="1" customWidth="1"/>
    <col min="1026" max="1026" width="20.6640625" style="482" customWidth="1"/>
    <col min="1027" max="1027" width="17.5546875" style="482" customWidth="1"/>
    <col min="1028" max="1028" width="20.109375" style="482" customWidth="1"/>
    <col min="1029" max="1029" width="22.88671875" style="482" customWidth="1"/>
    <col min="1030" max="1030" width="19.33203125" style="482" bestFit="1" customWidth="1"/>
    <col min="1031" max="1031" width="11" style="482" customWidth="1"/>
    <col min="1032" max="1032" width="37.88671875" style="482" customWidth="1"/>
    <col min="1033" max="1033" width="8.33203125" style="482" customWidth="1"/>
    <col min="1034" max="1034" width="4.109375" style="482" customWidth="1"/>
    <col min="1035" max="1035" width="16.33203125" style="482" customWidth="1"/>
    <col min="1036" max="1036" width="20.109375" style="482" customWidth="1"/>
    <col min="1037" max="1037" width="12.44140625" style="482" customWidth="1"/>
    <col min="1038" max="1038" width="19.109375" style="482" customWidth="1"/>
    <col min="1039" max="1039" width="16.33203125" style="482" customWidth="1"/>
    <col min="1040" max="1040" width="12.6640625" style="482" bestFit="1" customWidth="1"/>
    <col min="1041" max="1041" width="11.109375" style="482" customWidth="1"/>
    <col min="1042" max="1042" width="35.33203125" style="482" customWidth="1"/>
    <col min="1043" max="1280" width="8.6640625" style="482"/>
    <col min="1281" max="1281" width="18.109375" style="482" bestFit="1" customWidth="1"/>
    <col min="1282" max="1282" width="20.6640625" style="482" customWidth="1"/>
    <col min="1283" max="1283" width="17.5546875" style="482" customWidth="1"/>
    <col min="1284" max="1284" width="20.109375" style="482" customWidth="1"/>
    <col min="1285" max="1285" width="22.88671875" style="482" customWidth="1"/>
    <col min="1286" max="1286" width="19.33203125" style="482" bestFit="1" customWidth="1"/>
    <col min="1287" max="1287" width="11" style="482" customWidth="1"/>
    <col min="1288" max="1288" width="37.88671875" style="482" customWidth="1"/>
    <col min="1289" max="1289" width="8.33203125" style="482" customWidth="1"/>
    <col min="1290" max="1290" width="4.109375" style="482" customWidth="1"/>
    <col min="1291" max="1291" width="16.33203125" style="482" customWidth="1"/>
    <col min="1292" max="1292" width="20.109375" style="482" customWidth="1"/>
    <col min="1293" max="1293" width="12.44140625" style="482" customWidth="1"/>
    <col min="1294" max="1294" width="19.109375" style="482" customWidth="1"/>
    <col min="1295" max="1295" width="16.33203125" style="482" customWidth="1"/>
    <col min="1296" max="1296" width="12.6640625" style="482" bestFit="1" customWidth="1"/>
    <col min="1297" max="1297" width="11.109375" style="482" customWidth="1"/>
    <col min="1298" max="1298" width="35.33203125" style="482" customWidth="1"/>
    <col min="1299" max="1536" width="8.6640625" style="482"/>
    <col min="1537" max="1537" width="18.109375" style="482" bestFit="1" customWidth="1"/>
    <col min="1538" max="1538" width="20.6640625" style="482" customWidth="1"/>
    <col min="1539" max="1539" width="17.5546875" style="482" customWidth="1"/>
    <col min="1540" max="1540" width="20.109375" style="482" customWidth="1"/>
    <col min="1541" max="1541" width="22.88671875" style="482" customWidth="1"/>
    <col min="1542" max="1542" width="19.33203125" style="482" bestFit="1" customWidth="1"/>
    <col min="1543" max="1543" width="11" style="482" customWidth="1"/>
    <col min="1544" max="1544" width="37.88671875" style="482" customWidth="1"/>
    <col min="1545" max="1545" width="8.33203125" style="482" customWidth="1"/>
    <col min="1546" max="1546" width="4.109375" style="482" customWidth="1"/>
    <col min="1547" max="1547" width="16.33203125" style="482" customWidth="1"/>
    <col min="1548" max="1548" width="20.109375" style="482" customWidth="1"/>
    <col min="1549" max="1549" width="12.44140625" style="482" customWidth="1"/>
    <col min="1550" max="1550" width="19.109375" style="482" customWidth="1"/>
    <col min="1551" max="1551" width="16.33203125" style="482" customWidth="1"/>
    <col min="1552" max="1552" width="12.6640625" style="482" bestFit="1" customWidth="1"/>
    <col min="1553" max="1553" width="11.109375" style="482" customWidth="1"/>
    <col min="1554" max="1554" width="35.33203125" style="482" customWidth="1"/>
    <col min="1555" max="1792" width="8.6640625" style="482"/>
    <col min="1793" max="1793" width="18.109375" style="482" bestFit="1" customWidth="1"/>
    <col min="1794" max="1794" width="20.6640625" style="482" customWidth="1"/>
    <col min="1795" max="1795" width="17.5546875" style="482" customWidth="1"/>
    <col min="1796" max="1796" width="20.109375" style="482" customWidth="1"/>
    <col min="1797" max="1797" width="22.88671875" style="482" customWidth="1"/>
    <col min="1798" max="1798" width="19.33203125" style="482" bestFit="1" customWidth="1"/>
    <col min="1799" max="1799" width="11" style="482" customWidth="1"/>
    <col min="1800" max="1800" width="37.88671875" style="482" customWidth="1"/>
    <col min="1801" max="1801" width="8.33203125" style="482" customWidth="1"/>
    <col min="1802" max="1802" width="4.109375" style="482" customWidth="1"/>
    <col min="1803" max="1803" width="16.33203125" style="482" customWidth="1"/>
    <col min="1804" max="1804" width="20.109375" style="482" customWidth="1"/>
    <col min="1805" max="1805" width="12.44140625" style="482" customWidth="1"/>
    <col min="1806" max="1806" width="19.109375" style="482" customWidth="1"/>
    <col min="1807" max="1807" width="16.33203125" style="482" customWidth="1"/>
    <col min="1808" max="1808" width="12.6640625" style="482" bestFit="1" customWidth="1"/>
    <col min="1809" max="1809" width="11.109375" style="482" customWidth="1"/>
    <col min="1810" max="1810" width="35.33203125" style="482" customWidth="1"/>
    <col min="1811" max="2048" width="8.6640625" style="482"/>
    <col min="2049" max="2049" width="18.109375" style="482" bestFit="1" customWidth="1"/>
    <col min="2050" max="2050" width="20.6640625" style="482" customWidth="1"/>
    <col min="2051" max="2051" width="17.5546875" style="482" customWidth="1"/>
    <col min="2052" max="2052" width="20.109375" style="482" customWidth="1"/>
    <col min="2053" max="2053" width="22.88671875" style="482" customWidth="1"/>
    <col min="2054" max="2054" width="19.33203125" style="482" bestFit="1" customWidth="1"/>
    <col min="2055" max="2055" width="11" style="482" customWidth="1"/>
    <col min="2056" max="2056" width="37.88671875" style="482" customWidth="1"/>
    <col min="2057" max="2057" width="8.33203125" style="482" customWidth="1"/>
    <col min="2058" max="2058" width="4.109375" style="482" customWidth="1"/>
    <col min="2059" max="2059" width="16.33203125" style="482" customWidth="1"/>
    <col min="2060" max="2060" width="20.109375" style="482" customWidth="1"/>
    <col min="2061" max="2061" width="12.44140625" style="482" customWidth="1"/>
    <col min="2062" max="2062" width="19.109375" style="482" customWidth="1"/>
    <col min="2063" max="2063" width="16.33203125" style="482" customWidth="1"/>
    <col min="2064" max="2064" width="12.6640625" style="482" bestFit="1" customWidth="1"/>
    <col min="2065" max="2065" width="11.109375" style="482" customWidth="1"/>
    <col min="2066" max="2066" width="35.33203125" style="482" customWidth="1"/>
    <col min="2067" max="2304" width="8.6640625" style="482"/>
    <col min="2305" max="2305" width="18.109375" style="482" bestFit="1" customWidth="1"/>
    <col min="2306" max="2306" width="20.6640625" style="482" customWidth="1"/>
    <col min="2307" max="2307" width="17.5546875" style="482" customWidth="1"/>
    <col min="2308" max="2308" width="20.109375" style="482" customWidth="1"/>
    <col min="2309" max="2309" width="22.88671875" style="482" customWidth="1"/>
    <col min="2310" max="2310" width="19.33203125" style="482" bestFit="1" customWidth="1"/>
    <col min="2311" max="2311" width="11" style="482" customWidth="1"/>
    <col min="2312" max="2312" width="37.88671875" style="482" customWidth="1"/>
    <col min="2313" max="2313" width="8.33203125" style="482" customWidth="1"/>
    <col min="2314" max="2314" width="4.109375" style="482" customWidth="1"/>
    <col min="2315" max="2315" width="16.33203125" style="482" customWidth="1"/>
    <col min="2316" max="2316" width="20.109375" style="482" customWidth="1"/>
    <col min="2317" max="2317" width="12.44140625" style="482" customWidth="1"/>
    <col min="2318" max="2318" width="19.109375" style="482" customWidth="1"/>
    <col min="2319" max="2319" width="16.33203125" style="482" customWidth="1"/>
    <col min="2320" max="2320" width="12.6640625" style="482" bestFit="1" customWidth="1"/>
    <col min="2321" max="2321" width="11.109375" style="482" customWidth="1"/>
    <col min="2322" max="2322" width="35.33203125" style="482" customWidth="1"/>
    <col min="2323" max="2560" width="8.6640625" style="482"/>
    <col min="2561" max="2561" width="18.109375" style="482" bestFit="1" customWidth="1"/>
    <col min="2562" max="2562" width="20.6640625" style="482" customWidth="1"/>
    <col min="2563" max="2563" width="17.5546875" style="482" customWidth="1"/>
    <col min="2564" max="2564" width="20.109375" style="482" customWidth="1"/>
    <col min="2565" max="2565" width="22.88671875" style="482" customWidth="1"/>
    <col min="2566" max="2566" width="19.33203125" style="482" bestFit="1" customWidth="1"/>
    <col min="2567" max="2567" width="11" style="482" customWidth="1"/>
    <col min="2568" max="2568" width="37.88671875" style="482" customWidth="1"/>
    <col min="2569" max="2569" width="8.33203125" style="482" customWidth="1"/>
    <col min="2570" max="2570" width="4.109375" style="482" customWidth="1"/>
    <col min="2571" max="2571" width="16.33203125" style="482" customWidth="1"/>
    <col min="2572" max="2572" width="20.109375" style="482" customWidth="1"/>
    <col min="2573" max="2573" width="12.44140625" style="482" customWidth="1"/>
    <col min="2574" max="2574" width="19.109375" style="482" customWidth="1"/>
    <col min="2575" max="2575" width="16.33203125" style="482" customWidth="1"/>
    <col min="2576" max="2576" width="12.6640625" style="482" bestFit="1" customWidth="1"/>
    <col min="2577" max="2577" width="11.109375" style="482" customWidth="1"/>
    <col min="2578" max="2578" width="35.33203125" style="482" customWidth="1"/>
    <col min="2579" max="2816" width="8.6640625" style="482"/>
    <col min="2817" max="2817" width="18.109375" style="482" bestFit="1" customWidth="1"/>
    <col min="2818" max="2818" width="20.6640625" style="482" customWidth="1"/>
    <col min="2819" max="2819" width="17.5546875" style="482" customWidth="1"/>
    <col min="2820" max="2820" width="20.109375" style="482" customWidth="1"/>
    <col min="2821" max="2821" width="22.88671875" style="482" customWidth="1"/>
    <col min="2822" max="2822" width="19.33203125" style="482" bestFit="1" customWidth="1"/>
    <col min="2823" max="2823" width="11" style="482" customWidth="1"/>
    <col min="2824" max="2824" width="37.88671875" style="482" customWidth="1"/>
    <col min="2825" max="2825" width="8.33203125" style="482" customWidth="1"/>
    <col min="2826" max="2826" width="4.109375" style="482" customWidth="1"/>
    <col min="2827" max="2827" width="16.33203125" style="482" customWidth="1"/>
    <col min="2828" max="2828" width="20.109375" style="482" customWidth="1"/>
    <col min="2829" max="2829" width="12.44140625" style="482" customWidth="1"/>
    <col min="2830" max="2830" width="19.109375" style="482" customWidth="1"/>
    <col min="2831" max="2831" width="16.33203125" style="482" customWidth="1"/>
    <col min="2832" max="2832" width="12.6640625" style="482" bestFit="1" customWidth="1"/>
    <col min="2833" max="2833" width="11.109375" style="482" customWidth="1"/>
    <col min="2834" max="2834" width="35.33203125" style="482" customWidth="1"/>
    <col min="2835" max="3072" width="8.6640625" style="482"/>
    <col min="3073" max="3073" width="18.109375" style="482" bestFit="1" customWidth="1"/>
    <col min="3074" max="3074" width="20.6640625" style="482" customWidth="1"/>
    <col min="3075" max="3075" width="17.5546875" style="482" customWidth="1"/>
    <col min="3076" max="3076" width="20.109375" style="482" customWidth="1"/>
    <col min="3077" max="3077" width="22.88671875" style="482" customWidth="1"/>
    <col min="3078" max="3078" width="19.33203125" style="482" bestFit="1" customWidth="1"/>
    <col min="3079" max="3079" width="11" style="482" customWidth="1"/>
    <col min="3080" max="3080" width="37.88671875" style="482" customWidth="1"/>
    <col min="3081" max="3081" width="8.33203125" style="482" customWidth="1"/>
    <col min="3082" max="3082" width="4.109375" style="482" customWidth="1"/>
    <col min="3083" max="3083" width="16.33203125" style="482" customWidth="1"/>
    <col min="3084" max="3084" width="20.109375" style="482" customWidth="1"/>
    <col min="3085" max="3085" width="12.44140625" style="482" customWidth="1"/>
    <col min="3086" max="3086" width="19.109375" style="482" customWidth="1"/>
    <col min="3087" max="3087" width="16.33203125" style="482" customWidth="1"/>
    <col min="3088" max="3088" width="12.6640625" style="482" bestFit="1" customWidth="1"/>
    <col min="3089" max="3089" width="11.109375" style="482" customWidth="1"/>
    <col min="3090" max="3090" width="35.33203125" style="482" customWidth="1"/>
    <col min="3091" max="3328" width="8.6640625" style="482"/>
    <col min="3329" max="3329" width="18.109375" style="482" bestFit="1" customWidth="1"/>
    <col min="3330" max="3330" width="20.6640625" style="482" customWidth="1"/>
    <col min="3331" max="3331" width="17.5546875" style="482" customWidth="1"/>
    <col min="3332" max="3332" width="20.109375" style="482" customWidth="1"/>
    <col min="3333" max="3333" width="22.88671875" style="482" customWidth="1"/>
    <col min="3334" max="3334" width="19.33203125" style="482" bestFit="1" customWidth="1"/>
    <col min="3335" max="3335" width="11" style="482" customWidth="1"/>
    <col min="3336" max="3336" width="37.88671875" style="482" customWidth="1"/>
    <col min="3337" max="3337" width="8.33203125" style="482" customWidth="1"/>
    <col min="3338" max="3338" width="4.109375" style="482" customWidth="1"/>
    <col min="3339" max="3339" width="16.33203125" style="482" customWidth="1"/>
    <col min="3340" max="3340" width="20.109375" style="482" customWidth="1"/>
    <col min="3341" max="3341" width="12.44140625" style="482" customWidth="1"/>
    <col min="3342" max="3342" width="19.109375" style="482" customWidth="1"/>
    <col min="3343" max="3343" width="16.33203125" style="482" customWidth="1"/>
    <col min="3344" max="3344" width="12.6640625" style="482" bestFit="1" customWidth="1"/>
    <col min="3345" max="3345" width="11.109375" style="482" customWidth="1"/>
    <col min="3346" max="3346" width="35.33203125" style="482" customWidth="1"/>
    <col min="3347" max="3584" width="8.6640625" style="482"/>
    <col min="3585" max="3585" width="18.109375" style="482" bestFit="1" customWidth="1"/>
    <col min="3586" max="3586" width="20.6640625" style="482" customWidth="1"/>
    <col min="3587" max="3587" width="17.5546875" style="482" customWidth="1"/>
    <col min="3588" max="3588" width="20.109375" style="482" customWidth="1"/>
    <col min="3589" max="3589" width="22.88671875" style="482" customWidth="1"/>
    <col min="3590" max="3590" width="19.33203125" style="482" bestFit="1" customWidth="1"/>
    <col min="3591" max="3591" width="11" style="482" customWidth="1"/>
    <col min="3592" max="3592" width="37.88671875" style="482" customWidth="1"/>
    <col min="3593" max="3593" width="8.33203125" style="482" customWidth="1"/>
    <col min="3594" max="3594" width="4.109375" style="482" customWidth="1"/>
    <col min="3595" max="3595" width="16.33203125" style="482" customWidth="1"/>
    <col min="3596" max="3596" width="20.109375" style="482" customWidth="1"/>
    <col min="3597" max="3597" width="12.44140625" style="482" customWidth="1"/>
    <col min="3598" max="3598" width="19.109375" style="482" customWidth="1"/>
    <col min="3599" max="3599" width="16.33203125" style="482" customWidth="1"/>
    <col min="3600" max="3600" width="12.6640625" style="482" bestFit="1" customWidth="1"/>
    <col min="3601" max="3601" width="11.109375" style="482" customWidth="1"/>
    <col min="3602" max="3602" width="35.33203125" style="482" customWidth="1"/>
    <col min="3603" max="3840" width="8.6640625" style="482"/>
    <col min="3841" max="3841" width="18.109375" style="482" bestFit="1" customWidth="1"/>
    <col min="3842" max="3842" width="20.6640625" style="482" customWidth="1"/>
    <col min="3843" max="3843" width="17.5546875" style="482" customWidth="1"/>
    <col min="3844" max="3844" width="20.109375" style="482" customWidth="1"/>
    <col min="3845" max="3845" width="22.88671875" style="482" customWidth="1"/>
    <col min="3846" max="3846" width="19.33203125" style="482" bestFit="1" customWidth="1"/>
    <col min="3847" max="3847" width="11" style="482" customWidth="1"/>
    <col min="3848" max="3848" width="37.88671875" style="482" customWidth="1"/>
    <col min="3849" max="3849" width="8.33203125" style="482" customWidth="1"/>
    <col min="3850" max="3850" width="4.109375" style="482" customWidth="1"/>
    <col min="3851" max="3851" width="16.33203125" style="482" customWidth="1"/>
    <col min="3852" max="3852" width="20.109375" style="482" customWidth="1"/>
    <col min="3853" max="3853" width="12.44140625" style="482" customWidth="1"/>
    <col min="3854" max="3854" width="19.109375" style="482" customWidth="1"/>
    <col min="3855" max="3855" width="16.33203125" style="482" customWidth="1"/>
    <col min="3856" max="3856" width="12.6640625" style="482" bestFit="1" customWidth="1"/>
    <col min="3857" max="3857" width="11.109375" style="482" customWidth="1"/>
    <col min="3858" max="3858" width="35.33203125" style="482" customWidth="1"/>
    <col min="3859" max="4096" width="8.6640625" style="482"/>
    <col min="4097" max="4097" width="18.109375" style="482" bestFit="1" customWidth="1"/>
    <col min="4098" max="4098" width="20.6640625" style="482" customWidth="1"/>
    <col min="4099" max="4099" width="17.5546875" style="482" customWidth="1"/>
    <col min="4100" max="4100" width="20.109375" style="482" customWidth="1"/>
    <col min="4101" max="4101" width="22.88671875" style="482" customWidth="1"/>
    <col min="4102" max="4102" width="19.33203125" style="482" bestFit="1" customWidth="1"/>
    <col min="4103" max="4103" width="11" style="482" customWidth="1"/>
    <col min="4104" max="4104" width="37.88671875" style="482" customWidth="1"/>
    <col min="4105" max="4105" width="8.33203125" style="482" customWidth="1"/>
    <col min="4106" max="4106" width="4.109375" style="482" customWidth="1"/>
    <col min="4107" max="4107" width="16.33203125" style="482" customWidth="1"/>
    <col min="4108" max="4108" width="20.109375" style="482" customWidth="1"/>
    <col min="4109" max="4109" width="12.44140625" style="482" customWidth="1"/>
    <col min="4110" max="4110" width="19.109375" style="482" customWidth="1"/>
    <col min="4111" max="4111" width="16.33203125" style="482" customWidth="1"/>
    <col min="4112" max="4112" width="12.6640625" style="482" bestFit="1" customWidth="1"/>
    <col min="4113" max="4113" width="11.109375" style="482" customWidth="1"/>
    <col min="4114" max="4114" width="35.33203125" style="482" customWidth="1"/>
    <col min="4115" max="4352" width="8.6640625" style="482"/>
    <col min="4353" max="4353" width="18.109375" style="482" bestFit="1" customWidth="1"/>
    <col min="4354" max="4354" width="20.6640625" style="482" customWidth="1"/>
    <col min="4355" max="4355" width="17.5546875" style="482" customWidth="1"/>
    <col min="4356" max="4356" width="20.109375" style="482" customWidth="1"/>
    <col min="4357" max="4357" width="22.88671875" style="482" customWidth="1"/>
    <col min="4358" max="4358" width="19.33203125" style="482" bestFit="1" customWidth="1"/>
    <col min="4359" max="4359" width="11" style="482" customWidth="1"/>
    <col min="4360" max="4360" width="37.88671875" style="482" customWidth="1"/>
    <col min="4361" max="4361" width="8.33203125" style="482" customWidth="1"/>
    <col min="4362" max="4362" width="4.109375" style="482" customWidth="1"/>
    <col min="4363" max="4363" width="16.33203125" style="482" customWidth="1"/>
    <col min="4364" max="4364" width="20.109375" style="482" customWidth="1"/>
    <col min="4365" max="4365" width="12.44140625" style="482" customWidth="1"/>
    <col min="4366" max="4366" width="19.109375" style="482" customWidth="1"/>
    <col min="4367" max="4367" width="16.33203125" style="482" customWidth="1"/>
    <col min="4368" max="4368" width="12.6640625" style="482" bestFit="1" customWidth="1"/>
    <col min="4369" max="4369" width="11.109375" style="482" customWidth="1"/>
    <col min="4370" max="4370" width="35.33203125" style="482" customWidth="1"/>
    <col min="4371" max="4608" width="8.6640625" style="482"/>
    <col min="4609" max="4609" width="18.109375" style="482" bestFit="1" customWidth="1"/>
    <col min="4610" max="4610" width="20.6640625" style="482" customWidth="1"/>
    <col min="4611" max="4611" width="17.5546875" style="482" customWidth="1"/>
    <col min="4612" max="4612" width="20.109375" style="482" customWidth="1"/>
    <col min="4613" max="4613" width="22.88671875" style="482" customWidth="1"/>
    <col min="4614" max="4614" width="19.33203125" style="482" bestFit="1" customWidth="1"/>
    <col min="4615" max="4615" width="11" style="482" customWidth="1"/>
    <col min="4616" max="4616" width="37.88671875" style="482" customWidth="1"/>
    <col min="4617" max="4617" width="8.33203125" style="482" customWidth="1"/>
    <col min="4618" max="4618" width="4.109375" style="482" customWidth="1"/>
    <col min="4619" max="4619" width="16.33203125" style="482" customWidth="1"/>
    <col min="4620" max="4620" width="20.109375" style="482" customWidth="1"/>
    <col min="4621" max="4621" width="12.44140625" style="482" customWidth="1"/>
    <col min="4622" max="4622" width="19.109375" style="482" customWidth="1"/>
    <col min="4623" max="4623" width="16.33203125" style="482" customWidth="1"/>
    <col min="4624" max="4624" width="12.6640625" style="482" bestFit="1" customWidth="1"/>
    <col min="4625" max="4625" width="11.109375" style="482" customWidth="1"/>
    <col min="4626" max="4626" width="35.33203125" style="482" customWidth="1"/>
    <col min="4627" max="4864" width="8.6640625" style="482"/>
    <col min="4865" max="4865" width="18.109375" style="482" bestFit="1" customWidth="1"/>
    <col min="4866" max="4866" width="20.6640625" style="482" customWidth="1"/>
    <col min="4867" max="4867" width="17.5546875" style="482" customWidth="1"/>
    <col min="4868" max="4868" width="20.109375" style="482" customWidth="1"/>
    <col min="4869" max="4869" width="22.88671875" style="482" customWidth="1"/>
    <col min="4870" max="4870" width="19.33203125" style="482" bestFit="1" customWidth="1"/>
    <col min="4871" max="4871" width="11" style="482" customWidth="1"/>
    <col min="4872" max="4872" width="37.88671875" style="482" customWidth="1"/>
    <col min="4873" max="4873" width="8.33203125" style="482" customWidth="1"/>
    <col min="4874" max="4874" width="4.109375" style="482" customWidth="1"/>
    <col min="4875" max="4875" width="16.33203125" style="482" customWidth="1"/>
    <col min="4876" max="4876" width="20.109375" style="482" customWidth="1"/>
    <col min="4877" max="4877" width="12.44140625" style="482" customWidth="1"/>
    <col min="4878" max="4878" width="19.109375" style="482" customWidth="1"/>
    <col min="4879" max="4879" width="16.33203125" style="482" customWidth="1"/>
    <col min="4880" max="4880" width="12.6640625" style="482" bestFit="1" customWidth="1"/>
    <col min="4881" max="4881" width="11.109375" style="482" customWidth="1"/>
    <col min="4882" max="4882" width="35.33203125" style="482" customWidth="1"/>
    <col min="4883" max="5120" width="8.6640625" style="482"/>
    <col min="5121" max="5121" width="18.109375" style="482" bestFit="1" customWidth="1"/>
    <col min="5122" max="5122" width="20.6640625" style="482" customWidth="1"/>
    <col min="5123" max="5123" width="17.5546875" style="482" customWidth="1"/>
    <col min="5124" max="5124" width="20.109375" style="482" customWidth="1"/>
    <col min="5125" max="5125" width="22.88671875" style="482" customWidth="1"/>
    <col min="5126" max="5126" width="19.33203125" style="482" bestFit="1" customWidth="1"/>
    <col min="5127" max="5127" width="11" style="482" customWidth="1"/>
    <col min="5128" max="5128" width="37.88671875" style="482" customWidth="1"/>
    <col min="5129" max="5129" width="8.33203125" style="482" customWidth="1"/>
    <col min="5130" max="5130" width="4.109375" style="482" customWidth="1"/>
    <col min="5131" max="5131" width="16.33203125" style="482" customWidth="1"/>
    <col min="5132" max="5132" width="20.109375" style="482" customWidth="1"/>
    <col min="5133" max="5133" width="12.44140625" style="482" customWidth="1"/>
    <col min="5134" max="5134" width="19.109375" style="482" customWidth="1"/>
    <col min="5135" max="5135" width="16.33203125" style="482" customWidth="1"/>
    <col min="5136" max="5136" width="12.6640625" style="482" bestFit="1" customWidth="1"/>
    <col min="5137" max="5137" width="11.109375" style="482" customWidth="1"/>
    <col min="5138" max="5138" width="35.33203125" style="482" customWidth="1"/>
    <col min="5139" max="5376" width="8.6640625" style="482"/>
    <col min="5377" max="5377" width="18.109375" style="482" bestFit="1" customWidth="1"/>
    <col min="5378" max="5378" width="20.6640625" style="482" customWidth="1"/>
    <col min="5379" max="5379" width="17.5546875" style="482" customWidth="1"/>
    <col min="5380" max="5380" width="20.109375" style="482" customWidth="1"/>
    <col min="5381" max="5381" width="22.88671875" style="482" customWidth="1"/>
    <col min="5382" max="5382" width="19.33203125" style="482" bestFit="1" customWidth="1"/>
    <col min="5383" max="5383" width="11" style="482" customWidth="1"/>
    <col min="5384" max="5384" width="37.88671875" style="482" customWidth="1"/>
    <col min="5385" max="5385" width="8.33203125" style="482" customWidth="1"/>
    <col min="5386" max="5386" width="4.109375" style="482" customWidth="1"/>
    <col min="5387" max="5387" width="16.33203125" style="482" customWidth="1"/>
    <col min="5388" max="5388" width="20.109375" style="482" customWidth="1"/>
    <col min="5389" max="5389" width="12.44140625" style="482" customWidth="1"/>
    <col min="5390" max="5390" width="19.109375" style="482" customWidth="1"/>
    <col min="5391" max="5391" width="16.33203125" style="482" customWidth="1"/>
    <col min="5392" max="5392" width="12.6640625" style="482" bestFit="1" customWidth="1"/>
    <col min="5393" max="5393" width="11.109375" style="482" customWidth="1"/>
    <col min="5394" max="5394" width="35.33203125" style="482" customWidth="1"/>
    <col min="5395" max="5632" width="8.6640625" style="482"/>
    <col min="5633" max="5633" width="18.109375" style="482" bestFit="1" customWidth="1"/>
    <col min="5634" max="5634" width="20.6640625" style="482" customWidth="1"/>
    <col min="5635" max="5635" width="17.5546875" style="482" customWidth="1"/>
    <col min="5636" max="5636" width="20.109375" style="482" customWidth="1"/>
    <col min="5637" max="5637" width="22.88671875" style="482" customWidth="1"/>
    <col min="5638" max="5638" width="19.33203125" style="482" bestFit="1" customWidth="1"/>
    <col min="5639" max="5639" width="11" style="482" customWidth="1"/>
    <col min="5640" max="5640" width="37.88671875" style="482" customWidth="1"/>
    <col min="5641" max="5641" width="8.33203125" style="482" customWidth="1"/>
    <col min="5642" max="5642" width="4.109375" style="482" customWidth="1"/>
    <col min="5643" max="5643" width="16.33203125" style="482" customWidth="1"/>
    <col min="5644" max="5644" width="20.109375" style="482" customWidth="1"/>
    <col min="5645" max="5645" width="12.44140625" style="482" customWidth="1"/>
    <col min="5646" max="5646" width="19.109375" style="482" customWidth="1"/>
    <col min="5647" max="5647" width="16.33203125" style="482" customWidth="1"/>
    <col min="5648" max="5648" width="12.6640625" style="482" bestFit="1" customWidth="1"/>
    <col min="5649" max="5649" width="11.109375" style="482" customWidth="1"/>
    <col min="5650" max="5650" width="35.33203125" style="482" customWidth="1"/>
    <col min="5651" max="5888" width="8.6640625" style="482"/>
    <col min="5889" max="5889" width="18.109375" style="482" bestFit="1" customWidth="1"/>
    <col min="5890" max="5890" width="20.6640625" style="482" customWidth="1"/>
    <col min="5891" max="5891" width="17.5546875" style="482" customWidth="1"/>
    <col min="5892" max="5892" width="20.109375" style="482" customWidth="1"/>
    <col min="5893" max="5893" width="22.88671875" style="482" customWidth="1"/>
    <col min="5894" max="5894" width="19.33203125" style="482" bestFit="1" customWidth="1"/>
    <col min="5895" max="5895" width="11" style="482" customWidth="1"/>
    <col min="5896" max="5896" width="37.88671875" style="482" customWidth="1"/>
    <col min="5897" max="5897" width="8.33203125" style="482" customWidth="1"/>
    <col min="5898" max="5898" width="4.109375" style="482" customWidth="1"/>
    <col min="5899" max="5899" width="16.33203125" style="482" customWidth="1"/>
    <col min="5900" max="5900" width="20.109375" style="482" customWidth="1"/>
    <col min="5901" max="5901" width="12.44140625" style="482" customWidth="1"/>
    <col min="5902" max="5902" width="19.109375" style="482" customWidth="1"/>
    <col min="5903" max="5903" width="16.33203125" style="482" customWidth="1"/>
    <col min="5904" max="5904" width="12.6640625" style="482" bestFit="1" customWidth="1"/>
    <col min="5905" max="5905" width="11.109375" style="482" customWidth="1"/>
    <col min="5906" max="5906" width="35.33203125" style="482" customWidth="1"/>
    <col min="5907" max="6144" width="8.6640625" style="482"/>
    <col min="6145" max="6145" width="18.109375" style="482" bestFit="1" customWidth="1"/>
    <col min="6146" max="6146" width="20.6640625" style="482" customWidth="1"/>
    <col min="6147" max="6147" width="17.5546875" style="482" customWidth="1"/>
    <col min="6148" max="6148" width="20.109375" style="482" customWidth="1"/>
    <col min="6149" max="6149" width="22.88671875" style="482" customWidth="1"/>
    <col min="6150" max="6150" width="19.33203125" style="482" bestFit="1" customWidth="1"/>
    <col min="6151" max="6151" width="11" style="482" customWidth="1"/>
    <col min="6152" max="6152" width="37.88671875" style="482" customWidth="1"/>
    <col min="6153" max="6153" width="8.33203125" style="482" customWidth="1"/>
    <col min="6154" max="6154" width="4.109375" style="482" customWidth="1"/>
    <col min="6155" max="6155" width="16.33203125" style="482" customWidth="1"/>
    <col min="6156" max="6156" width="20.109375" style="482" customWidth="1"/>
    <col min="6157" max="6157" width="12.44140625" style="482" customWidth="1"/>
    <col min="6158" max="6158" width="19.109375" style="482" customWidth="1"/>
    <col min="6159" max="6159" width="16.33203125" style="482" customWidth="1"/>
    <col min="6160" max="6160" width="12.6640625" style="482" bestFit="1" customWidth="1"/>
    <col min="6161" max="6161" width="11.109375" style="482" customWidth="1"/>
    <col min="6162" max="6162" width="35.33203125" style="482" customWidth="1"/>
    <col min="6163" max="6400" width="8.6640625" style="482"/>
    <col min="6401" max="6401" width="18.109375" style="482" bestFit="1" customWidth="1"/>
    <col min="6402" max="6402" width="20.6640625" style="482" customWidth="1"/>
    <col min="6403" max="6403" width="17.5546875" style="482" customWidth="1"/>
    <col min="6404" max="6404" width="20.109375" style="482" customWidth="1"/>
    <col min="6405" max="6405" width="22.88671875" style="482" customWidth="1"/>
    <col min="6406" max="6406" width="19.33203125" style="482" bestFit="1" customWidth="1"/>
    <col min="6407" max="6407" width="11" style="482" customWidth="1"/>
    <col min="6408" max="6408" width="37.88671875" style="482" customWidth="1"/>
    <col min="6409" max="6409" width="8.33203125" style="482" customWidth="1"/>
    <col min="6410" max="6410" width="4.109375" style="482" customWidth="1"/>
    <col min="6411" max="6411" width="16.33203125" style="482" customWidth="1"/>
    <col min="6412" max="6412" width="20.109375" style="482" customWidth="1"/>
    <col min="6413" max="6413" width="12.44140625" style="482" customWidth="1"/>
    <col min="6414" max="6414" width="19.109375" style="482" customWidth="1"/>
    <col min="6415" max="6415" width="16.33203125" style="482" customWidth="1"/>
    <col min="6416" max="6416" width="12.6640625" style="482" bestFit="1" customWidth="1"/>
    <col min="6417" max="6417" width="11.109375" style="482" customWidth="1"/>
    <col min="6418" max="6418" width="35.33203125" style="482" customWidth="1"/>
    <col min="6419" max="6656" width="8.6640625" style="482"/>
    <col min="6657" max="6657" width="18.109375" style="482" bestFit="1" customWidth="1"/>
    <col min="6658" max="6658" width="20.6640625" style="482" customWidth="1"/>
    <col min="6659" max="6659" width="17.5546875" style="482" customWidth="1"/>
    <col min="6660" max="6660" width="20.109375" style="482" customWidth="1"/>
    <col min="6661" max="6661" width="22.88671875" style="482" customWidth="1"/>
    <col min="6662" max="6662" width="19.33203125" style="482" bestFit="1" customWidth="1"/>
    <col min="6663" max="6663" width="11" style="482" customWidth="1"/>
    <col min="6664" max="6664" width="37.88671875" style="482" customWidth="1"/>
    <col min="6665" max="6665" width="8.33203125" style="482" customWidth="1"/>
    <col min="6666" max="6666" width="4.109375" style="482" customWidth="1"/>
    <col min="6667" max="6667" width="16.33203125" style="482" customWidth="1"/>
    <col min="6668" max="6668" width="20.109375" style="482" customWidth="1"/>
    <col min="6669" max="6669" width="12.44140625" style="482" customWidth="1"/>
    <col min="6670" max="6670" width="19.109375" style="482" customWidth="1"/>
    <col min="6671" max="6671" width="16.33203125" style="482" customWidth="1"/>
    <col min="6672" max="6672" width="12.6640625" style="482" bestFit="1" customWidth="1"/>
    <col min="6673" max="6673" width="11.109375" style="482" customWidth="1"/>
    <col min="6674" max="6674" width="35.33203125" style="482" customWidth="1"/>
    <col min="6675" max="6912" width="8.6640625" style="482"/>
    <col min="6913" max="6913" width="18.109375" style="482" bestFit="1" customWidth="1"/>
    <col min="6914" max="6914" width="20.6640625" style="482" customWidth="1"/>
    <col min="6915" max="6915" width="17.5546875" style="482" customWidth="1"/>
    <col min="6916" max="6916" width="20.109375" style="482" customWidth="1"/>
    <col min="6917" max="6917" width="22.88671875" style="482" customWidth="1"/>
    <col min="6918" max="6918" width="19.33203125" style="482" bestFit="1" customWidth="1"/>
    <col min="6919" max="6919" width="11" style="482" customWidth="1"/>
    <col min="6920" max="6920" width="37.88671875" style="482" customWidth="1"/>
    <col min="6921" max="6921" width="8.33203125" style="482" customWidth="1"/>
    <col min="6922" max="6922" width="4.109375" style="482" customWidth="1"/>
    <col min="6923" max="6923" width="16.33203125" style="482" customWidth="1"/>
    <col min="6924" max="6924" width="20.109375" style="482" customWidth="1"/>
    <col min="6925" max="6925" width="12.44140625" style="482" customWidth="1"/>
    <col min="6926" max="6926" width="19.109375" style="482" customWidth="1"/>
    <col min="6927" max="6927" width="16.33203125" style="482" customWidth="1"/>
    <col min="6928" max="6928" width="12.6640625" style="482" bestFit="1" customWidth="1"/>
    <col min="6929" max="6929" width="11.109375" style="482" customWidth="1"/>
    <col min="6930" max="6930" width="35.33203125" style="482" customWidth="1"/>
    <col min="6931" max="7168" width="8.6640625" style="482"/>
    <col min="7169" max="7169" width="18.109375" style="482" bestFit="1" customWidth="1"/>
    <col min="7170" max="7170" width="20.6640625" style="482" customWidth="1"/>
    <col min="7171" max="7171" width="17.5546875" style="482" customWidth="1"/>
    <col min="7172" max="7172" width="20.109375" style="482" customWidth="1"/>
    <col min="7173" max="7173" width="22.88671875" style="482" customWidth="1"/>
    <col min="7174" max="7174" width="19.33203125" style="482" bestFit="1" customWidth="1"/>
    <col min="7175" max="7175" width="11" style="482" customWidth="1"/>
    <col min="7176" max="7176" width="37.88671875" style="482" customWidth="1"/>
    <col min="7177" max="7177" width="8.33203125" style="482" customWidth="1"/>
    <col min="7178" max="7178" width="4.109375" style="482" customWidth="1"/>
    <col min="7179" max="7179" width="16.33203125" style="482" customWidth="1"/>
    <col min="7180" max="7180" width="20.109375" style="482" customWidth="1"/>
    <col min="7181" max="7181" width="12.44140625" style="482" customWidth="1"/>
    <col min="7182" max="7182" width="19.109375" style="482" customWidth="1"/>
    <col min="7183" max="7183" width="16.33203125" style="482" customWidth="1"/>
    <col min="7184" max="7184" width="12.6640625" style="482" bestFit="1" customWidth="1"/>
    <col min="7185" max="7185" width="11.109375" style="482" customWidth="1"/>
    <col min="7186" max="7186" width="35.33203125" style="482" customWidth="1"/>
    <col min="7187" max="7424" width="8.6640625" style="482"/>
    <col min="7425" max="7425" width="18.109375" style="482" bestFit="1" customWidth="1"/>
    <col min="7426" max="7426" width="20.6640625" style="482" customWidth="1"/>
    <col min="7427" max="7427" width="17.5546875" style="482" customWidth="1"/>
    <col min="7428" max="7428" width="20.109375" style="482" customWidth="1"/>
    <col min="7429" max="7429" width="22.88671875" style="482" customWidth="1"/>
    <col min="7430" max="7430" width="19.33203125" style="482" bestFit="1" customWidth="1"/>
    <col min="7431" max="7431" width="11" style="482" customWidth="1"/>
    <col min="7432" max="7432" width="37.88671875" style="482" customWidth="1"/>
    <col min="7433" max="7433" width="8.33203125" style="482" customWidth="1"/>
    <col min="7434" max="7434" width="4.109375" style="482" customWidth="1"/>
    <col min="7435" max="7435" width="16.33203125" style="482" customWidth="1"/>
    <col min="7436" max="7436" width="20.109375" style="482" customWidth="1"/>
    <col min="7437" max="7437" width="12.44140625" style="482" customWidth="1"/>
    <col min="7438" max="7438" width="19.109375" style="482" customWidth="1"/>
    <col min="7439" max="7439" width="16.33203125" style="482" customWidth="1"/>
    <col min="7440" max="7440" width="12.6640625" style="482" bestFit="1" customWidth="1"/>
    <col min="7441" max="7441" width="11.109375" style="482" customWidth="1"/>
    <col min="7442" max="7442" width="35.33203125" style="482" customWidth="1"/>
    <col min="7443" max="7680" width="8.6640625" style="482"/>
    <col min="7681" max="7681" width="18.109375" style="482" bestFit="1" customWidth="1"/>
    <col min="7682" max="7682" width="20.6640625" style="482" customWidth="1"/>
    <col min="7683" max="7683" width="17.5546875" style="482" customWidth="1"/>
    <col min="7684" max="7684" width="20.109375" style="482" customWidth="1"/>
    <col min="7685" max="7685" width="22.88671875" style="482" customWidth="1"/>
    <col min="7686" max="7686" width="19.33203125" style="482" bestFit="1" customWidth="1"/>
    <col min="7687" max="7687" width="11" style="482" customWidth="1"/>
    <col min="7688" max="7688" width="37.88671875" style="482" customWidth="1"/>
    <col min="7689" max="7689" width="8.33203125" style="482" customWidth="1"/>
    <col min="7690" max="7690" width="4.109375" style="482" customWidth="1"/>
    <col min="7691" max="7691" width="16.33203125" style="482" customWidth="1"/>
    <col min="7692" max="7692" width="20.109375" style="482" customWidth="1"/>
    <col min="7693" max="7693" width="12.44140625" style="482" customWidth="1"/>
    <col min="7694" max="7694" width="19.109375" style="482" customWidth="1"/>
    <col min="7695" max="7695" width="16.33203125" style="482" customWidth="1"/>
    <col min="7696" max="7696" width="12.6640625" style="482" bestFit="1" customWidth="1"/>
    <col min="7697" max="7697" width="11.109375" style="482" customWidth="1"/>
    <col min="7698" max="7698" width="35.33203125" style="482" customWidth="1"/>
    <col min="7699" max="7936" width="8.6640625" style="482"/>
    <col min="7937" max="7937" width="18.109375" style="482" bestFit="1" customWidth="1"/>
    <col min="7938" max="7938" width="20.6640625" style="482" customWidth="1"/>
    <col min="7939" max="7939" width="17.5546875" style="482" customWidth="1"/>
    <col min="7940" max="7940" width="20.109375" style="482" customWidth="1"/>
    <col min="7941" max="7941" width="22.88671875" style="482" customWidth="1"/>
    <col min="7942" max="7942" width="19.33203125" style="482" bestFit="1" customWidth="1"/>
    <col min="7943" max="7943" width="11" style="482" customWidth="1"/>
    <col min="7944" max="7944" width="37.88671875" style="482" customWidth="1"/>
    <col min="7945" max="7945" width="8.33203125" style="482" customWidth="1"/>
    <col min="7946" max="7946" width="4.109375" style="482" customWidth="1"/>
    <col min="7947" max="7947" width="16.33203125" style="482" customWidth="1"/>
    <col min="7948" max="7948" width="20.109375" style="482" customWidth="1"/>
    <col min="7949" max="7949" width="12.44140625" style="482" customWidth="1"/>
    <col min="7950" max="7950" width="19.109375" style="482" customWidth="1"/>
    <col min="7951" max="7951" width="16.33203125" style="482" customWidth="1"/>
    <col min="7952" max="7952" width="12.6640625" style="482" bestFit="1" customWidth="1"/>
    <col min="7953" max="7953" width="11.109375" style="482" customWidth="1"/>
    <col min="7954" max="7954" width="35.33203125" style="482" customWidth="1"/>
    <col min="7955" max="8192" width="8.6640625" style="482"/>
    <col min="8193" max="8193" width="18.109375" style="482" bestFit="1" customWidth="1"/>
    <col min="8194" max="8194" width="20.6640625" style="482" customWidth="1"/>
    <col min="8195" max="8195" width="17.5546875" style="482" customWidth="1"/>
    <col min="8196" max="8196" width="20.109375" style="482" customWidth="1"/>
    <col min="8197" max="8197" width="22.88671875" style="482" customWidth="1"/>
    <col min="8198" max="8198" width="19.33203125" style="482" bestFit="1" customWidth="1"/>
    <col min="8199" max="8199" width="11" style="482" customWidth="1"/>
    <col min="8200" max="8200" width="37.88671875" style="482" customWidth="1"/>
    <col min="8201" max="8201" width="8.33203125" style="482" customWidth="1"/>
    <col min="8202" max="8202" width="4.109375" style="482" customWidth="1"/>
    <col min="8203" max="8203" width="16.33203125" style="482" customWidth="1"/>
    <col min="8204" max="8204" width="20.109375" style="482" customWidth="1"/>
    <col min="8205" max="8205" width="12.44140625" style="482" customWidth="1"/>
    <col min="8206" max="8206" width="19.109375" style="482" customWidth="1"/>
    <col min="8207" max="8207" width="16.33203125" style="482" customWidth="1"/>
    <col min="8208" max="8208" width="12.6640625" style="482" bestFit="1" customWidth="1"/>
    <col min="8209" max="8209" width="11.109375" style="482" customWidth="1"/>
    <col min="8210" max="8210" width="35.33203125" style="482" customWidth="1"/>
    <col min="8211" max="8448" width="8.6640625" style="482"/>
    <col min="8449" max="8449" width="18.109375" style="482" bestFit="1" customWidth="1"/>
    <col min="8450" max="8450" width="20.6640625" style="482" customWidth="1"/>
    <col min="8451" max="8451" width="17.5546875" style="482" customWidth="1"/>
    <col min="8452" max="8452" width="20.109375" style="482" customWidth="1"/>
    <col min="8453" max="8453" width="22.88671875" style="482" customWidth="1"/>
    <col min="8454" max="8454" width="19.33203125" style="482" bestFit="1" customWidth="1"/>
    <col min="8455" max="8455" width="11" style="482" customWidth="1"/>
    <col min="8456" max="8456" width="37.88671875" style="482" customWidth="1"/>
    <col min="8457" max="8457" width="8.33203125" style="482" customWidth="1"/>
    <col min="8458" max="8458" width="4.109375" style="482" customWidth="1"/>
    <col min="8459" max="8459" width="16.33203125" style="482" customWidth="1"/>
    <col min="8460" max="8460" width="20.109375" style="482" customWidth="1"/>
    <col min="8461" max="8461" width="12.44140625" style="482" customWidth="1"/>
    <col min="8462" max="8462" width="19.109375" style="482" customWidth="1"/>
    <col min="8463" max="8463" width="16.33203125" style="482" customWidth="1"/>
    <col min="8464" max="8464" width="12.6640625" style="482" bestFit="1" customWidth="1"/>
    <col min="8465" max="8465" width="11.109375" style="482" customWidth="1"/>
    <col min="8466" max="8466" width="35.33203125" style="482" customWidth="1"/>
    <col min="8467" max="8704" width="8.6640625" style="482"/>
    <col min="8705" max="8705" width="18.109375" style="482" bestFit="1" customWidth="1"/>
    <col min="8706" max="8706" width="20.6640625" style="482" customWidth="1"/>
    <col min="8707" max="8707" width="17.5546875" style="482" customWidth="1"/>
    <col min="8708" max="8708" width="20.109375" style="482" customWidth="1"/>
    <col min="8709" max="8709" width="22.88671875" style="482" customWidth="1"/>
    <col min="8710" max="8710" width="19.33203125" style="482" bestFit="1" customWidth="1"/>
    <col min="8711" max="8711" width="11" style="482" customWidth="1"/>
    <col min="8712" max="8712" width="37.88671875" style="482" customWidth="1"/>
    <col min="8713" max="8713" width="8.33203125" style="482" customWidth="1"/>
    <col min="8714" max="8714" width="4.109375" style="482" customWidth="1"/>
    <col min="8715" max="8715" width="16.33203125" style="482" customWidth="1"/>
    <col min="8716" max="8716" width="20.109375" style="482" customWidth="1"/>
    <col min="8717" max="8717" width="12.44140625" style="482" customWidth="1"/>
    <col min="8718" max="8718" width="19.109375" style="482" customWidth="1"/>
    <col min="8719" max="8719" width="16.33203125" style="482" customWidth="1"/>
    <col min="8720" max="8720" width="12.6640625" style="482" bestFit="1" customWidth="1"/>
    <col min="8721" max="8721" width="11.109375" style="482" customWidth="1"/>
    <col min="8722" max="8722" width="35.33203125" style="482" customWidth="1"/>
    <col min="8723" max="8960" width="8.6640625" style="482"/>
    <col min="8961" max="8961" width="18.109375" style="482" bestFit="1" customWidth="1"/>
    <col min="8962" max="8962" width="20.6640625" style="482" customWidth="1"/>
    <col min="8963" max="8963" width="17.5546875" style="482" customWidth="1"/>
    <col min="8964" max="8964" width="20.109375" style="482" customWidth="1"/>
    <col min="8965" max="8965" width="22.88671875" style="482" customWidth="1"/>
    <col min="8966" max="8966" width="19.33203125" style="482" bestFit="1" customWidth="1"/>
    <col min="8967" max="8967" width="11" style="482" customWidth="1"/>
    <col min="8968" max="8968" width="37.88671875" style="482" customWidth="1"/>
    <col min="8969" max="8969" width="8.33203125" style="482" customWidth="1"/>
    <col min="8970" max="8970" width="4.109375" style="482" customWidth="1"/>
    <col min="8971" max="8971" width="16.33203125" style="482" customWidth="1"/>
    <col min="8972" max="8972" width="20.109375" style="482" customWidth="1"/>
    <col min="8973" max="8973" width="12.44140625" style="482" customWidth="1"/>
    <col min="8974" max="8974" width="19.109375" style="482" customWidth="1"/>
    <col min="8975" max="8975" width="16.33203125" style="482" customWidth="1"/>
    <col min="8976" max="8976" width="12.6640625" style="482" bestFit="1" customWidth="1"/>
    <col min="8977" max="8977" width="11.109375" style="482" customWidth="1"/>
    <col min="8978" max="8978" width="35.33203125" style="482" customWidth="1"/>
    <col min="8979" max="9216" width="8.6640625" style="482"/>
    <col min="9217" max="9217" width="18.109375" style="482" bestFit="1" customWidth="1"/>
    <col min="9218" max="9218" width="20.6640625" style="482" customWidth="1"/>
    <col min="9219" max="9219" width="17.5546875" style="482" customWidth="1"/>
    <col min="9220" max="9220" width="20.109375" style="482" customWidth="1"/>
    <col min="9221" max="9221" width="22.88671875" style="482" customWidth="1"/>
    <col min="9222" max="9222" width="19.33203125" style="482" bestFit="1" customWidth="1"/>
    <col min="9223" max="9223" width="11" style="482" customWidth="1"/>
    <col min="9224" max="9224" width="37.88671875" style="482" customWidth="1"/>
    <col min="9225" max="9225" width="8.33203125" style="482" customWidth="1"/>
    <col min="9226" max="9226" width="4.109375" style="482" customWidth="1"/>
    <col min="9227" max="9227" width="16.33203125" style="482" customWidth="1"/>
    <col min="9228" max="9228" width="20.109375" style="482" customWidth="1"/>
    <col min="9229" max="9229" width="12.44140625" style="482" customWidth="1"/>
    <col min="9230" max="9230" width="19.109375" style="482" customWidth="1"/>
    <col min="9231" max="9231" width="16.33203125" style="482" customWidth="1"/>
    <col min="9232" max="9232" width="12.6640625" style="482" bestFit="1" customWidth="1"/>
    <col min="9233" max="9233" width="11.109375" style="482" customWidth="1"/>
    <col min="9234" max="9234" width="35.33203125" style="482" customWidth="1"/>
    <col min="9235" max="9472" width="8.6640625" style="482"/>
    <col min="9473" max="9473" width="18.109375" style="482" bestFit="1" customWidth="1"/>
    <col min="9474" max="9474" width="20.6640625" style="482" customWidth="1"/>
    <col min="9475" max="9475" width="17.5546875" style="482" customWidth="1"/>
    <col min="9476" max="9476" width="20.109375" style="482" customWidth="1"/>
    <col min="9477" max="9477" width="22.88671875" style="482" customWidth="1"/>
    <col min="9478" max="9478" width="19.33203125" style="482" bestFit="1" customWidth="1"/>
    <col min="9479" max="9479" width="11" style="482" customWidth="1"/>
    <col min="9480" max="9480" width="37.88671875" style="482" customWidth="1"/>
    <col min="9481" max="9481" width="8.33203125" style="482" customWidth="1"/>
    <col min="9482" max="9482" width="4.109375" style="482" customWidth="1"/>
    <col min="9483" max="9483" width="16.33203125" style="482" customWidth="1"/>
    <col min="9484" max="9484" width="20.109375" style="482" customWidth="1"/>
    <col min="9485" max="9485" width="12.44140625" style="482" customWidth="1"/>
    <col min="9486" max="9486" width="19.109375" style="482" customWidth="1"/>
    <col min="9487" max="9487" width="16.33203125" style="482" customWidth="1"/>
    <col min="9488" max="9488" width="12.6640625" style="482" bestFit="1" customWidth="1"/>
    <col min="9489" max="9489" width="11.109375" style="482" customWidth="1"/>
    <col min="9490" max="9490" width="35.33203125" style="482" customWidth="1"/>
    <col min="9491" max="9728" width="8.6640625" style="482"/>
    <col min="9729" max="9729" width="18.109375" style="482" bestFit="1" customWidth="1"/>
    <col min="9730" max="9730" width="20.6640625" style="482" customWidth="1"/>
    <col min="9731" max="9731" width="17.5546875" style="482" customWidth="1"/>
    <col min="9732" max="9732" width="20.109375" style="482" customWidth="1"/>
    <col min="9733" max="9733" width="22.88671875" style="482" customWidth="1"/>
    <col min="9734" max="9734" width="19.33203125" style="482" bestFit="1" customWidth="1"/>
    <col min="9735" max="9735" width="11" style="482" customWidth="1"/>
    <col min="9736" max="9736" width="37.88671875" style="482" customWidth="1"/>
    <col min="9737" max="9737" width="8.33203125" style="482" customWidth="1"/>
    <col min="9738" max="9738" width="4.109375" style="482" customWidth="1"/>
    <col min="9739" max="9739" width="16.33203125" style="482" customWidth="1"/>
    <col min="9740" max="9740" width="20.109375" style="482" customWidth="1"/>
    <col min="9741" max="9741" width="12.44140625" style="482" customWidth="1"/>
    <col min="9742" max="9742" width="19.109375" style="482" customWidth="1"/>
    <col min="9743" max="9743" width="16.33203125" style="482" customWidth="1"/>
    <col min="9744" max="9744" width="12.6640625" style="482" bestFit="1" customWidth="1"/>
    <col min="9745" max="9745" width="11.109375" style="482" customWidth="1"/>
    <col min="9746" max="9746" width="35.33203125" style="482" customWidth="1"/>
    <col min="9747" max="9984" width="8.6640625" style="482"/>
    <col min="9985" max="9985" width="18.109375" style="482" bestFit="1" customWidth="1"/>
    <col min="9986" max="9986" width="20.6640625" style="482" customWidth="1"/>
    <col min="9987" max="9987" width="17.5546875" style="482" customWidth="1"/>
    <col min="9988" max="9988" width="20.109375" style="482" customWidth="1"/>
    <col min="9989" max="9989" width="22.88671875" style="482" customWidth="1"/>
    <col min="9990" max="9990" width="19.33203125" style="482" bestFit="1" customWidth="1"/>
    <col min="9991" max="9991" width="11" style="482" customWidth="1"/>
    <col min="9992" max="9992" width="37.88671875" style="482" customWidth="1"/>
    <col min="9993" max="9993" width="8.33203125" style="482" customWidth="1"/>
    <col min="9994" max="9994" width="4.109375" style="482" customWidth="1"/>
    <col min="9995" max="9995" width="16.33203125" style="482" customWidth="1"/>
    <col min="9996" max="9996" width="20.109375" style="482" customWidth="1"/>
    <col min="9997" max="9997" width="12.44140625" style="482" customWidth="1"/>
    <col min="9998" max="9998" width="19.109375" style="482" customWidth="1"/>
    <col min="9999" max="9999" width="16.33203125" style="482" customWidth="1"/>
    <col min="10000" max="10000" width="12.6640625" style="482" bestFit="1" customWidth="1"/>
    <col min="10001" max="10001" width="11.109375" style="482" customWidth="1"/>
    <col min="10002" max="10002" width="35.33203125" style="482" customWidth="1"/>
    <col min="10003" max="10240" width="8.6640625" style="482"/>
    <col min="10241" max="10241" width="18.109375" style="482" bestFit="1" customWidth="1"/>
    <col min="10242" max="10242" width="20.6640625" style="482" customWidth="1"/>
    <col min="10243" max="10243" width="17.5546875" style="482" customWidth="1"/>
    <col min="10244" max="10244" width="20.109375" style="482" customWidth="1"/>
    <col min="10245" max="10245" width="22.88671875" style="482" customWidth="1"/>
    <col min="10246" max="10246" width="19.33203125" style="482" bestFit="1" customWidth="1"/>
    <col min="10247" max="10247" width="11" style="482" customWidth="1"/>
    <col min="10248" max="10248" width="37.88671875" style="482" customWidth="1"/>
    <col min="10249" max="10249" width="8.33203125" style="482" customWidth="1"/>
    <col min="10250" max="10250" width="4.109375" style="482" customWidth="1"/>
    <col min="10251" max="10251" width="16.33203125" style="482" customWidth="1"/>
    <col min="10252" max="10252" width="20.109375" style="482" customWidth="1"/>
    <col min="10253" max="10253" width="12.44140625" style="482" customWidth="1"/>
    <col min="10254" max="10254" width="19.109375" style="482" customWidth="1"/>
    <col min="10255" max="10255" width="16.33203125" style="482" customWidth="1"/>
    <col min="10256" max="10256" width="12.6640625" style="482" bestFit="1" customWidth="1"/>
    <col min="10257" max="10257" width="11.109375" style="482" customWidth="1"/>
    <col min="10258" max="10258" width="35.33203125" style="482" customWidth="1"/>
    <col min="10259" max="10496" width="8.6640625" style="482"/>
    <col min="10497" max="10497" width="18.109375" style="482" bestFit="1" customWidth="1"/>
    <col min="10498" max="10498" width="20.6640625" style="482" customWidth="1"/>
    <col min="10499" max="10499" width="17.5546875" style="482" customWidth="1"/>
    <col min="10500" max="10500" width="20.109375" style="482" customWidth="1"/>
    <col min="10501" max="10501" width="22.88671875" style="482" customWidth="1"/>
    <col min="10502" max="10502" width="19.33203125" style="482" bestFit="1" customWidth="1"/>
    <col min="10503" max="10503" width="11" style="482" customWidth="1"/>
    <col min="10504" max="10504" width="37.88671875" style="482" customWidth="1"/>
    <col min="10505" max="10505" width="8.33203125" style="482" customWidth="1"/>
    <col min="10506" max="10506" width="4.109375" style="482" customWidth="1"/>
    <col min="10507" max="10507" width="16.33203125" style="482" customWidth="1"/>
    <col min="10508" max="10508" width="20.109375" style="482" customWidth="1"/>
    <col min="10509" max="10509" width="12.44140625" style="482" customWidth="1"/>
    <col min="10510" max="10510" width="19.109375" style="482" customWidth="1"/>
    <col min="10511" max="10511" width="16.33203125" style="482" customWidth="1"/>
    <col min="10512" max="10512" width="12.6640625" style="482" bestFit="1" customWidth="1"/>
    <col min="10513" max="10513" width="11.109375" style="482" customWidth="1"/>
    <col min="10514" max="10514" width="35.33203125" style="482" customWidth="1"/>
    <col min="10515" max="10752" width="8.6640625" style="482"/>
    <col min="10753" max="10753" width="18.109375" style="482" bestFit="1" customWidth="1"/>
    <col min="10754" max="10754" width="20.6640625" style="482" customWidth="1"/>
    <col min="10755" max="10755" width="17.5546875" style="482" customWidth="1"/>
    <col min="10756" max="10756" width="20.109375" style="482" customWidth="1"/>
    <col min="10757" max="10757" width="22.88671875" style="482" customWidth="1"/>
    <col min="10758" max="10758" width="19.33203125" style="482" bestFit="1" customWidth="1"/>
    <col min="10759" max="10759" width="11" style="482" customWidth="1"/>
    <col min="10760" max="10760" width="37.88671875" style="482" customWidth="1"/>
    <col min="10761" max="10761" width="8.33203125" style="482" customWidth="1"/>
    <col min="10762" max="10762" width="4.109375" style="482" customWidth="1"/>
    <col min="10763" max="10763" width="16.33203125" style="482" customWidth="1"/>
    <col min="10764" max="10764" width="20.109375" style="482" customWidth="1"/>
    <col min="10765" max="10765" width="12.44140625" style="482" customWidth="1"/>
    <col min="10766" max="10766" width="19.109375" style="482" customWidth="1"/>
    <col min="10767" max="10767" width="16.33203125" style="482" customWidth="1"/>
    <col min="10768" max="10768" width="12.6640625" style="482" bestFit="1" customWidth="1"/>
    <col min="10769" max="10769" width="11.109375" style="482" customWidth="1"/>
    <col min="10770" max="10770" width="35.33203125" style="482" customWidth="1"/>
    <col min="10771" max="11008" width="8.6640625" style="482"/>
    <col min="11009" max="11009" width="18.109375" style="482" bestFit="1" customWidth="1"/>
    <col min="11010" max="11010" width="20.6640625" style="482" customWidth="1"/>
    <col min="11011" max="11011" width="17.5546875" style="482" customWidth="1"/>
    <col min="11012" max="11012" width="20.109375" style="482" customWidth="1"/>
    <col min="11013" max="11013" width="22.88671875" style="482" customWidth="1"/>
    <col min="11014" max="11014" width="19.33203125" style="482" bestFit="1" customWidth="1"/>
    <col min="11015" max="11015" width="11" style="482" customWidth="1"/>
    <col min="11016" max="11016" width="37.88671875" style="482" customWidth="1"/>
    <col min="11017" max="11017" width="8.33203125" style="482" customWidth="1"/>
    <col min="11018" max="11018" width="4.109375" style="482" customWidth="1"/>
    <col min="11019" max="11019" width="16.33203125" style="482" customWidth="1"/>
    <col min="11020" max="11020" width="20.109375" style="482" customWidth="1"/>
    <col min="11021" max="11021" width="12.44140625" style="482" customWidth="1"/>
    <col min="11022" max="11022" width="19.109375" style="482" customWidth="1"/>
    <col min="11023" max="11023" width="16.33203125" style="482" customWidth="1"/>
    <col min="11024" max="11024" width="12.6640625" style="482" bestFit="1" customWidth="1"/>
    <col min="11025" max="11025" width="11.109375" style="482" customWidth="1"/>
    <col min="11026" max="11026" width="35.33203125" style="482" customWidth="1"/>
    <col min="11027" max="11264" width="8.6640625" style="482"/>
    <col min="11265" max="11265" width="18.109375" style="482" bestFit="1" customWidth="1"/>
    <col min="11266" max="11266" width="20.6640625" style="482" customWidth="1"/>
    <col min="11267" max="11267" width="17.5546875" style="482" customWidth="1"/>
    <col min="11268" max="11268" width="20.109375" style="482" customWidth="1"/>
    <col min="11269" max="11269" width="22.88671875" style="482" customWidth="1"/>
    <col min="11270" max="11270" width="19.33203125" style="482" bestFit="1" customWidth="1"/>
    <col min="11271" max="11271" width="11" style="482" customWidth="1"/>
    <col min="11272" max="11272" width="37.88671875" style="482" customWidth="1"/>
    <col min="11273" max="11273" width="8.33203125" style="482" customWidth="1"/>
    <col min="11274" max="11274" width="4.109375" style="482" customWidth="1"/>
    <col min="11275" max="11275" width="16.33203125" style="482" customWidth="1"/>
    <col min="11276" max="11276" width="20.109375" style="482" customWidth="1"/>
    <col min="11277" max="11277" width="12.44140625" style="482" customWidth="1"/>
    <col min="11278" max="11278" width="19.109375" style="482" customWidth="1"/>
    <col min="11279" max="11279" width="16.33203125" style="482" customWidth="1"/>
    <col min="11280" max="11280" width="12.6640625" style="482" bestFit="1" customWidth="1"/>
    <col min="11281" max="11281" width="11.109375" style="482" customWidth="1"/>
    <col min="11282" max="11282" width="35.33203125" style="482" customWidth="1"/>
    <col min="11283" max="11520" width="8.6640625" style="482"/>
    <col min="11521" max="11521" width="18.109375" style="482" bestFit="1" customWidth="1"/>
    <col min="11522" max="11522" width="20.6640625" style="482" customWidth="1"/>
    <col min="11523" max="11523" width="17.5546875" style="482" customWidth="1"/>
    <col min="11524" max="11524" width="20.109375" style="482" customWidth="1"/>
    <col min="11525" max="11525" width="22.88671875" style="482" customWidth="1"/>
    <col min="11526" max="11526" width="19.33203125" style="482" bestFit="1" customWidth="1"/>
    <col min="11527" max="11527" width="11" style="482" customWidth="1"/>
    <col min="11528" max="11528" width="37.88671875" style="482" customWidth="1"/>
    <col min="11529" max="11529" width="8.33203125" style="482" customWidth="1"/>
    <col min="11530" max="11530" width="4.109375" style="482" customWidth="1"/>
    <col min="11531" max="11531" width="16.33203125" style="482" customWidth="1"/>
    <col min="11532" max="11532" width="20.109375" style="482" customWidth="1"/>
    <col min="11533" max="11533" width="12.44140625" style="482" customWidth="1"/>
    <col min="11534" max="11534" width="19.109375" style="482" customWidth="1"/>
    <col min="11535" max="11535" width="16.33203125" style="482" customWidth="1"/>
    <col min="11536" max="11536" width="12.6640625" style="482" bestFit="1" customWidth="1"/>
    <col min="11537" max="11537" width="11.109375" style="482" customWidth="1"/>
    <col min="11538" max="11538" width="35.33203125" style="482" customWidth="1"/>
    <col min="11539" max="11776" width="8.6640625" style="482"/>
    <col min="11777" max="11777" width="18.109375" style="482" bestFit="1" customWidth="1"/>
    <col min="11778" max="11778" width="20.6640625" style="482" customWidth="1"/>
    <col min="11779" max="11779" width="17.5546875" style="482" customWidth="1"/>
    <col min="11780" max="11780" width="20.109375" style="482" customWidth="1"/>
    <col min="11781" max="11781" width="22.88671875" style="482" customWidth="1"/>
    <col min="11782" max="11782" width="19.33203125" style="482" bestFit="1" customWidth="1"/>
    <col min="11783" max="11783" width="11" style="482" customWidth="1"/>
    <col min="11784" max="11784" width="37.88671875" style="482" customWidth="1"/>
    <col min="11785" max="11785" width="8.33203125" style="482" customWidth="1"/>
    <col min="11786" max="11786" width="4.109375" style="482" customWidth="1"/>
    <col min="11787" max="11787" width="16.33203125" style="482" customWidth="1"/>
    <col min="11788" max="11788" width="20.109375" style="482" customWidth="1"/>
    <col min="11789" max="11789" width="12.44140625" style="482" customWidth="1"/>
    <col min="11790" max="11790" width="19.109375" style="482" customWidth="1"/>
    <col min="11791" max="11791" width="16.33203125" style="482" customWidth="1"/>
    <col min="11792" max="11792" width="12.6640625" style="482" bestFit="1" customWidth="1"/>
    <col min="11793" max="11793" width="11.109375" style="482" customWidth="1"/>
    <col min="11794" max="11794" width="35.33203125" style="482" customWidth="1"/>
    <col min="11795" max="12032" width="8.6640625" style="482"/>
    <col min="12033" max="12033" width="18.109375" style="482" bestFit="1" customWidth="1"/>
    <col min="12034" max="12034" width="20.6640625" style="482" customWidth="1"/>
    <col min="12035" max="12035" width="17.5546875" style="482" customWidth="1"/>
    <col min="12036" max="12036" width="20.109375" style="482" customWidth="1"/>
    <col min="12037" max="12037" width="22.88671875" style="482" customWidth="1"/>
    <col min="12038" max="12038" width="19.33203125" style="482" bestFit="1" customWidth="1"/>
    <col min="12039" max="12039" width="11" style="482" customWidth="1"/>
    <col min="12040" max="12040" width="37.88671875" style="482" customWidth="1"/>
    <col min="12041" max="12041" width="8.33203125" style="482" customWidth="1"/>
    <col min="12042" max="12042" width="4.109375" style="482" customWidth="1"/>
    <col min="12043" max="12043" width="16.33203125" style="482" customWidth="1"/>
    <col min="12044" max="12044" width="20.109375" style="482" customWidth="1"/>
    <col min="12045" max="12045" width="12.44140625" style="482" customWidth="1"/>
    <col min="12046" max="12046" width="19.109375" style="482" customWidth="1"/>
    <col min="12047" max="12047" width="16.33203125" style="482" customWidth="1"/>
    <col min="12048" max="12048" width="12.6640625" style="482" bestFit="1" customWidth="1"/>
    <col min="12049" max="12049" width="11.109375" style="482" customWidth="1"/>
    <col min="12050" max="12050" width="35.33203125" style="482" customWidth="1"/>
    <col min="12051" max="12288" width="8.6640625" style="482"/>
    <col min="12289" max="12289" width="18.109375" style="482" bestFit="1" customWidth="1"/>
    <col min="12290" max="12290" width="20.6640625" style="482" customWidth="1"/>
    <col min="12291" max="12291" width="17.5546875" style="482" customWidth="1"/>
    <col min="12292" max="12292" width="20.109375" style="482" customWidth="1"/>
    <col min="12293" max="12293" width="22.88671875" style="482" customWidth="1"/>
    <col min="12294" max="12294" width="19.33203125" style="482" bestFit="1" customWidth="1"/>
    <col min="12295" max="12295" width="11" style="482" customWidth="1"/>
    <col min="12296" max="12296" width="37.88671875" style="482" customWidth="1"/>
    <col min="12297" max="12297" width="8.33203125" style="482" customWidth="1"/>
    <col min="12298" max="12298" width="4.109375" style="482" customWidth="1"/>
    <col min="12299" max="12299" width="16.33203125" style="482" customWidth="1"/>
    <col min="12300" max="12300" width="20.109375" style="482" customWidth="1"/>
    <col min="12301" max="12301" width="12.44140625" style="482" customWidth="1"/>
    <col min="12302" max="12302" width="19.109375" style="482" customWidth="1"/>
    <col min="12303" max="12303" width="16.33203125" style="482" customWidth="1"/>
    <col min="12304" max="12304" width="12.6640625" style="482" bestFit="1" customWidth="1"/>
    <col min="12305" max="12305" width="11.109375" style="482" customWidth="1"/>
    <col min="12306" max="12306" width="35.33203125" style="482" customWidth="1"/>
    <col min="12307" max="12544" width="8.6640625" style="482"/>
    <col min="12545" max="12545" width="18.109375" style="482" bestFit="1" customWidth="1"/>
    <col min="12546" max="12546" width="20.6640625" style="482" customWidth="1"/>
    <col min="12547" max="12547" width="17.5546875" style="482" customWidth="1"/>
    <col min="12548" max="12548" width="20.109375" style="482" customWidth="1"/>
    <col min="12549" max="12549" width="22.88671875" style="482" customWidth="1"/>
    <col min="12550" max="12550" width="19.33203125" style="482" bestFit="1" customWidth="1"/>
    <col min="12551" max="12551" width="11" style="482" customWidth="1"/>
    <col min="12552" max="12552" width="37.88671875" style="482" customWidth="1"/>
    <col min="12553" max="12553" width="8.33203125" style="482" customWidth="1"/>
    <col min="12554" max="12554" width="4.109375" style="482" customWidth="1"/>
    <col min="12555" max="12555" width="16.33203125" style="482" customWidth="1"/>
    <col min="12556" max="12556" width="20.109375" style="482" customWidth="1"/>
    <col min="12557" max="12557" width="12.44140625" style="482" customWidth="1"/>
    <col min="12558" max="12558" width="19.109375" style="482" customWidth="1"/>
    <col min="12559" max="12559" width="16.33203125" style="482" customWidth="1"/>
    <col min="12560" max="12560" width="12.6640625" style="482" bestFit="1" customWidth="1"/>
    <col min="12561" max="12561" width="11.109375" style="482" customWidth="1"/>
    <col min="12562" max="12562" width="35.33203125" style="482" customWidth="1"/>
    <col min="12563" max="12800" width="8.6640625" style="482"/>
    <col min="12801" max="12801" width="18.109375" style="482" bestFit="1" customWidth="1"/>
    <col min="12802" max="12802" width="20.6640625" style="482" customWidth="1"/>
    <col min="12803" max="12803" width="17.5546875" style="482" customWidth="1"/>
    <col min="12804" max="12804" width="20.109375" style="482" customWidth="1"/>
    <col min="12805" max="12805" width="22.88671875" style="482" customWidth="1"/>
    <col min="12806" max="12806" width="19.33203125" style="482" bestFit="1" customWidth="1"/>
    <col min="12807" max="12807" width="11" style="482" customWidth="1"/>
    <col min="12808" max="12808" width="37.88671875" style="482" customWidth="1"/>
    <col min="12809" max="12809" width="8.33203125" style="482" customWidth="1"/>
    <col min="12810" max="12810" width="4.109375" style="482" customWidth="1"/>
    <col min="12811" max="12811" width="16.33203125" style="482" customWidth="1"/>
    <col min="12812" max="12812" width="20.109375" style="482" customWidth="1"/>
    <col min="12813" max="12813" width="12.44140625" style="482" customWidth="1"/>
    <col min="12814" max="12814" width="19.109375" style="482" customWidth="1"/>
    <col min="12815" max="12815" width="16.33203125" style="482" customWidth="1"/>
    <col min="12816" max="12816" width="12.6640625" style="482" bestFit="1" customWidth="1"/>
    <col min="12817" max="12817" width="11.109375" style="482" customWidth="1"/>
    <col min="12818" max="12818" width="35.33203125" style="482" customWidth="1"/>
    <col min="12819" max="13056" width="8.6640625" style="482"/>
    <col min="13057" max="13057" width="18.109375" style="482" bestFit="1" customWidth="1"/>
    <col min="13058" max="13058" width="20.6640625" style="482" customWidth="1"/>
    <col min="13059" max="13059" width="17.5546875" style="482" customWidth="1"/>
    <col min="13060" max="13060" width="20.109375" style="482" customWidth="1"/>
    <col min="13061" max="13061" width="22.88671875" style="482" customWidth="1"/>
    <col min="13062" max="13062" width="19.33203125" style="482" bestFit="1" customWidth="1"/>
    <col min="13063" max="13063" width="11" style="482" customWidth="1"/>
    <col min="13064" max="13064" width="37.88671875" style="482" customWidth="1"/>
    <col min="13065" max="13065" width="8.33203125" style="482" customWidth="1"/>
    <col min="13066" max="13066" width="4.109375" style="482" customWidth="1"/>
    <col min="13067" max="13067" width="16.33203125" style="482" customWidth="1"/>
    <col min="13068" max="13068" width="20.109375" style="482" customWidth="1"/>
    <col min="13069" max="13069" width="12.44140625" style="482" customWidth="1"/>
    <col min="13070" max="13070" width="19.109375" style="482" customWidth="1"/>
    <col min="13071" max="13071" width="16.33203125" style="482" customWidth="1"/>
    <col min="13072" max="13072" width="12.6640625" style="482" bestFit="1" customWidth="1"/>
    <col min="13073" max="13073" width="11.109375" style="482" customWidth="1"/>
    <col min="13074" max="13074" width="35.33203125" style="482" customWidth="1"/>
    <col min="13075" max="13312" width="8.6640625" style="482"/>
    <col min="13313" max="13313" width="18.109375" style="482" bestFit="1" customWidth="1"/>
    <col min="13314" max="13314" width="20.6640625" style="482" customWidth="1"/>
    <col min="13315" max="13315" width="17.5546875" style="482" customWidth="1"/>
    <col min="13316" max="13316" width="20.109375" style="482" customWidth="1"/>
    <col min="13317" max="13317" width="22.88671875" style="482" customWidth="1"/>
    <col min="13318" max="13318" width="19.33203125" style="482" bestFit="1" customWidth="1"/>
    <col min="13319" max="13319" width="11" style="482" customWidth="1"/>
    <col min="13320" max="13320" width="37.88671875" style="482" customWidth="1"/>
    <col min="13321" max="13321" width="8.33203125" style="482" customWidth="1"/>
    <col min="13322" max="13322" width="4.109375" style="482" customWidth="1"/>
    <col min="13323" max="13323" width="16.33203125" style="482" customWidth="1"/>
    <col min="13324" max="13324" width="20.109375" style="482" customWidth="1"/>
    <col min="13325" max="13325" width="12.44140625" style="482" customWidth="1"/>
    <col min="13326" max="13326" width="19.109375" style="482" customWidth="1"/>
    <col min="13327" max="13327" width="16.33203125" style="482" customWidth="1"/>
    <col min="13328" max="13328" width="12.6640625" style="482" bestFit="1" customWidth="1"/>
    <col min="13329" max="13329" width="11.109375" style="482" customWidth="1"/>
    <col min="13330" max="13330" width="35.33203125" style="482" customWidth="1"/>
    <col min="13331" max="13568" width="8.6640625" style="482"/>
    <col min="13569" max="13569" width="18.109375" style="482" bestFit="1" customWidth="1"/>
    <col min="13570" max="13570" width="20.6640625" style="482" customWidth="1"/>
    <col min="13571" max="13571" width="17.5546875" style="482" customWidth="1"/>
    <col min="13572" max="13572" width="20.109375" style="482" customWidth="1"/>
    <col min="13573" max="13573" width="22.88671875" style="482" customWidth="1"/>
    <col min="13574" max="13574" width="19.33203125" style="482" bestFit="1" customWidth="1"/>
    <col min="13575" max="13575" width="11" style="482" customWidth="1"/>
    <col min="13576" max="13576" width="37.88671875" style="482" customWidth="1"/>
    <col min="13577" max="13577" width="8.33203125" style="482" customWidth="1"/>
    <col min="13578" max="13578" width="4.109375" style="482" customWidth="1"/>
    <col min="13579" max="13579" width="16.33203125" style="482" customWidth="1"/>
    <col min="13580" max="13580" width="20.109375" style="482" customWidth="1"/>
    <col min="13581" max="13581" width="12.44140625" style="482" customWidth="1"/>
    <col min="13582" max="13582" width="19.109375" style="482" customWidth="1"/>
    <col min="13583" max="13583" width="16.33203125" style="482" customWidth="1"/>
    <col min="13584" max="13584" width="12.6640625" style="482" bestFit="1" customWidth="1"/>
    <col min="13585" max="13585" width="11.109375" style="482" customWidth="1"/>
    <col min="13586" max="13586" width="35.33203125" style="482" customWidth="1"/>
    <col min="13587" max="13824" width="8.6640625" style="482"/>
    <col min="13825" max="13825" width="18.109375" style="482" bestFit="1" customWidth="1"/>
    <col min="13826" max="13826" width="20.6640625" style="482" customWidth="1"/>
    <col min="13827" max="13827" width="17.5546875" style="482" customWidth="1"/>
    <col min="13828" max="13828" width="20.109375" style="482" customWidth="1"/>
    <col min="13829" max="13829" width="22.88671875" style="482" customWidth="1"/>
    <col min="13830" max="13830" width="19.33203125" style="482" bestFit="1" customWidth="1"/>
    <col min="13831" max="13831" width="11" style="482" customWidth="1"/>
    <col min="13832" max="13832" width="37.88671875" style="482" customWidth="1"/>
    <col min="13833" max="13833" width="8.33203125" style="482" customWidth="1"/>
    <col min="13834" max="13834" width="4.109375" style="482" customWidth="1"/>
    <col min="13835" max="13835" width="16.33203125" style="482" customWidth="1"/>
    <col min="13836" max="13836" width="20.109375" style="482" customWidth="1"/>
    <col min="13837" max="13837" width="12.44140625" style="482" customWidth="1"/>
    <col min="13838" max="13838" width="19.109375" style="482" customWidth="1"/>
    <col min="13839" max="13839" width="16.33203125" style="482" customWidth="1"/>
    <col min="13840" max="13840" width="12.6640625" style="482" bestFit="1" customWidth="1"/>
    <col min="13841" max="13841" width="11.109375" style="482" customWidth="1"/>
    <col min="13842" max="13842" width="35.33203125" style="482" customWidth="1"/>
    <col min="13843" max="14080" width="8.6640625" style="482"/>
    <col min="14081" max="14081" width="18.109375" style="482" bestFit="1" customWidth="1"/>
    <col min="14082" max="14082" width="20.6640625" style="482" customWidth="1"/>
    <col min="14083" max="14083" width="17.5546875" style="482" customWidth="1"/>
    <col min="14084" max="14084" width="20.109375" style="482" customWidth="1"/>
    <col min="14085" max="14085" width="22.88671875" style="482" customWidth="1"/>
    <col min="14086" max="14086" width="19.33203125" style="482" bestFit="1" customWidth="1"/>
    <col min="14087" max="14087" width="11" style="482" customWidth="1"/>
    <col min="14088" max="14088" width="37.88671875" style="482" customWidth="1"/>
    <col min="14089" max="14089" width="8.33203125" style="482" customWidth="1"/>
    <col min="14090" max="14090" width="4.109375" style="482" customWidth="1"/>
    <col min="14091" max="14091" width="16.33203125" style="482" customWidth="1"/>
    <col min="14092" max="14092" width="20.109375" style="482" customWidth="1"/>
    <col min="14093" max="14093" width="12.44140625" style="482" customWidth="1"/>
    <col min="14094" max="14094" width="19.109375" style="482" customWidth="1"/>
    <col min="14095" max="14095" width="16.33203125" style="482" customWidth="1"/>
    <col min="14096" max="14096" width="12.6640625" style="482" bestFit="1" customWidth="1"/>
    <col min="14097" max="14097" width="11.109375" style="482" customWidth="1"/>
    <col min="14098" max="14098" width="35.33203125" style="482" customWidth="1"/>
    <col min="14099" max="14336" width="8.6640625" style="482"/>
    <col min="14337" max="14337" width="18.109375" style="482" bestFit="1" customWidth="1"/>
    <col min="14338" max="14338" width="20.6640625" style="482" customWidth="1"/>
    <col min="14339" max="14339" width="17.5546875" style="482" customWidth="1"/>
    <col min="14340" max="14340" width="20.109375" style="482" customWidth="1"/>
    <col min="14341" max="14341" width="22.88671875" style="482" customWidth="1"/>
    <col min="14342" max="14342" width="19.33203125" style="482" bestFit="1" customWidth="1"/>
    <col min="14343" max="14343" width="11" style="482" customWidth="1"/>
    <col min="14344" max="14344" width="37.88671875" style="482" customWidth="1"/>
    <col min="14345" max="14345" width="8.33203125" style="482" customWidth="1"/>
    <col min="14346" max="14346" width="4.109375" style="482" customWidth="1"/>
    <col min="14347" max="14347" width="16.33203125" style="482" customWidth="1"/>
    <col min="14348" max="14348" width="20.109375" style="482" customWidth="1"/>
    <col min="14349" max="14349" width="12.44140625" style="482" customWidth="1"/>
    <col min="14350" max="14350" width="19.109375" style="482" customWidth="1"/>
    <col min="14351" max="14351" width="16.33203125" style="482" customWidth="1"/>
    <col min="14352" max="14352" width="12.6640625" style="482" bestFit="1" customWidth="1"/>
    <col min="14353" max="14353" width="11.109375" style="482" customWidth="1"/>
    <col min="14354" max="14354" width="35.33203125" style="482" customWidth="1"/>
    <col min="14355" max="14592" width="8.6640625" style="482"/>
    <col min="14593" max="14593" width="18.109375" style="482" bestFit="1" customWidth="1"/>
    <col min="14594" max="14594" width="20.6640625" style="482" customWidth="1"/>
    <col min="14595" max="14595" width="17.5546875" style="482" customWidth="1"/>
    <col min="14596" max="14596" width="20.109375" style="482" customWidth="1"/>
    <col min="14597" max="14597" width="22.88671875" style="482" customWidth="1"/>
    <col min="14598" max="14598" width="19.33203125" style="482" bestFit="1" customWidth="1"/>
    <col min="14599" max="14599" width="11" style="482" customWidth="1"/>
    <col min="14600" max="14600" width="37.88671875" style="482" customWidth="1"/>
    <col min="14601" max="14601" width="8.33203125" style="482" customWidth="1"/>
    <col min="14602" max="14602" width="4.109375" style="482" customWidth="1"/>
    <col min="14603" max="14603" width="16.33203125" style="482" customWidth="1"/>
    <col min="14604" max="14604" width="20.109375" style="482" customWidth="1"/>
    <col min="14605" max="14605" width="12.44140625" style="482" customWidth="1"/>
    <col min="14606" max="14606" width="19.109375" style="482" customWidth="1"/>
    <col min="14607" max="14607" width="16.33203125" style="482" customWidth="1"/>
    <col min="14608" max="14608" width="12.6640625" style="482" bestFit="1" customWidth="1"/>
    <col min="14609" max="14609" width="11.109375" style="482" customWidth="1"/>
    <col min="14610" max="14610" width="35.33203125" style="482" customWidth="1"/>
    <col min="14611" max="14848" width="8.6640625" style="482"/>
    <col min="14849" max="14849" width="18.109375" style="482" bestFit="1" customWidth="1"/>
    <col min="14850" max="14850" width="20.6640625" style="482" customWidth="1"/>
    <col min="14851" max="14851" width="17.5546875" style="482" customWidth="1"/>
    <col min="14852" max="14852" width="20.109375" style="482" customWidth="1"/>
    <col min="14853" max="14853" width="22.88671875" style="482" customWidth="1"/>
    <col min="14854" max="14854" width="19.33203125" style="482" bestFit="1" customWidth="1"/>
    <col min="14855" max="14855" width="11" style="482" customWidth="1"/>
    <col min="14856" max="14856" width="37.88671875" style="482" customWidth="1"/>
    <col min="14857" max="14857" width="8.33203125" style="482" customWidth="1"/>
    <col min="14858" max="14858" width="4.109375" style="482" customWidth="1"/>
    <col min="14859" max="14859" width="16.33203125" style="482" customWidth="1"/>
    <col min="14860" max="14860" width="20.109375" style="482" customWidth="1"/>
    <col min="14861" max="14861" width="12.44140625" style="482" customWidth="1"/>
    <col min="14862" max="14862" width="19.109375" style="482" customWidth="1"/>
    <col min="14863" max="14863" width="16.33203125" style="482" customWidth="1"/>
    <col min="14864" max="14864" width="12.6640625" style="482" bestFit="1" customWidth="1"/>
    <col min="14865" max="14865" width="11.109375" style="482" customWidth="1"/>
    <col min="14866" max="14866" width="35.33203125" style="482" customWidth="1"/>
    <col min="14867" max="15104" width="8.6640625" style="482"/>
    <col min="15105" max="15105" width="18.109375" style="482" bestFit="1" customWidth="1"/>
    <col min="15106" max="15106" width="20.6640625" style="482" customWidth="1"/>
    <col min="15107" max="15107" width="17.5546875" style="482" customWidth="1"/>
    <col min="15108" max="15108" width="20.109375" style="482" customWidth="1"/>
    <col min="15109" max="15109" width="22.88671875" style="482" customWidth="1"/>
    <col min="15110" max="15110" width="19.33203125" style="482" bestFit="1" customWidth="1"/>
    <col min="15111" max="15111" width="11" style="482" customWidth="1"/>
    <col min="15112" max="15112" width="37.88671875" style="482" customWidth="1"/>
    <col min="15113" max="15113" width="8.33203125" style="482" customWidth="1"/>
    <col min="15114" max="15114" width="4.109375" style="482" customWidth="1"/>
    <col min="15115" max="15115" width="16.33203125" style="482" customWidth="1"/>
    <col min="15116" max="15116" width="20.109375" style="482" customWidth="1"/>
    <col min="15117" max="15117" width="12.44140625" style="482" customWidth="1"/>
    <col min="15118" max="15118" width="19.109375" style="482" customWidth="1"/>
    <col min="15119" max="15119" width="16.33203125" style="482" customWidth="1"/>
    <col min="15120" max="15120" width="12.6640625" style="482" bestFit="1" customWidth="1"/>
    <col min="15121" max="15121" width="11.109375" style="482" customWidth="1"/>
    <col min="15122" max="15122" width="35.33203125" style="482" customWidth="1"/>
    <col min="15123" max="15360" width="8.6640625" style="482"/>
    <col min="15361" max="15361" width="18.109375" style="482" bestFit="1" customWidth="1"/>
    <col min="15362" max="15362" width="20.6640625" style="482" customWidth="1"/>
    <col min="15363" max="15363" width="17.5546875" style="482" customWidth="1"/>
    <col min="15364" max="15364" width="20.109375" style="482" customWidth="1"/>
    <col min="15365" max="15365" width="22.88671875" style="482" customWidth="1"/>
    <col min="15366" max="15366" width="19.33203125" style="482" bestFit="1" customWidth="1"/>
    <col min="15367" max="15367" width="11" style="482" customWidth="1"/>
    <col min="15368" max="15368" width="37.88671875" style="482" customWidth="1"/>
    <col min="15369" max="15369" width="8.33203125" style="482" customWidth="1"/>
    <col min="15370" max="15370" width="4.109375" style="482" customWidth="1"/>
    <col min="15371" max="15371" width="16.33203125" style="482" customWidth="1"/>
    <col min="15372" max="15372" width="20.109375" style="482" customWidth="1"/>
    <col min="15373" max="15373" width="12.44140625" style="482" customWidth="1"/>
    <col min="15374" max="15374" width="19.109375" style="482" customWidth="1"/>
    <col min="15375" max="15375" width="16.33203125" style="482" customWidth="1"/>
    <col min="15376" max="15376" width="12.6640625" style="482" bestFit="1" customWidth="1"/>
    <col min="15377" max="15377" width="11.109375" style="482" customWidth="1"/>
    <col min="15378" max="15378" width="35.33203125" style="482" customWidth="1"/>
    <col min="15379" max="15616" width="8.6640625" style="482"/>
    <col min="15617" max="15617" width="18.109375" style="482" bestFit="1" customWidth="1"/>
    <col min="15618" max="15618" width="20.6640625" style="482" customWidth="1"/>
    <col min="15619" max="15619" width="17.5546875" style="482" customWidth="1"/>
    <col min="15620" max="15620" width="20.109375" style="482" customWidth="1"/>
    <col min="15621" max="15621" width="22.88671875" style="482" customWidth="1"/>
    <col min="15622" max="15622" width="19.33203125" style="482" bestFit="1" customWidth="1"/>
    <col min="15623" max="15623" width="11" style="482" customWidth="1"/>
    <col min="15624" max="15624" width="37.88671875" style="482" customWidth="1"/>
    <col min="15625" max="15625" width="8.33203125" style="482" customWidth="1"/>
    <col min="15626" max="15626" width="4.109375" style="482" customWidth="1"/>
    <col min="15627" max="15627" width="16.33203125" style="482" customWidth="1"/>
    <col min="15628" max="15628" width="20.109375" style="482" customWidth="1"/>
    <col min="15629" max="15629" width="12.44140625" style="482" customWidth="1"/>
    <col min="15630" max="15630" width="19.109375" style="482" customWidth="1"/>
    <col min="15631" max="15631" width="16.33203125" style="482" customWidth="1"/>
    <col min="15632" max="15632" width="12.6640625" style="482" bestFit="1" customWidth="1"/>
    <col min="15633" max="15633" width="11.109375" style="482" customWidth="1"/>
    <col min="15634" max="15634" width="35.33203125" style="482" customWidth="1"/>
    <col min="15635" max="15872" width="8.6640625" style="482"/>
    <col min="15873" max="15873" width="18.109375" style="482" bestFit="1" customWidth="1"/>
    <col min="15874" max="15874" width="20.6640625" style="482" customWidth="1"/>
    <col min="15875" max="15875" width="17.5546875" style="482" customWidth="1"/>
    <col min="15876" max="15876" width="20.109375" style="482" customWidth="1"/>
    <col min="15877" max="15877" width="22.88671875" style="482" customWidth="1"/>
    <col min="15878" max="15878" width="19.33203125" style="482" bestFit="1" customWidth="1"/>
    <col min="15879" max="15879" width="11" style="482" customWidth="1"/>
    <col min="15880" max="15880" width="37.88671875" style="482" customWidth="1"/>
    <col min="15881" max="15881" width="8.33203125" style="482" customWidth="1"/>
    <col min="15882" max="15882" width="4.109375" style="482" customWidth="1"/>
    <col min="15883" max="15883" width="16.33203125" style="482" customWidth="1"/>
    <col min="15884" max="15884" width="20.109375" style="482" customWidth="1"/>
    <col min="15885" max="15885" width="12.44140625" style="482" customWidth="1"/>
    <col min="15886" max="15886" width="19.109375" style="482" customWidth="1"/>
    <col min="15887" max="15887" width="16.33203125" style="482" customWidth="1"/>
    <col min="15888" max="15888" width="12.6640625" style="482" bestFit="1" customWidth="1"/>
    <col min="15889" max="15889" width="11.109375" style="482" customWidth="1"/>
    <col min="15890" max="15890" width="35.33203125" style="482" customWidth="1"/>
    <col min="15891" max="16128" width="8.6640625" style="482"/>
    <col min="16129" max="16129" width="18.109375" style="482" bestFit="1" customWidth="1"/>
    <col min="16130" max="16130" width="20.6640625" style="482" customWidth="1"/>
    <col min="16131" max="16131" width="17.5546875" style="482" customWidth="1"/>
    <col min="16132" max="16132" width="20.109375" style="482" customWidth="1"/>
    <col min="16133" max="16133" width="22.88671875" style="482" customWidth="1"/>
    <col min="16134" max="16134" width="19.33203125" style="482" bestFit="1" customWidth="1"/>
    <col min="16135" max="16135" width="11" style="482" customWidth="1"/>
    <col min="16136" max="16136" width="37.88671875" style="482" customWidth="1"/>
    <col min="16137" max="16137" width="8.33203125" style="482" customWidth="1"/>
    <col min="16138" max="16138" width="4.109375" style="482" customWidth="1"/>
    <col min="16139" max="16139" width="16.33203125" style="482" customWidth="1"/>
    <col min="16140" max="16140" width="20.109375" style="482" customWidth="1"/>
    <col min="16141" max="16141" width="12.44140625" style="482" customWidth="1"/>
    <col min="16142" max="16142" width="19.109375" style="482" customWidth="1"/>
    <col min="16143" max="16143" width="16.33203125" style="482" customWidth="1"/>
    <col min="16144" max="16144" width="12.6640625" style="482" bestFit="1" customWidth="1"/>
    <col min="16145" max="16145" width="11.109375" style="482" customWidth="1"/>
    <col min="16146" max="16146" width="35.33203125" style="482" customWidth="1"/>
    <col min="16147" max="16384" width="8.6640625" style="482"/>
  </cols>
  <sheetData>
    <row r="1" spans="1:17" ht="39.75" customHeight="1" x14ac:dyDescent="0.4">
      <c r="A1" s="952"/>
      <c r="B1" s="952"/>
      <c r="C1" s="953"/>
      <c r="D1" s="953"/>
      <c r="E1" s="479"/>
      <c r="F1" s="480"/>
      <c r="G1" s="480"/>
      <c r="H1" s="481"/>
      <c r="I1" s="481"/>
      <c r="J1" s="954"/>
      <c r="K1" s="954"/>
      <c r="L1" s="954"/>
      <c r="M1" s="955"/>
      <c r="N1" s="955"/>
      <c r="O1" s="955"/>
      <c r="P1" s="955"/>
      <c r="Q1" s="955"/>
    </row>
    <row r="2" spans="1:17" ht="12" customHeight="1" x14ac:dyDescent="0.25">
      <c r="A2" s="956" t="s">
        <v>636</v>
      </c>
      <c r="B2" s="956"/>
      <c r="C2" s="956"/>
      <c r="D2" s="956"/>
      <c r="E2" s="956"/>
      <c r="F2" s="956"/>
      <c r="G2" s="956"/>
      <c r="H2" s="956"/>
      <c r="I2" s="956"/>
      <c r="J2" s="483"/>
      <c r="K2" s="483"/>
      <c r="L2" s="483"/>
      <c r="M2" s="484"/>
      <c r="N2" s="484"/>
      <c r="O2" s="484"/>
      <c r="P2" s="484"/>
      <c r="Q2" s="485"/>
    </row>
    <row r="3" spans="1:17" ht="12.6" customHeight="1" x14ac:dyDescent="0.25">
      <c r="A3" s="956"/>
      <c r="B3" s="956"/>
      <c r="C3" s="956"/>
      <c r="D3" s="956"/>
      <c r="E3" s="956"/>
      <c r="F3" s="956"/>
      <c r="G3" s="956"/>
      <c r="H3" s="956"/>
      <c r="I3" s="956"/>
      <c r="J3" s="486"/>
      <c r="K3" s="487"/>
      <c r="L3" s="487"/>
      <c r="M3" s="488"/>
      <c r="N3" s="486"/>
      <c r="O3" s="486"/>
      <c r="P3" s="486"/>
      <c r="Q3" s="486"/>
    </row>
    <row r="4" spans="1:17" ht="12" customHeight="1" x14ac:dyDescent="0.25">
      <c r="A4" s="956"/>
      <c r="B4" s="956"/>
      <c r="C4" s="956"/>
      <c r="D4" s="956"/>
      <c r="E4" s="956"/>
      <c r="F4" s="956"/>
      <c r="G4" s="956"/>
      <c r="H4" s="956"/>
      <c r="I4" s="956"/>
      <c r="J4" s="487"/>
      <c r="K4" s="487"/>
      <c r="L4" s="487"/>
      <c r="M4" s="488"/>
      <c r="N4" s="486"/>
      <c r="O4" s="486"/>
      <c r="P4" s="486"/>
      <c r="Q4" s="486"/>
    </row>
    <row r="5" spans="1:17" ht="12" customHeight="1" x14ac:dyDescent="0.25">
      <c r="A5" s="956"/>
      <c r="B5" s="956"/>
      <c r="C5" s="956"/>
      <c r="D5" s="956"/>
      <c r="E5" s="956"/>
      <c r="F5" s="956"/>
      <c r="G5" s="956"/>
      <c r="H5" s="956"/>
      <c r="I5" s="956"/>
      <c r="J5" s="489"/>
      <c r="M5" s="957"/>
      <c r="N5" s="957"/>
      <c r="O5" s="957"/>
      <c r="P5" s="957"/>
      <c r="Q5" s="957"/>
    </row>
    <row r="6" spans="1:17" x14ac:dyDescent="0.25">
      <c r="A6" s="490"/>
      <c r="B6" s="490"/>
      <c r="C6" s="490"/>
      <c r="D6" s="491"/>
      <c r="E6" s="492" t="s">
        <v>637</v>
      </c>
      <c r="F6" s="493" t="s">
        <v>638</v>
      </c>
      <c r="J6" s="494"/>
      <c r="M6" s="495"/>
      <c r="N6" s="495"/>
      <c r="O6" s="495"/>
      <c r="P6" s="495"/>
      <c r="Q6" s="495"/>
    </row>
    <row r="7" spans="1:17" ht="13.8" x14ac:dyDescent="0.25">
      <c r="A7" s="496" t="s">
        <v>639</v>
      </c>
      <c r="B7" s="943"/>
      <c r="C7" s="944"/>
      <c r="D7" s="497" t="s">
        <v>640</v>
      </c>
      <c r="E7" s="498"/>
      <c r="F7" s="499"/>
      <c r="G7" s="500"/>
      <c r="H7" s="501"/>
      <c r="I7" s="501"/>
      <c r="J7" s="501"/>
      <c r="K7" s="501"/>
      <c r="L7" s="501"/>
      <c r="M7" s="501"/>
      <c r="N7" s="501"/>
      <c r="O7" s="501"/>
    </row>
    <row r="8" spans="1:17" ht="13.8" x14ac:dyDescent="0.25">
      <c r="A8" s="502" t="s">
        <v>641</v>
      </c>
      <c r="B8" s="943"/>
      <c r="C8" s="944"/>
      <c r="D8" s="503" t="s">
        <v>642</v>
      </c>
      <c r="E8" s="504"/>
      <c r="F8" s="505"/>
      <c r="G8" s="506"/>
      <c r="H8" s="949"/>
      <c r="I8" s="950"/>
      <c r="J8" s="950"/>
      <c r="K8" s="950"/>
      <c r="L8" s="950"/>
      <c r="M8" s="950"/>
      <c r="N8" s="950"/>
      <c r="O8" s="950"/>
    </row>
    <row r="9" spans="1:17" ht="13.8" x14ac:dyDescent="0.25">
      <c r="A9" s="502" t="s">
        <v>643</v>
      </c>
      <c r="B9" s="943"/>
      <c r="C9" s="944"/>
      <c r="D9" s="507" t="s">
        <v>644</v>
      </c>
      <c r="E9" s="498"/>
      <c r="F9" s="499"/>
      <c r="G9" s="506"/>
      <c r="H9" s="508"/>
      <c r="I9" s="509"/>
      <c r="J9" s="509"/>
      <c r="K9" s="509"/>
      <c r="L9" s="509"/>
      <c r="M9" s="509"/>
      <c r="N9" s="509"/>
      <c r="O9" s="509"/>
    </row>
    <row r="10" spans="1:17" ht="13.8" x14ac:dyDescent="0.25">
      <c r="A10" s="502" t="s">
        <v>645</v>
      </c>
      <c r="B10" s="945"/>
      <c r="C10" s="945"/>
      <c r="D10" s="502" t="s">
        <v>646</v>
      </c>
      <c r="E10" s="946"/>
      <c r="F10" s="946"/>
      <c r="G10" s="506"/>
      <c r="H10" s="508"/>
      <c r="I10" s="509"/>
      <c r="J10" s="509"/>
      <c r="K10" s="509"/>
      <c r="L10" s="509"/>
      <c r="M10" s="509"/>
      <c r="N10" s="509"/>
      <c r="O10" s="509"/>
    </row>
    <row r="11" spans="1:17" ht="14.4" thickBot="1" x14ac:dyDescent="0.3">
      <c r="A11" s="502" t="s">
        <v>647</v>
      </c>
      <c r="B11" s="947"/>
      <c r="C11" s="947"/>
      <c r="D11" s="510"/>
      <c r="E11" s="948" t="s">
        <v>648</v>
      </c>
      <c r="F11" s="948"/>
      <c r="G11" s="506"/>
      <c r="H11" s="949"/>
      <c r="I11" s="950"/>
      <c r="J11" s="950"/>
      <c r="K11" s="950"/>
      <c r="L11" s="950"/>
      <c r="M11" s="950"/>
      <c r="N11" s="950"/>
      <c r="O11" s="950"/>
    </row>
    <row r="12" spans="1:17" s="513" customFormat="1" ht="13.8" x14ac:dyDescent="0.25">
      <c r="A12" s="933" t="s">
        <v>626</v>
      </c>
      <c r="B12" s="934"/>
      <c r="C12" s="935"/>
      <c r="D12" s="511"/>
      <c r="E12" s="511"/>
      <c r="F12" s="512"/>
      <c r="G12" s="512"/>
      <c r="H12" s="509"/>
      <c r="I12" s="509"/>
      <c r="J12" s="509"/>
      <c r="K12" s="509"/>
      <c r="L12" s="509"/>
      <c r="M12" s="509"/>
      <c r="N12" s="509"/>
      <c r="O12" s="509"/>
    </row>
    <row r="13" spans="1:17" s="515" customFormat="1" ht="10.8" thickBot="1" x14ac:dyDescent="0.25">
      <c r="A13" s="936"/>
      <c r="B13" s="937"/>
      <c r="C13" s="938"/>
      <c r="D13" s="514"/>
      <c r="E13" s="483"/>
      <c r="F13" s="483"/>
      <c r="G13" s="483"/>
      <c r="H13" s="483"/>
      <c r="I13" s="951"/>
      <c r="J13" s="951"/>
      <c r="K13" s="951"/>
      <c r="L13" s="951"/>
      <c r="M13" s="951"/>
      <c r="N13" s="951"/>
      <c r="O13" s="951"/>
      <c r="P13" s="951"/>
      <c r="Q13" s="951"/>
    </row>
    <row r="14" spans="1:17" s="524" customFormat="1" ht="26.4" customHeight="1" thickBot="1" x14ac:dyDescent="0.35">
      <c r="A14" s="516" t="s">
        <v>649</v>
      </c>
      <c r="B14" s="517" t="s">
        <v>650</v>
      </c>
      <c r="C14" s="517" t="s">
        <v>651</v>
      </c>
      <c r="D14" s="518" t="s">
        <v>3</v>
      </c>
      <c r="E14" s="519" t="s">
        <v>652</v>
      </c>
      <c r="F14" s="518" t="s">
        <v>653</v>
      </c>
      <c r="G14" s="519" t="s">
        <v>654</v>
      </c>
      <c r="H14" s="520" t="s">
        <v>655</v>
      </c>
      <c r="I14" s="521"/>
      <c r="J14" s="521"/>
      <c r="K14" s="522"/>
      <c r="L14" s="522"/>
      <c r="M14" s="523"/>
      <c r="N14" s="523"/>
      <c r="O14" s="523"/>
      <c r="P14" s="523"/>
      <c r="Q14" s="523"/>
    </row>
    <row r="15" spans="1:17" ht="15.9" customHeight="1" x14ac:dyDescent="0.25">
      <c r="A15" s="525"/>
      <c r="B15" s="526"/>
      <c r="C15" s="527"/>
      <c r="D15" s="526"/>
      <c r="E15" s="528"/>
      <c r="F15" s="526"/>
      <c r="G15" s="529"/>
      <c r="H15" s="530"/>
      <c r="I15" s="485"/>
      <c r="J15" s="485"/>
      <c r="L15" s="485"/>
      <c r="M15" s="485"/>
      <c r="N15" s="485"/>
      <c r="O15" s="485"/>
      <c r="P15" s="485"/>
      <c r="Q15" s="485"/>
    </row>
    <row r="16" spans="1:17" s="539" customFormat="1" ht="15" customHeight="1" x14ac:dyDescent="0.3">
      <c r="A16" s="531"/>
      <c r="B16" s="532"/>
      <c r="C16" s="533"/>
      <c r="D16" s="534"/>
      <c r="E16" s="535"/>
      <c r="F16" s="534"/>
      <c r="G16" s="536"/>
      <c r="H16" s="537"/>
      <c r="I16" s="940"/>
      <c r="J16" s="942"/>
      <c r="K16" s="538"/>
      <c r="L16" s="538"/>
      <c r="M16" s="941"/>
      <c r="N16" s="941"/>
      <c r="O16" s="941"/>
      <c r="P16" s="487"/>
      <c r="Q16" s="487"/>
    </row>
    <row r="17" spans="1:18" s="539" customFormat="1" ht="15" customHeight="1" x14ac:dyDescent="0.3">
      <c r="A17" s="540"/>
      <c r="B17" s="533"/>
      <c r="C17" s="533"/>
      <c r="D17" s="534"/>
      <c r="E17" s="541"/>
      <c r="F17" s="542"/>
      <c r="G17" s="543"/>
      <c r="H17" s="537"/>
      <c r="I17" s="940"/>
      <c r="J17" s="942"/>
      <c r="K17" s="538"/>
      <c r="L17" s="538"/>
      <c r="M17" s="941"/>
      <c r="N17" s="941"/>
      <c r="O17" s="941"/>
      <c r="P17" s="487"/>
      <c r="Q17" s="487"/>
    </row>
    <row r="18" spans="1:18" s="539" customFormat="1" ht="15" customHeight="1" x14ac:dyDescent="0.3">
      <c r="A18" s="540"/>
      <c r="B18" s="533"/>
      <c r="C18" s="533"/>
      <c r="D18" s="534"/>
      <c r="E18" s="541"/>
      <c r="F18" s="542"/>
      <c r="G18" s="543"/>
      <c r="H18" s="537"/>
      <c r="I18" s="940"/>
      <c r="J18" s="942"/>
      <c r="K18" s="538"/>
      <c r="L18" s="538"/>
      <c r="M18" s="941"/>
      <c r="N18" s="941"/>
      <c r="O18" s="941"/>
      <c r="P18" s="487"/>
      <c r="Q18" s="487"/>
    </row>
    <row r="19" spans="1:18" s="539" customFormat="1" ht="15" customHeight="1" x14ac:dyDescent="0.3">
      <c r="A19" s="540"/>
      <c r="B19" s="533"/>
      <c r="C19" s="533"/>
      <c r="D19" s="534"/>
      <c r="E19" s="541"/>
      <c r="F19" s="542"/>
      <c r="G19" s="543"/>
      <c r="H19" s="537"/>
      <c r="I19" s="940"/>
      <c r="J19" s="942"/>
      <c r="K19" s="538"/>
      <c r="L19" s="538"/>
      <c r="M19" s="941"/>
      <c r="N19" s="941"/>
      <c r="O19" s="941"/>
      <c r="P19" s="487"/>
      <c r="Q19" s="487"/>
    </row>
    <row r="20" spans="1:18" s="539" customFormat="1" ht="15" customHeight="1" x14ac:dyDescent="0.3">
      <c r="A20" s="540"/>
      <c r="B20" s="533"/>
      <c r="C20" s="533"/>
      <c r="D20" s="534"/>
      <c r="E20" s="541"/>
      <c r="F20" s="542"/>
      <c r="G20" s="543"/>
      <c r="H20" s="537"/>
      <c r="I20" s="940"/>
      <c r="J20" s="942"/>
      <c r="K20" s="538"/>
      <c r="L20" s="538"/>
      <c r="M20" s="941"/>
      <c r="N20" s="941"/>
      <c r="O20" s="941"/>
      <c r="P20" s="487"/>
      <c r="Q20" s="487"/>
    </row>
    <row r="21" spans="1:18" s="539" customFormat="1" ht="15" customHeight="1" x14ac:dyDescent="0.3">
      <c r="A21" s="540"/>
      <c r="B21" s="533"/>
      <c r="C21" s="533"/>
      <c r="D21" s="534"/>
      <c r="E21" s="541"/>
      <c r="F21" s="542"/>
      <c r="G21" s="543"/>
      <c r="H21" s="537"/>
      <c r="I21" s="940"/>
      <c r="J21" s="942"/>
      <c r="K21" s="538"/>
      <c r="L21" s="538"/>
      <c r="M21" s="941"/>
      <c r="N21" s="941"/>
      <c r="O21" s="941"/>
      <c r="P21" s="487"/>
      <c r="Q21" s="487"/>
    </row>
    <row r="22" spans="1:18" s="539" customFormat="1" ht="15" customHeight="1" x14ac:dyDescent="0.3">
      <c r="A22" s="540"/>
      <c r="B22" s="533"/>
      <c r="C22" s="533"/>
      <c r="D22" s="534"/>
      <c r="E22" s="541"/>
      <c r="F22" s="542"/>
      <c r="G22" s="543"/>
      <c r="H22" s="537"/>
      <c r="I22" s="940"/>
      <c r="J22" s="942"/>
      <c r="K22" s="538"/>
      <c r="L22" s="538"/>
      <c r="M22" s="941"/>
      <c r="N22" s="941"/>
      <c r="O22" s="941"/>
      <c r="P22" s="487"/>
      <c r="Q22" s="487"/>
    </row>
    <row r="23" spans="1:18" s="539" customFormat="1" ht="15" customHeight="1" x14ac:dyDescent="0.3">
      <c r="A23" s="540"/>
      <c r="B23" s="533"/>
      <c r="C23" s="533"/>
      <c r="D23" s="534"/>
      <c r="E23" s="541"/>
      <c r="F23" s="542"/>
      <c r="G23" s="543"/>
      <c r="H23" s="537"/>
      <c r="I23" s="940"/>
      <c r="J23" s="942"/>
      <c r="K23" s="538"/>
      <c r="L23" s="538"/>
      <c r="M23" s="941"/>
      <c r="N23" s="941"/>
      <c r="O23" s="941"/>
      <c r="P23" s="487"/>
      <c r="Q23" s="487"/>
    </row>
    <row r="24" spans="1:18" s="539" customFormat="1" ht="15" customHeight="1" x14ac:dyDescent="0.3">
      <c r="A24" s="540"/>
      <c r="B24" s="533"/>
      <c r="C24" s="533"/>
      <c r="D24" s="534"/>
      <c r="E24" s="541"/>
      <c r="F24" s="542"/>
      <c r="G24" s="543"/>
      <c r="H24" s="537"/>
      <c r="I24" s="544"/>
      <c r="J24" s="545"/>
      <c r="K24" s="538"/>
      <c r="L24" s="538"/>
      <c r="M24" s="487"/>
      <c r="N24" s="487"/>
      <c r="O24" s="487"/>
      <c r="P24" s="487"/>
      <c r="Q24" s="487"/>
    </row>
    <row r="25" spans="1:18" s="539" customFormat="1" ht="15" customHeight="1" x14ac:dyDescent="0.3">
      <c r="A25" s="540"/>
      <c r="B25" s="533"/>
      <c r="C25" s="533"/>
      <c r="D25" s="534"/>
      <c r="E25" s="541"/>
      <c r="F25" s="542"/>
      <c r="G25" s="543"/>
      <c r="H25" s="537"/>
      <c r="I25" s="940"/>
      <c r="J25" s="940"/>
      <c r="K25" s="538"/>
      <c r="L25" s="538"/>
      <c r="M25" s="941"/>
      <c r="N25" s="941"/>
      <c r="O25" s="941"/>
      <c r="P25" s="487"/>
      <c r="Q25" s="487"/>
    </row>
    <row r="26" spans="1:18" s="539" customFormat="1" ht="15" customHeight="1" thickBot="1" x14ac:dyDescent="0.35">
      <c r="A26" s="546"/>
      <c r="B26" s="547"/>
      <c r="C26" s="547"/>
      <c r="D26" s="548"/>
      <c r="E26" s="549"/>
      <c r="F26" s="548"/>
      <c r="G26" s="550"/>
      <c r="H26" s="551"/>
      <c r="I26" s="940"/>
      <c r="J26" s="942"/>
      <c r="K26" s="538"/>
      <c r="L26" s="538"/>
      <c r="M26" s="941"/>
      <c r="N26" s="941"/>
      <c r="O26" s="941"/>
      <c r="P26" s="487"/>
      <c r="Q26" s="487"/>
    </row>
    <row r="27" spans="1:18" x14ac:dyDescent="0.25">
      <c r="K27" s="485"/>
      <c r="L27" s="485"/>
      <c r="M27" s="485"/>
      <c r="N27" s="485"/>
      <c r="O27" s="485"/>
      <c r="P27" s="485"/>
      <c r="Q27" s="485"/>
    </row>
    <row r="28" spans="1:18" ht="13.8" thickBot="1" x14ac:dyDescent="0.3">
      <c r="A28" s="489"/>
      <c r="B28" s="489"/>
      <c r="C28" s="489"/>
      <c r="L28" s="485"/>
      <c r="M28" s="485"/>
      <c r="N28" s="485"/>
      <c r="O28" s="485"/>
      <c r="P28" s="485"/>
      <c r="Q28" s="485"/>
    </row>
    <row r="29" spans="1:18" s="513" customFormat="1" ht="13.8" x14ac:dyDescent="0.25">
      <c r="A29" s="933" t="s">
        <v>408</v>
      </c>
      <c r="B29" s="934"/>
      <c r="C29" s="935"/>
      <c r="D29" s="511"/>
      <c r="E29" s="511"/>
      <c r="F29" s="512"/>
      <c r="G29" s="512"/>
      <c r="H29" s="509"/>
      <c r="K29" s="939"/>
      <c r="L29" s="939"/>
      <c r="M29" s="939"/>
      <c r="N29" s="484"/>
      <c r="O29" s="484"/>
      <c r="P29" s="552"/>
      <c r="Q29" s="552"/>
      <c r="R29" s="553"/>
    </row>
    <row r="30" spans="1:18" s="513" customFormat="1" ht="14.4" thickBot="1" x14ac:dyDescent="0.3">
      <c r="A30" s="936"/>
      <c r="B30" s="937"/>
      <c r="C30" s="938"/>
      <c r="D30" s="514"/>
      <c r="E30" s="483"/>
      <c r="F30" s="483"/>
      <c r="G30" s="483"/>
      <c r="H30" s="483"/>
      <c r="K30" s="939"/>
      <c r="L30" s="939"/>
      <c r="M30" s="939"/>
      <c r="N30" s="514"/>
      <c r="O30" s="483"/>
      <c r="P30" s="483"/>
      <c r="Q30" s="483"/>
      <c r="R30" s="483"/>
    </row>
    <row r="31" spans="1:18" s="513" customFormat="1" ht="39.9" customHeight="1" thickBot="1" x14ac:dyDescent="0.3">
      <c r="A31" s="516" t="s">
        <v>649</v>
      </c>
      <c r="B31" s="517" t="s">
        <v>650</v>
      </c>
      <c r="C31" s="517" t="s">
        <v>656</v>
      </c>
      <c r="D31" s="518" t="s">
        <v>3</v>
      </c>
      <c r="E31" s="519" t="s">
        <v>652</v>
      </c>
      <c r="F31" s="518" t="s">
        <v>653</v>
      </c>
      <c r="G31" s="519" t="s">
        <v>654</v>
      </c>
      <c r="H31" s="520" t="s">
        <v>655</v>
      </c>
      <c r="I31" s="554"/>
      <c r="J31" s="554"/>
      <c r="K31" s="555"/>
      <c r="L31" s="555"/>
      <c r="M31" s="555"/>
      <c r="N31" s="555"/>
      <c r="O31" s="555"/>
      <c r="P31" s="555"/>
      <c r="Q31" s="555"/>
      <c r="R31" s="555"/>
    </row>
    <row r="32" spans="1:18" ht="13.8" x14ac:dyDescent="0.3">
      <c r="A32" s="531"/>
      <c r="B32" s="532"/>
      <c r="C32" s="533"/>
      <c r="D32" s="534"/>
      <c r="E32" s="535"/>
      <c r="F32" s="534"/>
      <c r="G32" s="536"/>
      <c r="H32" s="556"/>
      <c r="I32" s="485"/>
      <c r="J32" s="485"/>
      <c r="K32" s="557"/>
      <c r="L32" s="557"/>
      <c r="M32" s="558"/>
      <c r="N32" s="558"/>
      <c r="O32" s="558"/>
      <c r="P32" s="558"/>
      <c r="Q32" s="558"/>
      <c r="R32" s="559"/>
    </row>
    <row r="33" spans="1:18" ht="14.4" x14ac:dyDescent="0.3">
      <c r="A33" s="540"/>
      <c r="B33" s="533"/>
      <c r="C33" s="542"/>
      <c r="D33" s="542"/>
      <c r="E33" s="535"/>
      <c r="F33" s="542"/>
      <c r="G33" s="499"/>
      <c r="H33" s="560"/>
      <c r="I33" s="485"/>
      <c r="J33" s="485"/>
      <c r="K33" s="561"/>
      <c r="L33" s="561"/>
      <c r="M33" s="562"/>
      <c r="N33" s="561"/>
      <c r="O33" s="562"/>
      <c r="P33" s="562"/>
      <c r="Q33" s="561"/>
      <c r="R33" s="559"/>
    </row>
    <row r="34" spans="1:18" ht="14.4" x14ac:dyDescent="0.3">
      <c r="A34" s="540"/>
      <c r="B34" s="533"/>
      <c r="C34" s="533"/>
      <c r="D34" s="534"/>
      <c r="E34" s="541"/>
      <c r="F34" s="542"/>
      <c r="G34" s="543"/>
      <c r="H34" s="560"/>
      <c r="I34" s="485"/>
      <c r="J34" s="485"/>
      <c r="K34" s="561"/>
      <c r="L34" s="561"/>
      <c r="M34" s="562"/>
      <c r="N34" s="561"/>
      <c r="O34" s="562"/>
      <c r="P34" s="562"/>
      <c r="Q34" s="561"/>
      <c r="R34" s="559"/>
    </row>
    <row r="35" spans="1:18" ht="14.4" x14ac:dyDescent="0.3">
      <c r="A35" s="540"/>
      <c r="B35" s="533"/>
      <c r="C35" s="533"/>
      <c r="D35" s="534"/>
      <c r="E35" s="541"/>
      <c r="F35" s="542"/>
      <c r="G35" s="543"/>
      <c r="H35" s="560"/>
      <c r="I35" s="485"/>
      <c r="J35" s="485"/>
      <c r="K35" s="561"/>
      <c r="L35" s="561"/>
      <c r="M35" s="562"/>
      <c r="N35" s="561"/>
      <c r="O35" s="562"/>
      <c r="P35" s="562"/>
      <c r="Q35" s="561"/>
      <c r="R35" s="559"/>
    </row>
    <row r="36" spans="1:18" ht="14.4" x14ac:dyDescent="0.3">
      <c r="A36" s="540"/>
      <c r="B36" s="533"/>
      <c r="C36" s="533"/>
      <c r="D36" s="534"/>
      <c r="E36" s="541"/>
      <c r="F36" s="542"/>
      <c r="G36" s="543"/>
      <c r="H36" s="560"/>
      <c r="I36" s="485"/>
      <c r="J36" s="485"/>
      <c r="K36" s="561"/>
      <c r="L36" s="561"/>
      <c r="M36" s="562"/>
      <c r="N36" s="561"/>
      <c r="O36" s="562"/>
      <c r="P36" s="562"/>
      <c r="Q36" s="561"/>
      <c r="R36" s="559"/>
    </row>
    <row r="37" spans="1:18" ht="14.4" x14ac:dyDescent="0.3">
      <c r="A37" s="540"/>
      <c r="B37" s="533"/>
      <c r="C37" s="533"/>
      <c r="D37" s="534"/>
      <c r="E37" s="541"/>
      <c r="F37" s="542"/>
      <c r="G37" s="543"/>
      <c r="H37" s="560"/>
      <c r="I37" s="485"/>
      <c r="J37" s="485"/>
      <c r="K37" s="561"/>
      <c r="L37" s="561"/>
      <c r="M37" s="562"/>
      <c r="N37" s="561"/>
      <c r="O37" s="562"/>
      <c r="P37" s="562"/>
      <c r="Q37" s="561"/>
      <c r="R37" s="559"/>
    </row>
    <row r="38" spans="1:18" ht="14.4" x14ac:dyDescent="0.3">
      <c r="A38" s="540"/>
      <c r="B38" s="533"/>
      <c r="C38" s="533"/>
      <c r="D38" s="534"/>
      <c r="E38" s="541"/>
      <c r="F38" s="542"/>
      <c r="G38" s="543"/>
      <c r="H38" s="560"/>
      <c r="I38" s="485"/>
      <c r="J38" s="485"/>
      <c r="K38" s="561"/>
      <c r="L38" s="561"/>
      <c r="M38" s="562"/>
      <c r="N38" s="561"/>
      <c r="O38" s="562"/>
      <c r="P38" s="562"/>
      <c r="Q38" s="561"/>
      <c r="R38" s="559"/>
    </row>
    <row r="39" spans="1:18" ht="14.4" x14ac:dyDescent="0.3">
      <c r="A39" s="540"/>
      <c r="B39" s="533"/>
      <c r="C39" s="533"/>
      <c r="D39" s="534"/>
      <c r="E39" s="541"/>
      <c r="F39" s="542"/>
      <c r="G39" s="543"/>
      <c r="H39" s="560"/>
      <c r="I39" s="485"/>
      <c r="J39" s="485"/>
      <c r="K39" s="561"/>
      <c r="L39" s="561"/>
      <c r="M39" s="562"/>
      <c r="N39" s="561"/>
      <c r="O39" s="562"/>
      <c r="P39" s="562"/>
      <c r="Q39" s="561"/>
      <c r="R39" s="559"/>
    </row>
    <row r="40" spans="1:18" ht="14.4" x14ac:dyDescent="0.3">
      <c r="A40" s="540"/>
      <c r="B40" s="533"/>
      <c r="C40" s="533"/>
      <c r="D40" s="534"/>
      <c r="E40" s="541"/>
      <c r="F40" s="542"/>
      <c r="G40" s="543"/>
      <c r="H40" s="560"/>
      <c r="I40" s="485"/>
      <c r="J40" s="485"/>
      <c r="K40" s="561"/>
      <c r="L40" s="561"/>
      <c r="M40" s="562"/>
      <c r="N40" s="561"/>
      <c r="O40" s="562"/>
      <c r="P40" s="562"/>
      <c r="Q40" s="561"/>
      <c r="R40" s="559"/>
    </row>
    <row r="41" spans="1:18" ht="14.4" x14ac:dyDescent="0.3">
      <c r="A41" s="540"/>
      <c r="B41" s="533"/>
      <c r="C41" s="533"/>
      <c r="D41" s="534"/>
      <c r="E41" s="541"/>
      <c r="F41" s="542"/>
      <c r="G41" s="543"/>
      <c r="H41" s="560"/>
      <c r="I41" s="485"/>
      <c r="J41" s="485"/>
      <c r="K41" s="561"/>
      <c r="L41" s="561"/>
      <c r="M41" s="562"/>
      <c r="N41" s="561"/>
      <c r="O41" s="562"/>
      <c r="P41" s="562"/>
      <c r="Q41" s="561"/>
      <c r="R41" s="559"/>
    </row>
    <row r="42" spans="1:18" ht="14.4" x14ac:dyDescent="0.3">
      <c r="A42" s="540"/>
      <c r="B42" s="533"/>
      <c r="C42" s="533"/>
      <c r="D42" s="534"/>
      <c r="E42" s="541"/>
      <c r="F42" s="542"/>
      <c r="G42" s="543"/>
      <c r="H42" s="560"/>
      <c r="I42" s="485"/>
      <c r="J42" s="485"/>
      <c r="K42" s="561"/>
      <c r="L42" s="561"/>
      <c r="M42" s="562"/>
      <c r="N42" s="561"/>
      <c r="O42" s="562"/>
      <c r="P42" s="562"/>
      <c r="Q42" s="561"/>
      <c r="R42" s="559"/>
    </row>
    <row r="43" spans="1:18" ht="15" thickBot="1" x14ac:dyDescent="0.35">
      <c r="A43" s="546"/>
      <c r="B43" s="547"/>
      <c r="C43" s="547"/>
      <c r="D43" s="548"/>
      <c r="E43" s="549"/>
      <c r="F43" s="548"/>
      <c r="G43" s="550"/>
      <c r="H43" s="563"/>
      <c r="I43" s="485"/>
      <c r="J43" s="485"/>
      <c r="K43" s="561"/>
      <c r="L43" s="561"/>
      <c r="M43" s="562"/>
      <c r="N43" s="561"/>
      <c r="O43" s="562"/>
      <c r="P43" s="562"/>
      <c r="Q43" s="561"/>
      <c r="R43" s="559"/>
    </row>
    <row r="44" spans="1:18" x14ac:dyDescent="0.25">
      <c r="A44" s="564"/>
      <c r="B44" s="485"/>
      <c r="C44" s="485"/>
      <c r="D44" s="485"/>
      <c r="E44" s="485"/>
      <c r="F44" s="485"/>
      <c r="G44" s="485"/>
      <c r="H44" s="485"/>
      <c r="I44" s="485"/>
      <c r="J44" s="485"/>
      <c r="K44" s="485"/>
      <c r="L44" s="485"/>
      <c r="M44" s="485"/>
      <c r="N44" s="485"/>
      <c r="O44" s="485"/>
      <c r="P44" s="485"/>
      <c r="Q44" s="485"/>
      <c r="R44" s="485"/>
    </row>
    <row r="45" spans="1:18" x14ac:dyDescent="0.25">
      <c r="A45" s="564"/>
      <c r="B45" s="485"/>
      <c r="C45" s="485"/>
      <c r="D45" s="485"/>
      <c r="E45" s="485"/>
      <c r="F45" s="485"/>
      <c r="G45" s="485"/>
      <c r="H45" s="485"/>
      <c r="I45" s="485"/>
      <c r="J45" s="485"/>
      <c r="K45" s="485"/>
      <c r="L45" s="485"/>
      <c r="M45" s="485"/>
      <c r="N45" s="485"/>
      <c r="O45" s="485"/>
      <c r="P45" s="485"/>
      <c r="Q45" s="485"/>
      <c r="R45" s="485"/>
    </row>
    <row r="46" spans="1:18" ht="13.8" thickBot="1" x14ac:dyDescent="0.3">
      <c r="A46" s="564"/>
      <c r="B46" s="485"/>
      <c r="C46" s="485"/>
      <c r="D46" s="485"/>
      <c r="E46" s="485"/>
      <c r="F46" s="485"/>
      <c r="G46" s="485"/>
      <c r="H46" s="485"/>
      <c r="I46" s="485"/>
      <c r="J46" s="485"/>
      <c r="K46" s="485"/>
      <c r="L46" s="485"/>
      <c r="M46" s="485"/>
      <c r="N46" s="485"/>
      <c r="O46" s="485"/>
      <c r="P46" s="485"/>
      <c r="Q46" s="485"/>
      <c r="R46" s="485"/>
    </row>
    <row r="47" spans="1:18" ht="13.8" x14ac:dyDescent="0.25">
      <c r="A47" s="933" t="s">
        <v>657</v>
      </c>
      <c r="B47" s="934"/>
      <c r="C47" s="935"/>
      <c r="D47" s="511"/>
      <c r="E47" s="511"/>
      <c r="F47" s="512"/>
      <c r="G47" s="512"/>
      <c r="H47" s="509"/>
      <c r="I47" s="485"/>
      <c r="J47" s="485"/>
      <c r="K47" s="939"/>
      <c r="L47" s="939"/>
      <c r="M47" s="939"/>
      <c r="N47" s="484"/>
      <c r="O47" s="484"/>
      <c r="P47" s="552"/>
      <c r="Q47" s="552"/>
      <c r="R47" s="553"/>
    </row>
    <row r="48" spans="1:18" ht="13.8" thickBot="1" x14ac:dyDescent="0.3">
      <c r="A48" s="936"/>
      <c r="B48" s="937"/>
      <c r="C48" s="938"/>
      <c r="D48" s="514"/>
      <c r="E48" s="483"/>
      <c r="F48" s="483"/>
      <c r="G48" s="483"/>
      <c r="H48" s="483"/>
      <c r="I48" s="485"/>
      <c r="J48" s="485"/>
      <c r="K48" s="939"/>
      <c r="L48" s="939"/>
      <c r="M48" s="939"/>
      <c r="N48" s="514"/>
      <c r="O48" s="483"/>
      <c r="P48" s="483"/>
      <c r="Q48" s="483"/>
      <c r="R48" s="483"/>
    </row>
    <row r="49" spans="1:18" ht="26.4" customHeight="1" thickBot="1" x14ac:dyDescent="0.3">
      <c r="A49" s="516" t="s">
        <v>649</v>
      </c>
      <c r="B49" s="517" t="s">
        <v>650</v>
      </c>
      <c r="C49" s="517" t="s">
        <v>658</v>
      </c>
      <c r="D49" s="518" t="s">
        <v>3</v>
      </c>
      <c r="E49" s="519" t="s">
        <v>652</v>
      </c>
      <c r="F49" s="518" t="s">
        <v>653</v>
      </c>
      <c r="G49" s="519" t="s">
        <v>654</v>
      </c>
      <c r="H49" s="520" t="s">
        <v>655</v>
      </c>
      <c r="I49" s="485"/>
      <c r="J49" s="485"/>
      <c r="K49" s="555"/>
      <c r="L49" s="555"/>
      <c r="M49" s="555"/>
      <c r="N49" s="555"/>
      <c r="O49" s="555"/>
      <c r="P49" s="555"/>
      <c r="Q49" s="555"/>
      <c r="R49" s="555"/>
    </row>
    <row r="50" spans="1:18" ht="14.1" customHeight="1" x14ac:dyDescent="0.25">
      <c r="A50" s="565"/>
      <c r="B50" s="526"/>
      <c r="C50" s="526"/>
      <c r="D50" s="566"/>
      <c r="E50" s="567"/>
      <c r="F50" s="526"/>
      <c r="G50" s="526"/>
      <c r="H50" s="530"/>
      <c r="I50" s="485"/>
      <c r="J50" s="485"/>
      <c r="K50" s="568"/>
      <c r="L50" s="569"/>
      <c r="M50" s="569"/>
      <c r="N50" s="569"/>
      <c r="O50" s="569"/>
      <c r="P50" s="569"/>
      <c r="Q50" s="569"/>
      <c r="R50" s="570"/>
    </row>
    <row r="51" spans="1:18" x14ac:dyDescent="0.25">
      <c r="A51" s="571"/>
      <c r="B51" s="499"/>
      <c r="C51" s="499"/>
      <c r="D51" s="542"/>
      <c r="E51" s="541"/>
      <c r="F51" s="542"/>
      <c r="G51" s="536"/>
      <c r="H51" s="537"/>
      <c r="I51" s="485"/>
      <c r="J51" s="485"/>
      <c r="K51" s="569"/>
      <c r="L51" s="569"/>
      <c r="M51" s="569"/>
      <c r="N51" s="569"/>
      <c r="O51" s="569"/>
      <c r="P51" s="569"/>
      <c r="Q51" s="569"/>
      <c r="R51" s="570"/>
    </row>
    <row r="52" spans="1:18" x14ac:dyDescent="0.25">
      <c r="A52" s="540"/>
      <c r="B52" s="533"/>
      <c r="C52" s="533"/>
      <c r="D52" s="534"/>
      <c r="E52" s="541"/>
      <c r="F52" s="542"/>
      <c r="G52" s="543"/>
      <c r="H52" s="537"/>
      <c r="I52" s="485"/>
      <c r="J52" s="485"/>
      <c r="K52" s="569"/>
      <c r="L52" s="569"/>
      <c r="M52" s="569"/>
      <c r="N52" s="569"/>
      <c r="O52" s="569"/>
      <c r="P52" s="569"/>
      <c r="Q52" s="569"/>
      <c r="R52" s="570"/>
    </row>
    <row r="53" spans="1:18" x14ac:dyDescent="0.25">
      <c r="A53" s="540"/>
      <c r="B53" s="533"/>
      <c r="C53" s="533"/>
      <c r="D53" s="534"/>
      <c r="E53" s="541"/>
      <c r="F53" s="542"/>
      <c r="G53" s="543"/>
      <c r="H53" s="537"/>
      <c r="I53" s="485"/>
      <c r="J53" s="485"/>
      <c r="K53" s="569"/>
      <c r="L53" s="569"/>
      <c r="M53" s="569"/>
      <c r="N53" s="569"/>
      <c r="O53" s="569"/>
      <c r="P53" s="569"/>
      <c r="Q53" s="569"/>
      <c r="R53" s="570"/>
    </row>
    <row r="54" spans="1:18" s="573" customFormat="1" x14ac:dyDescent="0.25">
      <c r="A54" s="540"/>
      <c r="B54" s="533"/>
      <c r="C54" s="533"/>
      <c r="D54" s="534"/>
      <c r="E54" s="541"/>
      <c r="F54" s="542"/>
      <c r="G54" s="543"/>
      <c r="H54" s="537"/>
      <c r="I54" s="572"/>
      <c r="J54" s="572"/>
      <c r="K54" s="569"/>
      <c r="L54" s="569"/>
      <c r="M54" s="569"/>
      <c r="N54" s="569"/>
      <c r="O54" s="569"/>
      <c r="P54" s="569"/>
      <c r="Q54" s="569"/>
      <c r="R54" s="570"/>
    </row>
    <row r="55" spans="1:18" x14ac:dyDescent="0.25">
      <c r="A55" s="540"/>
      <c r="B55" s="533"/>
      <c r="C55" s="533"/>
      <c r="D55" s="534"/>
      <c r="E55" s="541"/>
      <c r="F55" s="542"/>
      <c r="G55" s="543"/>
      <c r="H55" s="537"/>
      <c r="I55" s="485"/>
      <c r="J55" s="485"/>
      <c r="K55" s="569"/>
      <c r="L55" s="569"/>
      <c r="M55" s="569"/>
      <c r="N55" s="569"/>
      <c r="O55" s="569"/>
      <c r="P55" s="569"/>
      <c r="Q55" s="569"/>
      <c r="R55" s="570"/>
    </row>
    <row r="56" spans="1:18" x14ac:dyDescent="0.25">
      <c r="A56" s="540"/>
      <c r="B56" s="533"/>
      <c r="C56" s="533"/>
      <c r="D56" s="534"/>
      <c r="E56" s="541"/>
      <c r="F56" s="542"/>
      <c r="G56" s="543"/>
      <c r="H56" s="537"/>
      <c r="K56" s="569"/>
      <c r="L56" s="569"/>
      <c r="M56" s="569"/>
      <c r="N56" s="569"/>
      <c r="O56" s="569"/>
      <c r="P56" s="569"/>
      <c r="Q56" s="569"/>
      <c r="R56" s="570"/>
    </row>
    <row r="57" spans="1:18" x14ac:dyDescent="0.25">
      <c r="A57" s="540"/>
      <c r="B57" s="533"/>
      <c r="C57" s="533"/>
      <c r="D57" s="534"/>
      <c r="E57" s="541"/>
      <c r="F57" s="542"/>
      <c r="G57" s="543"/>
      <c r="H57" s="537"/>
      <c r="K57" s="569"/>
      <c r="L57" s="569"/>
      <c r="M57" s="569"/>
      <c r="N57" s="569"/>
      <c r="O57" s="569"/>
      <c r="P57" s="569"/>
      <c r="Q57" s="569"/>
      <c r="R57" s="570"/>
    </row>
    <row r="58" spans="1:18" x14ac:dyDescent="0.25">
      <c r="A58" s="540"/>
      <c r="B58" s="533"/>
      <c r="C58" s="533"/>
      <c r="D58" s="534"/>
      <c r="E58" s="541"/>
      <c r="F58" s="542"/>
      <c r="G58" s="543"/>
      <c r="H58" s="537"/>
      <c r="K58" s="569"/>
      <c r="L58" s="569"/>
      <c r="M58" s="569"/>
      <c r="N58" s="569"/>
      <c r="O58" s="569"/>
      <c r="P58" s="569"/>
      <c r="Q58" s="569"/>
      <c r="R58" s="570"/>
    </row>
    <row r="59" spans="1:18" x14ac:dyDescent="0.25">
      <c r="A59" s="540"/>
      <c r="B59" s="533"/>
      <c r="C59" s="533"/>
      <c r="D59" s="534"/>
      <c r="E59" s="541"/>
      <c r="F59" s="542"/>
      <c r="G59" s="543"/>
      <c r="H59" s="537"/>
      <c r="K59" s="569"/>
      <c r="L59" s="569"/>
      <c r="M59" s="569"/>
      <c r="N59" s="569"/>
      <c r="O59" s="569"/>
      <c r="P59" s="569"/>
      <c r="Q59" s="569"/>
      <c r="R59" s="570"/>
    </row>
    <row r="60" spans="1:18" x14ac:dyDescent="0.25">
      <c r="A60" s="540"/>
      <c r="B60" s="533"/>
      <c r="C60" s="533"/>
      <c r="D60" s="534"/>
      <c r="E60" s="541"/>
      <c r="F60" s="542"/>
      <c r="G60" s="543"/>
      <c r="H60" s="537"/>
      <c r="K60" s="569"/>
      <c r="L60" s="569"/>
      <c r="M60" s="569"/>
      <c r="N60" s="569"/>
      <c r="O60" s="569"/>
      <c r="P60" s="569"/>
      <c r="Q60" s="569"/>
      <c r="R60" s="570"/>
    </row>
    <row r="61" spans="1:18" ht="13.8" thickBot="1" x14ac:dyDescent="0.3">
      <c r="A61" s="546"/>
      <c r="B61" s="547"/>
      <c r="C61" s="547"/>
      <c r="D61" s="548"/>
      <c r="E61" s="549"/>
      <c r="F61" s="548"/>
      <c r="G61" s="550"/>
      <c r="H61" s="551"/>
      <c r="K61" s="569"/>
      <c r="L61" s="569"/>
      <c r="M61" s="569"/>
      <c r="N61" s="569"/>
      <c r="O61" s="569"/>
      <c r="P61" s="569"/>
      <c r="Q61" s="569"/>
      <c r="R61" s="570"/>
    </row>
  </sheetData>
  <mergeCells count="40">
    <mergeCell ref="B8:C8"/>
    <mergeCell ref="H8:O8"/>
    <mergeCell ref="A1:D1"/>
    <mergeCell ref="J1:Q1"/>
    <mergeCell ref="A2:I5"/>
    <mergeCell ref="M5:Q5"/>
    <mergeCell ref="B7:C7"/>
    <mergeCell ref="I17:J17"/>
    <mergeCell ref="M17:O17"/>
    <mergeCell ref="B9:C9"/>
    <mergeCell ref="B10:C10"/>
    <mergeCell ref="E10:F10"/>
    <mergeCell ref="B11:C11"/>
    <mergeCell ref="E11:F11"/>
    <mergeCell ref="H11:O11"/>
    <mergeCell ref="A12:C13"/>
    <mergeCell ref="I13:J13"/>
    <mergeCell ref="K13:Q13"/>
    <mergeCell ref="I16:J16"/>
    <mergeCell ref="M16:O16"/>
    <mergeCell ref="I18:J18"/>
    <mergeCell ref="M18:O18"/>
    <mergeCell ref="I19:J19"/>
    <mergeCell ref="M19:O19"/>
    <mergeCell ref="I20:J20"/>
    <mergeCell ref="M20:O20"/>
    <mergeCell ref="I21:J21"/>
    <mergeCell ref="M21:O21"/>
    <mergeCell ref="I22:J22"/>
    <mergeCell ref="M22:O22"/>
    <mergeCell ref="I23:J23"/>
    <mergeCell ref="M23:O23"/>
    <mergeCell ref="A47:C48"/>
    <mergeCell ref="K47:M48"/>
    <mergeCell ref="I25:J25"/>
    <mergeCell ref="M25:O25"/>
    <mergeCell ref="I26:J26"/>
    <mergeCell ref="M26:O26"/>
    <mergeCell ref="A29:C30"/>
    <mergeCell ref="K29:M30"/>
  </mergeCells>
  <pageMargins left="0.75" right="0.3" top="0.52" bottom="0.27" header="0.38" footer="0.25"/>
  <pageSetup scale="57" orientation="portrait" r:id="rId1"/>
  <headerFooter alignWithMargins="0"/>
  <colBreaks count="1" manualBreakCount="1">
    <brk id="8" max="60"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sheetPr>
  <dimension ref="A1"/>
  <sheetViews>
    <sheetView workbookViewId="0">
      <selection activeCell="L48" sqref="L48:O48"/>
    </sheetView>
  </sheetViews>
  <sheetFormatPr defaultRowHeight="14.4"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A1:BG172"/>
  <sheetViews>
    <sheetView zoomScaleNormal="100" workbookViewId="0">
      <selection activeCell="L48" sqref="L48:O48"/>
    </sheetView>
  </sheetViews>
  <sheetFormatPr defaultColWidth="9.109375" defaultRowHeight="11.4" x14ac:dyDescent="0.2"/>
  <cols>
    <col min="1" max="1" width="4.6640625" style="152" customWidth="1"/>
    <col min="2" max="2" width="1.5546875" style="152" customWidth="1"/>
    <col min="3" max="3" width="5.109375" style="139" customWidth="1"/>
    <col min="4" max="4" width="29.5546875" style="139" customWidth="1"/>
    <col min="5" max="5" width="25.5546875" style="139" customWidth="1"/>
    <col min="6" max="6" width="20.5546875" style="139" customWidth="1"/>
    <col min="7" max="7" width="19" style="139" hidden="1" customWidth="1"/>
    <col min="8" max="8" width="19" style="139" customWidth="1"/>
    <col min="9" max="9" width="17.33203125" style="139" customWidth="1"/>
    <col min="10" max="10" width="1.5546875" style="139" customWidth="1"/>
    <col min="11" max="12" width="16.88671875" style="139" customWidth="1"/>
    <col min="13" max="13" width="14.44140625" style="139" customWidth="1"/>
    <col min="14" max="14" width="1.5546875" style="139" customWidth="1"/>
    <col min="15" max="15" width="14.44140625" style="139" customWidth="1"/>
    <col min="16" max="16" width="1.5546875" style="139" customWidth="1"/>
    <col min="17" max="17" width="10.88671875" style="139" customWidth="1"/>
    <col min="18" max="19" width="9.33203125" style="139" customWidth="1"/>
    <col min="20" max="20" width="1.44140625" style="139" customWidth="1"/>
    <col min="21" max="27" width="8.33203125" style="159" customWidth="1"/>
    <col min="28" max="28" width="10.109375" style="159" customWidth="1"/>
    <col min="29" max="29" width="1.44140625" style="139" customWidth="1"/>
    <col min="30" max="33" width="9" style="159" customWidth="1"/>
    <col min="34" max="16384" width="9.109375" style="139"/>
  </cols>
  <sheetData>
    <row r="1" spans="1:59" s="132" customFormat="1" ht="20.25" customHeight="1" x14ac:dyDescent="0.3">
      <c r="A1" s="131" t="s">
        <v>170</v>
      </c>
      <c r="B1" s="131"/>
      <c r="D1" s="716" t="s">
        <v>866</v>
      </c>
      <c r="E1" s="215"/>
      <c r="F1" s="244" t="s">
        <v>400</v>
      </c>
      <c r="H1" s="245" t="s">
        <v>402</v>
      </c>
      <c r="U1" s="133"/>
      <c r="V1" s="133"/>
      <c r="W1" s="133"/>
      <c r="X1" s="133"/>
      <c r="Y1" s="133"/>
      <c r="Z1" s="133"/>
      <c r="AA1" s="133"/>
      <c r="AB1" s="133"/>
      <c r="AD1" s="133"/>
      <c r="AE1" s="133"/>
      <c r="AF1" s="133"/>
      <c r="AG1" s="133"/>
    </row>
    <row r="2" spans="1:59" s="132" customFormat="1" ht="20.25" customHeight="1" x14ac:dyDescent="0.3">
      <c r="A2" s="131" t="s">
        <v>172</v>
      </c>
      <c r="B2" s="131"/>
      <c r="D2" s="212" t="s">
        <v>867</v>
      </c>
      <c r="E2" s="215"/>
      <c r="F2" s="244" t="s">
        <v>411</v>
      </c>
      <c r="H2" s="282" t="s">
        <v>521</v>
      </c>
      <c r="U2" s="133"/>
      <c r="V2" s="133"/>
      <c r="W2" s="133"/>
      <c r="X2" s="133"/>
      <c r="Y2" s="133"/>
      <c r="Z2" s="133"/>
      <c r="AA2" s="133"/>
      <c r="AB2" s="133"/>
      <c r="AD2" s="133"/>
      <c r="AE2" s="133"/>
      <c r="AF2" s="133"/>
      <c r="AG2" s="133"/>
    </row>
    <row r="3" spans="1:59" s="132" customFormat="1" ht="20.25" customHeight="1" x14ac:dyDescent="0.3">
      <c r="A3" s="131" t="s">
        <v>171</v>
      </c>
      <c r="B3" s="131"/>
      <c r="D3" s="212" t="s">
        <v>868</v>
      </c>
      <c r="E3" s="215"/>
      <c r="F3" s="244" t="s">
        <v>412</v>
      </c>
      <c r="H3" s="282" t="s">
        <v>890</v>
      </c>
      <c r="U3" s="964" t="s">
        <v>169</v>
      </c>
      <c r="V3" s="964"/>
      <c r="W3" s="964"/>
      <c r="X3" s="964"/>
      <c r="Y3" s="964"/>
      <c r="Z3" s="964"/>
      <c r="AA3" s="964"/>
      <c r="AB3" s="964"/>
      <c r="AD3" s="965" t="s">
        <v>360</v>
      </c>
      <c r="AE3" s="965"/>
      <c r="AF3" s="965"/>
      <c r="AG3" s="965"/>
    </row>
    <row r="4" spans="1:59" s="132" customFormat="1" ht="20.25" customHeight="1" x14ac:dyDescent="0.3">
      <c r="A4" s="131" t="s">
        <v>382</v>
      </c>
      <c r="B4" s="131"/>
      <c r="D4" s="215" t="str">
        <f>CONCATENATE(C9," ",C10," ",C11," ",C12," ",C13," ",C14," ",C15," ",C16," ",C17," ",C18," ",C19," ",C20," ",C21," ",C22," ",C23," ",C24," ",C25," ",C26," ",C27," ",C28," ",C29," ",C30," ",C31," ",C32," ",C33," ",C34," ",C35," ",C36," ",C37," ",C38," ",)</f>
        <v xml:space="preserve">41  42  43  44  45  46  47  48  49  50            </v>
      </c>
      <c r="E4" s="215"/>
      <c r="U4" s="209">
        <f>IFERROR(VLOOKUP(U7,'SAGE IMPORT'!$C:$T,17,FALSE),0)</f>
        <v>0</v>
      </c>
      <c r="V4" s="209"/>
      <c r="W4" s="209"/>
      <c r="X4" s="209">
        <f>IFERROR(VLOOKUP(X7,'SAGE IMPORT'!$C:$T,17,FALSE),0)</f>
        <v>0</v>
      </c>
      <c r="Y4" s="209"/>
      <c r="Z4" s="209"/>
      <c r="AA4" s="209">
        <f>IFERROR(VLOOKUP(AA7,'SAGE IMPORT'!$C:$T,17,FALSE),0)</f>
        <v>0</v>
      </c>
      <c r="AB4" s="209">
        <f>IFERROR(VLOOKUP(AB7,'SAGE IMPORT'!$C:$T,17,FALSE),0)</f>
        <v>0</v>
      </c>
      <c r="AD4" s="134"/>
      <c r="AE4" s="134"/>
      <c r="AF4" s="134"/>
      <c r="AG4" s="134"/>
    </row>
    <row r="5" spans="1:59" s="132" customFormat="1" ht="20.25" customHeight="1" x14ac:dyDescent="0.3">
      <c r="A5" s="448"/>
      <c r="B5" s="448"/>
      <c r="D5" s="215"/>
      <c r="E5" s="215"/>
      <c r="U5" s="971" t="s">
        <v>626</v>
      </c>
      <c r="V5" s="972"/>
      <c r="W5" s="973"/>
      <c r="X5" s="971" t="s">
        <v>627</v>
      </c>
      <c r="Y5" s="972"/>
      <c r="Z5" s="973"/>
      <c r="AA5" s="974"/>
      <c r="AB5" s="975"/>
      <c r="AD5" s="971"/>
      <c r="AE5" s="972"/>
      <c r="AF5" s="972"/>
      <c r="AG5" s="973"/>
    </row>
    <row r="6" spans="1:59" ht="33" customHeight="1" x14ac:dyDescent="0.2">
      <c r="A6" s="135" t="s">
        <v>384</v>
      </c>
      <c r="B6" s="135"/>
      <c r="C6" s="135" t="s">
        <v>157</v>
      </c>
      <c r="D6" s="135" t="s">
        <v>158</v>
      </c>
      <c r="E6" s="135" t="s">
        <v>177</v>
      </c>
      <c r="F6" s="135" t="s">
        <v>159</v>
      </c>
      <c r="G6" s="281" t="s">
        <v>500</v>
      </c>
      <c r="H6" s="135" t="s">
        <v>499</v>
      </c>
      <c r="I6" s="135" t="s">
        <v>160</v>
      </c>
      <c r="J6" s="136"/>
      <c r="K6" s="136" t="s">
        <v>165</v>
      </c>
      <c r="L6" s="136" t="s">
        <v>165</v>
      </c>
      <c r="M6" s="136" t="s">
        <v>168</v>
      </c>
      <c r="N6" s="136"/>
      <c r="O6" s="137" t="s">
        <v>161</v>
      </c>
      <c r="P6" s="219"/>
      <c r="Q6" s="219" t="s">
        <v>154</v>
      </c>
      <c r="R6" s="219" t="s">
        <v>155</v>
      </c>
      <c r="S6" s="219" t="s">
        <v>156</v>
      </c>
      <c r="T6" s="219"/>
      <c r="U6" s="138" t="s">
        <v>162</v>
      </c>
      <c r="V6" s="138" t="s">
        <v>624</v>
      </c>
      <c r="W6" s="138" t="s">
        <v>625</v>
      </c>
      <c r="X6" s="138" t="s">
        <v>163</v>
      </c>
      <c r="Y6" s="138" t="s">
        <v>624</v>
      </c>
      <c r="Z6" s="138" t="s">
        <v>625</v>
      </c>
      <c r="AA6" s="138" t="s">
        <v>164</v>
      </c>
      <c r="AB6" s="138" t="s">
        <v>140</v>
      </c>
      <c r="AD6" s="140" t="s">
        <v>361</v>
      </c>
      <c r="AE6" s="140" t="s">
        <v>363</v>
      </c>
      <c r="AF6" s="140" t="s">
        <v>362</v>
      </c>
      <c r="AG6" s="140" t="s">
        <v>363</v>
      </c>
      <c r="AI6" s="632" t="s">
        <v>703</v>
      </c>
      <c r="AK6" s="632" t="s">
        <v>704</v>
      </c>
      <c r="AL6" s="632" t="s">
        <v>704</v>
      </c>
      <c r="AM6" s="632" t="s">
        <v>704</v>
      </c>
      <c r="AN6" s="632" t="s">
        <v>704</v>
      </c>
      <c r="AO6" s="632" t="s">
        <v>704</v>
      </c>
      <c r="AP6" s="632" t="s">
        <v>704</v>
      </c>
      <c r="AQ6" s="632" t="s">
        <v>704</v>
      </c>
      <c r="AR6" s="632" t="s">
        <v>704</v>
      </c>
      <c r="AS6" s="632" t="s">
        <v>704</v>
      </c>
      <c r="AT6" s="632" t="s">
        <v>704</v>
      </c>
      <c r="AU6" s="632" t="s">
        <v>704</v>
      </c>
      <c r="AV6" s="632" t="s">
        <v>704</v>
      </c>
      <c r="AW6" s="632" t="s">
        <v>704</v>
      </c>
      <c r="AX6" s="632" t="s">
        <v>704</v>
      </c>
      <c r="AZ6" s="633" t="s">
        <v>705</v>
      </c>
      <c r="BB6" s="633" t="s">
        <v>706</v>
      </c>
      <c r="BC6" s="633" t="s">
        <v>707</v>
      </c>
      <c r="BD6" s="633" t="s">
        <v>708</v>
      </c>
      <c r="BE6" s="633" t="s">
        <v>708</v>
      </c>
      <c r="BG6" s="634" t="s">
        <v>709</v>
      </c>
    </row>
    <row r="7" spans="1:59" ht="36" customHeight="1" x14ac:dyDescent="0.2">
      <c r="A7" s="141"/>
      <c r="B7" s="141"/>
      <c r="C7" s="979" t="s">
        <v>515</v>
      </c>
      <c r="D7" s="979"/>
      <c r="E7" s="979"/>
      <c r="F7" s="979"/>
      <c r="G7" s="979"/>
      <c r="H7" s="979"/>
      <c r="I7" s="979"/>
      <c r="J7" s="227"/>
      <c r="K7" s="980" t="s">
        <v>351</v>
      </c>
      <c r="L7" s="980"/>
      <c r="M7" s="980"/>
      <c r="N7" s="227"/>
      <c r="O7" s="142"/>
      <c r="P7" s="227"/>
      <c r="Q7" s="210" t="s">
        <v>24</v>
      </c>
      <c r="R7" s="210" t="s">
        <v>23</v>
      </c>
      <c r="S7" s="210" t="s">
        <v>16</v>
      </c>
      <c r="T7" s="226"/>
      <c r="U7" s="210" t="s">
        <v>76</v>
      </c>
      <c r="V7" s="460" t="s">
        <v>621</v>
      </c>
      <c r="W7" s="210"/>
      <c r="X7" s="210" t="s">
        <v>47</v>
      </c>
      <c r="Y7" s="460" t="s">
        <v>622</v>
      </c>
      <c r="Z7" s="210"/>
      <c r="AA7" s="210" t="s">
        <v>42</v>
      </c>
      <c r="AB7" s="210" t="s">
        <v>498</v>
      </c>
      <c r="AC7" s="211"/>
      <c r="AD7" s="210" t="s">
        <v>130</v>
      </c>
      <c r="AE7" s="210"/>
      <c r="AF7" s="210" t="s">
        <v>55</v>
      </c>
      <c r="AG7" s="210"/>
      <c r="AI7" s="210" t="s">
        <v>710</v>
      </c>
      <c r="AJ7" s="211"/>
      <c r="AK7" s="210" t="s">
        <v>16</v>
      </c>
      <c r="AL7" s="210" t="s">
        <v>18</v>
      </c>
      <c r="AM7" s="210" t="s">
        <v>20</v>
      </c>
      <c r="AN7" s="210" t="s">
        <v>23</v>
      </c>
      <c r="AO7" s="210" t="s">
        <v>24</v>
      </c>
      <c r="AP7" s="210" t="s">
        <v>27</v>
      </c>
      <c r="AQ7" s="210" t="s">
        <v>711</v>
      </c>
      <c r="AR7" s="210" t="s">
        <v>124</v>
      </c>
      <c r="AS7" s="210" t="s">
        <v>39</v>
      </c>
      <c r="AT7" s="210" t="s">
        <v>44</v>
      </c>
      <c r="AU7" s="210" t="s">
        <v>45</v>
      </c>
      <c r="AV7" s="210" t="s">
        <v>49</v>
      </c>
      <c r="AW7" s="210" t="s">
        <v>51</v>
      </c>
      <c r="AX7" s="210" t="s">
        <v>53</v>
      </c>
      <c r="AZ7" s="210" t="s">
        <v>498</v>
      </c>
      <c r="BA7" s="211"/>
      <c r="BB7" s="210" t="s">
        <v>57</v>
      </c>
      <c r="BC7" s="210" t="s">
        <v>32</v>
      </c>
      <c r="BD7" s="210" t="s">
        <v>497</v>
      </c>
      <c r="BE7" s="210" t="s">
        <v>501</v>
      </c>
      <c r="BG7" s="210" t="s">
        <v>34</v>
      </c>
    </row>
    <row r="8" spans="1:59" ht="10.5" customHeight="1" x14ac:dyDescent="0.2">
      <c r="A8" s="141"/>
      <c r="B8" s="141"/>
      <c r="C8" s="143"/>
      <c r="D8" s="143"/>
      <c r="E8" s="143"/>
      <c r="F8" s="143"/>
      <c r="G8" s="143"/>
      <c r="H8" s="143"/>
      <c r="I8" s="144"/>
      <c r="J8" s="144"/>
      <c r="K8" s="145"/>
      <c r="L8" s="145"/>
      <c r="M8" s="144"/>
      <c r="N8" s="146"/>
      <c r="O8" s="146"/>
      <c r="P8" s="147"/>
      <c r="Q8" s="220"/>
      <c r="R8" s="220"/>
      <c r="S8" s="220"/>
      <c r="T8" s="143"/>
      <c r="U8" s="148"/>
      <c r="V8" s="148"/>
      <c r="W8" s="148"/>
      <c r="X8" s="148"/>
      <c r="Y8" s="148"/>
      <c r="Z8" s="148"/>
      <c r="AA8" s="148"/>
      <c r="AB8" s="148"/>
      <c r="AD8" s="149"/>
      <c r="AE8" s="149"/>
      <c r="AF8" s="149"/>
      <c r="AG8" s="149"/>
      <c r="AI8" s="635"/>
      <c r="AK8" s="635"/>
      <c r="AL8" s="635"/>
      <c r="AM8" s="635"/>
      <c r="AN8" s="635"/>
      <c r="AO8" s="635"/>
      <c r="AP8" s="635"/>
      <c r="AQ8" s="635"/>
      <c r="AR8" s="635"/>
      <c r="AS8" s="635"/>
      <c r="AT8" s="635"/>
      <c r="AU8" s="635"/>
      <c r="AV8" s="635"/>
      <c r="AW8" s="635"/>
      <c r="AX8" s="635"/>
      <c r="AZ8" s="636"/>
      <c r="BB8" s="636"/>
      <c r="BC8" s="636"/>
      <c r="BD8" s="636"/>
      <c r="BE8" s="636"/>
      <c r="BG8" s="637"/>
    </row>
    <row r="9" spans="1:59" s="132" customFormat="1" ht="18.75" customHeight="1" x14ac:dyDescent="0.3">
      <c r="A9" s="204" t="s">
        <v>385</v>
      </c>
      <c r="B9" s="204"/>
      <c r="C9" s="143">
        <v>41</v>
      </c>
      <c r="D9" s="143" t="s">
        <v>891</v>
      </c>
      <c r="E9" s="143" t="s">
        <v>660</v>
      </c>
      <c r="F9" s="863" t="s">
        <v>743</v>
      </c>
      <c r="G9" s="864" t="s">
        <v>739</v>
      </c>
      <c r="H9" s="865" t="s">
        <v>871</v>
      </c>
      <c r="I9" s="866">
        <v>21293</v>
      </c>
      <c r="J9" s="144"/>
      <c r="K9" s="467"/>
      <c r="L9" s="467"/>
      <c r="M9" s="465">
        <f>IF(SUM(I9:L9)=0,"",SUM(I9:L9))</f>
        <v>21293</v>
      </c>
      <c r="N9" s="146"/>
      <c r="O9" s="146"/>
      <c r="P9" s="147"/>
      <c r="Q9" s="221">
        <f>IF(F9="","",SUMIFS('SAGE IMPORT'!$E:$E,'SAGE IMPORT'!$A:$A,'START-SLABS'!$F9,'SAGE IMPORT'!$B:$B,'START-SLABS'!$G9,'SAGE IMPORT'!$C:$C,'START-SLABS'!Q$7))</f>
        <v>287.61</v>
      </c>
      <c r="R9" s="221">
        <f>IF(F9="","",SUMIFS('SAGE IMPORT'!$E:$E,'SAGE IMPORT'!$A:$A,'START-SLABS'!$F9,'SAGE IMPORT'!$B:$B,'START-SLABS'!$G9,'SAGE IMPORT'!$C:$C,'START-SLABS'!R$7))</f>
        <v>355.9</v>
      </c>
      <c r="S9" s="221">
        <f>IF(F9="","",SUMIFS('SAGE IMPORT'!$E:$E,'SAGE IMPORT'!$A:$A,'START-SLABS'!$F9,'SAGE IMPORT'!$B:$B,'START-SLABS'!$G9,'SAGE IMPORT'!$C:$C,'START-SLABS'!S$7))</f>
        <v>1602.65</v>
      </c>
      <c r="T9" s="224"/>
      <c r="U9" s="216">
        <f>IF(F9="","",SUMIFS('SAGE IMPORT'!$E:$E,'SAGE IMPORT'!$A:$A,'START-SLABS'!$F9,'SAGE IMPORT'!$B:$B,'START-SLABS'!$G9,'SAGE IMPORT'!$C:$C,'START-SLABS'!U$7))</f>
        <v>0</v>
      </c>
      <c r="V9" s="216">
        <f>IF(F9="","",U9-SUMIFS('SAGE IMPORT'!$E:$E,'SAGE IMPORT'!$A:$A,'START-SLABS'!$F9,'SAGE IMPORT'!$B:$B,'START-SLABS'!$G9,'SAGE IMPORT'!$D:$D,'START-SLABS'!V$7))</f>
        <v>0</v>
      </c>
      <c r="W9" s="459">
        <f t="shared" ref="W9" si="0">IF(U9="","",IFERROR((U9-V9)/V9,0))</f>
        <v>0</v>
      </c>
      <c r="X9" s="216">
        <f>IF(F9="","",SUMIFS('SAGE IMPORT'!$E:$E,'SAGE IMPORT'!$A:$A,'START-SLABS'!$F9,'SAGE IMPORT'!$B:$B,'START-SLABS'!$G9,'SAGE IMPORT'!$C:$C,'START-SLABS'!X$7))</f>
        <v>66.66</v>
      </c>
      <c r="Y9" s="216">
        <f>IF(F9="","",X9-SUMIFS('SAGE IMPORT'!$E:$E,'SAGE IMPORT'!$A:$A,'START-SLABS'!$F9,'SAGE IMPORT'!$B:$B,'START-SLABS'!$G9,'SAGE IMPORT'!$D:$D,'START-SLABS'!Y$7))</f>
        <v>62.87</v>
      </c>
      <c r="Z9" s="459">
        <f t="shared" ref="Z9:Z38" si="1">IF(X9="","",IFERROR((X9-Y9)/Y9,0))</f>
        <v>6.0283123906473668E-2</v>
      </c>
      <c r="AA9" s="216">
        <f>IF(F9="","",SUMIFS('SAGE IMPORT'!$E:$E,'SAGE IMPORT'!$A:$A,'START-SLABS'!$F9,'SAGE IMPORT'!$B:$B,'START-SLABS'!$G9,'SAGE IMPORT'!$C:$C,'START-SLABS'!AA$7))</f>
        <v>16.32</v>
      </c>
      <c r="AB9" s="216">
        <f>IF(F9="","",SUMIFS('SAGE IMPORT'!$E:$E,'SAGE IMPORT'!$A:$A,'START-SLABS'!$F9,'SAGE IMPORT'!$B:$B,'START-SLABS'!$G9,'SAGE IMPORT'!$C:$C,'START-SLABS'!AB$7))</f>
        <v>0</v>
      </c>
      <c r="AD9" s="150">
        <f>IF(F9="","",SUMIFS('SAGE IMPORT'!$Y:$Y,'SAGE IMPORT'!$A:$A,'START-SLABS'!$F9,'SAGE IMPORT'!$B:$B,'START-SLABS'!$G9,'SAGE IMPORT'!$C:$C,'START-SLABS'!AD$7))</f>
        <v>0</v>
      </c>
      <c r="AE9" s="151">
        <f>IF(F9="","",IFERROR(AD9/U9,0))</f>
        <v>0</v>
      </c>
      <c r="AF9" s="150">
        <f>IF(F9="","",SUMIFS('SAGE IMPORT'!$Y:$Y,'SAGE IMPORT'!$A:$A,'START-SLABS'!$F9,'SAGE IMPORT'!$B:$B,'START-SLABS'!$G9,'SAGE IMPORT'!$C:$C,'START-SLABS'!AF$7))</f>
        <v>433</v>
      </c>
      <c r="AG9" s="151">
        <f>IF(F9="","",IFERROR(AF9/X9,0))</f>
        <v>6.495649564956496</v>
      </c>
      <c r="AI9" s="638">
        <f t="shared" ref="AI9:AI40" si="2">IF(F9="","",SUM(AK9:AX9))</f>
        <v>153.89000000000004</v>
      </c>
      <c r="AK9" s="638">
        <f>IF($F9="","",SUMIFS('SAGE IMPORT'!$K:$K,'SAGE IMPORT'!$A:$A,'START-SLABS'!$F9,'SAGE IMPORT'!$B:$B,'START-SLABS'!$G9,'SAGE IMPORT'!$C:$C,'START-SLABS'!AK$7))</f>
        <v>6.41</v>
      </c>
      <c r="AL9" s="638">
        <f>IF($F9="","",SUMIFS('SAGE IMPORT'!$K:$K,'SAGE IMPORT'!$A:$A,'START-SLABS'!$F9,'SAGE IMPORT'!$B:$B,'START-SLABS'!$G9,'SAGE IMPORT'!$C:$C,'START-SLABS'!AL$7))</f>
        <v>2.85</v>
      </c>
      <c r="AM9" s="638">
        <f>IF($F9="","",SUMIFS('SAGE IMPORT'!$K:$K,'SAGE IMPORT'!$A:$A,'START-SLABS'!$F9,'SAGE IMPORT'!$B:$B,'START-SLABS'!$G9,'SAGE IMPORT'!$C:$C,'START-SLABS'!AM$7))</f>
        <v>1.98</v>
      </c>
      <c r="AN9" s="638">
        <f>IF($F9="","",SUMIFS('SAGE IMPORT'!$K:$K,'SAGE IMPORT'!$A:$A,'START-SLABS'!$F9,'SAGE IMPORT'!$B:$B,'START-SLABS'!$G9,'SAGE IMPORT'!$C:$C,'START-SLABS'!AN$7))</f>
        <v>0</v>
      </c>
      <c r="AO9" s="638">
        <f>IF($F9="","",SUMIFS('SAGE IMPORT'!$K:$K,'SAGE IMPORT'!$A:$A,'START-SLABS'!$F9,'SAGE IMPORT'!$B:$B,'START-SLABS'!$G9,'SAGE IMPORT'!$C:$C,'START-SLABS'!AO$7))</f>
        <v>31.96</v>
      </c>
      <c r="AP9" s="638">
        <f>IF($F9="","",SUMIFS('SAGE IMPORT'!$K:$K,'SAGE IMPORT'!$A:$A,'START-SLABS'!$F9,'SAGE IMPORT'!$B:$B,'START-SLABS'!$G9,'SAGE IMPORT'!$C:$C,'START-SLABS'!AP$7))</f>
        <v>40.07</v>
      </c>
      <c r="AQ9" s="638">
        <f>IF($F9="","",SUMIFS('SAGE IMPORT'!$K:$K,'SAGE IMPORT'!$A:$A,'START-SLABS'!$F9,'SAGE IMPORT'!$B:$B,'START-SLABS'!$G9,'SAGE IMPORT'!$C:$C,'START-SLABS'!AQ$7))</f>
        <v>0</v>
      </c>
      <c r="AR9" s="638">
        <f>IF($F9="","",SUMIFS('SAGE IMPORT'!$K:$K,'SAGE IMPORT'!$A:$A,'START-SLABS'!$F9,'SAGE IMPORT'!$B:$B,'START-SLABS'!$G9,'SAGE IMPORT'!$C:$C,'START-SLABS'!AR$7))</f>
        <v>0</v>
      </c>
      <c r="AS9" s="638">
        <f>IF($F9="","",SUMIFS('SAGE IMPORT'!$K:$K,'SAGE IMPORT'!$A:$A,'START-SLABS'!$F9,'SAGE IMPORT'!$B:$B,'START-SLABS'!$G9,'SAGE IMPORT'!$C:$C,'START-SLABS'!AS$7))</f>
        <v>12.33</v>
      </c>
      <c r="AT9" s="638">
        <f>IF($F9="","",SUMIFS('SAGE IMPORT'!$K:$K,'SAGE IMPORT'!$A:$A,'START-SLABS'!$F9,'SAGE IMPORT'!$B:$B,'START-SLABS'!$G9,'SAGE IMPORT'!$C:$C,'START-SLABS'!AT$7))</f>
        <v>45.79</v>
      </c>
      <c r="AU9" s="638">
        <f>IF($F9="","",SUMIFS('SAGE IMPORT'!$K:$K,'SAGE IMPORT'!$A:$A,'START-SLABS'!$F9,'SAGE IMPORT'!$B:$B,'START-SLABS'!$G9,'SAGE IMPORT'!$C:$C,'START-SLABS'!AU$7))</f>
        <v>8.9</v>
      </c>
      <c r="AV9" s="638">
        <f>IF($F9="","",SUMIFS('SAGE IMPORT'!$K:$K,'SAGE IMPORT'!$A:$A,'START-SLABS'!$F9,'SAGE IMPORT'!$B:$B,'START-SLABS'!$G9,'SAGE IMPORT'!$C:$C,'START-SLABS'!AV$7))</f>
        <v>0.8</v>
      </c>
      <c r="AW9" s="638">
        <f>IF($F9="","",SUMIFS('SAGE IMPORT'!$K:$K,'SAGE IMPORT'!$A:$A,'START-SLABS'!$F9,'SAGE IMPORT'!$B:$B,'START-SLABS'!$G9,'SAGE IMPORT'!$C:$C,'START-SLABS'!AW$7))</f>
        <v>2</v>
      </c>
      <c r="AX9" s="638">
        <f>IF($F9="","",SUMIFS('SAGE IMPORT'!$K:$K,'SAGE IMPORT'!$A:$A,'START-SLABS'!$F9,'SAGE IMPORT'!$B:$B,'START-SLABS'!$G9,'SAGE IMPORT'!$C:$C,'START-SLABS'!AX$7))</f>
        <v>0.8</v>
      </c>
      <c r="AZ9" s="639">
        <f t="shared" ref="AZ9:AZ40" si="3">IF(F9="","",SUM(BB9:BE9))</f>
        <v>482.46000000000004</v>
      </c>
      <c r="BB9" s="639">
        <f>IF(F9="","",SUMIFS('SAGE IMPORT'!$E:$E,'SAGE IMPORT'!$A:$A,'START-SLABS'!$F9,'SAGE IMPORT'!$B:$B,'START-SLABS'!$G9,'SAGE IMPORT'!$C:$C,'START-SLABS'!BB$7))</f>
        <v>7.52</v>
      </c>
      <c r="BC9" s="639">
        <f>IF(G9="","",SUMIFS('SAGE IMPORT'!$E:$E,'SAGE IMPORT'!$A:$A,'START-SLABS'!$F9,'SAGE IMPORT'!$B:$B,'START-SLABS'!$G9,'SAGE IMPORT'!$C:$C,'START-SLABS'!BC$7))</f>
        <v>474.94000000000005</v>
      </c>
      <c r="BD9" s="639">
        <f>IF(G9="","",SUMIFS('SAGE IMPORT'!$E:$E,'SAGE IMPORT'!$A:$A,'START-SLABS'!$F9,'SAGE IMPORT'!$B:$B,'START-SLABS'!$G9,'SAGE IMPORT'!$C:$C,'START-SLABS'!BD$7))</f>
        <v>0</v>
      </c>
      <c r="BE9" s="639">
        <f>IF(H9="","",SUMIFS('SAGE IMPORT'!$E:$E,'SAGE IMPORT'!$A:$A,'START-SLABS'!$F9,'SAGE IMPORT'!$B:$B,'START-SLABS'!$G9,'SAGE IMPORT'!$C:$C,'START-SLABS'!BE$7))</f>
        <v>0</v>
      </c>
      <c r="BG9" s="640" t="str">
        <f>IF(O9="","",SUMIFS('SAGE IMPORT'!$E:$E,'SAGE IMPORT'!$A:$A,'START-SLABS'!$F9,'SAGE IMPORT'!$B:$B,'START-SLABS'!$G9,'SAGE IMPORT'!$C:$C,'START-SLABS'!BG$7))</f>
        <v/>
      </c>
    </row>
    <row r="10" spans="1:59" s="132" customFormat="1" ht="18.75" customHeight="1" x14ac:dyDescent="0.3">
      <c r="A10" s="204" t="s">
        <v>385</v>
      </c>
      <c r="B10" s="204"/>
      <c r="C10" s="143"/>
      <c r="D10" s="168"/>
      <c r="E10" s="143"/>
      <c r="F10" s="863"/>
      <c r="G10" s="864"/>
      <c r="H10" s="864"/>
      <c r="I10" s="866"/>
      <c r="J10" s="144"/>
      <c r="K10" s="467"/>
      <c r="L10" s="467"/>
      <c r="M10" s="465" t="str">
        <f t="shared" ref="M10:M38" si="4">IF(SUM(I10:L10)=0,"",SUM(I10:L10))</f>
        <v/>
      </c>
      <c r="N10" s="146"/>
      <c r="O10" s="146"/>
      <c r="P10" s="147"/>
      <c r="Q10" s="221" t="str">
        <f>IF(F10="","",SUMIFS('SAGE IMPORT'!$E:$E,'SAGE IMPORT'!$A:$A,'START-SLABS'!$F10,'SAGE IMPORT'!$B:$B,'START-SLABS'!$G10,'SAGE IMPORT'!$C:$C,'START-SLABS'!Q$7))</f>
        <v/>
      </c>
      <c r="R10" s="221" t="str">
        <f>IF(F10="","",SUMIFS('SAGE IMPORT'!$E:$E,'SAGE IMPORT'!$A:$A,'START-SLABS'!$F10,'SAGE IMPORT'!$B:$B,'START-SLABS'!$G10,'SAGE IMPORT'!$C:$C,'START-SLABS'!R$7))</f>
        <v/>
      </c>
      <c r="S10" s="221" t="str">
        <f>IF(F10="","",SUMIFS('SAGE IMPORT'!$E:$E,'SAGE IMPORT'!$A:$A,'START-SLABS'!$F10,'SAGE IMPORT'!$B:$B,'START-SLABS'!$G10,'SAGE IMPORT'!$C:$C,'START-SLABS'!S$7))</f>
        <v/>
      </c>
      <c r="T10" s="224"/>
      <c r="U10" s="216" t="str">
        <f>IF(F10="","",SUMIFS('SAGE IMPORT'!$E:$E,'SAGE IMPORT'!$A:$A,'START-SLABS'!$F10,'SAGE IMPORT'!$B:$B,'START-SLABS'!$G10,'SAGE IMPORT'!$C:$C,'START-SLABS'!U$7))</f>
        <v/>
      </c>
      <c r="V10" s="216" t="str">
        <f>IF(F10="","",U10-SUMIFS('SAGE IMPORT'!$E:$E,'SAGE IMPORT'!$A:$A,'START-SLABS'!$F10,'SAGE IMPORT'!$B:$B,'START-SLABS'!$G10,'SAGE IMPORT'!$D:$D,'START-SLABS'!V$7))</f>
        <v/>
      </c>
      <c r="W10" s="459" t="str">
        <f t="shared" ref="W10:W38" si="5">IF(U10="","",IFERROR((U10-V10)/V10,0))</f>
        <v/>
      </c>
      <c r="X10" s="216" t="str">
        <f>IF(F10="","",SUMIFS('SAGE IMPORT'!$E:$E,'SAGE IMPORT'!$A:$A,'START-SLABS'!$F10,'SAGE IMPORT'!$B:$B,'START-SLABS'!$G10,'SAGE IMPORT'!$C:$C,'START-SLABS'!X$7))</f>
        <v/>
      </c>
      <c r="Y10" s="216" t="str">
        <f>IF(F10="","",X10-SUMIFS('SAGE IMPORT'!$E:$E,'SAGE IMPORT'!$A:$A,'START-SLABS'!$F10,'SAGE IMPORT'!$B:$B,'START-SLABS'!$G10,'SAGE IMPORT'!$D:$D,'START-SLABS'!Y$7))</f>
        <v/>
      </c>
      <c r="Z10" s="459" t="str">
        <f t="shared" si="1"/>
        <v/>
      </c>
      <c r="AA10" s="216" t="str">
        <f>IF(F10="","",SUMIFS('SAGE IMPORT'!$E:$E,'SAGE IMPORT'!$A:$A,'START-SLABS'!$F10,'SAGE IMPORT'!$B:$B,'START-SLABS'!$G10,'SAGE IMPORT'!$C:$C,'START-SLABS'!AA$7))</f>
        <v/>
      </c>
      <c r="AB10" s="216" t="str">
        <f>IF(F10="","",SUMIFS('SAGE IMPORT'!$E:$E,'SAGE IMPORT'!$A:$A,'START-SLABS'!$F10,'SAGE IMPORT'!$B:$B,'START-SLABS'!$G10,'SAGE IMPORT'!$C:$C,'START-SLABS'!AB$7))</f>
        <v/>
      </c>
      <c r="AD10" s="150" t="str">
        <f>IF(F10="","",SUMIFS('SAGE IMPORT'!$Y:$Y,'SAGE IMPORT'!$A:$A,'START-SLABS'!$F10,'SAGE IMPORT'!$B:$B,'START-SLABS'!$G10,'SAGE IMPORT'!$C:$C,'START-SLABS'!AD$7))</f>
        <v/>
      </c>
      <c r="AE10" s="151" t="str">
        <f t="shared" ref="AE10:AE38" si="6">IF(F10="","",IFERROR(AD10/U10,0))</f>
        <v/>
      </c>
      <c r="AF10" s="150" t="str">
        <f>IF(F10="","",SUMIFS('SAGE IMPORT'!$Y:$Y,'SAGE IMPORT'!$A:$A,'START-SLABS'!$F10,'SAGE IMPORT'!$B:$B,'START-SLABS'!$G10,'SAGE IMPORT'!$C:$C,'START-SLABS'!AF$7))</f>
        <v/>
      </c>
      <c r="AG10" s="151" t="str">
        <f t="shared" ref="AG10:AG38" si="7">IF(F10="","",IFERROR(AF10/X10,0))</f>
        <v/>
      </c>
      <c r="AI10" s="638" t="str">
        <f t="shared" si="2"/>
        <v/>
      </c>
      <c r="AK10" s="638" t="str">
        <f>IF($F10="","",SUMIFS('SAGE IMPORT'!$K:$K,'SAGE IMPORT'!$A:$A,'START-SLABS'!$F10,'SAGE IMPORT'!$B:$B,'START-SLABS'!$G10,'SAGE IMPORT'!$C:$C,'START-SLABS'!AK$7))</f>
        <v/>
      </c>
      <c r="AL10" s="638" t="str">
        <f>IF($F10="","",SUMIFS('SAGE IMPORT'!$K:$K,'SAGE IMPORT'!$A:$A,'START-SLABS'!$F10,'SAGE IMPORT'!$B:$B,'START-SLABS'!$G10,'SAGE IMPORT'!$C:$C,'START-SLABS'!AL$7))</f>
        <v/>
      </c>
      <c r="AM10" s="638" t="str">
        <f>IF($F10="","",SUMIFS('SAGE IMPORT'!$K:$K,'SAGE IMPORT'!$A:$A,'START-SLABS'!$F10,'SAGE IMPORT'!$B:$B,'START-SLABS'!$G10,'SAGE IMPORT'!$C:$C,'START-SLABS'!AM$7))</f>
        <v/>
      </c>
      <c r="AN10" s="638" t="str">
        <f>IF($F10="","",SUMIFS('SAGE IMPORT'!$K:$K,'SAGE IMPORT'!$A:$A,'START-SLABS'!$F10,'SAGE IMPORT'!$B:$B,'START-SLABS'!$G10,'SAGE IMPORT'!$C:$C,'START-SLABS'!AN$7))</f>
        <v/>
      </c>
      <c r="AO10" s="638" t="str">
        <f>IF($F10="","",SUMIFS('SAGE IMPORT'!$K:$K,'SAGE IMPORT'!$A:$A,'START-SLABS'!$F10,'SAGE IMPORT'!$B:$B,'START-SLABS'!$G10,'SAGE IMPORT'!$C:$C,'START-SLABS'!AO$7))</f>
        <v/>
      </c>
      <c r="AP10" s="638" t="str">
        <f>IF($F10="","",SUMIFS('SAGE IMPORT'!$K:$K,'SAGE IMPORT'!$A:$A,'START-SLABS'!$F10,'SAGE IMPORT'!$B:$B,'START-SLABS'!$G10,'SAGE IMPORT'!$C:$C,'START-SLABS'!AP$7))</f>
        <v/>
      </c>
      <c r="AQ10" s="638" t="str">
        <f>IF($F10="","",SUMIFS('SAGE IMPORT'!$K:$K,'SAGE IMPORT'!$A:$A,'START-SLABS'!$F10,'SAGE IMPORT'!$B:$B,'START-SLABS'!$G10,'SAGE IMPORT'!$C:$C,'START-SLABS'!AQ$7))</f>
        <v/>
      </c>
      <c r="AR10" s="638" t="str">
        <f>IF($F10="","",SUMIFS('SAGE IMPORT'!$K:$K,'SAGE IMPORT'!$A:$A,'START-SLABS'!$F10,'SAGE IMPORT'!$B:$B,'START-SLABS'!$G10,'SAGE IMPORT'!$C:$C,'START-SLABS'!AR$7))</f>
        <v/>
      </c>
      <c r="AS10" s="638" t="str">
        <f>IF($F10="","",SUMIFS('SAGE IMPORT'!$K:$K,'SAGE IMPORT'!$A:$A,'START-SLABS'!$F10,'SAGE IMPORT'!$B:$B,'START-SLABS'!$G10,'SAGE IMPORT'!$C:$C,'START-SLABS'!AS$7))</f>
        <v/>
      </c>
      <c r="AT10" s="638" t="str">
        <f>IF($F10="","",SUMIFS('SAGE IMPORT'!$K:$K,'SAGE IMPORT'!$A:$A,'START-SLABS'!$F10,'SAGE IMPORT'!$B:$B,'START-SLABS'!$G10,'SAGE IMPORT'!$C:$C,'START-SLABS'!AT$7))</f>
        <v/>
      </c>
      <c r="AU10" s="638" t="str">
        <f>IF($F10="","",SUMIFS('SAGE IMPORT'!$K:$K,'SAGE IMPORT'!$A:$A,'START-SLABS'!$F10,'SAGE IMPORT'!$B:$B,'START-SLABS'!$G10,'SAGE IMPORT'!$C:$C,'START-SLABS'!AU$7))</f>
        <v/>
      </c>
      <c r="AV10" s="638" t="str">
        <f>IF($F10="","",SUMIFS('SAGE IMPORT'!$K:$K,'SAGE IMPORT'!$A:$A,'START-SLABS'!$F10,'SAGE IMPORT'!$B:$B,'START-SLABS'!$G10,'SAGE IMPORT'!$C:$C,'START-SLABS'!AV$7))</f>
        <v/>
      </c>
      <c r="AW10" s="638" t="str">
        <f>IF($F10="","",SUMIFS('SAGE IMPORT'!$K:$K,'SAGE IMPORT'!$A:$A,'START-SLABS'!$F10,'SAGE IMPORT'!$B:$B,'START-SLABS'!$G10,'SAGE IMPORT'!$C:$C,'START-SLABS'!AW$7))</f>
        <v/>
      </c>
      <c r="AX10" s="638" t="str">
        <f>IF($F10="","",SUMIFS('SAGE IMPORT'!$K:$K,'SAGE IMPORT'!$A:$A,'START-SLABS'!$F10,'SAGE IMPORT'!$B:$B,'START-SLABS'!$G10,'SAGE IMPORT'!$C:$C,'START-SLABS'!AX$7))</f>
        <v/>
      </c>
      <c r="AZ10" s="639" t="str">
        <f t="shared" si="3"/>
        <v/>
      </c>
      <c r="BB10" s="639" t="str">
        <f>IF(F10="","",SUMIFS('SAGE IMPORT'!$E:$E,'SAGE IMPORT'!$A:$A,'START-SLABS'!$F10,'SAGE IMPORT'!$B:$B,'START-SLABS'!$G10,'SAGE IMPORT'!$C:$C,'START-SLABS'!BB$7))</f>
        <v/>
      </c>
      <c r="BC10" s="639" t="str">
        <f>IF(G10="","",SUMIFS('SAGE IMPORT'!$E:$E,'SAGE IMPORT'!$A:$A,'START-SLABS'!$F10,'SAGE IMPORT'!$B:$B,'START-SLABS'!$G10,'SAGE IMPORT'!$C:$C,'START-SLABS'!BC$7))</f>
        <v/>
      </c>
      <c r="BD10" s="639" t="str">
        <f>IF(G10="","",SUMIFS('SAGE IMPORT'!$E:$E,'SAGE IMPORT'!$A:$A,'START-SLABS'!$F10,'SAGE IMPORT'!$B:$B,'START-SLABS'!$G10,'SAGE IMPORT'!$C:$C,'START-SLABS'!BD$7))</f>
        <v/>
      </c>
      <c r="BE10" s="639" t="str">
        <f>IF(H10="","",SUMIFS('SAGE IMPORT'!$E:$E,'SAGE IMPORT'!$A:$A,'START-SLABS'!$F10,'SAGE IMPORT'!$B:$B,'START-SLABS'!$G10,'SAGE IMPORT'!$C:$C,'START-SLABS'!BE$7))</f>
        <v/>
      </c>
      <c r="BG10" s="640" t="str">
        <f>IF(O10="","",SUMIFS('SAGE IMPORT'!$E:$E,'SAGE IMPORT'!$A:$A,'START-SLABS'!$F10,'SAGE IMPORT'!$B:$B,'START-SLABS'!$G10,'SAGE IMPORT'!$C:$C,'START-SLABS'!BG$7))</f>
        <v/>
      </c>
    </row>
    <row r="11" spans="1:59" s="132" customFormat="1" ht="18.75" customHeight="1" x14ac:dyDescent="0.3">
      <c r="A11" s="204" t="s">
        <v>385</v>
      </c>
      <c r="B11" s="204"/>
      <c r="C11" s="143">
        <v>42</v>
      </c>
      <c r="D11" s="143" t="s">
        <v>892</v>
      </c>
      <c r="E11" s="143" t="s">
        <v>659</v>
      </c>
      <c r="F11" s="863" t="s">
        <v>744</v>
      </c>
      <c r="G11" s="864" t="s">
        <v>865</v>
      </c>
      <c r="H11" s="865" t="s">
        <v>875</v>
      </c>
      <c r="I11" s="866">
        <v>18341</v>
      </c>
      <c r="J11" s="144"/>
      <c r="K11" s="467"/>
      <c r="L11" s="467"/>
      <c r="M11" s="465">
        <f t="shared" si="4"/>
        <v>18341</v>
      </c>
      <c r="N11" s="146"/>
      <c r="O11" s="146"/>
      <c r="P11" s="147"/>
      <c r="Q11" s="221">
        <f>IF(F11="","",SUMIFS('SAGE IMPORT'!$E:$E,'SAGE IMPORT'!$A:$A,'START-SLABS'!$F11,'SAGE IMPORT'!$B:$B,'START-SLABS'!$G11,'SAGE IMPORT'!$C:$C,'START-SLABS'!Q$7))</f>
        <v>248.77</v>
      </c>
      <c r="R11" s="221">
        <f>IF(F11="","",SUMIFS('SAGE IMPORT'!$E:$E,'SAGE IMPORT'!$A:$A,'START-SLABS'!$F11,'SAGE IMPORT'!$B:$B,'START-SLABS'!$G11,'SAGE IMPORT'!$C:$C,'START-SLABS'!R$7))</f>
        <v>277.02</v>
      </c>
      <c r="S11" s="221">
        <f>IF(F11="","",SUMIFS('SAGE IMPORT'!$E:$E,'SAGE IMPORT'!$A:$A,'START-SLABS'!$F11,'SAGE IMPORT'!$B:$B,'START-SLABS'!$G11,'SAGE IMPORT'!$C:$C,'START-SLABS'!S$7))</f>
        <v>1605.02</v>
      </c>
      <c r="T11" s="224"/>
      <c r="U11" s="216">
        <f>IF(F11="","",SUMIFS('SAGE IMPORT'!$E:$E,'SAGE IMPORT'!$A:$A,'START-SLABS'!$F11,'SAGE IMPORT'!$B:$B,'START-SLABS'!$G11,'SAGE IMPORT'!$C:$C,'START-SLABS'!U$7))</f>
        <v>0</v>
      </c>
      <c r="V11" s="216">
        <f>IF(F11="","",U11-SUMIFS('SAGE IMPORT'!$E:$E,'SAGE IMPORT'!$A:$A,'START-SLABS'!$F11,'SAGE IMPORT'!$B:$B,'START-SLABS'!$G11,'SAGE IMPORT'!$D:$D,'START-SLABS'!V$7))</f>
        <v>0</v>
      </c>
      <c r="W11" s="459">
        <f t="shared" si="5"/>
        <v>0</v>
      </c>
      <c r="X11" s="216">
        <f>IF(F11="","",SUMIFS('SAGE IMPORT'!$E:$E,'SAGE IMPORT'!$A:$A,'START-SLABS'!$F11,'SAGE IMPORT'!$B:$B,'START-SLABS'!$G11,'SAGE IMPORT'!$C:$C,'START-SLABS'!X$7))</f>
        <v>63.410000000000004</v>
      </c>
      <c r="Y11" s="216">
        <f>IF(F11="","",X11-SUMIFS('SAGE IMPORT'!$E:$E,'SAGE IMPORT'!$A:$A,'START-SLABS'!$F11,'SAGE IMPORT'!$B:$B,'START-SLABS'!$G11,'SAGE IMPORT'!$D:$D,'START-SLABS'!Y$7))</f>
        <v>59.99</v>
      </c>
      <c r="Z11" s="459">
        <f t="shared" si="1"/>
        <v>5.7009501583597293E-2</v>
      </c>
      <c r="AA11" s="216">
        <f>IF(F11="","",SUMIFS('SAGE IMPORT'!$E:$E,'SAGE IMPORT'!$A:$A,'START-SLABS'!$F11,'SAGE IMPORT'!$B:$B,'START-SLABS'!$G11,'SAGE IMPORT'!$C:$C,'START-SLABS'!AA$7))</f>
        <v>16.350000000000001</v>
      </c>
      <c r="AB11" s="216">
        <f>IF(F11="","",SUMIFS('SAGE IMPORT'!$E:$E,'SAGE IMPORT'!$A:$A,'START-SLABS'!$F11,'SAGE IMPORT'!$B:$B,'START-SLABS'!$G11,'SAGE IMPORT'!$C:$C,'START-SLABS'!AB$7))</f>
        <v>0</v>
      </c>
      <c r="AD11" s="150">
        <f>IF(F11="","",SUMIFS('SAGE IMPORT'!$Y:$Y,'SAGE IMPORT'!$A:$A,'START-SLABS'!$F11,'SAGE IMPORT'!$B:$B,'START-SLABS'!$G11,'SAGE IMPORT'!$C:$C,'START-SLABS'!AD$7))</f>
        <v>0</v>
      </c>
      <c r="AE11" s="151">
        <f t="shared" si="6"/>
        <v>0</v>
      </c>
      <c r="AF11" s="150">
        <f>IF(F11="","",SUMIFS('SAGE IMPORT'!$Y:$Y,'SAGE IMPORT'!$A:$A,'START-SLABS'!$F11,'SAGE IMPORT'!$B:$B,'START-SLABS'!$G11,'SAGE IMPORT'!$C:$C,'START-SLABS'!AF$7))</f>
        <v>412</v>
      </c>
      <c r="AG11" s="151">
        <f t="shared" si="7"/>
        <v>6.4973978867686482</v>
      </c>
      <c r="AI11" s="638">
        <f t="shared" si="2"/>
        <v>149.33000000000001</v>
      </c>
      <c r="AK11" s="638">
        <f>IF($F11="","",SUMIFS('SAGE IMPORT'!$K:$K,'SAGE IMPORT'!$A:$A,'START-SLABS'!$F11,'SAGE IMPORT'!$B:$B,'START-SLABS'!$G11,'SAGE IMPORT'!$C:$C,'START-SLABS'!AK$7))</f>
        <v>6.42</v>
      </c>
      <c r="AL11" s="638">
        <f>IF($F11="","",SUMIFS('SAGE IMPORT'!$K:$K,'SAGE IMPORT'!$A:$A,'START-SLABS'!$F11,'SAGE IMPORT'!$B:$B,'START-SLABS'!$G11,'SAGE IMPORT'!$C:$C,'START-SLABS'!AL$7))</f>
        <v>2.86</v>
      </c>
      <c r="AM11" s="638">
        <f>IF($F11="","",SUMIFS('SAGE IMPORT'!$K:$K,'SAGE IMPORT'!$A:$A,'START-SLABS'!$F11,'SAGE IMPORT'!$B:$B,'START-SLABS'!$G11,'SAGE IMPORT'!$C:$C,'START-SLABS'!AM$7))</f>
        <v>1.54</v>
      </c>
      <c r="AN11" s="638">
        <f>IF($F11="","",SUMIFS('SAGE IMPORT'!$K:$K,'SAGE IMPORT'!$A:$A,'START-SLABS'!$F11,'SAGE IMPORT'!$B:$B,'START-SLABS'!$G11,'SAGE IMPORT'!$C:$C,'START-SLABS'!AN$7))</f>
        <v>0</v>
      </c>
      <c r="AO11" s="638">
        <f>IF($F11="","",SUMIFS('SAGE IMPORT'!$K:$K,'SAGE IMPORT'!$A:$A,'START-SLABS'!$F11,'SAGE IMPORT'!$B:$B,'START-SLABS'!$G11,'SAGE IMPORT'!$C:$C,'START-SLABS'!AO$7))</f>
        <v>27.64</v>
      </c>
      <c r="AP11" s="638">
        <f>IF($F11="","",SUMIFS('SAGE IMPORT'!$K:$K,'SAGE IMPORT'!$A:$A,'START-SLABS'!$F11,'SAGE IMPORT'!$B:$B,'START-SLABS'!$G11,'SAGE IMPORT'!$C:$C,'START-SLABS'!AP$7))</f>
        <v>40.130000000000003</v>
      </c>
      <c r="AQ11" s="638">
        <f>IF($F11="","",SUMIFS('SAGE IMPORT'!$K:$K,'SAGE IMPORT'!$A:$A,'START-SLABS'!$F11,'SAGE IMPORT'!$B:$B,'START-SLABS'!$G11,'SAGE IMPORT'!$C:$C,'START-SLABS'!AQ$7))</f>
        <v>0</v>
      </c>
      <c r="AR11" s="638">
        <f>IF($F11="","",SUMIFS('SAGE IMPORT'!$K:$K,'SAGE IMPORT'!$A:$A,'START-SLABS'!$F11,'SAGE IMPORT'!$B:$B,'START-SLABS'!$G11,'SAGE IMPORT'!$C:$C,'START-SLABS'!AR$7))</f>
        <v>0</v>
      </c>
      <c r="AS11" s="638">
        <f>IF($F11="","",SUMIFS('SAGE IMPORT'!$K:$K,'SAGE IMPORT'!$A:$A,'START-SLABS'!$F11,'SAGE IMPORT'!$B:$B,'START-SLABS'!$G11,'SAGE IMPORT'!$C:$C,'START-SLABS'!AS$7))</f>
        <v>12.35</v>
      </c>
      <c r="AT11" s="638">
        <f>IF($F11="","",SUMIFS('SAGE IMPORT'!$K:$K,'SAGE IMPORT'!$A:$A,'START-SLABS'!$F11,'SAGE IMPORT'!$B:$B,'START-SLABS'!$G11,'SAGE IMPORT'!$C:$C,'START-SLABS'!AT$7))</f>
        <v>45.86</v>
      </c>
      <c r="AU11" s="638">
        <f>IF($F11="","",SUMIFS('SAGE IMPORT'!$K:$K,'SAGE IMPORT'!$A:$A,'START-SLABS'!$F11,'SAGE IMPORT'!$B:$B,'START-SLABS'!$G11,'SAGE IMPORT'!$C:$C,'START-SLABS'!AU$7))</f>
        <v>8.92</v>
      </c>
      <c r="AV11" s="638">
        <f>IF($F11="","",SUMIFS('SAGE IMPORT'!$K:$K,'SAGE IMPORT'!$A:$A,'START-SLABS'!$F11,'SAGE IMPORT'!$B:$B,'START-SLABS'!$G11,'SAGE IMPORT'!$C:$C,'START-SLABS'!AV$7))</f>
        <v>0.8</v>
      </c>
      <c r="AW11" s="638">
        <f>IF($F11="","",SUMIFS('SAGE IMPORT'!$K:$K,'SAGE IMPORT'!$A:$A,'START-SLABS'!$F11,'SAGE IMPORT'!$B:$B,'START-SLABS'!$G11,'SAGE IMPORT'!$C:$C,'START-SLABS'!AW$7))</f>
        <v>2.0099999999999998</v>
      </c>
      <c r="AX11" s="638">
        <f>IF($F11="","",SUMIFS('SAGE IMPORT'!$K:$K,'SAGE IMPORT'!$A:$A,'START-SLABS'!$F11,'SAGE IMPORT'!$B:$B,'START-SLABS'!$G11,'SAGE IMPORT'!$C:$C,'START-SLABS'!AX$7))</f>
        <v>0.8</v>
      </c>
      <c r="AZ11" s="639">
        <f t="shared" si="3"/>
        <v>446.49</v>
      </c>
      <c r="BB11" s="639">
        <f>IF(F11="","",SUMIFS('SAGE IMPORT'!$E:$E,'SAGE IMPORT'!$A:$A,'START-SLABS'!$F11,'SAGE IMPORT'!$B:$B,'START-SLABS'!$G11,'SAGE IMPORT'!$C:$C,'START-SLABS'!BB$7))</f>
        <v>0</v>
      </c>
      <c r="BC11" s="639">
        <f>IF(G11="","",SUMIFS('SAGE IMPORT'!$E:$E,'SAGE IMPORT'!$A:$A,'START-SLABS'!$F11,'SAGE IMPORT'!$B:$B,'START-SLABS'!$G11,'SAGE IMPORT'!$C:$C,'START-SLABS'!BC$7))</f>
        <v>446.49</v>
      </c>
      <c r="BD11" s="639">
        <f>IF(G11="","",SUMIFS('SAGE IMPORT'!$E:$E,'SAGE IMPORT'!$A:$A,'START-SLABS'!$F11,'SAGE IMPORT'!$B:$B,'START-SLABS'!$G11,'SAGE IMPORT'!$C:$C,'START-SLABS'!BD$7))</f>
        <v>0</v>
      </c>
      <c r="BE11" s="639">
        <f>IF(H11="","",SUMIFS('SAGE IMPORT'!$E:$E,'SAGE IMPORT'!$A:$A,'START-SLABS'!$F11,'SAGE IMPORT'!$B:$B,'START-SLABS'!$G11,'SAGE IMPORT'!$C:$C,'START-SLABS'!BE$7))</f>
        <v>0</v>
      </c>
      <c r="BG11" s="640" t="str">
        <f>IF(O11="","",SUMIFS('SAGE IMPORT'!$E:$E,'SAGE IMPORT'!$A:$A,'START-SLABS'!$F11,'SAGE IMPORT'!$B:$B,'START-SLABS'!$G11,'SAGE IMPORT'!$C:$C,'START-SLABS'!BG$7))</f>
        <v/>
      </c>
    </row>
    <row r="12" spans="1:59" s="132" customFormat="1" ht="18.75" customHeight="1" x14ac:dyDescent="0.3">
      <c r="A12" s="204" t="s">
        <v>385</v>
      </c>
      <c r="B12" s="204"/>
      <c r="C12" s="143"/>
      <c r="D12" s="168"/>
      <c r="E12" s="143"/>
      <c r="F12" s="863"/>
      <c r="G12" s="864"/>
      <c r="H12" s="864"/>
      <c r="I12" s="866"/>
      <c r="J12" s="144"/>
      <c r="K12" s="467"/>
      <c r="L12" s="467"/>
      <c r="M12" s="465" t="str">
        <f t="shared" si="4"/>
        <v/>
      </c>
      <c r="N12" s="146"/>
      <c r="O12" s="146"/>
      <c r="P12" s="147"/>
      <c r="Q12" s="221" t="str">
        <f>IF(F12="","",SUMIFS('SAGE IMPORT'!$E:$E,'SAGE IMPORT'!$A:$A,'START-SLABS'!$F12,'SAGE IMPORT'!$B:$B,'START-SLABS'!$G12,'SAGE IMPORT'!$C:$C,'START-SLABS'!Q$7))</f>
        <v/>
      </c>
      <c r="R12" s="221" t="str">
        <f>IF(F12="","",SUMIFS('SAGE IMPORT'!$E:$E,'SAGE IMPORT'!$A:$A,'START-SLABS'!$F12,'SAGE IMPORT'!$B:$B,'START-SLABS'!$G12,'SAGE IMPORT'!$C:$C,'START-SLABS'!R$7))</f>
        <v/>
      </c>
      <c r="S12" s="221" t="str">
        <f>IF(F12="","",SUMIFS('SAGE IMPORT'!$E:$E,'SAGE IMPORT'!$A:$A,'START-SLABS'!$F12,'SAGE IMPORT'!$B:$B,'START-SLABS'!$G12,'SAGE IMPORT'!$C:$C,'START-SLABS'!S$7))</f>
        <v/>
      </c>
      <c r="T12" s="224"/>
      <c r="U12" s="216" t="str">
        <f>IF(F12="","",SUMIFS('SAGE IMPORT'!$E:$E,'SAGE IMPORT'!$A:$A,'START-SLABS'!$F12,'SAGE IMPORT'!$B:$B,'START-SLABS'!$G12,'SAGE IMPORT'!$C:$C,'START-SLABS'!U$7))</f>
        <v/>
      </c>
      <c r="V12" s="216" t="str">
        <f>IF(F12="","",U12-SUMIFS('SAGE IMPORT'!$E:$E,'SAGE IMPORT'!$A:$A,'START-SLABS'!$F12,'SAGE IMPORT'!$B:$B,'START-SLABS'!$G12,'SAGE IMPORT'!$D:$D,'START-SLABS'!V$7))</f>
        <v/>
      </c>
      <c r="W12" s="459" t="str">
        <f t="shared" si="5"/>
        <v/>
      </c>
      <c r="X12" s="216" t="str">
        <f>IF(F12="","",SUMIFS('SAGE IMPORT'!$E:$E,'SAGE IMPORT'!$A:$A,'START-SLABS'!$F12,'SAGE IMPORT'!$B:$B,'START-SLABS'!$G12,'SAGE IMPORT'!$C:$C,'START-SLABS'!X$7))</f>
        <v/>
      </c>
      <c r="Y12" s="216" t="str">
        <f>IF(F12="","",X12-SUMIFS('SAGE IMPORT'!$E:$E,'SAGE IMPORT'!$A:$A,'START-SLABS'!$F12,'SAGE IMPORT'!$B:$B,'START-SLABS'!$G12,'SAGE IMPORT'!$D:$D,'START-SLABS'!Y$7))</f>
        <v/>
      </c>
      <c r="Z12" s="459" t="str">
        <f t="shared" si="1"/>
        <v/>
      </c>
      <c r="AA12" s="216" t="str">
        <f>IF(F12="","",SUMIFS('SAGE IMPORT'!$E:$E,'SAGE IMPORT'!$A:$A,'START-SLABS'!$F12,'SAGE IMPORT'!$B:$B,'START-SLABS'!$G12,'SAGE IMPORT'!$C:$C,'START-SLABS'!AA$7))</f>
        <v/>
      </c>
      <c r="AB12" s="216" t="str">
        <f>IF(F12="","",SUMIFS('SAGE IMPORT'!$E:$E,'SAGE IMPORT'!$A:$A,'START-SLABS'!$F12,'SAGE IMPORT'!$B:$B,'START-SLABS'!$G12,'SAGE IMPORT'!$C:$C,'START-SLABS'!AB$7))</f>
        <v/>
      </c>
      <c r="AD12" s="150" t="str">
        <f>IF(F12="","",SUMIFS('SAGE IMPORT'!$Y:$Y,'SAGE IMPORT'!$A:$A,'START-SLABS'!$F12,'SAGE IMPORT'!$B:$B,'START-SLABS'!$G12,'SAGE IMPORT'!$C:$C,'START-SLABS'!AD$7))</f>
        <v/>
      </c>
      <c r="AE12" s="151" t="str">
        <f t="shared" si="6"/>
        <v/>
      </c>
      <c r="AF12" s="150" t="str">
        <f>IF(F12="","",SUMIFS('SAGE IMPORT'!$Y:$Y,'SAGE IMPORT'!$A:$A,'START-SLABS'!$F12,'SAGE IMPORT'!$B:$B,'START-SLABS'!$G12,'SAGE IMPORT'!$C:$C,'START-SLABS'!AF$7))</f>
        <v/>
      </c>
      <c r="AG12" s="151" t="str">
        <f t="shared" si="7"/>
        <v/>
      </c>
      <c r="AI12" s="638" t="str">
        <f t="shared" si="2"/>
        <v/>
      </c>
      <c r="AK12" s="638" t="str">
        <f>IF($F12="","",SUMIFS('SAGE IMPORT'!$K:$K,'SAGE IMPORT'!$A:$A,'START-SLABS'!$F12,'SAGE IMPORT'!$B:$B,'START-SLABS'!$G12,'SAGE IMPORT'!$C:$C,'START-SLABS'!AK$7))</f>
        <v/>
      </c>
      <c r="AL12" s="638" t="str">
        <f>IF($F12="","",SUMIFS('SAGE IMPORT'!$K:$K,'SAGE IMPORT'!$A:$A,'START-SLABS'!$F12,'SAGE IMPORT'!$B:$B,'START-SLABS'!$G12,'SAGE IMPORT'!$C:$C,'START-SLABS'!AL$7))</f>
        <v/>
      </c>
      <c r="AM12" s="638" t="str">
        <f>IF($F12="","",SUMIFS('SAGE IMPORT'!$K:$K,'SAGE IMPORT'!$A:$A,'START-SLABS'!$F12,'SAGE IMPORT'!$B:$B,'START-SLABS'!$G12,'SAGE IMPORT'!$C:$C,'START-SLABS'!AM$7))</f>
        <v/>
      </c>
      <c r="AN12" s="638" t="str">
        <f>IF($F12="","",SUMIFS('SAGE IMPORT'!$K:$K,'SAGE IMPORT'!$A:$A,'START-SLABS'!$F12,'SAGE IMPORT'!$B:$B,'START-SLABS'!$G12,'SAGE IMPORT'!$C:$C,'START-SLABS'!AN$7))</f>
        <v/>
      </c>
      <c r="AO12" s="638" t="str">
        <f>IF($F12="","",SUMIFS('SAGE IMPORT'!$K:$K,'SAGE IMPORT'!$A:$A,'START-SLABS'!$F12,'SAGE IMPORT'!$B:$B,'START-SLABS'!$G12,'SAGE IMPORT'!$C:$C,'START-SLABS'!AO$7))</f>
        <v/>
      </c>
      <c r="AP12" s="638" t="str">
        <f>IF($F12="","",SUMIFS('SAGE IMPORT'!$K:$K,'SAGE IMPORT'!$A:$A,'START-SLABS'!$F12,'SAGE IMPORT'!$B:$B,'START-SLABS'!$G12,'SAGE IMPORT'!$C:$C,'START-SLABS'!AP$7))</f>
        <v/>
      </c>
      <c r="AQ12" s="638" t="str">
        <f>IF($F12="","",SUMIFS('SAGE IMPORT'!$K:$K,'SAGE IMPORT'!$A:$A,'START-SLABS'!$F12,'SAGE IMPORT'!$B:$B,'START-SLABS'!$G12,'SAGE IMPORT'!$C:$C,'START-SLABS'!AQ$7))</f>
        <v/>
      </c>
      <c r="AR12" s="638" t="str">
        <f>IF($F12="","",SUMIFS('SAGE IMPORT'!$K:$K,'SAGE IMPORT'!$A:$A,'START-SLABS'!$F12,'SAGE IMPORT'!$B:$B,'START-SLABS'!$G12,'SAGE IMPORT'!$C:$C,'START-SLABS'!AR$7))</f>
        <v/>
      </c>
      <c r="AS12" s="638" t="str">
        <f>IF($F12="","",SUMIFS('SAGE IMPORT'!$K:$K,'SAGE IMPORT'!$A:$A,'START-SLABS'!$F12,'SAGE IMPORT'!$B:$B,'START-SLABS'!$G12,'SAGE IMPORT'!$C:$C,'START-SLABS'!AS$7))</f>
        <v/>
      </c>
      <c r="AT12" s="638" t="str">
        <f>IF($F12="","",SUMIFS('SAGE IMPORT'!$K:$K,'SAGE IMPORT'!$A:$A,'START-SLABS'!$F12,'SAGE IMPORT'!$B:$B,'START-SLABS'!$G12,'SAGE IMPORT'!$C:$C,'START-SLABS'!AT$7))</f>
        <v/>
      </c>
      <c r="AU12" s="638" t="str">
        <f>IF($F12="","",SUMIFS('SAGE IMPORT'!$K:$K,'SAGE IMPORT'!$A:$A,'START-SLABS'!$F12,'SAGE IMPORT'!$B:$B,'START-SLABS'!$G12,'SAGE IMPORT'!$C:$C,'START-SLABS'!AU$7))</f>
        <v/>
      </c>
      <c r="AV12" s="638" t="str">
        <f>IF($F12="","",SUMIFS('SAGE IMPORT'!$K:$K,'SAGE IMPORT'!$A:$A,'START-SLABS'!$F12,'SAGE IMPORT'!$B:$B,'START-SLABS'!$G12,'SAGE IMPORT'!$C:$C,'START-SLABS'!AV$7))</f>
        <v/>
      </c>
      <c r="AW12" s="638" t="str">
        <f>IF($F12="","",SUMIFS('SAGE IMPORT'!$K:$K,'SAGE IMPORT'!$A:$A,'START-SLABS'!$F12,'SAGE IMPORT'!$B:$B,'START-SLABS'!$G12,'SAGE IMPORT'!$C:$C,'START-SLABS'!AW$7))</f>
        <v/>
      </c>
      <c r="AX12" s="638" t="str">
        <f>IF($F12="","",SUMIFS('SAGE IMPORT'!$K:$K,'SAGE IMPORT'!$A:$A,'START-SLABS'!$F12,'SAGE IMPORT'!$B:$B,'START-SLABS'!$G12,'SAGE IMPORT'!$C:$C,'START-SLABS'!AX$7))</f>
        <v/>
      </c>
      <c r="AZ12" s="639" t="str">
        <f t="shared" si="3"/>
        <v/>
      </c>
      <c r="BB12" s="639" t="str">
        <f>IF(F12="","",SUMIFS('SAGE IMPORT'!$E:$E,'SAGE IMPORT'!$A:$A,'START-SLABS'!$F12,'SAGE IMPORT'!$B:$B,'START-SLABS'!$G12,'SAGE IMPORT'!$C:$C,'START-SLABS'!BB$7))</f>
        <v/>
      </c>
      <c r="BC12" s="639" t="str">
        <f>IF(G12="","",SUMIFS('SAGE IMPORT'!$E:$E,'SAGE IMPORT'!$A:$A,'START-SLABS'!$F12,'SAGE IMPORT'!$B:$B,'START-SLABS'!$G12,'SAGE IMPORT'!$C:$C,'START-SLABS'!BC$7))</f>
        <v/>
      </c>
      <c r="BD12" s="639" t="str">
        <f>IF(G12="","",SUMIFS('SAGE IMPORT'!$E:$E,'SAGE IMPORT'!$A:$A,'START-SLABS'!$F12,'SAGE IMPORT'!$B:$B,'START-SLABS'!$G12,'SAGE IMPORT'!$C:$C,'START-SLABS'!BD$7))</f>
        <v/>
      </c>
      <c r="BE12" s="639" t="str">
        <f>IF(H12="","",SUMIFS('SAGE IMPORT'!$E:$E,'SAGE IMPORT'!$A:$A,'START-SLABS'!$F12,'SAGE IMPORT'!$B:$B,'START-SLABS'!$G12,'SAGE IMPORT'!$C:$C,'START-SLABS'!BE$7))</f>
        <v/>
      </c>
      <c r="BG12" s="640" t="str">
        <f>IF(O12="","",SUMIFS('SAGE IMPORT'!$E:$E,'SAGE IMPORT'!$A:$A,'START-SLABS'!$F12,'SAGE IMPORT'!$B:$B,'START-SLABS'!$G12,'SAGE IMPORT'!$C:$C,'START-SLABS'!BG$7))</f>
        <v/>
      </c>
    </row>
    <row r="13" spans="1:59" s="132" customFormat="1" ht="18.75" customHeight="1" x14ac:dyDescent="0.3">
      <c r="A13" s="204" t="s">
        <v>385</v>
      </c>
      <c r="B13" s="204"/>
      <c r="C13" s="143">
        <v>43</v>
      </c>
      <c r="D13" s="143" t="s">
        <v>893</v>
      </c>
      <c r="E13" s="143" t="s">
        <v>660</v>
      </c>
      <c r="F13" s="863" t="s">
        <v>742</v>
      </c>
      <c r="G13" s="864" t="s">
        <v>736</v>
      </c>
      <c r="H13" s="865" t="s">
        <v>740</v>
      </c>
      <c r="I13" s="866">
        <v>17110</v>
      </c>
      <c r="J13" s="144"/>
      <c r="K13" s="467"/>
      <c r="L13" s="467"/>
      <c r="M13" s="465">
        <f t="shared" si="4"/>
        <v>17110</v>
      </c>
      <c r="N13" s="146"/>
      <c r="O13" s="146"/>
      <c r="P13" s="147"/>
      <c r="Q13" s="221">
        <f>IF(F13="","",SUMIFS('SAGE IMPORT'!$E:$E,'SAGE IMPORT'!$A:$A,'START-SLABS'!$F13,'SAGE IMPORT'!$B:$B,'START-SLABS'!$G13,'SAGE IMPORT'!$C:$C,'START-SLABS'!Q$7))</f>
        <v>243.71</v>
      </c>
      <c r="R13" s="221">
        <f>IF(F13="","",SUMIFS('SAGE IMPORT'!$E:$E,'SAGE IMPORT'!$A:$A,'START-SLABS'!$F13,'SAGE IMPORT'!$B:$B,'START-SLABS'!$G13,'SAGE IMPORT'!$C:$C,'START-SLABS'!R$7))</f>
        <v>320.5</v>
      </c>
      <c r="S13" s="221">
        <f>IF(F13="","",SUMIFS('SAGE IMPORT'!$E:$E,'SAGE IMPORT'!$A:$A,'START-SLABS'!$F13,'SAGE IMPORT'!$B:$B,'START-SLABS'!$G13,'SAGE IMPORT'!$C:$C,'START-SLABS'!S$7))</f>
        <v>1331.85</v>
      </c>
      <c r="T13" s="224"/>
      <c r="U13" s="216">
        <f>IF(F13="","",SUMIFS('SAGE IMPORT'!$E:$E,'SAGE IMPORT'!$A:$A,'START-SLABS'!$F13,'SAGE IMPORT'!$B:$B,'START-SLABS'!$G13,'SAGE IMPORT'!$C:$C,'START-SLABS'!U$7))</f>
        <v>0</v>
      </c>
      <c r="V13" s="216">
        <f>IF(F13="","",U13-SUMIFS('SAGE IMPORT'!$E:$E,'SAGE IMPORT'!$A:$A,'START-SLABS'!$F13,'SAGE IMPORT'!$B:$B,'START-SLABS'!$G13,'SAGE IMPORT'!$D:$D,'START-SLABS'!V$7))</f>
        <v>0</v>
      </c>
      <c r="W13" s="459">
        <f t="shared" si="5"/>
        <v>0</v>
      </c>
      <c r="X13" s="216">
        <f>IF(F13="","",SUMIFS('SAGE IMPORT'!$E:$E,'SAGE IMPORT'!$A:$A,'START-SLABS'!$F13,'SAGE IMPORT'!$B:$B,'START-SLABS'!$G13,'SAGE IMPORT'!$C:$C,'START-SLABS'!X$7))</f>
        <v>58.46</v>
      </c>
      <c r="Y13" s="216">
        <f>IF(F13="","",X13-SUMIFS('SAGE IMPORT'!$E:$E,'SAGE IMPORT'!$A:$A,'START-SLABS'!$F13,'SAGE IMPORT'!$B:$B,'START-SLABS'!$G13,'SAGE IMPORT'!$D:$D,'START-SLABS'!Y$7))</f>
        <v>54.95</v>
      </c>
      <c r="Z13" s="459">
        <f t="shared" si="1"/>
        <v>6.3876251137397588E-2</v>
      </c>
      <c r="AA13" s="216">
        <f>IF(F13="","",SUMIFS('SAGE IMPORT'!$E:$E,'SAGE IMPORT'!$A:$A,'START-SLABS'!$F13,'SAGE IMPORT'!$B:$B,'START-SLABS'!$G13,'SAGE IMPORT'!$C:$C,'START-SLABS'!AA$7))</f>
        <v>13.57</v>
      </c>
      <c r="AB13" s="216">
        <f>IF(F13="","",SUMIFS('SAGE IMPORT'!$E:$E,'SAGE IMPORT'!$A:$A,'START-SLABS'!$F13,'SAGE IMPORT'!$B:$B,'START-SLABS'!$G13,'SAGE IMPORT'!$C:$C,'START-SLABS'!AB$7))</f>
        <v>0</v>
      </c>
      <c r="AD13" s="150">
        <f>IF(F13="","",SUMIFS('SAGE IMPORT'!$Y:$Y,'SAGE IMPORT'!$A:$A,'START-SLABS'!$F13,'SAGE IMPORT'!$B:$B,'START-SLABS'!$G13,'SAGE IMPORT'!$C:$C,'START-SLABS'!AD$7))</f>
        <v>0</v>
      </c>
      <c r="AE13" s="151">
        <f t="shared" si="6"/>
        <v>0</v>
      </c>
      <c r="AF13" s="150">
        <f>IF(F13="","",SUMIFS('SAGE IMPORT'!$Y:$Y,'SAGE IMPORT'!$A:$A,'START-SLABS'!$F13,'SAGE IMPORT'!$B:$B,'START-SLABS'!$G13,'SAGE IMPORT'!$C:$C,'START-SLABS'!AF$7))</f>
        <v>380</v>
      </c>
      <c r="AG13" s="151">
        <f t="shared" si="7"/>
        <v>6.5001710571330822</v>
      </c>
      <c r="AI13" s="638">
        <f t="shared" si="2"/>
        <v>128.54999999999998</v>
      </c>
      <c r="AK13" s="638">
        <f>IF($F13="","",SUMIFS('SAGE IMPORT'!$K:$K,'SAGE IMPORT'!$A:$A,'START-SLABS'!$F13,'SAGE IMPORT'!$B:$B,'START-SLABS'!$G13,'SAGE IMPORT'!$C:$C,'START-SLABS'!AK$7))</f>
        <v>5.33</v>
      </c>
      <c r="AL13" s="638">
        <f>IF($F13="","",SUMIFS('SAGE IMPORT'!$K:$K,'SAGE IMPORT'!$A:$A,'START-SLABS'!$F13,'SAGE IMPORT'!$B:$B,'START-SLABS'!$G13,'SAGE IMPORT'!$C:$C,'START-SLABS'!AL$7))</f>
        <v>2.37</v>
      </c>
      <c r="AM13" s="638">
        <f>IF($F13="","",SUMIFS('SAGE IMPORT'!$K:$K,'SAGE IMPORT'!$A:$A,'START-SLABS'!$F13,'SAGE IMPORT'!$B:$B,'START-SLABS'!$G13,'SAGE IMPORT'!$C:$C,'START-SLABS'!AM$7))</f>
        <v>1.78</v>
      </c>
      <c r="AN13" s="638">
        <f>IF($F13="","",SUMIFS('SAGE IMPORT'!$K:$K,'SAGE IMPORT'!$A:$A,'START-SLABS'!$F13,'SAGE IMPORT'!$B:$B,'START-SLABS'!$G13,'SAGE IMPORT'!$C:$C,'START-SLABS'!AN$7))</f>
        <v>0</v>
      </c>
      <c r="AO13" s="638">
        <f>IF($F13="","",SUMIFS('SAGE IMPORT'!$K:$K,'SAGE IMPORT'!$A:$A,'START-SLABS'!$F13,'SAGE IMPORT'!$B:$B,'START-SLABS'!$G13,'SAGE IMPORT'!$C:$C,'START-SLABS'!AO$7))</f>
        <v>27.08</v>
      </c>
      <c r="AP13" s="638">
        <f>IF($F13="","",SUMIFS('SAGE IMPORT'!$K:$K,'SAGE IMPORT'!$A:$A,'START-SLABS'!$F13,'SAGE IMPORT'!$B:$B,'START-SLABS'!$G13,'SAGE IMPORT'!$C:$C,'START-SLABS'!AP$7))</f>
        <v>33.299999999999997</v>
      </c>
      <c r="AQ13" s="638">
        <f>IF($F13="","",SUMIFS('SAGE IMPORT'!$K:$K,'SAGE IMPORT'!$A:$A,'START-SLABS'!$F13,'SAGE IMPORT'!$B:$B,'START-SLABS'!$G13,'SAGE IMPORT'!$C:$C,'START-SLABS'!AQ$7))</f>
        <v>0</v>
      </c>
      <c r="AR13" s="638">
        <f>IF($F13="","",SUMIFS('SAGE IMPORT'!$K:$K,'SAGE IMPORT'!$A:$A,'START-SLABS'!$F13,'SAGE IMPORT'!$B:$B,'START-SLABS'!$G13,'SAGE IMPORT'!$C:$C,'START-SLABS'!AR$7))</f>
        <v>0</v>
      </c>
      <c r="AS13" s="638">
        <f>IF($F13="","",SUMIFS('SAGE IMPORT'!$K:$K,'SAGE IMPORT'!$A:$A,'START-SLABS'!$F13,'SAGE IMPORT'!$B:$B,'START-SLABS'!$G13,'SAGE IMPORT'!$C:$C,'START-SLABS'!AS$7))</f>
        <v>10.24</v>
      </c>
      <c r="AT13" s="638">
        <f>IF($F13="","",SUMIFS('SAGE IMPORT'!$K:$K,'SAGE IMPORT'!$A:$A,'START-SLABS'!$F13,'SAGE IMPORT'!$B:$B,'START-SLABS'!$G13,'SAGE IMPORT'!$C:$C,'START-SLABS'!AT$7))</f>
        <v>38.049999999999997</v>
      </c>
      <c r="AU13" s="638">
        <f>IF($F13="","",SUMIFS('SAGE IMPORT'!$K:$K,'SAGE IMPORT'!$A:$A,'START-SLABS'!$F13,'SAGE IMPORT'!$B:$B,'START-SLABS'!$G13,'SAGE IMPORT'!$C:$C,'START-SLABS'!AU$7))</f>
        <v>7.4</v>
      </c>
      <c r="AV13" s="638">
        <f>IF($F13="","",SUMIFS('SAGE IMPORT'!$K:$K,'SAGE IMPORT'!$A:$A,'START-SLABS'!$F13,'SAGE IMPORT'!$B:$B,'START-SLABS'!$G13,'SAGE IMPORT'!$C:$C,'START-SLABS'!AV$7))</f>
        <v>0.67</v>
      </c>
      <c r="AW13" s="638">
        <f>IF($F13="","",SUMIFS('SAGE IMPORT'!$K:$K,'SAGE IMPORT'!$A:$A,'START-SLABS'!$F13,'SAGE IMPORT'!$B:$B,'START-SLABS'!$G13,'SAGE IMPORT'!$C:$C,'START-SLABS'!AW$7))</f>
        <v>1.66</v>
      </c>
      <c r="AX13" s="638">
        <f>IF($F13="","",SUMIFS('SAGE IMPORT'!$K:$K,'SAGE IMPORT'!$A:$A,'START-SLABS'!$F13,'SAGE IMPORT'!$B:$B,'START-SLABS'!$G13,'SAGE IMPORT'!$C:$C,'START-SLABS'!AX$7))</f>
        <v>0.67</v>
      </c>
      <c r="AZ13" s="639">
        <f t="shared" si="3"/>
        <v>489.08</v>
      </c>
      <c r="BB13" s="639">
        <f>IF(F13="","",SUMIFS('SAGE IMPORT'!$E:$E,'SAGE IMPORT'!$A:$A,'START-SLABS'!$F13,'SAGE IMPORT'!$B:$B,'START-SLABS'!$G13,'SAGE IMPORT'!$C:$C,'START-SLABS'!BB$7))</f>
        <v>11.28</v>
      </c>
      <c r="BC13" s="639">
        <f>IF(G13="","",SUMIFS('SAGE IMPORT'!$E:$E,'SAGE IMPORT'!$A:$A,'START-SLABS'!$F13,'SAGE IMPORT'!$B:$B,'START-SLABS'!$G13,'SAGE IMPORT'!$C:$C,'START-SLABS'!BC$7))</f>
        <v>477.8</v>
      </c>
      <c r="BD13" s="639">
        <f>IF(G13="","",SUMIFS('SAGE IMPORT'!$E:$E,'SAGE IMPORT'!$A:$A,'START-SLABS'!$F13,'SAGE IMPORT'!$B:$B,'START-SLABS'!$G13,'SAGE IMPORT'!$C:$C,'START-SLABS'!BD$7))</f>
        <v>0</v>
      </c>
      <c r="BE13" s="639">
        <f>IF(H13="","",SUMIFS('SAGE IMPORT'!$E:$E,'SAGE IMPORT'!$A:$A,'START-SLABS'!$F13,'SAGE IMPORT'!$B:$B,'START-SLABS'!$G13,'SAGE IMPORT'!$C:$C,'START-SLABS'!BE$7))</f>
        <v>0</v>
      </c>
      <c r="BG13" s="640" t="str">
        <f>IF(O13="","",SUMIFS('SAGE IMPORT'!$E:$E,'SAGE IMPORT'!$A:$A,'START-SLABS'!$F13,'SAGE IMPORT'!$B:$B,'START-SLABS'!$G13,'SAGE IMPORT'!$C:$C,'START-SLABS'!BG$7))</f>
        <v/>
      </c>
    </row>
    <row r="14" spans="1:59" s="132" customFormat="1" ht="18.75" customHeight="1" x14ac:dyDescent="0.3">
      <c r="A14" s="204" t="s">
        <v>385</v>
      </c>
      <c r="B14" s="204"/>
      <c r="C14" s="143"/>
      <c r="D14" s="143"/>
      <c r="E14" s="143"/>
      <c r="F14" s="867"/>
      <c r="G14" s="864"/>
      <c r="H14" s="864"/>
      <c r="I14" s="866"/>
      <c r="J14" s="144"/>
      <c r="K14" s="467"/>
      <c r="L14" s="467"/>
      <c r="M14" s="465" t="str">
        <f t="shared" si="4"/>
        <v/>
      </c>
      <c r="N14" s="146"/>
      <c r="O14" s="146"/>
      <c r="P14" s="147"/>
      <c r="Q14" s="221" t="str">
        <f>IF(F14="","",SUMIFS('SAGE IMPORT'!$E:$E,'SAGE IMPORT'!$A:$A,'START-SLABS'!$F14,'SAGE IMPORT'!$B:$B,'START-SLABS'!$G14,'SAGE IMPORT'!$C:$C,'START-SLABS'!Q$7))</f>
        <v/>
      </c>
      <c r="R14" s="221" t="str">
        <f>IF(F14="","",SUMIFS('SAGE IMPORT'!$E:$E,'SAGE IMPORT'!$A:$A,'START-SLABS'!$F14,'SAGE IMPORT'!$B:$B,'START-SLABS'!$G14,'SAGE IMPORT'!$C:$C,'START-SLABS'!R$7))</f>
        <v/>
      </c>
      <c r="S14" s="221" t="str">
        <f>IF(F14="","",SUMIFS('SAGE IMPORT'!$E:$E,'SAGE IMPORT'!$A:$A,'START-SLABS'!$F14,'SAGE IMPORT'!$B:$B,'START-SLABS'!$G14,'SAGE IMPORT'!$C:$C,'START-SLABS'!S$7))</f>
        <v/>
      </c>
      <c r="T14" s="224"/>
      <c r="U14" s="216" t="str">
        <f>IF(F14="","",SUMIFS('SAGE IMPORT'!$E:$E,'SAGE IMPORT'!$A:$A,'START-SLABS'!$F14,'SAGE IMPORT'!$B:$B,'START-SLABS'!$G14,'SAGE IMPORT'!$C:$C,'START-SLABS'!U$7))</f>
        <v/>
      </c>
      <c r="V14" s="216" t="str">
        <f>IF(F14="","",U14-SUMIFS('SAGE IMPORT'!$E:$E,'SAGE IMPORT'!$A:$A,'START-SLABS'!$F14,'SAGE IMPORT'!$B:$B,'START-SLABS'!$G14,'SAGE IMPORT'!$D:$D,'START-SLABS'!V$7))</f>
        <v/>
      </c>
      <c r="W14" s="459" t="str">
        <f t="shared" si="5"/>
        <v/>
      </c>
      <c r="X14" s="216" t="str">
        <f>IF(F14="","",SUMIFS('SAGE IMPORT'!$E:$E,'SAGE IMPORT'!$A:$A,'START-SLABS'!$F14,'SAGE IMPORT'!$B:$B,'START-SLABS'!$G14,'SAGE IMPORT'!$C:$C,'START-SLABS'!X$7))</f>
        <v/>
      </c>
      <c r="Y14" s="216" t="str">
        <f>IF(F14="","",X14-SUMIFS('SAGE IMPORT'!$E:$E,'SAGE IMPORT'!$A:$A,'START-SLABS'!$F14,'SAGE IMPORT'!$B:$B,'START-SLABS'!$G14,'SAGE IMPORT'!$D:$D,'START-SLABS'!Y$7))</f>
        <v/>
      </c>
      <c r="Z14" s="459" t="str">
        <f t="shared" si="1"/>
        <v/>
      </c>
      <c r="AA14" s="216" t="str">
        <f>IF(F14="","",SUMIFS('SAGE IMPORT'!$E:$E,'SAGE IMPORT'!$A:$A,'START-SLABS'!$F14,'SAGE IMPORT'!$B:$B,'START-SLABS'!$G14,'SAGE IMPORT'!$C:$C,'START-SLABS'!AA$7))</f>
        <v/>
      </c>
      <c r="AB14" s="216" t="str">
        <f>IF(F14="","",SUMIFS('SAGE IMPORT'!$E:$E,'SAGE IMPORT'!$A:$A,'START-SLABS'!$F14,'SAGE IMPORT'!$B:$B,'START-SLABS'!$G14,'SAGE IMPORT'!$C:$C,'START-SLABS'!AB$7))</f>
        <v/>
      </c>
      <c r="AD14" s="150" t="str">
        <f>IF(F14="","",SUMIFS('SAGE IMPORT'!$Y:$Y,'SAGE IMPORT'!$A:$A,'START-SLABS'!$F14,'SAGE IMPORT'!$B:$B,'START-SLABS'!$G14,'SAGE IMPORT'!$C:$C,'START-SLABS'!AD$7))</f>
        <v/>
      </c>
      <c r="AE14" s="151" t="str">
        <f t="shared" si="6"/>
        <v/>
      </c>
      <c r="AF14" s="150" t="str">
        <f>IF(F14="","",SUMIFS('SAGE IMPORT'!$Y:$Y,'SAGE IMPORT'!$A:$A,'START-SLABS'!$F14,'SAGE IMPORT'!$B:$B,'START-SLABS'!$G14,'SAGE IMPORT'!$C:$C,'START-SLABS'!AF$7))</f>
        <v/>
      </c>
      <c r="AG14" s="151" t="str">
        <f t="shared" si="7"/>
        <v/>
      </c>
      <c r="AI14" s="638" t="str">
        <f t="shared" si="2"/>
        <v/>
      </c>
      <c r="AK14" s="638" t="str">
        <f>IF($F14="","",SUMIFS('SAGE IMPORT'!$K:$K,'SAGE IMPORT'!$A:$A,'START-SLABS'!$F14,'SAGE IMPORT'!$B:$B,'START-SLABS'!$G14,'SAGE IMPORT'!$C:$C,'START-SLABS'!AK$7))</f>
        <v/>
      </c>
      <c r="AL14" s="638" t="str">
        <f>IF($F14="","",SUMIFS('SAGE IMPORT'!$K:$K,'SAGE IMPORT'!$A:$A,'START-SLABS'!$F14,'SAGE IMPORT'!$B:$B,'START-SLABS'!$G14,'SAGE IMPORT'!$C:$C,'START-SLABS'!AL$7))</f>
        <v/>
      </c>
      <c r="AM14" s="638" t="str">
        <f>IF($F14="","",SUMIFS('SAGE IMPORT'!$K:$K,'SAGE IMPORT'!$A:$A,'START-SLABS'!$F14,'SAGE IMPORT'!$B:$B,'START-SLABS'!$G14,'SAGE IMPORT'!$C:$C,'START-SLABS'!AM$7))</f>
        <v/>
      </c>
      <c r="AN14" s="638" t="str">
        <f>IF($F14="","",SUMIFS('SAGE IMPORT'!$K:$K,'SAGE IMPORT'!$A:$A,'START-SLABS'!$F14,'SAGE IMPORT'!$B:$B,'START-SLABS'!$G14,'SAGE IMPORT'!$C:$C,'START-SLABS'!AN$7))</f>
        <v/>
      </c>
      <c r="AO14" s="638" t="str">
        <f>IF($F14="","",SUMIFS('SAGE IMPORT'!$K:$K,'SAGE IMPORT'!$A:$A,'START-SLABS'!$F14,'SAGE IMPORT'!$B:$B,'START-SLABS'!$G14,'SAGE IMPORT'!$C:$C,'START-SLABS'!AO$7))</f>
        <v/>
      </c>
      <c r="AP14" s="638" t="str">
        <f>IF($F14="","",SUMIFS('SAGE IMPORT'!$K:$K,'SAGE IMPORT'!$A:$A,'START-SLABS'!$F14,'SAGE IMPORT'!$B:$B,'START-SLABS'!$G14,'SAGE IMPORT'!$C:$C,'START-SLABS'!AP$7))</f>
        <v/>
      </c>
      <c r="AQ14" s="638" t="str">
        <f>IF($F14="","",SUMIFS('SAGE IMPORT'!$K:$K,'SAGE IMPORT'!$A:$A,'START-SLABS'!$F14,'SAGE IMPORT'!$B:$B,'START-SLABS'!$G14,'SAGE IMPORT'!$C:$C,'START-SLABS'!AQ$7))</f>
        <v/>
      </c>
      <c r="AR14" s="638" t="str">
        <f>IF($F14="","",SUMIFS('SAGE IMPORT'!$K:$K,'SAGE IMPORT'!$A:$A,'START-SLABS'!$F14,'SAGE IMPORT'!$B:$B,'START-SLABS'!$G14,'SAGE IMPORT'!$C:$C,'START-SLABS'!AR$7))</f>
        <v/>
      </c>
      <c r="AS14" s="638" t="str">
        <f>IF($F14="","",SUMIFS('SAGE IMPORT'!$K:$K,'SAGE IMPORT'!$A:$A,'START-SLABS'!$F14,'SAGE IMPORT'!$B:$B,'START-SLABS'!$G14,'SAGE IMPORT'!$C:$C,'START-SLABS'!AS$7))</f>
        <v/>
      </c>
      <c r="AT14" s="638" t="str">
        <f>IF($F14="","",SUMIFS('SAGE IMPORT'!$K:$K,'SAGE IMPORT'!$A:$A,'START-SLABS'!$F14,'SAGE IMPORT'!$B:$B,'START-SLABS'!$G14,'SAGE IMPORT'!$C:$C,'START-SLABS'!AT$7))</f>
        <v/>
      </c>
      <c r="AU14" s="638" t="str">
        <f>IF($F14="","",SUMIFS('SAGE IMPORT'!$K:$K,'SAGE IMPORT'!$A:$A,'START-SLABS'!$F14,'SAGE IMPORT'!$B:$B,'START-SLABS'!$G14,'SAGE IMPORT'!$C:$C,'START-SLABS'!AU$7))</f>
        <v/>
      </c>
      <c r="AV14" s="638" t="str">
        <f>IF($F14="","",SUMIFS('SAGE IMPORT'!$K:$K,'SAGE IMPORT'!$A:$A,'START-SLABS'!$F14,'SAGE IMPORT'!$B:$B,'START-SLABS'!$G14,'SAGE IMPORT'!$C:$C,'START-SLABS'!AV$7))</f>
        <v/>
      </c>
      <c r="AW14" s="638" t="str">
        <f>IF($F14="","",SUMIFS('SAGE IMPORT'!$K:$K,'SAGE IMPORT'!$A:$A,'START-SLABS'!$F14,'SAGE IMPORT'!$B:$B,'START-SLABS'!$G14,'SAGE IMPORT'!$C:$C,'START-SLABS'!AW$7))</f>
        <v/>
      </c>
      <c r="AX14" s="638" t="str">
        <f>IF($F14="","",SUMIFS('SAGE IMPORT'!$K:$K,'SAGE IMPORT'!$A:$A,'START-SLABS'!$F14,'SAGE IMPORT'!$B:$B,'START-SLABS'!$G14,'SAGE IMPORT'!$C:$C,'START-SLABS'!AX$7))</f>
        <v/>
      </c>
      <c r="AZ14" s="639" t="str">
        <f t="shared" si="3"/>
        <v/>
      </c>
      <c r="BB14" s="639" t="str">
        <f>IF(F14="","",SUMIFS('SAGE IMPORT'!$E:$E,'SAGE IMPORT'!$A:$A,'START-SLABS'!$F14,'SAGE IMPORT'!$B:$B,'START-SLABS'!$G14,'SAGE IMPORT'!$C:$C,'START-SLABS'!BB$7))</f>
        <v/>
      </c>
      <c r="BC14" s="639" t="str">
        <f>IF(G14="","",SUMIFS('SAGE IMPORT'!$E:$E,'SAGE IMPORT'!$A:$A,'START-SLABS'!$F14,'SAGE IMPORT'!$B:$B,'START-SLABS'!$G14,'SAGE IMPORT'!$C:$C,'START-SLABS'!BC$7))</f>
        <v/>
      </c>
      <c r="BD14" s="639" t="str">
        <f>IF(G14="","",SUMIFS('SAGE IMPORT'!$E:$E,'SAGE IMPORT'!$A:$A,'START-SLABS'!$F14,'SAGE IMPORT'!$B:$B,'START-SLABS'!$G14,'SAGE IMPORT'!$C:$C,'START-SLABS'!BD$7))</f>
        <v/>
      </c>
      <c r="BE14" s="639" t="str">
        <f>IF(H14="","",SUMIFS('SAGE IMPORT'!$E:$E,'SAGE IMPORT'!$A:$A,'START-SLABS'!$F14,'SAGE IMPORT'!$B:$B,'START-SLABS'!$G14,'SAGE IMPORT'!$C:$C,'START-SLABS'!BE$7))</f>
        <v/>
      </c>
      <c r="BG14" s="640" t="str">
        <f>IF(O14="","",SUMIFS('SAGE IMPORT'!$E:$E,'SAGE IMPORT'!$A:$A,'START-SLABS'!$F14,'SAGE IMPORT'!$B:$B,'START-SLABS'!$G14,'SAGE IMPORT'!$C:$C,'START-SLABS'!BG$7))</f>
        <v/>
      </c>
    </row>
    <row r="15" spans="1:59" s="132" customFormat="1" ht="18.75" customHeight="1" x14ac:dyDescent="0.3">
      <c r="A15" s="204" t="s">
        <v>385</v>
      </c>
      <c r="B15" s="204"/>
      <c r="C15" s="143">
        <v>44</v>
      </c>
      <c r="D15" s="143" t="s">
        <v>894</v>
      </c>
      <c r="E15" s="143" t="s">
        <v>659</v>
      </c>
      <c r="F15" s="863" t="s">
        <v>744</v>
      </c>
      <c r="G15" s="864" t="s">
        <v>865</v>
      </c>
      <c r="H15" s="865" t="s">
        <v>871</v>
      </c>
      <c r="I15" s="866">
        <v>18341</v>
      </c>
      <c r="J15" s="144"/>
      <c r="K15" s="467"/>
      <c r="L15" s="467"/>
      <c r="M15" s="465">
        <f t="shared" si="4"/>
        <v>18341</v>
      </c>
      <c r="N15" s="146"/>
      <c r="O15" s="146"/>
      <c r="P15" s="147"/>
      <c r="Q15" s="221">
        <f>IF(F15="","",SUMIFS('SAGE IMPORT'!$E:$E,'SAGE IMPORT'!$A:$A,'START-SLABS'!$F15,'SAGE IMPORT'!$B:$B,'START-SLABS'!$G15,'SAGE IMPORT'!$C:$C,'START-SLABS'!Q$7))</f>
        <v>248.77</v>
      </c>
      <c r="R15" s="221">
        <f>IF(F15="","",SUMIFS('SAGE IMPORT'!$E:$E,'SAGE IMPORT'!$A:$A,'START-SLABS'!$F15,'SAGE IMPORT'!$B:$B,'START-SLABS'!$G15,'SAGE IMPORT'!$C:$C,'START-SLABS'!R$7))</f>
        <v>277.02</v>
      </c>
      <c r="S15" s="221">
        <f>IF(F15="","",SUMIFS('SAGE IMPORT'!$E:$E,'SAGE IMPORT'!$A:$A,'START-SLABS'!$F15,'SAGE IMPORT'!$B:$B,'START-SLABS'!$G15,'SAGE IMPORT'!$C:$C,'START-SLABS'!S$7))</f>
        <v>1605.02</v>
      </c>
      <c r="T15" s="224"/>
      <c r="U15" s="216">
        <f>IF(F15="","",SUMIFS('SAGE IMPORT'!$E:$E,'SAGE IMPORT'!$A:$A,'START-SLABS'!$F15,'SAGE IMPORT'!$B:$B,'START-SLABS'!$G15,'SAGE IMPORT'!$C:$C,'START-SLABS'!U$7))</f>
        <v>0</v>
      </c>
      <c r="V15" s="216">
        <f>IF(F15="","",U15-SUMIFS('SAGE IMPORT'!$E:$E,'SAGE IMPORT'!$A:$A,'START-SLABS'!$F15,'SAGE IMPORT'!$B:$B,'START-SLABS'!$G15,'SAGE IMPORT'!$D:$D,'START-SLABS'!V$7))</f>
        <v>0</v>
      </c>
      <c r="W15" s="459">
        <f t="shared" si="5"/>
        <v>0</v>
      </c>
      <c r="X15" s="216">
        <f>IF(F15="","",SUMIFS('SAGE IMPORT'!$E:$E,'SAGE IMPORT'!$A:$A,'START-SLABS'!$F15,'SAGE IMPORT'!$B:$B,'START-SLABS'!$G15,'SAGE IMPORT'!$C:$C,'START-SLABS'!X$7))</f>
        <v>63.410000000000004</v>
      </c>
      <c r="Y15" s="216">
        <f>IF(F15="","",X15-SUMIFS('SAGE IMPORT'!$E:$E,'SAGE IMPORT'!$A:$A,'START-SLABS'!$F15,'SAGE IMPORT'!$B:$B,'START-SLABS'!$G15,'SAGE IMPORT'!$D:$D,'START-SLABS'!Y$7))</f>
        <v>59.99</v>
      </c>
      <c r="Z15" s="459">
        <f t="shared" si="1"/>
        <v>5.7009501583597293E-2</v>
      </c>
      <c r="AA15" s="216">
        <f>IF(F15="","",SUMIFS('SAGE IMPORT'!$E:$E,'SAGE IMPORT'!$A:$A,'START-SLABS'!$F15,'SAGE IMPORT'!$B:$B,'START-SLABS'!$G15,'SAGE IMPORT'!$C:$C,'START-SLABS'!AA$7))</f>
        <v>16.350000000000001</v>
      </c>
      <c r="AB15" s="216">
        <f>IF(F15="","",SUMIFS('SAGE IMPORT'!$E:$E,'SAGE IMPORT'!$A:$A,'START-SLABS'!$F15,'SAGE IMPORT'!$B:$B,'START-SLABS'!$G15,'SAGE IMPORT'!$C:$C,'START-SLABS'!AB$7))</f>
        <v>0</v>
      </c>
      <c r="AD15" s="150">
        <f>IF(F15="","",SUMIFS('SAGE IMPORT'!$Y:$Y,'SAGE IMPORT'!$A:$A,'START-SLABS'!$F15,'SAGE IMPORT'!$B:$B,'START-SLABS'!$G15,'SAGE IMPORT'!$C:$C,'START-SLABS'!AD$7))</f>
        <v>0</v>
      </c>
      <c r="AE15" s="151">
        <f t="shared" si="6"/>
        <v>0</v>
      </c>
      <c r="AF15" s="150">
        <f>IF(F15="","",SUMIFS('SAGE IMPORT'!$Y:$Y,'SAGE IMPORT'!$A:$A,'START-SLABS'!$F15,'SAGE IMPORT'!$B:$B,'START-SLABS'!$G15,'SAGE IMPORT'!$C:$C,'START-SLABS'!AF$7))</f>
        <v>412</v>
      </c>
      <c r="AG15" s="151">
        <f t="shared" si="7"/>
        <v>6.4973978867686482</v>
      </c>
      <c r="AI15" s="638">
        <f t="shared" si="2"/>
        <v>149.33000000000001</v>
      </c>
      <c r="AK15" s="638">
        <f>IF($F15="","",SUMIFS('SAGE IMPORT'!$K:$K,'SAGE IMPORT'!$A:$A,'START-SLABS'!$F15,'SAGE IMPORT'!$B:$B,'START-SLABS'!$G15,'SAGE IMPORT'!$C:$C,'START-SLABS'!AK$7))</f>
        <v>6.42</v>
      </c>
      <c r="AL15" s="638">
        <f>IF($F15="","",SUMIFS('SAGE IMPORT'!$K:$K,'SAGE IMPORT'!$A:$A,'START-SLABS'!$F15,'SAGE IMPORT'!$B:$B,'START-SLABS'!$G15,'SAGE IMPORT'!$C:$C,'START-SLABS'!AL$7))</f>
        <v>2.86</v>
      </c>
      <c r="AM15" s="638">
        <f>IF($F15="","",SUMIFS('SAGE IMPORT'!$K:$K,'SAGE IMPORT'!$A:$A,'START-SLABS'!$F15,'SAGE IMPORT'!$B:$B,'START-SLABS'!$G15,'SAGE IMPORT'!$C:$C,'START-SLABS'!AM$7))</f>
        <v>1.54</v>
      </c>
      <c r="AN15" s="638">
        <f>IF($F15="","",SUMIFS('SAGE IMPORT'!$K:$K,'SAGE IMPORT'!$A:$A,'START-SLABS'!$F15,'SAGE IMPORT'!$B:$B,'START-SLABS'!$G15,'SAGE IMPORT'!$C:$C,'START-SLABS'!AN$7))</f>
        <v>0</v>
      </c>
      <c r="AO15" s="638">
        <f>IF($F15="","",SUMIFS('SAGE IMPORT'!$K:$K,'SAGE IMPORT'!$A:$A,'START-SLABS'!$F15,'SAGE IMPORT'!$B:$B,'START-SLABS'!$G15,'SAGE IMPORT'!$C:$C,'START-SLABS'!AO$7))</f>
        <v>27.64</v>
      </c>
      <c r="AP15" s="638">
        <f>IF($F15="","",SUMIFS('SAGE IMPORT'!$K:$K,'SAGE IMPORT'!$A:$A,'START-SLABS'!$F15,'SAGE IMPORT'!$B:$B,'START-SLABS'!$G15,'SAGE IMPORT'!$C:$C,'START-SLABS'!AP$7))</f>
        <v>40.130000000000003</v>
      </c>
      <c r="AQ15" s="638">
        <f>IF($F15="","",SUMIFS('SAGE IMPORT'!$K:$K,'SAGE IMPORT'!$A:$A,'START-SLABS'!$F15,'SAGE IMPORT'!$B:$B,'START-SLABS'!$G15,'SAGE IMPORT'!$C:$C,'START-SLABS'!AQ$7))</f>
        <v>0</v>
      </c>
      <c r="AR15" s="638">
        <f>IF($F15="","",SUMIFS('SAGE IMPORT'!$K:$K,'SAGE IMPORT'!$A:$A,'START-SLABS'!$F15,'SAGE IMPORT'!$B:$B,'START-SLABS'!$G15,'SAGE IMPORT'!$C:$C,'START-SLABS'!AR$7))</f>
        <v>0</v>
      </c>
      <c r="AS15" s="638">
        <f>IF($F15="","",SUMIFS('SAGE IMPORT'!$K:$K,'SAGE IMPORT'!$A:$A,'START-SLABS'!$F15,'SAGE IMPORT'!$B:$B,'START-SLABS'!$G15,'SAGE IMPORT'!$C:$C,'START-SLABS'!AS$7))</f>
        <v>12.35</v>
      </c>
      <c r="AT15" s="638">
        <f>IF($F15="","",SUMIFS('SAGE IMPORT'!$K:$K,'SAGE IMPORT'!$A:$A,'START-SLABS'!$F15,'SAGE IMPORT'!$B:$B,'START-SLABS'!$G15,'SAGE IMPORT'!$C:$C,'START-SLABS'!AT$7))</f>
        <v>45.86</v>
      </c>
      <c r="AU15" s="638">
        <f>IF($F15="","",SUMIFS('SAGE IMPORT'!$K:$K,'SAGE IMPORT'!$A:$A,'START-SLABS'!$F15,'SAGE IMPORT'!$B:$B,'START-SLABS'!$G15,'SAGE IMPORT'!$C:$C,'START-SLABS'!AU$7))</f>
        <v>8.92</v>
      </c>
      <c r="AV15" s="638">
        <f>IF($F15="","",SUMIFS('SAGE IMPORT'!$K:$K,'SAGE IMPORT'!$A:$A,'START-SLABS'!$F15,'SAGE IMPORT'!$B:$B,'START-SLABS'!$G15,'SAGE IMPORT'!$C:$C,'START-SLABS'!AV$7))</f>
        <v>0.8</v>
      </c>
      <c r="AW15" s="638">
        <f>IF($F15="","",SUMIFS('SAGE IMPORT'!$K:$K,'SAGE IMPORT'!$A:$A,'START-SLABS'!$F15,'SAGE IMPORT'!$B:$B,'START-SLABS'!$G15,'SAGE IMPORT'!$C:$C,'START-SLABS'!AW$7))</f>
        <v>2.0099999999999998</v>
      </c>
      <c r="AX15" s="638">
        <f>IF($F15="","",SUMIFS('SAGE IMPORT'!$K:$K,'SAGE IMPORT'!$A:$A,'START-SLABS'!$F15,'SAGE IMPORT'!$B:$B,'START-SLABS'!$G15,'SAGE IMPORT'!$C:$C,'START-SLABS'!AX$7))</f>
        <v>0.8</v>
      </c>
      <c r="AZ15" s="639">
        <f t="shared" si="3"/>
        <v>446.49</v>
      </c>
      <c r="BB15" s="639">
        <f>IF(F15="","",SUMIFS('SAGE IMPORT'!$E:$E,'SAGE IMPORT'!$A:$A,'START-SLABS'!$F15,'SAGE IMPORT'!$B:$B,'START-SLABS'!$G15,'SAGE IMPORT'!$C:$C,'START-SLABS'!BB$7))</f>
        <v>0</v>
      </c>
      <c r="BC15" s="639">
        <f>IF(G15="","",SUMIFS('SAGE IMPORT'!$E:$E,'SAGE IMPORT'!$A:$A,'START-SLABS'!$F15,'SAGE IMPORT'!$B:$B,'START-SLABS'!$G15,'SAGE IMPORT'!$C:$C,'START-SLABS'!BC$7))</f>
        <v>446.49</v>
      </c>
      <c r="BD15" s="639">
        <f>IF(G15="","",SUMIFS('SAGE IMPORT'!$E:$E,'SAGE IMPORT'!$A:$A,'START-SLABS'!$F15,'SAGE IMPORT'!$B:$B,'START-SLABS'!$G15,'SAGE IMPORT'!$C:$C,'START-SLABS'!BD$7))</f>
        <v>0</v>
      </c>
      <c r="BE15" s="639">
        <f>IF(H15="","",SUMIFS('SAGE IMPORT'!$E:$E,'SAGE IMPORT'!$A:$A,'START-SLABS'!$F15,'SAGE IMPORT'!$B:$B,'START-SLABS'!$G15,'SAGE IMPORT'!$C:$C,'START-SLABS'!BE$7))</f>
        <v>0</v>
      </c>
      <c r="BG15" s="640" t="str">
        <f>IF(O15="","",SUMIFS('SAGE IMPORT'!$E:$E,'SAGE IMPORT'!$A:$A,'START-SLABS'!$F15,'SAGE IMPORT'!$B:$B,'START-SLABS'!$G15,'SAGE IMPORT'!$C:$C,'START-SLABS'!BG$7))</f>
        <v/>
      </c>
    </row>
    <row r="16" spans="1:59" s="132" customFormat="1" ht="18.75" customHeight="1" x14ac:dyDescent="0.3">
      <c r="A16" s="204" t="s">
        <v>385</v>
      </c>
      <c r="B16" s="204"/>
      <c r="C16" s="143"/>
      <c r="D16" s="143"/>
      <c r="E16" s="143"/>
      <c r="F16" s="863"/>
      <c r="G16" s="864"/>
      <c r="H16" s="864"/>
      <c r="I16" s="866"/>
      <c r="J16" s="144"/>
      <c r="K16" s="467"/>
      <c r="L16" s="467"/>
      <c r="M16" s="465" t="str">
        <f t="shared" si="4"/>
        <v/>
      </c>
      <c r="N16" s="146"/>
      <c r="O16" s="146"/>
      <c r="P16" s="147"/>
      <c r="Q16" s="221" t="str">
        <f>IF(F16="","",SUMIFS('SAGE IMPORT'!$E:$E,'SAGE IMPORT'!$A:$A,'START-SLABS'!$F16,'SAGE IMPORT'!$B:$B,'START-SLABS'!$G16,'SAGE IMPORT'!$C:$C,'START-SLABS'!Q$7))</f>
        <v/>
      </c>
      <c r="R16" s="221" t="str">
        <f>IF(F16="","",SUMIFS('SAGE IMPORT'!$E:$E,'SAGE IMPORT'!$A:$A,'START-SLABS'!$F16,'SAGE IMPORT'!$B:$B,'START-SLABS'!$G16,'SAGE IMPORT'!$C:$C,'START-SLABS'!R$7))</f>
        <v/>
      </c>
      <c r="S16" s="221" t="str">
        <f>IF(F16="","",SUMIFS('SAGE IMPORT'!$E:$E,'SAGE IMPORT'!$A:$A,'START-SLABS'!$F16,'SAGE IMPORT'!$B:$B,'START-SLABS'!$G16,'SAGE IMPORT'!$C:$C,'START-SLABS'!S$7))</f>
        <v/>
      </c>
      <c r="T16" s="224"/>
      <c r="U16" s="216" t="str">
        <f>IF(F16="","",SUMIFS('SAGE IMPORT'!$E:$E,'SAGE IMPORT'!$A:$A,'START-SLABS'!$F16,'SAGE IMPORT'!$B:$B,'START-SLABS'!$G16,'SAGE IMPORT'!$C:$C,'START-SLABS'!U$7))</f>
        <v/>
      </c>
      <c r="V16" s="216" t="str">
        <f>IF(F16="","",U16-SUMIFS('SAGE IMPORT'!$E:$E,'SAGE IMPORT'!$A:$A,'START-SLABS'!$F16,'SAGE IMPORT'!$B:$B,'START-SLABS'!$G16,'SAGE IMPORT'!$D:$D,'START-SLABS'!V$7))</f>
        <v/>
      </c>
      <c r="W16" s="459" t="str">
        <f t="shared" si="5"/>
        <v/>
      </c>
      <c r="X16" s="216" t="str">
        <f>IF(F16="","",SUMIFS('SAGE IMPORT'!$E:$E,'SAGE IMPORT'!$A:$A,'START-SLABS'!$F16,'SAGE IMPORT'!$B:$B,'START-SLABS'!$G16,'SAGE IMPORT'!$C:$C,'START-SLABS'!X$7))</f>
        <v/>
      </c>
      <c r="Y16" s="216" t="str">
        <f>IF(F16="","",X16-SUMIFS('SAGE IMPORT'!$E:$E,'SAGE IMPORT'!$A:$A,'START-SLABS'!$F16,'SAGE IMPORT'!$B:$B,'START-SLABS'!$G16,'SAGE IMPORT'!$D:$D,'START-SLABS'!Y$7))</f>
        <v/>
      </c>
      <c r="Z16" s="459" t="str">
        <f t="shared" si="1"/>
        <v/>
      </c>
      <c r="AA16" s="216" t="str">
        <f>IF(F16="","",SUMIFS('SAGE IMPORT'!$E:$E,'SAGE IMPORT'!$A:$A,'START-SLABS'!$F16,'SAGE IMPORT'!$B:$B,'START-SLABS'!$G16,'SAGE IMPORT'!$C:$C,'START-SLABS'!AA$7))</f>
        <v/>
      </c>
      <c r="AB16" s="216" t="str">
        <f>IF(F16="","",SUMIFS('SAGE IMPORT'!$E:$E,'SAGE IMPORT'!$A:$A,'START-SLABS'!$F16,'SAGE IMPORT'!$B:$B,'START-SLABS'!$G16,'SAGE IMPORT'!$C:$C,'START-SLABS'!AB$7))</f>
        <v/>
      </c>
      <c r="AD16" s="150" t="str">
        <f>IF(F16="","",SUMIFS('SAGE IMPORT'!$Y:$Y,'SAGE IMPORT'!$A:$A,'START-SLABS'!$F16,'SAGE IMPORT'!$B:$B,'START-SLABS'!$G16,'SAGE IMPORT'!$C:$C,'START-SLABS'!AD$7))</f>
        <v/>
      </c>
      <c r="AE16" s="151" t="str">
        <f t="shared" si="6"/>
        <v/>
      </c>
      <c r="AF16" s="150" t="str">
        <f>IF(F16="","",SUMIFS('SAGE IMPORT'!$Y:$Y,'SAGE IMPORT'!$A:$A,'START-SLABS'!$F16,'SAGE IMPORT'!$B:$B,'START-SLABS'!$G16,'SAGE IMPORT'!$C:$C,'START-SLABS'!AF$7))</f>
        <v/>
      </c>
      <c r="AG16" s="151" t="str">
        <f t="shared" si="7"/>
        <v/>
      </c>
      <c r="AI16" s="638" t="str">
        <f t="shared" si="2"/>
        <v/>
      </c>
      <c r="AK16" s="638" t="str">
        <f>IF($F16="","",SUMIFS('SAGE IMPORT'!$K:$K,'SAGE IMPORT'!$A:$A,'START-SLABS'!$F16,'SAGE IMPORT'!$B:$B,'START-SLABS'!$G16,'SAGE IMPORT'!$C:$C,'START-SLABS'!AK$7))</f>
        <v/>
      </c>
      <c r="AL16" s="638" t="str">
        <f>IF($F16="","",SUMIFS('SAGE IMPORT'!$K:$K,'SAGE IMPORT'!$A:$A,'START-SLABS'!$F16,'SAGE IMPORT'!$B:$B,'START-SLABS'!$G16,'SAGE IMPORT'!$C:$C,'START-SLABS'!AL$7))</f>
        <v/>
      </c>
      <c r="AM16" s="638" t="str">
        <f>IF($F16="","",SUMIFS('SAGE IMPORT'!$K:$K,'SAGE IMPORT'!$A:$A,'START-SLABS'!$F16,'SAGE IMPORT'!$B:$B,'START-SLABS'!$G16,'SAGE IMPORT'!$C:$C,'START-SLABS'!AM$7))</f>
        <v/>
      </c>
      <c r="AN16" s="638" t="str">
        <f>IF($F16="","",SUMIFS('SAGE IMPORT'!$K:$K,'SAGE IMPORT'!$A:$A,'START-SLABS'!$F16,'SAGE IMPORT'!$B:$B,'START-SLABS'!$G16,'SAGE IMPORT'!$C:$C,'START-SLABS'!AN$7))</f>
        <v/>
      </c>
      <c r="AO16" s="638" t="str">
        <f>IF($F16="","",SUMIFS('SAGE IMPORT'!$K:$K,'SAGE IMPORT'!$A:$A,'START-SLABS'!$F16,'SAGE IMPORT'!$B:$B,'START-SLABS'!$G16,'SAGE IMPORT'!$C:$C,'START-SLABS'!AO$7))</f>
        <v/>
      </c>
      <c r="AP16" s="638" t="str">
        <f>IF($F16="","",SUMIFS('SAGE IMPORT'!$K:$K,'SAGE IMPORT'!$A:$A,'START-SLABS'!$F16,'SAGE IMPORT'!$B:$B,'START-SLABS'!$G16,'SAGE IMPORT'!$C:$C,'START-SLABS'!AP$7))</f>
        <v/>
      </c>
      <c r="AQ16" s="638" t="str">
        <f>IF($F16="","",SUMIFS('SAGE IMPORT'!$K:$K,'SAGE IMPORT'!$A:$A,'START-SLABS'!$F16,'SAGE IMPORT'!$B:$B,'START-SLABS'!$G16,'SAGE IMPORT'!$C:$C,'START-SLABS'!AQ$7))</f>
        <v/>
      </c>
      <c r="AR16" s="638" t="str">
        <f>IF($F16="","",SUMIFS('SAGE IMPORT'!$K:$K,'SAGE IMPORT'!$A:$A,'START-SLABS'!$F16,'SAGE IMPORT'!$B:$B,'START-SLABS'!$G16,'SAGE IMPORT'!$C:$C,'START-SLABS'!AR$7))</f>
        <v/>
      </c>
      <c r="AS16" s="638" t="str">
        <f>IF($F16="","",SUMIFS('SAGE IMPORT'!$K:$K,'SAGE IMPORT'!$A:$A,'START-SLABS'!$F16,'SAGE IMPORT'!$B:$B,'START-SLABS'!$G16,'SAGE IMPORT'!$C:$C,'START-SLABS'!AS$7))</f>
        <v/>
      </c>
      <c r="AT16" s="638" t="str">
        <f>IF($F16="","",SUMIFS('SAGE IMPORT'!$K:$K,'SAGE IMPORT'!$A:$A,'START-SLABS'!$F16,'SAGE IMPORT'!$B:$B,'START-SLABS'!$G16,'SAGE IMPORT'!$C:$C,'START-SLABS'!AT$7))</f>
        <v/>
      </c>
      <c r="AU16" s="638" t="str">
        <f>IF($F16="","",SUMIFS('SAGE IMPORT'!$K:$K,'SAGE IMPORT'!$A:$A,'START-SLABS'!$F16,'SAGE IMPORT'!$B:$B,'START-SLABS'!$G16,'SAGE IMPORT'!$C:$C,'START-SLABS'!AU$7))</f>
        <v/>
      </c>
      <c r="AV16" s="638" t="str">
        <f>IF($F16="","",SUMIFS('SAGE IMPORT'!$K:$K,'SAGE IMPORT'!$A:$A,'START-SLABS'!$F16,'SAGE IMPORT'!$B:$B,'START-SLABS'!$G16,'SAGE IMPORT'!$C:$C,'START-SLABS'!AV$7))</f>
        <v/>
      </c>
      <c r="AW16" s="638" t="str">
        <f>IF($F16="","",SUMIFS('SAGE IMPORT'!$K:$K,'SAGE IMPORT'!$A:$A,'START-SLABS'!$F16,'SAGE IMPORT'!$B:$B,'START-SLABS'!$G16,'SAGE IMPORT'!$C:$C,'START-SLABS'!AW$7))</f>
        <v/>
      </c>
      <c r="AX16" s="638" t="str">
        <f>IF($F16="","",SUMIFS('SAGE IMPORT'!$K:$K,'SAGE IMPORT'!$A:$A,'START-SLABS'!$F16,'SAGE IMPORT'!$B:$B,'START-SLABS'!$G16,'SAGE IMPORT'!$C:$C,'START-SLABS'!AX$7))</f>
        <v/>
      </c>
      <c r="AZ16" s="639" t="str">
        <f t="shared" si="3"/>
        <v/>
      </c>
      <c r="BB16" s="639" t="str">
        <f>IF(F16="","",SUMIFS('SAGE IMPORT'!$E:$E,'SAGE IMPORT'!$A:$A,'START-SLABS'!$F16,'SAGE IMPORT'!$B:$B,'START-SLABS'!$G16,'SAGE IMPORT'!$C:$C,'START-SLABS'!BB$7))</f>
        <v/>
      </c>
      <c r="BC16" s="639" t="str">
        <f>IF(G16="","",SUMIFS('SAGE IMPORT'!$E:$E,'SAGE IMPORT'!$A:$A,'START-SLABS'!$F16,'SAGE IMPORT'!$B:$B,'START-SLABS'!$G16,'SAGE IMPORT'!$C:$C,'START-SLABS'!BC$7))</f>
        <v/>
      </c>
      <c r="BD16" s="639" t="str">
        <f>IF(G16="","",SUMIFS('SAGE IMPORT'!$E:$E,'SAGE IMPORT'!$A:$A,'START-SLABS'!$F16,'SAGE IMPORT'!$B:$B,'START-SLABS'!$G16,'SAGE IMPORT'!$C:$C,'START-SLABS'!BD$7))</f>
        <v/>
      </c>
      <c r="BE16" s="639" t="str">
        <f>IF(H16="","",SUMIFS('SAGE IMPORT'!$E:$E,'SAGE IMPORT'!$A:$A,'START-SLABS'!$F16,'SAGE IMPORT'!$B:$B,'START-SLABS'!$G16,'SAGE IMPORT'!$C:$C,'START-SLABS'!BE$7))</f>
        <v/>
      </c>
      <c r="BG16" s="640" t="str">
        <f>IF(O16="","",SUMIFS('SAGE IMPORT'!$E:$E,'SAGE IMPORT'!$A:$A,'START-SLABS'!$F16,'SAGE IMPORT'!$B:$B,'START-SLABS'!$G16,'SAGE IMPORT'!$C:$C,'START-SLABS'!BG$7))</f>
        <v/>
      </c>
    </row>
    <row r="17" spans="1:59" s="132" customFormat="1" ht="18.75" customHeight="1" x14ac:dyDescent="0.3">
      <c r="A17" s="204" t="s">
        <v>385</v>
      </c>
      <c r="B17" s="204"/>
      <c r="C17" s="143">
        <v>45</v>
      </c>
      <c r="D17" s="143" t="s">
        <v>895</v>
      </c>
      <c r="E17" s="143" t="s">
        <v>659</v>
      </c>
      <c r="F17" s="863" t="s">
        <v>742</v>
      </c>
      <c r="G17" s="864" t="s">
        <v>736</v>
      </c>
      <c r="H17" s="865" t="s">
        <v>871</v>
      </c>
      <c r="I17" s="866">
        <v>17110</v>
      </c>
      <c r="J17" s="144"/>
      <c r="K17" s="467"/>
      <c r="L17" s="467"/>
      <c r="M17" s="465">
        <f t="shared" si="4"/>
        <v>17110</v>
      </c>
      <c r="N17" s="146"/>
      <c r="O17" s="146"/>
      <c r="P17" s="147"/>
      <c r="Q17" s="221">
        <f>IF(F17="","",SUMIFS('SAGE IMPORT'!$E:$E,'SAGE IMPORT'!$A:$A,'START-SLABS'!$F17,'SAGE IMPORT'!$B:$B,'START-SLABS'!$G17,'SAGE IMPORT'!$C:$C,'START-SLABS'!Q$7))</f>
        <v>243.71</v>
      </c>
      <c r="R17" s="221">
        <f>IF(F17="","",SUMIFS('SAGE IMPORT'!$E:$E,'SAGE IMPORT'!$A:$A,'START-SLABS'!$F17,'SAGE IMPORT'!$B:$B,'START-SLABS'!$G17,'SAGE IMPORT'!$C:$C,'START-SLABS'!R$7))</f>
        <v>320.5</v>
      </c>
      <c r="S17" s="221">
        <f>IF(F17="","",SUMIFS('SAGE IMPORT'!$E:$E,'SAGE IMPORT'!$A:$A,'START-SLABS'!$F17,'SAGE IMPORT'!$B:$B,'START-SLABS'!$G17,'SAGE IMPORT'!$C:$C,'START-SLABS'!S$7))</f>
        <v>1331.85</v>
      </c>
      <c r="T17" s="224"/>
      <c r="U17" s="216">
        <f>IF(F17="","",SUMIFS('SAGE IMPORT'!$E:$E,'SAGE IMPORT'!$A:$A,'START-SLABS'!$F17,'SAGE IMPORT'!$B:$B,'START-SLABS'!$G17,'SAGE IMPORT'!$C:$C,'START-SLABS'!U$7))</f>
        <v>0</v>
      </c>
      <c r="V17" s="216">
        <f>IF(F17="","",U17-SUMIFS('SAGE IMPORT'!$E:$E,'SAGE IMPORT'!$A:$A,'START-SLABS'!$F17,'SAGE IMPORT'!$B:$B,'START-SLABS'!$G17,'SAGE IMPORT'!$D:$D,'START-SLABS'!V$7))</f>
        <v>0</v>
      </c>
      <c r="W17" s="459">
        <f t="shared" si="5"/>
        <v>0</v>
      </c>
      <c r="X17" s="216">
        <f>IF(F17="","",SUMIFS('SAGE IMPORT'!$E:$E,'SAGE IMPORT'!$A:$A,'START-SLABS'!$F17,'SAGE IMPORT'!$B:$B,'START-SLABS'!$G17,'SAGE IMPORT'!$C:$C,'START-SLABS'!X$7))</f>
        <v>58.46</v>
      </c>
      <c r="Y17" s="216">
        <f>IF(F17="","",X17-SUMIFS('SAGE IMPORT'!$E:$E,'SAGE IMPORT'!$A:$A,'START-SLABS'!$F17,'SAGE IMPORT'!$B:$B,'START-SLABS'!$G17,'SAGE IMPORT'!$D:$D,'START-SLABS'!Y$7))</f>
        <v>54.95</v>
      </c>
      <c r="Z17" s="459">
        <f t="shared" si="1"/>
        <v>6.3876251137397588E-2</v>
      </c>
      <c r="AA17" s="216">
        <f>IF(F17="","",SUMIFS('SAGE IMPORT'!$E:$E,'SAGE IMPORT'!$A:$A,'START-SLABS'!$F17,'SAGE IMPORT'!$B:$B,'START-SLABS'!$G17,'SAGE IMPORT'!$C:$C,'START-SLABS'!AA$7))</f>
        <v>13.57</v>
      </c>
      <c r="AB17" s="216">
        <f>IF(F17="","",SUMIFS('SAGE IMPORT'!$E:$E,'SAGE IMPORT'!$A:$A,'START-SLABS'!$F17,'SAGE IMPORT'!$B:$B,'START-SLABS'!$G17,'SAGE IMPORT'!$C:$C,'START-SLABS'!AB$7))</f>
        <v>0</v>
      </c>
      <c r="AD17" s="150">
        <f>IF(F17="","",SUMIFS('SAGE IMPORT'!$Y:$Y,'SAGE IMPORT'!$A:$A,'START-SLABS'!$F17,'SAGE IMPORT'!$B:$B,'START-SLABS'!$G17,'SAGE IMPORT'!$C:$C,'START-SLABS'!AD$7))</f>
        <v>0</v>
      </c>
      <c r="AE17" s="151">
        <f t="shared" si="6"/>
        <v>0</v>
      </c>
      <c r="AF17" s="150">
        <f>IF(F17="","",SUMIFS('SAGE IMPORT'!$Y:$Y,'SAGE IMPORT'!$A:$A,'START-SLABS'!$F17,'SAGE IMPORT'!$B:$B,'START-SLABS'!$G17,'SAGE IMPORT'!$C:$C,'START-SLABS'!AF$7))</f>
        <v>380</v>
      </c>
      <c r="AG17" s="151">
        <f t="shared" si="7"/>
        <v>6.5001710571330822</v>
      </c>
      <c r="AI17" s="638">
        <f t="shared" si="2"/>
        <v>128.54999999999998</v>
      </c>
      <c r="AK17" s="638">
        <f>IF($F17="","",SUMIFS('SAGE IMPORT'!$K:$K,'SAGE IMPORT'!$A:$A,'START-SLABS'!$F17,'SAGE IMPORT'!$B:$B,'START-SLABS'!$G17,'SAGE IMPORT'!$C:$C,'START-SLABS'!AK$7))</f>
        <v>5.33</v>
      </c>
      <c r="AL17" s="638">
        <f>IF($F17="","",SUMIFS('SAGE IMPORT'!$K:$K,'SAGE IMPORT'!$A:$A,'START-SLABS'!$F17,'SAGE IMPORT'!$B:$B,'START-SLABS'!$G17,'SAGE IMPORT'!$C:$C,'START-SLABS'!AL$7))</f>
        <v>2.37</v>
      </c>
      <c r="AM17" s="638">
        <f>IF($F17="","",SUMIFS('SAGE IMPORT'!$K:$K,'SAGE IMPORT'!$A:$A,'START-SLABS'!$F17,'SAGE IMPORT'!$B:$B,'START-SLABS'!$G17,'SAGE IMPORT'!$C:$C,'START-SLABS'!AM$7))</f>
        <v>1.78</v>
      </c>
      <c r="AN17" s="638">
        <f>IF($F17="","",SUMIFS('SAGE IMPORT'!$K:$K,'SAGE IMPORT'!$A:$A,'START-SLABS'!$F17,'SAGE IMPORT'!$B:$B,'START-SLABS'!$G17,'SAGE IMPORT'!$C:$C,'START-SLABS'!AN$7))</f>
        <v>0</v>
      </c>
      <c r="AO17" s="638">
        <f>IF($F17="","",SUMIFS('SAGE IMPORT'!$K:$K,'SAGE IMPORT'!$A:$A,'START-SLABS'!$F17,'SAGE IMPORT'!$B:$B,'START-SLABS'!$G17,'SAGE IMPORT'!$C:$C,'START-SLABS'!AO$7))</f>
        <v>27.08</v>
      </c>
      <c r="AP17" s="638">
        <f>IF($F17="","",SUMIFS('SAGE IMPORT'!$K:$K,'SAGE IMPORT'!$A:$A,'START-SLABS'!$F17,'SAGE IMPORT'!$B:$B,'START-SLABS'!$G17,'SAGE IMPORT'!$C:$C,'START-SLABS'!AP$7))</f>
        <v>33.299999999999997</v>
      </c>
      <c r="AQ17" s="638">
        <f>IF($F17="","",SUMIFS('SAGE IMPORT'!$K:$K,'SAGE IMPORT'!$A:$A,'START-SLABS'!$F17,'SAGE IMPORT'!$B:$B,'START-SLABS'!$G17,'SAGE IMPORT'!$C:$C,'START-SLABS'!AQ$7))</f>
        <v>0</v>
      </c>
      <c r="AR17" s="638">
        <f>IF($F17="","",SUMIFS('SAGE IMPORT'!$K:$K,'SAGE IMPORT'!$A:$A,'START-SLABS'!$F17,'SAGE IMPORT'!$B:$B,'START-SLABS'!$G17,'SAGE IMPORT'!$C:$C,'START-SLABS'!AR$7))</f>
        <v>0</v>
      </c>
      <c r="AS17" s="638">
        <f>IF($F17="","",SUMIFS('SAGE IMPORT'!$K:$K,'SAGE IMPORT'!$A:$A,'START-SLABS'!$F17,'SAGE IMPORT'!$B:$B,'START-SLABS'!$G17,'SAGE IMPORT'!$C:$C,'START-SLABS'!AS$7))</f>
        <v>10.24</v>
      </c>
      <c r="AT17" s="638">
        <f>IF($F17="","",SUMIFS('SAGE IMPORT'!$K:$K,'SAGE IMPORT'!$A:$A,'START-SLABS'!$F17,'SAGE IMPORT'!$B:$B,'START-SLABS'!$G17,'SAGE IMPORT'!$C:$C,'START-SLABS'!AT$7))</f>
        <v>38.049999999999997</v>
      </c>
      <c r="AU17" s="638">
        <f>IF($F17="","",SUMIFS('SAGE IMPORT'!$K:$K,'SAGE IMPORT'!$A:$A,'START-SLABS'!$F17,'SAGE IMPORT'!$B:$B,'START-SLABS'!$G17,'SAGE IMPORT'!$C:$C,'START-SLABS'!AU$7))</f>
        <v>7.4</v>
      </c>
      <c r="AV17" s="638">
        <f>IF($F17="","",SUMIFS('SAGE IMPORT'!$K:$K,'SAGE IMPORT'!$A:$A,'START-SLABS'!$F17,'SAGE IMPORT'!$B:$B,'START-SLABS'!$G17,'SAGE IMPORT'!$C:$C,'START-SLABS'!AV$7))</f>
        <v>0.67</v>
      </c>
      <c r="AW17" s="638">
        <f>IF($F17="","",SUMIFS('SAGE IMPORT'!$K:$K,'SAGE IMPORT'!$A:$A,'START-SLABS'!$F17,'SAGE IMPORT'!$B:$B,'START-SLABS'!$G17,'SAGE IMPORT'!$C:$C,'START-SLABS'!AW$7))</f>
        <v>1.66</v>
      </c>
      <c r="AX17" s="638">
        <f>IF($F17="","",SUMIFS('SAGE IMPORT'!$K:$K,'SAGE IMPORT'!$A:$A,'START-SLABS'!$F17,'SAGE IMPORT'!$B:$B,'START-SLABS'!$G17,'SAGE IMPORT'!$C:$C,'START-SLABS'!AX$7))</f>
        <v>0.67</v>
      </c>
      <c r="AZ17" s="639">
        <f t="shared" si="3"/>
        <v>489.08</v>
      </c>
      <c r="BB17" s="639">
        <f>IF(F17="","",SUMIFS('SAGE IMPORT'!$E:$E,'SAGE IMPORT'!$A:$A,'START-SLABS'!$F17,'SAGE IMPORT'!$B:$B,'START-SLABS'!$G17,'SAGE IMPORT'!$C:$C,'START-SLABS'!BB$7))</f>
        <v>11.28</v>
      </c>
      <c r="BC17" s="639">
        <f>IF(G17="","",SUMIFS('SAGE IMPORT'!$E:$E,'SAGE IMPORT'!$A:$A,'START-SLABS'!$F17,'SAGE IMPORT'!$B:$B,'START-SLABS'!$G17,'SAGE IMPORT'!$C:$C,'START-SLABS'!BC$7))</f>
        <v>477.8</v>
      </c>
      <c r="BD17" s="639">
        <f>IF(G17="","",SUMIFS('SAGE IMPORT'!$E:$E,'SAGE IMPORT'!$A:$A,'START-SLABS'!$F17,'SAGE IMPORT'!$B:$B,'START-SLABS'!$G17,'SAGE IMPORT'!$C:$C,'START-SLABS'!BD$7))</f>
        <v>0</v>
      </c>
      <c r="BE17" s="639">
        <f>IF(H17="","",SUMIFS('SAGE IMPORT'!$E:$E,'SAGE IMPORT'!$A:$A,'START-SLABS'!$F17,'SAGE IMPORT'!$B:$B,'START-SLABS'!$G17,'SAGE IMPORT'!$C:$C,'START-SLABS'!BE$7))</f>
        <v>0</v>
      </c>
      <c r="BG17" s="640" t="str">
        <f>IF(O17="","",SUMIFS('SAGE IMPORT'!$E:$E,'SAGE IMPORT'!$A:$A,'START-SLABS'!$F17,'SAGE IMPORT'!$B:$B,'START-SLABS'!$G17,'SAGE IMPORT'!$C:$C,'START-SLABS'!BG$7))</f>
        <v/>
      </c>
    </row>
    <row r="18" spans="1:59" s="132" customFormat="1" ht="18.75" customHeight="1" x14ac:dyDescent="0.3">
      <c r="A18" s="204" t="s">
        <v>385</v>
      </c>
      <c r="B18" s="204"/>
      <c r="C18" s="143"/>
      <c r="D18" s="143"/>
      <c r="E18" s="143"/>
      <c r="F18" s="867"/>
      <c r="G18" s="864"/>
      <c r="H18" s="864"/>
      <c r="I18" s="864"/>
      <c r="J18" s="144"/>
      <c r="K18" s="467"/>
      <c r="L18" s="467"/>
      <c r="M18" s="465" t="str">
        <f t="shared" si="4"/>
        <v/>
      </c>
      <c r="N18" s="146"/>
      <c r="O18" s="146"/>
      <c r="P18" s="147"/>
      <c r="Q18" s="221" t="str">
        <f>IF(F18="","",SUMIFS('SAGE IMPORT'!$E:$E,'SAGE IMPORT'!$A:$A,'START-SLABS'!$F18,'SAGE IMPORT'!$B:$B,'START-SLABS'!$G18,'SAGE IMPORT'!$C:$C,'START-SLABS'!Q$7))</f>
        <v/>
      </c>
      <c r="R18" s="221" t="str">
        <f>IF(F18="","",SUMIFS('SAGE IMPORT'!$E:$E,'SAGE IMPORT'!$A:$A,'START-SLABS'!$F18,'SAGE IMPORT'!$B:$B,'START-SLABS'!$G18,'SAGE IMPORT'!$C:$C,'START-SLABS'!R$7))</f>
        <v/>
      </c>
      <c r="S18" s="221" t="str">
        <f>IF(F18="","",SUMIFS('SAGE IMPORT'!$E:$E,'SAGE IMPORT'!$A:$A,'START-SLABS'!$F18,'SAGE IMPORT'!$B:$B,'START-SLABS'!$G18,'SAGE IMPORT'!$C:$C,'START-SLABS'!S$7))</f>
        <v/>
      </c>
      <c r="T18" s="224"/>
      <c r="U18" s="216" t="str">
        <f>IF(F18="","",SUMIFS('SAGE IMPORT'!$E:$E,'SAGE IMPORT'!$A:$A,'START-SLABS'!$F18,'SAGE IMPORT'!$B:$B,'START-SLABS'!$G18,'SAGE IMPORT'!$C:$C,'START-SLABS'!U$7))</f>
        <v/>
      </c>
      <c r="V18" s="216" t="str">
        <f>IF(F18="","",U18-SUMIFS('SAGE IMPORT'!$E:$E,'SAGE IMPORT'!$A:$A,'START-SLABS'!$F18,'SAGE IMPORT'!$B:$B,'START-SLABS'!$G18,'SAGE IMPORT'!$D:$D,'START-SLABS'!V$7))</f>
        <v/>
      </c>
      <c r="W18" s="459" t="str">
        <f t="shared" si="5"/>
        <v/>
      </c>
      <c r="X18" s="216" t="str">
        <f>IF(F18="","",SUMIFS('SAGE IMPORT'!$E:$E,'SAGE IMPORT'!$A:$A,'START-SLABS'!$F18,'SAGE IMPORT'!$B:$B,'START-SLABS'!$G18,'SAGE IMPORT'!$C:$C,'START-SLABS'!X$7))</f>
        <v/>
      </c>
      <c r="Y18" s="216" t="str">
        <f>IF(F18="","",X18-SUMIFS('SAGE IMPORT'!$E:$E,'SAGE IMPORT'!$A:$A,'START-SLABS'!$F18,'SAGE IMPORT'!$B:$B,'START-SLABS'!$G18,'SAGE IMPORT'!$D:$D,'START-SLABS'!Y$7))</f>
        <v/>
      </c>
      <c r="Z18" s="459" t="str">
        <f t="shared" si="1"/>
        <v/>
      </c>
      <c r="AA18" s="216" t="str">
        <f>IF(F18="","",SUMIFS('SAGE IMPORT'!$E:$E,'SAGE IMPORT'!$A:$A,'START-SLABS'!$F18,'SAGE IMPORT'!$B:$B,'START-SLABS'!$G18,'SAGE IMPORT'!$C:$C,'START-SLABS'!AA$7))</f>
        <v/>
      </c>
      <c r="AB18" s="216" t="str">
        <f>IF(F18="","",SUMIFS('SAGE IMPORT'!$E:$E,'SAGE IMPORT'!$A:$A,'START-SLABS'!$F18,'SAGE IMPORT'!$B:$B,'START-SLABS'!$G18,'SAGE IMPORT'!$C:$C,'START-SLABS'!AB$7))</f>
        <v/>
      </c>
      <c r="AD18" s="150" t="str">
        <f>IF(F18="","",SUMIFS('SAGE IMPORT'!$Y:$Y,'SAGE IMPORT'!$A:$A,'START-SLABS'!$F18,'SAGE IMPORT'!$B:$B,'START-SLABS'!$G18,'SAGE IMPORT'!$C:$C,'START-SLABS'!AD$7))</f>
        <v/>
      </c>
      <c r="AE18" s="151" t="str">
        <f t="shared" si="6"/>
        <v/>
      </c>
      <c r="AF18" s="150" t="str">
        <f>IF(F18="","",SUMIFS('SAGE IMPORT'!$Y:$Y,'SAGE IMPORT'!$A:$A,'START-SLABS'!$F18,'SAGE IMPORT'!$B:$B,'START-SLABS'!$G18,'SAGE IMPORT'!$C:$C,'START-SLABS'!AF$7))</f>
        <v/>
      </c>
      <c r="AG18" s="151" t="str">
        <f t="shared" si="7"/>
        <v/>
      </c>
      <c r="AI18" s="638" t="str">
        <f t="shared" si="2"/>
        <v/>
      </c>
      <c r="AK18" s="638" t="str">
        <f>IF($F18="","",SUMIFS('SAGE IMPORT'!$K:$K,'SAGE IMPORT'!$A:$A,'START-SLABS'!$F18,'SAGE IMPORT'!$B:$B,'START-SLABS'!$G18,'SAGE IMPORT'!$C:$C,'START-SLABS'!AK$7))</f>
        <v/>
      </c>
      <c r="AL18" s="638" t="str">
        <f>IF($F18="","",SUMIFS('SAGE IMPORT'!$K:$K,'SAGE IMPORT'!$A:$A,'START-SLABS'!$F18,'SAGE IMPORT'!$B:$B,'START-SLABS'!$G18,'SAGE IMPORT'!$C:$C,'START-SLABS'!AL$7))</f>
        <v/>
      </c>
      <c r="AM18" s="638" t="str">
        <f>IF($F18="","",SUMIFS('SAGE IMPORT'!$K:$K,'SAGE IMPORT'!$A:$A,'START-SLABS'!$F18,'SAGE IMPORT'!$B:$B,'START-SLABS'!$G18,'SAGE IMPORT'!$C:$C,'START-SLABS'!AM$7))</f>
        <v/>
      </c>
      <c r="AN18" s="638" t="str">
        <f>IF($F18="","",SUMIFS('SAGE IMPORT'!$K:$K,'SAGE IMPORT'!$A:$A,'START-SLABS'!$F18,'SAGE IMPORT'!$B:$B,'START-SLABS'!$G18,'SAGE IMPORT'!$C:$C,'START-SLABS'!AN$7))</f>
        <v/>
      </c>
      <c r="AO18" s="638" t="str">
        <f>IF($F18="","",SUMIFS('SAGE IMPORT'!$K:$K,'SAGE IMPORT'!$A:$A,'START-SLABS'!$F18,'SAGE IMPORT'!$B:$B,'START-SLABS'!$G18,'SAGE IMPORT'!$C:$C,'START-SLABS'!AO$7))</f>
        <v/>
      </c>
      <c r="AP18" s="638" t="str">
        <f>IF($F18="","",SUMIFS('SAGE IMPORT'!$K:$K,'SAGE IMPORT'!$A:$A,'START-SLABS'!$F18,'SAGE IMPORT'!$B:$B,'START-SLABS'!$G18,'SAGE IMPORT'!$C:$C,'START-SLABS'!AP$7))</f>
        <v/>
      </c>
      <c r="AQ18" s="638" t="str">
        <f>IF($F18="","",SUMIFS('SAGE IMPORT'!$K:$K,'SAGE IMPORT'!$A:$A,'START-SLABS'!$F18,'SAGE IMPORT'!$B:$B,'START-SLABS'!$G18,'SAGE IMPORT'!$C:$C,'START-SLABS'!AQ$7))</f>
        <v/>
      </c>
      <c r="AR18" s="638" t="str">
        <f>IF($F18="","",SUMIFS('SAGE IMPORT'!$K:$K,'SAGE IMPORT'!$A:$A,'START-SLABS'!$F18,'SAGE IMPORT'!$B:$B,'START-SLABS'!$G18,'SAGE IMPORT'!$C:$C,'START-SLABS'!AR$7))</f>
        <v/>
      </c>
      <c r="AS18" s="638" t="str">
        <f>IF($F18="","",SUMIFS('SAGE IMPORT'!$K:$K,'SAGE IMPORT'!$A:$A,'START-SLABS'!$F18,'SAGE IMPORT'!$B:$B,'START-SLABS'!$G18,'SAGE IMPORT'!$C:$C,'START-SLABS'!AS$7))</f>
        <v/>
      </c>
      <c r="AT18" s="638" t="str">
        <f>IF($F18="","",SUMIFS('SAGE IMPORT'!$K:$K,'SAGE IMPORT'!$A:$A,'START-SLABS'!$F18,'SAGE IMPORT'!$B:$B,'START-SLABS'!$G18,'SAGE IMPORT'!$C:$C,'START-SLABS'!AT$7))</f>
        <v/>
      </c>
      <c r="AU18" s="638" t="str">
        <f>IF($F18="","",SUMIFS('SAGE IMPORT'!$K:$K,'SAGE IMPORT'!$A:$A,'START-SLABS'!$F18,'SAGE IMPORT'!$B:$B,'START-SLABS'!$G18,'SAGE IMPORT'!$C:$C,'START-SLABS'!AU$7))</f>
        <v/>
      </c>
      <c r="AV18" s="638" t="str">
        <f>IF($F18="","",SUMIFS('SAGE IMPORT'!$K:$K,'SAGE IMPORT'!$A:$A,'START-SLABS'!$F18,'SAGE IMPORT'!$B:$B,'START-SLABS'!$G18,'SAGE IMPORT'!$C:$C,'START-SLABS'!AV$7))</f>
        <v/>
      </c>
      <c r="AW18" s="638" t="str">
        <f>IF($F18="","",SUMIFS('SAGE IMPORT'!$K:$K,'SAGE IMPORT'!$A:$A,'START-SLABS'!$F18,'SAGE IMPORT'!$B:$B,'START-SLABS'!$G18,'SAGE IMPORT'!$C:$C,'START-SLABS'!AW$7))</f>
        <v/>
      </c>
      <c r="AX18" s="638" t="str">
        <f>IF($F18="","",SUMIFS('SAGE IMPORT'!$K:$K,'SAGE IMPORT'!$A:$A,'START-SLABS'!$F18,'SAGE IMPORT'!$B:$B,'START-SLABS'!$G18,'SAGE IMPORT'!$C:$C,'START-SLABS'!AX$7))</f>
        <v/>
      </c>
      <c r="AZ18" s="639" t="str">
        <f t="shared" si="3"/>
        <v/>
      </c>
      <c r="BB18" s="639" t="str">
        <f>IF(F18="","",SUMIFS('SAGE IMPORT'!$E:$E,'SAGE IMPORT'!$A:$A,'START-SLABS'!$F18,'SAGE IMPORT'!$B:$B,'START-SLABS'!$G18,'SAGE IMPORT'!$C:$C,'START-SLABS'!BB$7))</f>
        <v/>
      </c>
      <c r="BC18" s="639" t="str">
        <f>IF(G18="","",SUMIFS('SAGE IMPORT'!$E:$E,'SAGE IMPORT'!$A:$A,'START-SLABS'!$F18,'SAGE IMPORT'!$B:$B,'START-SLABS'!$G18,'SAGE IMPORT'!$C:$C,'START-SLABS'!BC$7))</f>
        <v/>
      </c>
      <c r="BD18" s="639" t="str">
        <f>IF(G18="","",SUMIFS('SAGE IMPORT'!$E:$E,'SAGE IMPORT'!$A:$A,'START-SLABS'!$F18,'SAGE IMPORT'!$B:$B,'START-SLABS'!$G18,'SAGE IMPORT'!$C:$C,'START-SLABS'!BD$7))</f>
        <v/>
      </c>
      <c r="BE18" s="639" t="str">
        <f>IF(H18="","",SUMIFS('SAGE IMPORT'!$E:$E,'SAGE IMPORT'!$A:$A,'START-SLABS'!$F18,'SAGE IMPORT'!$B:$B,'START-SLABS'!$G18,'SAGE IMPORT'!$C:$C,'START-SLABS'!BE$7))</f>
        <v/>
      </c>
      <c r="BG18" s="640" t="str">
        <f>IF(O18="","",SUMIFS('SAGE IMPORT'!$E:$E,'SAGE IMPORT'!$A:$A,'START-SLABS'!$F18,'SAGE IMPORT'!$B:$B,'START-SLABS'!$G18,'SAGE IMPORT'!$C:$C,'START-SLABS'!BG$7))</f>
        <v/>
      </c>
    </row>
    <row r="19" spans="1:59" s="132" customFormat="1" ht="18.75" customHeight="1" x14ac:dyDescent="0.3">
      <c r="A19" s="204" t="s">
        <v>385</v>
      </c>
      <c r="B19" s="204"/>
      <c r="C19" s="143">
        <v>46</v>
      </c>
      <c r="D19" s="143" t="s">
        <v>896</v>
      </c>
      <c r="E19" s="143" t="s">
        <v>660</v>
      </c>
      <c r="F19" s="863" t="s">
        <v>743</v>
      </c>
      <c r="G19" s="864" t="s">
        <v>739</v>
      </c>
      <c r="H19" s="865" t="s">
        <v>875</v>
      </c>
      <c r="I19" s="866">
        <v>21293</v>
      </c>
      <c r="J19" s="144"/>
      <c r="K19" s="467"/>
      <c r="L19" s="467"/>
      <c r="M19" s="465">
        <f t="shared" si="4"/>
        <v>21293</v>
      </c>
      <c r="N19" s="146"/>
      <c r="O19" s="146"/>
      <c r="P19" s="147"/>
      <c r="Q19" s="221">
        <f>IF(F19="","",SUMIFS('SAGE IMPORT'!$E:$E,'SAGE IMPORT'!$A:$A,'START-SLABS'!$F19,'SAGE IMPORT'!$B:$B,'START-SLABS'!$G19,'SAGE IMPORT'!$C:$C,'START-SLABS'!Q$7))</f>
        <v>287.61</v>
      </c>
      <c r="R19" s="221">
        <f>IF(F19="","",SUMIFS('SAGE IMPORT'!$E:$E,'SAGE IMPORT'!$A:$A,'START-SLABS'!$F19,'SAGE IMPORT'!$B:$B,'START-SLABS'!$G19,'SAGE IMPORT'!$C:$C,'START-SLABS'!R$7))</f>
        <v>355.9</v>
      </c>
      <c r="S19" s="221">
        <f>IF(F19="","",SUMIFS('SAGE IMPORT'!$E:$E,'SAGE IMPORT'!$A:$A,'START-SLABS'!$F19,'SAGE IMPORT'!$B:$B,'START-SLABS'!$G19,'SAGE IMPORT'!$C:$C,'START-SLABS'!S$7))</f>
        <v>1602.65</v>
      </c>
      <c r="T19" s="224"/>
      <c r="U19" s="216">
        <f>IF(F19="","",SUMIFS('SAGE IMPORT'!$E:$E,'SAGE IMPORT'!$A:$A,'START-SLABS'!$F19,'SAGE IMPORT'!$B:$B,'START-SLABS'!$G19,'SAGE IMPORT'!$C:$C,'START-SLABS'!U$7))</f>
        <v>0</v>
      </c>
      <c r="V19" s="216">
        <f>IF(F19="","",U19-SUMIFS('SAGE IMPORT'!$E:$E,'SAGE IMPORT'!$A:$A,'START-SLABS'!$F19,'SAGE IMPORT'!$B:$B,'START-SLABS'!$G19,'SAGE IMPORT'!$D:$D,'START-SLABS'!V$7))</f>
        <v>0</v>
      </c>
      <c r="W19" s="459">
        <f t="shared" si="5"/>
        <v>0</v>
      </c>
      <c r="X19" s="216">
        <f>IF(F19="","",SUMIFS('SAGE IMPORT'!$E:$E,'SAGE IMPORT'!$A:$A,'START-SLABS'!$F19,'SAGE IMPORT'!$B:$B,'START-SLABS'!$G19,'SAGE IMPORT'!$C:$C,'START-SLABS'!X$7))</f>
        <v>66.66</v>
      </c>
      <c r="Y19" s="216">
        <f>IF(F19="","",X19-SUMIFS('SAGE IMPORT'!$E:$E,'SAGE IMPORT'!$A:$A,'START-SLABS'!$F19,'SAGE IMPORT'!$B:$B,'START-SLABS'!$G19,'SAGE IMPORT'!$D:$D,'START-SLABS'!Y$7))</f>
        <v>62.87</v>
      </c>
      <c r="Z19" s="459">
        <f t="shared" si="1"/>
        <v>6.0283123906473668E-2</v>
      </c>
      <c r="AA19" s="216">
        <f>IF(F19="","",SUMIFS('SAGE IMPORT'!$E:$E,'SAGE IMPORT'!$A:$A,'START-SLABS'!$F19,'SAGE IMPORT'!$B:$B,'START-SLABS'!$G19,'SAGE IMPORT'!$C:$C,'START-SLABS'!AA$7))</f>
        <v>16.32</v>
      </c>
      <c r="AB19" s="216">
        <f>IF(F19="","",SUMIFS('SAGE IMPORT'!$E:$E,'SAGE IMPORT'!$A:$A,'START-SLABS'!$F19,'SAGE IMPORT'!$B:$B,'START-SLABS'!$G19,'SAGE IMPORT'!$C:$C,'START-SLABS'!AB$7))</f>
        <v>0</v>
      </c>
      <c r="AD19" s="150">
        <f>IF(F19="","",SUMIFS('SAGE IMPORT'!$Y:$Y,'SAGE IMPORT'!$A:$A,'START-SLABS'!$F19,'SAGE IMPORT'!$B:$B,'START-SLABS'!$G19,'SAGE IMPORT'!$C:$C,'START-SLABS'!AD$7))</f>
        <v>0</v>
      </c>
      <c r="AE19" s="151">
        <f t="shared" si="6"/>
        <v>0</v>
      </c>
      <c r="AF19" s="150">
        <f>IF(F19="","",SUMIFS('SAGE IMPORT'!$Y:$Y,'SAGE IMPORT'!$A:$A,'START-SLABS'!$F19,'SAGE IMPORT'!$B:$B,'START-SLABS'!$G19,'SAGE IMPORT'!$C:$C,'START-SLABS'!AF$7))</f>
        <v>433</v>
      </c>
      <c r="AG19" s="151">
        <f t="shared" si="7"/>
        <v>6.495649564956496</v>
      </c>
      <c r="AI19" s="638">
        <f t="shared" si="2"/>
        <v>153.89000000000004</v>
      </c>
      <c r="AK19" s="638">
        <f>IF($F19="","",SUMIFS('SAGE IMPORT'!$K:$K,'SAGE IMPORT'!$A:$A,'START-SLABS'!$F19,'SAGE IMPORT'!$B:$B,'START-SLABS'!$G19,'SAGE IMPORT'!$C:$C,'START-SLABS'!AK$7))</f>
        <v>6.41</v>
      </c>
      <c r="AL19" s="638">
        <f>IF($F19="","",SUMIFS('SAGE IMPORT'!$K:$K,'SAGE IMPORT'!$A:$A,'START-SLABS'!$F19,'SAGE IMPORT'!$B:$B,'START-SLABS'!$G19,'SAGE IMPORT'!$C:$C,'START-SLABS'!AL$7))</f>
        <v>2.85</v>
      </c>
      <c r="AM19" s="638">
        <f>IF($F19="","",SUMIFS('SAGE IMPORT'!$K:$K,'SAGE IMPORT'!$A:$A,'START-SLABS'!$F19,'SAGE IMPORT'!$B:$B,'START-SLABS'!$G19,'SAGE IMPORT'!$C:$C,'START-SLABS'!AM$7))</f>
        <v>1.98</v>
      </c>
      <c r="AN19" s="638">
        <f>IF($F19="","",SUMIFS('SAGE IMPORT'!$K:$K,'SAGE IMPORT'!$A:$A,'START-SLABS'!$F19,'SAGE IMPORT'!$B:$B,'START-SLABS'!$G19,'SAGE IMPORT'!$C:$C,'START-SLABS'!AN$7))</f>
        <v>0</v>
      </c>
      <c r="AO19" s="638">
        <f>IF($F19="","",SUMIFS('SAGE IMPORT'!$K:$K,'SAGE IMPORT'!$A:$A,'START-SLABS'!$F19,'SAGE IMPORT'!$B:$B,'START-SLABS'!$G19,'SAGE IMPORT'!$C:$C,'START-SLABS'!AO$7))</f>
        <v>31.96</v>
      </c>
      <c r="AP19" s="638">
        <f>IF($F19="","",SUMIFS('SAGE IMPORT'!$K:$K,'SAGE IMPORT'!$A:$A,'START-SLABS'!$F19,'SAGE IMPORT'!$B:$B,'START-SLABS'!$G19,'SAGE IMPORT'!$C:$C,'START-SLABS'!AP$7))</f>
        <v>40.07</v>
      </c>
      <c r="AQ19" s="638">
        <f>IF($F19="","",SUMIFS('SAGE IMPORT'!$K:$K,'SAGE IMPORT'!$A:$A,'START-SLABS'!$F19,'SAGE IMPORT'!$B:$B,'START-SLABS'!$G19,'SAGE IMPORT'!$C:$C,'START-SLABS'!AQ$7))</f>
        <v>0</v>
      </c>
      <c r="AR19" s="638">
        <f>IF($F19="","",SUMIFS('SAGE IMPORT'!$K:$K,'SAGE IMPORT'!$A:$A,'START-SLABS'!$F19,'SAGE IMPORT'!$B:$B,'START-SLABS'!$G19,'SAGE IMPORT'!$C:$C,'START-SLABS'!AR$7))</f>
        <v>0</v>
      </c>
      <c r="AS19" s="638">
        <f>IF($F19="","",SUMIFS('SAGE IMPORT'!$K:$K,'SAGE IMPORT'!$A:$A,'START-SLABS'!$F19,'SAGE IMPORT'!$B:$B,'START-SLABS'!$G19,'SAGE IMPORT'!$C:$C,'START-SLABS'!AS$7))</f>
        <v>12.33</v>
      </c>
      <c r="AT19" s="638">
        <f>IF($F19="","",SUMIFS('SAGE IMPORT'!$K:$K,'SAGE IMPORT'!$A:$A,'START-SLABS'!$F19,'SAGE IMPORT'!$B:$B,'START-SLABS'!$G19,'SAGE IMPORT'!$C:$C,'START-SLABS'!AT$7))</f>
        <v>45.79</v>
      </c>
      <c r="AU19" s="638">
        <f>IF($F19="","",SUMIFS('SAGE IMPORT'!$K:$K,'SAGE IMPORT'!$A:$A,'START-SLABS'!$F19,'SAGE IMPORT'!$B:$B,'START-SLABS'!$G19,'SAGE IMPORT'!$C:$C,'START-SLABS'!AU$7))</f>
        <v>8.9</v>
      </c>
      <c r="AV19" s="638">
        <f>IF($F19="","",SUMIFS('SAGE IMPORT'!$K:$K,'SAGE IMPORT'!$A:$A,'START-SLABS'!$F19,'SAGE IMPORT'!$B:$B,'START-SLABS'!$G19,'SAGE IMPORT'!$C:$C,'START-SLABS'!AV$7))</f>
        <v>0.8</v>
      </c>
      <c r="AW19" s="638">
        <f>IF($F19="","",SUMIFS('SAGE IMPORT'!$K:$K,'SAGE IMPORT'!$A:$A,'START-SLABS'!$F19,'SAGE IMPORT'!$B:$B,'START-SLABS'!$G19,'SAGE IMPORT'!$C:$C,'START-SLABS'!AW$7))</f>
        <v>2</v>
      </c>
      <c r="AX19" s="638">
        <f>IF($F19="","",SUMIFS('SAGE IMPORT'!$K:$K,'SAGE IMPORT'!$A:$A,'START-SLABS'!$F19,'SAGE IMPORT'!$B:$B,'START-SLABS'!$G19,'SAGE IMPORT'!$C:$C,'START-SLABS'!AX$7))</f>
        <v>0.8</v>
      </c>
      <c r="AZ19" s="639">
        <f t="shared" si="3"/>
        <v>482.46000000000004</v>
      </c>
      <c r="BB19" s="639">
        <f>IF(F19="","",SUMIFS('SAGE IMPORT'!$E:$E,'SAGE IMPORT'!$A:$A,'START-SLABS'!$F19,'SAGE IMPORT'!$B:$B,'START-SLABS'!$G19,'SAGE IMPORT'!$C:$C,'START-SLABS'!BB$7))</f>
        <v>7.52</v>
      </c>
      <c r="BC19" s="639">
        <f>IF(G19="","",SUMIFS('SAGE IMPORT'!$E:$E,'SAGE IMPORT'!$A:$A,'START-SLABS'!$F19,'SAGE IMPORT'!$B:$B,'START-SLABS'!$G19,'SAGE IMPORT'!$C:$C,'START-SLABS'!BC$7))</f>
        <v>474.94000000000005</v>
      </c>
      <c r="BD19" s="639">
        <f>IF(G19="","",SUMIFS('SAGE IMPORT'!$E:$E,'SAGE IMPORT'!$A:$A,'START-SLABS'!$F19,'SAGE IMPORT'!$B:$B,'START-SLABS'!$G19,'SAGE IMPORT'!$C:$C,'START-SLABS'!BD$7))</f>
        <v>0</v>
      </c>
      <c r="BE19" s="639">
        <f>IF(H19="","",SUMIFS('SAGE IMPORT'!$E:$E,'SAGE IMPORT'!$A:$A,'START-SLABS'!$F19,'SAGE IMPORT'!$B:$B,'START-SLABS'!$G19,'SAGE IMPORT'!$C:$C,'START-SLABS'!BE$7))</f>
        <v>0</v>
      </c>
      <c r="BG19" s="640" t="str">
        <f>IF(O19="","",SUMIFS('SAGE IMPORT'!$E:$E,'SAGE IMPORT'!$A:$A,'START-SLABS'!$F19,'SAGE IMPORT'!$B:$B,'START-SLABS'!$G19,'SAGE IMPORT'!$C:$C,'START-SLABS'!BG$7))</f>
        <v/>
      </c>
    </row>
    <row r="20" spans="1:59" s="132" customFormat="1" ht="18.75" customHeight="1" x14ac:dyDescent="0.3">
      <c r="A20" s="204" t="s">
        <v>385</v>
      </c>
      <c r="B20" s="204"/>
      <c r="C20" s="143"/>
      <c r="D20" s="143"/>
      <c r="E20" s="143"/>
      <c r="F20" s="868"/>
      <c r="G20" s="865"/>
      <c r="H20" s="865"/>
      <c r="I20" s="866"/>
      <c r="J20" s="144"/>
      <c r="K20" s="467"/>
      <c r="L20" s="467"/>
      <c r="M20" s="465" t="str">
        <f t="shared" si="4"/>
        <v/>
      </c>
      <c r="N20" s="146"/>
      <c r="O20" s="146"/>
      <c r="P20" s="147"/>
      <c r="Q20" s="221" t="str">
        <f>IF(F20="","",SUMIFS('SAGE IMPORT'!$E:$E,'SAGE IMPORT'!$A:$A,'START-SLABS'!$F20,'SAGE IMPORT'!$B:$B,'START-SLABS'!$G20,'SAGE IMPORT'!$C:$C,'START-SLABS'!Q$7))</f>
        <v/>
      </c>
      <c r="R20" s="221" t="str">
        <f>IF(F20="","",SUMIFS('SAGE IMPORT'!$E:$E,'SAGE IMPORT'!$A:$A,'START-SLABS'!$F20,'SAGE IMPORT'!$B:$B,'START-SLABS'!$G20,'SAGE IMPORT'!$C:$C,'START-SLABS'!R$7))</f>
        <v/>
      </c>
      <c r="S20" s="221" t="str">
        <f>IF(F20="","",SUMIFS('SAGE IMPORT'!$E:$E,'SAGE IMPORT'!$A:$A,'START-SLABS'!$F20,'SAGE IMPORT'!$B:$B,'START-SLABS'!$G20,'SAGE IMPORT'!$C:$C,'START-SLABS'!S$7))</f>
        <v/>
      </c>
      <c r="T20" s="224"/>
      <c r="U20" s="216" t="str">
        <f>IF(F20="","",SUMIFS('SAGE IMPORT'!$E:$E,'SAGE IMPORT'!$A:$A,'START-SLABS'!$F20,'SAGE IMPORT'!$B:$B,'START-SLABS'!$G20,'SAGE IMPORT'!$C:$C,'START-SLABS'!U$7))</f>
        <v/>
      </c>
      <c r="V20" s="216" t="str">
        <f>IF(F20="","",U20-SUMIFS('SAGE IMPORT'!$E:$E,'SAGE IMPORT'!$A:$A,'START-SLABS'!$F20,'SAGE IMPORT'!$B:$B,'START-SLABS'!$G20,'SAGE IMPORT'!$D:$D,'START-SLABS'!V$7))</f>
        <v/>
      </c>
      <c r="W20" s="459" t="str">
        <f t="shared" si="5"/>
        <v/>
      </c>
      <c r="X20" s="216" t="str">
        <f>IF(F20="","",SUMIFS('SAGE IMPORT'!$E:$E,'SAGE IMPORT'!$A:$A,'START-SLABS'!$F20,'SAGE IMPORT'!$B:$B,'START-SLABS'!$G20,'SAGE IMPORT'!$C:$C,'START-SLABS'!X$7))</f>
        <v/>
      </c>
      <c r="Y20" s="216" t="str">
        <f>IF(F20="","",X20-SUMIFS('SAGE IMPORT'!$E:$E,'SAGE IMPORT'!$A:$A,'START-SLABS'!$F20,'SAGE IMPORT'!$B:$B,'START-SLABS'!$G20,'SAGE IMPORT'!$D:$D,'START-SLABS'!Y$7))</f>
        <v/>
      </c>
      <c r="Z20" s="459" t="str">
        <f t="shared" si="1"/>
        <v/>
      </c>
      <c r="AA20" s="216" t="str">
        <f>IF(F20="","",SUMIFS('SAGE IMPORT'!$E:$E,'SAGE IMPORT'!$A:$A,'START-SLABS'!$F20,'SAGE IMPORT'!$B:$B,'START-SLABS'!$G20,'SAGE IMPORT'!$C:$C,'START-SLABS'!AA$7))</f>
        <v/>
      </c>
      <c r="AB20" s="216" t="str">
        <f>IF(F20="","",SUMIFS('SAGE IMPORT'!$E:$E,'SAGE IMPORT'!$A:$A,'START-SLABS'!$F20,'SAGE IMPORT'!$B:$B,'START-SLABS'!$G20,'SAGE IMPORT'!$C:$C,'START-SLABS'!AB$7))</f>
        <v/>
      </c>
      <c r="AD20" s="150" t="str">
        <f>IF(F20="","",SUMIFS('SAGE IMPORT'!$Y:$Y,'SAGE IMPORT'!$A:$A,'START-SLABS'!$F20,'SAGE IMPORT'!$B:$B,'START-SLABS'!$G20,'SAGE IMPORT'!$C:$C,'START-SLABS'!AD$7))</f>
        <v/>
      </c>
      <c r="AE20" s="151" t="str">
        <f t="shared" si="6"/>
        <v/>
      </c>
      <c r="AF20" s="150" t="str">
        <f>IF(F20="","",SUMIFS('SAGE IMPORT'!$Y:$Y,'SAGE IMPORT'!$A:$A,'START-SLABS'!$F20,'SAGE IMPORT'!$B:$B,'START-SLABS'!$G20,'SAGE IMPORT'!$C:$C,'START-SLABS'!AF$7))</f>
        <v/>
      </c>
      <c r="AG20" s="151" t="str">
        <f t="shared" si="7"/>
        <v/>
      </c>
      <c r="AI20" s="638" t="str">
        <f t="shared" si="2"/>
        <v/>
      </c>
      <c r="AK20" s="638" t="str">
        <f>IF($F20="","",SUMIFS('SAGE IMPORT'!$K:$K,'SAGE IMPORT'!$A:$A,'START-SLABS'!$F20,'SAGE IMPORT'!$B:$B,'START-SLABS'!$G20,'SAGE IMPORT'!$C:$C,'START-SLABS'!AK$7))</f>
        <v/>
      </c>
      <c r="AL20" s="638" t="str">
        <f>IF($F20="","",SUMIFS('SAGE IMPORT'!$K:$K,'SAGE IMPORT'!$A:$A,'START-SLABS'!$F20,'SAGE IMPORT'!$B:$B,'START-SLABS'!$G20,'SAGE IMPORT'!$C:$C,'START-SLABS'!AL$7))</f>
        <v/>
      </c>
      <c r="AM20" s="638" t="str">
        <f>IF($F20="","",SUMIFS('SAGE IMPORT'!$K:$K,'SAGE IMPORT'!$A:$A,'START-SLABS'!$F20,'SAGE IMPORT'!$B:$B,'START-SLABS'!$G20,'SAGE IMPORT'!$C:$C,'START-SLABS'!AM$7))</f>
        <v/>
      </c>
      <c r="AN20" s="638" t="str">
        <f>IF($F20="","",SUMIFS('SAGE IMPORT'!$K:$K,'SAGE IMPORT'!$A:$A,'START-SLABS'!$F20,'SAGE IMPORT'!$B:$B,'START-SLABS'!$G20,'SAGE IMPORT'!$C:$C,'START-SLABS'!AN$7))</f>
        <v/>
      </c>
      <c r="AO20" s="638" t="str">
        <f>IF($F20="","",SUMIFS('SAGE IMPORT'!$K:$K,'SAGE IMPORT'!$A:$A,'START-SLABS'!$F20,'SAGE IMPORT'!$B:$B,'START-SLABS'!$G20,'SAGE IMPORT'!$C:$C,'START-SLABS'!AO$7))</f>
        <v/>
      </c>
      <c r="AP20" s="638" t="str">
        <f>IF($F20="","",SUMIFS('SAGE IMPORT'!$K:$K,'SAGE IMPORT'!$A:$A,'START-SLABS'!$F20,'SAGE IMPORT'!$B:$B,'START-SLABS'!$G20,'SAGE IMPORT'!$C:$C,'START-SLABS'!AP$7))</f>
        <v/>
      </c>
      <c r="AQ20" s="638" t="str">
        <f>IF($F20="","",SUMIFS('SAGE IMPORT'!$K:$K,'SAGE IMPORT'!$A:$A,'START-SLABS'!$F20,'SAGE IMPORT'!$B:$B,'START-SLABS'!$G20,'SAGE IMPORT'!$C:$C,'START-SLABS'!AQ$7))</f>
        <v/>
      </c>
      <c r="AR20" s="638" t="str">
        <f>IF($F20="","",SUMIFS('SAGE IMPORT'!$K:$K,'SAGE IMPORT'!$A:$A,'START-SLABS'!$F20,'SAGE IMPORT'!$B:$B,'START-SLABS'!$G20,'SAGE IMPORT'!$C:$C,'START-SLABS'!AR$7))</f>
        <v/>
      </c>
      <c r="AS20" s="638" t="str">
        <f>IF($F20="","",SUMIFS('SAGE IMPORT'!$K:$K,'SAGE IMPORT'!$A:$A,'START-SLABS'!$F20,'SAGE IMPORT'!$B:$B,'START-SLABS'!$G20,'SAGE IMPORT'!$C:$C,'START-SLABS'!AS$7))</f>
        <v/>
      </c>
      <c r="AT20" s="638" t="str">
        <f>IF($F20="","",SUMIFS('SAGE IMPORT'!$K:$K,'SAGE IMPORT'!$A:$A,'START-SLABS'!$F20,'SAGE IMPORT'!$B:$B,'START-SLABS'!$G20,'SAGE IMPORT'!$C:$C,'START-SLABS'!AT$7))</f>
        <v/>
      </c>
      <c r="AU20" s="638" t="str">
        <f>IF($F20="","",SUMIFS('SAGE IMPORT'!$K:$K,'SAGE IMPORT'!$A:$A,'START-SLABS'!$F20,'SAGE IMPORT'!$B:$B,'START-SLABS'!$G20,'SAGE IMPORT'!$C:$C,'START-SLABS'!AU$7))</f>
        <v/>
      </c>
      <c r="AV20" s="638" t="str">
        <f>IF($F20="","",SUMIFS('SAGE IMPORT'!$K:$K,'SAGE IMPORT'!$A:$A,'START-SLABS'!$F20,'SAGE IMPORT'!$B:$B,'START-SLABS'!$G20,'SAGE IMPORT'!$C:$C,'START-SLABS'!AV$7))</f>
        <v/>
      </c>
      <c r="AW20" s="638" t="str">
        <f>IF($F20="","",SUMIFS('SAGE IMPORT'!$K:$K,'SAGE IMPORT'!$A:$A,'START-SLABS'!$F20,'SAGE IMPORT'!$B:$B,'START-SLABS'!$G20,'SAGE IMPORT'!$C:$C,'START-SLABS'!AW$7))</f>
        <v/>
      </c>
      <c r="AX20" s="638" t="str">
        <f>IF($F20="","",SUMIFS('SAGE IMPORT'!$K:$K,'SAGE IMPORT'!$A:$A,'START-SLABS'!$F20,'SAGE IMPORT'!$B:$B,'START-SLABS'!$G20,'SAGE IMPORT'!$C:$C,'START-SLABS'!AX$7))</f>
        <v/>
      </c>
      <c r="AZ20" s="639" t="str">
        <f t="shared" si="3"/>
        <v/>
      </c>
      <c r="BB20" s="639" t="str">
        <f>IF(F20="","",SUMIFS('SAGE IMPORT'!$E:$E,'SAGE IMPORT'!$A:$A,'START-SLABS'!$F20,'SAGE IMPORT'!$B:$B,'START-SLABS'!$G20,'SAGE IMPORT'!$C:$C,'START-SLABS'!BB$7))</f>
        <v/>
      </c>
      <c r="BC20" s="639" t="str">
        <f>IF(G20="","",SUMIFS('SAGE IMPORT'!$E:$E,'SAGE IMPORT'!$A:$A,'START-SLABS'!$F20,'SAGE IMPORT'!$B:$B,'START-SLABS'!$G20,'SAGE IMPORT'!$C:$C,'START-SLABS'!BC$7))</f>
        <v/>
      </c>
      <c r="BD20" s="639" t="str">
        <f>IF(G20="","",SUMIFS('SAGE IMPORT'!$E:$E,'SAGE IMPORT'!$A:$A,'START-SLABS'!$F20,'SAGE IMPORT'!$B:$B,'START-SLABS'!$G20,'SAGE IMPORT'!$C:$C,'START-SLABS'!BD$7))</f>
        <v/>
      </c>
      <c r="BE20" s="639" t="str">
        <f>IF(H20="","",SUMIFS('SAGE IMPORT'!$E:$E,'SAGE IMPORT'!$A:$A,'START-SLABS'!$F20,'SAGE IMPORT'!$B:$B,'START-SLABS'!$G20,'SAGE IMPORT'!$C:$C,'START-SLABS'!BE$7))</f>
        <v/>
      </c>
      <c r="BG20" s="640" t="str">
        <f>IF(O20="","",SUMIFS('SAGE IMPORT'!$E:$E,'SAGE IMPORT'!$A:$A,'START-SLABS'!$F20,'SAGE IMPORT'!$B:$B,'START-SLABS'!$G20,'SAGE IMPORT'!$C:$C,'START-SLABS'!BG$7))</f>
        <v/>
      </c>
    </row>
    <row r="21" spans="1:59" s="132" customFormat="1" ht="18.75" customHeight="1" x14ac:dyDescent="0.3">
      <c r="A21" s="204" t="s">
        <v>385</v>
      </c>
      <c r="B21" s="204"/>
      <c r="C21" s="143">
        <v>47</v>
      </c>
      <c r="D21" s="143" t="s">
        <v>897</v>
      </c>
      <c r="E21" s="143" t="s">
        <v>659</v>
      </c>
      <c r="F21" s="863" t="s">
        <v>742</v>
      </c>
      <c r="G21" s="864" t="s">
        <v>736</v>
      </c>
      <c r="H21" s="865" t="s">
        <v>740</v>
      </c>
      <c r="I21" s="866">
        <v>17110</v>
      </c>
      <c r="J21" s="144"/>
      <c r="K21" s="467"/>
      <c r="L21" s="467"/>
      <c r="M21" s="465">
        <f t="shared" si="4"/>
        <v>17110</v>
      </c>
      <c r="N21" s="146"/>
      <c r="O21" s="146"/>
      <c r="P21" s="147"/>
      <c r="Q21" s="221">
        <f>IF(F21="","",SUMIFS('SAGE IMPORT'!$E:$E,'SAGE IMPORT'!$A:$A,'START-SLABS'!$F21,'SAGE IMPORT'!$B:$B,'START-SLABS'!$G21,'SAGE IMPORT'!$C:$C,'START-SLABS'!Q$7))</f>
        <v>243.71</v>
      </c>
      <c r="R21" s="221">
        <f>IF(F21="","",SUMIFS('SAGE IMPORT'!$E:$E,'SAGE IMPORT'!$A:$A,'START-SLABS'!$F21,'SAGE IMPORT'!$B:$B,'START-SLABS'!$G21,'SAGE IMPORT'!$C:$C,'START-SLABS'!R$7))</f>
        <v>320.5</v>
      </c>
      <c r="S21" s="221">
        <f>IF(F21="","",SUMIFS('SAGE IMPORT'!$E:$E,'SAGE IMPORT'!$A:$A,'START-SLABS'!$F21,'SAGE IMPORT'!$B:$B,'START-SLABS'!$G21,'SAGE IMPORT'!$C:$C,'START-SLABS'!S$7))</f>
        <v>1331.85</v>
      </c>
      <c r="T21" s="224"/>
      <c r="U21" s="216">
        <f>IF(F21="","",SUMIFS('SAGE IMPORT'!$E:$E,'SAGE IMPORT'!$A:$A,'START-SLABS'!$F21,'SAGE IMPORT'!$B:$B,'START-SLABS'!$G21,'SAGE IMPORT'!$C:$C,'START-SLABS'!U$7))</f>
        <v>0</v>
      </c>
      <c r="V21" s="216">
        <f>IF(F21="","",U21-SUMIFS('SAGE IMPORT'!$E:$E,'SAGE IMPORT'!$A:$A,'START-SLABS'!$F21,'SAGE IMPORT'!$B:$B,'START-SLABS'!$G21,'SAGE IMPORT'!$D:$D,'START-SLABS'!V$7))</f>
        <v>0</v>
      </c>
      <c r="W21" s="459">
        <f t="shared" si="5"/>
        <v>0</v>
      </c>
      <c r="X21" s="216">
        <f>IF(F21="","",SUMIFS('SAGE IMPORT'!$E:$E,'SAGE IMPORT'!$A:$A,'START-SLABS'!$F21,'SAGE IMPORT'!$B:$B,'START-SLABS'!$G21,'SAGE IMPORT'!$C:$C,'START-SLABS'!X$7))</f>
        <v>58.46</v>
      </c>
      <c r="Y21" s="216">
        <f>IF(F21="","",X21-SUMIFS('SAGE IMPORT'!$E:$E,'SAGE IMPORT'!$A:$A,'START-SLABS'!$F21,'SAGE IMPORT'!$B:$B,'START-SLABS'!$G21,'SAGE IMPORT'!$D:$D,'START-SLABS'!Y$7))</f>
        <v>54.95</v>
      </c>
      <c r="Z21" s="459">
        <f t="shared" si="1"/>
        <v>6.3876251137397588E-2</v>
      </c>
      <c r="AA21" s="216">
        <f>IF(F21="","",SUMIFS('SAGE IMPORT'!$E:$E,'SAGE IMPORT'!$A:$A,'START-SLABS'!$F21,'SAGE IMPORT'!$B:$B,'START-SLABS'!$G21,'SAGE IMPORT'!$C:$C,'START-SLABS'!AA$7))</f>
        <v>13.57</v>
      </c>
      <c r="AB21" s="216">
        <f>IF(F21="","",SUMIFS('SAGE IMPORT'!$E:$E,'SAGE IMPORT'!$A:$A,'START-SLABS'!$F21,'SAGE IMPORT'!$B:$B,'START-SLABS'!$G21,'SAGE IMPORT'!$C:$C,'START-SLABS'!AB$7))</f>
        <v>0</v>
      </c>
      <c r="AD21" s="150">
        <f>IF(F21="","",SUMIFS('SAGE IMPORT'!$Y:$Y,'SAGE IMPORT'!$A:$A,'START-SLABS'!$F21,'SAGE IMPORT'!$B:$B,'START-SLABS'!$G21,'SAGE IMPORT'!$C:$C,'START-SLABS'!AD$7))</f>
        <v>0</v>
      </c>
      <c r="AE21" s="151">
        <f t="shared" si="6"/>
        <v>0</v>
      </c>
      <c r="AF21" s="150">
        <f>IF(F21="","",SUMIFS('SAGE IMPORT'!$Y:$Y,'SAGE IMPORT'!$A:$A,'START-SLABS'!$F21,'SAGE IMPORT'!$B:$B,'START-SLABS'!$G21,'SAGE IMPORT'!$C:$C,'START-SLABS'!AF$7))</f>
        <v>380</v>
      </c>
      <c r="AG21" s="151">
        <f t="shared" si="7"/>
        <v>6.5001710571330822</v>
      </c>
      <c r="AI21" s="638">
        <f t="shared" si="2"/>
        <v>128.54999999999998</v>
      </c>
      <c r="AK21" s="638">
        <f>IF($F21="","",SUMIFS('SAGE IMPORT'!$K:$K,'SAGE IMPORT'!$A:$A,'START-SLABS'!$F21,'SAGE IMPORT'!$B:$B,'START-SLABS'!$G21,'SAGE IMPORT'!$C:$C,'START-SLABS'!AK$7))</f>
        <v>5.33</v>
      </c>
      <c r="AL21" s="638">
        <f>IF($F21="","",SUMIFS('SAGE IMPORT'!$K:$K,'SAGE IMPORT'!$A:$A,'START-SLABS'!$F21,'SAGE IMPORT'!$B:$B,'START-SLABS'!$G21,'SAGE IMPORT'!$C:$C,'START-SLABS'!AL$7))</f>
        <v>2.37</v>
      </c>
      <c r="AM21" s="638">
        <f>IF($F21="","",SUMIFS('SAGE IMPORT'!$K:$K,'SAGE IMPORT'!$A:$A,'START-SLABS'!$F21,'SAGE IMPORT'!$B:$B,'START-SLABS'!$G21,'SAGE IMPORT'!$C:$C,'START-SLABS'!AM$7))</f>
        <v>1.78</v>
      </c>
      <c r="AN21" s="638">
        <f>IF($F21="","",SUMIFS('SAGE IMPORT'!$K:$K,'SAGE IMPORT'!$A:$A,'START-SLABS'!$F21,'SAGE IMPORT'!$B:$B,'START-SLABS'!$G21,'SAGE IMPORT'!$C:$C,'START-SLABS'!AN$7))</f>
        <v>0</v>
      </c>
      <c r="AO21" s="638">
        <f>IF($F21="","",SUMIFS('SAGE IMPORT'!$K:$K,'SAGE IMPORT'!$A:$A,'START-SLABS'!$F21,'SAGE IMPORT'!$B:$B,'START-SLABS'!$G21,'SAGE IMPORT'!$C:$C,'START-SLABS'!AO$7))</f>
        <v>27.08</v>
      </c>
      <c r="AP21" s="638">
        <f>IF($F21="","",SUMIFS('SAGE IMPORT'!$K:$K,'SAGE IMPORT'!$A:$A,'START-SLABS'!$F21,'SAGE IMPORT'!$B:$B,'START-SLABS'!$G21,'SAGE IMPORT'!$C:$C,'START-SLABS'!AP$7))</f>
        <v>33.299999999999997</v>
      </c>
      <c r="AQ21" s="638">
        <f>IF($F21="","",SUMIFS('SAGE IMPORT'!$K:$K,'SAGE IMPORT'!$A:$A,'START-SLABS'!$F21,'SAGE IMPORT'!$B:$B,'START-SLABS'!$G21,'SAGE IMPORT'!$C:$C,'START-SLABS'!AQ$7))</f>
        <v>0</v>
      </c>
      <c r="AR21" s="638">
        <f>IF($F21="","",SUMIFS('SAGE IMPORT'!$K:$K,'SAGE IMPORT'!$A:$A,'START-SLABS'!$F21,'SAGE IMPORT'!$B:$B,'START-SLABS'!$G21,'SAGE IMPORT'!$C:$C,'START-SLABS'!AR$7))</f>
        <v>0</v>
      </c>
      <c r="AS21" s="638">
        <f>IF($F21="","",SUMIFS('SAGE IMPORT'!$K:$K,'SAGE IMPORT'!$A:$A,'START-SLABS'!$F21,'SAGE IMPORT'!$B:$B,'START-SLABS'!$G21,'SAGE IMPORT'!$C:$C,'START-SLABS'!AS$7))</f>
        <v>10.24</v>
      </c>
      <c r="AT21" s="638">
        <f>IF($F21="","",SUMIFS('SAGE IMPORT'!$K:$K,'SAGE IMPORT'!$A:$A,'START-SLABS'!$F21,'SAGE IMPORT'!$B:$B,'START-SLABS'!$G21,'SAGE IMPORT'!$C:$C,'START-SLABS'!AT$7))</f>
        <v>38.049999999999997</v>
      </c>
      <c r="AU21" s="638">
        <f>IF($F21="","",SUMIFS('SAGE IMPORT'!$K:$K,'SAGE IMPORT'!$A:$A,'START-SLABS'!$F21,'SAGE IMPORT'!$B:$B,'START-SLABS'!$G21,'SAGE IMPORT'!$C:$C,'START-SLABS'!AU$7))</f>
        <v>7.4</v>
      </c>
      <c r="AV21" s="638">
        <f>IF($F21="","",SUMIFS('SAGE IMPORT'!$K:$K,'SAGE IMPORT'!$A:$A,'START-SLABS'!$F21,'SAGE IMPORT'!$B:$B,'START-SLABS'!$G21,'SAGE IMPORT'!$C:$C,'START-SLABS'!AV$7))</f>
        <v>0.67</v>
      </c>
      <c r="AW21" s="638">
        <f>IF($F21="","",SUMIFS('SAGE IMPORT'!$K:$K,'SAGE IMPORT'!$A:$A,'START-SLABS'!$F21,'SAGE IMPORT'!$B:$B,'START-SLABS'!$G21,'SAGE IMPORT'!$C:$C,'START-SLABS'!AW$7))</f>
        <v>1.66</v>
      </c>
      <c r="AX21" s="638">
        <f>IF($F21="","",SUMIFS('SAGE IMPORT'!$K:$K,'SAGE IMPORT'!$A:$A,'START-SLABS'!$F21,'SAGE IMPORT'!$B:$B,'START-SLABS'!$G21,'SAGE IMPORT'!$C:$C,'START-SLABS'!AX$7))</f>
        <v>0.67</v>
      </c>
      <c r="AZ21" s="639">
        <f t="shared" si="3"/>
        <v>489.08</v>
      </c>
      <c r="BB21" s="639">
        <f>IF(F21="","",SUMIFS('SAGE IMPORT'!$E:$E,'SAGE IMPORT'!$A:$A,'START-SLABS'!$F21,'SAGE IMPORT'!$B:$B,'START-SLABS'!$G21,'SAGE IMPORT'!$C:$C,'START-SLABS'!BB$7))</f>
        <v>11.28</v>
      </c>
      <c r="BC21" s="639">
        <f>IF(G21="","",SUMIFS('SAGE IMPORT'!$E:$E,'SAGE IMPORT'!$A:$A,'START-SLABS'!$F21,'SAGE IMPORT'!$B:$B,'START-SLABS'!$G21,'SAGE IMPORT'!$C:$C,'START-SLABS'!BC$7))</f>
        <v>477.8</v>
      </c>
      <c r="BD21" s="639">
        <f>IF(G21="","",SUMIFS('SAGE IMPORT'!$E:$E,'SAGE IMPORT'!$A:$A,'START-SLABS'!$F21,'SAGE IMPORT'!$B:$B,'START-SLABS'!$G21,'SAGE IMPORT'!$C:$C,'START-SLABS'!BD$7))</f>
        <v>0</v>
      </c>
      <c r="BE21" s="639">
        <f>IF(H21="","",SUMIFS('SAGE IMPORT'!$E:$E,'SAGE IMPORT'!$A:$A,'START-SLABS'!$F21,'SAGE IMPORT'!$B:$B,'START-SLABS'!$G21,'SAGE IMPORT'!$C:$C,'START-SLABS'!BE$7))</f>
        <v>0</v>
      </c>
      <c r="BG21" s="640" t="str">
        <f>IF(O21="","",SUMIFS('SAGE IMPORT'!$E:$E,'SAGE IMPORT'!$A:$A,'START-SLABS'!$F21,'SAGE IMPORT'!$B:$B,'START-SLABS'!$G21,'SAGE IMPORT'!$C:$C,'START-SLABS'!BG$7))</f>
        <v/>
      </c>
    </row>
    <row r="22" spans="1:59" s="132" customFormat="1" ht="18.75" customHeight="1" x14ac:dyDescent="0.3">
      <c r="A22" s="204" t="s">
        <v>385</v>
      </c>
      <c r="B22" s="204"/>
      <c r="C22" s="143"/>
      <c r="D22" s="143"/>
      <c r="E22" s="143"/>
      <c r="F22" s="868"/>
      <c r="G22" s="865"/>
      <c r="H22" s="865"/>
      <c r="I22" s="866"/>
      <c r="J22" s="144"/>
      <c r="K22" s="467"/>
      <c r="L22" s="467"/>
      <c r="M22" s="465" t="str">
        <f t="shared" si="4"/>
        <v/>
      </c>
      <c r="N22" s="146"/>
      <c r="O22" s="146"/>
      <c r="P22" s="147"/>
      <c r="Q22" s="221" t="str">
        <f>IF(F22="","",SUMIFS('SAGE IMPORT'!$E:$E,'SAGE IMPORT'!$A:$A,'START-SLABS'!$F22,'SAGE IMPORT'!$B:$B,'START-SLABS'!$G22,'SAGE IMPORT'!$C:$C,'START-SLABS'!Q$7))</f>
        <v/>
      </c>
      <c r="R22" s="221" t="str">
        <f>IF(F22="","",SUMIFS('SAGE IMPORT'!$E:$E,'SAGE IMPORT'!$A:$A,'START-SLABS'!$F22,'SAGE IMPORT'!$B:$B,'START-SLABS'!$G22,'SAGE IMPORT'!$C:$C,'START-SLABS'!R$7))</f>
        <v/>
      </c>
      <c r="S22" s="221" t="str">
        <f>IF(F22="","",SUMIFS('SAGE IMPORT'!$E:$E,'SAGE IMPORT'!$A:$A,'START-SLABS'!$F22,'SAGE IMPORT'!$B:$B,'START-SLABS'!$G22,'SAGE IMPORT'!$C:$C,'START-SLABS'!S$7))</f>
        <v/>
      </c>
      <c r="T22" s="224"/>
      <c r="U22" s="216" t="str">
        <f>IF(F22="","",SUMIFS('SAGE IMPORT'!$E:$E,'SAGE IMPORT'!$A:$A,'START-SLABS'!$F22,'SAGE IMPORT'!$B:$B,'START-SLABS'!$G22,'SAGE IMPORT'!$C:$C,'START-SLABS'!U$7))</f>
        <v/>
      </c>
      <c r="V22" s="216" t="str">
        <f>IF(F22="","",U22-SUMIFS('SAGE IMPORT'!$E:$E,'SAGE IMPORT'!$A:$A,'START-SLABS'!$F22,'SAGE IMPORT'!$B:$B,'START-SLABS'!$G22,'SAGE IMPORT'!$D:$D,'START-SLABS'!V$7))</f>
        <v/>
      </c>
      <c r="W22" s="459" t="str">
        <f t="shared" si="5"/>
        <v/>
      </c>
      <c r="X22" s="216" t="str">
        <f>IF(F22="","",SUMIFS('SAGE IMPORT'!$E:$E,'SAGE IMPORT'!$A:$A,'START-SLABS'!$F22,'SAGE IMPORT'!$B:$B,'START-SLABS'!$G22,'SAGE IMPORT'!$C:$C,'START-SLABS'!X$7))</f>
        <v/>
      </c>
      <c r="Y22" s="216" t="str">
        <f>IF(F22="","",X22-SUMIFS('SAGE IMPORT'!$E:$E,'SAGE IMPORT'!$A:$A,'START-SLABS'!$F22,'SAGE IMPORT'!$B:$B,'START-SLABS'!$G22,'SAGE IMPORT'!$D:$D,'START-SLABS'!Y$7))</f>
        <v/>
      </c>
      <c r="Z22" s="459" t="str">
        <f t="shared" si="1"/>
        <v/>
      </c>
      <c r="AA22" s="216" t="str">
        <f>IF(F22="","",SUMIFS('SAGE IMPORT'!$E:$E,'SAGE IMPORT'!$A:$A,'START-SLABS'!$F22,'SAGE IMPORT'!$B:$B,'START-SLABS'!$G22,'SAGE IMPORT'!$C:$C,'START-SLABS'!AA$7))</f>
        <v/>
      </c>
      <c r="AB22" s="216" t="str">
        <f>IF(F22="","",SUMIFS('SAGE IMPORT'!$E:$E,'SAGE IMPORT'!$A:$A,'START-SLABS'!$F22,'SAGE IMPORT'!$B:$B,'START-SLABS'!$G22,'SAGE IMPORT'!$C:$C,'START-SLABS'!AB$7))</f>
        <v/>
      </c>
      <c r="AD22" s="150" t="str">
        <f>IF(F22="","",SUMIFS('SAGE IMPORT'!$Y:$Y,'SAGE IMPORT'!$A:$A,'START-SLABS'!$F22,'SAGE IMPORT'!$B:$B,'START-SLABS'!$G22,'SAGE IMPORT'!$C:$C,'START-SLABS'!AD$7))</f>
        <v/>
      </c>
      <c r="AE22" s="151" t="str">
        <f t="shared" si="6"/>
        <v/>
      </c>
      <c r="AF22" s="150" t="str">
        <f>IF(F22="","",SUMIFS('SAGE IMPORT'!$Y:$Y,'SAGE IMPORT'!$A:$A,'START-SLABS'!$F22,'SAGE IMPORT'!$B:$B,'START-SLABS'!$G22,'SAGE IMPORT'!$C:$C,'START-SLABS'!AF$7))</f>
        <v/>
      </c>
      <c r="AG22" s="151" t="str">
        <f t="shared" si="7"/>
        <v/>
      </c>
      <c r="AI22" s="638" t="str">
        <f t="shared" si="2"/>
        <v/>
      </c>
      <c r="AK22" s="638" t="str">
        <f>IF($F22="","",SUMIFS('SAGE IMPORT'!$K:$K,'SAGE IMPORT'!$A:$A,'START-SLABS'!$F22,'SAGE IMPORT'!$B:$B,'START-SLABS'!$G22,'SAGE IMPORT'!$C:$C,'START-SLABS'!AK$7))</f>
        <v/>
      </c>
      <c r="AL22" s="638" t="str">
        <f>IF($F22="","",SUMIFS('SAGE IMPORT'!$K:$K,'SAGE IMPORT'!$A:$A,'START-SLABS'!$F22,'SAGE IMPORT'!$B:$B,'START-SLABS'!$G22,'SAGE IMPORT'!$C:$C,'START-SLABS'!AL$7))</f>
        <v/>
      </c>
      <c r="AM22" s="638" t="str">
        <f>IF($F22="","",SUMIFS('SAGE IMPORT'!$K:$K,'SAGE IMPORT'!$A:$A,'START-SLABS'!$F22,'SAGE IMPORT'!$B:$B,'START-SLABS'!$G22,'SAGE IMPORT'!$C:$C,'START-SLABS'!AM$7))</f>
        <v/>
      </c>
      <c r="AN22" s="638" t="str">
        <f>IF($F22="","",SUMIFS('SAGE IMPORT'!$K:$K,'SAGE IMPORT'!$A:$A,'START-SLABS'!$F22,'SAGE IMPORT'!$B:$B,'START-SLABS'!$G22,'SAGE IMPORT'!$C:$C,'START-SLABS'!AN$7))</f>
        <v/>
      </c>
      <c r="AO22" s="638" t="str">
        <f>IF($F22="","",SUMIFS('SAGE IMPORT'!$K:$K,'SAGE IMPORT'!$A:$A,'START-SLABS'!$F22,'SAGE IMPORT'!$B:$B,'START-SLABS'!$G22,'SAGE IMPORT'!$C:$C,'START-SLABS'!AO$7))</f>
        <v/>
      </c>
      <c r="AP22" s="638" t="str">
        <f>IF($F22="","",SUMIFS('SAGE IMPORT'!$K:$K,'SAGE IMPORT'!$A:$A,'START-SLABS'!$F22,'SAGE IMPORT'!$B:$B,'START-SLABS'!$G22,'SAGE IMPORT'!$C:$C,'START-SLABS'!AP$7))</f>
        <v/>
      </c>
      <c r="AQ22" s="638" t="str">
        <f>IF($F22="","",SUMIFS('SAGE IMPORT'!$K:$K,'SAGE IMPORT'!$A:$A,'START-SLABS'!$F22,'SAGE IMPORT'!$B:$B,'START-SLABS'!$G22,'SAGE IMPORT'!$C:$C,'START-SLABS'!AQ$7))</f>
        <v/>
      </c>
      <c r="AR22" s="638" t="str">
        <f>IF($F22="","",SUMIFS('SAGE IMPORT'!$K:$K,'SAGE IMPORT'!$A:$A,'START-SLABS'!$F22,'SAGE IMPORT'!$B:$B,'START-SLABS'!$G22,'SAGE IMPORT'!$C:$C,'START-SLABS'!AR$7))</f>
        <v/>
      </c>
      <c r="AS22" s="638" t="str">
        <f>IF($F22="","",SUMIFS('SAGE IMPORT'!$K:$K,'SAGE IMPORT'!$A:$A,'START-SLABS'!$F22,'SAGE IMPORT'!$B:$B,'START-SLABS'!$G22,'SAGE IMPORT'!$C:$C,'START-SLABS'!AS$7))</f>
        <v/>
      </c>
      <c r="AT22" s="638" t="str">
        <f>IF($F22="","",SUMIFS('SAGE IMPORT'!$K:$K,'SAGE IMPORT'!$A:$A,'START-SLABS'!$F22,'SAGE IMPORT'!$B:$B,'START-SLABS'!$G22,'SAGE IMPORT'!$C:$C,'START-SLABS'!AT$7))</f>
        <v/>
      </c>
      <c r="AU22" s="638" t="str">
        <f>IF($F22="","",SUMIFS('SAGE IMPORT'!$K:$K,'SAGE IMPORT'!$A:$A,'START-SLABS'!$F22,'SAGE IMPORT'!$B:$B,'START-SLABS'!$G22,'SAGE IMPORT'!$C:$C,'START-SLABS'!AU$7))</f>
        <v/>
      </c>
      <c r="AV22" s="638" t="str">
        <f>IF($F22="","",SUMIFS('SAGE IMPORT'!$K:$K,'SAGE IMPORT'!$A:$A,'START-SLABS'!$F22,'SAGE IMPORT'!$B:$B,'START-SLABS'!$G22,'SAGE IMPORT'!$C:$C,'START-SLABS'!AV$7))</f>
        <v/>
      </c>
      <c r="AW22" s="638" t="str">
        <f>IF($F22="","",SUMIFS('SAGE IMPORT'!$K:$K,'SAGE IMPORT'!$A:$A,'START-SLABS'!$F22,'SAGE IMPORT'!$B:$B,'START-SLABS'!$G22,'SAGE IMPORT'!$C:$C,'START-SLABS'!AW$7))</f>
        <v/>
      </c>
      <c r="AX22" s="638" t="str">
        <f>IF($F22="","",SUMIFS('SAGE IMPORT'!$K:$K,'SAGE IMPORT'!$A:$A,'START-SLABS'!$F22,'SAGE IMPORT'!$B:$B,'START-SLABS'!$G22,'SAGE IMPORT'!$C:$C,'START-SLABS'!AX$7))</f>
        <v/>
      </c>
      <c r="AZ22" s="639" t="str">
        <f t="shared" si="3"/>
        <v/>
      </c>
      <c r="BB22" s="639" t="str">
        <f>IF(F22="","",SUMIFS('SAGE IMPORT'!$E:$E,'SAGE IMPORT'!$A:$A,'START-SLABS'!$F22,'SAGE IMPORT'!$B:$B,'START-SLABS'!$G22,'SAGE IMPORT'!$C:$C,'START-SLABS'!BB$7))</f>
        <v/>
      </c>
      <c r="BC22" s="639" t="str">
        <f>IF(G22="","",SUMIFS('SAGE IMPORT'!$E:$E,'SAGE IMPORT'!$A:$A,'START-SLABS'!$F22,'SAGE IMPORT'!$B:$B,'START-SLABS'!$G22,'SAGE IMPORT'!$C:$C,'START-SLABS'!BC$7))</f>
        <v/>
      </c>
      <c r="BD22" s="639" t="str">
        <f>IF(G22="","",SUMIFS('SAGE IMPORT'!$E:$E,'SAGE IMPORT'!$A:$A,'START-SLABS'!$F22,'SAGE IMPORT'!$B:$B,'START-SLABS'!$G22,'SAGE IMPORT'!$C:$C,'START-SLABS'!BD$7))</f>
        <v/>
      </c>
      <c r="BE22" s="639" t="str">
        <f>IF(H22="","",SUMIFS('SAGE IMPORT'!$E:$E,'SAGE IMPORT'!$A:$A,'START-SLABS'!$F22,'SAGE IMPORT'!$B:$B,'START-SLABS'!$G22,'SAGE IMPORT'!$C:$C,'START-SLABS'!BE$7))</f>
        <v/>
      </c>
      <c r="BG22" s="640" t="str">
        <f>IF(O22="","",SUMIFS('SAGE IMPORT'!$E:$E,'SAGE IMPORT'!$A:$A,'START-SLABS'!$F22,'SAGE IMPORT'!$B:$B,'START-SLABS'!$G22,'SAGE IMPORT'!$C:$C,'START-SLABS'!BG$7))</f>
        <v/>
      </c>
    </row>
    <row r="23" spans="1:59" s="132" customFormat="1" ht="18.75" customHeight="1" x14ac:dyDescent="0.3">
      <c r="A23" s="204" t="s">
        <v>385</v>
      </c>
      <c r="B23" s="204"/>
      <c r="C23" s="143">
        <v>48</v>
      </c>
      <c r="D23" s="143" t="s">
        <v>898</v>
      </c>
      <c r="E23" s="143" t="s">
        <v>660</v>
      </c>
      <c r="F23" s="863" t="s">
        <v>744</v>
      </c>
      <c r="G23" s="864" t="s">
        <v>865</v>
      </c>
      <c r="H23" s="865" t="s">
        <v>875</v>
      </c>
      <c r="I23" s="866">
        <v>18341</v>
      </c>
      <c r="J23" s="144"/>
      <c r="K23" s="467"/>
      <c r="L23" s="467"/>
      <c r="M23" s="465">
        <f t="shared" si="4"/>
        <v>18341</v>
      </c>
      <c r="N23" s="146"/>
      <c r="O23" s="146"/>
      <c r="P23" s="147"/>
      <c r="Q23" s="221">
        <f>IF(F23="","",SUMIFS('SAGE IMPORT'!$E:$E,'SAGE IMPORT'!$A:$A,'START-SLABS'!$F23,'SAGE IMPORT'!$B:$B,'START-SLABS'!$G23,'SAGE IMPORT'!$C:$C,'START-SLABS'!Q$7))</f>
        <v>248.77</v>
      </c>
      <c r="R23" s="221">
        <f>IF(F23="","",SUMIFS('SAGE IMPORT'!$E:$E,'SAGE IMPORT'!$A:$A,'START-SLABS'!$F23,'SAGE IMPORT'!$B:$B,'START-SLABS'!$G23,'SAGE IMPORT'!$C:$C,'START-SLABS'!R$7))</f>
        <v>277.02</v>
      </c>
      <c r="S23" s="221">
        <f>IF(F23="","",SUMIFS('SAGE IMPORT'!$E:$E,'SAGE IMPORT'!$A:$A,'START-SLABS'!$F23,'SAGE IMPORT'!$B:$B,'START-SLABS'!$G23,'SAGE IMPORT'!$C:$C,'START-SLABS'!S$7))</f>
        <v>1605.02</v>
      </c>
      <c r="T23" s="224"/>
      <c r="U23" s="216">
        <f>IF(F23="","",SUMIFS('SAGE IMPORT'!$E:$E,'SAGE IMPORT'!$A:$A,'START-SLABS'!$F23,'SAGE IMPORT'!$B:$B,'START-SLABS'!$G23,'SAGE IMPORT'!$C:$C,'START-SLABS'!U$7))</f>
        <v>0</v>
      </c>
      <c r="V23" s="216">
        <f>IF(F23="","",U23-SUMIFS('SAGE IMPORT'!$E:$E,'SAGE IMPORT'!$A:$A,'START-SLABS'!$F23,'SAGE IMPORT'!$B:$B,'START-SLABS'!$G23,'SAGE IMPORT'!$D:$D,'START-SLABS'!V$7))</f>
        <v>0</v>
      </c>
      <c r="W23" s="459">
        <f t="shared" si="5"/>
        <v>0</v>
      </c>
      <c r="X23" s="216">
        <f>IF(F23="","",SUMIFS('SAGE IMPORT'!$E:$E,'SAGE IMPORT'!$A:$A,'START-SLABS'!$F23,'SAGE IMPORT'!$B:$B,'START-SLABS'!$G23,'SAGE IMPORT'!$C:$C,'START-SLABS'!X$7))</f>
        <v>63.410000000000004</v>
      </c>
      <c r="Y23" s="216">
        <f>IF(F23="","",X23-SUMIFS('SAGE IMPORT'!$E:$E,'SAGE IMPORT'!$A:$A,'START-SLABS'!$F23,'SAGE IMPORT'!$B:$B,'START-SLABS'!$G23,'SAGE IMPORT'!$D:$D,'START-SLABS'!Y$7))</f>
        <v>59.99</v>
      </c>
      <c r="Z23" s="459">
        <f t="shared" si="1"/>
        <v>5.7009501583597293E-2</v>
      </c>
      <c r="AA23" s="216">
        <f>IF(F23="","",SUMIFS('SAGE IMPORT'!$E:$E,'SAGE IMPORT'!$A:$A,'START-SLABS'!$F23,'SAGE IMPORT'!$B:$B,'START-SLABS'!$G23,'SAGE IMPORT'!$C:$C,'START-SLABS'!AA$7))</f>
        <v>16.350000000000001</v>
      </c>
      <c r="AB23" s="216">
        <f>IF(F23="","",SUMIFS('SAGE IMPORT'!$E:$E,'SAGE IMPORT'!$A:$A,'START-SLABS'!$F23,'SAGE IMPORT'!$B:$B,'START-SLABS'!$G23,'SAGE IMPORT'!$C:$C,'START-SLABS'!AB$7))</f>
        <v>0</v>
      </c>
      <c r="AD23" s="150">
        <f>IF(F23="","",SUMIFS('SAGE IMPORT'!$Y:$Y,'SAGE IMPORT'!$A:$A,'START-SLABS'!$F23,'SAGE IMPORT'!$B:$B,'START-SLABS'!$G23,'SAGE IMPORT'!$C:$C,'START-SLABS'!AD$7))</f>
        <v>0</v>
      </c>
      <c r="AE23" s="151">
        <f t="shared" si="6"/>
        <v>0</v>
      </c>
      <c r="AF23" s="150">
        <f>IF(F23="","",SUMIFS('SAGE IMPORT'!$Y:$Y,'SAGE IMPORT'!$A:$A,'START-SLABS'!$F23,'SAGE IMPORT'!$B:$B,'START-SLABS'!$G23,'SAGE IMPORT'!$C:$C,'START-SLABS'!AF$7))</f>
        <v>412</v>
      </c>
      <c r="AG23" s="151">
        <f t="shared" si="7"/>
        <v>6.4973978867686482</v>
      </c>
      <c r="AI23" s="638">
        <f t="shared" si="2"/>
        <v>149.33000000000001</v>
      </c>
      <c r="AK23" s="638">
        <f>IF($F23="","",SUMIFS('SAGE IMPORT'!$K:$K,'SAGE IMPORT'!$A:$A,'START-SLABS'!$F23,'SAGE IMPORT'!$B:$B,'START-SLABS'!$G23,'SAGE IMPORT'!$C:$C,'START-SLABS'!AK$7))</f>
        <v>6.42</v>
      </c>
      <c r="AL23" s="638">
        <f>IF($F23="","",SUMIFS('SAGE IMPORT'!$K:$K,'SAGE IMPORT'!$A:$A,'START-SLABS'!$F23,'SAGE IMPORT'!$B:$B,'START-SLABS'!$G23,'SAGE IMPORT'!$C:$C,'START-SLABS'!AL$7))</f>
        <v>2.86</v>
      </c>
      <c r="AM23" s="638">
        <f>IF($F23="","",SUMIFS('SAGE IMPORT'!$K:$K,'SAGE IMPORT'!$A:$A,'START-SLABS'!$F23,'SAGE IMPORT'!$B:$B,'START-SLABS'!$G23,'SAGE IMPORT'!$C:$C,'START-SLABS'!AM$7))</f>
        <v>1.54</v>
      </c>
      <c r="AN23" s="638">
        <f>IF($F23="","",SUMIFS('SAGE IMPORT'!$K:$K,'SAGE IMPORT'!$A:$A,'START-SLABS'!$F23,'SAGE IMPORT'!$B:$B,'START-SLABS'!$G23,'SAGE IMPORT'!$C:$C,'START-SLABS'!AN$7))</f>
        <v>0</v>
      </c>
      <c r="AO23" s="638">
        <f>IF($F23="","",SUMIFS('SAGE IMPORT'!$K:$K,'SAGE IMPORT'!$A:$A,'START-SLABS'!$F23,'SAGE IMPORT'!$B:$B,'START-SLABS'!$G23,'SAGE IMPORT'!$C:$C,'START-SLABS'!AO$7))</f>
        <v>27.64</v>
      </c>
      <c r="AP23" s="638">
        <f>IF($F23="","",SUMIFS('SAGE IMPORT'!$K:$K,'SAGE IMPORT'!$A:$A,'START-SLABS'!$F23,'SAGE IMPORT'!$B:$B,'START-SLABS'!$G23,'SAGE IMPORT'!$C:$C,'START-SLABS'!AP$7))</f>
        <v>40.130000000000003</v>
      </c>
      <c r="AQ23" s="638">
        <f>IF($F23="","",SUMIFS('SAGE IMPORT'!$K:$K,'SAGE IMPORT'!$A:$A,'START-SLABS'!$F23,'SAGE IMPORT'!$B:$B,'START-SLABS'!$G23,'SAGE IMPORT'!$C:$C,'START-SLABS'!AQ$7))</f>
        <v>0</v>
      </c>
      <c r="AR23" s="638">
        <f>IF($F23="","",SUMIFS('SAGE IMPORT'!$K:$K,'SAGE IMPORT'!$A:$A,'START-SLABS'!$F23,'SAGE IMPORT'!$B:$B,'START-SLABS'!$G23,'SAGE IMPORT'!$C:$C,'START-SLABS'!AR$7))</f>
        <v>0</v>
      </c>
      <c r="AS23" s="638">
        <f>IF($F23="","",SUMIFS('SAGE IMPORT'!$K:$K,'SAGE IMPORT'!$A:$A,'START-SLABS'!$F23,'SAGE IMPORT'!$B:$B,'START-SLABS'!$G23,'SAGE IMPORT'!$C:$C,'START-SLABS'!AS$7))</f>
        <v>12.35</v>
      </c>
      <c r="AT23" s="638">
        <f>IF($F23="","",SUMIFS('SAGE IMPORT'!$K:$K,'SAGE IMPORT'!$A:$A,'START-SLABS'!$F23,'SAGE IMPORT'!$B:$B,'START-SLABS'!$G23,'SAGE IMPORT'!$C:$C,'START-SLABS'!AT$7))</f>
        <v>45.86</v>
      </c>
      <c r="AU23" s="638">
        <f>IF($F23="","",SUMIFS('SAGE IMPORT'!$K:$K,'SAGE IMPORT'!$A:$A,'START-SLABS'!$F23,'SAGE IMPORT'!$B:$B,'START-SLABS'!$G23,'SAGE IMPORT'!$C:$C,'START-SLABS'!AU$7))</f>
        <v>8.92</v>
      </c>
      <c r="AV23" s="638">
        <f>IF($F23="","",SUMIFS('SAGE IMPORT'!$K:$K,'SAGE IMPORT'!$A:$A,'START-SLABS'!$F23,'SAGE IMPORT'!$B:$B,'START-SLABS'!$G23,'SAGE IMPORT'!$C:$C,'START-SLABS'!AV$7))</f>
        <v>0.8</v>
      </c>
      <c r="AW23" s="638">
        <f>IF($F23="","",SUMIFS('SAGE IMPORT'!$K:$K,'SAGE IMPORT'!$A:$A,'START-SLABS'!$F23,'SAGE IMPORT'!$B:$B,'START-SLABS'!$G23,'SAGE IMPORT'!$C:$C,'START-SLABS'!AW$7))</f>
        <v>2.0099999999999998</v>
      </c>
      <c r="AX23" s="638">
        <f>IF($F23="","",SUMIFS('SAGE IMPORT'!$K:$K,'SAGE IMPORT'!$A:$A,'START-SLABS'!$F23,'SAGE IMPORT'!$B:$B,'START-SLABS'!$G23,'SAGE IMPORT'!$C:$C,'START-SLABS'!AX$7))</f>
        <v>0.8</v>
      </c>
      <c r="AZ23" s="639">
        <f t="shared" si="3"/>
        <v>446.49</v>
      </c>
      <c r="BB23" s="639">
        <f>IF(F23="","",SUMIFS('SAGE IMPORT'!$E:$E,'SAGE IMPORT'!$A:$A,'START-SLABS'!$F23,'SAGE IMPORT'!$B:$B,'START-SLABS'!$G23,'SAGE IMPORT'!$C:$C,'START-SLABS'!BB$7))</f>
        <v>0</v>
      </c>
      <c r="BC23" s="639">
        <f>IF(G23="","",SUMIFS('SAGE IMPORT'!$E:$E,'SAGE IMPORT'!$A:$A,'START-SLABS'!$F23,'SAGE IMPORT'!$B:$B,'START-SLABS'!$G23,'SAGE IMPORT'!$C:$C,'START-SLABS'!BC$7))</f>
        <v>446.49</v>
      </c>
      <c r="BD23" s="639">
        <f>IF(G23="","",SUMIFS('SAGE IMPORT'!$E:$E,'SAGE IMPORT'!$A:$A,'START-SLABS'!$F23,'SAGE IMPORT'!$B:$B,'START-SLABS'!$G23,'SAGE IMPORT'!$C:$C,'START-SLABS'!BD$7))</f>
        <v>0</v>
      </c>
      <c r="BE23" s="639">
        <f>IF(H23="","",SUMIFS('SAGE IMPORT'!$E:$E,'SAGE IMPORT'!$A:$A,'START-SLABS'!$F23,'SAGE IMPORT'!$B:$B,'START-SLABS'!$G23,'SAGE IMPORT'!$C:$C,'START-SLABS'!BE$7))</f>
        <v>0</v>
      </c>
      <c r="BG23" s="640" t="str">
        <f>IF(O23="","",SUMIFS('SAGE IMPORT'!$E:$E,'SAGE IMPORT'!$A:$A,'START-SLABS'!$F23,'SAGE IMPORT'!$B:$B,'START-SLABS'!$G23,'SAGE IMPORT'!$C:$C,'START-SLABS'!BG$7))</f>
        <v/>
      </c>
    </row>
    <row r="24" spans="1:59" s="132" customFormat="1" ht="18.75" customHeight="1" x14ac:dyDescent="0.3">
      <c r="A24" s="204" t="s">
        <v>385</v>
      </c>
      <c r="B24" s="204"/>
      <c r="C24" s="143"/>
      <c r="D24" s="143"/>
      <c r="E24" s="143"/>
      <c r="F24" s="868"/>
      <c r="G24" s="865"/>
      <c r="H24" s="865"/>
      <c r="I24" s="866"/>
      <c r="J24" s="144"/>
      <c r="K24" s="467"/>
      <c r="L24" s="467"/>
      <c r="M24" s="465" t="str">
        <f t="shared" si="4"/>
        <v/>
      </c>
      <c r="N24" s="146"/>
      <c r="O24" s="146"/>
      <c r="P24" s="147"/>
      <c r="Q24" s="221" t="str">
        <f>IF(F24="","",SUMIFS('SAGE IMPORT'!$E:$E,'SAGE IMPORT'!$A:$A,'START-SLABS'!$F24,'SAGE IMPORT'!$B:$B,'START-SLABS'!$G24,'SAGE IMPORT'!$C:$C,'START-SLABS'!Q$7))</f>
        <v/>
      </c>
      <c r="R24" s="221" t="str">
        <f>IF(F24="","",SUMIFS('SAGE IMPORT'!$E:$E,'SAGE IMPORT'!$A:$A,'START-SLABS'!$F24,'SAGE IMPORT'!$B:$B,'START-SLABS'!$G24,'SAGE IMPORT'!$C:$C,'START-SLABS'!R$7))</f>
        <v/>
      </c>
      <c r="S24" s="221" t="str">
        <f>IF(F24="","",SUMIFS('SAGE IMPORT'!$E:$E,'SAGE IMPORT'!$A:$A,'START-SLABS'!$F24,'SAGE IMPORT'!$B:$B,'START-SLABS'!$G24,'SAGE IMPORT'!$C:$C,'START-SLABS'!S$7))</f>
        <v/>
      </c>
      <c r="T24" s="224"/>
      <c r="U24" s="216" t="str">
        <f>IF(F24="","",SUMIFS('SAGE IMPORT'!$E:$E,'SAGE IMPORT'!$A:$A,'START-SLABS'!$F24,'SAGE IMPORT'!$B:$B,'START-SLABS'!$G24,'SAGE IMPORT'!$C:$C,'START-SLABS'!U$7))</f>
        <v/>
      </c>
      <c r="V24" s="216" t="str">
        <f>IF(F24="","",U24-SUMIFS('SAGE IMPORT'!$E:$E,'SAGE IMPORT'!$A:$A,'START-SLABS'!$F24,'SAGE IMPORT'!$B:$B,'START-SLABS'!$G24,'SAGE IMPORT'!$D:$D,'START-SLABS'!V$7))</f>
        <v/>
      </c>
      <c r="W24" s="459" t="str">
        <f t="shared" si="5"/>
        <v/>
      </c>
      <c r="X24" s="216" t="str">
        <f>IF(F24="","",SUMIFS('SAGE IMPORT'!$E:$E,'SAGE IMPORT'!$A:$A,'START-SLABS'!$F24,'SAGE IMPORT'!$B:$B,'START-SLABS'!$G24,'SAGE IMPORT'!$C:$C,'START-SLABS'!X$7))</f>
        <v/>
      </c>
      <c r="Y24" s="216" t="str">
        <f>IF(F24="","",X24-SUMIFS('SAGE IMPORT'!$E:$E,'SAGE IMPORT'!$A:$A,'START-SLABS'!$F24,'SAGE IMPORT'!$B:$B,'START-SLABS'!$G24,'SAGE IMPORT'!$D:$D,'START-SLABS'!Y$7))</f>
        <v/>
      </c>
      <c r="Z24" s="459" t="str">
        <f t="shared" si="1"/>
        <v/>
      </c>
      <c r="AA24" s="216" t="str">
        <f>IF(F24="","",SUMIFS('SAGE IMPORT'!$E:$E,'SAGE IMPORT'!$A:$A,'START-SLABS'!$F24,'SAGE IMPORT'!$B:$B,'START-SLABS'!$G24,'SAGE IMPORT'!$C:$C,'START-SLABS'!AA$7))</f>
        <v/>
      </c>
      <c r="AB24" s="216" t="str">
        <f>IF(F24="","",SUMIFS('SAGE IMPORT'!$E:$E,'SAGE IMPORT'!$A:$A,'START-SLABS'!$F24,'SAGE IMPORT'!$B:$B,'START-SLABS'!$G24,'SAGE IMPORT'!$C:$C,'START-SLABS'!AB$7))</f>
        <v/>
      </c>
      <c r="AD24" s="150" t="str">
        <f>IF(F24="","",SUMIFS('SAGE IMPORT'!$Y:$Y,'SAGE IMPORT'!$A:$A,'START-SLABS'!$F24,'SAGE IMPORT'!$B:$B,'START-SLABS'!$G24,'SAGE IMPORT'!$C:$C,'START-SLABS'!AD$7))</f>
        <v/>
      </c>
      <c r="AE24" s="151" t="str">
        <f t="shared" si="6"/>
        <v/>
      </c>
      <c r="AF24" s="150" t="str">
        <f>IF(F24="","",SUMIFS('SAGE IMPORT'!$Y:$Y,'SAGE IMPORT'!$A:$A,'START-SLABS'!$F24,'SAGE IMPORT'!$B:$B,'START-SLABS'!$G24,'SAGE IMPORT'!$C:$C,'START-SLABS'!AF$7))</f>
        <v/>
      </c>
      <c r="AG24" s="151" t="str">
        <f t="shared" si="7"/>
        <v/>
      </c>
      <c r="AI24" s="638" t="str">
        <f t="shared" si="2"/>
        <v/>
      </c>
      <c r="AK24" s="638" t="str">
        <f>IF($F24="","",SUMIFS('SAGE IMPORT'!$K:$K,'SAGE IMPORT'!$A:$A,'START-SLABS'!$F24,'SAGE IMPORT'!$B:$B,'START-SLABS'!$G24,'SAGE IMPORT'!$C:$C,'START-SLABS'!AK$7))</f>
        <v/>
      </c>
      <c r="AL24" s="638" t="str">
        <f>IF($F24="","",SUMIFS('SAGE IMPORT'!$K:$K,'SAGE IMPORT'!$A:$A,'START-SLABS'!$F24,'SAGE IMPORT'!$B:$B,'START-SLABS'!$G24,'SAGE IMPORT'!$C:$C,'START-SLABS'!AL$7))</f>
        <v/>
      </c>
      <c r="AM24" s="638" t="str">
        <f>IF($F24="","",SUMIFS('SAGE IMPORT'!$K:$K,'SAGE IMPORT'!$A:$A,'START-SLABS'!$F24,'SAGE IMPORT'!$B:$B,'START-SLABS'!$G24,'SAGE IMPORT'!$C:$C,'START-SLABS'!AM$7))</f>
        <v/>
      </c>
      <c r="AN24" s="638" t="str">
        <f>IF($F24="","",SUMIFS('SAGE IMPORT'!$K:$K,'SAGE IMPORT'!$A:$A,'START-SLABS'!$F24,'SAGE IMPORT'!$B:$B,'START-SLABS'!$G24,'SAGE IMPORT'!$C:$C,'START-SLABS'!AN$7))</f>
        <v/>
      </c>
      <c r="AO24" s="638" t="str">
        <f>IF($F24="","",SUMIFS('SAGE IMPORT'!$K:$K,'SAGE IMPORT'!$A:$A,'START-SLABS'!$F24,'SAGE IMPORT'!$B:$B,'START-SLABS'!$G24,'SAGE IMPORT'!$C:$C,'START-SLABS'!AO$7))</f>
        <v/>
      </c>
      <c r="AP24" s="638" t="str">
        <f>IF($F24="","",SUMIFS('SAGE IMPORT'!$K:$K,'SAGE IMPORT'!$A:$A,'START-SLABS'!$F24,'SAGE IMPORT'!$B:$B,'START-SLABS'!$G24,'SAGE IMPORT'!$C:$C,'START-SLABS'!AP$7))</f>
        <v/>
      </c>
      <c r="AQ24" s="638" t="str">
        <f>IF($F24="","",SUMIFS('SAGE IMPORT'!$K:$K,'SAGE IMPORT'!$A:$A,'START-SLABS'!$F24,'SAGE IMPORT'!$B:$B,'START-SLABS'!$G24,'SAGE IMPORT'!$C:$C,'START-SLABS'!AQ$7))</f>
        <v/>
      </c>
      <c r="AR24" s="638" t="str">
        <f>IF($F24="","",SUMIFS('SAGE IMPORT'!$K:$K,'SAGE IMPORT'!$A:$A,'START-SLABS'!$F24,'SAGE IMPORT'!$B:$B,'START-SLABS'!$G24,'SAGE IMPORT'!$C:$C,'START-SLABS'!AR$7))</f>
        <v/>
      </c>
      <c r="AS24" s="638" t="str">
        <f>IF($F24="","",SUMIFS('SAGE IMPORT'!$K:$K,'SAGE IMPORT'!$A:$A,'START-SLABS'!$F24,'SAGE IMPORT'!$B:$B,'START-SLABS'!$G24,'SAGE IMPORT'!$C:$C,'START-SLABS'!AS$7))</f>
        <v/>
      </c>
      <c r="AT24" s="638" t="str">
        <f>IF($F24="","",SUMIFS('SAGE IMPORT'!$K:$K,'SAGE IMPORT'!$A:$A,'START-SLABS'!$F24,'SAGE IMPORT'!$B:$B,'START-SLABS'!$G24,'SAGE IMPORT'!$C:$C,'START-SLABS'!AT$7))</f>
        <v/>
      </c>
      <c r="AU24" s="638" t="str">
        <f>IF($F24="","",SUMIFS('SAGE IMPORT'!$K:$K,'SAGE IMPORT'!$A:$A,'START-SLABS'!$F24,'SAGE IMPORT'!$B:$B,'START-SLABS'!$G24,'SAGE IMPORT'!$C:$C,'START-SLABS'!AU$7))</f>
        <v/>
      </c>
      <c r="AV24" s="638" t="str">
        <f>IF($F24="","",SUMIFS('SAGE IMPORT'!$K:$K,'SAGE IMPORT'!$A:$A,'START-SLABS'!$F24,'SAGE IMPORT'!$B:$B,'START-SLABS'!$G24,'SAGE IMPORT'!$C:$C,'START-SLABS'!AV$7))</f>
        <v/>
      </c>
      <c r="AW24" s="638" t="str">
        <f>IF($F24="","",SUMIFS('SAGE IMPORT'!$K:$K,'SAGE IMPORT'!$A:$A,'START-SLABS'!$F24,'SAGE IMPORT'!$B:$B,'START-SLABS'!$G24,'SAGE IMPORT'!$C:$C,'START-SLABS'!AW$7))</f>
        <v/>
      </c>
      <c r="AX24" s="638" t="str">
        <f>IF($F24="","",SUMIFS('SAGE IMPORT'!$K:$K,'SAGE IMPORT'!$A:$A,'START-SLABS'!$F24,'SAGE IMPORT'!$B:$B,'START-SLABS'!$G24,'SAGE IMPORT'!$C:$C,'START-SLABS'!AX$7))</f>
        <v/>
      </c>
      <c r="AZ24" s="639" t="str">
        <f t="shared" si="3"/>
        <v/>
      </c>
      <c r="BB24" s="639" t="str">
        <f>IF(F24="","",SUMIFS('SAGE IMPORT'!$E:$E,'SAGE IMPORT'!$A:$A,'START-SLABS'!$F24,'SAGE IMPORT'!$B:$B,'START-SLABS'!$G24,'SAGE IMPORT'!$C:$C,'START-SLABS'!BB$7))</f>
        <v/>
      </c>
      <c r="BC24" s="639" t="str">
        <f>IF(G24="","",SUMIFS('SAGE IMPORT'!$E:$E,'SAGE IMPORT'!$A:$A,'START-SLABS'!$F24,'SAGE IMPORT'!$B:$B,'START-SLABS'!$G24,'SAGE IMPORT'!$C:$C,'START-SLABS'!BC$7))</f>
        <v/>
      </c>
      <c r="BD24" s="639" t="str">
        <f>IF(G24="","",SUMIFS('SAGE IMPORT'!$E:$E,'SAGE IMPORT'!$A:$A,'START-SLABS'!$F24,'SAGE IMPORT'!$B:$B,'START-SLABS'!$G24,'SAGE IMPORT'!$C:$C,'START-SLABS'!BD$7))</f>
        <v/>
      </c>
      <c r="BE24" s="639" t="str">
        <f>IF(H24="","",SUMIFS('SAGE IMPORT'!$E:$E,'SAGE IMPORT'!$A:$A,'START-SLABS'!$F24,'SAGE IMPORT'!$B:$B,'START-SLABS'!$G24,'SAGE IMPORT'!$C:$C,'START-SLABS'!BE$7))</f>
        <v/>
      </c>
      <c r="BG24" s="640" t="str">
        <f>IF(O24="","",SUMIFS('SAGE IMPORT'!$E:$E,'SAGE IMPORT'!$A:$A,'START-SLABS'!$F24,'SAGE IMPORT'!$B:$B,'START-SLABS'!$G24,'SAGE IMPORT'!$C:$C,'START-SLABS'!BG$7))</f>
        <v/>
      </c>
    </row>
    <row r="25" spans="1:59" s="132" customFormat="1" ht="18.75" customHeight="1" x14ac:dyDescent="0.3">
      <c r="A25" s="204" t="s">
        <v>385</v>
      </c>
      <c r="B25" s="204"/>
      <c r="C25" s="143">
        <v>49</v>
      </c>
      <c r="D25" s="143" t="s">
        <v>899</v>
      </c>
      <c r="E25" s="143" t="s">
        <v>659</v>
      </c>
      <c r="F25" s="863" t="s">
        <v>742</v>
      </c>
      <c r="G25" s="864" t="s">
        <v>737</v>
      </c>
      <c r="H25" s="864" t="s">
        <v>737</v>
      </c>
      <c r="I25" s="866">
        <v>16511</v>
      </c>
      <c r="J25" s="144"/>
      <c r="K25" s="467"/>
      <c r="L25" s="467"/>
      <c r="M25" s="465">
        <f t="shared" si="4"/>
        <v>16511</v>
      </c>
      <c r="N25" s="146"/>
      <c r="O25" s="146"/>
      <c r="P25" s="147"/>
      <c r="Q25" s="221">
        <f>IF(F25="","",SUMIFS('SAGE IMPORT'!$E:$E,'SAGE IMPORT'!$A:$A,'START-SLABS'!$F25,'SAGE IMPORT'!$B:$B,'START-SLABS'!$G25,'SAGE IMPORT'!$C:$C,'START-SLABS'!Q$7))</f>
        <v>234.12</v>
      </c>
      <c r="R25" s="221">
        <f>IF(F25="","",SUMIFS('SAGE IMPORT'!$E:$E,'SAGE IMPORT'!$A:$A,'START-SLABS'!$F25,'SAGE IMPORT'!$B:$B,'START-SLABS'!$G25,'SAGE IMPORT'!$C:$C,'START-SLABS'!R$7))</f>
        <v>312.04000000000002</v>
      </c>
      <c r="S25" s="221">
        <f>IF(F25="","",SUMIFS('SAGE IMPORT'!$E:$E,'SAGE IMPORT'!$A:$A,'START-SLABS'!$F25,'SAGE IMPORT'!$B:$B,'START-SLABS'!$G25,'SAGE IMPORT'!$C:$C,'START-SLABS'!S$7))</f>
        <v>1302.68</v>
      </c>
      <c r="T25" s="224"/>
      <c r="U25" s="216">
        <f>IF(F25="","",SUMIFS('SAGE IMPORT'!$E:$E,'SAGE IMPORT'!$A:$A,'START-SLABS'!$F25,'SAGE IMPORT'!$B:$B,'START-SLABS'!$G25,'SAGE IMPORT'!$C:$C,'START-SLABS'!U$7))</f>
        <v>0</v>
      </c>
      <c r="V25" s="216">
        <f>IF(F25="","",U25-SUMIFS('SAGE IMPORT'!$E:$E,'SAGE IMPORT'!$A:$A,'START-SLABS'!$F25,'SAGE IMPORT'!$B:$B,'START-SLABS'!$G25,'SAGE IMPORT'!$D:$D,'START-SLABS'!V$7))</f>
        <v>0</v>
      </c>
      <c r="W25" s="459">
        <f t="shared" si="5"/>
        <v>0</v>
      </c>
      <c r="X25" s="216">
        <f>IF(F25="","",SUMIFS('SAGE IMPORT'!$E:$E,'SAGE IMPORT'!$A:$A,'START-SLABS'!$F25,'SAGE IMPORT'!$B:$B,'START-SLABS'!$G25,'SAGE IMPORT'!$C:$C,'START-SLABS'!X$7))</f>
        <v>56.71</v>
      </c>
      <c r="Y25" s="216">
        <f>IF(F25="","",X25-SUMIFS('SAGE IMPORT'!$E:$E,'SAGE IMPORT'!$A:$A,'START-SLABS'!$F25,'SAGE IMPORT'!$B:$B,'START-SLABS'!$G25,'SAGE IMPORT'!$D:$D,'START-SLABS'!Y$7))</f>
        <v>53.31</v>
      </c>
      <c r="Z25" s="459">
        <f t="shared" si="1"/>
        <v>6.3777902832489186E-2</v>
      </c>
      <c r="AA25" s="216">
        <f>IF(F25="","",SUMIFS('SAGE IMPORT'!$E:$E,'SAGE IMPORT'!$A:$A,'START-SLABS'!$F25,'SAGE IMPORT'!$B:$B,'START-SLABS'!$G25,'SAGE IMPORT'!$C:$C,'START-SLABS'!AA$7))</f>
        <v>13.27</v>
      </c>
      <c r="AB25" s="216">
        <f>IF(F25="","",SUMIFS('SAGE IMPORT'!$E:$E,'SAGE IMPORT'!$A:$A,'START-SLABS'!$F25,'SAGE IMPORT'!$B:$B,'START-SLABS'!$G25,'SAGE IMPORT'!$C:$C,'START-SLABS'!AB$7))</f>
        <v>0</v>
      </c>
      <c r="AD25" s="150">
        <f>IF(F25="","",SUMIFS('SAGE IMPORT'!$Y:$Y,'SAGE IMPORT'!$A:$A,'START-SLABS'!$F25,'SAGE IMPORT'!$B:$B,'START-SLABS'!$G25,'SAGE IMPORT'!$C:$C,'START-SLABS'!AD$7))</f>
        <v>0</v>
      </c>
      <c r="AE25" s="151">
        <f t="shared" si="6"/>
        <v>0</v>
      </c>
      <c r="AF25" s="150">
        <f>IF(F25="","",SUMIFS('SAGE IMPORT'!$Y:$Y,'SAGE IMPORT'!$A:$A,'START-SLABS'!$F25,'SAGE IMPORT'!$B:$B,'START-SLABS'!$G25,'SAGE IMPORT'!$C:$C,'START-SLABS'!AF$7))</f>
        <v>369</v>
      </c>
      <c r="AG25" s="151">
        <f t="shared" si="7"/>
        <v>6.5067889261153233</v>
      </c>
      <c r="AI25" s="638">
        <f t="shared" si="2"/>
        <v>125.25</v>
      </c>
      <c r="AK25" s="638">
        <f>IF($F25="","",SUMIFS('SAGE IMPORT'!$K:$K,'SAGE IMPORT'!$A:$A,'START-SLABS'!$F25,'SAGE IMPORT'!$B:$B,'START-SLABS'!$G25,'SAGE IMPORT'!$C:$C,'START-SLABS'!AK$7))</f>
        <v>5.21</v>
      </c>
      <c r="AL25" s="638">
        <f>IF($F25="","",SUMIFS('SAGE IMPORT'!$K:$K,'SAGE IMPORT'!$A:$A,'START-SLABS'!$F25,'SAGE IMPORT'!$B:$B,'START-SLABS'!$G25,'SAGE IMPORT'!$C:$C,'START-SLABS'!AL$7))</f>
        <v>2.3199999999999998</v>
      </c>
      <c r="AM25" s="638">
        <f>IF($F25="","",SUMIFS('SAGE IMPORT'!$K:$K,'SAGE IMPORT'!$A:$A,'START-SLABS'!$F25,'SAGE IMPORT'!$B:$B,'START-SLABS'!$G25,'SAGE IMPORT'!$C:$C,'START-SLABS'!AM$7))</f>
        <v>1.73</v>
      </c>
      <c r="AN25" s="638">
        <f>IF($F25="","",SUMIFS('SAGE IMPORT'!$K:$K,'SAGE IMPORT'!$A:$A,'START-SLABS'!$F25,'SAGE IMPORT'!$B:$B,'START-SLABS'!$G25,'SAGE IMPORT'!$C:$C,'START-SLABS'!AN$7))</f>
        <v>0</v>
      </c>
      <c r="AO25" s="638">
        <f>IF($F25="","",SUMIFS('SAGE IMPORT'!$K:$K,'SAGE IMPORT'!$A:$A,'START-SLABS'!$F25,'SAGE IMPORT'!$B:$B,'START-SLABS'!$G25,'SAGE IMPORT'!$C:$C,'START-SLABS'!AO$7))</f>
        <v>26.01</v>
      </c>
      <c r="AP25" s="638">
        <f>IF($F25="","",SUMIFS('SAGE IMPORT'!$K:$K,'SAGE IMPORT'!$A:$A,'START-SLABS'!$F25,'SAGE IMPORT'!$B:$B,'START-SLABS'!$G25,'SAGE IMPORT'!$C:$C,'START-SLABS'!AP$7))</f>
        <v>32.57</v>
      </c>
      <c r="AQ25" s="638">
        <f>IF($F25="","",SUMIFS('SAGE IMPORT'!$K:$K,'SAGE IMPORT'!$A:$A,'START-SLABS'!$F25,'SAGE IMPORT'!$B:$B,'START-SLABS'!$G25,'SAGE IMPORT'!$C:$C,'START-SLABS'!AQ$7))</f>
        <v>0</v>
      </c>
      <c r="AR25" s="638">
        <f>IF($F25="","",SUMIFS('SAGE IMPORT'!$K:$K,'SAGE IMPORT'!$A:$A,'START-SLABS'!$F25,'SAGE IMPORT'!$B:$B,'START-SLABS'!$G25,'SAGE IMPORT'!$C:$C,'START-SLABS'!AR$7))</f>
        <v>0</v>
      </c>
      <c r="AS25" s="638">
        <f>IF($F25="","",SUMIFS('SAGE IMPORT'!$K:$K,'SAGE IMPORT'!$A:$A,'START-SLABS'!$F25,'SAGE IMPORT'!$B:$B,'START-SLABS'!$G25,'SAGE IMPORT'!$C:$C,'START-SLABS'!AS$7))</f>
        <v>10.02</v>
      </c>
      <c r="AT25" s="638">
        <f>IF($F25="","",SUMIFS('SAGE IMPORT'!$K:$K,'SAGE IMPORT'!$A:$A,'START-SLABS'!$F25,'SAGE IMPORT'!$B:$B,'START-SLABS'!$G25,'SAGE IMPORT'!$C:$C,'START-SLABS'!AT$7))</f>
        <v>37.22</v>
      </c>
      <c r="AU25" s="638">
        <f>IF($F25="","",SUMIFS('SAGE IMPORT'!$K:$K,'SAGE IMPORT'!$A:$A,'START-SLABS'!$F25,'SAGE IMPORT'!$B:$B,'START-SLABS'!$G25,'SAGE IMPORT'!$C:$C,'START-SLABS'!AU$7))</f>
        <v>7.24</v>
      </c>
      <c r="AV25" s="638">
        <f>IF($F25="","",SUMIFS('SAGE IMPORT'!$K:$K,'SAGE IMPORT'!$A:$A,'START-SLABS'!$F25,'SAGE IMPORT'!$B:$B,'START-SLABS'!$G25,'SAGE IMPORT'!$C:$C,'START-SLABS'!AV$7))</f>
        <v>0.65</v>
      </c>
      <c r="AW25" s="638">
        <f>IF($F25="","",SUMIFS('SAGE IMPORT'!$K:$K,'SAGE IMPORT'!$A:$A,'START-SLABS'!$F25,'SAGE IMPORT'!$B:$B,'START-SLABS'!$G25,'SAGE IMPORT'!$C:$C,'START-SLABS'!AW$7))</f>
        <v>1.63</v>
      </c>
      <c r="AX25" s="638">
        <f>IF($F25="","",SUMIFS('SAGE IMPORT'!$K:$K,'SAGE IMPORT'!$A:$A,'START-SLABS'!$F25,'SAGE IMPORT'!$B:$B,'START-SLABS'!$G25,'SAGE IMPORT'!$C:$C,'START-SLABS'!AX$7))</f>
        <v>0.65</v>
      </c>
      <c r="AZ25" s="639">
        <f t="shared" si="3"/>
        <v>444.85999999999996</v>
      </c>
      <c r="BB25" s="639">
        <f>IF(F25="","",SUMIFS('SAGE IMPORT'!$E:$E,'SAGE IMPORT'!$A:$A,'START-SLABS'!$F25,'SAGE IMPORT'!$B:$B,'START-SLABS'!$G25,'SAGE IMPORT'!$C:$C,'START-SLABS'!BB$7))</f>
        <v>11.28</v>
      </c>
      <c r="BC25" s="639">
        <f>IF(G25="","",SUMIFS('SAGE IMPORT'!$E:$E,'SAGE IMPORT'!$A:$A,'START-SLABS'!$F25,'SAGE IMPORT'!$B:$B,'START-SLABS'!$G25,'SAGE IMPORT'!$C:$C,'START-SLABS'!BC$7))</f>
        <v>433.58</v>
      </c>
      <c r="BD25" s="639">
        <f>IF(G25="","",SUMIFS('SAGE IMPORT'!$E:$E,'SAGE IMPORT'!$A:$A,'START-SLABS'!$F25,'SAGE IMPORT'!$B:$B,'START-SLABS'!$G25,'SAGE IMPORT'!$C:$C,'START-SLABS'!BD$7))</f>
        <v>0</v>
      </c>
      <c r="BE25" s="639">
        <f>IF(H25="","",SUMIFS('SAGE IMPORT'!$E:$E,'SAGE IMPORT'!$A:$A,'START-SLABS'!$F25,'SAGE IMPORT'!$B:$B,'START-SLABS'!$G25,'SAGE IMPORT'!$C:$C,'START-SLABS'!BE$7))</f>
        <v>0</v>
      </c>
      <c r="BG25" s="640" t="str">
        <f>IF(O25="","",SUMIFS('SAGE IMPORT'!$E:$E,'SAGE IMPORT'!$A:$A,'START-SLABS'!$F25,'SAGE IMPORT'!$B:$B,'START-SLABS'!$G25,'SAGE IMPORT'!$C:$C,'START-SLABS'!BG$7))</f>
        <v/>
      </c>
    </row>
    <row r="26" spans="1:59" s="132" customFormat="1" ht="18.75" customHeight="1" x14ac:dyDescent="0.3">
      <c r="A26" s="204" t="s">
        <v>385</v>
      </c>
      <c r="B26" s="204"/>
      <c r="C26" s="143"/>
      <c r="D26" s="143"/>
      <c r="E26" s="143"/>
      <c r="F26" s="869"/>
      <c r="G26" s="869"/>
      <c r="H26" s="869"/>
      <c r="I26" s="866"/>
      <c r="J26" s="144"/>
      <c r="K26" s="467"/>
      <c r="L26" s="467"/>
      <c r="M26" s="465" t="str">
        <f t="shared" si="4"/>
        <v/>
      </c>
      <c r="N26" s="146"/>
      <c r="O26" s="146"/>
      <c r="P26" s="147"/>
      <c r="Q26" s="221" t="str">
        <f>IF(F26="","",SUMIFS('SAGE IMPORT'!$E:$E,'SAGE IMPORT'!$A:$A,'START-SLABS'!$F26,'SAGE IMPORT'!$B:$B,'START-SLABS'!$G26,'SAGE IMPORT'!$C:$C,'START-SLABS'!Q$7))</f>
        <v/>
      </c>
      <c r="R26" s="221" t="str">
        <f>IF(F26="","",SUMIFS('SAGE IMPORT'!$E:$E,'SAGE IMPORT'!$A:$A,'START-SLABS'!$F26,'SAGE IMPORT'!$B:$B,'START-SLABS'!$G26,'SAGE IMPORT'!$C:$C,'START-SLABS'!R$7))</f>
        <v/>
      </c>
      <c r="S26" s="221" t="str">
        <f>IF(F26="","",SUMIFS('SAGE IMPORT'!$E:$E,'SAGE IMPORT'!$A:$A,'START-SLABS'!$F26,'SAGE IMPORT'!$B:$B,'START-SLABS'!$G26,'SAGE IMPORT'!$C:$C,'START-SLABS'!S$7))</f>
        <v/>
      </c>
      <c r="T26" s="224"/>
      <c r="U26" s="216" t="str">
        <f>IF(F26="","",SUMIFS('SAGE IMPORT'!$E:$E,'SAGE IMPORT'!$A:$A,'START-SLABS'!$F26,'SAGE IMPORT'!$B:$B,'START-SLABS'!$G26,'SAGE IMPORT'!$C:$C,'START-SLABS'!U$7))</f>
        <v/>
      </c>
      <c r="V26" s="216" t="str">
        <f>IF(F26="","",U26-SUMIFS('SAGE IMPORT'!$E:$E,'SAGE IMPORT'!$A:$A,'START-SLABS'!$F26,'SAGE IMPORT'!$B:$B,'START-SLABS'!$G26,'SAGE IMPORT'!$D:$D,'START-SLABS'!V$7))</f>
        <v/>
      </c>
      <c r="W26" s="459" t="str">
        <f>IF(U26="","",IFERROR((U26-V26)/V26,0))</f>
        <v/>
      </c>
      <c r="X26" s="216" t="str">
        <f>IF(F26="","",SUMIFS('SAGE IMPORT'!$E:$E,'SAGE IMPORT'!$A:$A,'START-SLABS'!$F26,'SAGE IMPORT'!$B:$B,'START-SLABS'!$G26,'SAGE IMPORT'!$C:$C,'START-SLABS'!X$7))</f>
        <v/>
      </c>
      <c r="Y26" s="216" t="str">
        <f>IF(F26="","",X26-SUMIFS('SAGE IMPORT'!$E:$E,'SAGE IMPORT'!$A:$A,'START-SLABS'!$F26,'SAGE IMPORT'!$B:$B,'START-SLABS'!$G26,'SAGE IMPORT'!$D:$D,'START-SLABS'!Y$7))</f>
        <v/>
      </c>
      <c r="Z26" s="459" t="str">
        <f t="shared" si="1"/>
        <v/>
      </c>
      <c r="AA26" s="216" t="str">
        <f>IF(F26="","",SUMIFS('SAGE IMPORT'!$E:$E,'SAGE IMPORT'!$A:$A,'START-SLABS'!$F26,'SAGE IMPORT'!$B:$B,'START-SLABS'!$G26,'SAGE IMPORT'!$C:$C,'START-SLABS'!AA$7))</f>
        <v/>
      </c>
      <c r="AB26" s="216" t="str">
        <f>IF(F26="","",SUMIFS('SAGE IMPORT'!$E:$E,'SAGE IMPORT'!$A:$A,'START-SLABS'!$F26,'SAGE IMPORT'!$B:$B,'START-SLABS'!$G26,'SAGE IMPORT'!$C:$C,'START-SLABS'!AB$7))</f>
        <v/>
      </c>
      <c r="AD26" s="150" t="str">
        <f>IF(F26="","",SUMIFS('SAGE IMPORT'!$Y:$Y,'SAGE IMPORT'!$A:$A,'START-SLABS'!$F26,'SAGE IMPORT'!$B:$B,'START-SLABS'!$G26,'SAGE IMPORT'!$C:$C,'START-SLABS'!AD$7))</f>
        <v/>
      </c>
      <c r="AE26" s="151" t="str">
        <f t="shared" si="6"/>
        <v/>
      </c>
      <c r="AF26" s="150" t="str">
        <f>IF(F26="","",SUMIFS('SAGE IMPORT'!$Y:$Y,'SAGE IMPORT'!$A:$A,'START-SLABS'!$F26,'SAGE IMPORT'!$B:$B,'START-SLABS'!$G26,'SAGE IMPORT'!$C:$C,'START-SLABS'!AF$7))</f>
        <v/>
      </c>
      <c r="AG26" s="151" t="str">
        <f t="shared" si="7"/>
        <v/>
      </c>
      <c r="AI26" s="638" t="str">
        <f t="shared" si="2"/>
        <v/>
      </c>
      <c r="AK26" s="638" t="str">
        <f>IF($F26="","",SUMIFS('SAGE IMPORT'!$K:$K,'SAGE IMPORT'!$A:$A,'START-SLABS'!$F26,'SAGE IMPORT'!$B:$B,'START-SLABS'!$G26,'SAGE IMPORT'!$C:$C,'START-SLABS'!AK$7))</f>
        <v/>
      </c>
      <c r="AL26" s="638" t="str">
        <f>IF($F26="","",SUMIFS('SAGE IMPORT'!$K:$K,'SAGE IMPORT'!$A:$A,'START-SLABS'!$F26,'SAGE IMPORT'!$B:$B,'START-SLABS'!$G26,'SAGE IMPORT'!$C:$C,'START-SLABS'!AL$7))</f>
        <v/>
      </c>
      <c r="AM26" s="638" t="str">
        <f>IF($F26="","",SUMIFS('SAGE IMPORT'!$K:$K,'SAGE IMPORT'!$A:$A,'START-SLABS'!$F26,'SAGE IMPORT'!$B:$B,'START-SLABS'!$G26,'SAGE IMPORT'!$C:$C,'START-SLABS'!AM$7))</f>
        <v/>
      </c>
      <c r="AN26" s="638" t="str">
        <f>IF($F26="","",SUMIFS('SAGE IMPORT'!$K:$K,'SAGE IMPORT'!$A:$A,'START-SLABS'!$F26,'SAGE IMPORT'!$B:$B,'START-SLABS'!$G26,'SAGE IMPORT'!$C:$C,'START-SLABS'!AN$7))</f>
        <v/>
      </c>
      <c r="AO26" s="638" t="str">
        <f>IF($F26="","",SUMIFS('SAGE IMPORT'!$K:$K,'SAGE IMPORT'!$A:$A,'START-SLABS'!$F26,'SAGE IMPORT'!$B:$B,'START-SLABS'!$G26,'SAGE IMPORT'!$C:$C,'START-SLABS'!AO$7))</f>
        <v/>
      </c>
      <c r="AP26" s="638" t="str">
        <f>IF($F26="","",SUMIFS('SAGE IMPORT'!$K:$K,'SAGE IMPORT'!$A:$A,'START-SLABS'!$F26,'SAGE IMPORT'!$B:$B,'START-SLABS'!$G26,'SAGE IMPORT'!$C:$C,'START-SLABS'!AP$7))</f>
        <v/>
      </c>
      <c r="AQ26" s="638" t="str">
        <f>IF($F26="","",SUMIFS('SAGE IMPORT'!$K:$K,'SAGE IMPORT'!$A:$A,'START-SLABS'!$F26,'SAGE IMPORT'!$B:$B,'START-SLABS'!$G26,'SAGE IMPORT'!$C:$C,'START-SLABS'!AQ$7))</f>
        <v/>
      </c>
      <c r="AR26" s="638" t="str">
        <f>IF($F26="","",SUMIFS('SAGE IMPORT'!$K:$K,'SAGE IMPORT'!$A:$A,'START-SLABS'!$F26,'SAGE IMPORT'!$B:$B,'START-SLABS'!$G26,'SAGE IMPORT'!$C:$C,'START-SLABS'!AR$7))</f>
        <v/>
      </c>
      <c r="AS26" s="638" t="str">
        <f>IF($F26="","",SUMIFS('SAGE IMPORT'!$K:$K,'SAGE IMPORT'!$A:$A,'START-SLABS'!$F26,'SAGE IMPORT'!$B:$B,'START-SLABS'!$G26,'SAGE IMPORT'!$C:$C,'START-SLABS'!AS$7))</f>
        <v/>
      </c>
      <c r="AT26" s="638" t="str">
        <f>IF($F26="","",SUMIFS('SAGE IMPORT'!$K:$K,'SAGE IMPORT'!$A:$A,'START-SLABS'!$F26,'SAGE IMPORT'!$B:$B,'START-SLABS'!$G26,'SAGE IMPORT'!$C:$C,'START-SLABS'!AT$7))</f>
        <v/>
      </c>
      <c r="AU26" s="638" t="str">
        <f>IF($F26="","",SUMIFS('SAGE IMPORT'!$K:$K,'SAGE IMPORT'!$A:$A,'START-SLABS'!$F26,'SAGE IMPORT'!$B:$B,'START-SLABS'!$G26,'SAGE IMPORT'!$C:$C,'START-SLABS'!AU$7))</f>
        <v/>
      </c>
      <c r="AV26" s="638" t="str">
        <f>IF($F26="","",SUMIFS('SAGE IMPORT'!$K:$K,'SAGE IMPORT'!$A:$A,'START-SLABS'!$F26,'SAGE IMPORT'!$B:$B,'START-SLABS'!$G26,'SAGE IMPORT'!$C:$C,'START-SLABS'!AV$7))</f>
        <v/>
      </c>
      <c r="AW26" s="638" t="str">
        <f>IF($F26="","",SUMIFS('SAGE IMPORT'!$K:$K,'SAGE IMPORT'!$A:$A,'START-SLABS'!$F26,'SAGE IMPORT'!$B:$B,'START-SLABS'!$G26,'SAGE IMPORT'!$C:$C,'START-SLABS'!AW$7))</f>
        <v/>
      </c>
      <c r="AX26" s="638" t="str">
        <f>IF($F26="","",SUMIFS('SAGE IMPORT'!$K:$K,'SAGE IMPORT'!$A:$A,'START-SLABS'!$F26,'SAGE IMPORT'!$B:$B,'START-SLABS'!$G26,'SAGE IMPORT'!$C:$C,'START-SLABS'!AX$7))</f>
        <v/>
      </c>
      <c r="AZ26" s="639" t="str">
        <f t="shared" si="3"/>
        <v/>
      </c>
      <c r="BB26" s="639" t="str">
        <f>IF(F26="","",SUMIFS('SAGE IMPORT'!$E:$E,'SAGE IMPORT'!$A:$A,'START-SLABS'!$F26,'SAGE IMPORT'!$B:$B,'START-SLABS'!$G26,'SAGE IMPORT'!$C:$C,'START-SLABS'!BB$7))</f>
        <v/>
      </c>
      <c r="BC26" s="639" t="str">
        <f>IF(G26="","",SUMIFS('SAGE IMPORT'!$E:$E,'SAGE IMPORT'!$A:$A,'START-SLABS'!$F26,'SAGE IMPORT'!$B:$B,'START-SLABS'!$G26,'SAGE IMPORT'!$C:$C,'START-SLABS'!BC$7))</f>
        <v/>
      </c>
      <c r="BD26" s="639" t="str">
        <f>IF(G26="","",SUMIFS('SAGE IMPORT'!$E:$E,'SAGE IMPORT'!$A:$A,'START-SLABS'!$F26,'SAGE IMPORT'!$B:$B,'START-SLABS'!$G26,'SAGE IMPORT'!$C:$C,'START-SLABS'!BD$7))</f>
        <v/>
      </c>
      <c r="BE26" s="639" t="str">
        <f>IF(H26="","",SUMIFS('SAGE IMPORT'!$E:$E,'SAGE IMPORT'!$A:$A,'START-SLABS'!$F26,'SAGE IMPORT'!$B:$B,'START-SLABS'!$G26,'SAGE IMPORT'!$C:$C,'START-SLABS'!BE$7))</f>
        <v/>
      </c>
      <c r="BG26" s="640" t="str">
        <f>IF(O26="","",SUMIFS('SAGE IMPORT'!$E:$E,'SAGE IMPORT'!$A:$A,'START-SLABS'!$F26,'SAGE IMPORT'!$B:$B,'START-SLABS'!$G26,'SAGE IMPORT'!$C:$C,'START-SLABS'!BG$7))</f>
        <v/>
      </c>
    </row>
    <row r="27" spans="1:59" s="132" customFormat="1" ht="18.75" customHeight="1" x14ac:dyDescent="0.3">
      <c r="A27" s="204" t="s">
        <v>385</v>
      </c>
      <c r="B27" s="204"/>
      <c r="C27" s="143">
        <v>50</v>
      </c>
      <c r="D27" s="143" t="s">
        <v>900</v>
      </c>
      <c r="E27" s="143" t="s">
        <v>659</v>
      </c>
      <c r="F27" s="863" t="s">
        <v>743</v>
      </c>
      <c r="G27" s="864" t="s">
        <v>739</v>
      </c>
      <c r="H27" s="865" t="s">
        <v>740</v>
      </c>
      <c r="I27" s="866">
        <v>21293</v>
      </c>
      <c r="J27" s="144"/>
      <c r="K27" s="467"/>
      <c r="L27" s="467"/>
      <c r="M27" s="465">
        <f t="shared" si="4"/>
        <v>21293</v>
      </c>
      <c r="N27" s="146"/>
      <c r="O27" s="146"/>
      <c r="P27" s="147"/>
      <c r="Q27" s="221">
        <f>IF(F27="","",SUMIFS('SAGE IMPORT'!$E:$E,'SAGE IMPORT'!$A:$A,'START-SLABS'!$F27,'SAGE IMPORT'!$B:$B,'START-SLABS'!$G27,'SAGE IMPORT'!$C:$C,'START-SLABS'!Q$7))</f>
        <v>287.61</v>
      </c>
      <c r="R27" s="221">
        <f>IF(F27="","",SUMIFS('SAGE IMPORT'!$E:$E,'SAGE IMPORT'!$A:$A,'START-SLABS'!$F27,'SAGE IMPORT'!$B:$B,'START-SLABS'!$G27,'SAGE IMPORT'!$C:$C,'START-SLABS'!R$7))</f>
        <v>355.9</v>
      </c>
      <c r="S27" s="221">
        <f>IF(F27="","",SUMIFS('SAGE IMPORT'!$E:$E,'SAGE IMPORT'!$A:$A,'START-SLABS'!$F27,'SAGE IMPORT'!$B:$B,'START-SLABS'!$G27,'SAGE IMPORT'!$C:$C,'START-SLABS'!S$7))</f>
        <v>1602.65</v>
      </c>
      <c r="T27" s="224"/>
      <c r="U27" s="216">
        <f>IF(F27="","",SUMIFS('SAGE IMPORT'!$E:$E,'SAGE IMPORT'!$A:$A,'START-SLABS'!$F27,'SAGE IMPORT'!$B:$B,'START-SLABS'!$G27,'SAGE IMPORT'!$C:$C,'START-SLABS'!U$7))</f>
        <v>0</v>
      </c>
      <c r="V27" s="216">
        <f>IF(F27="","",U27-SUMIFS('SAGE IMPORT'!$E:$E,'SAGE IMPORT'!$A:$A,'START-SLABS'!$F27,'SAGE IMPORT'!$B:$B,'START-SLABS'!$G27,'SAGE IMPORT'!$D:$D,'START-SLABS'!V$7))</f>
        <v>0</v>
      </c>
      <c r="W27" s="459">
        <f t="shared" si="5"/>
        <v>0</v>
      </c>
      <c r="X27" s="216">
        <f>IF(F27="","",SUMIFS('SAGE IMPORT'!$E:$E,'SAGE IMPORT'!$A:$A,'START-SLABS'!$F27,'SAGE IMPORT'!$B:$B,'START-SLABS'!$G27,'SAGE IMPORT'!$C:$C,'START-SLABS'!X$7))</f>
        <v>66.66</v>
      </c>
      <c r="Y27" s="216">
        <f>IF(F27="","",X27-SUMIFS('SAGE IMPORT'!$E:$E,'SAGE IMPORT'!$A:$A,'START-SLABS'!$F27,'SAGE IMPORT'!$B:$B,'START-SLABS'!$G27,'SAGE IMPORT'!$D:$D,'START-SLABS'!Y$7))</f>
        <v>62.87</v>
      </c>
      <c r="Z27" s="459">
        <f t="shared" si="1"/>
        <v>6.0283123906473668E-2</v>
      </c>
      <c r="AA27" s="216">
        <f>IF(F27="","",SUMIFS('SAGE IMPORT'!$E:$E,'SAGE IMPORT'!$A:$A,'START-SLABS'!$F27,'SAGE IMPORT'!$B:$B,'START-SLABS'!$G27,'SAGE IMPORT'!$C:$C,'START-SLABS'!AA$7))</f>
        <v>16.32</v>
      </c>
      <c r="AB27" s="216">
        <f>IF(F27="","",SUMIFS('SAGE IMPORT'!$E:$E,'SAGE IMPORT'!$A:$A,'START-SLABS'!$F27,'SAGE IMPORT'!$B:$B,'START-SLABS'!$G27,'SAGE IMPORT'!$C:$C,'START-SLABS'!AB$7))</f>
        <v>0</v>
      </c>
      <c r="AD27" s="150">
        <f>IF(F27="","",SUMIFS('SAGE IMPORT'!$Y:$Y,'SAGE IMPORT'!$A:$A,'START-SLABS'!$F27,'SAGE IMPORT'!$B:$B,'START-SLABS'!$G27,'SAGE IMPORT'!$C:$C,'START-SLABS'!AD$7))</f>
        <v>0</v>
      </c>
      <c r="AE27" s="151">
        <f t="shared" si="6"/>
        <v>0</v>
      </c>
      <c r="AF27" s="150">
        <f>IF(F27="","",SUMIFS('SAGE IMPORT'!$Y:$Y,'SAGE IMPORT'!$A:$A,'START-SLABS'!$F27,'SAGE IMPORT'!$B:$B,'START-SLABS'!$G27,'SAGE IMPORT'!$C:$C,'START-SLABS'!AF$7))</f>
        <v>433</v>
      </c>
      <c r="AG27" s="151">
        <f t="shared" si="7"/>
        <v>6.495649564956496</v>
      </c>
      <c r="AI27" s="638">
        <f t="shared" si="2"/>
        <v>153.89000000000004</v>
      </c>
      <c r="AK27" s="638">
        <f>IF($F27="","",SUMIFS('SAGE IMPORT'!$K:$K,'SAGE IMPORT'!$A:$A,'START-SLABS'!$F27,'SAGE IMPORT'!$B:$B,'START-SLABS'!$G27,'SAGE IMPORT'!$C:$C,'START-SLABS'!AK$7))</f>
        <v>6.41</v>
      </c>
      <c r="AL27" s="638">
        <f>IF($F27="","",SUMIFS('SAGE IMPORT'!$K:$K,'SAGE IMPORT'!$A:$A,'START-SLABS'!$F27,'SAGE IMPORT'!$B:$B,'START-SLABS'!$G27,'SAGE IMPORT'!$C:$C,'START-SLABS'!AL$7))</f>
        <v>2.85</v>
      </c>
      <c r="AM27" s="638">
        <f>IF($F27="","",SUMIFS('SAGE IMPORT'!$K:$K,'SAGE IMPORT'!$A:$A,'START-SLABS'!$F27,'SAGE IMPORT'!$B:$B,'START-SLABS'!$G27,'SAGE IMPORT'!$C:$C,'START-SLABS'!AM$7))</f>
        <v>1.98</v>
      </c>
      <c r="AN27" s="638">
        <f>IF($F27="","",SUMIFS('SAGE IMPORT'!$K:$K,'SAGE IMPORT'!$A:$A,'START-SLABS'!$F27,'SAGE IMPORT'!$B:$B,'START-SLABS'!$G27,'SAGE IMPORT'!$C:$C,'START-SLABS'!AN$7))</f>
        <v>0</v>
      </c>
      <c r="AO27" s="638">
        <f>IF($F27="","",SUMIFS('SAGE IMPORT'!$K:$K,'SAGE IMPORT'!$A:$A,'START-SLABS'!$F27,'SAGE IMPORT'!$B:$B,'START-SLABS'!$G27,'SAGE IMPORT'!$C:$C,'START-SLABS'!AO$7))</f>
        <v>31.96</v>
      </c>
      <c r="AP27" s="638">
        <f>IF($F27="","",SUMIFS('SAGE IMPORT'!$K:$K,'SAGE IMPORT'!$A:$A,'START-SLABS'!$F27,'SAGE IMPORT'!$B:$B,'START-SLABS'!$G27,'SAGE IMPORT'!$C:$C,'START-SLABS'!AP$7))</f>
        <v>40.07</v>
      </c>
      <c r="AQ27" s="638">
        <f>IF($F27="","",SUMIFS('SAGE IMPORT'!$K:$K,'SAGE IMPORT'!$A:$A,'START-SLABS'!$F27,'SAGE IMPORT'!$B:$B,'START-SLABS'!$G27,'SAGE IMPORT'!$C:$C,'START-SLABS'!AQ$7))</f>
        <v>0</v>
      </c>
      <c r="AR27" s="638">
        <f>IF($F27="","",SUMIFS('SAGE IMPORT'!$K:$K,'SAGE IMPORT'!$A:$A,'START-SLABS'!$F27,'SAGE IMPORT'!$B:$B,'START-SLABS'!$G27,'SAGE IMPORT'!$C:$C,'START-SLABS'!AR$7))</f>
        <v>0</v>
      </c>
      <c r="AS27" s="638">
        <f>IF($F27="","",SUMIFS('SAGE IMPORT'!$K:$K,'SAGE IMPORT'!$A:$A,'START-SLABS'!$F27,'SAGE IMPORT'!$B:$B,'START-SLABS'!$G27,'SAGE IMPORT'!$C:$C,'START-SLABS'!AS$7))</f>
        <v>12.33</v>
      </c>
      <c r="AT27" s="638">
        <f>IF($F27="","",SUMIFS('SAGE IMPORT'!$K:$K,'SAGE IMPORT'!$A:$A,'START-SLABS'!$F27,'SAGE IMPORT'!$B:$B,'START-SLABS'!$G27,'SAGE IMPORT'!$C:$C,'START-SLABS'!AT$7))</f>
        <v>45.79</v>
      </c>
      <c r="AU27" s="638">
        <f>IF($F27="","",SUMIFS('SAGE IMPORT'!$K:$K,'SAGE IMPORT'!$A:$A,'START-SLABS'!$F27,'SAGE IMPORT'!$B:$B,'START-SLABS'!$G27,'SAGE IMPORT'!$C:$C,'START-SLABS'!AU$7))</f>
        <v>8.9</v>
      </c>
      <c r="AV27" s="638">
        <f>IF($F27="","",SUMIFS('SAGE IMPORT'!$K:$K,'SAGE IMPORT'!$A:$A,'START-SLABS'!$F27,'SAGE IMPORT'!$B:$B,'START-SLABS'!$G27,'SAGE IMPORT'!$C:$C,'START-SLABS'!AV$7))</f>
        <v>0.8</v>
      </c>
      <c r="AW27" s="638">
        <f>IF($F27="","",SUMIFS('SAGE IMPORT'!$K:$K,'SAGE IMPORT'!$A:$A,'START-SLABS'!$F27,'SAGE IMPORT'!$B:$B,'START-SLABS'!$G27,'SAGE IMPORT'!$C:$C,'START-SLABS'!AW$7))</f>
        <v>2</v>
      </c>
      <c r="AX27" s="638">
        <f>IF($F27="","",SUMIFS('SAGE IMPORT'!$K:$K,'SAGE IMPORT'!$A:$A,'START-SLABS'!$F27,'SAGE IMPORT'!$B:$B,'START-SLABS'!$G27,'SAGE IMPORT'!$C:$C,'START-SLABS'!AX$7))</f>
        <v>0.8</v>
      </c>
      <c r="AZ27" s="639">
        <f t="shared" si="3"/>
        <v>482.46000000000004</v>
      </c>
      <c r="BB27" s="639">
        <f>IF(F27="","",SUMIFS('SAGE IMPORT'!$E:$E,'SAGE IMPORT'!$A:$A,'START-SLABS'!$F27,'SAGE IMPORT'!$B:$B,'START-SLABS'!$G27,'SAGE IMPORT'!$C:$C,'START-SLABS'!BB$7))</f>
        <v>7.52</v>
      </c>
      <c r="BC27" s="639">
        <f>IF(G27="","",SUMIFS('SAGE IMPORT'!$E:$E,'SAGE IMPORT'!$A:$A,'START-SLABS'!$F27,'SAGE IMPORT'!$B:$B,'START-SLABS'!$G27,'SAGE IMPORT'!$C:$C,'START-SLABS'!BC$7))</f>
        <v>474.94000000000005</v>
      </c>
      <c r="BD27" s="639">
        <f>IF(G27="","",SUMIFS('SAGE IMPORT'!$E:$E,'SAGE IMPORT'!$A:$A,'START-SLABS'!$F27,'SAGE IMPORT'!$B:$B,'START-SLABS'!$G27,'SAGE IMPORT'!$C:$C,'START-SLABS'!BD$7))</f>
        <v>0</v>
      </c>
      <c r="BE27" s="639">
        <f>IF(H27="","",SUMIFS('SAGE IMPORT'!$E:$E,'SAGE IMPORT'!$A:$A,'START-SLABS'!$F27,'SAGE IMPORT'!$B:$B,'START-SLABS'!$G27,'SAGE IMPORT'!$C:$C,'START-SLABS'!BE$7))</f>
        <v>0</v>
      </c>
      <c r="BG27" s="640" t="str">
        <f>IF(O27="","",SUMIFS('SAGE IMPORT'!$E:$E,'SAGE IMPORT'!$A:$A,'START-SLABS'!$F27,'SAGE IMPORT'!$B:$B,'START-SLABS'!$G27,'SAGE IMPORT'!$C:$C,'START-SLABS'!BG$7))</f>
        <v/>
      </c>
    </row>
    <row r="28" spans="1:59" s="132" customFormat="1" ht="18.75" customHeight="1" x14ac:dyDescent="0.3">
      <c r="A28" s="204" t="s">
        <v>385</v>
      </c>
      <c r="B28" s="204"/>
      <c r="C28" s="143"/>
      <c r="D28" s="143"/>
      <c r="E28" s="143"/>
      <c r="F28" s="449"/>
      <c r="G28" s="449"/>
      <c r="H28" s="449"/>
      <c r="I28" s="466"/>
      <c r="J28" s="144"/>
      <c r="K28" s="467"/>
      <c r="L28" s="467"/>
      <c r="M28" s="465" t="str">
        <f t="shared" si="4"/>
        <v/>
      </c>
      <c r="N28" s="146"/>
      <c r="O28" s="146"/>
      <c r="P28" s="147"/>
      <c r="Q28" s="221" t="str">
        <f>IF(F28="","",SUMIFS('SAGE IMPORT'!$E:$E,'SAGE IMPORT'!$A:$A,'START-SLABS'!$F28,'SAGE IMPORT'!$B:$B,'START-SLABS'!$G28,'SAGE IMPORT'!$C:$C,'START-SLABS'!Q$7))</f>
        <v/>
      </c>
      <c r="R28" s="221" t="str">
        <f>IF(F28="","",SUMIFS('SAGE IMPORT'!$E:$E,'SAGE IMPORT'!$A:$A,'START-SLABS'!$F28,'SAGE IMPORT'!$B:$B,'START-SLABS'!$G28,'SAGE IMPORT'!$C:$C,'START-SLABS'!R$7))</f>
        <v/>
      </c>
      <c r="S28" s="221" t="str">
        <f>IF(F28="","",SUMIFS('SAGE IMPORT'!$E:$E,'SAGE IMPORT'!$A:$A,'START-SLABS'!$F28,'SAGE IMPORT'!$B:$B,'START-SLABS'!$G28,'SAGE IMPORT'!$C:$C,'START-SLABS'!S$7))</f>
        <v/>
      </c>
      <c r="T28" s="224"/>
      <c r="U28" s="216" t="str">
        <f>IF(F28="","",SUMIFS('SAGE IMPORT'!$E:$E,'SAGE IMPORT'!$A:$A,'START-SLABS'!$F28,'SAGE IMPORT'!$B:$B,'START-SLABS'!$G28,'SAGE IMPORT'!$C:$C,'START-SLABS'!U$7))</f>
        <v/>
      </c>
      <c r="V28" s="216" t="str">
        <f>IF(F28="","",U28-SUMIFS('SAGE IMPORT'!$E:$E,'SAGE IMPORT'!$A:$A,'START-SLABS'!$F28,'SAGE IMPORT'!$B:$B,'START-SLABS'!$G28,'SAGE IMPORT'!$D:$D,'START-SLABS'!V$7))</f>
        <v/>
      </c>
      <c r="W28" s="459" t="str">
        <f t="shared" si="5"/>
        <v/>
      </c>
      <c r="X28" s="216" t="str">
        <f>IF(F28="","",SUMIFS('SAGE IMPORT'!$E:$E,'SAGE IMPORT'!$A:$A,'START-SLABS'!$F28,'SAGE IMPORT'!$B:$B,'START-SLABS'!$G28,'SAGE IMPORT'!$C:$C,'START-SLABS'!X$7))</f>
        <v/>
      </c>
      <c r="Y28" s="216" t="str">
        <f>IF(F28="","",X28-SUMIFS('SAGE IMPORT'!$E:$E,'SAGE IMPORT'!$A:$A,'START-SLABS'!$F28,'SAGE IMPORT'!$B:$B,'START-SLABS'!$G28,'SAGE IMPORT'!$D:$D,'START-SLABS'!Y$7))</f>
        <v/>
      </c>
      <c r="Z28" s="459" t="str">
        <f t="shared" si="1"/>
        <v/>
      </c>
      <c r="AA28" s="216" t="str">
        <f>IF(F28="","",SUMIFS('SAGE IMPORT'!$E:$E,'SAGE IMPORT'!$A:$A,'START-SLABS'!$F28,'SAGE IMPORT'!$B:$B,'START-SLABS'!$G28,'SAGE IMPORT'!$C:$C,'START-SLABS'!AA$7))</f>
        <v/>
      </c>
      <c r="AB28" s="216" t="str">
        <f>IF(F28="","",SUMIFS('SAGE IMPORT'!$E:$E,'SAGE IMPORT'!$A:$A,'START-SLABS'!$F28,'SAGE IMPORT'!$B:$B,'START-SLABS'!$G28,'SAGE IMPORT'!$C:$C,'START-SLABS'!AB$7))</f>
        <v/>
      </c>
      <c r="AD28" s="150" t="str">
        <f>IF(F28="","",SUMIFS('SAGE IMPORT'!$Y:$Y,'SAGE IMPORT'!$A:$A,'START-SLABS'!$F28,'SAGE IMPORT'!$B:$B,'START-SLABS'!$G28,'SAGE IMPORT'!$C:$C,'START-SLABS'!AD$7))</f>
        <v/>
      </c>
      <c r="AE28" s="151" t="str">
        <f t="shared" si="6"/>
        <v/>
      </c>
      <c r="AF28" s="150" t="str">
        <f>IF(F28="","",SUMIFS('SAGE IMPORT'!$Y:$Y,'SAGE IMPORT'!$A:$A,'START-SLABS'!$F28,'SAGE IMPORT'!$B:$B,'START-SLABS'!$G28,'SAGE IMPORT'!$C:$C,'START-SLABS'!AF$7))</f>
        <v/>
      </c>
      <c r="AG28" s="151" t="str">
        <f t="shared" si="7"/>
        <v/>
      </c>
      <c r="AI28" s="638" t="str">
        <f t="shared" si="2"/>
        <v/>
      </c>
      <c r="AK28" s="638" t="str">
        <f>IF($F28="","",SUMIFS('SAGE IMPORT'!$K:$K,'SAGE IMPORT'!$A:$A,'START-SLABS'!$F28,'SAGE IMPORT'!$B:$B,'START-SLABS'!$G28,'SAGE IMPORT'!$C:$C,'START-SLABS'!AK$7))</f>
        <v/>
      </c>
      <c r="AL28" s="638" t="str">
        <f>IF($F28="","",SUMIFS('SAGE IMPORT'!$K:$K,'SAGE IMPORT'!$A:$A,'START-SLABS'!$F28,'SAGE IMPORT'!$B:$B,'START-SLABS'!$G28,'SAGE IMPORT'!$C:$C,'START-SLABS'!AL$7))</f>
        <v/>
      </c>
      <c r="AM28" s="638" t="str">
        <f>IF($F28="","",SUMIFS('SAGE IMPORT'!$K:$K,'SAGE IMPORT'!$A:$A,'START-SLABS'!$F28,'SAGE IMPORT'!$B:$B,'START-SLABS'!$G28,'SAGE IMPORT'!$C:$C,'START-SLABS'!AM$7))</f>
        <v/>
      </c>
      <c r="AN28" s="638" t="str">
        <f>IF($F28="","",SUMIFS('SAGE IMPORT'!$K:$K,'SAGE IMPORT'!$A:$A,'START-SLABS'!$F28,'SAGE IMPORT'!$B:$B,'START-SLABS'!$G28,'SAGE IMPORT'!$C:$C,'START-SLABS'!AN$7))</f>
        <v/>
      </c>
      <c r="AO28" s="638" t="str">
        <f>IF($F28="","",SUMIFS('SAGE IMPORT'!$K:$K,'SAGE IMPORT'!$A:$A,'START-SLABS'!$F28,'SAGE IMPORT'!$B:$B,'START-SLABS'!$G28,'SAGE IMPORT'!$C:$C,'START-SLABS'!AO$7))</f>
        <v/>
      </c>
      <c r="AP28" s="638" t="str">
        <f>IF($F28="","",SUMIFS('SAGE IMPORT'!$K:$K,'SAGE IMPORT'!$A:$A,'START-SLABS'!$F28,'SAGE IMPORT'!$B:$B,'START-SLABS'!$G28,'SAGE IMPORT'!$C:$C,'START-SLABS'!AP$7))</f>
        <v/>
      </c>
      <c r="AQ28" s="638" t="str">
        <f>IF($F28="","",SUMIFS('SAGE IMPORT'!$K:$K,'SAGE IMPORT'!$A:$A,'START-SLABS'!$F28,'SAGE IMPORT'!$B:$B,'START-SLABS'!$G28,'SAGE IMPORT'!$C:$C,'START-SLABS'!AQ$7))</f>
        <v/>
      </c>
      <c r="AR28" s="638" t="str">
        <f>IF($F28="","",SUMIFS('SAGE IMPORT'!$K:$K,'SAGE IMPORT'!$A:$A,'START-SLABS'!$F28,'SAGE IMPORT'!$B:$B,'START-SLABS'!$G28,'SAGE IMPORT'!$C:$C,'START-SLABS'!AR$7))</f>
        <v/>
      </c>
      <c r="AS28" s="638" t="str">
        <f>IF($F28="","",SUMIFS('SAGE IMPORT'!$K:$K,'SAGE IMPORT'!$A:$A,'START-SLABS'!$F28,'SAGE IMPORT'!$B:$B,'START-SLABS'!$G28,'SAGE IMPORT'!$C:$C,'START-SLABS'!AS$7))</f>
        <v/>
      </c>
      <c r="AT28" s="638" t="str">
        <f>IF($F28="","",SUMIFS('SAGE IMPORT'!$K:$K,'SAGE IMPORT'!$A:$A,'START-SLABS'!$F28,'SAGE IMPORT'!$B:$B,'START-SLABS'!$G28,'SAGE IMPORT'!$C:$C,'START-SLABS'!AT$7))</f>
        <v/>
      </c>
      <c r="AU28" s="638" t="str">
        <f>IF($F28="","",SUMIFS('SAGE IMPORT'!$K:$K,'SAGE IMPORT'!$A:$A,'START-SLABS'!$F28,'SAGE IMPORT'!$B:$B,'START-SLABS'!$G28,'SAGE IMPORT'!$C:$C,'START-SLABS'!AU$7))</f>
        <v/>
      </c>
      <c r="AV28" s="638" t="str">
        <f>IF($F28="","",SUMIFS('SAGE IMPORT'!$K:$K,'SAGE IMPORT'!$A:$A,'START-SLABS'!$F28,'SAGE IMPORT'!$B:$B,'START-SLABS'!$G28,'SAGE IMPORT'!$C:$C,'START-SLABS'!AV$7))</f>
        <v/>
      </c>
      <c r="AW28" s="638" t="str">
        <f>IF($F28="","",SUMIFS('SAGE IMPORT'!$K:$K,'SAGE IMPORT'!$A:$A,'START-SLABS'!$F28,'SAGE IMPORT'!$B:$B,'START-SLABS'!$G28,'SAGE IMPORT'!$C:$C,'START-SLABS'!AW$7))</f>
        <v/>
      </c>
      <c r="AX28" s="638" t="str">
        <f>IF($F28="","",SUMIFS('SAGE IMPORT'!$K:$K,'SAGE IMPORT'!$A:$A,'START-SLABS'!$F28,'SAGE IMPORT'!$B:$B,'START-SLABS'!$G28,'SAGE IMPORT'!$C:$C,'START-SLABS'!AX$7))</f>
        <v/>
      </c>
      <c r="AZ28" s="639" t="str">
        <f t="shared" si="3"/>
        <v/>
      </c>
      <c r="BB28" s="639" t="str">
        <f>IF(F28="","",SUMIFS('SAGE IMPORT'!$E:$E,'SAGE IMPORT'!$A:$A,'START-SLABS'!$F28,'SAGE IMPORT'!$B:$B,'START-SLABS'!$G28,'SAGE IMPORT'!$C:$C,'START-SLABS'!BB$7))</f>
        <v/>
      </c>
      <c r="BC28" s="639" t="str">
        <f>IF(G28="","",SUMIFS('SAGE IMPORT'!$E:$E,'SAGE IMPORT'!$A:$A,'START-SLABS'!$F28,'SAGE IMPORT'!$B:$B,'START-SLABS'!$G28,'SAGE IMPORT'!$C:$C,'START-SLABS'!BC$7))</f>
        <v/>
      </c>
      <c r="BD28" s="639" t="str">
        <f>IF(G28="","",SUMIFS('SAGE IMPORT'!$E:$E,'SAGE IMPORT'!$A:$A,'START-SLABS'!$F28,'SAGE IMPORT'!$B:$B,'START-SLABS'!$G28,'SAGE IMPORT'!$C:$C,'START-SLABS'!BD$7))</f>
        <v/>
      </c>
      <c r="BE28" s="639" t="str">
        <f>IF(H28="","",SUMIFS('SAGE IMPORT'!$E:$E,'SAGE IMPORT'!$A:$A,'START-SLABS'!$F28,'SAGE IMPORT'!$B:$B,'START-SLABS'!$G28,'SAGE IMPORT'!$C:$C,'START-SLABS'!BE$7))</f>
        <v/>
      </c>
      <c r="BG28" s="640" t="str">
        <f>IF(O28="","",SUMIFS('SAGE IMPORT'!$E:$E,'SAGE IMPORT'!$A:$A,'START-SLABS'!$F28,'SAGE IMPORT'!$B:$B,'START-SLABS'!$G28,'SAGE IMPORT'!$C:$C,'START-SLABS'!BG$7))</f>
        <v/>
      </c>
    </row>
    <row r="29" spans="1:59" s="132" customFormat="1" ht="18.75" customHeight="1" x14ac:dyDescent="0.3">
      <c r="A29" s="204" t="s">
        <v>385</v>
      </c>
      <c r="B29" s="204"/>
      <c r="C29" s="143"/>
      <c r="D29" s="143"/>
      <c r="E29" s="143"/>
      <c r="F29" s="449"/>
      <c r="G29" s="449"/>
      <c r="H29" s="449"/>
      <c r="I29" s="466"/>
      <c r="J29" s="144"/>
      <c r="K29" s="467"/>
      <c r="L29" s="467"/>
      <c r="M29" s="465" t="str">
        <f t="shared" si="4"/>
        <v/>
      </c>
      <c r="N29" s="146"/>
      <c r="O29" s="146"/>
      <c r="P29" s="147"/>
      <c r="Q29" s="221" t="str">
        <f>IF(F29="","",SUMIFS('SAGE IMPORT'!$E:$E,'SAGE IMPORT'!$A:$A,'START-SLABS'!$F29,'SAGE IMPORT'!$B:$B,'START-SLABS'!$G29,'SAGE IMPORT'!$C:$C,'START-SLABS'!Q$7))</f>
        <v/>
      </c>
      <c r="R29" s="221" t="str">
        <f>IF(F29="","",SUMIFS('SAGE IMPORT'!$E:$E,'SAGE IMPORT'!$A:$A,'START-SLABS'!$F29,'SAGE IMPORT'!$B:$B,'START-SLABS'!$G29,'SAGE IMPORT'!$C:$C,'START-SLABS'!R$7))</f>
        <v/>
      </c>
      <c r="S29" s="221" t="str">
        <f>IF(F29="","",SUMIFS('SAGE IMPORT'!$E:$E,'SAGE IMPORT'!$A:$A,'START-SLABS'!$F29,'SAGE IMPORT'!$B:$B,'START-SLABS'!$G29,'SAGE IMPORT'!$C:$C,'START-SLABS'!S$7))</f>
        <v/>
      </c>
      <c r="T29" s="224"/>
      <c r="U29" s="216" t="str">
        <f>IF(F29="","",SUMIFS('SAGE IMPORT'!$E:$E,'SAGE IMPORT'!$A:$A,'START-SLABS'!$F29,'SAGE IMPORT'!$B:$B,'START-SLABS'!$G29,'SAGE IMPORT'!$C:$C,'START-SLABS'!U$7))</f>
        <v/>
      </c>
      <c r="V29" s="216" t="str">
        <f>IF(F29="","",U29-SUMIFS('SAGE IMPORT'!$E:$E,'SAGE IMPORT'!$A:$A,'START-SLABS'!$F29,'SAGE IMPORT'!$B:$B,'START-SLABS'!$G29,'SAGE IMPORT'!$D:$D,'START-SLABS'!V$7))</f>
        <v/>
      </c>
      <c r="W29" s="459" t="str">
        <f t="shared" si="5"/>
        <v/>
      </c>
      <c r="X29" s="216" t="str">
        <f>IF(F29="","",SUMIFS('SAGE IMPORT'!$E:$E,'SAGE IMPORT'!$A:$A,'START-SLABS'!$F29,'SAGE IMPORT'!$B:$B,'START-SLABS'!$G29,'SAGE IMPORT'!$C:$C,'START-SLABS'!X$7))</f>
        <v/>
      </c>
      <c r="Y29" s="216" t="str">
        <f>IF(F29="","",X29-SUMIFS('SAGE IMPORT'!$E:$E,'SAGE IMPORT'!$A:$A,'START-SLABS'!$F29,'SAGE IMPORT'!$B:$B,'START-SLABS'!$G29,'SAGE IMPORT'!$D:$D,'START-SLABS'!Y$7))</f>
        <v/>
      </c>
      <c r="Z29" s="459" t="str">
        <f t="shared" si="1"/>
        <v/>
      </c>
      <c r="AA29" s="216" t="str">
        <f>IF(F29="","",SUMIFS('SAGE IMPORT'!$E:$E,'SAGE IMPORT'!$A:$A,'START-SLABS'!$F29,'SAGE IMPORT'!$B:$B,'START-SLABS'!$G29,'SAGE IMPORT'!$C:$C,'START-SLABS'!AA$7))</f>
        <v/>
      </c>
      <c r="AB29" s="216" t="str">
        <f>IF(F29="","",SUMIFS('SAGE IMPORT'!$E:$E,'SAGE IMPORT'!$A:$A,'START-SLABS'!$F29,'SAGE IMPORT'!$B:$B,'START-SLABS'!$G29,'SAGE IMPORT'!$C:$C,'START-SLABS'!AB$7))</f>
        <v/>
      </c>
      <c r="AD29" s="150" t="str">
        <f>IF(F29="","",SUMIFS('SAGE IMPORT'!$Y:$Y,'SAGE IMPORT'!$A:$A,'START-SLABS'!$F29,'SAGE IMPORT'!$B:$B,'START-SLABS'!$G29,'SAGE IMPORT'!$C:$C,'START-SLABS'!AD$7))</f>
        <v/>
      </c>
      <c r="AE29" s="151" t="str">
        <f t="shared" si="6"/>
        <v/>
      </c>
      <c r="AF29" s="150" t="str">
        <f>IF(F29="","",SUMIFS('SAGE IMPORT'!$Y:$Y,'SAGE IMPORT'!$A:$A,'START-SLABS'!$F29,'SAGE IMPORT'!$B:$B,'START-SLABS'!$G29,'SAGE IMPORT'!$C:$C,'START-SLABS'!AF$7))</f>
        <v/>
      </c>
      <c r="AG29" s="151" t="str">
        <f t="shared" si="7"/>
        <v/>
      </c>
      <c r="AI29" s="638" t="str">
        <f t="shared" si="2"/>
        <v/>
      </c>
      <c r="AK29" s="638" t="str">
        <f>IF($F29="","",SUMIFS('SAGE IMPORT'!$K:$K,'SAGE IMPORT'!$A:$A,'START-SLABS'!$F29,'SAGE IMPORT'!$B:$B,'START-SLABS'!$G29,'SAGE IMPORT'!$C:$C,'START-SLABS'!AK$7))</f>
        <v/>
      </c>
      <c r="AL29" s="638" t="str">
        <f>IF($F29="","",SUMIFS('SAGE IMPORT'!$K:$K,'SAGE IMPORT'!$A:$A,'START-SLABS'!$F29,'SAGE IMPORT'!$B:$B,'START-SLABS'!$G29,'SAGE IMPORT'!$C:$C,'START-SLABS'!AL$7))</f>
        <v/>
      </c>
      <c r="AM29" s="638" t="str">
        <f>IF($F29="","",SUMIFS('SAGE IMPORT'!$K:$K,'SAGE IMPORT'!$A:$A,'START-SLABS'!$F29,'SAGE IMPORT'!$B:$B,'START-SLABS'!$G29,'SAGE IMPORT'!$C:$C,'START-SLABS'!AM$7))</f>
        <v/>
      </c>
      <c r="AN29" s="638" t="str">
        <f>IF($F29="","",SUMIFS('SAGE IMPORT'!$K:$K,'SAGE IMPORT'!$A:$A,'START-SLABS'!$F29,'SAGE IMPORT'!$B:$B,'START-SLABS'!$G29,'SAGE IMPORT'!$C:$C,'START-SLABS'!AN$7))</f>
        <v/>
      </c>
      <c r="AO29" s="638" t="str">
        <f>IF($F29="","",SUMIFS('SAGE IMPORT'!$K:$K,'SAGE IMPORT'!$A:$A,'START-SLABS'!$F29,'SAGE IMPORT'!$B:$B,'START-SLABS'!$G29,'SAGE IMPORT'!$C:$C,'START-SLABS'!AO$7))</f>
        <v/>
      </c>
      <c r="AP29" s="638" t="str">
        <f>IF($F29="","",SUMIFS('SAGE IMPORT'!$K:$K,'SAGE IMPORT'!$A:$A,'START-SLABS'!$F29,'SAGE IMPORT'!$B:$B,'START-SLABS'!$G29,'SAGE IMPORT'!$C:$C,'START-SLABS'!AP$7))</f>
        <v/>
      </c>
      <c r="AQ29" s="638" t="str">
        <f>IF($F29="","",SUMIFS('SAGE IMPORT'!$K:$K,'SAGE IMPORT'!$A:$A,'START-SLABS'!$F29,'SAGE IMPORT'!$B:$B,'START-SLABS'!$G29,'SAGE IMPORT'!$C:$C,'START-SLABS'!AQ$7))</f>
        <v/>
      </c>
      <c r="AR29" s="638" t="str">
        <f>IF($F29="","",SUMIFS('SAGE IMPORT'!$K:$K,'SAGE IMPORT'!$A:$A,'START-SLABS'!$F29,'SAGE IMPORT'!$B:$B,'START-SLABS'!$G29,'SAGE IMPORT'!$C:$C,'START-SLABS'!AR$7))</f>
        <v/>
      </c>
      <c r="AS29" s="638" t="str">
        <f>IF($F29="","",SUMIFS('SAGE IMPORT'!$K:$K,'SAGE IMPORT'!$A:$A,'START-SLABS'!$F29,'SAGE IMPORT'!$B:$B,'START-SLABS'!$G29,'SAGE IMPORT'!$C:$C,'START-SLABS'!AS$7))</f>
        <v/>
      </c>
      <c r="AT29" s="638" t="str">
        <f>IF($F29="","",SUMIFS('SAGE IMPORT'!$K:$K,'SAGE IMPORT'!$A:$A,'START-SLABS'!$F29,'SAGE IMPORT'!$B:$B,'START-SLABS'!$G29,'SAGE IMPORT'!$C:$C,'START-SLABS'!AT$7))</f>
        <v/>
      </c>
      <c r="AU29" s="638" t="str">
        <f>IF($F29="","",SUMIFS('SAGE IMPORT'!$K:$K,'SAGE IMPORT'!$A:$A,'START-SLABS'!$F29,'SAGE IMPORT'!$B:$B,'START-SLABS'!$G29,'SAGE IMPORT'!$C:$C,'START-SLABS'!AU$7))</f>
        <v/>
      </c>
      <c r="AV29" s="638" t="str">
        <f>IF($F29="","",SUMIFS('SAGE IMPORT'!$K:$K,'SAGE IMPORT'!$A:$A,'START-SLABS'!$F29,'SAGE IMPORT'!$B:$B,'START-SLABS'!$G29,'SAGE IMPORT'!$C:$C,'START-SLABS'!AV$7))</f>
        <v/>
      </c>
      <c r="AW29" s="638" t="str">
        <f>IF($F29="","",SUMIFS('SAGE IMPORT'!$K:$K,'SAGE IMPORT'!$A:$A,'START-SLABS'!$F29,'SAGE IMPORT'!$B:$B,'START-SLABS'!$G29,'SAGE IMPORT'!$C:$C,'START-SLABS'!AW$7))</f>
        <v/>
      </c>
      <c r="AX29" s="638" t="str">
        <f>IF($F29="","",SUMIFS('SAGE IMPORT'!$K:$K,'SAGE IMPORT'!$A:$A,'START-SLABS'!$F29,'SAGE IMPORT'!$B:$B,'START-SLABS'!$G29,'SAGE IMPORT'!$C:$C,'START-SLABS'!AX$7))</f>
        <v/>
      </c>
      <c r="AZ29" s="639" t="str">
        <f t="shared" si="3"/>
        <v/>
      </c>
      <c r="BB29" s="639" t="str">
        <f>IF(F29="","",SUMIFS('SAGE IMPORT'!$E:$E,'SAGE IMPORT'!$A:$A,'START-SLABS'!$F29,'SAGE IMPORT'!$B:$B,'START-SLABS'!$G29,'SAGE IMPORT'!$C:$C,'START-SLABS'!BB$7))</f>
        <v/>
      </c>
      <c r="BC29" s="639" t="str">
        <f>IF(G29="","",SUMIFS('SAGE IMPORT'!$E:$E,'SAGE IMPORT'!$A:$A,'START-SLABS'!$F29,'SAGE IMPORT'!$B:$B,'START-SLABS'!$G29,'SAGE IMPORT'!$C:$C,'START-SLABS'!BC$7))</f>
        <v/>
      </c>
      <c r="BD29" s="639" t="str">
        <f>IF(G29="","",SUMIFS('SAGE IMPORT'!$E:$E,'SAGE IMPORT'!$A:$A,'START-SLABS'!$F29,'SAGE IMPORT'!$B:$B,'START-SLABS'!$G29,'SAGE IMPORT'!$C:$C,'START-SLABS'!BD$7))</f>
        <v/>
      </c>
      <c r="BE29" s="639" t="str">
        <f>IF(H29="","",SUMIFS('SAGE IMPORT'!$E:$E,'SAGE IMPORT'!$A:$A,'START-SLABS'!$F29,'SAGE IMPORT'!$B:$B,'START-SLABS'!$G29,'SAGE IMPORT'!$C:$C,'START-SLABS'!BE$7))</f>
        <v/>
      </c>
      <c r="BG29" s="640" t="str">
        <f>IF(O29="","",SUMIFS('SAGE IMPORT'!$E:$E,'SAGE IMPORT'!$A:$A,'START-SLABS'!$F29,'SAGE IMPORT'!$B:$B,'START-SLABS'!$G29,'SAGE IMPORT'!$C:$C,'START-SLABS'!BG$7))</f>
        <v/>
      </c>
    </row>
    <row r="30" spans="1:59" s="132" customFormat="1" ht="18.75" customHeight="1" x14ac:dyDescent="0.3">
      <c r="A30" s="204" t="s">
        <v>385</v>
      </c>
      <c r="B30" s="204"/>
      <c r="C30" s="143"/>
      <c r="D30" s="143"/>
      <c r="E30" s="143"/>
      <c r="F30" s="449"/>
      <c r="G30" s="449"/>
      <c r="H30" s="449"/>
      <c r="I30" s="466"/>
      <c r="J30" s="144"/>
      <c r="K30" s="467"/>
      <c r="L30" s="467"/>
      <c r="M30" s="465" t="str">
        <f t="shared" si="4"/>
        <v/>
      </c>
      <c r="N30" s="146"/>
      <c r="O30" s="146"/>
      <c r="P30" s="147"/>
      <c r="Q30" s="221" t="str">
        <f>IF(F30="","",SUMIFS('SAGE IMPORT'!$E:$E,'SAGE IMPORT'!$A:$A,'START-SLABS'!$F30,'SAGE IMPORT'!$B:$B,'START-SLABS'!$G30,'SAGE IMPORT'!$C:$C,'START-SLABS'!Q$7))</f>
        <v/>
      </c>
      <c r="R30" s="221" t="str">
        <f>IF(F30="","",SUMIFS('SAGE IMPORT'!$E:$E,'SAGE IMPORT'!$A:$A,'START-SLABS'!$F30,'SAGE IMPORT'!$B:$B,'START-SLABS'!$G30,'SAGE IMPORT'!$C:$C,'START-SLABS'!R$7))</f>
        <v/>
      </c>
      <c r="S30" s="221" t="str">
        <f>IF(F30="","",SUMIFS('SAGE IMPORT'!$E:$E,'SAGE IMPORT'!$A:$A,'START-SLABS'!$F30,'SAGE IMPORT'!$B:$B,'START-SLABS'!$G30,'SAGE IMPORT'!$C:$C,'START-SLABS'!S$7))</f>
        <v/>
      </c>
      <c r="T30" s="224"/>
      <c r="U30" s="216" t="str">
        <f>IF(F30="","",SUMIFS('SAGE IMPORT'!$E:$E,'SAGE IMPORT'!$A:$A,'START-SLABS'!$F30,'SAGE IMPORT'!$B:$B,'START-SLABS'!$G30,'SAGE IMPORT'!$C:$C,'START-SLABS'!U$7))</f>
        <v/>
      </c>
      <c r="V30" s="216" t="str">
        <f>IF(F30="","",U30-SUMIFS('SAGE IMPORT'!$E:$E,'SAGE IMPORT'!$A:$A,'START-SLABS'!$F30,'SAGE IMPORT'!$B:$B,'START-SLABS'!$G30,'SAGE IMPORT'!$D:$D,'START-SLABS'!V$7))</f>
        <v/>
      </c>
      <c r="W30" s="459" t="str">
        <f t="shared" si="5"/>
        <v/>
      </c>
      <c r="X30" s="216" t="str">
        <f>IF(F30="","",SUMIFS('SAGE IMPORT'!$E:$E,'SAGE IMPORT'!$A:$A,'START-SLABS'!$F30,'SAGE IMPORT'!$B:$B,'START-SLABS'!$G30,'SAGE IMPORT'!$C:$C,'START-SLABS'!X$7))</f>
        <v/>
      </c>
      <c r="Y30" s="216" t="str">
        <f>IF(F30="","",X30-SUMIFS('SAGE IMPORT'!$E:$E,'SAGE IMPORT'!$A:$A,'START-SLABS'!$F30,'SAGE IMPORT'!$B:$B,'START-SLABS'!$G30,'SAGE IMPORT'!$D:$D,'START-SLABS'!Y$7))</f>
        <v/>
      </c>
      <c r="Z30" s="459" t="str">
        <f t="shared" si="1"/>
        <v/>
      </c>
      <c r="AA30" s="216" t="str">
        <f>IF(F30="","",SUMIFS('SAGE IMPORT'!$E:$E,'SAGE IMPORT'!$A:$A,'START-SLABS'!$F30,'SAGE IMPORT'!$B:$B,'START-SLABS'!$G30,'SAGE IMPORT'!$C:$C,'START-SLABS'!AA$7))</f>
        <v/>
      </c>
      <c r="AB30" s="216" t="str">
        <f>IF(F30="","",SUMIFS('SAGE IMPORT'!$E:$E,'SAGE IMPORT'!$A:$A,'START-SLABS'!$F30,'SAGE IMPORT'!$B:$B,'START-SLABS'!$G30,'SAGE IMPORT'!$C:$C,'START-SLABS'!AB$7))</f>
        <v/>
      </c>
      <c r="AD30" s="150" t="str">
        <f>IF(F30="","",SUMIFS('SAGE IMPORT'!$Y:$Y,'SAGE IMPORT'!$A:$A,'START-SLABS'!$F30,'SAGE IMPORT'!$B:$B,'START-SLABS'!$G30,'SAGE IMPORT'!$C:$C,'START-SLABS'!AD$7))</f>
        <v/>
      </c>
      <c r="AE30" s="151" t="str">
        <f t="shared" si="6"/>
        <v/>
      </c>
      <c r="AF30" s="150" t="str">
        <f>IF(F30="","",SUMIFS('SAGE IMPORT'!$Y:$Y,'SAGE IMPORT'!$A:$A,'START-SLABS'!$F30,'SAGE IMPORT'!$B:$B,'START-SLABS'!$G30,'SAGE IMPORT'!$C:$C,'START-SLABS'!AF$7))</f>
        <v/>
      </c>
      <c r="AG30" s="151" t="str">
        <f t="shared" si="7"/>
        <v/>
      </c>
      <c r="AI30" s="638" t="str">
        <f t="shared" si="2"/>
        <v/>
      </c>
      <c r="AK30" s="638" t="str">
        <f>IF($F30="","",SUMIFS('SAGE IMPORT'!$K:$K,'SAGE IMPORT'!$A:$A,'START-SLABS'!$F30,'SAGE IMPORT'!$B:$B,'START-SLABS'!$G30,'SAGE IMPORT'!$C:$C,'START-SLABS'!AK$7))</f>
        <v/>
      </c>
      <c r="AL30" s="638" t="str">
        <f>IF($F30="","",SUMIFS('SAGE IMPORT'!$K:$K,'SAGE IMPORT'!$A:$A,'START-SLABS'!$F30,'SAGE IMPORT'!$B:$B,'START-SLABS'!$G30,'SAGE IMPORT'!$C:$C,'START-SLABS'!AL$7))</f>
        <v/>
      </c>
      <c r="AM30" s="638" t="str">
        <f>IF($F30="","",SUMIFS('SAGE IMPORT'!$K:$K,'SAGE IMPORT'!$A:$A,'START-SLABS'!$F30,'SAGE IMPORT'!$B:$B,'START-SLABS'!$G30,'SAGE IMPORT'!$C:$C,'START-SLABS'!AM$7))</f>
        <v/>
      </c>
      <c r="AN30" s="638" t="str">
        <f>IF($F30="","",SUMIFS('SAGE IMPORT'!$K:$K,'SAGE IMPORT'!$A:$A,'START-SLABS'!$F30,'SAGE IMPORT'!$B:$B,'START-SLABS'!$G30,'SAGE IMPORT'!$C:$C,'START-SLABS'!AN$7))</f>
        <v/>
      </c>
      <c r="AO30" s="638" t="str">
        <f>IF($F30="","",SUMIFS('SAGE IMPORT'!$K:$K,'SAGE IMPORT'!$A:$A,'START-SLABS'!$F30,'SAGE IMPORT'!$B:$B,'START-SLABS'!$G30,'SAGE IMPORT'!$C:$C,'START-SLABS'!AO$7))</f>
        <v/>
      </c>
      <c r="AP30" s="638" t="str">
        <f>IF($F30="","",SUMIFS('SAGE IMPORT'!$K:$K,'SAGE IMPORT'!$A:$A,'START-SLABS'!$F30,'SAGE IMPORT'!$B:$B,'START-SLABS'!$G30,'SAGE IMPORT'!$C:$C,'START-SLABS'!AP$7))</f>
        <v/>
      </c>
      <c r="AQ30" s="638" t="str">
        <f>IF($F30="","",SUMIFS('SAGE IMPORT'!$K:$K,'SAGE IMPORT'!$A:$A,'START-SLABS'!$F30,'SAGE IMPORT'!$B:$B,'START-SLABS'!$G30,'SAGE IMPORT'!$C:$C,'START-SLABS'!AQ$7))</f>
        <v/>
      </c>
      <c r="AR30" s="638" t="str">
        <f>IF($F30="","",SUMIFS('SAGE IMPORT'!$K:$K,'SAGE IMPORT'!$A:$A,'START-SLABS'!$F30,'SAGE IMPORT'!$B:$B,'START-SLABS'!$G30,'SAGE IMPORT'!$C:$C,'START-SLABS'!AR$7))</f>
        <v/>
      </c>
      <c r="AS30" s="638" t="str">
        <f>IF($F30="","",SUMIFS('SAGE IMPORT'!$K:$K,'SAGE IMPORT'!$A:$A,'START-SLABS'!$F30,'SAGE IMPORT'!$B:$B,'START-SLABS'!$G30,'SAGE IMPORT'!$C:$C,'START-SLABS'!AS$7))</f>
        <v/>
      </c>
      <c r="AT30" s="638" t="str">
        <f>IF($F30="","",SUMIFS('SAGE IMPORT'!$K:$K,'SAGE IMPORT'!$A:$A,'START-SLABS'!$F30,'SAGE IMPORT'!$B:$B,'START-SLABS'!$G30,'SAGE IMPORT'!$C:$C,'START-SLABS'!AT$7))</f>
        <v/>
      </c>
      <c r="AU30" s="638" t="str">
        <f>IF($F30="","",SUMIFS('SAGE IMPORT'!$K:$K,'SAGE IMPORT'!$A:$A,'START-SLABS'!$F30,'SAGE IMPORT'!$B:$B,'START-SLABS'!$G30,'SAGE IMPORT'!$C:$C,'START-SLABS'!AU$7))</f>
        <v/>
      </c>
      <c r="AV30" s="638" t="str">
        <f>IF($F30="","",SUMIFS('SAGE IMPORT'!$K:$K,'SAGE IMPORT'!$A:$A,'START-SLABS'!$F30,'SAGE IMPORT'!$B:$B,'START-SLABS'!$G30,'SAGE IMPORT'!$C:$C,'START-SLABS'!AV$7))</f>
        <v/>
      </c>
      <c r="AW30" s="638" t="str">
        <f>IF($F30="","",SUMIFS('SAGE IMPORT'!$K:$K,'SAGE IMPORT'!$A:$A,'START-SLABS'!$F30,'SAGE IMPORT'!$B:$B,'START-SLABS'!$G30,'SAGE IMPORT'!$C:$C,'START-SLABS'!AW$7))</f>
        <v/>
      </c>
      <c r="AX30" s="638" t="str">
        <f>IF($F30="","",SUMIFS('SAGE IMPORT'!$K:$K,'SAGE IMPORT'!$A:$A,'START-SLABS'!$F30,'SAGE IMPORT'!$B:$B,'START-SLABS'!$G30,'SAGE IMPORT'!$C:$C,'START-SLABS'!AX$7))</f>
        <v/>
      </c>
      <c r="AZ30" s="639" t="str">
        <f t="shared" si="3"/>
        <v/>
      </c>
      <c r="BB30" s="639" t="str">
        <f>IF(F30="","",SUMIFS('SAGE IMPORT'!$E:$E,'SAGE IMPORT'!$A:$A,'START-SLABS'!$F30,'SAGE IMPORT'!$B:$B,'START-SLABS'!$G30,'SAGE IMPORT'!$C:$C,'START-SLABS'!BB$7))</f>
        <v/>
      </c>
      <c r="BC30" s="639" t="str">
        <f>IF(G30="","",SUMIFS('SAGE IMPORT'!$E:$E,'SAGE IMPORT'!$A:$A,'START-SLABS'!$F30,'SAGE IMPORT'!$B:$B,'START-SLABS'!$G30,'SAGE IMPORT'!$C:$C,'START-SLABS'!BC$7))</f>
        <v/>
      </c>
      <c r="BD30" s="639" t="str">
        <f>IF(G30="","",SUMIFS('SAGE IMPORT'!$E:$E,'SAGE IMPORT'!$A:$A,'START-SLABS'!$F30,'SAGE IMPORT'!$B:$B,'START-SLABS'!$G30,'SAGE IMPORT'!$C:$C,'START-SLABS'!BD$7))</f>
        <v/>
      </c>
      <c r="BE30" s="639" t="str">
        <f>IF(H30="","",SUMIFS('SAGE IMPORT'!$E:$E,'SAGE IMPORT'!$A:$A,'START-SLABS'!$F30,'SAGE IMPORT'!$B:$B,'START-SLABS'!$G30,'SAGE IMPORT'!$C:$C,'START-SLABS'!BE$7))</f>
        <v/>
      </c>
      <c r="BG30" s="640" t="str">
        <f>IF(O30="","",SUMIFS('SAGE IMPORT'!$E:$E,'SAGE IMPORT'!$A:$A,'START-SLABS'!$F30,'SAGE IMPORT'!$B:$B,'START-SLABS'!$G30,'SAGE IMPORT'!$C:$C,'START-SLABS'!BG$7))</f>
        <v/>
      </c>
    </row>
    <row r="31" spans="1:59" s="132" customFormat="1" ht="18.75" customHeight="1" x14ac:dyDescent="0.3">
      <c r="A31" s="204" t="s">
        <v>385</v>
      </c>
      <c r="B31" s="204"/>
      <c r="C31" s="143"/>
      <c r="D31" s="143"/>
      <c r="E31" s="143"/>
      <c r="F31" s="449"/>
      <c r="G31" s="449"/>
      <c r="H31" s="449"/>
      <c r="I31" s="466"/>
      <c r="J31" s="144"/>
      <c r="K31" s="467"/>
      <c r="L31" s="467"/>
      <c r="M31" s="465" t="str">
        <f t="shared" si="4"/>
        <v/>
      </c>
      <c r="N31" s="146"/>
      <c r="O31" s="146"/>
      <c r="P31" s="147"/>
      <c r="Q31" s="221" t="str">
        <f>IF(F31="","",SUMIFS('SAGE IMPORT'!$E:$E,'SAGE IMPORT'!$A:$A,'START-SLABS'!$F31,'SAGE IMPORT'!$B:$B,'START-SLABS'!$G31,'SAGE IMPORT'!$C:$C,'START-SLABS'!Q$7))</f>
        <v/>
      </c>
      <c r="R31" s="221" t="str">
        <f>IF(F31="","",SUMIFS('SAGE IMPORT'!$E:$E,'SAGE IMPORT'!$A:$A,'START-SLABS'!$F31,'SAGE IMPORT'!$B:$B,'START-SLABS'!$G31,'SAGE IMPORT'!$C:$C,'START-SLABS'!R$7))</f>
        <v/>
      </c>
      <c r="S31" s="221" t="str">
        <f>IF(F31="","",SUMIFS('SAGE IMPORT'!$E:$E,'SAGE IMPORT'!$A:$A,'START-SLABS'!$F31,'SAGE IMPORT'!$B:$B,'START-SLABS'!$G31,'SAGE IMPORT'!$C:$C,'START-SLABS'!S$7))</f>
        <v/>
      </c>
      <c r="T31" s="224"/>
      <c r="U31" s="216" t="str">
        <f>IF(F31="","",SUMIFS('SAGE IMPORT'!$E:$E,'SAGE IMPORT'!$A:$A,'START-SLABS'!$F31,'SAGE IMPORT'!$B:$B,'START-SLABS'!$G31,'SAGE IMPORT'!$C:$C,'START-SLABS'!U$7))</f>
        <v/>
      </c>
      <c r="V31" s="216" t="str">
        <f>IF(F31="","",U31-SUMIFS('SAGE IMPORT'!$E:$E,'SAGE IMPORT'!$A:$A,'START-SLABS'!$F31,'SAGE IMPORT'!$B:$B,'START-SLABS'!$G31,'SAGE IMPORT'!$D:$D,'START-SLABS'!V$7))</f>
        <v/>
      </c>
      <c r="W31" s="459" t="str">
        <f t="shared" si="5"/>
        <v/>
      </c>
      <c r="X31" s="216" t="str">
        <f>IF(F31="","",SUMIFS('SAGE IMPORT'!$E:$E,'SAGE IMPORT'!$A:$A,'START-SLABS'!$F31,'SAGE IMPORT'!$B:$B,'START-SLABS'!$G31,'SAGE IMPORT'!$C:$C,'START-SLABS'!X$7))</f>
        <v/>
      </c>
      <c r="Y31" s="216" t="str">
        <f>IF(F31="","",X31-SUMIFS('SAGE IMPORT'!$E:$E,'SAGE IMPORT'!$A:$A,'START-SLABS'!$F31,'SAGE IMPORT'!$B:$B,'START-SLABS'!$G31,'SAGE IMPORT'!$D:$D,'START-SLABS'!Y$7))</f>
        <v/>
      </c>
      <c r="Z31" s="459" t="str">
        <f t="shared" si="1"/>
        <v/>
      </c>
      <c r="AA31" s="216" t="str">
        <f>IF(F31="","",SUMIFS('SAGE IMPORT'!$E:$E,'SAGE IMPORT'!$A:$A,'START-SLABS'!$F31,'SAGE IMPORT'!$B:$B,'START-SLABS'!$G31,'SAGE IMPORT'!$C:$C,'START-SLABS'!AA$7))</f>
        <v/>
      </c>
      <c r="AB31" s="216" t="str">
        <f>IF(F31="","",SUMIFS('SAGE IMPORT'!$E:$E,'SAGE IMPORT'!$A:$A,'START-SLABS'!$F31,'SAGE IMPORT'!$B:$B,'START-SLABS'!$G31,'SAGE IMPORT'!$C:$C,'START-SLABS'!AB$7))</f>
        <v/>
      </c>
      <c r="AD31" s="150" t="str">
        <f>IF(F31="","",SUMIFS('SAGE IMPORT'!$Y:$Y,'SAGE IMPORT'!$A:$A,'START-SLABS'!$F31,'SAGE IMPORT'!$B:$B,'START-SLABS'!$G31,'SAGE IMPORT'!$C:$C,'START-SLABS'!AD$7))</f>
        <v/>
      </c>
      <c r="AE31" s="151" t="str">
        <f t="shared" si="6"/>
        <v/>
      </c>
      <c r="AF31" s="150" t="str">
        <f>IF(F31="","",SUMIFS('SAGE IMPORT'!$Y:$Y,'SAGE IMPORT'!$A:$A,'START-SLABS'!$F31,'SAGE IMPORT'!$B:$B,'START-SLABS'!$G31,'SAGE IMPORT'!$C:$C,'START-SLABS'!AF$7))</f>
        <v/>
      </c>
      <c r="AG31" s="151" t="str">
        <f t="shared" si="7"/>
        <v/>
      </c>
      <c r="AI31" s="638" t="str">
        <f t="shared" si="2"/>
        <v/>
      </c>
      <c r="AK31" s="638" t="str">
        <f>IF($F31="","",SUMIFS('SAGE IMPORT'!$K:$K,'SAGE IMPORT'!$A:$A,'START-SLABS'!$F31,'SAGE IMPORT'!$B:$B,'START-SLABS'!$G31,'SAGE IMPORT'!$C:$C,'START-SLABS'!AK$7))</f>
        <v/>
      </c>
      <c r="AL31" s="638" t="str">
        <f>IF($F31="","",SUMIFS('SAGE IMPORT'!$K:$K,'SAGE IMPORT'!$A:$A,'START-SLABS'!$F31,'SAGE IMPORT'!$B:$B,'START-SLABS'!$G31,'SAGE IMPORT'!$C:$C,'START-SLABS'!AL$7))</f>
        <v/>
      </c>
      <c r="AM31" s="638" t="str">
        <f>IF($F31="","",SUMIFS('SAGE IMPORT'!$K:$K,'SAGE IMPORT'!$A:$A,'START-SLABS'!$F31,'SAGE IMPORT'!$B:$B,'START-SLABS'!$G31,'SAGE IMPORT'!$C:$C,'START-SLABS'!AM$7))</f>
        <v/>
      </c>
      <c r="AN31" s="638" t="str">
        <f>IF($F31="","",SUMIFS('SAGE IMPORT'!$K:$K,'SAGE IMPORT'!$A:$A,'START-SLABS'!$F31,'SAGE IMPORT'!$B:$B,'START-SLABS'!$G31,'SAGE IMPORT'!$C:$C,'START-SLABS'!AN$7))</f>
        <v/>
      </c>
      <c r="AO31" s="638" t="str">
        <f>IF($F31="","",SUMIFS('SAGE IMPORT'!$K:$K,'SAGE IMPORT'!$A:$A,'START-SLABS'!$F31,'SAGE IMPORT'!$B:$B,'START-SLABS'!$G31,'SAGE IMPORT'!$C:$C,'START-SLABS'!AO$7))</f>
        <v/>
      </c>
      <c r="AP31" s="638" t="str">
        <f>IF($F31="","",SUMIFS('SAGE IMPORT'!$K:$K,'SAGE IMPORT'!$A:$A,'START-SLABS'!$F31,'SAGE IMPORT'!$B:$B,'START-SLABS'!$G31,'SAGE IMPORT'!$C:$C,'START-SLABS'!AP$7))</f>
        <v/>
      </c>
      <c r="AQ31" s="638" t="str">
        <f>IF($F31="","",SUMIFS('SAGE IMPORT'!$K:$K,'SAGE IMPORT'!$A:$A,'START-SLABS'!$F31,'SAGE IMPORT'!$B:$B,'START-SLABS'!$G31,'SAGE IMPORT'!$C:$C,'START-SLABS'!AQ$7))</f>
        <v/>
      </c>
      <c r="AR31" s="638" t="str">
        <f>IF($F31="","",SUMIFS('SAGE IMPORT'!$K:$K,'SAGE IMPORT'!$A:$A,'START-SLABS'!$F31,'SAGE IMPORT'!$B:$B,'START-SLABS'!$G31,'SAGE IMPORT'!$C:$C,'START-SLABS'!AR$7))</f>
        <v/>
      </c>
      <c r="AS31" s="638" t="str">
        <f>IF($F31="","",SUMIFS('SAGE IMPORT'!$K:$K,'SAGE IMPORT'!$A:$A,'START-SLABS'!$F31,'SAGE IMPORT'!$B:$B,'START-SLABS'!$G31,'SAGE IMPORT'!$C:$C,'START-SLABS'!AS$7))</f>
        <v/>
      </c>
      <c r="AT31" s="638" t="str">
        <f>IF($F31="","",SUMIFS('SAGE IMPORT'!$K:$K,'SAGE IMPORT'!$A:$A,'START-SLABS'!$F31,'SAGE IMPORT'!$B:$B,'START-SLABS'!$G31,'SAGE IMPORT'!$C:$C,'START-SLABS'!AT$7))</f>
        <v/>
      </c>
      <c r="AU31" s="638" t="str">
        <f>IF($F31="","",SUMIFS('SAGE IMPORT'!$K:$K,'SAGE IMPORT'!$A:$A,'START-SLABS'!$F31,'SAGE IMPORT'!$B:$B,'START-SLABS'!$G31,'SAGE IMPORT'!$C:$C,'START-SLABS'!AU$7))</f>
        <v/>
      </c>
      <c r="AV31" s="638" t="str">
        <f>IF($F31="","",SUMIFS('SAGE IMPORT'!$K:$K,'SAGE IMPORT'!$A:$A,'START-SLABS'!$F31,'SAGE IMPORT'!$B:$B,'START-SLABS'!$G31,'SAGE IMPORT'!$C:$C,'START-SLABS'!AV$7))</f>
        <v/>
      </c>
      <c r="AW31" s="638" t="str">
        <f>IF($F31="","",SUMIFS('SAGE IMPORT'!$K:$K,'SAGE IMPORT'!$A:$A,'START-SLABS'!$F31,'SAGE IMPORT'!$B:$B,'START-SLABS'!$G31,'SAGE IMPORT'!$C:$C,'START-SLABS'!AW$7))</f>
        <v/>
      </c>
      <c r="AX31" s="638" t="str">
        <f>IF($F31="","",SUMIFS('SAGE IMPORT'!$K:$K,'SAGE IMPORT'!$A:$A,'START-SLABS'!$F31,'SAGE IMPORT'!$B:$B,'START-SLABS'!$G31,'SAGE IMPORT'!$C:$C,'START-SLABS'!AX$7))</f>
        <v/>
      </c>
      <c r="AZ31" s="639" t="str">
        <f t="shared" si="3"/>
        <v/>
      </c>
      <c r="BB31" s="639" t="str">
        <f>IF(F31="","",SUMIFS('SAGE IMPORT'!$E:$E,'SAGE IMPORT'!$A:$A,'START-SLABS'!$F31,'SAGE IMPORT'!$B:$B,'START-SLABS'!$G31,'SAGE IMPORT'!$C:$C,'START-SLABS'!BB$7))</f>
        <v/>
      </c>
      <c r="BC31" s="639" t="str">
        <f>IF(G31="","",SUMIFS('SAGE IMPORT'!$E:$E,'SAGE IMPORT'!$A:$A,'START-SLABS'!$F31,'SAGE IMPORT'!$B:$B,'START-SLABS'!$G31,'SAGE IMPORT'!$C:$C,'START-SLABS'!BC$7))</f>
        <v/>
      </c>
      <c r="BD31" s="639" t="str">
        <f>IF(G31="","",SUMIFS('SAGE IMPORT'!$E:$E,'SAGE IMPORT'!$A:$A,'START-SLABS'!$F31,'SAGE IMPORT'!$B:$B,'START-SLABS'!$G31,'SAGE IMPORT'!$C:$C,'START-SLABS'!BD$7))</f>
        <v/>
      </c>
      <c r="BE31" s="639" t="str">
        <f>IF(H31="","",SUMIFS('SAGE IMPORT'!$E:$E,'SAGE IMPORT'!$A:$A,'START-SLABS'!$F31,'SAGE IMPORT'!$B:$B,'START-SLABS'!$G31,'SAGE IMPORT'!$C:$C,'START-SLABS'!BE$7))</f>
        <v/>
      </c>
      <c r="BG31" s="640" t="str">
        <f>IF(O31="","",SUMIFS('SAGE IMPORT'!$E:$E,'SAGE IMPORT'!$A:$A,'START-SLABS'!$F31,'SAGE IMPORT'!$B:$B,'START-SLABS'!$G31,'SAGE IMPORT'!$C:$C,'START-SLABS'!BG$7))</f>
        <v/>
      </c>
    </row>
    <row r="32" spans="1:59" s="132" customFormat="1" ht="18.75" customHeight="1" x14ac:dyDescent="0.3">
      <c r="A32" s="204" t="s">
        <v>385</v>
      </c>
      <c r="B32" s="204"/>
      <c r="C32" s="143"/>
      <c r="D32" s="143"/>
      <c r="E32" s="143"/>
      <c r="F32" s="449"/>
      <c r="G32" s="449"/>
      <c r="H32" s="449"/>
      <c r="I32" s="466"/>
      <c r="J32" s="144"/>
      <c r="K32" s="467"/>
      <c r="L32" s="467"/>
      <c r="M32" s="465" t="str">
        <f t="shared" si="4"/>
        <v/>
      </c>
      <c r="N32" s="146"/>
      <c r="O32" s="146"/>
      <c r="P32" s="147"/>
      <c r="Q32" s="221" t="str">
        <f>IF(F32="","",SUMIFS('SAGE IMPORT'!$E:$E,'SAGE IMPORT'!$A:$A,'START-SLABS'!$F32,'SAGE IMPORT'!$B:$B,'START-SLABS'!$G32,'SAGE IMPORT'!$C:$C,'START-SLABS'!Q$7))</f>
        <v/>
      </c>
      <c r="R32" s="221" t="str">
        <f>IF(F32="","",SUMIFS('SAGE IMPORT'!$E:$E,'SAGE IMPORT'!$A:$A,'START-SLABS'!$F32,'SAGE IMPORT'!$B:$B,'START-SLABS'!$G32,'SAGE IMPORT'!$C:$C,'START-SLABS'!R$7))</f>
        <v/>
      </c>
      <c r="S32" s="221" t="str">
        <f>IF(F32="","",SUMIFS('SAGE IMPORT'!$E:$E,'SAGE IMPORT'!$A:$A,'START-SLABS'!$F32,'SAGE IMPORT'!$B:$B,'START-SLABS'!$G32,'SAGE IMPORT'!$C:$C,'START-SLABS'!S$7))</f>
        <v/>
      </c>
      <c r="T32" s="224"/>
      <c r="U32" s="216" t="str">
        <f>IF(F32="","",SUMIFS('SAGE IMPORT'!$E:$E,'SAGE IMPORT'!$A:$A,'START-SLABS'!$F32,'SAGE IMPORT'!$B:$B,'START-SLABS'!$G32,'SAGE IMPORT'!$C:$C,'START-SLABS'!U$7))</f>
        <v/>
      </c>
      <c r="V32" s="216" t="str">
        <f>IF(F32="","",U32-SUMIFS('SAGE IMPORT'!$E:$E,'SAGE IMPORT'!$A:$A,'START-SLABS'!$F32,'SAGE IMPORT'!$B:$B,'START-SLABS'!$G32,'SAGE IMPORT'!$D:$D,'START-SLABS'!V$7))</f>
        <v/>
      </c>
      <c r="W32" s="459" t="str">
        <f t="shared" si="5"/>
        <v/>
      </c>
      <c r="X32" s="216" t="str">
        <f>IF(F32="","",SUMIFS('SAGE IMPORT'!$E:$E,'SAGE IMPORT'!$A:$A,'START-SLABS'!$F32,'SAGE IMPORT'!$B:$B,'START-SLABS'!$G32,'SAGE IMPORT'!$C:$C,'START-SLABS'!X$7))</f>
        <v/>
      </c>
      <c r="Y32" s="216" t="str">
        <f>IF(F32="","",X32-SUMIFS('SAGE IMPORT'!$E:$E,'SAGE IMPORT'!$A:$A,'START-SLABS'!$F32,'SAGE IMPORT'!$B:$B,'START-SLABS'!$G32,'SAGE IMPORT'!$D:$D,'START-SLABS'!Y$7))</f>
        <v/>
      </c>
      <c r="Z32" s="459" t="str">
        <f t="shared" si="1"/>
        <v/>
      </c>
      <c r="AA32" s="216" t="str">
        <f>IF(F32="","",SUMIFS('SAGE IMPORT'!$E:$E,'SAGE IMPORT'!$A:$A,'START-SLABS'!$F32,'SAGE IMPORT'!$B:$B,'START-SLABS'!$G32,'SAGE IMPORT'!$C:$C,'START-SLABS'!AA$7))</f>
        <v/>
      </c>
      <c r="AB32" s="216" t="str">
        <f>IF(F32="","",SUMIFS('SAGE IMPORT'!$E:$E,'SAGE IMPORT'!$A:$A,'START-SLABS'!$F32,'SAGE IMPORT'!$B:$B,'START-SLABS'!$G32,'SAGE IMPORT'!$C:$C,'START-SLABS'!AB$7))</f>
        <v/>
      </c>
      <c r="AD32" s="150" t="str">
        <f>IF(F32="","",SUMIFS('SAGE IMPORT'!$Y:$Y,'SAGE IMPORT'!$A:$A,'START-SLABS'!$F32,'SAGE IMPORT'!$B:$B,'START-SLABS'!$G32,'SAGE IMPORT'!$C:$C,'START-SLABS'!AD$7))</f>
        <v/>
      </c>
      <c r="AE32" s="151" t="str">
        <f t="shared" si="6"/>
        <v/>
      </c>
      <c r="AF32" s="150" t="str">
        <f>IF(F32="","",SUMIFS('SAGE IMPORT'!$Y:$Y,'SAGE IMPORT'!$A:$A,'START-SLABS'!$F32,'SAGE IMPORT'!$B:$B,'START-SLABS'!$G32,'SAGE IMPORT'!$C:$C,'START-SLABS'!AF$7))</f>
        <v/>
      </c>
      <c r="AG32" s="151" t="str">
        <f t="shared" si="7"/>
        <v/>
      </c>
      <c r="AI32" s="638" t="str">
        <f t="shared" si="2"/>
        <v/>
      </c>
      <c r="AK32" s="638" t="str">
        <f>IF($F32="","",SUMIFS('SAGE IMPORT'!$K:$K,'SAGE IMPORT'!$A:$A,'START-SLABS'!$F32,'SAGE IMPORT'!$B:$B,'START-SLABS'!$G32,'SAGE IMPORT'!$C:$C,'START-SLABS'!AK$7))</f>
        <v/>
      </c>
      <c r="AL32" s="638" t="str">
        <f>IF($F32="","",SUMIFS('SAGE IMPORT'!$K:$K,'SAGE IMPORT'!$A:$A,'START-SLABS'!$F32,'SAGE IMPORT'!$B:$B,'START-SLABS'!$G32,'SAGE IMPORT'!$C:$C,'START-SLABS'!AL$7))</f>
        <v/>
      </c>
      <c r="AM32" s="638" t="str">
        <f>IF($F32="","",SUMIFS('SAGE IMPORT'!$K:$K,'SAGE IMPORT'!$A:$A,'START-SLABS'!$F32,'SAGE IMPORT'!$B:$B,'START-SLABS'!$G32,'SAGE IMPORT'!$C:$C,'START-SLABS'!AM$7))</f>
        <v/>
      </c>
      <c r="AN32" s="638" t="str">
        <f>IF($F32="","",SUMIFS('SAGE IMPORT'!$K:$K,'SAGE IMPORT'!$A:$A,'START-SLABS'!$F32,'SAGE IMPORT'!$B:$B,'START-SLABS'!$G32,'SAGE IMPORT'!$C:$C,'START-SLABS'!AN$7))</f>
        <v/>
      </c>
      <c r="AO32" s="638" t="str">
        <f>IF($F32="","",SUMIFS('SAGE IMPORT'!$K:$K,'SAGE IMPORT'!$A:$A,'START-SLABS'!$F32,'SAGE IMPORT'!$B:$B,'START-SLABS'!$G32,'SAGE IMPORT'!$C:$C,'START-SLABS'!AO$7))</f>
        <v/>
      </c>
      <c r="AP32" s="638" t="str">
        <f>IF($F32="","",SUMIFS('SAGE IMPORT'!$K:$K,'SAGE IMPORT'!$A:$A,'START-SLABS'!$F32,'SAGE IMPORT'!$B:$B,'START-SLABS'!$G32,'SAGE IMPORT'!$C:$C,'START-SLABS'!AP$7))</f>
        <v/>
      </c>
      <c r="AQ32" s="638" t="str">
        <f>IF($F32="","",SUMIFS('SAGE IMPORT'!$K:$K,'SAGE IMPORT'!$A:$A,'START-SLABS'!$F32,'SAGE IMPORT'!$B:$B,'START-SLABS'!$G32,'SAGE IMPORT'!$C:$C,'START-SLABS'!AQ$7))</f>
        <v/>
      </c>
      <c r="AR32" s="638" t="str">
        <f>IF($F32="","",SUMIFS('SAGE IMPORT'!$K:$K,'SAGE IMPORT'!$A:$A,'START-SLABS'!$F32,'SAGE IMPORT'!$B:$B,'START-SLABS'!$G32,'SAGE IMPORT'!$C:$C,'START-SLABS'!AR$7))</f>
        <v/>
      </c>
      <c r="AS32" s="638" t="str">
        <f>IF($F32="","",SUMIFS('SAGE IMPORT'!$K:$K,'SAGE IMPORT'!$A:$A,'START-SLABS'!$F32,'SAGE IMPORT'!$B:$B,'START-SLABS'!$G32,'SAGE IMPORT'!$C:$C,'START-SLABS'!AS$7))</f>
        <v/>
      </c>
      <c r="AT32" s="638" t="str">
        <f>IF($F32="","",SUMIFS('SAGE IMPORT'!$K:$K,'SAGE IMPORT'!$A:$A,'START-SLABS'!$F32,'SAGE IMPORT'!$B:$B,'START-SLABS'!$G32,'SAGE IMPORT'!$C:$C,'START-SLABS'!AT$7))</f>
        <v/>
      </c>
      <c r="AU32" s="638" t="str">
        <f>IF($F32="","",SUMIFS('SAGE IMPORT'!$K:$K,'SAGE IMPORT'!$A:$A,'START-SLABS'!$F32,'SAGE IMPORT'!$B:$B,'START-SLABS'!$G32,'SAGE IMPORT'!$C:$C,'START-SLABS'!AU$7))</f>
        <v/>
      </c>
      <c r="AV32" s="638" t="str">
        <f>IF($F32="","",SUMIFS('SAGE IMPORT'!$K:$K,'SAGE IMPORT'!$A:$A,'START-SLABS'!$F32,'SAGE IMPORT'!$B:$B,'START-SLABS'!$G32,'SAGE IMPORT'!$C:$C,'START-SLABS'!AV$7))</f>
        <v/>
      </c>
      <c r="AW32" s="638" t="str">
        <f>IF($F32="","",SUMIFS('SAGE IMPORT'!$K:$K,'SAGE IMPORT'!$A:$A,'START-SLABS'!$F32,'SAGE IMPORT'!$B:$B,'START-SLABS'!$G32,'SAGE IMPORT'!$C:$C,'START-SLABS'!AW$7))</f>
        <v/>
      </c>
      <c r="AX32" s="638" t="str">
        <f>IF($F32="","",SUMIFS('SAGE IMPORT'!$K:$K,'SAGE IMPORT'!$A:$A,'START-SLABS'!$F32,'SAGE IMPORT'!$B:$B,'START-SLABS'!$G32,'SAGE IMPORT'!$C:$C,'START-SLABS'!AX$7))</f>
        <v/>
      </c>
      <c r="AZ32" s="639" t="str">
        <f t="shared" si="3"/>
        <v/>
      </c>
      <c r="BB32" s="639" t="str">
        <f>IF(F32="","",SUMIFS('SAGE IMPORT'!$E:$E,'SAGE IMPORT'!$A:$A,'START-SLABS'!$F32,'SAGE IMPORT'!$B:$B,'START-SLABS'!$G32,'SAGE IMPORT'!$C:$C,'START-SLABS'!BB$7))</f>
        <v/>
      </c>
      <c r="BC32" s="639" t="str">
        <f>IF(G32="","",SUMIFS('SAGE IMPORT'!$E:$E,'SAGE IMPORT'!$A:$A,'START-SLABS'!$F32,'SAGE IMPORT'!$B:$B,'START-SLABS'!$G32,'SAGE IMPORT'!$C:$C,'START-SLABS'!BC$7))</f>
        <v/>
      </c>
      <c r="BD32" s="639" t="str">
        <f>IF(G32="","",SUMIFS('SAGE IMPORT'!$E:$E,'SAGE IMPORT'!$A:$A,'START-SLABS'!$F32,'SAGE IMPORT'!$B:$B,'START-SLABS'!$G32,'SAGE IMPORT'!$C:$C,'START-SLABS'!BD$7))</f>
        <v/>
      </c>
      <c r="BE32" s="639" t="str">
        <f>IF(H32="","",SUMIFS('SAGE IMPORT'!$E:$E,'SAGE IMPORT'!$A:$A,'START-SLABS'!$F32,'SAGE IMPORT'!$B:$B,'START-SLABS'!$G32,'SAGE IMPORT'!$C:$C,'START-SLABS'!BE$7))</f>
        <v/>
      </c>
      <c r="BG32" s="640" t="str">
        <f>IF(O32="","",SUMIFS('SAGE IMPORT'!$E:$E,'SAGE IMPORT'!$A:$A,'START-SLABS'!$F32,'SAGE IMPORT'!$B:$B,'START-SLABS'!$G32,'SAGE IMPORT'!$C:$C,'START-SLABS'!BG$7))</f>
        <v/>
      </c>
    </row>
    <row r="33" spans="1:59" s="132" customFormat="1" ht="18.75" customHeight="1" x14ac:dyDescent="0.3">
      <c r="A33" s="204" t="s">
        <v>385</v>
      </c>
      <c r="B33" s="204"/>
      <c r="C33" s="143"/>
      <c r="D33" s="143"/>
      <c r="E33" s="143"/>
      <c r="F33" s="449"/>
      <c r="G33" s="449"/>
      <c r="H33" s="449"/>
      <c r="I33" s="466"/>
      <c r="J33" s="144"/>
      <c r="K33" s="467"/>
      <c r="L33" s="467"/>
      <c r="M33" s="465" t="str">
        <f t="shared" si="4"/>
        <v/>
      </c>
      <c r="N33" s="146"/>
      <c r="O33" s="146"/>
      <c r="P33" s="147"/>
      <c r="Q33" s="221" t="str">
        <f>IF(F33="","",SUMIFS('SAGE IMPORT'!$E:$E,'SAGE IMPORT'!$A:$A,'START-SLABS'!$F33,'SAGE IMPORT'!$B:$B,'START-SLABS'!$G33,'SAGE IMPORT'!$C:$C,'START-SLABS'!Q$7))</f>
        <v/>
      </c>
      <c r="R33" s="221" t="str">
        <f>IF(F33="","",SUMIFS('SAGE IMPORT'!$E:$E,'SAGE IMPORT'!$A:$A,'START-SLABS'!$F33,'SAGE IMPORT'!$B:$B,'START-SLABS'!$G33,'SAGE IMPORT'!$C:$C,'START-SLABS'!R$7))</f>
        <v/>
      </c>
      <c r="S33" s="221" t="str">
        <f>IF(F33="","",SUMIFS('SAGE IMPORT'!$E:$E,'SAGE IMPORT'!$A:$A,'START-SLABS'!$F33,'SAGE IMPORT'!$B:$B,'START-SLABS'!$G33,'SAGE IMPORT'!$C:$C,'START-SLABS'!S$7))</f>
        <v/>
      </c>
      <c r="T33" s="224"/>
      <c r="U33" s="216" t="str">
        <f>IF(F33="","",SUMIFS('SAGE IMPORT'!$E:$E,'SAGE IMPORT'!$A:$A,'START-SLABS'!$F33,'SAGE IMPORT'!$B:$B,'START-SLABS'!$G33,'SAGE IMPORT'!$C:$C,'START-SLABS'!U$7))</f>
        <v/>
      </c>
      <c r="V33" s="216" t="str">
        <f>IF(F33="","",U33-SUMIFS('SAGE IMPORT'!$E:$E,'SAGE IMPORT'!$A:$A,'START-SLABS'!$F33,'SAGE IMPORT'!$B:$B,'START-SLABS'!$G33,'SAGE IMPORT'!$D:$D,'START-SLABS'!V$7))</f>
        <v/>
      </c>
      <c r="W33" s="459" t="str">
        <f t="shared" si="5"/>
        <v/>
      </c>
      <c r="X33" s="216" t="str">
        <f>IF(F33="","",SUMIFS('SAGE IMPORT'!$E:$E,'SAGE IMPORT'!$A:$A,'START-SLABS'!$F33,'SAGE IMPORT'!$B:$B,'START-SLABS'!$G33,'SAGE IMPORT'!$C:$C,'START-SLABS'!X$7))</f>
        <v/>
      </c>
      <c r="Y33" s="216" t="str">
        <f>IF(F33="","",X33-SUMIFS('SAGE IMPORT'!$E:$E,'SAGE IMPORT'!$A:$A,'START-SLABS'!$F33,'SAGE IMPORT'!$B:$B,'START-SLABS'!$G33,'SAGE IMPORT'!$D:$D,'START-SLABS'!Y$7))</f>
        <v/>
      </c>
      <c r="Z33" s="459" t="str">
        <f t="shared" si="1"/>
        <v/>
      </c>
      <c r="AA33" s="216" t="str">
        <f>IF(F33="","",SUMIFS('SAGE IMPORT'!$E:$E,'SAGE IMPORT'!$A:$A,'START-SLABS'!$F33,'SAGE IMPORT'!$B:$B,'START-SLABS'!$G33,'SAGE IMPORT'!$C:$C,'START-SLABS'!AA$7))</f>
        <v/>
      </c>
      <c r="AB33" s="216" t="str">
        <f>IF(F33="","",SUMIFS('SAGE IMPORT'!$E:$E,'SAGE IMPORT'!$A:$A,'START-SLABS'!$F33,'SAGE IMPORT'!$B:$B,'START-SLABS'!$G33,'SAGE IMPORT'!$C:$C,'START-SLABS'!AB$7))</f>
        <v/>
      </c>
      <c r="AD33" s="150" t="str">
        <f>IF(F33="","",SUMIFS('SAGE IMPORT'!$Y:$Y,'SAGE IMPORT'!$A:$A,'START-SLABS'!$F33,'SAGE IMPORT'!$B:$B,'START-SLABS'!$G33,'SAGE IMPORT'!$C:$C,'START-SLABS'!AD$7))</f>
        <v/>
      </c>
      <c r="AE33" s="151" t="str">
        <f t="shared" si="6"/>
        <v/>
      </c>
      <c r="AF33" s="150" t="str">
        <f>IF(F33="","",SUMIFS('SAGE IMPORT'!$Y:$Y,'SAGE IMPORT'!$A:$A,'START-SLABS'!$F33,'SAGE IMPORT'!$B:$B,'START-SLABS'!$G33,'SAGE IMPORT'!$C:$C,'START-SLABS'!AF$7))</f>
        <v/>
      </c>
      <c r="AG33" s="151" t="str">
        <f t="shared" si="7"/>
        <v/>
      </c>
      <c r="AI33" s="638" t="str">
        <f t="shared" si="2"/>
        <v/>
      </c>
      <c r="AK33" s="638" t="str">
        <f>IF($F33="","",SUMIFS('SAGE IMPORT'!$K:$K,'SAGE IMPORT'!$A:$A,'START-SLABS'!$F33,'SAGE IMPORT'!$B:$B,'START-SLABS'!$G33,'SAGE IMPORT'!$C:$C,'START-SLABS'!AK$7))</f>
        <v/>
      </c>
      <c r="AL33" s="638" t="str">
        <f>IF($F33="","",SUMIFS('SAGE IMPORT'!$K:$K,'SAGE IMPORT'!$A:$A,'START-SLABS'!$F33,'SAGE IMPORT'!$B:$B,'START-SLABS'!$G33,'SAGE IMPORT'!$C:$C,'START-SLABS'!AL$7))</f>
        <v/>
      </c>
      <c r="AM33" s="638" t="str">
        <f>IF($F33="","",SUMIFS('SAGE IMPORT'!$K:$K,'SAGE IMPORT'!$A:$A,'START-SLABS'!$F33,'SAGE IMPORT'!$B:$B,'START-SLABS'!$G33,'SAGE IMPORT'!$C:$C,'START-SLABS'!AM$7))</f>
        <v/>
      </c>
      <c r="AN33" s="638" t="str">
        <f>IF($F33="","",SUMIFS('SAGE IMPORT'!$K:$K,'SAGE IMPORT'!$A:$A,'START-SLABS'!$F33,'SAGE IMPORT'!$B:$B,'START-SLABS'!$G33,'SAGE IMPORT'!$C:$C,'START-SLABS'!AN$7))</f>
        <v/>
      </c>
      <c r="AO33" s="638" t="str">
        <f>IF($F33="","",SUMIFS('SAGE IMPORT'!$K:$K,'SAGE IMPORT'!$A:$A,'START-SLABS'!$F33,'SAGE IMPORT'!$B:$B,'START-SLABS'!$G33,'SAGE IMPORT'!$C:$C,'START-SLABS'!AO$7))</f>
        <v/>
      </c>
      <c r="AP33" s="638" t="str">
        <f>IF($F33="","",SUMIFS('SAGE IMPORT'!$K:$K,'SAGE IMPORT'!$A:$A,'START-SLABS'!$F33,'SAGE IMPORT'!$B:$B,'START-SLABS'!$G33,'SAGE IMPORT'!$C:$C,'START-SLABS'!AP$7))</f>
        <v/>
      </c>
      <c r="AQ33" s="638" t="str">
        <f>IF($F33="","",SUMIFS('SAGE IMPORT'!$K:$K,'SAGE IMPORT'!$A:$A,'START-SLABS'!$F33,'SAGE IMPORT'!$B:$B,'START-SLABS'!$G33,'SAGE IMPORT'!$C:$C,'START-SLABS'!AQ$7))</f>
        <v/>
      </c>
      <c r="AR33" s="638" t="str">
        <f>IF($F33="","",SUMIFS('SAGE IMPORT'!$K:$K,'SAGE IMPORT'!$A:$A,'START-SLABS'!$F33,'SAGE IMPORT'!$B:$B,'START-SLABS'!$G33,'SAGE IMPORT'!$C:$C,'START-SLABS'!AR$7))</f>
        <v/>
      </c>
      <c r="AS33" s="638" t="str">
        <f>IF($F33="","",SUMIFS('SAGE IMPORT'!$K:$K,'SAGE IMPORT'!$A:$A,'START-SLABS'!$F33,'SAGE IMPORT'!$B:$B,'START-SLABS'!$G33,'SAGE IMPORT'!$C:$C,'START-SLABS'!AS$7))</f>
        <v/>
      </c>
      <c r="AT33" s="638" t="str">
        <f>IF($F33="","",SUMIFS('SAGE IMPORT'!$K:$K,'SAGE IMPORT'!$A:$A,'START-SLABS'!$F33,'SAGE IMPORT'!$B:$B,'START-SLABS'!$G33,'SAGE IMPORT'!$C:$C,'START-SLABS'!AT$7))</f>
        <v/>
      </c>
      <c r="AU33" s="638" t="str">
        <f>IF($F33="","",SUMIFS('SAGE IMPORT'!$K:$K,'SAGE IMPORT'!$A:$A,'START-SLABS'!$F33,'SAGE IMPORT'!$B:$B,'START-SLABS'!$G33,'SAGE IMPORT'!$C:$C,'START-SLABS'!AU$7))</f>
        <v/>
      </c>
      <c r="AV33" s="638" t="str">
        <f>IF($F33="","",SUMIFS('SAGE IMPORT'!$K:$K,'SAGE IMPORT'!$A:$A,'START-SLABS'!$F33,'SAGE IMPORT'!$B:$B,'START-SLABS'!$G33,'SAGE IMPORT'!$C:$C,'START-SLABS'!AV$7))</f>
        <v/>
      </c>
      <c r="AW33" s="638" t="str">
        <f>IF($F33="","",SUMIFS('SAGE IMPORT'!$K:$K,'SAGE IMPORT'!$A:$A,'START-SLABS'!$F33,'SAGE IMPORT'!$B:$B,'START-SLABS'!$G33,'SAGE IMPORT'!$C:$C,'START-SLABS'!AW$7))</f>
        <v/>
      </c>
      <c r="AX33" s="638" t="str">
        <f>IF($F33="","",SUMIFS('SAGE IMPORT'!$K:$K,'SAGE IMPORT'!$A:$A,'START-SLABS'!$F33,'SAGE IMPORT'!$B:$B,'START-SLABS'!$G33,'SAGE IMPORT'!$C:$C,'START-SLABS'!AX$7))</f>
        <v/>
      </c>
      <c r="AZ33" s="639" t="str">
        <f t="shared" si="3"/>
        <v/>
      </c>
      <c r="BB33" s="639" t="str">
        <f>IF(F33="","",SUMIFS('SAGE IMPORT'!$E:$E,'SAGE IMPORT'!$A:$A,'START-SLABS'!$F33,'SAGE IMPORT'!$B:$B,'START-SLABS'!$G33,'SAGE IMPORT'!$C:$C,'START-SLABS'!BB$7))</f>
        <v/>
      </c>
      <c r="BC33" s="639" t="str">
        <f>IF(G33="","",SUMIFS('SAGE IMPORT'!$E:$E,'SAGE IMPORT'!$A:$A,'START-SLABS'!$F33,'SAGE IMPORT'!$B:$B,'START-SLABS'!$G33,'SAGE IMPORT'!$C:$C,'START-SLABS'!BC$7))</f>
        <v/>
      </c>
      <c r="BD33" s="639" t="str">
        <f>IF(G33="","",SUMIFS('SAGE IMPORT'!$E:$E,'SAGE IMPORT'!$A:$A,'START-SLABS'!$F33,'SAGE IMPORT'!$B:$B,'START-SLABS'!$G33,'SAGE IMPORT'!$C:$C,'START-SLABS'!BD$7))</f>
        <v/>
      </c>
      <c r="BE33" s="639" t="str">
        <f>IF(H33="","",SUMIFS('SAGE IMPORT'!$E:$E,'SAGE IMPORT'!$A:$A,'START-SLABS'!$F33,'SAGE IMPORT'!$B:$B,'START-SLABS'!$G33,'SAGE IMPORT'!$C:$C,'START-SLABS'!BE$7))</f>
        <v/>
      </c>
      <c r="BG33" s="640" t="str">
        <f>IF(O33="","",SUMIFS('SAGE IMPORT'!$E:$E,'SAGE IMPORT'!$A:$A,'START-SLABS'!$F33,'SAGE IMPORT'!$B:$B,'START-SLABS'!$G33,'SAGE IMPORT'!$C:$C,'START-SLABS'!BG$7))</f>
        <v/>
      </c>
    </row>
    <row r="34" spans="1:59" s="132" customFormat="1" ht="18.75" customHeight="1" x14ac:dyDescent="0.3">
      <c r="A34" s="204" t="s">
        <v>385</v>
      </c>
      <c r="B34" s="204"/>
      <c r="C34" s="143"/>
      <c r="D34" s="143"/>
      <c r="E34" s="143"/>
      <c r="F34" s="449"/>
      <c r="G34" s="449"/>
      <c r="H34" s="449"/>
      <c r="I34" s="466"/>
      <c r="J34" s="144"/>
      <c r="K34" s="467"/>
      <c r="L34" s="467"/>
      <c r="M34" s="465" t="str">
        <f t="shared" si="4"/>
        <v/>
      </c>
      <c r="N34" s="146"/>
      <c r="O34" s="146"/>
      <c r="P34" s="147"/>
      <c r="Q34" s="221" t="str">
        <f>IF(F34="","",SUMIFS('SAGE IMPORT'!$E:$E,'SAGE IMPORT'!$A:$A,'START-SLABS'!$F34,'SAGE IMPORT'!$B:$B,'START-SLABS'!$G34,'SAGE IMPORT'!$C:$C,'START-SLABS'!Q$7))</f>
        <v/>
      </c>
      <c r="R34" s="221" t="str">
        <f>IF(F34="","",SUMIFS('SAGE IMPORT'!$E:$E,'SAGE IMPORT'!$A:$A,'START-SLABS'!$F34,'SAGE IMPORT'!$B:$B,'START-SLABS'!$G34,'SAGE IMPORT'!$C:$C,'START-SLABS'!R$7))</f>
        <v/>
      </c>
      <c r="S34" s="221" t="str">
        <f>IF(F34="","",SUMIFS('SAGE IMPORT'!$E:$E,'SAGE IMPORT'!$A:$A,'START-SLABS'!$F34,'SAGE IMPORT'!$B:$B,'START-SLABS'!$G34,'SAGE IMPORT'!$C:$C,'START-SLABS'!S$7))</f>
        <v/>
      </c>
      <c r="T34" s="224"/>
      <c r="U34" s="216" t="str">
        <f>IF(F34="","",SUMIFS('SAGE IMPORT'!$E:$E,'SAGE IMPORT'!$A:$A,'START-SLABS'!$F34,'SAGE IMPORT'!$B:$B,'START-SLABS'!$G34,'SAGE IMPORT'!$C:$C,'START-SLABS'!U$7))</f>
        <v/>
      </c>
      <c r="V34" s="216" t="str">
        <f>IF(F34="","",U34-SUMIFS('SAGE IMPORT'!$E:$E,'SAGE IMPORT'!$A:$A,'START-SLABS'!$F34,'SAGE IMPORT'!$B:$B,'START-SLABS'!$G34,'SAGE IMPORT'!$D:$D,'START-SLABS'!V$7))</f>
        <v/>
      </c>
      <c r="W34" s="459" t="str">
        <f t="shared" si="5"/>
        <v/>
      </c>
      <c r="X34" s="216" t="str">
        <f>IF(F34="","",SUMIFS('SAGE IMPORT'!$E:$E,'SAGE IMPORT'!$A:$A,'START-SLABS'!$F34,'SAGE IMPORT'!$B:$B,'START-SLABS'!$G34,'SAGE IMPORT'!$C:$C,'START-SLABS'!X$7))</f>
        <v/>
      </c>
      <c r="Y34" s="216" t="str">
        <f>IF(F34="","",X34-SUMIFS('SAGE IMPORT'!$E:$E,'SAGE IMPORT'!$A:$A,'START-SLABS'!$F34,'SAGE IMPORT'!$B:$B,'START-SLABS'!$G34,'SAGE IMPORT'!$D:$D,'START-SLABS'!Y$7))</f>
        <v/>
      </c>
      <c r="Z34" s="459" t="str">
        <f t="shared" si="1"/>
        <v/>
      </c>
      <c r="AA34" s="216" t="str">
        <f>IF(F34="","",SUMIFS('SAGE IMPORT'!$E:$E,'SAGE IMPORT'!$A:$A,'START-SLABS'!$F34,'SAGE IMPORT'!$B:$B,'START-SLABS'!$G34,'SAGE IMPORT'!$C:$C,'START-SLABS'!AA$7))</f>
        <v/>
      </c>
      <c r="AB34" s="216" t="str">
        <f>IF(F34="","",SUMIFS('SAGE IMPORT'!$E:$E,'SAGE IMPORT'!$A:$A,'START-SLABS'!$F34,'SAGE IMPORT'!$B:$B,'START-SLABS'!$G34,'SAGE IMPORT'!$C:$C,'START-SLABS'!AB$7))</f>
        <v/>
      </c>
      <c r="AD34" s="150" t="str">
        <f>IF(F34="","",SUMIFS('SAGE IMPORT'!$Y:$Y,'SAGE IMPORT'!$A:$A,'START-SLABS'!$F34,'SAGE IMPORT'!$B:$B,'START-SLABS'!$G34,'SAGE IMPORT'!$C:$C,'START-SLABS'!AD$7))</f>
        <v/>
      </c>
      <c r="AE34" s="151" t="str">
        <f t="shared" si="6"/>
        <v/>
      </c>
      <c r="AF34" s="150" t="str">
        <f>IF(F34="","",SUMIFS('SAGE IMPORT'!$Y:$Y,'SAGE IMPORT'!$A:$A,'START-SLABS'!$F34,'SAGE IMPORT'!$B:$B,'START-SLABS'!$G34,'SAGE IMPORT'!$C:$C,'START-SLABS'!AF$7))</f>
        <v/>
      </c>
      <c r="AG34" s="151" t="str">
        <f t="shared" si="7"/>
        <v/>
      </c>
      <c r="AI34" s="638" t="str">
        <f t="shared" si="2"/>
        <v/>
      </c>
      <c r="AK34" s="638" t="str">
        <f>IF($F34="","",SUMIFS('SAGE IMPORT'!$K:$K,'SAGE IMPORT'!$A:$A,'START-SLABS'!$F34,'SAGE IMPORT'!$B:$B,'START-SLABS'!$G34,'SAGE IMPORT'!$C:$C,'START-SLABS'!AK$7))</f>
        <v/>
      </c>
      <c r="AL34" s="638" t="str">
        <f>IF($F34="","",SUMIFS('SAGE IMPORT'!$K:$K,'SAGE IMPORT'!$A:$A,'START-SLABS'!$F34,'SAGE IMPORT'!$B:$B,'START-SLABS'!$G34,'SAGE IMPORT'!$C:$C,'START-SLABS'!AL$7))</f>
        <v/>
      </c>
      <c r="AM34" s="638" t="str">
        <f>IF($F34="","",SUMIFS('SAGE IMPORT'!$K:$K,'SAGE IMPORT'!$A:$A,'START-SLABS'!$F34,'SAGE IMPORT'!$B:$B,'START-SLABS'!$G34,'SAGE IMPORT'!$C:$C,'START-SLABS'!AM$7))</f>
        <v/>
      </c>
      <c r="AN34" s="638" t="str">
        <f>IF($F34="","",SUMIFS('SAGE IMPORT'!$K:$K,'SAGE IMPORT'!$A:$A,'START-SLABS'!$F34,'SAGE IMPORT'!$B:$B,'START-SLABS'!$G34,'SAGE IMPORT'!$C:$C,'START-SLABS'!AN$7))</f>
        <v/>
      </c>
      <c r="AO34" s="638" t="str">
        <f>IF($F34="","",SUMIFS('SAGE IMPORT'!$K:$K,'SAGE IMPORT'!$A:$A,'START-SLABS'!$F34,'SAGE IMPORT'!$B:$B,'START-SLABS'!$G34,'SAGE IMPORT'!$C:$C,'START-SLABS'!AO$7))</f>
        <v/>
      </c>
      <c r="AP34" s="638" t="str">
        <f>IF($F34="","",SUMIFS('SAGE IMPORT'!$K:$K,'SAGE IMPORT'!$A:$A,'START-SLABS'!$F34,'SAGE IMPORT'!$B:$B,'START-SLABS'!$G34,'SAGE IMPORT'!$C:$C,'START-SLABS'!AP$7))</f>
        <v/>
      </c>
      <c r="AQ34" s="638" t="str">
        <f>IF($F34="","",SUMIFS('SAGE IMPORT'!$K:$K,'SAGE IMPORT'!$A:$A,'START-SLABS'!$F34,'SAGE IMPORT'!$B:$B,'START-SLABS'!$G34,'SAGE IMPORT'!$C:$C,'START-SLABS'!AQ$7))</f>
        <v/>
      </c>
      <c r="AR34" s="638" t="str">
        <f>IF($F34="","",SUMIFS('SAGE IMPORT'!$K:$K,'SAGE IMPORT'!$A:$A,'START-SLABS'!$F34,'SAGE IMPORT'!$B:$B,'START-SLABS'!$G34,'SAGE IMPORT'!$C:$C,'START-SLABS'!AR$7))</f>
        <v/>
      </c>
      <c r="AS34" s="638" t="str">
        <f>IF($F34="","",SUMIFS('SAGE IMPORT'!$K:$K,'SAGE IMPORT'!$A:$A,'START-SLABS'!$F34,'SAGE IMPORT'!$B:$B,'START-SLABS'!$G34,'SAGE IMPORT'!$C:$C,'START-SLABS'!AS$7))</f>
        <v/>
      </c>
      <c r="AT34" s="638" t="str">
        <f>IF($F34="","",SUMIFS('SAGE IMPORT'!$K:$K,'SAGE IMPORT'!$A:$A,'START-SLABS'!$F34,'SAGE IMPORT'!$B:$B,'START-SLABS'!$G34,'SAGE IMPORT'!$C:$C,'START-SLABS'!AT$7))</f>
        <v/>
      </c>
      <c r="AU34" s="638" t="str">
        <f>IF($F34="","",SUMIFS('SAGE IMPORT'!$K:$K,'SAGE IMPORT'!$A:$A,'START-SLABS'!$F34,'SAGE IMPORT'!$B:$B,'START-SLABS'!$G34,'SAGE IMPORT'!$C:$C,'START-SLABS'!AU$7))</f>
        <v/>
      </c>
      <c r="AV34" s="638" t="str">
        <f>IF($F34="","",SUMIFS('SAGE IMPORT'!$K:$K,'SAGE IMPORT'!$A:$A,'START-SLABS'!$F34,'SAGE IMPORT'!$B:$B,'START-SLABS'!$G34,'SAGE IMPORT'!$C:$C,'START-SLABS'!AV$7))</f>
        <v/>
      </c>
      <c r="AW34" s="638" t="str">
        <f>IF($F34="","",SUMIFS('SAGE IMPORT'!$K:$K,'SAGE IMPORT'!$A:$A,'START-SLABS'!$F34,'SAGE IMPORT'!$B:$B,'START-SLABS'!$G34,'SAGE IMPORT'!$C:$C,'START-SLABS'!AW$7))</f>
        <v/>
      </c>
      <c r="AX34" s="638" t="str">
        <f>IF($F34="","",SUMIFS('SAGE IMPORT'!$K:$K,'SAGE IMPORT'!$A:$A,'START-SLABS'!$F34,'SAGE IMPORT'!$B:$B,'START-SLABS'!$G34,'SAGE IMPORT'!$C:$C,'START-SLABS'!AX$7))</f>
        <v/>
      </c>
      <c r="AZ34" s="639" t="str">
        <f t="shared" si="3"/>
        <v/>
      </c>
      <c r="BB34" s="639" t="str">
        <f>IF(F34="","",SUMIFS('SAGE IMPORT'!$E:$E,'SAGE IMPORT'!$A:$A,'START-SLABS'!$F34,'SAGE IMPORT'!$B:$B,'START-SLABS'!$G34,'SAGE IMPORT'!$C:$C,'START-SLABS'!BB$7))</f>
        <v/>
      </c>
      <c r="BC34" s="639" t="str">
        <f>IF(G34="","",SUMIFS('SAGE IMPORT'!$E:$E,'SAGE IMPORT'!$A:$A,'START-SLABS'!$F34,'SAGE IMPORT'!$B:$B,'START-SLABS'!$G34,'SAGE IMPORT'!$C:$C,'START-SLABS'!BC$7))</f>
        <v/>
      </c>
      <c r="BD34" s="639" t="str">
        <f>IF(G34="","",SUMIFS('SAGE IMPORT'!$E:$E,'SAGE IMPORT'!$A:$A,'START-SLABS'!$F34,'SAGE IMPORT'!$B:$B,'START-SLABS'!$G34,'SAGE IMPORT'!$C:$C,'START-SLABS'!BD$7))</f>
        <v/>
      </c>
      <c r="BE34" s="639" t="str">
        <f>IF(H34="","",SUMIFS('SAGE IMPORT'!$E:$E,'SAGE IMPORT'!$A:$A,'START-SLABS'!$F34,'SAGE IMPORT'!$B:$B,'START-SLABS'!$G34,'SAGE IMPORT'!$C:$C,'START-SLABS'!BE$7))</f>
        <v/>
      </c>
      <c r="BG34" s="640" t="str">
        <f>IF(O34="","",SUMIFS('SAGE IMPORT'!$E:$E,'SAGE IMPORT'!$A:$A,'START-SLABS'!$F34,'SAGE IMPORT'!$B:$B,'START-SLABS'!$G34,'SAGE IMPORT'!$C:$C,'START-SLABS'!BG$7))</f>
        <v/>
      </c>
    </row>
    <row r="35" spans="1:59" s="132" customFormat="1" ht="18.75" customHeight="1" x14ac:dyDescent="0.3">
      <c r="A35" s="204" t="s">
        <v>385</v>
      </c>
      <c r="B35" s="204"/>
      <c r="C35" s="143"/>
      <c r="D35" s="143"/>
      <c r="E35" s="143"/>
      <c r="F35" s="449"/>
      <c r="G35" s="449"/>
      <c r="H35" s="449"/>
      <c r="I35" s="466"/>
      <c r="J35" s="144"/>
      <c r="K35" s="467"/>
      <c r="L35" s="467"/>
      <c r="M35" s="465" t="str">
        <f t="shared" si="4"/>
        <v/>
      </c>
      <c r="N35" s="146"/>
      <c r="O35" s="146"/>
      <c r="P35" s="147"/>
      <c r="Q35" s="221" t="str">
        <f>IF(F35="","",SUMIFS('SAGE IMPORT'!$E:$E,'SAGE IMPORT'!$A:$A,'START-SLABS'!$F35,'SAGE IMPORT'!$B:$B,'START-SLABS'!$G35,'SAGE IMPORT'!$C:$C,'START-SLABS'!Q$7))</f>
        <v/>
      </c>
      <c r="R35" s="221" t="str">
        <f>IF(F35="","",SUMIFS('SAGE IMPORT'!$E:$E,'SAGE IMPORT'!$A:$A,'START-SLABS'!$F35,'SAGE IMPORT'!$B:$B,'START-SLABS'!$G35,'SAGE IMPORT'!$C:$C,'START-SLABS'!R$7))</f>
        <v/>
      </c>
      <c r="S35" s="221" t="str">
        <f>IF(F35="","",SUMIFS('SAGE IMPORT'!$E:$E,'SAGE IMPORT'!$A:$A,'START-SLABS'!$F35,'SAGE IMPORT'!$B:$B,'START-SLABS'!$G35,'SAGE IMPORT'!$C:$C,'START-SLABS'!S$7))</f>
        <v/>
      </c>
      <c r="T35" s="224"/>
      <c r="U35" s="216" t="str">
        <f>IF(F35="","",SUMIFS('SAGE IMPORT'!$E:$E,'SAGE IMPORT'!$A:$A,'START-SLABS'!$F35,'SAGE IMPORT'!$B:$B,'START-SLABS'!$G35,'SAGE IMPORT'!$C:$C,'START-SLABS'!U$7))</f>
        <v/>
      </c>
      <c r="V35" s="216" t="str">
        <f>IF(F35="","",U35-SUMIFS('SAGE IMPORT'!$E:$E,'SAGE IMPORT'!$A:$A,'START-SLABS'!$F35,'SAGE IMPORT'!$B:$B,'START-SLABS'!$G35,'SAGE IMPORT'!$D:$D,'START-SLABS'!V$7))</f>
        <v/>
      </c>
      <c r="W35" s="459" t="str">
        <f t="shared" si="5"/>
        <v/>
      </c>
      <c r="X35" s="216" t="str">
        <f>IF(F35="","",SUMIFS('SAGE IMPORT'!$E:$E,'SAGE IMPORT'!$A:$A,'START-SLABS'!$F35,'SAGE IMPORT'!$B:$B,'START-SLABS'!$G35,'SAGE IMPORT'!$C:$C,'START-SLABS'!X$7))</f>
        <v/>
      </c>
      <c r="Y35" s="216" t="str">
        <f>IF(F35="","",X35-SUMIFS('SAGE IMPORT'!$E:$E,'SAGE IMPORT'!$A:$A,'START-SLABS'!$F35,'SAGE IMPORT'!$B:$B,'START-SLABS'!$G35,'SAGE IMPORT'!$D:$D,'START-SLABS'!Y$7))</f>
        <v/>
      </c>
      <c r="Z35" s="459" t="str">
        <f t="shared" si="1"/>
        <v/>
      </c>
      <c r="AA35" s="216" t="str">
        <f>IF(F35="","",SUMIFS('SAGE IMPORT'!$E:$E,'SAGE IMPORT'!$A:$A,'START-SLABS'!$F35,'SAGE IMPORT'!$B:$B,'START-SLABS'!$G35,'SAGE IMPORT'!$C:$C,'START-SLABS'!AA$7))</f>
        <v/>
      </c>
      <c r="AB35" s="216" t="str">
        <f>IF(F35="","",SUMIFS('SAGE IMPORT'!$E:$E,'SAGE IMPORT'!$A:$A,'START-SLABS'!$F35,'SAGE IMPORT'!$B:$B,'START-SLABS'!$G35,'SAGE IMPORT'!$C:$C,'START-SLABS'!AB$7))</f>
        <v/>
      </c>
      <c r="AD35" s="150" t="str">
        <f>IF(F35="","",SUMIFS('SAGE IMPORT'!$Y:$Y,'SAGE IMPORT'!$A:$A,'START-SLABS'!$F35,'SAGE IMPORT'!$B:$B,'START-SLABS'!$G35,'SAGE IMPORT'!$C:$C,'START-SLABS'!AD$7))</f>
        <v/>
      </c>
      <c r="AE35" s="151" t="str">
        <f t="shared" si="6"/>
        <v/>
      </c>
      <c r="AF35" s="150" t="str">
        <f>IF(F35="","",SUMIFS('SAGE IMPORT'!$Y:$Y,'SAGE IMPORT'!$A:$A,'START-SLABS'!$F35,'SAGE IMPORT'!$B:$B,'START-SLABS'!$G35,'SAGE IMPORT'!$C:$C,'START-SLABS'!AF$7))</f>
        <v/>
      </c>
      <c r="AG35" s="151" t="str">
        <f t="shared" si="7"/>
        <v/>
      </c>
      <c r="AI35" s="638" t="str">
        <f t="shared" si="2"/>
        <v/>
      </c>
      <c r="AK35" s="638" t="str">
        <f>IF($F35="","",SUMIFS('SAGE IMPORT'!$K:$K,'SAGE IMPORT'!$A:$A,'START-SLABS'!$F35,'SAGE IMPORT'!$B:$B,'START-SLABS'!$G35,'SAGE IMPORT'!$C:$C,'START-SLABS'!AK$7))</f>
        <v/>
      </c>
      <c r="AL35" s="638" t="str">
        <f>IF($F35="","",SUMIFS('SAGE IMPORT'!$K:$K,'SAGE IMPORT'!$A:$A,'START-SLABS'!$F35,'SAGE IMPORT'!$B:$B,'START-SLABS'!$G35,'SAGE IMPORT'!$C:$C,'START-SLABS'!AL$7))</f>
        <v/>
      </c>
      <c r="AM35" s="638" t="str">
        <f>IF($F35="","",SUMIFS('SAGE IMPORT'!$K:$K,'SAGE IMPORT'!$A:$A,'START-SLABS'!$F35,'SAGE IMPORT'!$B:$B,'START-SLABS'!$G35,'SAGE IMPORT'!$C:$C,'START-SLABS'!AM$7))</f>
        <v/>
      </c>
      <c r="AN35" s="638" t="str">
        <f>IF($F35="","",SUMIFS('SAGE IMPORT'!$K:$K,'SAGE IMPORT'!$A:$A,'START-SLABS'!$F35,'SAGE IMPORT'!$B:$B,'START-SLABS'!$G35,'SAGE IMPORT'!$C:$C,'START-SLABS'!AN$7))</f>
        <v/>
      </c>
      <c r="AO35" s="638" t="str">
        <f>IF($F35="","",SUMIFS('SAGE IMPORT'!$K:$K,'SAGE IMPORT'!$A:$A,'START-SLABS'!$F35,'SAGE IMPORT'!$B:$B,'START-SLABS'!$G35,'SAGE IMPORT'!$C:$C,'START-SLABS'!AO$7))</f>
        <v/>
      </c>
      <c r="AP35" s="638" t="str">
        <f>IF($F35="","",SUMIFS('SAGE IMPORT'!$K:$K,'SAGE IMPORT'!$A:$A,'START-SLABS'!$F35,'SAGE IMPORT'!$B:$B,'START-SLABS'!$G35,'SAGE IMPORT'!$C:$C,'START-SLABS'!AP$7))</f>
        <v/>
      </c>
      <c r="AQ35" s="638" t="str">
        <f>IF($F35="","",SUMIFS('SAGE IMPORT'!$K:$K,'SAGE IMPORT'!$A:$A,'START-SLABS'!$F35,'SAGE IMPORT'!$B:$B,'START-SLABS'!$G35,'SAGE IMPORT'!$C:$C,'START-SLABS'!AQ$7))</f>
        <v/>
      </c>
      <c r="AR35" s="638" t="str">
        <f>IF($F35="","",SUMIFS('SAGE IMPORT'!$K:$K,'SAGE IMPORT'!$A:$A,'START-SLABS'!$F35,'SAGE IMPORT'!$B:$B,'START-SLABS'!$G35,'SAGE IMPORT'!$C:$C,'START-SLABS'!AR$7))</f>
        <v/>
      </c>
      <c r="AS35" s="638" t="str">
        <f>IF($F35="","",SUMIFS('SAGE IMPORT'!$K:$K,'SAGE IMPORT'!$A:$A,'START-SLABS'!$F35,'SAGE IMPORT'!$B:$B,'START-SLABS'!$G35,'SAGE IMPORT'!$C:$C,'START-SLABS'!AS$7))</f>
        <v/>
      </c>
      <c r="AT35" s="638" t="str">
        <f>IF($F35="","",SUMIFS('SAGE IMPORT'!$K:$K,'SAGE IMPORT'!$A:$A,'START-SLABS'!$F35,'SAGE IMPORT'!$B:$B,'START-SLABS'!$G35,'SAGE IMPORT'!$C:$C,'START-SLABS'!AT$7))</f>
        <v/>
      </c>
      <c r="AU35" s="638" t="str">
        <f>IF($F35="","",SUMIFS('SAGE IMPORT'!$K:$K,'SAGE IMPORT'!$A:$A,'START-SLABS'!$F35,'SAGE IMPORT'!$B:$B,'START-SLABS'!$G35,'SAGE IMPORT'!$C:$C,'START-SLABS'!AU$7))</f>
        <v/>
      </c>
      <c r="AV35" s="638" t="str">
        <f>IF($F35="","",SUMIFS('SAGE IMPORT'!$K:$K,'SAGE IMPORT'!$A:$A,'START-SLABS'!$F35,'SAGE IMPORT'!$B:$B,'START-SLABS'!$G35,'SAGE IMPORT'!$C:$C,'START-SLABS'!AV$7))</f>
        <v/>
      </c>
      <c r="AW35" s="638" t="str">
        <f>IF($F35="","",SUMIFS('SAGE IMPORT'!$K:$K,'SAGE IMPORT'!$A:$A,'START-SLABS'!$F35,'SAGE IMPORT'!$B:$B,'START-SLABS'!$G35,'SAGE IMPORT'!$C:$C,'START-SLABS'!AW$7))</f>
        <v/>
      </c>
      <c r="AX35" s="638" t="str">
        <f>IF($F35="","",SUMIFS('SAGE IMPORT'!$K:$K,'SAGE IMPORT'!$A:$A,'START-SLABS'!$F35,'SAGE IMPORT'!$B:$B,'START-SLABS'!$G35,'SAGE IMPORT'!$C:$C,'START-SLABS'!AX$7))</f>
        <v/>
      </c>
      <c r="AZ35" s="639" t="str">
        <f t="shared" si="3"/>
        <v/>
      </c>
      <c r="BB35" s="639" t="str">
        <f>IF(F35="","",SUMIFS('SAGE IMPORT'!$E:$E,'SAGE IMPORT'!$A:$A,'START-SLABS'!$F35,'SAGE IMPORT'!$B:$B,'START-SLABS'!$G35,'SAGE IMPORT'!$C:$C,'START-SLABS'!BB$7))</f>
        <v/>
      </c>
      <c r="BC35" s="639" t="str">
        <f>IF(G35="","",SUMIFS('SAGE IMPORT'!$E:$E,'SAGE IMPORT'!$A:$A,'START-SLABS'!$F35,'SAGE IMPORT'!$B:$B,'START-SLABS'!$G35,'SAGE IMPORT'!$C:$C,'START-SLABS'!BC$7))</f>
        <v/>
      </c>
      <c r="BD35" s="639" t="str">
        <f>IF(G35="","",SUMIFS('SAGE IMPORT'!$E:$E,'SAGE IMPORT'!$A:$A,'START-SLABS'!$F35,'SAGE IMPORT'!$B:$B,'START-SLABS'!$G35,'SAGE IMPORT'!$C:$C,'START-SLABS'!BD$7))</f>
        <v/>
      </c>
      <c r="BE35" s="639" t="str">
        <f>IF(H35="","",SUMIFS('SAGE IMPORT'!$E:$E,'SAGE IMPORT'!$A:$A,'START-SLABS'!$F35,'SAGE IMPORT'!$B:$B,'START-SLABS'!$G35,'SAGE IMPORT'!$C:$C,'START-SLABS'!BE$7))</f>
        <v/>
      </c>
      <c r="BG35" s="640" t="str">
        <f>IF(O35="","",SUMIFS('SAGE IMPORT'!$E:$E,'SAGE IMPORT'!$A:$A,'START-SLABS'!$F35,'SAGE IMPORT'!$B:$B,'START-SLABS'!$G35,'SAGE IMPORT'!$C:$C,'START-SLABS'!BG$7))</f>
        <v/>
      </c>
    </row>
    <row r="36" spans="1:59" s="132" customFormat="1" ht="18.75" customHeight="1" x14ac:dyDescent="0.3">
      <c r="A36" s="204" t="s">
        <v>385</v>
      </c>
      <c r="B36" s="204"/>
      <c r="C36" s="143"/>
      <c r="D36" s="143"/>
      <c r="E36" s="143"/>
      <c r="F36" s="449"/>
      <c r="G36" s="449"/>
      <c r="H36" s="449"/>
      <c r="I36" s="466"/>
      <c r="J36" s="144"/>
      <c r="K36" s="467"/>
      <c r="L36" s="467"/>
      <c r="M36" s="465" t="str">
        <f t="shared" si="4"/>
        <v/>
      </c>
      <c r="N36" s="146"/>
      <c r="O36" s="146"/>
      <c r="P36" s="147"/>
      <c r="Q36" s="221" t="str">
        <f>IF(F36="","",SUMIFS('SAGE IMPORT'!$E:$E,'SAGE IMPORT'!$A:$A,'START-SLABS'!$F36,'SAGE IMPORT'!$B:$B,'START-SLABS'!$G36,'SAGE IMPORT'!$C:$C,'START-SLABS'!Q$7))</f>
        <v/>
      </c>
      <c r="R36" s="221" t="str">
        <f>IF(F36="","",SUMIFS('SAGE IMPORT'!$E:$E,'SAGE IMPORT'!$A:$A,'START-SLABS'!$F36,'SAGE IMPORT'!$B:$B,'START-SLABS'!$G36,'SAGE IMPORT'!$C:$C,'START-SLABS'!R$7))</f>
        <v/>
      </c>
      <c r="S36" s="221" t="str">
        <f>IF(F36="","",SUMIFS('SAGE IMPORT'!$E:$E,'SAGE IMPORT'!$A:$A,'START-SLABS'!$F36,'SAGE IMPORT'!$B:$B,'START-SLABS'!$G36,'SAGE IMPORT'!$C:$C,'START-SLABS'!S$7))</f>
        <v/>
      </c>
      <c r="T36" s="224"/>
      <c r="U36" s="216" t="str">
        <f>IF(F36="","",SUMIFS('SAGE IMPORT'!$E:$E,'SAGE IMPORT'!$A:$A,'START-SLABS'!$F36,'SAGE IMPORT'!$B:$B,'START-SLABS'!$G36,'SAGE IMPORT'!$C:$C,'START-SLABS'!U$7))</f>
        <v/>
      </c>
      <c r="V36" s="216" t="str">
        <f>IF(F36="","",U36-SUMIFS('SAGE IMPORT'!$E:$E,'SAGE IMPORT'!$A:$A,'START-SLABS'!$F36,'SAGE IMPORT'!$B:$B,'START-SLABS'!$G36,'SAGE IMPORT'!$D:$D,'START-SLABS'!V$7))</f>
        <v/>
      </c>
      <c r="W36" s="459" t="str">
        <f t="shared" si="5"/>
        <v/>
      </c>
      <c r="X36" s="216" t="str">
        <f>IF(F36="","",SUMIFS('SAGE IMPORT'!$E:$E,'SAGE IMPORT'!$A:$A,'START-SLABS'!$F36,'SAGE IMPORT'!$B:$B,'START-SLABS'!$G36,'SAGE IMPORT'!$C:$C,'START-SLABS'!X$7))</f>
        <v/>
      </c>
      <c r="Y36" s="216" t="str">
        <f>IF(F36="","",X36-SUMIFS('SAGE IMPORT'!$E:$E,'SAGE IMPORT'!$A:$A,'START-SLABS'!$F36,'SAGE IMPORT'!$B:$B,'START-SLABS'!$G36,'SAGE IMPORT'!$D:$D,'START-SLABS'!Y$7))</f>
        <v/>
      </c>
      <c r="Z36" s="459" t="str">
        <f t="shared" si="1"/>
        <v/>
      </c>
      <c r="AA36" s="216" t="str">
        <f>IF(F36="","",SUMIFS('SAGE IMPORT'!$E:$E,'SAGE IMPORT'!$A:$A,'START-SLABS'!$F36,'SAGE IMPORT'!$B:$B,'START-SLABS'!$G36,'SAGE IMPORT'!$C:$C,'START-SLABS'!AA$7))</f>
        <v/>
      </c>
      <c r="AB36" s="216" t="str">
        <f>IF(F36="","",SUMIFS('SAGE IMPORT'!$E:$E,'SAGE IMPORT'!$A:$A,'START-SLABS'!$F36,'SAGE IMPORT'!$B:$B,'START-SLABS'!$G36,'SAGE IMPORT'!$C:$C,'START-SLABS'!AB$7))</f>
        <v/>
      </c>
      <c r="AD36" s="150" t="str">
        <f>IF(F36="","",SUMIFS('SAGE IMPORT'!$Y:$Y,'SAGE IMPORT'!$A:$A,'START-SLABS'!$F36,'SAGE IMPORT'!$B:$B,'START-SLABS'!$G36,'SAGE IMPORT'!$C:$C,'START-SLABS'!AD$7))</f>
        <v/>
      </c>
      <c r="AE36" s="151" t="str">
        <f t="shared" si="6"/>
        <v/>
      </c>
      <c r="AF36" s="150" t="str">
        <f>IF(F36="","",SUMIFS('SAGE IMPORT'!$Y:$Y,'SAGE IMPORT'!$A:$A,'START-SLABS'!$F36,'SAGE IMPORT'!$B:$B,'START-SLABS'!$G36,'SAGE IMPORT'!$C:$C,'START-SLABS'!AF$7))</f>
        <v/>
      </c>
      <c r="AG36" s="151" t="str">
        <f t="shared" si="7"/>
        <v/>
      </c>
      <c r="AI36" s="638" t="str">
        <f t="shared" si="2"/>
        <v/>
      </c>
      <c r="AK36" s="638" t="str">
        <f>IF($F36="","",SUMIFS('SAGE IMPORT'!$K:$K,'SAGE IMPORT'!$A:$A,'START-SLABS'!$F36,'SAGE IMPORT'!$B:$B,'START-SLABS'!$G36,'SAGE IMPORT'!$C:$C,'START-SLABS'!AK$7))</f>
        <v/>
      </c>
      <c r="AL36" s="638" t="str">
        <f>IF($F36="","",SUMIFS('SAGE IMPORT'!$K:$K,'SAGE IMPORT'!$A:$A,'START-SLABS'!$F36,'SAGE IMPORT'!$B:$B,'START-SLABS'!$G36,'SAGE IMPORT'!$C:$C,'START-SLABS'!AL$7))</f>
        <v/>
      </c>
      <c r="AM36" s="638" t="str">
        <f>IF($F36="","",SUMIFS('SAGE IMPORT'!$K:$K,'SAGE IMPORT'!$A:$A,'START-SLABS'!$F36,'SAGE IMPORT'!$B:$B,'START-SLABS'!$G36,'SAGE IMPORT'!$C:$C,'START-SLABS'!AM$7))</f>
        <v/>
      </c>
      <c r="AN36" s="638" t="str">
        <f>IF($F36="","",SUMIFS('SAGE IMPORT'!$K:$K,'SAGE IMPORT'!$A:$A,'START-SLABS'!$F36,'SAGE IMPORT'!$B:$B,'START-SLABS'!$G36,'SAGE IMPORT'!$C:$C,'START-SLABS'!AN$7))</f>
        <v/>
      </c>
      <c r="AO36" s="638" t="str">
        <f>IF($F36="","",SUMIFS('SAGE IMPORT'!$K:$K,'SAGE IMPORT'!$A:$A,'START-SLABS'!$F36,'SAGE IMPORT'!$B:$B,'START-SLABS'!$G36,'SAGE IMPORT'!$C:$C,'START-SLABS'!AO$7))</f>
        <v/>
      </c>
      <c r="AP36" s="638" t="str">
        <f>IF($F36="","",SUMIFS('SAGE IMPORT'!$K:$K,'SAGE IMPORT'!$A:$A,'START-SLABS'!$F36,'SAGE IMPORT'!$B:$B,'START-SLABS'!$G36,'SAGE IMPORT'!$C:$C,'START-SLABS'!AP$7))</f>
        <v/>
      </c>
      <c r="AQ36" s="638" t="str">
        <f>IF($F36="","",SUMIFS('SAGE IMPORT'!$K:$K,'SAGE IMPORT'!$A:$A,'START-SLABS'!$F36,'SAGE IMPORT'!$B:$B,'START-SLABS'!$G36,'SAGE IMPORT'!$C:$C,'START-SLABS'!AQ$7))</f>
        <v/>
      </c>
      <c r="AR36" s="638" t="str">
        <f>IF($F36="","",SUMIFS('SAGE IMPORT'!$K:$K,'SAGE IMPORT'!$A:$A,'START-SLABS'!$F36,'SAGE IMPORT'!$B:$B,'START-SLABS'!$G36,'SAGE IMPORT'!$C:$C,'START-SLABS'!AR$7))</f>
        <v/>
      </c>
      <c r="AS36" s="638" t="str">
        <f>IF($F36="","",SUMIFS('SAGE IMPORT'!$K:$K,'SAGE IMPORT'!$A:$A,'START-SLABS'!$F36,'SAGE IMPORT'!$B:$B,'START-SLABS'!$G36,'SAGE IMPORT'!$C:$C,'START-SLABS'!AS$7))</f>
        <v/>
      </c>
      <c r="AT36" s="638" t="str">
        <f>IF($F36="","",SUMIFS('SAGE IMPORT'!$K:$K,'SAGE IMPORT'!$A:$A,'START-SLABS'!$F36,'SAGE IMPORT'!$B:$B,'START-SLABS'!$G36,'SAGE IMPORT'!$C:$C,'START-SLABS'!AT$7))</f>
        <v/>
      </c>
      <c r="AU36" s="638" t="str">
        <f>IF($F36="","",SUMIFS('SAGE IMPORT'!$K:$K,'SAGE IMPORT'!$A:$A,'START-SLABS'!$F36,'SAGE IMPORT'!$B:$B,'START-SLABS'!$G36,'SAGE IMPORT'!$C:$C,'START-SLABS'!AU$7))</f>
        <v/>
      </c>
      <c r="AV36" s="638" t="str">
        <f>IF($F36="","",SUMIFS('SAGE IMPORT'!$K:$K,'SAGE IMPORT'!$A:$A,'START-SLABS'!$F36,'SAGE IMPORT'!$B:$B,'START-SLABS'!$G36,'SAGE IMPORT'!$C:$C,'START-SLABS'!AV$7))</f>
        <v/>
      </c>
      <c r="AW36" s="638" t="str">
        <f>IF($F36="","",SUMIFS('SAGE IMPORT'!$K:$K,'SAGE IMPORT'!$A:$A,'START-SLABS'!$F36,'SAGE IMPORT'!$B:$B,'START-SLABS'!$G36,'SAGE IMPORT'!$C:$C,'START-SLABS'!AW$7))</f>
        <v/>
      </c>
      <c r="AX36" s="638" t="str">
        <f>IF($F36="","",SUMIFS('SAGE IMPORT'!$K:$K,'SAGE IMPORT'!$A:$A,'START-SLABS'!$F36,'SAGE IMPORT'!$B:$B,'START-SLABS'!$G36,'SAGE IMPORT'!$C:$C,'START-SLABS'!AX$7))</f>
        <v/>
      </c>
      <c r="AZ36" s="639" t="str">
        <f t="shared" si="3"/>
        <v/>
      </c>
      <c r="BB36" s="639" t="str">
        <f>IF(F36="","",SUMIFS('SAGE IMPORT'!$E:$E,'SAGE IMPORT'!$A:$A,'START-SLABS'!$F36,'SAGE IMPORT'!$B:$B,'START-SLABS'!$G36,'SAGE IMPORT'!$C:$C,'START-SLABS'!BB$7))</f>
        <v/>
      </c>
      <c r="BC36" s="639" t="str">
        <f>IF(G36="","",SUMIFS('SAGE IMPORT'!$E:$E,'SAGE IMPORT'!$A:$A,'START-SLABS'!$F36,'SAGE IMPORT'!$B:$B,'START-SLABS'!$G36,'SAGE IMPORT'!$C:$C,'START-SLABS'!BC$7))</f>
        <v/>
      </c>
      <c r="BD36" s="639" t="str">
        <f>IF(G36="","",SUMIFS('SAGE IMPORT'!$E:$E,'SAGE IMPORT'!$A:$A,'START-SLABS'!$F36,'SAGE IMPORT'!$B:$B,'START-SLABS'!$G36,'SAGE IMPORT'!$C:$C,'START-SLABS'!BD$7))</f>
        <v/>
      </c>
      <c r="BE36" s="639" t="str">
        <f>IF(H36="","",SUMIFS('SAGE IMPORT'!$E:$E,'SAGE IMPORT'!$A:$A,'START-SLABS'!$F36,'SAGE IMPORT'!$B:$B,'START-SLABS'!$G36,'SAGE IMPORT'!$C:$C,'START-SLABS'!BE$7))</f>
        <v/>
      </c>
      <c r="BG36" s="640" t="str">
        <f>IF(O36="","",SUMIFS('SAGE IMPORT'!$E:$E,'SAGE IMPORT'!$A:$A,'START-SLABS'!$F36,'SAGE IMPORT'!$B:$B,'START-SLABS'!$G36,'SAGE IMPORT'!$C:$C,'START-SLABS'!BG$7))</f>
        <v/>
      </c>
    </row>
    <row r="37" spans="1:59" s="132" customFormat="1" ht="18.75" customHeight="1" x14ac:dyDescent="0.3">
      <c r="A37" s="204" t="s">
        <v>385</v>
      </c>
      <c r="B37" s="204"/>
      <c r="C37" s="143"/>
      <c r="D37" s="143"/>
      <c r="E37" s="143"/>
      <c r="F37" s="449"/>
      <c r="G37" s="449"/>
      <c r="H37" s="449"/>
      <c r="I37" s="466"/>
      <c r="J37" s="144"/>
      <c r="K37" s="467"/>
      <c r="L37" s="467"/>
      <c r="M37" s="465" t="str">
        <f t="shared" si="4"/>
        <v/>
      </c>
      <c r="N37" s="146"/>
      <c r="O37" s="146"/>
      <c r="P37" s="147"/>
      <c r="Q37" s="221" t="str">
        <f>IF(F37="","",SUMIFS('SAGE IMPORT'!$E:$E,'SAGE IMPORT'!$A:$A,'START-SLABS'!$F37,'SAGE IMPORT'!$B:$B,'START-SLABS'!$G37,'SAGE IMPORT'!$C:$C,'START-SLABS'!Q$7))</f>
        <v/>
      </c>
      <c r="R37" s="221" t="str">
        <f>IF(F37="","",SUMIFS('SAGE IMPORT'!$E:$E,'SAGE IMPORT'!$A:$A,'START-SLABS'!$F37,'SAGE IMPORT'!$B:$B,'START-SLABS'!$G37,'SAGE IMPORT'!$C:$C,'START-SLABS'!R$7))</f>
        <v/>
      </c>
      <c r="S37" s="221" t="str">
        <f>IF(F37="","",SUMIFS('SAGE IMPORT'!$E:$E,'SAGE IMPORT'!$A:$A,'START-SLABS'!$F37,'SAGE IMPORT'!$B:$B,'START-SLABS'!$G37,'SAGE IMPORT'!$C:$C,'START-SLABS'!S$7))</f>
        <v/>
      </c>
      <c r="T37" s="224"/>
      <c r="U37" s="216" t="str">
        <f>IF(F37="","",SUMIFS('SAGE IMPORT'!$E:$E,'SAGE IMPORT'!$A:$A,'START-SLABS'!$F37,'SAGE IMPORT'!$B:$B,'START-SLABS'!$G37,'SAGE IMPORT'!$C:$C,'START-SLABS'!U$7))</f>
        <v/>
      </c>
      <c r="V37" s="216" t="str">
        <f>IF(F37="","",U37-SUMIFS('SAGE IMPORT'!$E:$E,'SAGE IMPORT'!$A:$A,'START-SLABS'!$F37,'SAGE IMPORT'!$B:$B,'START-SLABS'!$G37,'SAGE IMPORT'!$D:$D,'START-SLABS'!V$7))</f>
        <v/>
      </c>
      <c r="W37" s="459" t="str">
        <f t="shared" si="5"/>
        <v/>
      </c>
      <c r="X37" s="216" t="str">
        <f>IF(F37="","",SUMIFS('SAGE IMPORT'!$E:$E,'SAGE IMPORT'!$A:$A,'START-SLABS'!$F37,'SAGE IMPORT'!$B:$B,'START-SLABS'!$G37,'SAGE IMPORT'!$C:$C,'START-SLABS'!X$7))</f>
        <v/>
      </c>
      <c r="Y37" s="216" t="str">
        <f>IF(F37="","",X37-SUMIFS('SAGE IMPORT'!$E:$E,'SAGE IMPORT'!$A:$A,'START-SLABS'!$F37,'SAGE IMPORT'!$B:$B,'START-SLABS'!$G37,'SAGE IMPORT'!$D:$D,'START-SLABS'!Y$7))</f>
        <v/>
      </c>
      <c r="Z37" s="459" t="str">
        <f t="shared" si="1"/>
        <v/>
      </c>
      <c r="AA37" s="216" t="str">
        <f>IF(F37="","",SUMIFS('SAGE IMPORT'!$E:$E,'SAGE IMPORT'!$A:$A,'START-SLABS'!$F37,'SAGE IMPORT'!$B:$B,'START-SLABS'!$G37,'SAGE IMPORT'!$C:$C,'START-SLABS'!AA$7))</f>
        <v/>
      </c>
      <c r="AB37" s="216" t="str">
        <f>IF(F37="","",SUMIFS('SAGE IMPORT'!$E:$E,'SAGE IMPORT'!$A:$A,'START-SLABS'!$F37,'SAGE IMPORT'!$B:$B,'START-SLABS'!$G37,'SAGE IMPORT'!$C:$C,'START-SLABS'!AB$7))</f>
        <v/>
      </c>
      <c r="AD37" s="150" t="str">
        <f>IF(F37="","",SUMIFS('SAGE IMPORT'!$Y:$Y,'SAGE IMPORT'!$A:$A,'START-SLABS'!$F37,'SAGE IMPORT'!$B:$B,'START-SLABS'!$G37,'SAGE IMPORT'!$C:$C,'START-SLABS'!AD$7))</f>
        <v/>
      </c>
      <c r="AE37" s="151" t="str">
        <f t="shared" si="6"/>
        <v/>
      </c>
      <c r="AF37" s="150" t="str">
        <f>IF(F37="","",SUMIFS('SAGE IMPORT'!$Y:$Y,'SAGE IMPORT'!$A:$A,'START-SLABS'!$F37,'SAGE IMPORT'!$B:$B,'START-SLABS'!$G37,'SAGE IMPORT'!$C:$C,'START-SLABS'!AF$7))</f>
        <v/>
      </c>
      <c r="AG37" s="151" t="str">
        <f t="shared" si="7"/>
        <v/>
      </c>
      <c r="AI37" s="638" t="str">
        <f t="shared" si="2"/>
        <v/>
      </c>
      <c r="AK37" s="638" t="str">
        <f>IF($F37="","",SUMIFS('SAGE IMPORT'!$K:$K,'SAGE IMPORT'!$A:$A,'START-SLABS'!$F37,'SAGE IMPORT'!$B:$B,'START-SLABS'!$G37,'SAGE IMPORT'!$C:$C,'START-SLABS'!AK$7))</f>
        <v/>
      </c>
      <c r="AL37" s="638" t="str">
        <f>IF($F37="","",SUMIFS('SAGE IMPORT'!$K:$K,'SAGE IMPORT'!$A:$A,'START-SLABS'!$F37,'SAGE IMPORT'!$B:$B,'START-SLABS'!$G37,'SAGE IMPORT'!$C:$C,'START-SLABS'!AL$7))</f>
        <v/>
      </c>
      <c r="AM37" s="638" t="str">
        <f>IF($F37="","",SUMIFS('SAGE IMPORT'!$K:$K,'SAGE IMPORT'!$A:$A,'START-SLABS'!$F37,'SAGE IMPORT'!$B:$B,'START-SLABS'!$G37,'SAGE IMPORT'!$C:$C,'START-SLABS'!AM$7))</f>
        <v/>
      </c>
      <c r="AN37" s="638" t="str">
        <f>IF($F37="","",SUMIFS('SAGE IMPORT'!$K:$K,'SAGE IMPORT'!$A:$A,'START-SLABS'!$F37,'SAGE IMPORT'!$B:$B,'START-SLABS'!$G37,'SAGE IMPORT'!$C:$C,'START-SLABS'!AN$7))</f>
        <v/>
      </c>
      <c r="AO37" s="638" t="str">
        <f>IF($F37="","",SUMIFS('SAGE IMPORT'!$K:$K,'SAGE IMPORT'!$A:$A,'START-SLABS'!$F37,'SAGE IMPORT'!$B:$B,'START-SLABS'!$G37,'SAGE IMPORT'!$C:$C,'START-SLABS'!AO$7))</f>
        <v/>
      </c>
      <c r="AP37" s="638" t="str">
        <f>IF($F37="","",SUMIFS('SAGE IMPORT'!$K:$K,'SAGE IMPORT'!$A:$A,'START-SLABS'!$F37,'SAGE IMPORT'!$B:$B,'START-SLABS'!$G37,'SAGE IMPORT'!$C:$C,'START-SLABS'!AP$7))</f>
        <v/>
      </c>
      <c r="AQ37" s="638" t="str">
        <f>IF($F37="","",SUMIFS('SAGE IMPORT'!$K:$K,'SAGE IMPORT'!$A:$A,'START-SLABS'!$F37,'SAGE IMPORT'!$B:$B,'START-SLABS'!$G37,'SAGE IMPORT'!$C:$C,'START-SLABS'!AQ$7))</f>
        <v/>
      </c>
      <c r="AR37" s="638" t="str">
        <f>IF($F37="","",SUMIFS('SAGE IMPORT'!$K:$K,'SAGE IMPORT'!$A:$A,'START-SLABS'!$F37,'SAGE IMPORT'!$B:$B,'START-SLABS'!$G37,'SAGE IMPORT'!$C:$C,'START-SLABS'!AR$7))</f>
        <v/>
      </c>
      <c r="AS37" s="638" t="str">
        <f>IF($F37="","",SUMIFS('SAGE IMPORT'!$K:$K,'SAGE IMPORT'!$A:$A,'START-SLABS'!$F37,'SAGE IMPORT'!$B:$B,'START-SLABS'!$G37,'SAGE IMPORT'!$C:$C,'START-SLABS'!AS$7))</f>
        <v/>
      </c>
      <c r="AT37" s="638" t="str">
        <f>IF($F37="","",SUMIFS('SAGE IMPORT'!$K:$K,'SAGE IMPORT'!$A:$A,'START-SLABS'!$F37,'SAGE IMPORT'!$B:$B,'START-SLABS'!$G37,'SAGE IMPORT'!$C:$C,'START-SLABS'!AT$7))</f>
        <v/>
      </c>
      <c r="AU37" s="638" t="str">
        <f>IF($F37="","",SUMIFS('SAGE IMPORT'!$K:$K,'SAGE IMPORT'!$A:$A,'START-SLABS'!$F37,'SAGE IMPORT'!$B:$B,'START-SLABS'!$G37,'SAGE IMPORT'!$C:$C,'START-SLABS'!AU$7))</f>
        <v/>
      </c>
      <c r="AV37" s="638" t="str">
        <f>IF($F37="","",SUMIFS('SAGE IMPORT'!$K:$K,'SAGE IMPORT'!$A:$A,'START-SLABS'!$F37,'SAGE IMPORT'!$B:$B,'START-SLABS'!$G37,'SAGE IMPORT'!$C:$C,'START-SLABS'!AV$7))</f>
        <v/>
      </c>
      <c r="AW37" s="638" t="str">
        <f>IF($F37="","",SUMIFS('SAGE IMPORT'!$K:$K,'SAGE IMPORT'!$A:$A,'START-SLABS'!$F37,'SAGE IMPORT'!$B:$B,'START-SLABS'!$G37,'SAGE IMPORT'!$C:$C,'START-SLABS'!AW$7))</f>
        <v/>
      </c>
      <c r="AX37" s="638" t="str">
        <f>IF($F37="","",SUMIFS('SAGE IMPORT'!$K:$K,'SAGE IMPORT'!$A:$A,'START-SLABS'!$F37,'SAGE IMPORT'!$B:$B,'START-SLABS'!$G37,'SAGE IMPORT'!$C:$C,'START-SLABS'!AX$7))</f>
        <v/>
      </c>
      <c r="AZ37" s="639" t="str">
        <f t="shared" si="3"/>
        <v/>
      </c>
      <c r="BB37" s="639" t="str">
        <f>IF(F37="","",SUMIFS('SAGE IMPORT'!$E:$E,'SAGE IMPORT'!$A:$A,'START-SLABS'!$F37,'SAGE IMPORT'!$B:$B,'START-SLABS'!$G37,'SAGE IMPORT'!$C:$C,'START-SLABS'!BB$7))</f>
        <v/>
      </c>
      <c r="BC37" s="639" t="str">
        <f>IF(G37="","",SUMIFS('SAGE IMPORT'!$E:$E,'SAGE IMPORT'!$A:$A,'START-SLABS'!$F37,'SAGE IMPORT'!$B:$B,'START-SLABS'!$G37,'SAGE IMPORT'!$C:$C,'START-SLABS'!BC$7))</f>
        <v/>
      </c>
      <c r="BD37" s="639" t="str">
        <f>IF(G37="","",SUMIFS('SAGE IMPORT'!$E:$E,'SAGE IMPORT'!$A:$A,'START-SLABS'!$F37,'SAGE IMPORT'!$B:$B,'START-SLABS'!$G37,'SAGE IMPORT'!$C:$C,'START-SLABS'!BD$7))</f>
        <v/>
      </c>
      <c r="BE37" s="639" t="str">
        <f>IF(H37="","",SUMIFS('SAGE IMPORT'!$E:$E,'SAGE IMPORT'!$A:$A,'START-SLABS'!$F37,'SAGE IMPORT'!$B:$B,'START-SLABS'!$G37,'SAGE IMPORT'!$C:$C,'START-SLABS'!BE$7))</f>
        <v/>
      </c>
      <c r="BG37" s="640" t="str">
        <f>IF(O37="","",SUMIFS('SAGE IMPORT'!$E:$E,'SAGE IMPORT'!$A:$A,'START-SLABS'!$F37,'SAGE IMPORT'!$B:$B,'START-SLABS'!$G37,'SAGE IMPORT'!$C:$C,'START-SLABS'!BG$7))</f>
        <v/>
      </c>
    </row>
    <row r="38" spans="1:59" s="132" customFormat="1" ht="18.75" customHeight="1" x14ac:dyDescent="0.3">
      <c r="A38" s="204" t="s">
        <v>385</v>
      </c>
      <c r="B38" s="204"/>
      <c r="C38" s="143"/>
      <c r="D38" s="143"/>
      <c r="E38" s="143"/>
      <c r="F38" s="449"/>
      <c r="G38" s="449"/>
      <c r="H38" s="449"/>
      <c r="I38" s="466"/>
      <c r="J38" s="144"/>
      <c r="K38" s="467"/>
      <c r="L38" s="467"/>
      <c r="M38" s="465" t="str">
        <f t="shared" si="4"/>
        <v/>
      </c>
      <c r="N38" s="146"/>
      <c r="O38" s="146"/>
      <c r="P38" s="147"/>
      <c r="Q38" s="221" t="str">
        <f>IF(F38="","",SUMIFS('SAGE IMPORT'!$E:$E,'SAGE IMPORT'!$A:$A,'START-SLABS'!$F38,'SAGE IMPORT'!$B:$B,'START-SLABS'!$G38,'SAGE IMPORT'!$C:$C,'START-SLABS'!Q$7))</f>
        <v/>
      </c>
      <c r="R38" s="221" t="str">
        <f>IF(F38="","",SUMIFS('SAGE IMPORT'!$E:$E,'SAGE IMPORT'!$A:$A,'START-SLABS'!$F38,'SAGE IMPORT'!$B:$B,'START-SLABS'!$G38,'SAGE IMPORT'!$C:$C,'START-SLABS'!R$7))</f>
        <v/>
      </c>
      <c r="S38" s="221" t="str">
        <f>IF(F38="","",SUMIFS('SAGE IMPORT'!$E:$E,'SAGE IMPORT'!$A:$A,'START-SLABS'!$F38,'SAGE IMPORT'!$B:$B,'START-SLABS'!$G38,'SAGE IMPORT'!$C:$C,'START-SLABS'!S$7))</f>
        <v/>
      </c>
      <c r="T38" s="224"/>
      <c r="U38" s="216" t="str">
        <f>IF(F38="","",SUMIFS('SAGE IMPORT'!$E:$E,'SAGE IMPORT'!$A:$A,'START-SLABS'!$F38,'SAGE IMPORT'!$B:$B,'START-SLABS'!$G38,'SAGE IMPORT'!$C:$C,'START-SLABS'!U$7))</f>
        <v/>
      </c>
      <c r="V38" s="216" t="str">
        <f>IF(F38="","",U38-SUMIFS('SAGE IMPORT'!$E:$E,'SAGE IMPORT'!$A:$A,'START-SLABS'!$F38,'SAGE IMPORT'!$B:$B,'START-SLABS'!$G38,'SAGE IMPORT'!$D:$D,'START-SLABS'!V$7))</f>
        <v/>
      </c>
      <c r="W38" s="459" t="str">
        <f t="shared" si="5"/>
        <v/>
      </c>
      <c r="X38" s="216" t="str">
        <f>IF(F38="","",SUMIFS('SAGE IMPORT'!$E:$E,'SAGE IMPORT'!$A:$A,'START-SLABS'!$F38,'SAGE IMPORT'!$B:$B,'START-SLABS'!$G38,'SAGE IMPORT'!$C:$C,'START-SLABS'!X$7))</f>
        <v/>
      </c>
      <c r="Y38" s="216" t="str">
        <f>IF(F38="","",X38-SUMIFS('SAGE IMPORT'!$E:$E,'SAGE IMPORT'!$A:$A,'START-SLABS'!$F38,'SAGE IMPORT'!$B:$B,'START-SLABS'!$G38,'SAGE IMPORT'!$D:$D,'START-SLABS'!Y$7))</f>
        <v/>
      </c>
      <c r="Z38" s="459" t="str">
        <f t="shared" si="1"/>
        <v/>
      </c>
      <c r="AA38" s="216" t="str">
        <f>IF(F38="","",SUMIFS('SAGE IMPORT'!$E:$E,'SAGE IMPORT'!$A:$A,'START-SLABS'!$F38,'SAGE IMPORT'!$B:$B,'START-SLABS'!$G38,'SAGE IMPORT'!$C:$C,'START-SLABS'!AA$7))</f>
        <v/>
      </c>
      <c r="AB38" s="216" t="str">
        <f>IF(F38="","",SUMIFS('SAGE IMPORT'!$E:$E,'SAGE IMPORT'!$A:$A,'START-SLABS'!$F38,'SAGE IMPORT'!$B:$B,'START-SLABS'!$G38,'SAGE IMPORT'!$C:$C,'START-SLABS'!AB$7))</f>
        <v/>
      </c>
      <c r="AD38" s="150" t="str">
        <f>IF(F38="","",SUMIFS('SAGE IMPORT'!$Y:$Y,'SAGE IMPORT'!$A:$A,'START-SLABS'!$F38,'SAGE IMPORT'!$B:$B,'START-SLABS'!$G38,'SAGE IMPORT'!$C:$C,'START-SLABS'!AD$7))</f>
        <v/>
      </c>
      <c r="AE38" s="151" t="str">
        <f t="shared" si="6"/>
        <v/>
      </c>
      <c r="AF38" s="150" t="str">
        <f>IF(F38="","",SUMIFS('SAGE IMPORT'!$Y:$Y,'SAGE IMPORT'!$A:$A,'START-SLABS'!$F38,'SAGE IMPORT'!$B:$B,'START-SLABS'!$G38,'SAGE IMPORT'!$C:$C,'START-SLABS'!AF$7))</f>
        <v/>
      </c>
      <c r="AG38" s="151" t="str">
        <f t="shared" si="7"/>
        <v/>
      </c>
      <c r="AI38" s="638" t="str">
        <f t="shared" si="2"/>
        <v/>
      </c>
      <c r="AK38" s="638" t="str">
        <f>IF($F38="","",SUMIFS('SAGE IMPORT'!$K:$K,'SAGE IMPORT'!$A:$A,'START-SLABS'!$F38,'SAGE IMPORT'!$B:$B,'START-SLABS'!$G38,'SAGE IMPORT'!$C:$C,'START-SLABS'!AK$7))</f>
        <v/>
      </c>
      <c r="AL38" s="638" t="str">
        <f>IF($F38="","",SUMIFS('SAGE IMPORT'!$K:$K,'SAGE IMPORT'!$A:$A,'START-SLABS'!$F38,'SAGE IMPORT'!$B:$B,'START-SLABS'!$G38,'SAGE IMPORT'!$C:$C,'START-SLABS'!AL$7))</f>
        <v/>
      </c>
      <c r="AM38" s="638" t="str">
        <f>IF($F38="","",SUMIFS('SAGE IMPORT'!$K:$K,'SAGE IMPORT'!$A:$A,'START-SLABS'!$F38,'SAGE IMPORT'!$B:$B,'START-SLABS'!$G38,'SAGE IMPORT'!$C:$C,'START-SLABS'!AM$7))</f>
        <v/>
      </c>
      <c r="AN38" s="638" t="str">
        <f>IF($F38="","",SUMIFS('SAGE IMPORT'!$K:$K,'SAGE IMPORT'!$A:$A,'START-SLABS'!$F38,'SAGE IMPORT'!$B:$B,'START-SLABS'!$G38,'SAGE IMPORT'!$C:$C,'START-SLABS'!AN$7))</f>
        <v/>
      </c>
      <c r="AO38" s="638" t="str">
        <f>IF($F38="","",SUMIFS('SAGE IMPORT'!$K:$K,'SAGE IMPORT'!$A:$A,'START-SLABS'!$F38,'SAGE IMPORT'!$B:$B,'START-SLABS'!$G38,'SAGE IMPORT'!$C:$C,'START-SLABS'!AO$7))</f>
        <v/>
      </c>
      <c r="AP38" s="638" t="str">
        <f>IF($F38="","",SUMIFS('SAGE IMPORT'!$K:$K,'SAGE IMPORT'!$A:$A,'START-SLABS'!$F38,'SAGE IMPORT'!$B:$B,'START-SLABS'!$G38,'SAGE IMPORT'!$C:$C,'START-SLABS'!AP$7))</f>
        <v/>
      </c>
      <c r="AQ38" s="638" t="str">
        <f>IF($F38="","",SUMIFS('SAGE IMPORT'!$K:$K,'SAGE IMPORT'!$A:$A,'START-SLABS'!$F38,'SAGE IMPORT'!$B:$B,'START-SLABS'!$G38,'SAGE IMPORT'!$C:$C,'START-SLABS'!AQ$7))</f>
        <v/>
      </c>
      <c r="AR38" s="638" t="str">
        <f>IF($F38="","",SUMIFS('SAGE IMPORT'!$K:$K,'SAGE IMPORT'!$A:$A,'START-SLABS'!$F38,'SAGE IMPORT'!$B:$B,'START-SLABS'!$G38,'SAGE IMPORT'!$C:$C,'START-SLABS'!AR$7))</f>
        <v/>
      </c>
      <c r="AS38" s="638" t="str">
        <f>IF($F38="","",SUMIFS('SAGE IMPORT'!$K:$K,'SAGE IMPORT'!$A:$A,'START-SLABS'!$F38,'SAGE IMPORT'!$B:$B,'START-SLABS'!$G38,'SAGE IMPORT'!$C:$C,'START-SLABS'!AS$7))</f>
        <v/>
      </c>
      <c r="AT38" s="638" t="str">
        <f>IF($F38="","",SUMIFS('SAGE IMPORT'!$K:$K,'SAGE IMPORT'!$A:$A,'START-SLABS'!$F38,'SAGE IMPORT'!$B:$B,'START-SLABS'!$G38,'SAGE IMPORT'!$C:$C,'START-SLABS'!AT$7))</f>
        <v/>
      </c>
      <c r="AU38" s="638" t="str">
        <f>IF($F38="","",SUMIFS('SAGE IMPORT'!$K:$K,'SAGE IMPORT'!$A:$A,'START-SLABS'!$F38,'SAGE IMPORT'!$B:$B,'START-SLABS'!$G38,'SAGE IMPORT'!$C:$C,'START-SLABS'!AU$7))</f>
        <v/>
      </c>
      <c r="AV38" s="638" t="str">
        <f>IF($F38="","",SUMIFS('SAGE IMPORT'!$K:$K,'SAGE IMPORT'!$A:$A,'START-SLABS'!$F38,'SAGE IMPORT'!$B:$B,'START-SLABS'!$G38,'SAGE IMPORT'!$C:$C,'START-SLABS'!AV$7))</f>
        <v/>
      </c>
      <c r="AW38" s="638" t="str">
        <f>IF($F38="","",SUMIFS('SAGE IMPORT'!$K:$K,'SAGE IMPORT'!$A:$A,'START-SLABS'!$F38,'SAGE IMPORT'!$B:$B,'START-SLABS'!$G38,'SAGE IMPORT'!$C:$C,'START-SLABS'!AW$7))</f>
        <v/>
      </c>
      <c r="AX38" s="638" t="str">
        <f>IF($F38="","",SUMIFS('SAGE IMPORT'!$K:$K,'SAGE IMPORT'!$A:$A,'START-SLABS'!$F38,'SAGE IMPORT'!$B:$B,'START-SLABS'!$G38,'SAGE IMPORT'!$C:$C,'START-SLABS'!AX$7))</f>
        <v/>
      </c>
      <c r="AZ38" s="639" t="str">
        <f t="shared" si="3"/>
        <v/>
      </c>
      <c r="BB38" s="639" t="str">
        <f>IF(F38="","",SUMIFS('SAGE IMPORT'!$E:$E,'SAGE IMPORT'!$A:$A,'START-SLABS'!$F38,'SAGE IMPORT'!$B:$B,'START-SLABS'!$G38,'SAGE IMPORT'!$C:$C,'START-SLABS'!BB$7))</f>
        <v/>
      </c>
      <c r="BC38" s="639" t="str">
        <f>IF(G38="","",SUMIFS('SAGE IMPORT'!$E:$E,'SAGE IMPORT'!$A:$A,'START-SLABS'!$F38,'SAGE IMPORT'!$B:$B,'START-SLABS'!$G38,'SAGE IMPORT'!$C:$C,'START-SLABS'!BC$7))</f>
        <v/>
      </c>
      <c r="BD38" s="639" t="str">
        <f>IF(G38="","",SUMIFS('SAGE IMPORT'!$E:$E,'SAGE IMPORT'!$A:$A,'START-SLABS'!$F38,'SAGE IMPORT'!$B:$B,'START-SLABS'!$G38,'SAGE IMPORT'!$C:$C,'START-SLABS'!BD$7))</f>
        <v/>
      </c>
      <c r="BE38" s="639" t="str">
        <f>IF(H38="","",SUMIFS('SAGE IMPORT'!$E:$E,'SAGE IMPORT'!$A:$A,'START-SLABS'!$F38,'SAGE IMPORT'!$B:$B,'START-SLABS'!$G38,'SAGE IMPORT'!$C:$C,'START-SLABS'!BE$7))</f>
        <v/>
      </c>
      <c r="BG38" s="640" t="str">
        <f>IF(O38="","",SUMIFS('SAGE IMPORT'!$E:$E,'SAGE IMPORT'!$A:$A,'START-SLABS'!$F38,'SAGE IMPORT'!$B:$B,'START-SLABS'!$G38,'SAGE IMPORT'!$C:$C,'START-SLABS'!BG$7))</f>
        <v/>
      </c>
    </row>
    <row r="39" spans="1:59" x14ac:dyDescent="0.2">
      <c r="K39" s="477"/>
      <c r="L39" s="477"/>
      <c r="Q39" s="222"/>
      <c r="R39" s="222"/>
      <c r="S39" s="222"/>
      <c r="U39" s="217"/>
      <c r="V39" s="217"/>
      <c r="W39" s="217"/>
      <c r="X39" s="217"/>
      <c r="Y39" s="217"/>
      <c r="Z39" s="217"/>
      <c r="AA39" s="217"/>
      <c r="AB39" s="217"/>
      <c r="AD39" s="154"/>
      <c r="AE39" s="154"/>
      <c r="AF39" s="154"/>
      <c r="AG39" s="154"/>
      <c r="AI39" s="638" t="str">
        <f t="shared" si="2"/>
        <v/>
      </c>
      <c r="AJ39" s="132"/>
      <c r="AK39" s="638" t="str">
        <f>IF($F39="","",SUMIFS('SAGE IMPORT'!$K:$K,'SAGE IMPORT'!$A:$A,'START-SLABS'!$F39,'SAGE IMPORT'!$B:$B,'START-SLABS'!$G39,'SAGE IMPORT'!$C:$C,'START-SLABS'!AK$7))</f>
        <v/>
      </c>
      <c r="AL39" s="638" t="str">
        <f>IF($F39="","",SUMIFS('SAGE IMPORT'!$K:$K,'SAGE IMPORT'!$A:$A,'START-SLABS'!$F39,'SAGE IMPORT'!$B:$B,'START-SLABS'!$G39,'SAGE IMPORT'!$C:$C,'START-SLABS'!AL$7))</f>
        <v/>
      </c>
      <c r="AM39" s="638" t="str">
        <f>IF($F39="","",SUMIFS('SAGE IMPORT'!$K:$K,'SAGE IMPORT'!$A:$A,'START-SLABS'!$F39,'SAGE IMPORT'!$B:$B,'START-SLABS'!$G39,'SAGE IMPORT'!$C:$C,'START-SLABS'!AM$7))</f>
        <v/>
      </c>
      <c r="AN39" s="638" t="str">
        <f>IF($F39="","",SUMIFS('SAGE IMPORT'!$K:$K,'SAGE IMPORT'!$A:$A,'START-SLABS'!$F39,'SAGE IMPORT'!$B:$B,'START-SLABS'!$G39,'SAGE IMPORT'!$C:$C,'START-SLABS'!AN$7))</f>
        <v/>
      </c>
      <c r="AO39" s="638" t="str">
        <f>IF($F39="","",SUMIFS('SAGE IMPORT'!$K:$K,'SAGE IMPORT'!$A:$A,'START-SLABS'!$F39,'SAGE IMPORT'!$B:$B,'START-SLABS'!$G39,'SAGE IMPORT'!$C:$C,'START-SLABS'!AO$7))</f>
        <v/>
      </c>
      <c r="AP39" s="638" t="str">
        <f>IF($F39="","",SUMIFS('SAGE IMPORT'!$K:$K,'SAGE IMPORT'!$A:$A,'START-SLABS'!$F39,'SAGE IMPORT'!$B:$B,'START-SLABS'!$G39,'SAGE IMPORT'!$C:$C,'START-SLABS'!AP$7))</f>
        <v/>
      </c>
      <c r="AQ39" s="638" t="str">
        <f>IF($F39="","",SUMIFS('SAGE IMPORT'!$K:$K,'SAGE IMPORT'!$A:$A,'START-SLABS'!$F39,'SAGE IMPORT'!$B:$B,'START-SLABS'!$G39,'SAGE IMPORT'!$C:$C,'START-SLABS'!AQ$7))</f>
        <v/>
      </c>
      <c r="AR39" s="638" t="str">
        <f>IF($F39="","",SUMIFS('SAGE IMPORT'!$K:$K,'SAGE IMPORT'!$A:$A,'START-SLABS'!$F39,'SAGE IMPORT'!$B:$B,'START-SLABS'!$G39,'SAGE IMPORT'!$C:$C,'START-SLABS'!AR$7))</f>
        <v/>
      </c>
      <c r="AS39" s="638" t="str">
        <f>IF($F39="","",SUMIFS('SAGE IMPORT'!$K:$K,'SAGE IMPORT'!$A:$A,'START-SLABS'!$F39,'SAGE IMPORT'!$B:$B,'START-SLABS'!$G39,'SAGE IMPORT'!$C:$C,'START-SLABS'!AS$7))</f>
        <v/>
      </c>
      <c r="AT39" s="638" t="str">
        <f>IF($F39="","",SUMIFS('SAGE IMPORT'!$K:$K,'SAGE IMPORT'!$A:$A,'START-SLABS'!$F39,'SAGE IMPORT'!$B:$B,'START-SLABS'!$G39,'SAGE IMPORT'!$C:$C,'START-SLABS'!AT$7))</f>
        <v/>
      </c>
      <c r="AU39" s="638" t="str">
        <f>IF($F39="","",SUMIFS('SAGE IMPORT'!$K:$K,'SAGE IMPORT'!$A:$A,'START-SLABS'!$F39,'SAGE IMPORT'!$B:$B,'START-SLABS'!$G39,'SAGE IMPORT'!$C:$C,'START-SLABS'!AU$7))</f>
        <v/>
      </c>
      <c r="AV39" s="638" t="str">
        <f>IF($F39="","",SUMIFS('SAGE IMPORT'!$K:$K,'SAGE IMPORT'!$A:$A,'START-SLABS'!$F39,'SAGE IMPORT'!$B:$B,'START-SLABS'!$G39,'SAGE IMPORT'!$C:$C,'START-SLABS'!AV$7))</f>
        <v/>
      </c>
      <c r="AW39" s="638" t="str">
        <f>IF($F39="","",SUMIFS('SAGE IMPORT'!$K:$K,'SAGE IMPORT'!$A:$A,'START-SLABS'!$F39,'SAGE IMPORT'!$B:$B,'START-SLABS'!$G39,'SAGE IMPORT'!$C:$C,'START-SLABS'!AW$7))</f>
        <v/>
      </c>
      <c r="AX39" s="638" t="str">
        <f>IF($F39="","",SUMIFS('SAGE IMPORT'!$K:$K,'SAGE IMPORT'!$A:$A,'START-SLABS'!$F39,'SAGE IMPORT'!$B:$B,'START-SLABS'!$G39,'SAGE IMPORT'!$C:$C,'START-SLABS'!AX$7))</f>
        <v/>
      </c>
      <c r="AY39" s="132"/>
      <c r="AZ39" s="639" t="str">
        <f t="shared" si="3"/>
        <v/>
      </c>
      <c r="BA39" s="132"/>
      <c r="BB39" s="639" t="str">
        <f>IF(F39="","",SUMIFS('SAGE IMPORT'!$E:$E,'SAGE IMPORT'!$A:$A,'START-SLABS'!$F39,'SAGE IMPORT'!$B:$B,'START-SLABS'!$G39,'SAGE IMPORT'!$C:$C,'START-SLABS'!BB$7))</f>
        <v/>
      </c>
      <c r="BC39" s="639" t="str">
        <f>IF(G39="","",SUMIFS('SAGE IMPORT'!$E:$E,'SAGE IMPORT'!$A:$A,'START-SLABS'!$F39,'SAGE IMPORT'!$B:$B,'START-SLABS'!$G39,'SAGE IMPORT'!$C:$C,'START-SLABS'!BC$7))</f>
        <v/>
      </c>
      <c r="BD39" s="639" t="str">
        <f>IF(G39="","",SUMIFS('SAGE IMPORT'!$E:$E,'SAGE IMPORT'!$A:$A,'START-SLABS'!$F39,'SAGE IMPORT'!$B:$B,'START-SLABS'!$G39,'SAGE IMPORT'!$C:$C,'START-SLABS'!BD$7))</f>
        <v/>
      </c>
      <c r="BE39" s="639" t="str">
        <f>IF(H39="","",SUMIFS('SAGE IMPORT'!$E:$E,'SAGE IMPORT'!$A:$A,'START-SLABS'!$F39,'SAGE IMPORT'!$B:$B,'START-SLABS'!$G39,'SAGE IMPORT'!$C:$C,'START-SLABS'!BE$7))</f>
        <v/>
      </c>
      <c r="BF39" s="132"/>
      <c r="BG39" s="640" t="str">
        <f>IF(O39="","",SUMIFS('SAGE IMPORT'!$E:$E,'SAGE IMPORT'!$A:$A,'START-SLABS'!$F39,'SAGE IMPORT'!$B:$B,'START-SLABS'!$G39,'SAGE IMPORT'!$C:$C,'START-SLABS'!BG$7))</f>
        <v/>
      </c>
    </row>
    <row r="40" spans="1:59" s="132" customFormat="1" ht="29.25" customHeight="1" x14ac:dyDescent="0.3">
      <c r="A40" s="155"/>
      <c r="B40" s="155"/>
      <c r="G40" s="156"/>
      <c r="H40" s="156"/>
      <c r="I40" s="462">
        <f>SUM(I9:I38)</f>
        <v>186743</v>
      </c>
      <c r="J40" s="463"/>
      <c r="K40" s="464">
        <f>SUM(K9:K38)</f>
        <v>0</v>
      </c>
      <c r="L40" s="464">
        <f>SUM(L9:L38)</f>
        <v>0</v>
      </c>
      <c r="M40" s="462">
        <f>SUM(M9:M38)</f>
        <v>186743</v>
      </c>
      <c r="N40" s="147"/>
      <c r="O40" s="147"/>
      <c r="P40" s="147"/>
      <c r="Q40" s="223">
        <f>SUM(Q9:Q38)</f>
        <v>2574.3900000000003</v>
      </c>
      <c r="R40" s="223">
        <f>SUM(R9:R38)</f>
        <v>3172.3</v>
      </c>
      <c r="S40" s="223">
        <f>SUM(S9:S38)</f>
        <v>14921.240000000002</v>
      </c>
      <c r="T40" s="225"/>
      <c r="U40" s="218">
        <f>SUM(U9:U38)</f>
        <v>0</v>
      </c>
      <c r="V40" s="218">
        <f>SUM(V9:V38)</f>
        <v>0</v>
      </c>
      <c r="W40" s="461" t="e">
        <f>(U40-V40)/V40</f>
        <v>#DIV/0!</v>
      </c>
      <c r="X40" s="218">
        <f>SUM(X9:X38)</f>
        <v>622.29999999999995</v>
      </c>
      <c r="Y40" s="218">
        <f>SUM(Y9:Y38)</f>
        <v>586.74</v>
      </c>
      <c r="Z40" s="461">
        <f>(X40-Y40)/Y40</f>
        <v>6.0606060606060511E-2</v>
      </c>
      <c r="AA40" s="218">
        <f>SUM(AA9:AA38)</f>
        <v>151.98999999999998</v>
      </c>
      <c r="AB40" s="218">
        <f>SUM(AB9:AB38)</f>
        <v>0</v>
      </c>
      <c r="AD40" s="157">
        <f>SUM(AD9:AD38)</f>
        <v>0</v>
      </c>
      <c r="AE40" s="158">
        <f t="shared" ref="AE40" si="8">IFERROR(AD40/U40,0)</f>
        <v>0</v>
      </c>
      <c r="AF40" s="157">
        <f>SUM(AF9:AF38)</f>
        <v>4044</v>
      </c>
      <c r="AG40" s="158">
        <f t="shared" ref="AG40" si="9">IFERROR(AF40/X40,0)</f>
        <v>6.4984734051100759</v>
      </c>
      <c r="AI40" s="638" t="str">
        <f t="shared" si="2"/>
        <v/>
      </c>
      <c r="AK40" s="638" t="str">
        <f>IF($F40="","",SUMIFS('SAGE IMPORT'!$K:$K,'SAGE IMPORT'!$A:$A,'START-SLABS'!$F40,'SAGE IMPORT'!$B:$B,'START-SLABS'!$G40,'SAGE IMPORT'!$C:$C,'START-SLABS'!AK$7))</f>
        <v/>
      </c>
      <c r="AL40" s="638" t="str">
        <f>IF($F40="","",SUMIFS('SAGE IMPORT'!$K:$K,'SAGE IMPORT'!$A:$A,'START-SLABS'!$F40,'SAGE IMPORT'!$B:$B,'START-SLABS'!$G40,'SAGE IMPORT'!$C:$C,'START-SLABS'!AL$7))</f>
        <v/>
      </c>
      <c r="AM40" s="638" t="str">
        <f>IF($F40="","",SUMIFS('SAGE IMPORT'!$K:$K,'SAGE IMPORT'!$A:$A,'START-SLABS'!$F40,'SAGE IMPORT'!$B:$B,'START-SLABS'!$G40,'SAGE IMPORT'!$C:$C,'START-SLABS'!AM$7))</f>
        <v/>
      </c>
      <c r="AN40" s="638" t="str">
        <f>IF($F40="","",SUMIFS('SAGE IMPORT'!$K:$K,'SAGE IMPORT'!$A:$A,'START-SLABS'!$F40,'SAGE IMPORT'!$B:$B,'START-SLABS'!$G40,'SAGE IMPORT'!$C:$C,'START-SLABS'!AN$7))</f>
        <v/>
      </c>
      <c r="AO40" s="638" t="str">
        <f>IF($F40="","",SUMIFS('SAGE IMPORT'!$K:$K,'SAGE IMPORT'!$A:$A,'START-SLABS'!$F40,'SAGE IMPORT'!$B:$B,'START-SLABS'!$G40,'SAGE IMPORT'!$C:$C,'START-SLABS'!AO$7))</f>
        <v/>
      </c>
      <c r="AP40" s="638" t="str">
        <f>IF($F40="","",SUMIFS('SAGE IMPORT'!$K:$K,'SAGE IMPORT'!$A:$A,'START-SLABS'!$F40,'SAGE IMPORT'!$B:$B,'START-SLABS'!$G40,'SAGE IMPORT'!$C:$C,'START-SLABS'!AP$7))</f>
        <v/>
      </c>
      <c r="AQ40" s="638" t="str">
        <f>IF($F40="","",SUMIFS('SAGE IMPORT'!$K:$K,'SAGE IMPORT'!$A:$A,'START-SLABS'!$F40,'SAGE IMPORT'!$B:$B,'START-SLABS'!$G40,'SAGE IMPORT'!$C:$C,'START-SLABS'!AQ$7))</f>
        <v/>
      </c>
      <c r="AR40" s="638" t="str">
        <f>IF($F40="","",SUMIFS('SAGE IMPORT'!$K:$K,'SAGE IMPORT'!$A:$A,'START-SLABS'!$F40,'SAGE IMPORT'!$B:$B,'START-SLABS'!$G40,'SAGE IMPORT'!$C:$C,'START-SLABS'!AR$7))</f>
        <v/>
      </c>
      <c r="AS40" s="638" t="str">
        <f>IF($F40="","",SUMIFS('SAGE IMPORT'!$K:$K,'SAGE IMPORT'!$A:$A,'START-SLABS'!$F40,'SAGE IMPORT'!$B:$B,'START-SLABS'!$G40,'SAGE IMPORT'!$C:$C,'START-SLABS'!AS$7))</f>
        <v/>
      </c>
      <c r="AT40" s="638" t="str">
        <f>IF($F40="","",SUMIFS('SAGE IMPORT'!$K:$K,'SAGE IMPORT'!$A:$A,'START-SLABS'!$F40,'SAGE IMPORT'!$B:$B,'START-SLABS'!$G40,'SAGE IMPORT'!$C:$C,'START-SLABS'!AT$7))</f>
        <v/>
      </c>
      <c r="AU40" s="638" t="str">
        <f>IF($F40="","",SUMIFS('SAGE IMPORT'!$K:$K,'SAGE IMPORT'!$A:$A,'START-SLABS'!$F40,'SAGE IMPORT'!$B:$B,'START-SLABS'!$G40,'SAGE IMPORT'!$C:$C,'START-SLABS'!AU$7))</f>
        <v/>
      </c>
      <c r="AV40" s="638" t="str">
        <f>IF($F40="","",SUMIFS('SAGE IMPORT'!$K:$K,'SAGE IMPORT'!$A:$A,'START-SLABS'!$F40,'SAGE IMPORT'!$B:$B,'START-SLABS'!$G40,'SAGE IMPORT'!$C:$C,'START-SLABS'!AV$7))</f>
        <v/>
      </c>
      <c r="AW40" s="638" t="str">
        <f>IF($F40="","",SUMIFS('SAGE IMPORT'!$K:$K,'SAGE IMPORT'!$A:$A,'START-SLABS'!$F40,'SAGE IMPORT'!$B:$B,'START-SLABS'!$G40,'SAGE IMPORT'!$C:$C,'START-SLABS'!AW$7))</f>
        <v/>
      </c>
      <c r="AX40" s="638" t="str">
        <f>IF($F40="","",SUMIFS('SAGE IMPORT'!$K:$K,'SAGE IMPORT'!$A:$A,'START-SLABS'!$F40,'SAGE IMPORT'!$B:$B,'START-SLABS'!$G40,'SAGE IMPORT'!$C:$C,'START-SLABS'!AX$7))</f>
        <v/>
      </c>
      <c r="AZ40" s="639" t="str">
        <f t="shared" si="3"/>
        <v/>
      </c>
      <c r="BB40" s="639" t="str">
        <f>IF(F40="","",SUMIFS('SAGE IMPORT'!$E:$E,'SAGE IMPORT'!$A:$A,'START-SLABS'!$F40,'SAGE IMPORT'!$B:$B,'START-SLABS'!$G40,'SAGE IMPORT'!$C:$C,'START-SLABS'!BB$7))</f>
        <v/>
      </c>
      <c r="BC40" s="639" t="str">
        <f>IF(G40="","",SUMIFS('SAGE IMPORT'!$E:$E,'SAGE IMPORT'!$A:$A,'START-SLABS'!$F40,'SAGE IMPORT'!$B:$B,'START-SLABS'!$G40,'SAGE IMPORT'!$C:$C,'START-SLABS'!BC$7))</f>
        <v/>
      </c>
      <c r="BD40" s="639" t="str">
        <f>IF(G40="","",SUMIFS('SAGE IMPORT'!$E:$E,'SAGE IMPORT'!$A:$A,'START-SLABS'!$F40,'SAGE IMPORT'!$B:$B,'START-SLABS'!$G40,'SAGE IMPORT'!$C:$C,'START-SLABS'!BD$7))</f>
        <v/>
      </c>
      <c r="BE40" s="639" t="str">
        <f>IF(H40="","",SUMIFS('SAGE IMPORT'!$E:$E,'SAGE IMPORT'!$A:$A,'START-SLABS'!$F40,'SAGE IMPORT'!$B:$B,'START-SLABS'!$G40,'SAGE IMPORT'!$C:$C,'START-SLABS'!BE$7))</f>
        <v/>
      </c>
      <c r="BG40" s="640" t="str">
        <f>IF(O40="","",SUMIFS('SAGE IMPORT'!$E:$E,'SAGE IMPORT'!$A:$A,'START-SLABS'!$F40,'SAGE IMPORT'!$B:$B,'START-SLABS'!$G40,'SAGE IMPORT'!$C:$C,'START-SLABS'!BG$7))</f>
        <v/>
      </c>
    </row>
    <row r="41" spans="1:59" x14ac:dyDescent="0.2">
      <c r="AI41" s="638" t="str">
        <f t="shared" ref="AI41:AI63" si="10">IF(F41="","",SUM(AK41:AX41))</f>
        <v/>
      </c>
      <c r="AJ41" s="132"/>
      <c r="AK41" s="638" t="str">
        <f>IF($F41="","",SUMIFS('SAGE IMPORT'!$K:$K,'SAGE IMPORT'!$A:$A,'START-SLABS'!$F41,'SAGE IMPORT'!$B:$B,'START-SLABS'!$G41,'SAGE IMPORT'!$C:$C,'START-SLABS'!AK$7))</f>
        <v/>
      </c>
      <c r="AL41" s="638" t="str">
        <f>IF($F41="","",SUMIFS('SAGE IMPORT'!$K:$K,'SAGE IMPORT'!$A:$A,'START-SLABS'!$F41,'SAGE IMPORT'!$B:$B,'START-SLABS'!$G41,'SAGE IMPORT'!$C:$C,'START-SLABS'!AL$7))</f>
        <v/>
      </c>
      <c r="AM41" s="638" t="str">
        <f>IF($F41="","",SUMIFS('SAGE IMPORT'!$K:$K,'SAGE IMPORT'!$A:$A,'START-SLABS'!$F41,'SAGE IMPORT'!$B:$B,'START-SLABS'!$G41,'SAGE IMPORT'!$C:$C,'START-SLABS'!AM$7))</f>
        <v/>
      </c>
      <c r="AN41" s="638" t="str">
        <f>IF($F41="","",SUMIFS('SAGE IMPORT'!$K:$K,'SAGE IMPORT'!$A:$A,'START-SLABS'!$F41,'SAGE IMPORT'!$B:$B,'START-SLABS'!$G41,'SAGE IMPORT'!$C:$C,'START-SLABS'!AN$7))</f>
        <v/>
      </c>
      <c r="AO41" s="638" t="str">
        <f>IF($F41="","",SUMIFS('SAGE IMPORT'!$K:$K,'SAGE IMPORT'!$A:$A,'START-SLABS'!$F41,'SAGE IMPORT'!$B:$B,'START-SLABS'!$G41,'SAGE IMPORT'!$C:$C,'START-SLABS'!AO$7))</f>
        <v/>
      </c>
      <c r="AP41" s="638" t="str">
        <f>IF($F41="","",SUMIFS('SAGE IMPORT'!$K:$K,'SAGE IMPORT'!$A:$A,'START-SLABS'!$F41,'SAGE IMPORT'!$B:$B,'START-SLABS'!$G41,'SAGE IMPORT'!$C:$C,'START-SLABS'!AP$7))</f>
        <v/>
      </c>
      <c r="AQ41" s="638" t="str">
        <f>IF($F41="","",SUMIFS('SAGE IMPORT'!$K:$K,'SAGE IMPORT'!$A:$A,'START-SLABS'!$F41,'SAGE IMPORT'!$B:$B,'START-SLABS'!$G41,'SAGE IMPORT'!$C:$C,'START-SLABS'!AQ$7))</f>
        <v/>
      </c>
      <c r="AR41" s="638" t="str">
        <f>IF($F41="","",SUMIFS('SAGE IMPORT'!$K:$K,'SAGE IMPORT'!$A:$A,'START-SLABS'!$F41,'SAGE IMPORT'!$B:$B,'START-SLABS'!$G41,'SAGE IMPORT'!$C:$C,'START-SLABS'!AR$7))</f>
        <v/>
      </c>
      <c r="AS41" s="638" t="str">
        <f>IF($F41="","",SUMIFS('SAGE IMPORT'!$K:$K,'SAGE IMPORT'!$A:$A,'START-SLABS'!$F41,'SAGE IMPORT'!$B:$B,'START-SLABS'!$G41,'SAGE IMPORT'!$C:$C,'START-SLABS'!AS$7))</f>
        <v/>
      </c>
      <c r="AT41" s="638" t="str">
        <f>IF($F41="","",SUMIFS('SAGE IMPORT'!$K:$K,'SAGE IMPORT'!$A:$A,'START-SLABS'!$F41,'SAGE IMPORT'!$B:$B,'START-SLABS'!$G41,'SAGE IMPORT'!$C:$C,'START-SLABS'!AT$7))</f>
        <v/>
      </c>
      <c r="AU41" s="638" t="str">
        <f>IF($F41="","",SUMIFS('SAGE IMPORT'!$K:$K,'SAGE IMPORT'!$A:$A,'START-SLABS'!$F41,'SAGE IMPORT'!$B:$B,'START-SLABS'!$G41,'SAGE IMPORT'!$C:$C,'START-SLABS'!AU$7))</f>
        <v/>
      </c>
      <c r="AV41" s="638" t="str">
        <f>IF($F41="","",SUMIFS('SAGE IMPORT'!$K:$K,'SAGE IMPORT'!$A:$A,'START-SLABS'!$F41,'SAGE IMPORT'!$B:$B,'START-SLABS'!$G41,'SAGE IMPORT'!$C:$C,'START-SLABS'!AV$7))</f>
        <v/>
      </c>
      <c r="AW41" s="638" t="str">
        <f>IF($F41="","",SUMIFS('SAGE IMPORT'!$K:$K,'SAGE IMPORT'!$A:$A,'START-SLABS'!$F41,'SAGE IMPORT'!$B:$B,'START-SLABS'!$G41,'SAGE IMPORT'!$C:$C,'START-SLABS'!AW$7))</f>
        <v/>
      </c>
      <c r="AX41" s="638" t="str">
        <f>IF($F41="","",SUMIFS('SAGE IMPORT'!$K:$K,'SAGE IMPORT'!$A:$A,'START-SLABS'!$F41,'SAGE IMPORT'!$B:$B,'START-SLABS'!$G41,'SAGE IMPORT'!$C:$C,'START-SLABS'!AX$7))</f>
        <v/>
      </c>
      <c r="AY41" s="132"/>
      <c r="AZ41" s="639" t="str">
        <f t="shared" ref="AZ41:AZ63" si="11">IF(F41="","",SUM(BB41:BE41))</f>
        <v/>
      </c>
      <c r="BA41" s="132"/>
      <c r="BB41" s="639" t="str">
        <f>IF(F41="","",SUMIFS('SAGE IMPORT'!$E:$E,'SAGE IMPORT'!$A:$A,'START-SLABS'!$F41,'SAGE IMPORT'!$B:$B,'START-SLABS'!$G41,'SAGE IMPORT'!$C:$C,'START-SLABS'!BB$7))</f>
        <v/>
      </c>
      <c r="BC41" s="639" t="str">
        <f>IF(G41="","",SUMIFS('SAGE IMPORT'!$E:$E,'SAGE IMPORT'!$A:$A,'START-SLABS'!$F41,'SAGE IMPORT'!$B:$B,'START-SLABS'!$G41,'SAGE IMPORT'!$C:$C,'START-SLABS'!BC$7))</f>
        <v/>
      </c>
      <c r="BD41" s="639" t="str">
        <f>IF(G41="","",SUMIFS('SAGE IMPORT'!$E:$E,'SAGE IMPORT'!$A:$A,'START-SLABS'!$F41,'SAGE IMPORT'!$B:$B,'START-SLABS'!$G41,'SAGE IMPORT'!$C:$C,'START-SLABS'!BD$7))</f>
        <v/>
      </c>
      <c r="BE41" s="639" t="str">
        <f>IF(H41="","",SUMIFS('SAGE IMPORT'!$E:$E,'SAGE IMPORT'!$A:$A,'START-SLABS'!$F41,'SAGE IMPORT'!$B:$B,'START-SLABS'!$G41,'SAGE IMPORT'!$C:$C,'START-SLABS'!BE$7))</f>
        <v/>
      </c>
      <c r="BF41" s="132"/>
      <c r="BG41" s="640" t="str">
        <f>IF(O41="","",SUMIFS('SAGE IMPORT'!$E:$E,'SAGE IMPORT'!$A:$A,'START-SLABS'!$F41,'SAGE IMPORT'!$B:$B,'START-SLABS'!$G41,'SAGE IMPORT'!$C:$C,'START-SLABS'!BG$7))</f>
        <v/>
      </c>
    </row>
    <row r="42" spans="1:59" ht="9" customHeight="1" x14ac:dyDescent="0.2">
      <c r="A42" s="160"/>
      <c r="B42" s="160"/>
      <c r="C42" s="161"/>
      <c r="D42" s="161"/>
      <c r="E42" s="161"/>
      <c r="F42" s="161"/>
      <c r="G42" s="161"/>
      <c r="H42" s="161"/>
      <c r="I42" s="161"/>
      <c r="J42" s="161"/>
      <c r="K42" s="161"/>
      <c r="L42" s="161"/>
      <c r="M42" s="161"/>
      <c r="N42" s="161"/>
      <c r="O42" s="161"/>
      <c r="P42" s="161"/>
      <c r="Q42" s="161"/>
      <c r="R42" s="161"/>
      <c r="S42" s="161"/>
      <c r="T42" s="161"/>
      <c r="U42" s="162"/>
      <c r="V42" s="162"/>
      <c r="W42" s="162"/>
      <c r="X42" s="162"/>
      <c r="Y42" s="162"/>
      <c r="Z42" s="162"/>
      <c r="AA42" s="162"/>
      <c r="AB42" s="162"/>
      <c r="AD42" s="162"/>
      <c r="AE42" s="162"/>
      <c r="AF42" s="162"/>
      <c r="AG42" s="162"/>
      <c r="AI42" s="638" t="str">
        <f t="shared" si="10"/>
        <v/>
      </c>
      <c r="AJ42" s="132"/>
      <c r="AK42" s="638" t="str">
        <f>IF($F42="","",SUMIFS('SAGE IMPORT'!$K:$K,'SAGE IMPORT'!$A:$A,'START-SLABS'!$F42,'SAGE IMPORT'!$B:$B,'START-SLABS'!$G42,'SAGE IMPORT'!$C:$C,'START-SLABS'!AK$7))</f>
        <v/>
      </c>
      <c r="AL42" s="638" t="str">
        <f>IF($F42="","",SUMIFS('SAGE IMPORT'!$K:$K,'SAGE IMPORT'!$A:$A,'START-SLABS'!$F42,'SAGE IMPORT'!$B:$B,'START-SLABS'!$G42,'SAGE IMPORT'!$C:$C,'START-SLABS'!AL$7))</f>
        <v/>
      </c>
      <c r="AM42" s="638" t="str">
        <f>IF($F42="","",SUMIFS('SAGE IMPORT'!$K:$K,'SAGE IMPORT'!$A:$A,'START-SLABS'!$F42,'SAGE IMPORT'!$B:$B,'START-SLABS'!$G42,'SAGE IMPORT'!$C:$C,'START-SLABS'!AM$7))</f>
        <v/>
      </c>
      <c r="AN42" s="638" t="str">
        <f>IF($F42="","",SUMIFS('SAGE IMPORT'!$K:$K,'SAGE IMPORT'!$A:$A,'START-SLABS'!$F42,'SAGE IMPORT'!$B:$B,'START-SLABS'!$G42,'SAGE IMPORT'!$C:$C,'START-SLABS'!AN$7))</f>
        <v/>
      </c>
      <c r="AO42" s="638" t="str">
        <f>IF($F42="","",SUMIFS('SAGE IMPORT'!$K:$K,'SAGE IMPORT'!$A:$A,'START-SLABS'!$F42,'SAGE IMPORT'!$B:$B,'START-SLABS'!$G42,'SAGE IMPORT'!$C:$C,'START-SLABS'!AO$7))</f>
        <v/>
      </c>
      <c r="AP42" s="638" t="str">
        <f>IF($F42="","",SUMIFS('SAGE IMPORT'!$K:$K,'SAGE IMPORT'!$A:$A,'START-SLABS'!$F42,'SAGE IMPORT'!$B:$B,'START-SLABS'!$G42,'SAGE IMPORT'!$C:$C,'START-SLABS'!AP$7))</f>
        <v/>
      </c>
      <c r="AQ42" s="638" t="str">
        <f>IF($F42="","",SUMIFS('SAGE IMPORT'!$K:$K,'SAGE IMPORT'!$A:$A,'START-SLABS'!$F42,'SAGE IMPORT'!$B:$B,'START-SLABS'!$G42,'SAGE IMPORT'!$C:$C,'START-SLABS'!AQ$7))</f>
        <v/>
      </c>
      <c r="AR42" s="638" t="str">
        <f>IF($F42="","",SUMIFS('SAGE IMPORT'!$K:$K,'SAGE IMPORT'!$A:$A,'START-SLABS'!$F42,'SAGE IMPORT'!$B:$B,'START-SLABS'!$G42,'SAGE IMPORT'!$C:$C,'START-SLABS'!AR$7))</f>
        <v/>
      </c>
      <c r="AS42" s="638" t="str">
        <f>IF($F42="","",SUMIFS('SAGE IMPORT'!$K:$K,'SAGE IMPORT'!$A:$A,'START-SLABS'!$F42,'SAGE IMPORT'!$B:$B,'START-SLABS'!$G42,'SAGE IMPORT'!$C:$C,'START-SLABS'!AS$7))</f>
        <v/>
      </c>
      <c r="AT42" s="638" t="str">
        <f>IF($F42="","",SUMIFS('SAGE IMPORT'!$K:$K,'SAGE IMPORT'!$A:$A,'START-SLABS'!$F42,'SAGE IMPORT'!$B:$B,'START-SLABS'!$G42,'SAGE IMPORT'!$C:$C,'START-SLABS'!AT$7))</f>
        <v/>
      </c>
      <c r="AU42" s="638" t="str">
        <f>IF($F42="","",SUMIFS('SAGE IMPORT'!$K:$K,'SAGE IMPORT'!$A:$A,'START-SLABS'!$F42,'SAGE IMPORT'!$B:$B,'START-SLABS'!$G42,'SAGE IMPORT'!$C:$C,'START-SLABS'!AU$7))</f>
        <v/>
      </c>
      <c r="AV42" s="638" t="str">
        <f>IF($F42="","",SUMIFS('SAGE IMPORT'!$K:$K,'SAGE IMPORT'!$A:$A,'START-SLABS'!$F42,'SAGE IMPORT'!$B:$B,'START-SLABS'!$G42,'SAGE IMPORT'!$C:$C,'START-SLABS'!AV$7))</f>
        <v/>
      </c>
      <c r="AW42" s="638" t="str">
        <f>IF($F42="","",SUMIFS('SAGE IMPORT'!$K:$K,'SAGE IMPORT'!$A:$A,'START-SLABS'!$F42,'SAGE IMPORT'!$B:$B,'START-SLABS'!$G42,'SAGE IMPORT'!$C:$C,'START-SLABS'!AW$7))</f>
        <v/>
      </c>
      <c r="AX42" s="638" t="str">
        <f>IF($F42="","",SUMIFS('SAGE IMPORT'!$K:$K,'SAGE IMPORT'!$A:$A,'START-SLABS'!$F42,'SAGE IMPORT'!$B:$B,'START-SLABS'!$G42,'SAGE IMPORT'!$C:$C,'START-SLABS'!AX$7))</f>
        <v/>
      </c>
      <c r="AY42" s="132"/>
      <c r="AZ42" s="639" t="str">
        <f t="shared" si="11"/>
        <v/>
      </c>
      <c r="BA42" s="132"/>
      <c r="BB42" s="639" t="str">
        <f>IF(F42="","",SUMIFS('SAGE IMPORT'!$E:$E,'SAGE IMPORT'!$A:$A,'START-SLABS'!$F42,'SAGE IMPORT'!$B:$B,'START-SLABS'!$G42,'SAGE IMPORT'!$C:$C,'START-SLABS'!BB$7))</f>
        <v/>
      </c>
      <c r="BC42" s="639" t="str">
        <f>IF(G42="","",SUMIFS('SAGE IMPORT'!$E:$E,'SAGE IMPORT'!$A:$A,'START-SLABS'!$F42,'SAGE IMPORT'!$B:$B,'START-SLABS'!$G42,'SAGE IMPORT'!$C:$C,'START-SLABS'!BC$7))</f>
        <v/>
      </c>
      <c r="BD42" s="639" t="str">
        <f>IF(G42="","",SUMIFS('SAGE IMPORT'!$E:$E,'SAGE IMPORT'!$A:$A,'START-SLABS'!$F42,'SAGE IMPORT'!$B:$B,'START-SLABS'!$G42,'SAGE IMPORT'!$C:$C,'START-SLABS'!BD$7))</f>
        <v/>
      </c>
      <c r="BE42" s="639" t="str">
        <f>IF(H42="","",SUMIFS('SAGE IMPORT'!$E:$E,'SAGE IMPORT'!$A:$A,'START-SLABS'!$F42,'SAGE IMPORT'!$B:$B,'START-SLABS'!$G42,'SAGE IMPORT'!$C:$C,'START-SLABS'!BE$7))</f>
        <v/>
      </c>
      <c r="BF42" s="132"/>
      <c r="BG42" s="640" t="str">
        <f>IF(O42="","",SUMIFS('SAGE IMPORT'!$E:$E,'SAGE IMPORT'!$A:$A,'START-SLABS'!$F42,'SAGE IMPORT'!$B:$B,'START-SLABS'!$G42,'SAGE IMPORT'!$C:$C,'START-SLABS'!BG$7))</f>
        <v/>
      </c>
    </row>
    <row r="43" spans="1:59" ht="12" x14ac:dyDescent="0.2">
      <c r="K43" s="163"/>
      <c r="L43" s="163"/>
      <c r="M43" s="163"/>
      <c r="N43" s="163"/>
      <c r="O43" s="163"/>
      <c r="AI43" s="638" t="str">
        <f t="shared" si="10"/>
        <v/>
      </c>
      <c r="AJ43" s="132"/>
      <c r="AK43" s="638" t="str">
        <f>IF($F43="","",SUMIFS('SAGE IMPORT'!$K:$K,'SAGE IMPORT'!$A:$A,'START-SLABS'!$F43,'SAGE IMPORT'!$B:$B,'START-SLABS'!$G43,'SAGE IMPORT'!$C:$C,'START-SLABS'!AK$7))</f>
        <v/>
      </c>
      <c r="AL43" s="638" t="str">
        <f>IF($F43="","",SUMIFS('SAGE IMPORT'!$K:$K,'SAGE IMPORT'!$A:$A,'START-SLABS'!$F43,'SAGE IMPORT'!$B:$B,'START-SLABS'!$G43,'SAGE IMPORT'!$C:$C,'START-SLABS'!AL$7))</f>
        <v/>
      </c>
      <c r="AM43" s="638" t="str">
        <f>IF($F43="","",SUMIFS('SAGE IMPORT'!$K:$K,'SAGE IMPORT'!$A:$A,'START-SLABS'!$F43,'SAGE IMPORT'!$B:$B,'START-SLABS'!$G43,'SAGE IMPORT'!$C:$C,'START-SLABS'!AM$7))</f>
        <v/>
      </c>
      <c r="AN43" s="638" t="str">
        <f>IF($F43="","",SUMIFS('SAGE IMPORT'!$K:$K,'SAGE IMPORT'!$A:$A,'START-SLABS'!$F43,'SAGE IMPORT'!$B:$B,'START-SLABS'!$G43,'SAGE IMPORT'!$C:$C,'START-SLABS'!AN$7))</f>
        <v/>
      </c>
      <c r="AO43" s="638" t="str">
        <f>IF($F43="","",SUMIFS('SAGE IMPORT'!$K:$K,'SAGE IMPORT'!$A:$A,'START-SLABS'!$F43,'SAGE IMPORT'!$B:$B,'START-SLABS'!$G43,'SAGE IMPORT'!$C:$C,'START-SLABS'!AO$7))</f>
        <v/>
      </c>
      <c r="AP43" s="638" t="str">
        <f>IF($F43="","",SUMIFS('SAGE IMPORT'!$K:$K,'SAGE IMPORT'!$A:$A,'START-SLABS'!$F43,'SAGE IMPORT'!$B:$B,'START-SLABS'!$G43,'SAGE IMPORT'!$C:$C,'START-SLABS'!AP$7))</f>
        <v/>
      </c>
      <c r="AQ43" s="638" t="str">
        <f>IF($F43="","",SUMIFS('SAGE IMPORT'!$K:$K,'SAGE IMPORT'!$A:$A,'START-SLABS'!$F43,'SAGE IMPORT'!$B:$B,'START-SLABS'!$G43,'SAGE IMPORT'!$C:$C,'START-SLABS'!AQ$7))</f>
        <v/>
      </c>
      <c r="AR43" s="638" t="str">
        <f>IF($F43="","",SUMIFS('SAGE IMPORT'!$K:$K,'SAGE IMPORT'!$A:$A,'START-SLABS'!$F43,'SAGE IMPORT'!$B:$B,'START-SLABS'!$G43,'SAGE IMPORT'!$C:$C,'START-SLABS'!AR$7))</f>
        <v/>
      </c>
      <c r="AS43" s="638" t="str">
        <f>IF($F43="","",SUMIFS('SAGE IMPORT'!$K:$K,'SAGE IMPORT'!$A:$A,'START-SLABS'!$F43,'SAGE IMPORT'!$B:$B,'START-SLABS'!$G43,'SAGE IMPORT'!$C:$C,'START-SLABS'!AS$7))</f>
        <v/>
      </c>
      <c r="AT43" s="638" t="str">
        <f>IF($F43="","",SUMIFS('SAGE IMPORT'!$K:$K,'SAGE IMPORT'!$A:$A,'START-SLABS'!$F43,'SAGE IMPORT'!$B:$B,'START-SLABS'!$G43,'SAGE IMPORT'!$C:$C,'START-SLABS'!AT$7))</f>
        <v/>
      </c>
      <c r="AU43" s="638" t="str">
        <f>IF($F43="","",SUMIFS('SAGE IMPORT'!$K:$K,'SAGE IMPORT'!$A:$A,'START-SLABS'!$F43,'SAGE IMPORT'!$B:$B,'START-SLABS'!$G43,'SAGE IMPORT'!$C:$C,'START-SLABS'!AU$7))</f>
        <v/>
      </c>
      <c r="AV43" s="638" t="str">
        <f>IF($F43="","",SUMIFS('SAGE IMPORT'!$K:$K,'SAGE IMPORT'!$A:$A,'START-SLABS'!$F43,'SAGE IMPORT'!$B:$B,'START-SLABS'!$G43,'SAGE IMPORT'!$C:$C,'START-SLABS'!AV$7))</f>
        <v/>
      </c>
      <c r="AW43" s="638" t="str">
        <f>IF($F43="","",SUMIFS('SAGE IMPORT'!$K:$K,'SAGE IMPORT'!$A:$A,'START-SLABS'!$F43,'SAGE IMPORT'!$B:$B,'START-SLABS'!$G43,'SAGE IMPORT'!$C:$C,'START-SLABS'!AW$7))</f>
        <v/>
      </c>
      <c r="AX43" s="638" t="str">
        <f>IF($F43="","",SUMIFS('SAGE IMPORT'!$K:$K,'SAGE IMPORT'!$A:$A,'START-SLABS'!$F43,'SAGE IMPORT'!$B:$B,'START-SLABS'!$G43,'SAGE IMPORT'!$C:$C,'START-SLABS'!AX$7))</f>
        <v/>
      </c>
      <c r="AY43" s="132"/>
      <c r="AZ43" s="639" t="str">
        <f t="shared" si="11"/>
        <v/>
      </c>
      <c r="BA43" s="132"/>
      <c r="BB43" s="639" t="str">
        <f>IF(F43="","",SUMIFS('SAGE IMPORT'!$E:$E,'SAGE IMPORT'!$A:$A,'START-SLABS'!$F43,'SAGE IMPORT'!$B:$B,'START-SLABS'!$G43,'SAGE IMPORT'!$C:$C,'START-SLABS'!BB$7))</f>
        <v/>
      </c>
      <c r="BC43" s="639" t="str">
        <f>IF(G43="","",SUMIFS('SAGE IMPORT'!$E:$E,'SAGE IMPORT'!$A:$A,'START-SLABS'!$F43,'SAGE IMPORT'!$B:$B,'START-SLABS'!$G43,'SAGE IMPORT'!$C:$C,'START-SLABS'!BC$7))</f>
        <v/>
      </c>
      <c r="BD43" s="639" t="str">
        <f>IF(G43="","",SUMIFS('SAGE IMPORT'!$E:$E,'SAGE IMPORT'!$A:$A,'START-SLABS'!$F43,'SAGE IMPORT'!$B:$B,'START-SLABS'!$G43,'SAGE IMPORT'!$C:$C,'START-SLABS'!BD$7))</f>
        <v/>
      </c>
      <c r="BE43" s="639" t="str">
        <f>IF(H43="","",SUMIFS('SAGE IMPORT'!$E:$E,'SAGE IMPORT'!$A:$A,'START-SLABS'!$F43,'SAGE IMPORT'!$B:$B,'START-SLABS'!$G43,'SAGE IMPORT'!$C:$C,'START-SLABS'!BE$7))</f>
        <v/>
      </c>
      <c r="BF43" s="132"/>
      <c r="BG43" s="640" t="str">
        <f>IF(O43="","",SUMIFS('SAGE IMPORT'!$E:$E,'SAGE IMPORT'!$A:$A,'START-SLABS'!$F43,'SAGE IMPORT'!$B:$B,'START-SLABS'!$G43,'SAGE IMPORT'!$C:$C,'START-SLABS'!BG$7))</f>
        <v/>
      </c>
    </row>
    <row r="44" spans="1:59" ht="12" x14ac:dyDescent="0.2">
      <c r="J44" s="163"/>
      <c r="K44" s="164"/>
      <c r="L44" s="164"/>
      <c r="M44" s="164"/>
      <c r="N44" s="164"/>
      <c r="O44" s="164"/>
      <c r="AI44" s="638" t="str">
        <f t="shared" si="10"/>
        <v/>
      </c>
      <c r="AJ44" s="132"/>
      <c r="AK44" s="638" t="str">
        <f>IF($F44="","",SUMIFS('SAGE IMPORT'!$K:$K,'SAGE IMPORT'!$A:$A,'START-SLABS'!$F44,'SAGE IMPORT'!$B:$B,'START-SLABS'!$G44,'SAGE IMPORT'!$C:$C,'START-SLABS'!AK$7))</f>
        <v/>
      </c>
      <c r="AL44" s="638" t="str">
        <f>IF($F44="","",SUMIFS('SAGE IMPORT'!$K:$K,'SAGE IMPORT'!$A:$A,'START-SLABS'!$F44,'SAGE IMPORT'!$B:$B,'START-SLABS'!$G44,'SAGE IMPORT'!$C:$C,'START-SLABS'!AL$7))</f>
        <v/>
      </c>
      <c r="AM44" s="638" t="str">
        <f>IF($F44="","",SUMIFS('SAGE IMPORT'!$K:$K,'SAGE IMPORT'!$A:$A,'START-SLABS'!$F44,'SAGE IMPORT'!$B:$B,'START-SLABS'!$G44,'SAGE IMPORT'!$C:$C,'START-SLABS'!AM$7))</f>
        <v/>
      </c>
      <c r="AN44" s="638" t="str">
        <f>IF($F44="","",SUMIFS('SAGE IMPORT'!$K:$K,'SAGE IMPORT'!$A:$A,'START-SLABS'!$F44,'SAGE IMPORT'!$B:$B,'START-SLABS'!$G44,'SAGE IMPORT'!$C:$C,'START-SLABS'!AN$7))</f>
        <v/>
      </c>
      <c r="AO44" s="638" t="str">
        <f>IF($F44="","",SUMIFS('SAGE IMPORT'!$K:$K,'SAGE IMPORT'!$A:$A,'START-SLABS'!$F44,'SAGE IMPORT'!$B:$B,'START-SLABS'!$G44,'SAGE IMPORT'!$C:$C,'START-SLABS'!AO$7))</f>
        <v/>
      </c>
      <c r="AP44" s="638" t="str">
        <f>IF($F44="","",SUMIFS('SAGE IMPORT'!$K:$K,'SAGE IMPORT'!$A:$A,'START-SLABS'!$F44,'SAGE IMPORT'!$B:$B,'START-SLABS'!$G44,'SAGE IMPORT'!$C:$C,'START-SLABS'!AP$7))</f>
        <v/>
      </c>
      <c r="AQ44" s="638" t="str">
        <f>IF($F44="","",SUMIFS('SAGE IMPORT'!$K:$K,'SAGE IMPORT'!$A:$A,'START-SLABS'!$F44,'SAGE IMPORT'!$B:$B,'START-SLABS'!$G44,'SAGE IMPORT'!$C:$C,'START-SLABS'!AQ$7))</f>
        <v/>
      </c>
      <c r="AR44" s="638" t="str">
        <f>IF($F44="","",SUMIFS('SAGE IMPORT'!$K:$K,'SAGE IMPORT'!$A:$A,'START-SLABS'!$F44,'SAGE IMPORT'!$B:$B,'START-SLABS'!$G44,'SAGE IMPORT'!$C:$C,'START-SLABS'!AR$7))</f>
        <v/>
      </c>
      <c r="AS44" s="638" t="str">
        <f>IF($F44="","",SUMIFS('SAGE IMPORT'!$K:$K,'SAGE IMPORT'!$A:$A,'START-SLABS'!$F44,'SAGE IMPORT'!$B:$B,'START-SLABS'!$G44,'SAGE IMPORT'!$C:$C,'START-SLABS'!AS$7))</f>
        <v/>
      </c>
      <c r="AT44" s="638" t="str">
        <f>IF($F44="","",SUMIFS('SAGE IMPORT'!$K:$K,'SAGE IMPORT'!$A:$A,'START-SLABS'!$F44,'SAGE IMPORT'!$B:$B,'START-SLABS'!$G44,'SAGE IMPORT'!$C:$C,'START-SLABS'!AT$7))</f>
        <v/>
      </c>
      <c r="AU44" s="638" t="str">
        <f>IF($F44="","",SUMIFS('SAGE IMPORT'!$K:$K,'SAGE IMPORT'!$A:$A,'START-SLABS'!$F44,'SAGE IMPORT'!$B:$B,'START-SLABS'!$G44,'SAGE IMPORT'!$C:$C,'START-SLABS'!AU$7))</f>
        <v/>
      </c>
      <c r="AV44" s="638" t="str">
        <f>IF($F44="","",SUMIFS('SAGE IMPORT'!$K:$K,'SAGE IMPORT'!$A:$A,'START-SLABS'!$F44,'SAGE IMPORT'!$B:$B,'START-SLABS'!$G44,'SAGE IMPORT'!$C:$C,'START-SLABS'!AV$7))</f>
        <v/>
      </c>
      <c r="AW44" s="638" t="str">
        <f>IF($F44="","",SUMIFS('SAGE IMPORT'!$K:$K,'SAGE IMPORT'!$A:$A,'START-SLABS'!$F44,'SAGE IMPORT'!$B:$B,'START-SLABS'!$G44,'SAGE IMPORT'!$C:$C,'START-SLABS'!AW$7))</f>
        <v/>
      </c>
      <c r="AX44" s="638" t="str">
        <f>IF($F44="","",SUMIFS('SAGE IMPORT'!$K:$K,'SAGE IMPORT'!$A:$A,'START-SLABS'!$F44,'SAGE IMPORT'!$B:$B,'START-SLABS'!$G44,'SAGE IMPORT'!$C:$C,'START-SLABS'!AX$7))</f>
        <v/>
      </c>
      <c r="AY44" s="132"/>
      <c r="AZ44" s="639" t="str">
        <f t="shared" si="11"/>
        <v/>
      </c>
      <c r="BA44" s="132"/>
      <c r="BB44" s="639" t="str">
        <f>IF(F44="","",SUMIFS('SAGE IMPORT'!$E:$E,'SAGE IMPORT'!$A:$A,'START-SLABS'!$F44,'SAGE IMPORT'!$B:$B,'START-SLABS'!$G44,'SAGE IMPORT'!$C:$C,'START-SLABS'!BB$7))</f>
        <v/>
      </c>
      <c r="BC44" s="639" t="str">
        <f>IF(G44="","",SUMIFS('SAGE IMPORT'!$E:$E,'SAGE IMPORT'!$A:$A,'START-SLABS'!$F44,'SAGE IMPORT'!$B:$B,'START-SLABS'!$G44,'SAGE IMPORT'!$C:$C,'START-SLABS'!BC$7))</f>
        <v/>
      </c>
      <c r="BD44" s="639" t="str">
        <f>IF(G44="","",SUMIFS('SAGE IMPORT'!$E:$E,'SAGE IMPORT'!$A:$A,'START-SLABS'!$F44,'SAGE IMPORT'!$B:$B,'START-SLABS'!$G44,'SAGE IMPORT'!$C:$C,'START-SLABS'!BD$7))</f>
        <v/>
      </c>
      <c r="BE44" s="639" t="str">
        <f>IF(H44="","",SUMIFS('SAGE IMPORT'!$E:$E,'SAGE IMPORT'!$A:$A,'START-SLABS'!$F44,'SAGE IMPORT'!$B:$B,'START-SLABS'!$G44,'SAGE IMPORT'!$C:$C,'START-SLABS'!BE$7))</f>
        <v/>
      </c>
      <c r="BF44" s="132"/>
      <c r="BG44" s="640" t="str">
        <f>IF(O44="","",SUMIFS('SAGE IMPORT'!$E:$E,'SAGE IMPORT'!$A:$A,'START-SLABS'!$F44,'SAGE IMPORT'!$B:$B,'START-SLABS'!$G44,'SAGE IMPORT'!$C:$C,'START-SLABS'!BG$7))</f>
        <v/>
      </c>
    </row>
    <row r="45" spans="1:59" ht="51.75" customHeight="1" x14ac:dyDescent="0.2">
      <c r="F45" s="980" t="s">
        <v>381</v>
      </c>
      <c r="G45" s="980"/>
      <c r="H45" s="980"/>
      <c r="I45" s="980"/>
      <c r="J45" s="165"/>
      <c r="K45" s="165"/>
      <c r="L45" s="165"/>
      <c r="M45" s="165"/>
      <c r="N45" s="165"/>
      <c r="O45" s="165"/>
      <c r="AI45" s="638">
        <f t="shared" si="10"/>
        <v>0</v>
      </c>
      <c r="AJ45" s="132"/>
      <c r="AK45" s="638">
        <f>IF($F45="","",SUMIFS('SAGE IMPORT'!$K:$K,'SAGE IMPORT'!$A:$A,'START-SLABS'!$F45,'SAGE IMPORT'!$B:$B,'START-SLABS'!$G45,'SAGE IMPORT'!$C:$C,'START-SLABS'!AK$7))</f>
        <v>0</v>
      </c>
      <c r="AL45" s="638">
        <f>IF($F45="","",SUMIFS('SAGE IMPORT'!$K:$K,'SAGE IMPORT'!$A:$A,'START-SLABS'!$F45,'SAGE IMPORT'!$B:$B,'START-SLABS'!$G45,'SAGE IMPORT'!$C:$C,'START-SLABS'!AL$7))</f>
        <v>0</v>
      </c>
      <c r="AM45" s="638">
        <f>IF($F45="","",SUMIFS('SAGE IMPORT'!$K:$K,'SAGE IMPORT'!$A:$A,'START-SLABS'!$F45,'SAGE IMPORT'!$B:$B,'START-SLABS'!$G45,'SAGE IMPORT'!$C:$C,'START-SLABS'!AM$7))</f>
        <v>0</v>
      </c>
      <c r="AN45" s="638">
        <f>IF($F45="","",SUMIFS('SAGE IMPORT'!$K:$K,'SAGE IMPORT'!$A:$A,'START-SLABS'!$F45,'SAGE IMPORT'!$B:$B,'START-SLABS'!$G45,'SAGE IMPORT'!$C:$C,'START-SLABS'!AN$7))</f>
        <v>0</v>
      </c>
      <c r="AO45" s="638">
        <f>IF($F45="","",SUMIFS('SAGE IMPORT'!$K:$K,'SAGE IMPORT'!$A:$A,'START-SLABS'!$F45,'SAGE IMPORT'!$B:$B,'START-SLABS'!$G45,'SAGE IMPORT'!$C:$C,'START-SLABS'!AO$7))</f>
        <v>0</v>
      </c>
      <c r="AP45" s="638">
        <f>IF($F45="","",SUMIFS('SAGE IMPORT'!$K:$K,'SAGE IMPORT'!$A:$A,'START-SLABS'!$F45,'SAGE IMPORT'!$B:$B,'START-SLABS'!$G45,'SAGE IMPORT'!$C:$C,'START-SLABS'!AP$7))</f>
        <v>0</v>
      </c>
      <c r="AQ45" s="638">
        <f>IF($F45="","",SUMIFS('SAGE IMPORT'!$K:$K,'SAGE IMPORT'!$A:$A,'START-SLABS'!$F45,'SAGE IMPORT'!$B:$B,'START-SLABS'!$G45,'SAGE IMPORT'!$C:$C,'START-SLABS'!AQ$7))</f>
        <v>0</v>
      </c>
      <c r="AR45" s="638">
        <f>IF($F45="","",SUMIFS('SAGE IMPORT'!$K:$K,'SAGE IMPORT'!$A:$A,'START-SLABS'!$F45,'SAGE IMPORT'!$B:$B,'START-SLABS'!$G45,'SAGE IMPORT'!$C:$C,'START-SLABS'!AR$7))</f>
        <v>0</v>
      </c>
      <c r="AS45" s="638">
        <f>IF($F45="","",SUMIFS('SAGE IMPORT'!$K:$K,'SAGE IMPORT'!$A:$A,'START-SLABS'!$F45,'SAGE IMPORT'!$B:$B,'START-SLABS'!$G45,'SAGE IMPORT'!$C:$C,'START-SLABS'!AS$7))</f>
        <v>0</v>
      </c>
      <c r="AT45" s="638">
        <f>IF($F45="","",SUMIFS('SAGE IMPORT'!$K:$K,'SAGE IMPORT'!$A:$A,'START-SLABS'!$F45,'SAGE IMPORT'!$B:$B,'START-SLABS'!$G45,'SAGE IMPORT'!$C:$C,'START-SLABS'!AT$7))</f>
        <v>0</v>
      </c>
      <c r="AU45" s="638">
        <f>IF($F45="","",SUMIFS('SAGE IMPORT'!$K:$K,'SAGE IMPORT'!$A:$A,'START-SLABS'!$F45,'SAGE IMPORT'!$B:$B,'START-SLABS'!$G45,'SAGE IMPORT'!$C:$C,'START-SLABS'!AU$7))</f>
        <v>0</v>
      </c>
      <c r="AV45" s="638">
        <f>IF($F45="","",SUMIFS('SAGE IMPORT'!$K:$K,'SAGE IMPORT'!$A:$A,'START-SLABS'!$F45,'SAGE IMPORT'!$B:$B,'START-SLABS'!$G45,'SAGE IMPORT'!$C:$C,'START-SLABS'!AV$7))</f>
        <v>0</v>
      </c>
      <c r="AW45" s="638">
        <f>IF($F45="","",SUMIFS('SAGE IMPORT'!$K:$K,'SAGE IMPORT'!$A:$A,'START-SLABS'!$F45,'SAGE IMPORT'!$B:$B,'START-SLABS'!$G45,'SAGE IMPORT'!$C:$C,'START-SLABS'!AW$7))</f>
        <v>0</v>
      </c>
      <c r="AX45" s="638">
        <f>IF($F45="","",SUMIFS('SAGE IMPORT'!$K:$K,'SAGE IMPORT'!$A:$A,'START-SLABS'!$F45,'SAGE IMPORT'!$B:$B,'START-SLABS'!$G45,'SAGE IMPORT'!$C:$C,'START-SLABS'!AX$7))</f>
        <v>0</v>
      </c>
      <c r="AY45" s="132"/>
      <c r="AZ45" s="639">
        <f t="shared" si="11"/>
        <v>0</v>
      </c>
      <c r="BA45" s="132"/>
      <c r="BB45" s="639">
        <f>IF(F45="","",SUMIFS('SAGE IMPORT'!$E:$E,'SAGE IMPORT'!$A:$A,'START-SLABS'!$F45,'SAGE IMPORT'!$B:$B,'START-SLABS'!$G45,'SAGE IMPORT'!$C:$C,'START-SLABS'!BB$7))</f>
        <v>0</v>
      </c>
      <c r="BC45" s="639" t="str">
        <f>IF(G45="","",SUMIFS('SAGE IMPORT'!$E:$E,'SAGE IMPORT'!$A:$A,'START-SLABS'!$F45,'SAGE IMPORT'!$B:$B,'START-SLABS'!$G45,'SAGE IMPORT'!$C:$C,'START-SLABS'!BC$7))</f>
        <v/>
      </c>
      <c r="BD45" s="639" t="str">
        <f>IF(G45="","",SUMIFS('SAGE IMPORT'!$E:$E,'SAGE IMPORT'!$A:$A,'START-SLABS'!$F45,'SAGE IMPORT'!$B:$B,'START-SLABS'!$G45,'SAGE IMPORT'!$C:$C,'START-SLABS'!BD$7))</f>
        <v/>
      </c>
      <c r="BE45" s="639" t="str">
        <f>IF(H45="","",SUMIFS('SAGE IMPORT'!$E:$E,'SAGE IMPORT'!$A:$A,'START-SLABS'!$F45,'SAGE IMPORT'!$B:$B,'START-SLABS'!$G45,'SAGE IMPORT'!$C:$C,'START-SLABS'!BE$7))</f>
        <v/>
      </c>
      <c r="BF45" s="132"/>
      <c r="BG45" s="640" t="str">
        <f>IF(O45="","",SUMIFS('SAGE IMPORT'!$E:$E,'SAGE IMPORT'!$A:$A,'START-SLABS'!$F45,'SAGE IMPORT'!$B:$B,'START-SLABS'!$G45,'SAGE IMPORT'!$C:$C,'START-SLABS'!BG$7))</f>
        <v/>
      </c>
    </row>
    <row r="46" spans="1:59" ht="41.25" customHeight="1" x14ac:dyDescent="0.2">
      <c r="F46" s="976" t="s">
        <v>589</v>
      </c>
      <c r="G46" s="977"/>
      <c r="H46" s="977"/>
      <c r="I46" s="978"/>
      <c r="J46" s="165"/>
      <c r="K46" s="165"/>
      <c r="L46" s="165"/>
      <c r="M46" s="165"/>
      <c r="N46" s="165"/>
      <c r="O46" s="165"/>
      <c r="AI46" s="638">
        <f t="shared" si="10"/>
        <v>0</v>
      </c>
      <c r="AJ46" s="132"/>
      <c r="AK46" s="638">
        <f>IF($F46="","",SUMIFS('SAGE IMPORT'!$K:$K,'SAGE IMPORT'!$A:$A,'START-SLABS'!$F46,'SAGE IMPORT'!$B:$B,'START-SLABS'!$G46,'SAGE IMPORT'!$C:$C,'START-SLABS'!AK$7))</f>
        <v>0</v>
      </c>
      <c r="AL46" s="638">
        <f>IF($F46="","",SUMIFS('SAGE IMPORT'!$K:$K,'SAGE IMPORT'!$A:$A,'START-SLABS'!$F46,'SAGE IMPORT'!$B:$B,'START-SLABS'!$G46,'SAGE IMPORT'!$C:$C,'START-SLABS'!AL$7))</f>
        <v>0</v>
      </c>
      <c r="AM46" s="638">
        <f>IF($F46="","",SUMIFS('SAGE IMPORT'!$K:$K,'SAGE IMPORT'!$A:$A,'START-SLABS'!$F46,'SAGE IMPORT'!$B:$B,'START-SLABS'!$G46,'SAGE IMPORT'!$C:$C,'START-SLABS'!AM$7))</f>
        <v>0</v>
      </c>
      <c r="AN46" s="638">
        <f>IF($F46="","",SUMIFS('SAGE IMPORT'!$K:$K,'SAGE IMPORT'!$A:$A,'START-SLABS'!$F46,'SAGE IMPORT'!$B:$B,'START-SLABS'!$G46,'SAGE IMPORT'!$C:$C,'START-SLABS'!AN$7))</f>
        <v>0</v>
      </c>
      <c r="AO46" s="638">
        <f>IF($F46="","",SUMIFS('SAGE IMPORT'!$K:$K,'SAGE IMPORT'!$A:$A,'START-SLABS'!$F46,'SAGE IMPORT'!$B:$B,'START-SLABS'!$G46,'SAGE IMPORT'!$C:$C,'START-SLABS'!AO$7))</f>
        <v>0</v>
      </c>
      <c r="AP46" s="638">
        <f>IF($F46="","",SUMIFS('SAGE IMPORT'!$K:$K,'SAGE IMPORT'!$A:$A,'START-SLABS'!$F46,'SAGE IMPORT'!$B:$B,'START-SLABS'!$G46,'SAGE IMPORT'!$C:$C,'START-SLABS'!AP$7))</f>
        <v>0</v>
      </c>
      <c r="AQ46" s="638">
        <f>IF($F46="","",SUMIFS('SAGE IMPORT'!$K:$K,'SAGE IMPORT'!$A:$A,'START-SLABS'!$F46,'SAGE IMPORT'!$B:$B,'START-SLABS'!$G46,'SAGE IMPORT'!$C:$C,'START-SLABS'!AQ$7))</f>
        <v>0</v>
      </c>
      <c r="AR46" s="638">
        <f>IF($F46="","",SUMIFS('SAGE IMPORT'!$K:$K,'SAGE IMPORT'!$A:$A,'START-SLABS'!$F46,'SAGE IMPORT'!$B:$B,'START-SLABS'!$G46,'SAGE IMPORT'!$C:$C,'START-SLABS'!AR$7))</f>
        <v>0</v>
      </c>
      <c r="AS46" s="638">
        <f>IF($F46="","",SUMIFS('SAGE IMPORT'!$K:$K,'SAGE IMPORT'!$A:$A,'START-SLABS'!$F46,'SAGE IMPORT'!$B:$B,'START-SLABS'!$G46,'SAGE IMPORT'!$C:$C,'START-SLABS'!AS$7))</f>
        <v>0</v>
      </c>
      <c r="AT46" s="638">
        <f>IF($F46="","",SUMIFS('SAGE IMPORT'!$K:$K,'SAGE IMPORT'!$A:$A,'START-SLABS'!$F46,'SAGE IMPORT'!$B:$B,'START-SLABS'!$G46,'SAGE IMPORT'!$C:$C,'START-SLABS'!AT$7))</f>
        <v>0</v>
      </c>
      <c r="AU46" s="638">
        <f>IF($F46="","",SUMIFS('SAGE IMPORT'!$K:$K,'SAGE IMPORT'!$A:$A,'START-SLABS'!$F46,'SAGE IMPORT'!$B:$B,'START-SLABS'!$G46,'SAGE IMPORT'!$C:$C,'START-SLABS'!AU$7))</f>
        <v>0</v>
      </c>
      <c r="AV46" s="638">
        <f>IF($F46="","",SUMIFS('SAGE IMPORT'!$K:$K,'SAGE IMPORT'!$A:$A,'START-SLABS'!$F46,'SAGE IMPORT'!$B:$B,'START-SLABS'!$G46,'SAGE IMPORT'!$C:$C,'START-SLABS'!AV$7))</f>
        <v>0</v>
      </c>
      <c r="AW46" s="638">
        <f>IF($F46="","",SUMIFS('SAGE IMPORT'!$K:$K,'SAGE IMPORT'!$A:$A,'START-SLABS'!$F46,'SAGE IMPORT'!$B:$B,'START-SLABS'!$G46,'SAGE IMPORT'!$C:$C,'START-SLABS'!AW$7))</f>
        <v>0</v>
      </c>
      <c r="AX46" s="638">
        <f>IF($F46="","",SUMIFS('SAGE IMPORT'!$K:$K,'SAGE IMPORT'!$A:$A,'START-SLABS'!$F46,'SAGE IMPORT'!$B:$B,'START-SLABS'!$G46,'SAGE IMPORT'!$C:$C,'START-SLABS'!AX$7))</f>
        <v>0</v>
      </c>
      <c r="AY46" s="132"/>
      <c r="AZ46" s="639">
        <f t="shared" si="11"/>
        <v>0</v>
      </c>
      <c r="BA46" s="132"/>
      <c r="BB46" s="639">
        <f>IF(F46="","",SUMIFS('SAGE IMPORT'!$E:$E,'SAGE IMPORT'!$A:$A,'START-SLABS'!$F46,'SAGE IMPORT'!$B:$B,'START-SLABS'!$G46,'SAGE IMPORT'!$C:$C,'START-SLABS'!BB$7))</f>
        <v>0</v>
      </c>
      <c r="BC46" s="639" t="str">
        <f>IF(G46="","",SUMIFS('SAGE IMPORT'!$E:$E,'SAGE IMPORT'!$A:$A,'START-SLABS'!$F46,'SAGE IMPORT'!$B:$B,'START-SLABS'!$G46,'SAGE IMPORT'!$C:$C,'START-SLABS'!BC$7))</f>
        <v/>
      </c>
      <c r="BD46" s="639" t="str">
        <f>IF(G46="","",SUMIFS('SAGE IMPORT'!$E:$E,'SAGE IMPORT'!$A:$A,'START-SLABS'!$F46,'SAGE IMPORT'!$B:$B,'START-SLABS'!$G46,'SAGE IMPORT'!$C:$C,'START-SLABS'!BD$7))</f>
        <v/>
      </c>
      <c r="BE46" s="639" t="str">
        <f>IF(H46="","",SUMIFS('SAGE IMPORT'!$E:$E,'SAGE IMPORT'!$A:$A,'START-SLABS'!$F46,'SAGE IMPORT'!$B:$B,'START-SLABS'!$G46,'SAGE IMPORT'!$C:$C,'START-SLABS'!BE$7))</f>
        <v/>
      </c>
      <c r="BF46" s="132"/>
      <c r="BG46" s="640" t="str">
        <f>IF(O46="","",SUMIFS('SAGE IMPORT'!$E:$E,'SAGE IMPORT'!$A:$A,'START-SLABS'!$F46,'SAGE IMPORT'!$B:$B,'START-SLABS'!$G46,'SAGE IMPORT'!$C:$C,'START-SLABS'!BG$7))</f>
        <v/>
      </c>
    </row>
    <row r="47" spans="1:59" ht="41.25" customHeight="1" x14ac:dyDescent="0.2">
      <c r="F47" s="976" t="s">
        <v>590</v>
      </c>
      <c r="G47" s="977"/>
      <c r="H47" s="977"/>
      <c r="I47" s="978"/>
      <c r="J47" s="165"/>
      <c r="K47" s="165"/>
      <c r="L47" s="165"/>
      <c r="M47" s="165"/>
      <c r="N47" s="165"/>
      <c r="O47" s="165"/>
      <c r="AI47" s="638">
        <f t="shared" si="10"/>
        <v>0</v>
      </c>
      <c r="AJ47" s="132"/>
      <c r="AK47" s="638">
        <f>IF($F47="","",SUMIFS('SAGE IMPORT'!$K:$K,'SAGE IMPORT'!$A:$A,'START-SLABS'!$F47,'SAGE IMPORT'!$B:$B,'START-SLABS'!$G47,'SAGE IMPORT'!$C:$C,'START-SLABS'!AK$7))</f>
        <v>0</v>
      </c>
      <c r="AL47" s="638">
        <f>IF($F47="","",SUMIFS('SAGE IMPORT'!$K:$K,'SAGE IMPORT'!$A:$A,'START-SLABS'!$F47,'SAGE IMPORT'!$B:$B,'START-SLABS'!$G47,'SAGE IMPORT'!$C:$C,'START-SLABS'!AL$7))</f>
        <v>0</v>
      </c>
      <c r="AM47" s="638">
        <f>IF($F47="","",SUMIFS('SAGE IMPORT'!$K:$K,'SAGE IMPORT'!$A:$A,'START-SLABS'!$F47,'SAGE IMPORT'!$B:$B,'START-SLABS'!$G47,'SAGE IMPORT'!$C:$C,'START-SLABS'!AM$7))</f>
        <v>0</v>
      </c>
      <c r="AN47" s="638">
        <f>IF($F47="","",SUMIFS('SAGE IMPORT'!$K:$K,'SAGE IMPORT'!$A:$A,'START-SLABS'!$F47,'SAGE IMPORT'!$B:$B,'START-SLABS'!$G47,'SAGE IMPORT'!$C:$C,'START-SLABS'!AN$7))</f>
        <v>0</v>
      </c>
      <c r="AO47" s="638">
        <f>IF($F47="","",SUMIFS('SAGE IMPORT'!$K:$K,'SAGE IMPORT'!$A:$A,'START-SLABS'!$F47,'SAGE IMPORT'!$B:$B,'START-SLABS'!$G47,'SAGE IMPORT'!$C:$C,'START-SLABS'!AO$7))</f>
        <v>0</v>
      </c>
      <c r="AP47" s="638">
        <f>IF($F47="","",SUMIFS('SAGE IMPORT'!$K:$K,'SAGE IMPORT'!$A:$A,'START-SLABS'!$F47,'SAGE IMPORT'!$B:$B,'START-SLABS'!$G47,'SAGE IMPORT'!$C:$C,'START-SLABS'!AP$7))</f>
        <v>0</v>
      </c>
      <c r="AQ47" s="638">
        <f>IF($F47="","",SUMIFS('SAGE IMPORT'!$K:$K,'SAGE IMPORT'!$A:$A,'START-SLABS'!$F47,'SAGE IMPORT'!$B:$B,'START-SLABS'!$G47,'SAGE IMPORT'!$C:$C,'START-SLABS'!AQ$7))</f>
        <v>0</v>
      </c>
      <c r="AR47" s="638">
        <f>IF($F47="","",SUMIFS('SAGE IMPORT'!$K:$K,'SAGE IMPORT'!$A:$A,'START-SLABS'!$F47,'SAGE IMPORT'!$B:$B,'START-SLABS'!$G47,'SAGE IMPORT'!$C:$C,'START-SLABS'!AR$7))</f>
        <v>0</v>
      </c>
      <c r="AS47" s="638">
        <f>IF($F47="","",SUMIFS('SAGE IMPORT'!$K:$K,'SAGE IMPORT'!$A:$A,'START-SLABS'!$F47,'SAGE IMPORT'!$B:$B,'START-SLABS'!$G47,'SAGE IMPORT'!$C:$C,'START-SLABS'!AS$7))</f>
        <v>0</v>
      </c>
      <c r="AT47" s="638">
        <f>IF($F47="","",SUMIFS('SAGE IMPORT'!$K:$K,'SAGE IMPORT'!$A:$A,'START-SLABS'!$F47,'SAGE IMPORT'!$B:$B,'START-SLABS'!$G47,'SAGE IMPORT'!$C:$C,'START-SLABS'!AT$7))</f>
        <v>0</v>
      </c>
      <c r="AU47" s="638">
        <f>IF($F47="","",SUMIFS('SAGE IMPORT'!$K:$K,'SAGE IMPORT'!$A:$A,'START-SLABS'!$F47,'SAGE IMPORT'!$B:$B,'START-SLABS'!$G47,'SAGE IMPORT'!$C:$C,'START-SLABS'!AU$7))</f>
        <v>0</v>
      </c>
      <c r="AV47" s="638">
        <f>IF($F47="","",SUMIFS('SAGE IMPORT'!$K:$K,'SAGE IMPORT'!$A:$A,'START-SLABS'!$F47,'SAGE IMPORT'!$B:$B,'START-SLABS'!$G47,'SAGE IMPORT'!$C:$C,'START-SLABS'!AV$7))</f>
        <v>0</v>
      </c>
      <c r="AW47" s="638">
        <f>IF($F47="","",SUMIFS('SAGE IMPORT'!$K:$K,'SAGE IMPORT'!$A:$A,'START-SLABS'!$F47,'SAGE IMPORT'!$B:$B,'START-SLABS'!$G47,'SAGE IMPORT'!$C:$C,'START-SLABS'!AW$7))</f>
        <v>0</v>
      </c>
      <c r="AX47" s="638">
        <f>IF($F47="","",SUMIFS('SAGE IMPORT'!$K:$K,'SAGE IMPORT'!$A:$A,'START-SLABS'!$F47,'SAGE IMPORT'!$B:$B,'START-SLABS'!$G47,'SAGE IMPORT'!$C:$C,'START-SLABS'!AX$7))</f>
        <v>0</v>
      </c>
      <c r="AY47" s="132"/>
      <c r="AZ47" s="639">
        <f t="shared" si="11"/>
        <v>0</v>
      </c>
      <c r="BA47" s="132"/>
      <c r="BB47" s="639">
        <f>IF(F47="","",SUMIFS('SAGE IMPORT'!$E:$E,'SAGE IMPORT'!$A:$A,'START-SLABS'!$F47,'SAGE IMPORT'!$B:$B,'START-SLABS'!$G47,'SAGE IMPORT'!$C:$C,'START-SLABS'!BB$7))</f>
        <v>0</v>
      </c>
      <c r="BC47" s="639" t="str">
        <f>IF(G47="","",SUMIFS('SAGE IMPORT'!$E:$E,'SAGE IMPORT'!$A:$A,'START-SLABS'!$F47,'SAGE IMPORT'!$B:$B,'START-SLABS'!$G47,'SAGE IMPORT'!$C:$C,'START-SLABS'!BC$7))</f>
        <v/>
      </c>
      <c r="BD47" s="639" t="str">
        <f>IF(G47="","",SUMIFS('SAGE IMPORT'!$E:$E,'SAGE IMPORT'!$A:$A,'START-SLABS'!$F47,'SAGE IMPORT'!$B:$B,'START-SLABS'!$G47,'SAGE IMPORT'!$C:$C,'START-SLABS'!BD$7))</f>
        <v/>
      </c>
      <c r="BE47" s="639" t="str">
        <f>IF(H47="","",SUMIFS('SAGE IMPORT'!$E:$E,'SAGE IMPORT'!$A:$A,'START-SLABS'!$F47,'SAGE IMPORT'!$B:$B,'START-SLABS'!$G47,'SAGE IMPORT'!$C:$C,'START-SLABS'!BE$7))</f>
        <v/>
      </c>
      <c r="BF47" s="132"/>
      <c r="BG47" s="640" t="str">
        <f>IF(O47="","",SUMIFS('SAGE IMPORT'!$E:$E,'SAGE IMPORT'!$A:$A,'START-SLABS'!$F47,'SAGE IMPORT'!$B:$B,'START-SLABS'!$G47,'SAGE IMPORT'!$C:$C,'START-SLABS'!BG$7))</f>
        <v/>
      </c>
    </row>
    <row r="48" spans="1:59" ht="46.5" customHeight="1" thickBot="1" x14ac:dyDescent="0.3">
      <c r="F48" s="968" t="s">
        <v>595</v>
      </c>
      <c r="G48" s="969"/>
      <c r="H48" s="969"/>
      <c r="I48" s="970"/>
      <c r="J48" s="165"/>
      <c r="K48" s="165"/>
      <c r="L48" s="981" t="s">
        <v>633</v>
      </c>
      <c r="M48" s="981"/>
      <c r="N48" s="981"/>
      <c r="O48" s="981"/>
      <c r="P48" s="982" t="s">
        <v>634</v>
      </c>
      <c r="Q48" s="982"/>
      <c r="R48" s="982"/>
      <c r="S48" s="982"/>
      <c r="T48" s="982"/>
      <c r="U48" s="982"/>
      <c r="V48" s="982" t="s">
        <v>635</v>
      </c>
      <c r="W48" s="982"/>
      <c r="X48" s="982"/>
      <c r="Y48" s="982"/>
      <c r="Z48" s="982"/>
      <c r="AI48" s="638">
        <f t="shared" si="10"/>
        <v>0</v>
      </c>
      <c r="AJ48" s="132"/>
      <c r="AK48" s="638">
        <f>IF($F48="","",SUMIFS('SAGE IMPORT'!$K:$K,'SAGE IMPORT'!$A:$A,'START-SLABS'!$F48,'SAGE IMPORT'!$B:$B,'START-SLABS'!$G48,'SAGE IMPORT'!$C:$C,'START-SLABS'!AK$7))</f>
        <v>0</v>
      </c>
      <c r="AL48" s="638">
        <f>IF($F48="","",SUMIFS('SAGE IMPORT'!$K:$K,'SAGE IMPORT'!$A:$A,'START-SLABS'!$F48,'SAGE IMPORT'!$B:$B,'START-SLABS'!$G48,'SAGE IMPORT'!$C:$C,'START-SLABS'!AL$7))</f>
        <v>0</v>
      </c>
      <c r="AM48" s="638">
        <f>IF($F48="","",SUMIFS('SAGE IMPORT'!$K:$K,'SAGE IMPORT'!$A:$A,'START-SLABS'!$F48,'SAGE IMPORT'!$B:$B,'START-SLABS'!$G48,'SAGE IMPORT'!$C:$C,'START-SLABS'!AM$7))</f>
        <v>0</v>
      </c>
      <c r="AN48" s="638">
        <f>IF($F48="","",SUMIFS('SAGE IMPORT'!$K:$K,'SAGE IMPORT'!$A:$A,'START-SLABS'!$F48,'SAGE IMPORT'!$B:$B,'START-SLABS'!$G48,'SAGE IMPORT'!$C:$C,'START-SLABS'!AN$7))</f>
        <v>0</v>
      </c>
      <c r="AO48" s="638">
        <f>IF($F48="","",SUMIFS('SAGE IMPORT'!$K:$K,'SAGE IMPORT'!$A:$A,'START-SLABS'!$F48,'SAGE IMPORT'!$B:$B,'START-SLABS'!$G48,'SAGE IMPORT'!$C:$C,'START-SLABS'!AO$7))</f>
        <v>0</v>
      </c>
      <c r="AP48" s="638">
        <f>IF($F48="","",SUMIFS('SAGE IMPORT'!$K:$K,'SAGE IMPORT'!$A:$A,'START-SLABS'!$F48,'SAGE IMPORT'!$B:$B,'START-SLABS'!$G48,'SAGE IMPORT'!$C:$C,'START-SLABS'!AP$7))</f>
        <v>0</v>
      </c>
      <c r="AQ48" s="638">
        <f>IF($F48="","",SUMIFS('SAGE IMPORT'!$K:$K,'SAGE IMPORT'!$A:$A,'START-SLABS'!$F48,'SAGE IMPORT'!$B:$B,'START-SLABS'!$G48,'SAGE IMPORT'!$C:$C,'START-SLABS'!AQ$7))</f>
        <v>0</v>
      </c>
      <c r="AR48" s="638">
        <f>IF($F48="","",SUMIFS('SAGE IMPORT'!$K:$K,'SAGE IMPORT'!$A:$A,'START-SLABS'!$F48,'SAGE IMPORT'!$B:$B,'START-SLABS'!$G48,'SAGE IMPORT'!$C:$C,'START-SLABS'!AR$7))</f>
        <v>0</v>
      </c>
      <c r="AS48" s="638">
        <f>IF($F48="","",SUMIFS('SAGE IMPORT'!$K:$K,'SAGE IMPORT'!$A:$A,'START-SLABS'!$F48,'SAGE IMPORT'!$B:$B,'START-SLABS'!$G48,'SAGE IMPORT'!$C:$C,'START-SLABS'!AS$7))</f>
        <v>0</v>
      </c>
      <c r="AT48" s="638">
        <f>IF($F48="","",SUMIFS('SAGE IMPORT'!$K:$K,'SAGE IMPORT'!$A:$A,'START-SLABS'!$F48,'SAGE IMPORT'!$B:$B,'START-SLABS'!$G48,'SAGE IMPORT'!$C:$C,'START-SLABS'!AT$7))</f>
        <v>0</v>
      </c>
      <c r="AU48" s="638">
        <f>IF($F48="","",SUMIFS('SAGE IMPORT'!$K:$K,'SAGE IMPORT'!$A:$A,'START-SLABS'!$F48,'SAGE IMPORT'!$B:$B,'START-SLABS'!$G48,'SAGE IMPORT'!$C:$C,'START-SLABS'!AU$7))</f>
        <v>0</v>
      </c>
      <c r="AV48" s="638">
        <f>IF($F48="","",SUMIFS('SAGE IMPORT'!$K:$K,'SAGE IMPORT'!$A:$A,'START-SLABS'!$F48,'SAGE IMPORT'!$B:$B,'START-SLABS'!$G48,'SAGE IMPORT'!$C:$C,'START-SLABS'!AV$7))</f>
        <v>0</v>
      </c>
      <c r="AW48" s="638">
        <f>IF($F48="","",SUMIFS('SAGE IMPORT'!$K:$K,'SAGE IMPORT'!$A:$A,'START-SLABS'!$F48,'SAGE IMPORT'!$B:$B,'START-SLABS'!$G48,'SAGE IMPORT'!$C:$C,'START-SLABS'!AW$7))</f>
        <v>0</v>
      </c>
      <c r="AX48" s="638">
        <f>IF($F48="","",SUMIFS('SAGE IMPORT'!$K:$K,'SAGE IMPORT'!$A:$A,'START-SLABS'!$F48,'SAGE IMPORT'!$B:$B,'START-SLABS'!$G48,'SAGE IMPORT'!$C:$C,'START-SLABS'!AX$7))</f>
        <v>0</v>
      </c>
      <c r="AY48" s="132"/>
      <c r="AZ48" s="639">
        <f t="shared" si="11"/>
        <v>0</v>
      </c>
      <c r="BA48" s="132"/>
      <c r="BB48" s="639">
        <f>IF(F48="","",SUMIFS('SAGE IMPORT'!$E:$E,'SAGE IMPORT'!$A:$A,'START-SLABS'!$F48,'SAGE IMPORT'!$B:$B,'START-SLABS'!$G48,'SAGE IMPORT'!$C:$C,'START-SLABS'!BB$7))</f>
        <v>0</v>
      </c>
      <c r="BC48" s="639" t="str">
        <f>IF(G48="","",SUMIFS('SAGE IMPORT'!$E:$E,'SAGE IMPORT'!$A:$A,'START-SLABS'!$F48,'SAGE IMPORT'!$B:$B,'START-SLABS'!$G48,'SAGE IMPORT'!$C:$C,'START-SLABS'!BC$7))</f>
        <v/>
      </c>
      <c r="BD48" s="639" t="str">
        <f>IF(G48="","",SUMIFS('SAGE IMPORT'!$E:$E,'SAGE IMPORT'!$A:$A,'START-SLABS'!$F48,'SAGE IMPORT'!$B:$B,'START-SLABS'!$G48,'SAGE IMPORT'!$C:$C,'START-SLABS'!BD$7))</f>
        <v/>
      </c>
      <c r="BE48" s="639" t="str">
        <f>IF(H48="","",SUMIFS('SAGE IMPORT'!$E:$E,'SAGE IMPORT'!$A:$A,'START-SLABS'!$F48,'SAGE IMPORT'!$B:$B,'START-SLABS'!$G48,'SAGE IMPORT'!$C:$C,'START-SLABS'!BE$7))</f>
        <v/>
      </c>
      <c r="BF48" s="132"/>
      <c r="BG48" s="640" t="str">
        <f>IF(O48="","",SUMIFS('SAGE IMPORT'!$E:$E,'SAGE IMPORT'!$A:$A,'START-SLABS'!$F48,'SAGE IMPORT'!$B:$B,'START-SLABS'!$G48,'SAGE IMPORT'!$C:$C,'START-SLABS'!BG$7))</f>
        <v/>
      </c>
    </row>
    <row r="49" spans="5:59" ht="52.5" customHeight="1" thickBot="1" x14ac:dyDescent="0.25">
      <c r="F49" s="166" t="s">
        <v>166</v>
      </c>
      <c r="G49" s="281" t="s">
        <v>500</v>
      </c>
      <c r="H49" s="166"/>
      <c r="I49" s="167" t="s">
        <v>167</v>
      </c>
      <c r="J49" s="165"/>
      <c r="K49" s="361" t="s">
        <v>593</v>
      </c>
      <c r="L49" s="961" t="s">
        <v>734</v>
      </c>
      <c r="M49" s="962"/>
      <c r="N49" s="962"/>
      <c r="O49" s="962"/>
      <c r="P49" s="962"/>
      <c r="Q49" s="962"/>
      <c r="R49" s="962"/>
      <c r="S49" s="962"/>
      <c r="T49" s="962"/>
      <c r="U49" s="962"/>
      <c r="V49" s="962"/>
      <c r="W49" s="962"/>
      <c r="X49" s="962"/>
      <c r="Y49" s="962"/>
      <c r="Z49" s="963"/>
      <c r="AI49" s="638">
        <f t="shared" si="10"/>
        <v>0</v>
      </c>
      <c r="AJ49" s="132"/>
      <c r="AK49" s="638">
        <f>IF($F49="","",SUMIFS('SAGE IMPORT'!$K:$K,'SAGE IMPORT'!$A:$A,'START-SLABS'!$F49,'SAGE IMPORT'!$B:$B,'START-SLABS'!$G49,'SAGE IMPORT'!$C:$C,'START-SLABS'!AK$7))</f>
        <v>0</v>
      </c>
      <c r="AL49" s="638">
        <f>IF($F49="","",SUMIFS('SAGE IMPORT'!$K:$K,'SAGE IMPORT'!$A:$A,'START-SLABS'!$F49,'SAGE IMPORT'!$B:$B,'START-SLABS'!$G49,'SAGE IMPORT'!$C:$C,'START-SLABS'!AL$7))</f>
        <v>0</v>
      </c>
      <c r="AM49" s="638">
        <f>IF($F49="","",SUMIFS('SAGE IMPORT'!$K:$K,'SAGE IMPORT'!$A:$A,'START-SLABS'!$F49,'SAGE IMPORT'!$B:$B,'START-SLABS'!$G49,'SAGE IMPORT'!$C:$C,'START-SLABS'!AM$7))</f>
        <v>0</v>
      </c>
      <c r="AN49" s="638">
        <f>IF($F49="","",SUMIFS('SAGE IMPORT'!$K:$K,'SAGE IMPORT'!$A:$A,'START-SLABS'!$F49,'SAGE IMPORT'!$B:$B,'START-SLABS'!$G49,'SAGE IMPORT'!$C:$C,'START-SLABS'!AN$7))</f>
        <v>0</v>
      </c>
      <c r="AO49" s="638">
        <f>IF($F49="","",SUMIFS('SAGE IMPORT'!$K:$K,'SAGE IMPORT'!$A:$A,'START-SLABS'!$F49,'SAGE IMPORT'!$B:$B,'START-SLABS'!$G49,'SAGE IMPORT'!$C:$C,'START-SLABS'!AO$7))</f>
        <v>0</v>
      </c>
      <c r="AP49" s="638">
        <f>IF($F49="","",SUMIFS('SAGE IMPORT'!$K:$K,'SAGE IMPORT'!$A:$A,'START-SLABS'!$F49,'SAGE IMPORT'!$B:$B,'START-SLABS'!$G49,'SAGE IMPORT'!$C:$C,'START-SLABS'!AP$7))</f>
        <v>0</v>
      </c>
      <c r="AQ49" s="638">
        <f>IF($F49="","",SUMIFS('SAGE IMPORT'!$K:$K,'SAGE IMPORT'!$A:$A,'START-SLABS'!$F49,'SAGE IMPORT'!$B:$B,'START-SLABS'!$G49,'SAGE IMPORT'!$C:$C,'START-SLABS'!AQ$7))</f>
        <v>0</v>
      </c>
      <c r="AR49" s="638">
        <f>IF($F49="","",SUMIFS('SAGE IMPORT'!$K:$K,'SAGE IMPORT'!$A:$A,'START-SLABS'!$F49,'SAGE IMPORT'!$B:$B,'START-SLABS'!$G49,'SAGE IMPORT'!$C:$C,'START-SLABS'!AR$7))</f>
        <v>0</v>
      </c>
      <c r="AS49" s="638">
        <f>IF($F49="","",SUMIFS('SAGE IMPORT'!$K:$K,'SAGE IMPORT'!$A:$A,'START-SLABS'!$F49,'SAGE IMPORT'!$B:$B,'START-SLABS'!$G49,'SAGE IMPORT'!$C:$C,'START-SLABS'!AS$7))</f>
        <v>0</v>
      </c>
      <c r="AT49" s="638">
        <f>IF($F49="","",SUMIFS('SAGE IMPORT'!$K:$K,'SAGE IMPORT'!$A:$A,'START-SLABS'!$F49,'SAGE IMPORT'!$B:$B,'START-SLABS'!$G49,'SAGE IMPORT'!$C:$C,'START-SLABS'!AT$7))</f>
        <v>0</v>
      </c>
      <c r="AU49" s="638">
        <f>IF($F49="","",SUMIFS('SAGE IMPORT'!$K:$K,'SAGE IMPORT'!$A:$A,'START-SLABS'!$F49,'SAGE IMPORT'!$B:$B,'START-SLABS'!$G49,'SAGE IMPORT'!$C:$C,'START-SLABS'!AU$7))</f>
        <v>0</v>
      </c>
      <c r="AV49" s="638">
        <f>IF($F49="","",SUMIFS('SAGE IMPORT'!$K:$K,'SAGE IMPORT'!$A:$A,'START-SLABS'!$F49,'SAGE IMPORT'!$B:$B,'START-SLABS'!$G49,'SAGE IMPORT'!$C:$C,'START-SLABS'!AV$7))</f>
        <v>0</v>
      </c>
      <c r="AW49" s="638">
        <f>IF($F49="","",SUMIFS('SAGE IMPORT'!$K:$K,'SAGE IMPORT'!$A:$A,'START-SLABS'!$F49,'SAGE IMPORT'!$B:$B,'START-SLABS'!$G49,'SAGE IMPORT'!$C:$C,'START-SLABS'!AW$7))</f>
        <v>0</v>
      </c>
      <c r="AX49" s="638">
        <f>IF($F49="","",SUMIFS('SAGE IMPORT'!$K:$K,'SAGE IMPORT'!$A:$A,'START-SLABS'!$F49,'SAGE IMPORT'!$B:$B,'START-SLABS'!$G49,'SAGE IMPORT'!$C:$C,'START-SLABS'!AX$7))</f>
        <v>0</v>
      </c>
      <c r="AY49" s="132"/>
      <c r="AZ49" s="639">
        <f t="shared" si="11"/>
        <v>0</v>
      </c>
      <c r="BA49" s="132"/>
      <c r="BB49" s="639">
        <f>IF(F49="","",SUMIFS('SAGE IMPORT'!$E:$E,'SAGE IMPORT'!$A:$A,'START-SLABS'!$F49,'SAGE IMPORT'!$B:$B,'START-SLABS'!$G49,'SAGE IMPORT'!$C:$C,'START-SLABS'!BB$7))</f>
        <v>0</v>
      </c>
      <c r="BC49" s="639">
        <f>IF(G49="","",SUMIFS('SAGE IMPORT'!$E:$E,'SAGE IMPORT'!$A:$A,'START-SLABS'!$F49,'SAGE IMPORT'!$B:$B,'START-SLABS'!$G49,'SAGE IMPORT'!$C:$C,'START-SLABS'!BC$7))</f>
        <v>0</v>
      </c>
      <c r="BD49" s="639">
        <f>IF(G49="","",SUMIFS('SAGE IMPORT'!$E:$E,'SAGE IMPORT'!$A:$A,'START-SLABS'!$F49,'SAGE IMPORT'!$B:$B,'START-SLABS'!$G49,'SAGE IMPORT'!$C:$C,'START-SLABS'!BD$7))</f>
        <v>0</v>
      </c>
      <c r="BE49" s="639" t="str">
        <f>IF(H49="","",SUMIFS('SAGE IMPORT'!$E:$E,'SAGE IMPORT'!$A:$A,'START-SLABS'!$F49,'SAGE IMPORT'!$B:$B,'START-SLABS'!$G49,'SAGE IMPORT'!$C:$C,'START-SLABS'!BE$7))</f>
        <v/>
      </c>
      <c r="BF49" s="132"/>
      <c r="BG49" s="640" t="str">
        <f>IF(O49="","",SUMIFS('SAGE IMPORT'!$E:$E,'SAGE IMPORT'!$A:$A,'START-SLABS'!$F49,'SAGE IMPORT'!$B:$B,'START-SLABS'!$G49,'SAGE IMPORT'!$C:$C,'START-SLABS'!BG$7))</f>
        <v/>
      </c>
    </row>
    <row r="50" spans="5:59" ht="17.25" customHeight="1" x14ac:dyDescent="0.2">
      <c r="F50" s="279"/>
      <c r="G50" s="279" t="s">
        <v>5</v>
      </c>
      <c r="H50" s="279" t="s">
        <v>5</v>
      </c>
      <c r="I50" s="279" t="s">
        <v>5</v>
      </c>
      <c r="J50" s="165"/>
      <c r="K50" s="165"/>
      <c r="L50" s="165"/>
      <c r="M50" s="165"/>
      <c r="N50" s="165"/>
      <c r="O50" s="165"/>
      <c r="P50" s="966" t="s">
        <v>632</v>
      </c>
      <c r="Q50" s="966"/>
      <c r="AI50" s="638" t="str">
        <f t="shared" si="10"/>
        <v/>
      </c>
      <c r="AJ50" s="132"/>
      <c r="AK50" s="638" t="str">
        <f>IF($F50="","",SUMIFS('SAGE IMPORT'!$K:$K,'SAGE IMPORT'!$A:$A,'START-SLABS'!$F50,'SAGE IMPORT'!$B:$B,'START-SLABS'!$G50,'SAGE IMPORT'!$C:$C,'START-SLABS'!AK$7))</f>
        <v/>
      </c>
      <c r="AL50" s="638" t="str">
        <f>IF($F50="","",SUMIFS('SAGE IMPORT'!$K:$K,'SAGE IMPORT'!$A:$A,'START-SLABS'!$F50,'SAGE IMPORT'!$B:$B,'START-SLABS'!$G50,'SAGE IMPORT'!$C:$C,'START-SLABS'!AL$7))</f>
        <v/>
      </c>
      <c r="AM50" s="638" t="str">
        <f>IF($F50="","",SUMIFS('SAGE IMPORT'!$K:$K,'SAGE IMPORT'!$A:$A,'START-SLABS'!$F50,'SAGE IMPORT'!$B:$B,'START-SLABS'!$G50,'SAGE IMPORT'!$C:$C,'START-SLABS'!AM$7))</f>
        <v/>
      </c>
      <c r="AN50" s="638" t="str">
        <f>IF($F50="","",SUMIFS('SAGE IMPORT'!$K:$K,'SAGE IMPORT'!$A:$A,'START-SLABS'!$F50,'SAGE IMPORT'!$B:$B,'START-SLABS'!$G50,'SAGE IMPORT'!$C:$C,'START-SLABS'!AN$7))</f>
        <v/>
      </c>
      <c r="AO50" s="638" t="str">
        <f>IF($F50="","",SUMIFS('SAGE IMPORT'!$K:$K,'SAGE IMPORT'!$A:$A,'START-SLABS'!$F50,'SAGE IMPORT'!$B:$B,'START-SLABS'!$G50,'SAGE IMPORT'!$C:$C,'START-SLABS'!AO$7))</f>
        <v/>
      </c>
      <c r="AP50" s="638" t="str">
        <f>IF($F50="","",SUMIFS('SAGE IMPORT'!$K:$K,'SAGE IMPORT'!$A:$A,'START-SLABS'!$F50,'SAGE IMPORT'!$B:$B,'START-SLABS'!$G50,'SAGE IMPORT'!$C:$C,'START-SLABS'!AP$7))</f>
        <v/>
      </c>
      <c r="AQ50" s="638" t="str">
        <f>IF($F50="","",SUMIFS('SAGE IMPORT'!$K:$K,'SAGE IMPORT'!$A:$A,'START-SLABS'!$F50,'SAGE IMPORT'!$B:$B,'START-SLABS'!$G50,'SAGE IMPORT'!$C:$C,'START-SLABS'!AQ$7))</f>
        <v/>
      </c>
      <c r="AR50" s="638" t="str">
        <f>IF($F50="","",SUMIFS('SAGE IMPORT'!$K:$K,'SAGE IMPORT'!$A:$A,'START-SLABS'!$F50,'SAGE IMPORT'!$B:$B,'START-SLABS'!$G50,'SAGE IMPORT'!$C:$C,'START-SLABS'!AR$7))</f>
        <v/>
      </c>
      <c r="AS50" s="638" t="str">
        <f>IF($F50="","",SUMIFS('SAGE IMPORT'!$K:$K,'SAGE IMPORT'!$A:$A,'START-SLABS'!$F50,'SAGE IMPORT'!$B:$B,'START-SLABS'!$G50,'SAGE IMPORT'!$C:$C,'START-SLABS'!AS$7))</f>
        <v/>
      </c>
      <c r="AT50" s="638" t="str">
        <f>IF($F50="","",SUMIFS('SAGE IMPORT'!$K:$K,'SAGE IMPORT'!$A:$A,'START-SLABS'!$F50,'SAGE IMPORT'!$B:$B,'START-SLABS'!$G50,'SAGE IMPORT'!$C:$C,'START-SLABS'!AT$7))</f>
        <v/>
      </c>
      <c r="AU50" s="638" t="str">
        <f>IF($F50="","",SUMIFS('SAGE IMPORT'!$K:$K,'SAGE IMPORT'!$A:$A,'START-SLABS'!$F50,'SAGE IMPORT'!$B:$B,'START-SLABS'!$G50,'SAGE IMPORT'!$C:$C,'START-SLABS'!AU$7))</f>
        <v/>
      </c>
      <c r="AV50" s="638" t="str">
        <f>IF($F50="","",SUMIFS('SAGE IMPORT'!$K:$K,'SAGE IMPORT'!$A:$A,'START-SLABS'!$F50,'SAGE IMPORT'!$B:$B,'START-SLABS'!$G50,'SAGE IMPORT'!$C:$C,'START-SLABS'!AV$7))</f>
        <v/>
      </c>
      <c r="AW50" s="638" t="str">
        <f>IF($F50="","",SUMIFS('SAGE IMPORT'!$K:$K,'SAGE IMPORT'!$A:$A,'START-SLABS'!$F50,'SAGE IMPORT'!$B:$B,'START-SLABS'!$G50,'SAGE IMPORT'!$C:$C,'START-SLABS'!AW$7))</f>
        <v/>
      </c>
      <c r="AX50" s="638" t="str">
        <f>IF($F50="","",SUMIFS('SAGE IMPORT'!$K:$K,'SAGE IMPORT'!$A:$A,'START-SLABS'!$F50,'SAGE IMPORT'!$B:$B,'START-SLABS'!$G50,'SAGE IMPORT'!$C:$C,'START-SLABS'!AX$7))</f>
        <v/>
      </c>
      <c r="AY50" s="132"/>
      <c r="AZ50" s="639" t="str">
        <f t="shared" si="11"/>
        <v/>
      </c>
      <c r="BA50" s="132"/>
      <c r="BB50" s="639" t="str">
        <f>IF(F50="","",SUMIFS('SAGE IMPORT'!$E:$E,'SAGE IMPORT'!$A:$A,'START-SLABS'!$F50,'SAGE IMPORT'!$B:$B,'START-SLABS'!$G50,'SAGE IMPORT'!$C:$C,'START-SLABS'!BB$7))</f>
        <v/>
      </c>
      <c r="BC50" s="639" t="str">
        <f>IF(G50="","",SUMIFS('SAGE IMPORT'!$E:$E,'SAGE IMPORT'!$A:$A,'START-SLABS'!$F50,'SAGE IMPORT'!$B:$B,'START-SLABS'!$G50,'SAGE IMPORT'!$C:$C,'START-SLABS'!BC$7))</f>
        <v/>
      </c>
      <c r="BD50" s="639" t="str">
        <f>IF(G50="","",SUMIFS('SAGE IMPORT'!$E:$E,'SAGE IMPORT'!$A:$A,'START-SLABS'!$F50,'SAGE IMPORT'!$B:$B,'START-SLABS'!$G50,'SAGE IMPORT'!$C:$C,'START-SLABS'!BD$7))</f>
        <v/>
      </c>
      <c r="BE50" s="639" t="str">
        <f>IF(H50="","",SUMIFS('SAGE IMPORT'!$E:$E,'SAGE IMPORT'!$A:$A,'START-SLABS'!$F50,'SAGE IMPORT'!$B:$B,'START-SLABS'!$G50,'SAGE IMPORT'!$C:$C,'START-SLABS'!BE$7))</f>
        <v/>
      </c>
      <c r="BF50" s="132"/>
      <c r="BG50" s="640" t="str">
        <f>IF(O50="","",SUMIFS('SAGE IMPORT'!$E:$E,'SAGE IMPORT'!$A:$A,'START-SLABS'!$F50,'SAGE IMPORT'!$B:$B,'START-SLABS'!$G50,'SAGE IMPORT'!$C:$C,'START-SLABS'!BG$7))</f>
        <v/>
      </c>
    </row>
    <row r="51" spans="5:59" ht="17.25" customHeight="1" x14ac:dyDescent="0.2">
      <c r="F51" s="649" t="s">
        <v>742</v>
      </c>
      <c r="G51" s="650" t="s">
        <v>736</v>
      </c>
      <c r="H51" s="650" t="s">
        <v>736</v>
      </c>
      <c r="I51" s="591">
        <v>17812</v>
      </c>
      <c r="K51" s="164"/>
      <c r="L51" s="470" t="s">
        <v>628</v>
      </c>
      <c r="M51" s="960" t="s">
        <v>629</v>
      </c>
      <c r="N51" s="960"/>
      <c r="O51" s="470" t="s">
        <v>630</v>
      </c>
      <c r="P51" s="967"/>
      <c r="Q51" s="967"/>
      <c r="R51" s="471" t="s">
        <v>631</v>
      </c>
      <c r="AI51" s="638">
        <f t="shared" si="10"/>
        <v>128.54999999999998</v>
      </c>
      <c r="AJ51" s="132"/>
      <c r="AK51" s="638">
        <f>IF($F51="","",SUMIFS('SAGE IMPORT'!$K:$K,'SAGE IMPORT'!$A:$A,'START-SLABS'!$F51,'SAGE IMPORT'!$B:$B,'START-SLABS'!$G51,'SAGE IMPORT'!$C:$C,'START-SLABS'!AK$7))</f>
        <v>5.33</v>
      </c>
      <c r="AL51" s="638">
        <f>IF($F51="","",SUMIFS('SAGE IMPORT'!$K:$K,'SAGE IMPORT'!$A:$A,'START-SLABS'!$F51,'SAGE IMPORT'!$B:$B,'START-SLABS'!$G51,'SAGE IMPORT'!$C:$C,'START-SLABS'!AL$7))</f>
        <v>2.37</v>
      </c>
      <c r="AM51" s="638">
        <f>IF($F51="","",SUMIFS('SAGE IMPORT'!$K:$K,'SAGE IMPORT'!$A:$A,'START-SLABS'!$F51,'SAGE IMPORT'!$B:$B,'START-SLABS'!$G51,'SAGE IMPORT'!$C:$C,'START-SLABS'!AM$7))</f>
        <v>1.78</v>
      </c>
      <c r="AN51" s="638">
        <f>IF($F51="","",SUMIFS('SAGE IMPORT'!$K:$K,'SAGE IMPORT'!$A:$A,'START-SLABS'!$F51,'SAGE IMPORT'!$B:$B,'START-SLABS'!$G51,'SAGE IMPORT'!$C:$C,'START-SLABS'!AN$7))</f>
        <v>0</v>
      </c>
      <c r="AO51" s="638">
        <f>IF($F51="","",SUMIFS('SAGE IMPORT'!$K:$K,'SAGE IMPORT'!$A:$A,'START-SLABS'!$F51,'SAGE IMPORT'!$B:$B,'START-SLABS'!$G51,'SAGE IMPORT'!$C:$C,'START-SLABS'!AO$7))</f>
        <v>27.08</v>
      </c>
      <c r="AP51" s="638">
        <f>IF($F51="","",SUMIFS('SAGE IMPORT'!$K:$K,'SAGE IMPORT'!$A:$A,'START-SLABS'!$F51,'SAGE IMPORT'!$B:$B,'START-SLABS'!$G51,'SAGE IMPORT'!$C:$C,'START-SLABS'!AP$7))</f>
        <v>33.299999999999997</v>
      </c>
      <c r="AQ51" s="638">
        <f>IF($F51="","",SUMIFS('SAGE IMPORT'!$K:$K,'SAGE IMPORT'!$A:$A,'START-SLABS'!$F51,'SAGE IMPORT'!$B:$B,'START-SLABS'!$G51,'SAGE IMPORT'!$C:$C,'START-SLABS'!AQ$7))</f>
        <v>0</v>
      </c>
      <c r="AR51" s="638">
        <f>IF($F51="","",SUMIFS('SAGE IMPORT'!$K:$K,'SAGE IMPORT'!$A:$A,'START-SLABS'!$F51,'SAGE IMPORT'!$B:$B,'START-SLABS'!$G51,'SAGE IMPORT'!$C:$C,'START-SLABS'!AR$7))</f>
        <v>0</v>
      </c>
      <c r="AS51" s="638">
        <f>IF($F51="","",SUMIFS('SAGE IMPORT'!$K:$K,'SAGE IMPORT'!$A:$A,'START-SLABS'!$F51,'SAGE IMPORT'!$B:$B,'START-SLABS'!$G51,'SAGE IMPORT'!$C:$C,'START-SLABS'!AS$7))</f>
        <v>10.24</v>
      </c>
      <c r="AT51" s="638">
        <f>IF($F51="","",SUMIFS('SAGE IMPORT'!$K:$K,'SAGE IMPORT'!$A:$A,'START-SLABS'!$F51,'SAGE IMPORT'!$B:$B,'START-SLABS'!$G51,'SAGE IMPORT'!$C:$C,'START-SLABS'!AT$7))</f>
        <v>38.049999999999997</v>
      </c>
      <c r="AU51" s="638">
        <f>IF($F51="","",SUMIFS('SAGE IMPORT'!$K:$K,'SAGE IMPORT'!$A:$A,'START-SLABS'!$F51,'SAGE IMPORT'!$B:$B,'START-SLABS'!$G51,'SAGE IMPORT'!$C:$C,'START-SLABS'!AU$7))</f>
        <v>7.4</v>
      </c>
      <c r="AV51" s="638">
        <f>IF($F51="","",SUMIFS('SAGE IMPORT'!$K:$K,'SAGE IMPORT'!$A:$A,'START-SLABS'!$F51,'SAGE IMPORT'!$B:$B,'START-SLABS'!$G51,'SAGE IMPORT'!$C:$C,'START-SLABS'!AV$7))</f>
        <v>0.67</v>
      </c>
      <c r="AW51" s="638">
        <f>IF($F51="","",SUMIFS('SAGE IMPORT'!$K:$K,'SAGE IMPORT'!$A:$A,'START-SLABS'!$F51,'SAGE IMPORT'!$B:$B,'START-SLABS'!$G51,'SAGE IMPORT'!$C:$C,'START-SLABS'!AW$7))</f>
        <v>1.66</v>
      </c>
      <c r="AX51" s="638">
        <f>IF($F51="","",SUMIFS('SAGE IMPORT'!$K:$K,'SAGE IMPORT'!$A:$A,'START-SLABS'!$F51,'SAGE IMPORT'!$B:$B,'START-SLABS'!$G51,'SAGE IMPORT'!$C:$C,'START-SLABS'!AX$7))</f>
        <v>0.67</v>
      </c>
      <c r="AY51" s="132"/>
      <c r="AZ51" s="639">
        <f t="shared" si="11"/>
        <v>489.08</v>
      </c>
      <c r="BA51" s="132"/>
      <c r="BB51" s="639">
        <f>IF(F51="","",SUMIFS('SAGE IMPORT'!$E:$E,'SAGE IMPORT'!$A:$A,'START-SLABS'!$F51,'SAGE IMPORT'!$B:$B,'START-SLABS'!$G51,'SAGE IMPORT'!$C:$C,'START-SLABS'!BB$7))</f>
        <v>11.28</v>
      </c>
      <c r="BC51" s="639">
        <f>IF(G51="","",SUMIFS('SAGE IMPORT'!$E:$E,'SAGE IMPORT'!$A:$A,'START-SLABS'!$F51,'SAGE IMPORT'!$B:$B,'START-SLABS'!$G51,'SAGE IMPORT'!$C:$C,'START-SLABS'!BC$7))</f>
        <v>477.8</v>
      </c>
      <c r="BD51" s="639">
        <f>IF(G51="","",SUMIFS('SAGE IMPORT'!$E:$E,'SAGE IMPORT'!$A:$A,'START-SLABS'!$F51,'SAGE IMPORT'!$B:$B,'START-SLABS'!$G51,'SAGE IMPORT'!$C:$C,'START-SLABS'!BD$7))</f>
        <v>0</v>
      </c>
      <c r="BE51" s="639">
        <f>IF(H51="","",SUMIFS('SAGE IMPORT'!$E:$E,'SAGE IMPORT'!$A:$A,'START-SLABS'!$F51,'SAGE IMPORT'!$B:$B,'START-SLABS'!$G51,'SAGE IMPORT'!$C:$C,'START-SLABS'!BE$7))</f>
        <v>0</v>
      </c>
      <c r="BF51" s="132"/>
      <c r="BG51" s="640">
        <f>IF(O51="","",SUMIFS('SAGE IMPORT'!$E:$E,'SAGE IMPORT'!$A:$A,'START-SLABS'!$F51,'SAGE IMPORT'!$B:$B,'START-SLABS'!$G51,'SAGE IMPORT'!$C:$C,'START-SLABS'!BG$7))</f>
        <v>1477.82</v>
      </c>
    </row>
    <row r="52" spans="5:59" ht="17.25" customHeight="1" x14ac:dyDescent="0.2">
      <c r="F52" s="649" t="s">
        <v>742</v>
      </c>
      <c r="G52" s="650" t="s">
        <v>737</v>
      </c>
      <c r="H52" s="650" t="s">
        <v>737</v>
      </c>
      <c r="I52" s="591">
        <v>17236</v>
      </c>
      <c r="J52" s="165"/>
      <c r="K52" s="478">
        <v>1</v>
      </c>
      <c r="L52" s="715"/>
      <c r="M52" s="958"/>
      <c r="N52" s="958"/>
      <c r="O52" s="959"/>
      <c r="P52" s="959"/>
      <c r="Q52" s="133"/>
      <c r="R52" s="473"/>
      <c r="AI52" s="638">
        <f t="shared" si="10"/>
        <v>125.25</v>
      </c>
      <c r="AJ52" s="132"/>
      <c r="AK52" s="638">
        <f>IF($F52="","",SUMIFS('SAGE IMPORT'!$K:$K,'SAGE IMPORT'!$A:$A,'START-SLABS'!$F52,'SAGE IMPORT'!$B:$B,'START-SLABS'!$G52,'SAGE IMPORT'!$C:$C,'START-SLABS'!AK$7))</f>
        <v>5.21</v>
      </c>
      <c r="AL52" s="638">
        <f>IF($F52="","",SUMIFS('SAGE IMPORT'!$K:$K,'SAGE IMPORT'!$A:$A,'START-SLABS'!$F52,'SAGE IMPORT'!$B:$B,'START-SLABS'!$G52,'SAGE IMPORT'!$C:$C,'START-SLABS'!AL$7))</f>
        <v>2.3199999999999998</v>
      </c>
      <c r="AM52" s="638">
        <f>IF($F52="","",SUMIFS('SAGE IMPORT'!$K:$K,'SAGE IMPORT'!$A:$A,'START-SLABS'!$F52,'SAGE IMPORT'!$B:$B,'START-SLABS'!$G52,'SAGE IMPORT'!$C:$C,'START-SLABS'!AM$7))</f>
        <v>1.73</v>
      </c>
      <c r="AN52" s="638">
        <f>IF($F52="","",SUMIFS('SAGE IMPORT'!$K:$K,'SAGE IMPORT'!$A:$A,'START-SLABS'!$F52,'SAGE IMPORT'!$B:$B,'START-SLABS'!$G52,'SAGE IMPORT'!$C:$C,'START-SLABS'!AN$7))</f>
        <v>0</v>
      </c>
      <c r="AO52" s="638">
        <f>IF($F52="","",SUMIFS('SAGE IMPORT'!$K:$K,'SAGE IMPORT'!$A:$A,'START-SLABS'!$F52,'SAGE IMPORT'!$B:$B,'START-SLABS'!$G52,'SAGE IMPORT'!$C:$C,'START-SLABS'!AO$7))</f>
        <v>26.01</v>
      </c>
      <c r="AP52" s="638">
        <f>IF($F52="","",SUMIFS('SAGE IMPORT'!$K:$K,'SAGE IMPORT'!$A:$A,'START-SLABS'!$F52,'SAGE IMPORT'!$B:$B,'START-SLABS'!$G52,'SAGE IMPORT'!$C:$C,'START-SLABS'!AP$7))</f>
        <v>32.57</v>
      </c>
      <c r="AQ52" s="638">
        <f>IF($F52="","",SUMIFS('SAGE IMPORT'!$K:$K,'SAGE IMPORT'!$A:$A,'START-SLABS'!$F52,'SAGE IMPORT'!$B:$B,'START-SLABS'!$G52,'SAGE IMPORT'!$C:$C,'START-SLABS'!AQ$7))</f>
        <v>0</v>
      </c>
      <c r="AR52" s="638">
        <f>IF($F52="","",SUMIFS('SAGE IMPORT'!$K:$K,'SAGE IMPORT'!$A:$A,'START-SLABS'!$F52,'SAGE IMPORT'!$B:$B,'START-SLABS'!$G52,'SAGE IMPORT'!$C:$C,'START-SLABS'!AR$7))</f>
        <v>0</v>
      </c>
      <c r="AS52" s="638">
        <f>IF($F52="","",SUMIFS('SAGE IMPORT'!$K:$K,'SAGE IMPORT'!$A:$A,'START-SLABS'!$F52,'SAGE IMPORT'!$B:$B,'START-SLABS'!$G52,'SAGE IMPORT'!$C:$C,'START-SLABS'!AS$7))</f>
        <v>10.02</v>
      </c>
      <c r="AT52" s="638">
        <f>IF($F52="","",SUMIFS('SAGE IMPORT'!$K:$K,'SAGE IMPORT'!$A:$A,'START-SLABS'!$F52,'SAGE IMPORT'!$B:$B,'START-SLABS'!$G52,'SAGE IMPORT'!$C:$C,'START-SLABS'!AT$7))</f>
        <v>37.22</v>
      </c>
      <c r="AU52" s="638">
        <f>IF($F52="","",SUMIFS('SAGE IMPORT'!$K:$K,'SAGE IMPORT'!$A:$A,'START-SLABS'!$F52,'SAGE IMPORT'!$B:$B,'START-SLABS'!$G52,'SAGE IMPORT'!$C:$C,'START-SLABS'!AU$7))</f>
        <v>7.24</v>
      </c>
      <c r="AV52" s="638">
        <f>IF($F52="","",SUMIFS('SAGE IMPORT'!$K:$K,'SAGE IMPORT'!$A:$A,'START-SLABS'!$F52,'SAGE IMPORT'!$B:$B,'START-SLABS'!$G52,'SAGE IMPORT'!$C:$C,'START-SLABS'!AV$7))</f>
        <v>0.65</v>
      </c>
      <c r="AW52" s="638">
        <f>IF($F52="","",SUMIFS('SAGE IMPORT'!$K:$K,'SAGE IMPORT'!$A:$A,'START-SLABS'!$F52,'SAGE IMPORT'!$B:$B,'START-SLABS'!$G52,'SAGE IMPORT'!$C:$C,'START-SLABS'!AW$7))</f>
        <v>1.63</v>
      </c>
      <c r="AX52" s="638">
        <f>IF($F52="","",SUMIFS('SAGE IMPORT'!$K:$K,'SAGE IMPORT'!$A:$A,'START-SLABS'!$F52,'SAGE IMPORT'!$B:$B,'START-SLABS'!$G52,'SAGE IMPORT'!$C:$C,'START-SLABS'!AX$7))</f>
        <v>0.65</v>
      </c>
      <c r="AY52" s="132"/>
      <c r="AZ52" s="639">
        <f t="shared" si="11"/>
        <v>444.85999999999996</v>
      </c>
      <c r="BA52" s="132"/>
      <c r="BB52" s="639">
        <f>IF(F52="","",SUMIFS('SAGE IMPORT'!$E:$E,'SAGE IMPORT'!$A:$A,'START-SLABS'!$F52,'SAGE IMPORT'!$B:$B,'START-SLABS'!$G52,'SAGE IMPORT'!$C:$C,'START-SLABS'!BB$7))</f>
        <v>11.28</v>
      </c>
      <c r="BC52" s="639">
        <f>IF(G52="","",SUMIFS('SAGE IMPORT'!$E:$E,'SAGE IMPORT'!$A:$A,'START-SLABS'!$F52,'SAGE IMPORT'!$B:$B,'START-SLABS'!$G52,'SAGE IMPORT'!$C:$C,'START-SLABS'!BC$7))</f>
        <v>433.58</v>
      </c>
      <c r="BD52" s="639">
        <f>IF(G52="","",SUMIFS('SAGE IMPORT'!$E:$E,'SAGE IMPORT'!$A:$A,'START-SLABS'!$F52,'SAGE IMPORT'!$B:$B,'START-SLABS'!$G52,'SAGE IMPORT'!$C:$C,'START-SLABS'!BD$7))</f>
        <v>0</v>
      </c>
      <c r="BE52" s="639">
        <f>IF(H52="","",SUMIFS('SAGE IMPORT'!$E:$E,'SAGE IMPORT'!$A:$A,'START-SLABS'!$F52,'SAGE IMPORT'!$B:$B,'START-SLABS'!$G52,'SAGE IMPORT'!$C:$C,'START-SLABS'!BE$7))</f>
        <v>0</v>
      </c>
      <c r="BF52" s="132"/>
      <c r="BG52" s="640" t="str">
        <f>IF(O52="","",SUMIFS('SAGE IMPORT'!$E:$E,'SAGE IMPORT'!$A:$A,'START-SLABS'!$F52,'SAGE IMPORT'!$B:$B,'START-SLABS'!$G52,'SAGE IMPORT'!$C:$C,'START-SLABS'!BG$7))</f>
        <v/>
      </c>
    </row>
    <row r="53" spans="5:59" ht="17.25" customHeight="1" x14ac:dyDescent="0.25">
      <c r="E53" s="852">
        <v>18632</v>
      </c>
      <c r="F53" s="649" t="s">
        <v>742</v>
      </c>
      <c r="G53" s="650" t="s">
        <v>857</v>
      </c>
      <c r="H53" s="650" t="s">
        <v>857</v>
      </c>
      <c r="I53" s="591"/>
      <c r="J53" s="165"/>
      <c r="K53" s="478">
        <v>2</v>
      </c>
      <c r="L53" s="472"/>
      <c r="M53" s="958"/>
      <c r="N53" s="958"/>
      <c r="O53" s="959"/>
      <c r="P53" s="959"/>
      <c r="Q53" s="133"/>
      <c r="R53" s="473"/>
      <c r="AI53" s="638">
        <f t="shared" si="10"/>
        <v>136.22999999999996</v>
      </c>
      <c r="AJ53" s="132"/>
      <c r="AK53" s="638">
        <f>IF($F53="","",SUMIFS('SAGE IMPORT'!$K:$K,'SAGE IMPORT'!$A:$A,'START-SLABS'!$F53,'SAGE IMPORT'!$B:$B,'START-SLABS'!$G53,'SAGE IMPORT'!$C:$C,'START-SLABS'!AK$7))</f>
        <v>5.63</v>
      </c>
      <c r="AL53" s="638">
        <f>IF($F53="","",SUMIFS('SAGE IMPORT'!$K:$K,'SAGE IMPORT'!$A:$A,'START-SLABS'!$F53,'SAGE IMPORT'!$B:$B,'START-SLABS'!$G53,'SAGE IMPORT'!$C:$C,'START-SLABS'!AL$7))</f>
        <v>2.5</v>
      </c>
      <c r="AM53" s="638">
        <f>IF($F53="","",SUMIFS('SAGE IMPORT'!$K:$K,'SAGE IMPORT'!$A:$A,'START-SLABS'!$F53,'SAGE IMPORT'!$B:$B,'START-SLABS'!$G53,'SAGE IMPORT'!$C:$C,'START-SLABS'!AM$7))</f>
        <v>1.81</v>
      </c>
      <c r="AN53" s="638">
        <f>IF($F53="","",SUMIFS('SAGE IMPORT'!$K:$K,'SAGE IMPORT'!$A:$A,'START-SLABS'!$F53,'SAGE IMPORT'!$B:$B,'START-SLABS'!$G53,'SAGE IMPORT'!$C:$C,'START-SLABS'!AN$7))</f>
        <v>0</v>
      </c>
      <c r="AO53" s="638">
        <f>IF($F53="","",SUMIFS('SAGE IMPORT'!$K:$K,'SAGE IMPORT'!$A:$A,'START-SLABS'!$F53,'SAGE IMPORT'!$B:$B,'START-SLABS'!$G53,'SAGE IMPORT'!$C:$C,'START-SLABS'!AO$7))</f>
        <v>29.11</v>
      </c>
      <c r="AP53" s="638">
        <f>IF($F53="","",SUMIFS('SAGE IMPORT'!$K:$K,'SAGE IMPORT'!$A:$A,'START-SLABS'!$F53,'SAGE IMPORT'!$B:$B,'START-SLABS'!$G53,'SAGE IMPORT'!$C:$C,'START-SLABS'!AP$7))</f>
        <v>35.18</v>
      </c>
      <c r="AQ53" s="638">
        <f>IF($F53="","",SUMIFS('SAGE IMPORT'!$K:$K,'SAGE IMPORT'!$A:$A,'START-SLABS'!$F53,'SAGE IMPORT'!$B:$B,'START-SLABS'!$G53,'SAGE IMPORT'!$C:$C,'START-SLABS'!AQ$7))</f>
        <v>0</v>
      </c>
      <c r="AR53" s="638">
        <f>IF($F53="","",SUMIFS('SAGE IMPORT'!$K:$K,'SAGE IMPORT'!$A:$A,'START-SLABS'!$F53,'SAGE IMPORT'!$B:$B,'START-SLABS'!$G53,'SAGE IMPORT'!$C:$C,'START-SLABS'!AR$7))</f>
        <v>0</v>
      </c>
      <c r="AS53" s="638">
        <f>IF($F53="","",SUMIFS('SAGE IMPORT'!$K:$K,'SAGE IMPORT'!$A:$A,'START-SLABS'!$F53,'SAGE IMPORT'!$B:$B,'START-SLABS'!$G53,'SAGE IMPORT'!$C:$C,'START-SLABS'!AS$7))</f>
        <v>10.82</v>
      </c>
      <c r="AT53" s="638">
        <f>IF($F53="","",SUMIFS('SAGE IMPORT'!$K:$K,'SAGE IMPORT'!$A:$A,'START-SLABS'!$F53,'SAGE IMPORT'!$B:$B,'START-SLABS'!$G53,'SAGE IMPORT'!$C:$C,'START-SLABS'!AT$7))</f>
        <v>40.200000000000003</v>
      </c>
      <c r="AU53" s="638">
        <f>IF($F53="","",SUMIFS('SAGE IMPORT'!$K:$K,'SAGE IMPORT'!$A:$A,'START-SLABS'!$F53,'SAGE IMPORT'!$B:$B,'START-SLABS'!$G53,'SAGE IMPORT'!$C:$C,'START-SLABS'!AU$7))</f>
        <v>7.82</v>
      </c>
      <c r="AV53" s="638">
        <f>IF($F53="","",SUMIFS('SAGE IMPORT'!$K:$K,'SAGE IMPORT'!$A:$A,'START-SLABS'!$F53,'SAGE IMPORT'!$B:$B,'START-SLABS'!$G53,'SAGE IMPORT'!$C:$C,'START-SLABS'!AV$7))</f>
        <v>0.7</v>
      </c>
      <c r="AW53" s="638">
        <f>IF($F53="","",SUMIFS('SAGE IMPORT'!$K:$K,'SAGE IMPORT'!$A:$A,'START-SLABS'!$F53,'SAGE IMPORT'!$B:$B,'START-SLABS'!$G53,'SAGE IMPORT'!$C:$C,'START-SLABS'!AW$7))</f>
        <v>1.76</v>
      </c>
      <c r="AX53" s="638">
        <f>IF($F53="","",SUMIFS('SAGE IMPORT'!$K:$K,'SAGE IMPORT'!$A:$A,'START-SLABS'!$F53,'SAGE IMPORT'!$B:$B,'START-SLABS'!$G53,'SAGE IMPORT'!$C:$C,'START-SLABS'!AX$7))</f>
        <v>0.7</v>
      </c>
      <c r="AY53" s="132"/>
      <c r="AZ53" s="639">
        <f t="shared" si="11"/>
        <v>489.08</v>
      </c>
      <c r="BA53" s="132"/>
      <c r="BB53" s="639">
        <f>IF(F53="","",SUMIFS('SAGE IMPORT'!$E:$E,'SAGE IMPORT'!$A:$A,'START-SLABS'!$F53,'SAGE IMPORT'!$B:$B,'START-SLABS'!$G53,'SAGE IMPORT'!$C:$C,'START-SLABS'!BB$7))</f>
        <v>11.28</v>
      </c>
      <c r="BC53" s="639">
        <f>IF(G53="","",SUMIFS('SAGE IMPORT'!$E:$E,'SAGE IMPORT'!$A:$A,'START-SLABS'!$F53,'SAGE IMPORT'!$B:$B,'START-SLABS'!$G53,'SAGE IMPORT'!$C:$C,'START-SLABS'!BC$7))</f>
        <v>477.8</v>
      </c>
      <c r="BD53" s="639">
        <f>IF(G53="","",SUMIFS('SAGE IMPORT'!$E:$E,'SAGE IMPORT'!$A:$A,'START-SLABS'!$F53,'SAGE IMPORT'!$B:$B,'START-SLABS'!$G53,'SAGE IMPORT'!$C:$C,'START-SLABS'!BD$7))</f>
        <v>0</v>
      </c>
      <c r="BE53" s="639">
        <f>IF(H53="","",SUMIFS('SAGE IMPORT'!$E:$E,'SAGE IMPORT'!$A:$A,'START-SLABS'!$F53,'SAGE IMPORT'!$B:$B,'START-SLABS'!$G53,'SAGE IMPORT'!$C:$C,'START-SLABS'!BE$7))</f>
        <v>0</v>
      </c>
      <c r="BF53" s="132"/>
      <c r="BG53" s="640" t="str">
        <f>IF(O53="","",SUMIFS('SAGE IMPORT'!$E:$E,'SAGE IMPORT'!$A:$A,'START-SLABS'!$F53,'SAGE IMPORT'!$B:$B,'START-SLABS'!$G53,'SAGE IMPORT'!$C:$C,'START-SLABS'!BG$7))</f>
        <v/>
      </c>
    </row>
    <row r="54" spans="5:59" ht="17.25" customHeight="1" x14ac:dyDescent="0.2">
      <c r="F54" s="649"/>
      <c r="G54" s="650"/>
      <c r="H54" s="650"/>
      <c r="I54" s="591"/>
      <c r="J54" s="165"/>
      <c r="K54" s="478">
        <v>3</v>
      </c>
      <c r="L54" s="472"/>
      <c r="M54" s="958"/>
      <c r="N54" s="958"/>
      <c r="O54" s="959"/>
      <c r="P54" s="959"/>
      <c r="Q54" s="133"/>
      <c r="R54" s="473"/>
      <c r="AI54" s="638" t="str">
        <f t="shared" si="10"/>
        <v/>
      </c>
      <c r="AJ54" s="132"/>
      <c r="AK54" s="638" t="str">
        <f>IF($F54="","",SUMIFS('SAGE IMPORT'!$K:$K,'SAGE IMPORT'!$A:$A,'START-SLABS'!$F54,'SAGE IMPORT'!$B:$B,'START-SLABS'!$G54,'SAGE IMPORT'!$C:$C,'START-SLABS'!AK$7))</f>
        <v/>
      </c>
      <c r="AL54" s="638" t="str">
        <f>IF($F54="","",SUMIFS('SAGE IMPORT'!$K:$K,'SAGE IMPORT'!$A:$A,'START-SLABS'!$F54,'SAGE IMPORT'!$B:$B,'START-SLABS'!$G54,'SAGE IMPORT'!$C:$C,'START-SLABS'!AL$7))</f>
        <v/>
      </c>
      <c r="AM54" s="638" t="str">
        <f>IF($F54="","",SUMIFS('SAGE IMPORT'!$K:$K,'SAGE IMPORT'!$A:$A,'START-SLABS'!$F54,'SAGE IMPORT'!$B:$B,'START-SLABS'!$G54,'SAGE IMPORT'!$C:$C,'START-SLABS'!AM$7))</f>
        <v/>
      </c>
      <c r="AN54" s="638" t="str">
        <f>IF($F54="","",SUMIFS('SAGE IMPORT'!$K:$K,'SAGE IMPORT'!$A:$A,'START-SLABS'!$F54,'SAGE IMPORT'!$B:$B,'START-SLABS'!$G54,'SAGE IMPORT'!$C:$C,'START-SLABS'!AN$7))</f>
        <v/>
      </c>
      <c r="AO54" s="638" t="str">
        <f>IF($F54="","",SUMIFS('SAGE IMPORT'!$K:$K,'SAGE IMPORT'!$A:$A,'START-SLABS'!$F54,'SAGE IMPORT'!$B:$B,'START-SLABS'!$G54,'SAGE IMPORT'!$C:$C,'START-SLABS'!AO$7))</f>
        <v/>
      </c>
      <c r="AP54" s="638" t="str">
        <f>IF($F54="","",SUMIFS('SAGE IMPORT'!$K:$K,'SAGE IMPORT'!$A:$A,'START-SLABS'!$F54,'SAGE IMPORT'!$B:$B,'START-SLABS'!$G54,'SAGE IMPORT'!$C:$C,'START-SLABS'!AP$7))</f>
        <v/>
      </c>
      <c r="AQ54" s="638" t="str">
        <f>IF($F54="","",SUMIFS('SAGE IMPORT'!$K:$K,'SAGE IMPORT'!$A:$A,'START-SLABS'!$F54,'SAGE IMPORT'!$B:$B,'START-SLABS'!$G54,'SAGE IMPORT'!$C:$C,'START-SLABS'!AQ$7))</f>
        <v/>
      </c>
      <c r="AR54" s="638" t="str">
        <f>IF($F54="","",SUMIFS('SAGE IMPORT'!$K:$K,'SAGE IMPORT'!$A:$A,'START-SLABS'!$F54,'SAGE IMPORT'!$B:$B,'START-SLABS'!$G54,'SAGE IMPORT'!$C:$C,'START-SLABS'!AR$7))</f>
        <v/>
      </c>
      <c r="AS54" s="638" t="str">
        <f>IF($F54="","",SUMIFS('SAGE IMPORT'!$K:$K,'SAGE IMPORT'!$A:$A,'START-SLABS'!$F54,'SAGE IMPORT'!$B:$B,'START-SLABS'!$G54,'SAGE IMPORT'!$C:$C,'START-SLABS'!AS$7))</f>
        <v/>
      </c>
      <c r="AT54" s="638" t="str">
        <f>IF($F54="","",SUMIFS('SAGE IMPORT'!$K:$K,'SAGE IMPORT'!$A:$A,'START-SLABS'!$F54,'SAGE IMPORT'!$B:$B,'START-SLABS'!$G54,'SAGE IMPORT'!$C:$C,'START-SLABS'!AT$7))</f>
        <v/>
      </c>
      <c r="AU54" s="638" t="str">
        <f>IF($F54="","",SUMIFS('SAGE IMPORT'!$K:$K,'SAGE IMPORT'!$A:$A,'START-SLABS'!$F54,'SAGE IMPORT'!$B:$B,'START-SLABS'!$G54,'SAGE IMPORT'!$C:$C,'START-SLABS'!AU$7))</f>
        <v/>
      </c>
      <c r="AV54" s="638" t="str">
        <f>IF($F54="","",SUMIFS('SAGE IMPORT'!$K:$K,'SAGE IMPORT'!$A:$A,'START-SLABS'!$F54,'SAGE IMPORT'!$B:$B,'START-SLABS'!$G54,'SAGE IMPORT'!$C:$C,'START-SLABS'!AV$7))</f>
        <v/>
      </c>
      <c r="AW54" s="638" t="str">
        <f>IF($F54="","",SUMIFS('SAGE IMPORT'!$K:$K,'SAGE IMPORT'!$A:$A,'START-SLABS'!$F54,'SAGE IMPORT'!$B:$B,'START-SLABS'!$G54,'SAGE IMPORT'!$C:$C,'START-SLABS'!AW$7))</f>
        <v/>
      </c>
      <c r="AX54" s="638" t="str">
        <f>IF($F54="","",SUMIFS('SAGE IMPORT'!$K:$K,'SAGE IMPORT'!$A:$A,'START-SLABS'!$F54,'SAGE IMPORT'!$B:$B,'START-SLABS'!$G54,'SAGE IMPORT'!$C:$C,'START-SLABS'!AX$7))</f>
        <v/>
      </c>
      <c r="AY54" s="132"/>
      <c r="AZ54" s="639" t="str">
        <f t="shared" si="11"/>
        <v/>
      </c>
      <c r="BA54" s="132"/>
      <c r="BB54" s="639" t="str">
        <f>IF(F54="","",SUMIFS('SAGE IMPORT'!$E:$E,'SAGE IMPORT'!$A:$A,'START-SLABS'!$F54,'SAGE IMPORT'!$B:$B,'START-SLABS'!$G54,'SAGE IMPORT'!$C:$C,'START-SLABS'!BB$7))</f>
        <v/>
      </c>
      <c r="BC54" s="639" t="str">
        <f>IF(G54="","",SUMIFS('SAGE IMPORT'!$E:$E,'SAGE IMPORT'!$A:$A,'START-SLABS'!$F54,'SAGE IMPORT'!$B:$B,'START-SLABS'!$G54,'SAGE IMPORT'!$C:$C,'START-SLABS'!BC$7))</f>
        <v/>
      </c>
      <c r="BD54" s="639" t="str">
        <f>IF(G54="","",SUMIFS('SAGE IMPORT'!$E:$E,'SAGE IMPORT'!$A:$A,'START-SLABS'!$F54,'SAGE IMPORT'!$B:$B,'START-SLABS'!$G54,'SAGE IMPORT'!$C:$C,'START-SLABS'!BD$7))</f>
        <v/>
      </c>
      <c r="BE54" s="639" t="str">
        <f>IF(H54="","",SUMIFS('SAGE IMPORT'!$E:$E,'SAGE IMPORT'!$A:$A,'START-SLABS'!$F54,'SAGE IMPORT'!$B:$B,'START-SLABS'!$G54,'SAGE IMPORT'!$C:$C,'START-SLABS'!BE$7))</f>
        <v/>
      </c>
      <c r="BF54" s="132"/>
      <c r="BG54" s="640" t="str">
        <f>IF(O54="","",SUMIFS('SAGE IMPORT'!$E:$E,'SAGE IMPORT'!$A:$A,'START-SLABS'!$F54,'SAGE IMPORT'!$B:$B,'START-SLABS'!$G54,'SAGE IMPORT'!$C:$C,'START-SLABS'!BG$7))</f>
        <v/>
      </c>
    </row>
    <row r="55" spans="5:59" ht="17.25" customHeight="1" x14ac:dyDescent="0.2">
      <c r="F55" s="649" t="s">
        <v>743</v>
      </c>
      <c r="G55" s="650" t="s">
        <v>739</v>
      </c>
      <c r="H55" s="650" t="s">
        <v>739</v>
      </c>
      <c r="I55" s="591">
        <v>20548</v>
      </c>
      <c r="J55" s="165"/>
      <c r="K55" s="478">
        <v>4</v>
      </c>
      <c r="L55" s="472"/>
      <c r="M55" s="958"/>
      <c r="N55" s="958"/>
      <c r="O55" s="959"/>
      <c r="P55" s="959"/>
      <c r="Q55" s="133"/>
      <c r="R55" s="473"/>
      <c r="AI55" s="638">
        <f t="shared" si="10"/>
        <v>153.89000000000004</v>
      </c>
      <c r="AJ55" s="132"/>
      <c r="AK55" s="638">
        <f>IF($F55="","",SUMIFS('SAGE IMPORT'!$K:$K,'SAGE IMPORT'!$A:$A,'START-SLABS'!$F55,'SAGE IMPORT'!$B:$B,'START-SLABS'!$G55,'SAGE IMPORT'!$C:$C,'START-SLABS'!AK$7))</f>
        <v>6.41</v>
      </c>
      <c r="AL55" s="638">
        <f>IF($F55="","",SUMIFS('SAGE IMPORT'!$K:$K,'SAGE IMPORT'!$A:$A,'START-SLABS'!$F55,'SAGE IMPORT'!$B:$B,'START-SLABS'!$G55,'SAGE IMPORT'!$C:$C,'START-SLABS'!AL$7))</f>
        <v>2.85</v>
      </c>
      <c r="AM55" s="638">
        <f>IF($F55="","",SUMIFS('SAGE IMPORT'!$K:$K,'SAGE IMPORT'!$A:$A,'START-SLABS'!$F55,'SAGE IMPORT'!$B:$B,'START-SLABS'!$G55,'SAGE IMPORT'!$C:$C,'START-SLABS'!AM$7))</f>
        <v>1.98</v>
      </c>
      <c r="AN55" s="638">
        <f>IF($F55="","",SUMIFS('SAGE IMPORT'!$K:$K,'SAGE IMPORT'!$A:$A,'START-SLABS'!$F55,'SAGE IMPORT'!$B:$B,'START-SLABS'!$G55,'SAGE IMPORT'!$C:$C,'START-SLABS'!AN$7))</f>
        <v>0</v>
      </c>
      <c r="AO55" s="638">
        <f>IF($F55="","",SUMIFS('SAGE IMPORT'!$K:$K,'SAGE IMPORT'!$A:$A,'START-SLABS'!$F55,'SAGE IMPORT'!$B:$B,'START-SLABS'!$G55,'SAGE IMPORT'!$C:$C,'START-SLABS'!AO$7))</f>
        <v>31.96</v>
      </c>
      <c r="AP55" s="638">
        <f>IF($F55="","",SUMIFS('SAGE IMPORT'!$K:$K,'SAGE IMPORT'!$A:$A,'START-SLABS'!$F55,'SAGE IMPORT'!$B:$B,'START-SLABS'!$G55,'SAGE IMPORT'!$C:$C,'START-SLABS'!AP$7))</f>
        <v>40.07</v>
      </c>
      <c r="AQ55" s="638">
        <f>IF($F55="","",SUMIFS('SAGE IMPORT'!$K:$K,'SAGE IMPORT'!$A:$A,'START-SLABS'!$F55,'SAGE IMPORT'!$B:$B,'START-SLABS'!$G55,'SAGE IMPORT'!$C:$C,'START-SLABS'!AQ$7))</f>
        <v>0</v>
      </c>
      <c r="AR55" s="638">
        <f>IF($F55="","",SUMIFS('SAGE IMPORT'!$K:$K,'SAGE IMPORT'!$A:$A,'START-SLABS'!$F55,'SAGE IMPORT'!$B:$B,'START-SLABS'!$G55,'SAGE IMPORT'!$C:$C,'START-SLABS'!AR$7))</f>
        <v>0</v>
      </c>
      <c r="AS55" s="638">
        <f>IF($F55="","",SUMIFS('SAGE IMPORT'!$K:$K,'SAGE IMPORT'!$A:$A,'START-SLABS'!$F55,'SAGE IMPORT'!$B:$B,'START-SLABS'!$G55,'SAGE IMPORT'!$C:$C,'START-SLABS'!AS$7))</f>
        <v>12.33</v>
      </c>
      <c r="AT55" s="638">
        <f>IF($F55="","",SUMIFS('SAGE IMPORT'!$K:$K,'SAGE IMPORT'!$A:$A,'START-SLABS'!$F55,'SAGE IMPORT'!$B:$B,'START-SLABS'!$G55,'SAGE IMPORT'!$C:$C,'START-SLABS'!AT$7))</f>
        <v>45.79</v>
      </c>
      <c r="AU55" s="638">
        <f>IF($F55="","",SUMIFS('SAGE IMPORT'!$K:$K,'SAGE IMPORT'!$A:$A,'START-SLABS'!$F55,'SAGE IMPORT'!$B:$B,'START-SLABS'!$G55,'SAGE IMPORT'!$C:$C,'START-SLABS'!AU$7))</f>
        <v>8.9</v>
      </c>
      <c r="AV55" s="638">
        <f>IF($F55="","",SUMIFS('SAGE IMPORT'!$K:$K,'SAGE IMPORT'!$A:$A,'START-SLABS'!$F55,'SAGE IMPORT'!$B:$B,'START-SLABS'!$G55,'SAGE IMPORT'!$C:$C,'START-SLABS'!AV$7))</f>
        <v>0.8</v>
      </c>
      <c r="AW55" s="638">
        <f>IF($F55="","",SUMIFS('SAGE IMPORT'!$K:$K,'SAGE IMPORT'!$A:$A,'START-SLABS'!$F55,'SAGE IMPORT'!$B:$B,'START-SLABS'!$G55,'SAGE IMPORT'!$C:$C,'START-SLABS'!AW$7))</f>
        <v>2</v>
      </c>
      <c r="AX55" s="638">
        <f>IF($F55="","",SUMIFS('SAGE IMPORT'!$K:$K,'SAGE IMPORT'!$A:$A,'START-SLABS'!$F55,'SAGE IMPORT'!$B:$B,'START-SLABS'!$G55,'SAGE IMPORT'!$C:$C,'START-SLABS'!AX$7))</f>
        <v>0.8</v>
      </c>
      <c r="AY55" s="132"/>
      <c r="AZ55" s="639">
        <f t="shared" si="11"/>
        <v>482.46000000000004</v>
      </c>
      <c r="BA55" s="132"/>
      <c r="BB55" s="639">
        <f>IF(F55="","",SUMIFS('SAGE IMPORT'!$E:$E,'SAGE IMPORT'!$A:$A,'START-SLABS'!$F55,'SAGE IMPORT'!$B:$B,'START-SLABS'!$G55,'SAGE IMPORT'!$C:$C,'START-SLABS'!BB$7))</f>
        <v>7.52</v>
      </c>
      <c r="BC55" s="639">
        <f>IF(G55="","",SUMIFS('SAGE IMPORT'!$E:$E,'SAGE IMPORT'!$A:$A,'START-SLABS'!$F55,'SAGE IMPORT'!$B:$B,'START-SLABS'!$G55,'SAGE IMPORT'!$C:$C,'START-SLABS'!BC$7))</f>
        <v>474.94000000000005</v>
      </c>
      <c r="BD55" s="639">
        <f>IF(G55="","",SUMIFS('SAGE IMPORT'!$E:$E,'SAGE IMPORT'!$A:$A,'START-SLABS'!$F55,'SAGE IMPORT'!$B:$B,'START-SLABS'!$G55,'SAGE IMPORT'!$C:$C,'START-SLABS'!BD$7))</f>
        <v>0</v>
      </c>
      <c r="BE55" s="639">
        <f>IF(H55="","",SUMIFS('SAGE IMPORT'!$E:$E,'SAGE IMPORT'!$A:$A,'START-SLABS'!$F55,'SAGE IMPORT'!$B:$B,'START-SLABS'!$G55,'SAGE IMPORT'!$C:$C,'START-SLABS'!BE$7))</f>
        <v>0</v>
      </c>
      <c r="BF55" s="132"/>
      <c r="BG55" s="640" t="str">
        <f>IF(O55="","",SUMIFS('SAGE IMPORT'!$E:$E,'SAGE IMPORT'!$A:$A,'START-SLABS'!$F55,'SAGE IMPORT'!$B:$B,'START-SLABS'!$G55,'SAGE IMPORT'!$C:$C,'START-SLABS'!BG$7))</f>
        <v/>
      </c>
    </row>
    <row r="56" spans="5:59" ht="17.25" customHeight="1" x14ac:dyDescent="0.2">
      <c r="F56" s="652"/>
      <c r="G56" s="650"/>
      <c r="H56" s="650"/>
      <c r="I56" s="591"/>
      <c r="K56" s="478">
        <v>5</v>
      </c>
      <c r="L56" s="472"/>
      <c r="M56" s="958"/>
      <c r="N56" s="958"/>
      <c r="O56" s="959"/>
      <c r="P56" s="959"/>
      <c r="Q56" s="133"/>
      <c r="R56" s="473"/>
      <c r="AI56" s="638" t="str">
        <f t="shared" si="10"/>
        <v/>
      </c>
      <c r="AJ56" s="132"/>
      <c r="AK56" s="638" t="str">
        <f>IF($F56="","",SUMIFS('SAGE IMPORT'!$K:$K,'SAGE IMPORT'!$A:$A,'START-SLABS'!$F56,'SAGE IMPORT'!$B:$B,'START-SLABS'!$G56,'SAGE IMPORT'!$C:$C,'START-SLABS'!AK$7))</f>
        <v/>
      </c>
      <c r="AL56" s="638" t="str">
        <f>IF($F56="","",SUMIFS('SAGE IMPORT'!$K:$K,'SAGE IMPORT'!$A:$A,'START-SLABS'!$F56,'SAGE IMPORT'!$B:$B,'START-SLABS'!$G56,'SAGE IMPORT'!$C:$C,'START-SLABS'!AL$7))</f>
        <v/>
      </c>
      <c r="AM56" s="638" t="str">
        <f>IF($F56="","",SUMIFS('SAGE IMPORT'!$K:$K,'SAGE IMPORT'!$A:$A,'START-SLABS'!$F56,'SAGE IMPORT'!$B:$B,'START-SLABS'!$G56,'SAGE IMPORT'!$C:$C,'START-SLABS'!AM$7))</f>
        <v/>
      </c>
      <c r="AN56" s="638" t="str">
        <f>IF($F56="","",SUMIFS('SAGE IMPORT'!$K:$K,'SAGE IMPORT'!$A:$A,'START-SLABS'!$F56,'SAGE IMPORT'!$B:$B,'START-SLABS'!$G56,'SAGE IMPORT'!$C:$C,'START-SLABS'!AN$7))</f>
        <v/>
      </c>
      <c r="AO56" s="638" t="str">
        <f>IF($F56="","",SUMIFS('SAGE IMPORT'!$K:$K,'SAGE IMPORT'!$A:$A,'START-SLABS'!$F56,'SAGE IMPORT'!$B:$B,'START-SLABS'!$G56,'SAGE IMPORT'!$C:$C,'START-SLABS'!AO$7))</f>
        <v/>
      </c>
      <c r="AP56" s="638" t="str">
        <f>IF($F56="","",SUMIFS('SAGE IMPORT'!$K:$K,'SAGE IMPORT'!$A:$A,'START-SLABS'!$F56,'SAGE IMPORT'!$B:$B,'START-SLABS'!$G56,'SAGE IMPORT'!$C:$C,'START-SLABS'!AP$7))</f>
        <v/>
      </c>
      <c r="AQ56" s="638" t="str">
        <f>IF($F56="","",SUMIFS('SAGE IMPORT'!$K:$K,'SAGE IMPORT'!$A:$A,'START-SLABS'!$F56,'SAGE IMPORT'!$B:$B,'START-SLABS'!$G56,'SAGE IMPORT'!$C:$C,'START-SLABS'!AQ$7))</f>
        <v/>
      </c>
      <c r="AR56" s="638" t="str">
        <f>IF($F56="","",SUMIFS('SAGE IMPORT'!$K:$K,'SAGE IMPORT'!$A:$A,'START-SLABS'!$F56,'SAGE IMPORT'!$B:$B,'START-SLABS'!$G56,'SAGE IMPORT'!$C:$C,'START-SLABS'!AR$7))</f>
        <v/>
      </c>
      <c r="AS56" s="638" t="str">
        <f>IF($F56="","",SUMIFS('SAGE IMPORT'!$K:$K,'SAGE IMPORT'!$A:$A,'START-SLABS'!$F56,'SAGE IMPORT'!$B:$B,'START-SLABS'!$G56,'SAGE IMPORT'!$C:$C,'START-SLABS'!AS$7))</f>
        <v/>
      </c>
      <c r="AT56" s="638" t="str">
        <f>IF($F56="","",SUMIFS('SAGE IMPORT'!$K:$K,'SAGE IMPORT'!$A:$A,'START-SLABS'!$F56,'SAGE IMPORT'!$B:$B,'START-SLABS'!$G56,'SAGE IMPORT'!$C:$C,'START-SLABS'!AT$7))</f>
        <v/>
      </c>
      <c r="AU56" s="638" t="str">
        <f>IF($F56="","",SUMIFS('SAGE IMPORT'!$K:$K,'SAGE IMPORT'!$A:$A,'START-SLABS'!$F56,'SAGE IMPORT'!$B:$B,'START-SLABS'!$G56,'SAGE IMPORT'!$C:$C,'START-SLABS'!AU$7))</f>
        <v/>
      </c>
      <c r="AV56" s="638" t="str">
        <f>IF($F56="","",SUMIFS('SAGE IMPORT'!$K:$K,'SAGE IMPORT'!$A:$A,'START-SLABS'!$F56,'SAGE IMPORT'!$B:$B,'START-SLABS'!$G56,'SAGE IMPORT'!$C:$C,'START-SLABS'!AV$7))</f>
        <v/>
      </c>
      <c r="AW56" s="638" t="str">
        <f>IF($F56="","",SUMIFS('SAGE IMPORT'!$K:$K,'SAGE IMPORT'!$A:$A,'START-SLABS'!$F56,'SAGE IMPORT'!$B:$B,'START-SLABS'!$G56,'SAGE IMPORT'!$C:$C,'START-SLABS'!AW$7))</f>
        <v/>
      </c>
      <c r="AX56" s="638" t="str">
        <f>IF($F56="","",SUMIFS('SAGE IMPORT'!$K:$K,'SAGE IMPORT'!$A:$A,'START-SLABS'!$F56,'SAGE IMPORT'!$B:$B,'START-SLABS'!$G56,'SAGE IMPORT'!$C:$C,'START-SLABS'!AX$7))</f>
        <v/>
      </c>
      <c r="AY56" s="132"/>
      <c r="AZ56" s="639" t="str">
        <f t="shared" si="11"/>
        <v/>
      </c>
      <c r="BA56" s="132"/>
      <c r="BB56" s="639" t="str">
        <f>IF(F56="","",SUMIFS('SAGE IMPORT'!$E:$E,'SAGE IMPORT'!$A:$A,'START-SLABS'!$F56,'SAGE IMPORT'!$B:$B,'START-SLABS'!$G56,'SAGE IMPORT'!$C:$C,'START-SLABS'!BB$7))</f>
        <v/>
      </c>
      <c r="BC56" s="639" t="str">
        <f>IF(G56="","",SUMIFS('SAGE IMPORT'!$E:$E,'SAGE IMPORT'!$A:$A,'START-SLABS'!$F56,'SAGE IMPORT'!$B:$B,'START-SLABS'!$G56,'SAGE IMPORT'!$C:$C,'START-SLABS'!BC$7))</f>
        <v/>
      </c>
      <c r="BD56" s="639" t="str">
        <f>IF(G56="","",SUMIFS('SAGE IMPORT'!$E:$E,'SAGE IMPORT'!$A:$A,'START-SLABS'!$F56,'SAGE IMPORT'!$B:$B,'START-SLABS'!$G56,'SAGE IMPORT'!$C:$C,'START-SLABS'!BD$7))</f>
        <v/>
      </c>
      <c r="BE56" s="639" t="str">
        <f>IF(H56="","",SUMIFS('SAGE IMPORT'!$E:$E,'SAGE IMPORT'!$A:$A,'START-SLABS'!$F56,'SAGE IMPORT'!$B:$B,'START-SLABS'!$G56,'SAGE IMPORT'!$C:$C,'START-SLABS'!BE$7))</f>
        <v/>
      </c>
      <c r="BF56" s="132"/>
      <c r="BG56" s="640" t="str">
        <f>IF(O56="","",SUMIFS('SAGE IMPORT'!$E:$E,'SAGE IMPORT'!$A:$A,'START-SLABS'!$F56,'SAGE IMPORT'!$B:$B,'START-SLABS'!$G56,'SAGE IMPORT'!$C:$C,'START-SLABS'!BG$7))</f>
        <v/>
      </c>
    </row>
    <row r="57" spans="5:59" ht="17.25" customHeight="1" x14ac:dyDescent="0.2">
      <c r="F57" s="649" t="s">
        <v>744</v>
      </c>
      <c r="G57" s="650" t="s">
        <v>740</v>
      </c>
      <c r="H57" s="650" t="s">
        <v>740</v>
      </c>
      <c r="I57" s="591">
        <v>19102</v>
      </c>
      <c r="K57" s="478">
        <v>6</v>
      </c>
      <c r="L57" s="472"/>
      <c r="M57" s="958"/>
      <c r="N57" s="958"/>
      <c r="O57" s="959"/>
      <c r="P57" s="959"/>
      <c r="Q57" s="133"/>
      <c r="R57" s="473"/>
      <c r="AI57" s="638">
        <f t="shared" si="10"/>
        <v>152.57</v>
      </c>
      <c r="AJ57" s="132"/>
      <c r="AK57" s="638">
        <f>IF($F57="","",SUMIFS('SAGE IMPORT'!$K:$K,'SAGE IMPORT'!$A:$A,'START-SLABS'!$F57,'SAGE IMPORT'!$B:$B,'START-SLABS'!$G57,'SAGE IMPORT'!$C:$C,'START-SLABS'!AK$7))</f>
        <v>6.48</v>
      </c>
      <c r="AL57" s="638">
        <f>IF($F57="","",SUMIFS('SAGE IMPORT'!$K:$K,'SAGE IMPORT'!$A:$A,'START-SLABS'!$F57,'SAGE IMPORT'!$B:$B,'START-SLABS'!$G57,'SAGE IMPORT'!$C:$C,'START-SLABS'!AL$7))</f>
        <v>2.88</v>
      </c>
      <c r="AM57" s="638">
        <f>IF($F57="","",SUMIFS('SAGE IMPORT'!$K:$K,'SAGE IMPORT'!$A:$A,'START-SLABS'!$F57,'SAGE IMPORT'!$B:$B,'START-SLABS'!$G57,'SAGE IMPORT'!$C:$C,'START-SLABS'!AM$7))</f>
        <v>1.54</v>
      </c>
      <c r="AN57" s="638">
        <f>IF($F57="","",SUMIFS('SAGE IMPORT'!$K:$K,'SAGE IMPORT'!$A:$A,'START-SLABS'!$F57,'SAGE IMPORT'!$B:$B,'START-SLABS'!$G57,'SAGE IMPORT'!$C:$C,'START-SLABS'!AN$7))</f>
        <v>0</v>
      </c>
      <c r="AO57" s="638">
        <f>IF($F57="","",SUMIFS('SAGE IMPORT'!$K:$K,'SAGE IMPORT'!$A:$A,'START-SLABS'!$F57,'SAGE IMPORT'!$B:$B,'START-SLABS'!$G57,'SAGE IMPORT'!$C:$C,'START-SLABS'!AO$7))</f>
        <v>29.77</v>
      </c>
      <c r="AP57" s="638">
        <f>IF($F57="","",SUMIFS('SAGE IMPORT'!$K:$K,'SAGE IMPORT'!$A:$A,'START-SLABS'!$F57,'SAGE IMPORT'!$B:$B,'START-SLABS'!$G57,'SAGE IMPORT'!$C:$C,'START-SLABS'!AP$7))</f>
        <v>40.5</v>
      </c>
      <c r="AQ57" s="638">
        <f>IF($F57="","",SUMIFS('SAGE IMPORT'!$K:$K,'SAGE IMPORT'!$A:$A,'START-SLABS'!$F57,'SAGE IMPORT'!$B:$B,'START-SLABS'!$G57,'SAGE IMPORT'!$C:$C,'START-SLABS'!AQ$7))</f>
        <v>0</v>
      </c>
      <c r="AR57" s="638">
        <f>IF($F57="","",SUMIFS('SAGE IMPORT'!$K:$K,'SAGE IMPORT'!$A:$A,'START-SLABS'!$F57,'SAGE IMPORT'!$B:$B,'START-SLABS'!$G57,'SAGE IMPORT'!$C:$C,'START-SLABS'!AR$7))</f>
        <v>0</v>
      </c>
      <c r="AS57" s="638">
        <f>IF($F57="","",SUMIFS('SAGE IMPORT'!$K:$K,'SAGE IMPORT'!$A:$A,'START-SLABS'!$F57,'SAGE IMPORT'!$B:$B,'START-SLABS'!$G57,'SAGE IMPORT'!$C:$C,'START-SLABS'!AS$7))</f>
        <v>12.46</v>
      </c>
      <c r="AT57" s="638">
        <f>IF($F57="","",SUMIFS('SAGE IMPORT'!$K:$K,'SAGE IMPORT'!$A:$A,'START-SLABS'!$F57,'SAGE IMPORT'!$B:$B,'START-SLABS'!$G57,'SAGE IMPORT'!$C:$C,'START-SLABS'!AT$7))</f>
        <v>46.29</v>
      </c>
      <c r="AU57" s="638">
        <f>IF($F57="","",SUMIFS('SAGE IMPORT'!$K:$K,'SAGE IMPORT'!$A:$A,'START-SLABS'!$F57,'SAGE IMPORT'!$B:$B,'START-SLABS'!$G57,'SAGE IMPORT'!$C:$C,'START-SLABS'!AU$7))</f>
        <v>9</v>
      </c>
      <c r="AV57" s="638">
        <f>IF($F57="","",SUMIFS('SAGE IMPORT'!$K:$K,'SAGE IMPORT'!$A:$A,'START-SLABS'!$F57,'SAGE IMPORT'!$B:$B,'START-SLABS'!$G57,'SAGE IMPORT'!$C:$C,'START-SLABS'!AV$7))</f>
        <v>0.81</v>
      </c>
      <c r="AW57" s="638">
        <f>IF($F57="","",SUMIFS('SAGE IMPORT'!$K:$K,'SAGE IMPORT'!$A:$A,'START-SLABS'!$F57,'SAGE IMPORT'!$B:$B,'START-SLABS'!$G57,'SAGE IMPORT'!$C:$C,'START-SLABS'!AW$7))</f>
        <v>2.0299999999999998</v>
      </c>
      <c r="AX57" s="638">
        <f>IF($F57="","",SUMIFS('SAGE IMPORT'!$K:$K,'SAGE IMPORT'!$A:$A,'START-SLABS'!$F57,'SAGE IMPORT'!$B:$B,'START-SLABS'!$G57,'SAGE IMPORT'!$C:$C,'START-SLABS'!AX$7))</f>
        <v>0.81</v>
      </c>
      <c r="AY57" s="132"/>
      <c r="AZ57" s="639">
        <f t="shared" si="11"/>
        <v>392.18</v>
      </c>
      <c r="BA57" s="132"/>
      <c r="BB57" s="639">
        <f>IF(F57="","",SUMIFS('SAGE IMPORT'!$E:$E,'SAGE IMPORT'!$A:$A,'START-SLABS'!$F57,'SAGE IMPORT'!$B:$B,'START-SLABS'!$G57,'SAGE IMPORT'!$C:$C,'START-SLABS'!BB$7))</f>
        <v>0</v>
      </c>
      <c r="BC57" s="639">
        <f>IF(G57="","",SUMIFS('SAGE IMPORT'!$E:$E,'SAGE IMPORT'!$A:$A,'START-SLABS'!$F57,'SAGE IMPORT'!$B:$B,'START-SLABS'!$G57,'SAGE IMPORT'!$C:$C,'START-SLABS'!BC$7))</f>
        <v>392.18</v>
      </c>
      <c r="BD57" s="639">
        <f>IF(G57="","",SUMIFS('SAGE IMPORT'!$E:$E,'SAGE IMPORT'!$A:$A,'START-SLABS'!$F57,'SAGE IMPORT'!$B:$B,'START-SLABS'!$G57,'SAGE IMPORT'!$C:$C,'START-SLABS'!BD$7))</f>
        <v>0</v>
      </c>
      <c r="BE57" s="639">
        <f>IF(H57="","",SUMIFS('SAGE IMPORT'!$E:$E,'SAGE IMPORT'!$A:$A,'START-SLABS'!$F57,'SAGE IMPORT'!$B:$B,'START-SLABS'!$G57,'SAGE IMPORT'!$C:$C,'START-SLABS'!BE$7))</f>
        <v>0</v>
      </c>
      <c r="BF57" s="132"/>
      <c r="BG57" s="640" t="str">
        <f>IF(O57="","",SUMIFS('SAGE IMPORT'!$E:$E,'SAGE IMPORT'!$A:$A,'START-SLABS'!$F57,'SAGE IMPORT'!$B:$B,'START-SLABS'!$G57,'SAGE IMPORT'!$C:$C,'START-SLABS'!BG$7))</f>
        <v/>
      </c>
    </row>
    <row r="58" spans="5:59" ht="17.25" customHeight="1" x14ac:dyDescent="0.2">
      <c r="F58" s="649" t="s">
        <v>744</v>
      </c>
      <c r="G58" s="650" t="s">
        <v>865</v>
      </c>
      <c r="H58" s="650" t="s">
        <v>865</v>
      </c>
      <c r="I58" s="591">
        <v>19026</v>
      </c>
      <c r="K58" s="478">
        <v>7</v>
      </c>
      <c r="L58" s="472"/>
      <c r="M58" s="958"/>
      <c r="N58" s="958"/>
      <c r="O58" s="959"/>
      <c r="P58" s="959"/>
      <c r="Q58" s="133"/>
      <c r="R58" s="473"/>
      <c r="AI58" s="638">
        <f t="shared" si="10"/>
        <v>149.33000000000001</v>
      </c>
      <c r="AJ58" s="132"/>
      <c r="AK58" s="638">
        <f>IF($F58="","",SUMIFS('SAGE IMPORT'!$K:$K,'SAGE IMPORT'!$A:$A,'START-SLABS'!$F58,'SAGE IMPORT'!$B:$B,'START-SLABS'!$G58,'SAGE IMPORT'!$C:$C,'START-SLABS'!AK$7))</f>
        <v>6.42</v>
      </c>
      <c r="AL58" s="638">
        <f>IF($F58="","",SUMIFS('SAGE IMPORT'!$K:$K,'SAGE IMPORT'!$A:$A,'START-SLABS'!$F58,'SAGE IMPORT'!$B:$B,'START-SLABS'!$G58,'SAGE IMPORT'!$C:$C,'START-SLABS'!AL$7))</f>
        <v>2.86</v>
      </c>
      <c r="AM58" s="638">
        <f>IF($F58="","",SUMIFS('SAGE IMPORT'!$K:$K,'SAGE IMPORT'!$A:$A,'START-SLABS'!$F58,'SAGE IMPORT'!$B:$B,'START-SLABS'!$G58,'SAGE IMPORT'!$C:$C,'START-SLABS'!AM$7))</f>
        <v>1.54</v>
      </c>
      <c r="AN58" s="638">
        <f>IF($F58="","",SUMIFS('SAGE IMPORT'!$K:$K,'SAGE IMPORT'!$A:$A,'START-SLABS'!$F58,'SAGE IMPORT'!$B:$B,'START-SLABS'!$G58,'SAGE IMPORT'!$C:$C,'START-SLABS'!AN$7))</f>
        <v>0</v>
      </c>
      <c r="AO58" s="638">
        <f>IF($F58="","",SUMIFS('SAGE IMPORT'!$K:$K,'SAGE IMPORT'!$A:$A,'START-SLABS'!$F58,'SAGE IMPORT'!$B:$B,'START-SLABS'!$G58,'SAGE IMPORT'!$C:$C,'START-SLABS'!AO$7))</f>
        <v>27.64</v>
      </c>
      <c r="AP58" s="638">
        <f>IF($F58="","",SUMIFS('SAGE IMPORT'!$K:$K,'SAGE IMPORT'!$A:$A,'START-SLABS'!$F58,'SAGE IMPORT'!$B:$B,'START-SLABS'!$G58,'SAGE IMPORT'!$C:$C,'START-SLABS'!AP$7))</f>
        <v>40.130000000000003</v>
      </c>
      <c r="AQ58" s="638">
        <f>IF($F58="","",SUMIFS('SAGE IMPORT'!$K:$K,'SAGE IMPORT'!$A:$A,'START-SLABS'!$F58,'SAGE IMPORT'!$B:$B,'START-SLABS'!$G58,'SAGE IMPORT'!$C:$C,'START-SLABS'!AQ$7))</f>
        <v>0</v>
      </c>
      <c r="AR58" s="638">
        <f>IF($F58="","",SUMIFS('SAGE IMPORT'!$K:$K,'SAGE IMPORT'!$A:$A,'START-SLABS'!$F58,'SAGE IMPORT'!$B:$B,'START-SLABS'!$G58,'SAGE IMPORT'!$C:$C,'START-SLABS'!AR$7))</f>
        <v>0</v>
      </c>
      <c r="AS58" s="638">
        <f>IF($F58="","",SUMIFS('SAGE IMPORT'!$K:$K,'SAGE IMPORT'!$A:$A,'START-SLABS'!$F58,'SAGE IMPORT'!$B:$B,'START-SLABS'!$G58,'SAGE IMPORT'!$C:$C,'START-SLABS'!AS$7))</f>
        <v>12.35</v>
      </c>
      <c r="AT58" s="638">
        <f>IF($F58="","",SUMIFS('SAGE IMPORT'!$K:$K,'SAGE IMPORT'!$A:$A,'START-SLABS'!$F58,'SAGE IMPORT'!$B:$B,'START-SLABS'!$G58,'SAGE IMPORT'!$C:$C,'START-SLABS'!AT$7))</f>
        <v>45.86</v>
      </c>
      <c r="AU58" s="638">
        <f>IF($F58="","",SUMIFS('SAGE IMPORT'!$K:$K,'SAGE IMPORT'!$A:$A,'START-SLABS'!$F58,'SAGE IMPORT'!$B:$B,'START-SLABS'!$G58,'SAGE IMPORT'!$C:$C,'START-SLABS'!AU$7))</f>
        <v>8.92</v>
      </c>
      <c r="AV58" s="638">
        <f>IF($F58="","",SUMIFS('SAGE IMPORT'!$K:$K,'SAGE IMPORT'!$A:$A,'START-SLABS'!$F58,'SAGE IMPORT'!$B:$B,'START-SLABS'!$G58,'SAGE IMPORT'!$C:$C,'START-SLABS'!AV$7))</f>
        <v>0.8</v>
      </c>
      <c r="AW58" s="638">
        <f>IF($F58="","",SUMIFS('SAGE IMPORT'!$K:$K,'SAGE IMPORT'!$A:$A,'START-SLABS'!$F58,'SAGE IMPORT'!$B:$B,'START-SLABS'!$G58,'SAGE IMPORT'!$C:$C,'START-SLABS'!AW$7))</f>
        <v>2.0099999999999998</v>
      </c>
      <c r="AX58" s="638">
        <f>IF($F58="","",SUMIFS('SAGE IMPORT'!$K:$K,'SAGE IMPORT'!$A:$A,'START-SLABS'!$F58,'SAGE IMPORT'!$B:$B,'START-SLABS'!$G58,'SAGE IMPORT'!$C:$C,'START-SLABS'!AX$7))</f>
        <v>0.8</v>
      </c>
      <c r="AY58" s="132"/>
      <c r="AZ58" s="639">
        <f t="shared" si="11"/>
        <v>446.49</v>
      </c>
      <c r="BA58" s="132"/>
      <c r="BB58" s="639">
        <f>IF(F58="","",SUMIFS('SAGE IMPORT'!$E:$E,'SAGE IMPORT'!$A:$A,'START-SLABS'!$F58,'SAGE IMPORT'!$B:$B,'START-SLABS'!$G58,'SAGE IMPORT'!$C:$C,'START-SLABS'!BB$7))</f>
        <v>0</v>
      </c>
      <c r="BC58" s="639">
        <f>IF(G58="","",SUMIFS('SAGE IMPORT'!$E:$E,'SAGE IMPORT'!$A:$A,'START-SLABS'!$F58,'SAGE IMPORT'!$B:$B,'START-SLABS'!$G58,'SAGE IMPORT'!$C:$C,'START-SLABS'!BC$7))</f>
        <v>446.49</v>
      </c>
      <c r="BD58" s="639">
        <f>IF(G58="","",SUMIFS('SAGE IMPORT'!$E:$E,'SAGE IMPORT'!$A:$A,'START-SLABS'!$F58,'SAGE IMPORT'!$B:$B,'START-SLABS'!$G58,'SAGE IMPORT'!$C:$C,'START-SLABS'!BD$7))</f>
        <v>0</v>
      </c>
      <c r="BE58" s="639">
        <f>IF(H58="","",SUMIFS('SAGE IMPORT'!$E:$E,'SAGE IMPORT'!$A:$A,'START-SLABS'!$F58,'SAGE IMPORT'!$B:$B,'START-SLABS'!$G58,'SAGE IMPORT'!$C:$C,'START-SLABS'!BE$7))</f>
        <v>0</v>
      </c>
      <c r="BF58" s="132"/>
      <c r="BG58" s="640" t="str">
        <f>IF(O58="","",SUMIFS('SAGE IMPORT'!$E:$E,'SAGE IMPORT'!$A:$A,'START-SLABS'!$F58,'SAGE IMPORT'!$B:$B,'START-SLABS'!$G58,'SAGE IMPORT'!$C:$C,'START-SLABS'!BG$7))</f>
        <v/>
      </c>
    </row>
    <row r="59" spans="5:59" ht="17.25" customHeight="1" x14ac:dyDescent="0.2">
      <c r="F59" s="649"/>
      <c r="G59" s="650"/>
      <c r="H59" s="650"/>
      <c r="I59" s="651"/>
      <c r="K59" s="478">
        <v>8</v>
      </c>
      <c r="L59" s="472"/>
      <c r="M59" s="958"/>
      <c r="N59" s="958"/>
      <c r="O59" s="959"/>
      <c r="P59" s="959"/>
      <c r="Q59" s="133"/>
      <c r="R59" s="473"/>
      <c r="AI59" s="638" t="str">
        <f t="shared" si="10"/>
        <v/>
      </c>
      <c r="AJ59" s="132"/>
      <c r="AK59" s="638" t="str">
        <f>IF($F59="","",SUMIFS('SAGE IMPORT'!$K:$K,'SAGE IMPORT'!$A:$A,'START-SLABS'!$F59,'SAGE IMPORT'!$B:$B,'START-SLABS'!$G59,'SAGE IMPORT'!$C:$C,'START-SLABS'!AK$7))</f>
        <v/>
      </c>
      <c r="AL59" s="638" t="str">
        <f>IF($F59="","",SUMIFS('SAGE IMPORT'!$K:$K,'SAGE IMPORT'!$A:$A,'START-SLABS'!$F59,'SAGE IMPORT'!$B:$B,'START-SLABS'!$G59,'SAGE IMPORT'!$C:$C,'START-SLABS'!AL$7))</f>
        <v/>
      </c>
      <c r="AM59" s="638" t="str">
        <f>IF($F59="","",SUMIFS('SAGE IMPORT'!$K:$K,'SAGE IMPORT'!$A:$A,'START-SLABS'!$F59,'SAGE IMPORT'!$B:$B,'START-SLABS'!$G59,'SAGE IMPORT'!$C:$C,'START-SLABS'!AM$7))</f>
        <v/>
      </c>
      <c r="AN59" s="638" t="str">
        <f>IF($F59="","",SUMIFS('SAGE IMPORT'!$K:$K,'SAGE IMPORT'!$A:$A,'START-SLABS'!$F59,'SAGE IMPORT'!$B:$B,'START-SLABS'!$G59,'SAGE IMPORT'!$C:$C,'START-SLABS'!AN$7))</f>
        <v/>
      </c>
      <c r="AO59" s="638" t="str">
        <f>IF($F59="","",SUMIFS('SAGE IMPORT'!$K:$K,'SAGE IMPORT'!$A:$A,'START-SLABS'!$F59,'SAGE IMPORT'!$B:$B,'START-SLABS'!$G59,'SAGE IMPORT'!$C:$C,'START-SLABS'!AO$7))</f>
        <v/>
      </c>
      <c r="AP59" s="638" t="str">
        <f>IF($F59="","",SUMIFS('SAGE IMPORT'!$K:$K,'SAGE IMPORT'!$A:$A,'START-SLABS'!$F59,'SAGE IMPORT'!$B:$B,'START-SLABS'!$G59,'SAGE IMPORT'!$C:$C,'START-SLABS'!AP$7))</f>
        <v/>
      </c>
      <c r="AQ59" s="638" t="str">
        <f>IF($F59="","",SUMIFS('SAGE IMPORT'!$K:$K,'SAGE IMPORT'!$A:$A,'START-SLABS'!$F59,'SAGE IMPORT'!$B:$B,'START-SLABS'!$G59,'SAGE IMPORT'!$C:$C,'START-SLABS'!AQ$7))</f>
        <v/>
      </c>
      <c r="AR59" s="638" t="str">
        <f>IF($F59="","",SUMIFS('SAGE IMPORT'!$K:$K,'SAGE IMPORT'!$A:$A,'START-SLABS'!$F59,'SAGE IMPORT'!$B:$B,'START-SLABS'!$G59,'SAGE IMPORT'!$C:$C,'START-SLABS'!AR$7))</f>
        <v/>
      </c>
      <c r="AS59" s="638" t="str">
        <f>IF($F59="","",SUMIFS('SAGE IMPORT'!$K:$K,'SAGE IMPORT'!$A:$A,'START-SLABS'!$F59,'SAGE IMPORT'!$B:$B,'START-SLABS'!$G59,'SAGE IMPORT'!$C:$C,'START-SLABS'!AS$7))</f>
        <v/>
      </c>
      <c r="AT59" s="638" t="str">
        <f>IF($F59="","",SUMIFS('SAGE IMPORT'!$K:$K,'SAGE IMPORT'!$A:$A,'START-SLABS'!$F59,'SAGE IMPORT'!$B:$B,'START-SLABS'!$G59,'SAGE IMPORT'!$C:$C,'START-SLABS'!AT$7))</f>
        <v/>
      </c>
      <c r="AU59" s="638" t="str">
        <f>IF($F59="","",SUMIFS('SAGE IMPORT'!$K:$K,'SAGE IMPORT'!$A:$A,'START-SLABS'!$F59,'SAGE IMPORT'!$B:$B,'START-SLABS'!$G59,'SAGE IMPORT'!$C:$C,'START-SLABS'!AU$7))</f>
        <v/>
      </c>
      <c r="AV59" s="638" t="str">
        <f>IF($F59="","",SUMIFS('SAGE IMPORT'!$K:$K,'SAGE IMPORT'!$A:$A,'START-SLABS'!$F59,'SAGE IMPORT'!$B:$B,'START-SLABS'!$G59,'SAGE IMPORT'!$C:$C,'START-SLABS'!AV$7))</f>
        <v/>
      </c>
      <c r="AW59" s="638" t="str">
        <f>IF($F59="","",SUMIFS('SAGE IMPORT'!$K:$K,'SAGE IMPORT'!$A:$A,'START-SLABS'!$F59,'SAGE IMPORT'!$B:$B,'START-SLABS'!$G59,'SAGE IMPORT'!$C:$C,'START-SLABS'!AW$7))</f>
        <v/>
      </c>
      <c r="AX59" s="638" t="str">
        <f>IF($F59="","",SUMIFS('SAGE IMPORT'!$K:$K,'SAGE IMPORT'!$A:$A,'START-SLABS'!$F59,'SAGE IMPORT'!$B:$B,'START-SLABS'!$G59,'SAGE IMPORT'!$C:$C,'START-SLABS'!AX$7))</f>
        <v/>
      </c>
      <c r="AY59" s="132"/>
      <c r="AZ59" s="639" t="str">
        <f t="shared" si="11"/>
        <v/>
      </c>
      <c r="BA59" s="132"/>
      <c r="BB59" s="639" t="str">
        <f>IF(F59="","",SUMIFS('SAGE IMPORT'!$E:$E,'SAGE IMPORT'!$A:$A,'START-SLABS'!$F59,'SAGE IMPORT'!$B:$B,'START-SLABS'!$G59,'SAGE IMPORT'!$C:$C,'START-SLABS'!BB$7))</f>
        <v/>
      </c>
      <c r="BC59" s="639" t="str">
        <f>IF(G59="","",SUMIFS('SAGE IMPORT'!$E:$E,'SAGE IMPORT'!$A:$A,'START-SLABS'!$F59,'SAGE IMPORT'!$B:$B,'START-SLABS'!$G59,'SAGE IMPORT'!$C:$C,'START-SLABS'!BC$7))</f>
        <v/>
      </c>
      <c r="BD59" s="639" t="str">
        <f>IF(G59="","",SUMIFS('SAGE IMPORT'!$E:$E,'SAGE IMPORT'!$A:$A,'START-SLABS'!$F59,'SAGE IMPORT'!$B:$B,'START-SLABS'!$G59,'SAGE IMPORT'!$C:$C,'START-SLABS'!BD$7))</f>
        <v/>
      </c>
      <c r="BE59" s="639" t="str">
        <f>IF(H59="","",SUMIFS('SAGE IMPORT'!$E:$E,'SAGE IMPORT'!$A:$A,'START-SLABS'!$F59,'SAGE IMPORT'!$B:$B,'START-SLABS'!$G59,'SAGE IMPORT'!$C:$C,'START-SLABS'!BE$7))</f>
        <v/>
      </c>
      <c r="BF59" s="132"/>
      <c r="BG59" s="640" t="str">
        <f>IF(O59="","",SUMIFS('SAGE IMPORT'!$E:$E,'SAGE IMPORT'!$A:$A,'START-SLABS'!$F59,'SAGE IMPORT'!$B:$B,'START-SLABS'!$G59,'SAGE IMPORT'!$C:$C,'START-SLABS'!BG$7))</f>
        <v/>
      </c>
    </row>
    <row r="60" spans="5:59" ht="17.25" customHeight="1" x14ac:dyDescent="0.2">
      <c r="F60" s="652"/>
      <c r="G60" s="650"/>
      <c r="H60" s="650"/>
      <c r="I60" s="650"/>
      <c r="K60" s="478">
        <v>9</v>
      </c>
      <c r="L60" s="472"/>
      <c r="M60" s="958"/>
      <c r="N60" s="958"/>
      <c r="O60" s="959"/>
      <c r="P60" s="959"/>
      <c r="Q60" s="133"/>
      <c r="R60" s="473"/>
      <c r="AI60" s="638" t="str">
        <f t="shared" si="10"/>
        <v/>
      </c>
      <c r="AJ60" s="132"/>
      <c r="AK60" s="638" t="str">
        <f>IF($F60="","",SUMIFS('SAGE IMPORT'!$K:$K,'SAGE IMPORT'!$A:$A,'START-SLABS'!$F60,'SAGE IMPORT'!$B:$B,'START-SLABS'!$G60,'SAGE IMPORT'!$C:$C,'START-SLABS'!AK$7))</f>
        <v/>
      </c>
      <c r="AL60" s="638" t="str">
        <f>IF($F60="","",SUMIFS('SAGE IMPORT'!$K:$K,'SAGE IMPORT'!$A:$A,'START-SLABS'!$F60,'SAGE IMPORT'!$B:$B,'START-SLABS'!$G60,'SAGE IMPORT'!$C:$C,'START-SLABS'!AL$7))</f>
        <v/>
      </c>
      <c r="AM60" s="638" t="str">
        <f>IF($F60="","",SUMIFS('SAGE IMPORT'!$K:$K,'SAGE IMPORT'!$A:$A,'START-SLABS'!$F60,'SAGE IMPORT'!$B:$B,'START-SLABS'!$G60,'SAGE IMPORT'!$C:$C,'START-SLABS'!AM$7))</f>
        <v/>
      </c>
      <c r="AN60" s="638" t="str">
        <f>IF($F60="","",SUMIFS('SAGE IMPORT'!$K:$K,'SAGE IMPORT'!$A:$A,'START-SLABS'!$F60,'SAGE IMPORT'!$B:$B,'START-SLABS'!$G60,'SAGE IMPORT'!$C:$C,'START-SLABS'!AN$7))</f>
        <v/>
      </c>
      <c r="AO60" s="638" t="str">
        <f>IF($F60="","",SUMIFS('SAGE IMPORT'!$K:$K,'SAGE IMPORT'!$A:$A,'START-SLABS'!$F60,'SAGE IMPORT'!$B:$B,'START-SLABS'!$G60,'SAGE IMPORT'!$C:$C,'START-SLABS'!AO$7))</f>
        <v/>
      </c>
      <c r="AP60" s="638" t="str">
        <f>IF($F60="","",SUMIFS('SAGE IMPORT'!$K:$K,'SAGE IMPORT'!$A:$A,'START-SLABS'!$F60,'SAGE IMPORT'!$B:$B,'START-SLABS'!$G60,'SAGE IMPORT'!$C:$C,'START-SLABS'!AP$7))</f>
        <v/>
      </c>
      <c r="AQ60" s="638" t="str">
        <f>IF($F60="","",SUMIFS('SAGE IMPORT'!$K:$K,'SAGE IMPORT'!$A:$A,'START-SLABS'!$F60,'SAGE IMPORT'!$B:$B,'START-SLABS'!$G60,'SAGE IMPORT'!$C:$C,'START-SLABS'!AQ$7))</f>
        <v/>
      </c>
      <c r="AR60" s="638" t="str">
        <f>IF($F60="","",SUMIFS('SAGE IMPORT'!$K:$K,'SAGE IMPORT'!$A:$A,'START-SLABS'!$F60,'SAGE IMPORT'!$B:$B,'START-SLABS'!$G60,'SAGE IMPORT'!$C:$C,'START-SLABS'!AR$7))</f>
        <v/>
      </c>
      <c r="AS60" s="638" t="str">
        <f>IF($F60="","",SUMIFS('SAGE IMPORT'!$K:$K,'SAGE IMPORT'!$A:$A,'START-SLABS'!$F60,'SAGE IMPORT'!$B:$B,'START-SLABS'!$G60,'SAGE IMPORT'!$C:$C,'START-SLABS'!AS$7))</f>
        <v/>
      </c>
      <c r="AT60" s="638" t="str">
        <f>IF($F60="","",SUMIFS('SAGE IMPORT'!$K:$K,'SAGE IMPORT'!$A:$A,'START-SLABS'!$F60,'SAGE IMPORT'!$B:$B,'START-SLABS'!$G60,'SAGE IMPORT'!$C:$C,'START-SLABS'!AT$7))</f>
        <v/>
      </c>
      <c r="AU60" s="638" t="str">
        <f>IF($F60="","",SUMIFS('SAGE IMPORT'!$K:$K,'SAGE IMPORT'!$A:$A,'START-SLABS'!$F60,'SAGE IMPORT'!$B:$B,'START-SLABS'!$G60,'SAGE IMPORT'!$C:$C,'START-SLABS'!AU$7))</f>
        <v/>
      </c>
      <c r="AV60" s="638" t="str">
        <f>IF($F60="","",SUMIFS('SAGE IMPORT'!$K:$K,'SAGE IMPORT'!$A:$A,'START-SLABS'!$F60,'SAGE IMPORT'!$B:$B,'START-SLABS'!$G60,'SAGE IMPORT'!$C:$C,'START-SLABS'!AV$7))</f>
        <v/>
      </c>
      <c r="AW60" s="638" t="str">
        <f>IF($F60="","",SUMIFS('SAGE IMPORT'!$K:$K,'SAGE IMPORT'!$A:$A,'START-SLABS'!$F60,'SAGE IMPORT'!$B:$B,'START-SLABS'!$G60,'SAGE IMPORT'!$C:$C,'START-SLABS'!AW$7))</f>
        <v/>
      </c>
      <c r="AX60" s="638" t="str">
        <f>IF($F60="","",SUMIFS('SAGE IMPORT'!$K:$K,'SAGE IMPORT'!$A:$A,'START-SLABS'!$F60,'SAGE IMPORT'!$B:$B,'START-SLABS'!$G60,'SAGE IMPORT'!$C:$C,'START-SLABS'!AX$7))</f>
        <v/>
      </c>
      <c r="AY60" s="132"/>
      <c r="AZ60" s="639" t="str">
        <f t="shared" si="11"/>
        <v/>
      </c>
      <c r="BA60" s="132"/>
      <c r="BB60" s="639" t="str">
        <f>IF(F60="","",SUMIFS('SAGE IMPORT'!$E:$E,'SAGE IMPORT'!$A:$A,'START-SLABS'!$F60,'SAGE IMPORT'!$B:$B,'START-SLABS'!$G60,'SAGE IMPORT'!$C:$C,'START-SLABS'!BB$7))</f>
        <v/>
      </c>
      <c r="BC60" s="639" t="str">
        <f>IF(G60="","",SUMIFS('SAGE IMPORT'!$E:$E,'SAGE IMPORT'!$A:$A,'START-SLABS'!$F60,'SAGE IMPORT'!$B:$B,'START-SLABS'!$G60,'SAGE IMPORT'!$C:$C,'START-SLABS'!BC$7))</f>
        <v/>
      </c>
      <c r="BD60" s="639" t="str">
        <f>IF(G60="","",SUMIFS('SAGE IMPORT'!$E:$E,'SAGE IMPORT'!$A:$A,'START-SLABS'!$F60,'SAGE IMPORT'!$B:$B,'START-SLABS'!$G60,'SAGE IMPORT'!$C:$C,'START-SLABS'!BD$7))</f>
        <v/>
      </c>
      <c r="BE60" s="639" t="str">
        <f>IF(H60="","",SUMIFS('SAGE IMPORT'!$E:$E,'SAGE IMPORT'!$A:$A,'START-SLABS'!$F60,'SAGE IMPORT'!$B:$B,'START-SLABS'!$G60,'SAGE IMPORT'!$C:$C,'START-SLABS'!BE$7))</f>
        <v/>
      </c>
      <c r="BF60" s="132"/>
      <c r="BG60" s="640" t="str">
        <f>IF(O60="","",SUMIFS('SAGE IMPORT'!$E:$E,'SAGE IMPORT'!$A:$A,'START-SLABS'!$F60,'SAGE IMPORT'!$B:$B,'START-SLABS'!$G60,'SAGE IMPORT'!$C:$C,'START-SLABS'!BG$7))</f>
        <v/>
      </c>
    </row>
    <row r="61" spans="5:59" ht="17.25" customHeight="1" x14ac:dyDescent="0.2">
      <c r="F61" s="649"/>
      <c r="G61" s="650"/>
      <c r="H61" s="650"/>
      <c r="I61" s="651"/>
      <c r="K61" s="478">
        <v>10</v>
      </c>
      <c r="L61" s="472"/>
      <c r="M61" s="958"/>
      <c r="N61" s="958"/>
      <c r="O61" s="959"/>
      <c r="P61" s="959"/>
      <c r="Q61" s="133"/>
      <c r="R61" s="473"/>
      <c r="AI61" s="638" t="str">
        <f t="shared" si="10"/>
        <v/>
      </c>
      <c r="AJ61" s="132"/>
      <c r="AK61" s="638" t="str">
        <f>IF($F61="","",SUMIFS('SAGE IMPORT'!$K:$K,'SAGE IMPORT'!$A:$A,'START-SLABS'!$F61,'SAGE IMPORT'!$B:$B,'START-SLABS'!$G61,'SAGE IMPORT'!$C:$C,'START-SLABS'!AK$7))</f>
        <v/>
      </c>
      <c r="AL61" s="638" t="str">
        <f>IF($F61="","",SUMIFS('SAGE IMPORT'!$K:$K,'SAGE IMPORT'!$A:$A,'START-SLABS'!$F61,'SAGE IMPORT'!$B:$B,'START-SLABS'!$G61,'SAGE IMPORT'!$C:$C,'START-SLABS'!AL$7))</f>
        <v/>
      </c>
      <c r="AM61" s="638" t="str">
        <f>IF($F61="","",SUMIFS('SAGE IMPORT'!$K:$K,'SAGE IMPORT'!$A:$A,'START-SLABS'!$F61,'SAGE IMPORT'!$B:$B,'START-SLABS'!$G61,'SAGE IMPORT'!$C:$C,'START-SLABS'!AM$7))</f>
        <v/>
      </c>
      <c r="AN61" s="638" t="str">
        <f>IF($F61="","",SUMIFS('SAGE IMPORT'!$K:$K,'SAGE IMPORT'!$A:$A,'START-SLABS'!$F61,'SAGE IMPORT'!$B:$B,'START-SLABS'!$G61,'SAGE IMPORT'!$C:$C,'START-SLABS'!AN$7))</f>
        <v/>
      </c>
      <c r="AO61" s="638" t="str">
        <f>IF($F61="","",SUMIFS('SAGE IMPORT'!$K:$K,'SAGE IMPORT'!$A:$A,'START-SLABS'!$F61,'SAGE IMPORT'!$B:$B,'START-SLABS'!$G61,'SAGE IMPORT'!$C:$C,'START-SLABS'!AO$7))</f>
        <v/>
      </c>
      <c r="AP61" s="638" t="str">
        <f>IF($F61="","",SUMIFS('SAGE IMPORT'!$K:$K,'SAGE IMPORT'!$A:$A,'START-SLABS'!$F61,'SAGE IMPORT'!$B:$B,'START-SLABS'!$G61,'SAGE IMPORT'!$C:$C,'START-SLABS'!AP$7))</f>
        <v/>
      </c>
      <c r="AQ61" s="638" t="str">
        <f>IF($F61="","",SUMIFS('SAGE IMPORT'!$K:$K,'SAGE IMPORT'!$A:$A,'START-SLABS'!$F61,'SAGE IMPORT'!$B:$B,'START-SLABS'!$G61,'SAGE IMPORT'!$C:$C,'START-SLABS'!AQ$7))</f>
        <v/>
      </c>
      <c r="AR61" s="638" t="str">
        <f>IF($F61="","",SUMIFS('SAGE IMPORT'!$K:$K,'SAGE IMPORT'!$A:$A,'START-SLABS'!$F61,'SAGE IMPORT'!$B:$B,'START-SLABS'!$G61,'SAGE IMPORT'!$C:$C,'START-SLABS'!AR$7))</f>
        <v/>
      </c>
      <c r="AS61" s="638" t="str">
        <f>IF($F61="","",SUMIFS('SAGE IMPORT'!$K:$K,'SAGE IMPORT'!$A:$A,'START-SLABS'!$F61,'SAGE IMPORT'!$B:$B,'START-SLABS'!$G61,'SAGE IMPORT'!$C:$C,'START-SLABS'!AS$7))</f>
        <v/>
      </c>
      <c r="AT61" s="638" t="str">
        <f>IF($F61="","",SUMIFS('SAGE IMPORT'!$K:$K,'SAGE IMPORT'!$A:$A,'START-SLABS'!$F61,'SAGE IMPORT'!$B:$B,'START-SLABS'!$G61,'SAGE IMPORT'!$C:$C,'START-SLABS'!AT$7))</f>
        <v/>
      </c>
      <c r="AU61" s="638" t="str">
        <f>IF($F61="","",SUMIFS('SAGE IMPORT'!$K:$K,'SAGE IMPORT'!$A:$A,'START-SLABS'!$F61,'SAGE IMPORT'!$B:$B,'START-SLABS'!$G61,'SAGE IMPORT'!$C:$C,'START-SLABS'!AU$7))</f>
        <v/>
      </c>
      <c r="AV61" s="638" t="str">
        <f>IF($F61="","",SUMIFS('SAGE IMPORT'!$K:$K,'SAGE IMPORT'!$A:$A,'START-SLABS'!$F61,'SAGE IMPORT'!$B:$B,'START-SLABS'!$G61,'SAGE IMPORT'!$C:$C,'START-SLABS'!AV$7))</f>
        <v/>
      </c>
      <c r="AW61" s="638" t="str">
        <f>IF($F61="","",SUMIFS('SAGE IMPORT'!$K:$K,'SAGE IMPORT'!$A:$A,'START-SLABS'!$F61,'SAGE IMPORT'!$B:$B,'START-SLABS'!$G61,'SAGE IMPORT'!$C:$C,'START-SLABS'!AW$7))</f>
        <v/>
      </c>
      <c r="AX61" s="638" t="str">
        <f>IF($F61="","",SUMIFS('SAGE IMPORT'!$K:$K,'SAGE IMPORT'!$A:$A,'START-SLABS'!$F61,'SAGE IMPORT'!$B:$B,'START-SLABS'!$G61,'SAGE IMPORT'!$C:$C,'START-SLABS'!AX$7))</f>
        <v/>
      </c>
      <c r="AY61" s="132"/>
      <c r="AZ61" s="639" t="str">
        <f t="shared" si="11"/>
        <v/>
      </c>
      <c r="BA61" s="132"/>
      <c r="BB61" s="639" t="str">
        <f>IF(F61="","",SUMIFS('SAGE IMPORT'!$E:$E,'SAGE IMPORT'!$A:$A,'START-SLABS'!$F61,'SAGE IMPORT'!$B:$B,'START-SLABS'!$G61,'SAGE IMPORT'!$C:$C,'START-SLABS'!BB$7))</f>
        <v/>
      </c>
      <c r="BC61" s="639" t="str">
        <f>IF(G61="","",SUMIFS('SAGE IMPORT'!$E:$E,'SAGE IMPORT'!$A:$A,'START-SLABS'!$F61,'SAGE IMPORT'!$B:$B,'START-SLABS'!$G61,'SAGE IMPORT'!$C:$C,'START-SLABS'!BC$7))</f>
        <v/>
      </c>
      <c r="BD61" s="639" t="str">
        <f>IF(G61="","",SUMIFS('SAGE IMPORT'!$E:$E,'SAGE IMPORT'!$A:$A,'START-SLABS'!$F61,'SAGE IMPORT'!$B:$B,'START-SLABS'!$G61,'SAGE IMPORT'!$C:$C,'START-SLABS'!BD$7))</f>
        <v/>
      </c>
      <c r="BE61" s="639" t="str">
        <f>IF(H61="","",SUMIFS('SAGE IMPORT'!$E:$E,'SAGE IMPORT'!$A:$A,'START-SLABS'!$F61,'SAGE IMPORT'!$B:$B,'START-SLABS'!$G61,'SAGE IMPORT'!$C:$C,'START-SLABS'!BE$7))</f>
        <v/>
      </c>
      <c r="BF61" s="132"/>
      <c r="BG61" s="640" t="str">
        <f>IF(O61="","",SUMIFS('SAGE IMPORT'!$E:$E,'SAGE IMPORT'!$A:$A,'START-SLABS'!$F61,'SAGE IMPORT'!$B:$B,'START-SLABS'!$G61,'SAGE IMPORT'!$C:$C,'START-SLABS'!BG$7))</f>
        <v/>
      </c>
    </row>
    <row r="62" spans="5:59" ht="17.25" customHeight="1" x14ac:dyDescent="0.2">
      <c r="F62" s="647"/>
      <c r="G62" s="647"/>
      <c r="H62" s="647"/>
      <c r="I62" s="648"/>
      <c r="K62" s="478">
        <v>11</v>
      </c>
      <c r="L62" s="472"/>
      <c r="M62" s="958"/>
      <c r="N62" s="958"/>
      <c r="O62" s="959"/>
      <c r="P62" s="959"/>
      <c r="Q62" s="133"/>
      <c r="R62" s="473"/>
      <c r="AI62" s="638" t="str">
        <f t="shared" si="10"/>
        <v/>
      </c>
      <c r="AJ62" s="132"/>
      <c r="AK62" s="638" t="str">
        <f>IF($F62="","",SUMIFS('SAGE IMPORT'!$K:$K,'SAGE IMPORT'!$A:$A,'START-SLABS'!$F62,'SAGE IMPORT'!$B:$B,'START-SLABS'!$G62,'SAGE IMPORT'!$C:$C,'START-SLABS'!AK$7))</f>
        <v/>
      </c>
      <c r="AL62" s="638" t="str">
        <f>IF($F62="","",SUMIFS('SAGE IMPORT'!$K:$K,'SAGE IMPORT'!$A:$A,'START-SLABS'!$F62,'SAGE IMPORT'!$B:$B,'START-SLABS'!$G62,'SAGE IMPORT'!$C:$C,'START-SLABS'!AL$7))</f>
        <v/>
      </c>
      <c r="AM62" s="638" t="str">
        <f>IF($F62="","",SUMIFS('SAGE IMPORT'!$K:$K,'SAGE IMPORT'!$A:$A,'START-SLABS'!$F62,'SAGE IMPORT'!$B:$B,'START-SLABS'!$G62,'SAGE IMPORT'!$C:$C,'START-SLABS'!AM$7))</f>
        <v/>
      </c>
      <c r="AN62" s="638" t="str">
        <f>IF($F62="","",SUMIFS('SAGE IMPORT'!$K:$K,'SAGE IMPORT'!$A:$A,'START-SLABS'!$F62,'SAGE IMPORT'!$B:$B,'START-SLABS'!$G62,'SAGE IMPORT'!$C:$C,'START-SLABS'!AN$7))</f>
        <v/>
      </c>
      <c r="AO62" s="638" t="str">
        <f>IF($F62="","",SUMIFS('SAGE IMPORT'!$K:$K,'SAGE IMPORT'!$A:$A,'START-SLABS'!$F62,'SAGE IMPORT'!$B:$B,'START-SLABS'!$G62,'SAGE IMPORT'!$C:$C,'START-SLABS'!AO$7))</f>
        <v/>
      </c>
      <c r="AP62" s="638" t="str">
        <f>IF($F62="","",SUMIFS('SAGE IMPORT'!$K:$K,'SAGE IMPORT'!$A:$A,'START-SLABS'!$F62,'SAGE IMPORT'!$B:$B,'START-SLABS'!$G62,'SAGE IMPORT'!$C:$C,'START-SLABS'!AP$7))</f>
        <v/>
      </c>
      <c r="AQ62" s="638" t="str">
        <f>IF($F62="","",SUMIFS('SAGE IMPORT'!$K:$K,'SAGE IMPORT'!$A:$A,'START-SLABS'!$F62,'SAGE IMPORT'!$B:$B,'START-SLABS'!$G62,'SAGE IMPORT'!$C:$C,'START-SLABS'!AQ$7))</f>
        <v/>
      </c>
      <c r="AR62" s="638" t="str">
        <f>IF($F62="","",SUMIFS('SAGE IMPORT'!$K:$K,'SAGE IMPORT'!$A:$A,'START-SLABS'!$F62,'SAGE IMPORT'!$B:$B,'START-SLABS'!$G62,'SAGE IMPORT'!$C:$C,'START-SLABS'!AR$7))</f>
        <v/>
      </c>
      <c r="AS62" s="638" t="str">
        <f>IF($F62="","",SUMIFS('SAGE IMPORT'!$K:$K,'SAGE IMPORT'!$A:$A,'START-SLABS'!$F62,'SAGE IMPORT'!$B:$B,'START-SLABS'!$G62,'SAGE IMPORT'!$C:$C,'START-SLABS'!AS$7))</f>
        <v/>
      </c>
      <c r="AT62" s="638" t="str">
        <f>IF($F62="","",SUMIFS('SAGE IMPORT'!$K:$K,'SAGE IMPORT'!$A:$A,'START-SLABS'!$F62,'SAGE IMPORT'!$B:$B,'START-SLABS'!$G62,'SAGE IMPORT'!$C:$C,'START-SLABS'!AT$7))</f>
        <v/>
      </c>
      <c r="AU62" s="638" t="str">
        <f>IF($F62="","",SUMIFS('SAGE IMPORT'!$K:$K,'SAGE IMPORT'!$A:$A,'START-SLABS'!$F62,'SAGE IMPORT'!$B:$B,'START-SLABS'!$G62,'SAGE IMPORT'!$C:$C,'START-SLABS'!AU$7))</f>
        <v/>
      </c>
      <c r="AV62" s="638" t="str">
        <f>IF($F62="","",SUMIFS('SAGE IMPORT'!$K:$K,'SAGE IMPORT'!$A:$A,'START-SLABS'!$F62,'SAGE IMPORT'!$B:$B,'START-SLABS'!$G62,'SAGE IMPORT'!$C:$C,'START-SLABS'!AV$7))</f>
        <v/>
      </c>
      <c r="AW62" s="638" t="str">
        <f>IF($F62="","",SUMIFS('SAGE IMPORT'!$K:$K,'SAGE IMPORT'!$A:$A,'START-SLABS'!$F62,'SAGE IMPORT'!$B:$B,'START-SLABS'!$G62,'SAGE IMPORT'!$C:$C,'START-SLABS'!AW$7))</f>
        <v/>
      </c>
      <c r="AX62" s="638" t="str">
        <f>IF($F62="","",SUMIFS('SAGE IMPORT'!$K:$K,'SAGE IMPORT'!$A:$A,'START-SLABS'!$F62,'SAGE IMPORT'!$B:$B,'START-SLABS'!$G62,'SAGE IMPORT'!$C:$C,'START-SLABS'!AX$7))</f>
        <v/>
      </c>
      <c r="AY62" s="132"/>
      <c r="AZ62" s="639" t="str">
        <f t="shared" si="11"/>
        <v/>
      </c>
      <c r="BA62" s="132"/>
      <c r="BB62" s="639" t="str">
        <f>IF(F62="","",SUMIFS('SAGE IMPORT'!$E:$E,'SAGE IMPORT'!$A:$A,'START-SLABS'!$F62,'SAGE IMPORT'!$B:$B,'START-SLABS'!$G62,'SAGE IMPORT'!$C:$C,'START-SLABS'!BB$7))</f>
        <v/>
      </c>
      <c r="BC62" s="639" t="str">
        <f>IF(G62="","",SUMIFS('SAGE IMPORT'!$E:$E,'SAGE IMPORT'!$A:$A,'START-SLABS'!$F62,'SAGE IMPORT'!$B:$B,'START-SLABS'!$G62,'SAGE IMPORT'!$C:$C,'START-SLABS'!BC$7))</f>
        <v/>
      </c>
      <c r="BD62" s="639" t="str">
        <f>IF(G62="","",SUMIFS('SAGE IMPORT'!$E:$E,'SAGE IMPORT'!$A:$A,'START-SLABS'!$F62,'SAGE IMPORT'!$B:$B,'START-SLABS'!$G62,'SAGE IMPORT'!$C:$C,'START-SLABS'!BD$7))</f>
        <v/>
      </c>
      <c r="BE62" s="639" t="str">
        <f>IF(H62="","",SUMIFS('SAGE IMPORT'!$E:$E,'SAGE IMPORT'!$A:$A,'START-SLABS'!$F62,'SAGE IMPORT'!$B:$B,'START-SLABS'!$G62,'SAGE IMPORT'!$C:$C,'START-SLABS'!BE$7))</f>
        <v/>
      </c>
      <c r="BF62" s="132"/>
      <c r="BG62" s="640" t="str">
        <f>IF(O62="","",SUMIFS('SAGE IMPORT'!$E:$E,'SAGE IMPORT'!$A:$A,'START-SLABS'!$F62,'SAGE IMPORT'!$B:$B,'START-SLABS'!$G62,'SAGE IMPORT'!$C:$C,'START-SLABS'!BG$7))</f>
        <v/>
      </c>
    </row>
    <row r="63" spans="5:59" ht="17.25" customHeight="1" x14ac:dyDescent="0.2">
      <c r="F63" s="647"/>
      <c r="G63" s="647"/>
      <c r="H63" s="647"/>
      <c r="I63" s="648"/>
      <c r="K63" s="478">
        <v>12</v>
      </c>
      <c r="L63" s="472"/>
      <c r="M63" s="958"/>
      <c r="N63" s="958"/>
      <c r="O63" s="959"/>
      <c r="P63" s="959"/>
      <c r="Q63" s="133"/>
      <c r="R63" s="473"/>
      <c r="AI63" s="638" t="str">
        <f t="shared" si="10"/>
        <v/>
      </c>
      <c r="AJ63" s="132"/>
      <c r="AK63" s="638" t="str">
        <f>IF($F63="","",SUMIFS('SAGE IMPORT'!$K:$K,'SAGE IMPORT'!$A:$A,'START-SLABS'!$F63,'SAGE IMPORT'!$B:$B,'START-SLABS'!$G63,'SAGE IMPORT'!$C:$C,'START-SLABS'!AK$7))</f>
        <v/>
      </c>
      <c r="AL63" s="638" t="str">
        <f>IF($F63="","",SUMIFS('SAGE IMPORT'!$K:$K,'SAGE IMPORT'!$A:$A,'START-SLABS'!$F63,'SAGE IMPORT'!$B:$B,'START-SLABS'!$G63,'SAGE IMPORT'!$C:$C,'START-SLABS'!AL$7))</f>
        <v/>
      </c>
      <c r="AM63" s="638" t="str">
        <f>IF($F63="","",SUMIFS('SAGE IMPORT'!$K:$K,'SAGE IMPORT'!$A:$A,'START-SLABS'!$F63,'SAGE IMPORT'!$B:$B,'START-SLABS'!$G63,'SAGE IMPORT'!$C:$C,'START-SLABS'!AM$7))</f>
        <v/>
      </c>
      <c r="AN63" s="638" t="str">
        <f>IF($F63="","",SUMIFS('SAGE IMPORT'!$K:$K,'SAGE IMPORT'!$A:$A,'START-SLABS'!$F63,'SAGE IMPORT'!$B:$B,'START-SLABS'!$G63,'SAGE IMPORT'!$C:$C,'START-SLABS'!AN$7))</f>
        <v/>
      </c>
      <c r="AO63" s="638" t="str">
        <f>IF($F63="","",SUMIFS('SAGE IMPORT'!$K:$K,'SAGE IMPORT'!$A:$A,'START-SLABS'!$F63,'SAGE IMPORT'!$B:$B,'START-SLABS'!$G63,'SAGE IMPORT'!$C:$C,'START-SLABS'!AO$7))</f>
        <v/>
      </c>
      <c r="AP63" s="638" t="str">
        <f>IF($F63="","",SUMIFS('SAGE IMPORT'!$K:$K,'SAGE IMPORT'!$A:$A,'START-SLABS'!$F63,'SAGE IMPORT'!$B:$B,'START-SLABS'!$G63,'SAGE IMPORT'!$C:$C,'START-SLABS'!AP$7))</f>
        <v/>
      </c>
      <c r="AQ63" s="638" t="str">
        <f>IF($F63="","",SUMIFS('SAGE IMPORT'!$K:$K,'SAGE IMPORT'!$A:$A,'START-SLABS'!$F63,'SAGE IMPORT'!$B:$B,'START-SLABS'!$G63,'SAGE IMPORT'!$C:$C,'START-SLABS'!AQ$7))</f>
        <v/>
      </c>
      <c r="AR63" s="638" t="str">
        <f>IF($F63="","",SUMIFS('SAGE IMPORT'!$K:$K,'SAGE IMPORT'!$A:$A,'START-SLABS'!$F63,'SAGE IMPORT'!$B:$B,'START-SLABS'!$G63,'SAGE IMPORT'!$C:$C,'START-SLABS'!AR$7))</f>
        <v/>
      </c>
      <c r="AS63" s="638" t="str">
        <f>IF($F63="","",SUMIFS('SAGE IMPORT'!$K:$K,'SAGE IMPORT'!$A:$A,'START-SLABS'!$F63,'SAGE IMPORT'!$B:$B,'START-SLABS'!$G63,'SAGE IMPORT'!$C:$C,'START-SLABS'!AS$7))</f>
        <v/>
      </c>
      <c r="AT63" s="638" t="str">
        <f>IF($F63="","",SUMIFS('SAGE IMPORT'!$K:$K,'SAGE IMPORT'!$A:$A,'START-SLABS'!$F63,'SAGE IMPORT'!$B:$B,'START-SLABS'!$G63,'SAGE IMPORT'!$C:$C,'START-SLABS'!AT$7))</f>
        <v/>
      </c>
      <c r="AU63" s="638" t="str">
        <f>IF($F63="","",SUMIFS('SAGE IMPORT'!$K:$K,'SAGE IMPORT'!$A:$A,'START-SLABS'!$F63,'SAGE IMPORT'!$B:$B,'START-SLABS'!$G63,'SAGE IMPORT'!$C:$C,'START-SLABS'!AU$7))</f>
        <v/>
      </c>
      <c r="AV63" s="638" t="str">
        <f>IF($F63="","",SUMIFS('SAGE IMPORT'!$K:$K,'SAGE IMPORT'!$A:$A,'START-SLABS'!$F63,'SAGE IMPORT'!$B:$B,'START-SLABS'!$G63,'SAGE IMPORT'!$C:$C,'START-SLABS'!AV$7))</f>
        <v/>
      </c>
      <c r="AW63" s="638" t="str">
        <f>IF($F63="","",SUMIFS('SAGE IMPORT'!$K:$K,'SAGE IMPORT'!$A:$A,'START-SLABS'!$F63,'SAGE IMPORT'!$B:$B,'START-SLABS'!$G63,'SAGE IMPORT'!$C:$C,'START-SLABS'!AW$7))</f>
        <v/>
      </c>
      <c r="AX63" s="638" t="str">
        <f>IF($F63="","",SUMIFS('SAGE IMPORT'!$K:$K,'SAGE IMPORT'!$A:$A,'START-SLABS'!$F63,'SAGE IMPORT'!$B:$B,'START-SLABS'!$G63,'SAGE IMPORT'!$C:$C,'START-SLABS'!AX$7))</f>
        <v/>
      </c>
      <c r="AY63" s="132"/>
      <c r="AZ63" s="639" t="str">
        <f t="shared" si="11"/>
        <v/>
      </c>
      <c r="BA63" s="132"/>
      <c r="BB63" s="639" t="str">
        <f>IF(F63="","",SUMIFS('SAGE IMPORT'!$E:$E,'SAGE IMPORT'!$A:$A,'START-SLABS'!$F63,'SAGE IMPORT'!$B:$B,'START-SLABS'!$G63,'SAGE IMPORT'!$C:$C,'START-SLABS'!BB$7))</f>
        <v/>
      </c>
      <c r="BC63" s="639" t="str">
        <f>IF(G63="","",SUMIFS('SAGE IMPORT'!$E:$E,'SAGE IMPORT'!$A:$A,'START-SLABS'!$F63,'SAGE IMPORT'!$B:$B,'START-SLABS'!$G63,'SAGE IMPORT'!$C:$C,'START-SLABS'!BC$7))</f>
        <v/>
      </c>
      <c r="BD63" s="639" t="str">
        <f>IF(G63="","",SUMIFS('SAGE IMPORT'!$E:$E,'SAGE IMPORT'!$A:$A,'START-SLABS'!$F63,'SAGE IMPORT'!$B:$B,'START-SLABS'!$G63,'SAGE IMPORT'!$C:$C,'START-SLABS'!BD$7))</f>
        <v/>
      </c>
      <c r="BE63" s="639" t="str">
        <f>IF(H63="","",SUMIFS('SAGE IMPORT'!$E:$E,'SAGE IMPORT'!$A:$A,'START-SLABS'!$F63,'SAGE IMPORT'!$B:$B,'START-SLABS'!$G63,'SAGE IMPORT'!$C:$C,'START-SLABS'!BE$7))</f>
        <v/>
      </c>
      <c r="BF63" s="132"/>
      <c r="BG63" s="640" t="str">
        <f>IF(O63="","",SUMIFS('SAGE IMPORT'!$E:$E,'SAGE IMPORT'!$A:$A,'START-SLABS'!$F63,'SAGE IMPORT'!$B:$B,'START-SLABS'!$G63,'SAGE IMPORT'!$C:$C,'START-SLABS'!BG$7))</f>
        <v/>
      </c>
    </row>
    <row r="64" spans="5:59" ht="17.25" customHeight="1" x14ac:dyDescent="0.2">
      <c r="F64" s="279"/>
      <c r="G64" s="279"/>
      <c r="H64" s="279"/>
      <c r="I64" s="280"/>
      <c r="K64" s="478">
        <v>13</v>
      </c>
      <c r="L64" s="472"/>
      <c r="M64" s="958"/>
      <c r="N64" s="958"/>
      <c r="O64" s="959"/>
      <c r="P64" s="959"/>
      <c r="Q64" s="133"/>
      <c r="R64" s="473"/>
      <c r="AI64" s="641"/>
      <c r="AK64" s="641"/>
      <c r="AL64" s="641"/>
      <c r="AM64" s="641"/>
      <c r="AN64" s="641"/>
      <c r="AO64" s="641"/>
      <c r="AP64" s="641"/>
      <c r="AQ64" s="641"/>
      <c r="AR64" s="641"/>
      <c r="AS64" s="641"/>
      <c r="AT64" s="641"/>
      <c r="AU64" s="641"/>
      <c r="AV64" s="641"/>
      <c r="AW64" s="641"/>
      <c r="AX64" s="641"/>
      <c r="AZ64" s="642"/>
      <c r="BB64" s="642"/>
      <c r="BC64" s="642"/>
      <c r="BD64" s="642"/>
      <c r="BE64" s="642"/>
      <c r="BG64" s="643"/>
    </row>
    <row r="65" spans="6:59" ht="17.25" customHeight="1" x14ac:dyDescent="0.2">
      <c r="F65" s="169"/>
      <c r="G65" s="169"/>
      <c r="H65" s="169"/>
      <c r="I65" s="170"/>
      <c r="K65" s="478">
        <v>14</v>
      </c>
      <c r="L65" s="472"/>
      <c r="M65" s="958"/>
      <c r="N65" s="958"/>
      <c r="O65" s="959"/>
      <c r="P65" s="959"/>
      <c r="Q65" s="133"/>
      <c r="R65" s="473"/>
      <c r="AI65" s="644">
        <f>SUM(AI9:AI63)</f>
        <v>2266.38</v>
      </c>
      <c r="AJ65" s="132"/>
      <c r="AK65" s="644">
        <f t="shared" ref="AK65:AX65" si="12">SUM(AK9:AK63)</f>
        <v>95.169999999999987</v>
      </c>
      <c r="AL65" s="644">
        <f t="shared" si="12"/>
        <v>42.34</v>
      </c>
      <c r="AM65" s="644">
        <f t="shared" si="12"/>
        <v>28.009999999999998</v>
      </c>
      <c r="AN65" s="644">
        <f t="shared" si="12"/>
        <v>0</v>
      </c>
      <c r="AO65" s="644">
        <f t="shared" si="12"/>
        <v>457.61999999999989</v>
      </c>
      <c r="AP65" s="644">
        <f t="shared" si="12"/>
        <v>594.82000000000005</v>
      </c>
      <c r="AQ65" s="644">
        <f t="shared" si="12"/>
        <v>0</v>
      </c>
      <c r="AR65" s="644">
        <f t="shared" si="12"/>
        <v>0</v>
      </c>
      <c r="AS65" s="644">
        <f t="shared" si="12"/>
        <v>183</v>
      </c>
      <c r="AT65" s="644">
        <f t="shared" si="12"/>
        <v>679.73000000000013</v>
      </c>
      <c r="AU65" s="644">
        <f t="shared" si="12"/>
        <v>132.17999999999998</v>
      </c>
      <c r="AV65" s="644">
        <f t="shared" si="12"/>
        <v>11.890000000000002</v>
      </c>
      <c r="AW65" s="644">
        <f t="shared" si="12"/>
        <v>29.730000000000004</v>
      </c>
      <c r="AX65" s="644">
        <f t="shared" si="12"/>
        <v>11.890000000000002</v>
      </c>
      <c r="AY65" s="132"/>
      <c r="AZ65" s="645">
        <f>SUM(AZ9:AZ63)</f>
        <v>7443.0999999999995</v>
      </c>
      <c r="BA65" s="132"/>
      <c r="BB65" s="645"/>
      <c r="BC65" s="645"/>
      <c r="BD65" s="645"/>
      <c r="BE65" s="645"/>
      <c r="BF65" s="132"/>
      <c r="BG65" s="646">
        <f>SUM(BG9:BG63)</f>
        <v>1477.82</v>
      </c>
    </row>
    <row r="66" spans="6:59" ht="17.25" customHeight="1" x14ac:dyDescent="0.2">
      <c r="F66" s="169"/>
      <c r="G66" s="169"/>
      <c r="H66" s="169"/>
      <c r="I66" s="170"/>
      <c r="K66" s="478">
        <v>15</v>
      </c>
      <c r="L66" s="472"/>
      <c r="M66" s="958"/>
      <c r="N66" s="958"/>
      <c r="O66" s="959"/>
      <c r="P66" s="959"/>
      <c r="Q66" s="133"/>
      <c r="R66" s="473"/>
      <c r="AI66" s="159"/>
      <c r="AK66" s="159"/>
      <c r="AL66" s="159"/>
      <c r="AM66" s="159"/>
      <c r="AN66" s="159"/>
      <c r="AO66" s="159"/>
      <c r="AP66" s="159"/>
      <c r="AQ66" s="159"/>
      <c r="AR66" s="159"/>
      <c r="AS66" s="159"/>
      <c r="AT66" s="159"/>
      <c r="AU66" s="159"/>
      <c r="AV66" s="159"/>
      <c r="AW66" s="159"/>
      <c r="AX66" s="159"/>
      <c r="AZ66" s="159"/>
      <c r="BB66" s="159"/>
      <c r="BC66" s="159"/>
      <c r="BD66" s="159"/>
      <c r="BE66" s="159"/>
      <c r="BG66" s="159"/>
    </row>
    <row r="67" spans="6:59" ht="17.25" customHeight="1" x14ac:dyDescent="0.2">
      <c r="F67" s="169"/>
      <c r="G67" s="169"/>
      <c r="H67" s="169"/>
      <c r="I67" s="170"/>
      <c r="K67" s="478">
        <v>16</v>
      </c>
      <c r="L67" s="472"/>
      <c r="M67" s="958"/>
      <c r="N67" s="958"/>
      <c r="O67" s="959"/>
      <c r="P67" s="959"/>
      <c r="Q67" s="133"/>
      <c r="R67" s="473"/>
      <c r="AI67" s="162"/>
      <c r="AK67" s="162"/>
      <c r="AL67" s="162"/>
      <c r="AM67" s="162"/>
      <c r="AN67" s="162"/>
      <c r="AO67" s="162"/>
      <c r="AP67" s="162"/>
      <c r="AQ67" s="162"/>
      <c r="AR67" s="162"/>
      <c r="AS67" s="162"/>
      <c r="AT67" s="162"/>
      <c r="AU67" s="162"/>
      <c r="AV67" s="162"/>
      <c r="AW67" s="162"/>
      <c r="AX67" s="162"/>
      <c r="AZ67" s="162"/>
      <c r="BB67" s="162"/>
      <c r="BC67" s="162"/>
      <c r="BD67" s="162"/>
      <c r="BE67" s="162"/>
      <c r="BG67" s="162"/>
    </row>
    <row r="68" spans="6:59" ht="17.25" customHeight="1" x14ac:dyDescent="0.2">
      <c r="F68" s="169"/>
      <c r="G68" s="169"/>
      <c r="H68" s="169"/>
      <c r="I68" s="170"/>
      <c r="K68" s="478">
        <v>17</v>
      </c>
      <c r="L68" s="472"/>
      <c r="M68" s="958"/>
      <c r="N68" s="958"/>
      <c r="O68" s="959"/>
      <c r="P68" s="959"/>
      <c r="Q68" s="133"/>
      <c r="R68" s="473"/>
    </row>
    <row r="69" spans="6:59" ht="17.25" customHeight="1" x14ac:dyDescent="0.2">
      <c r="F69" s="169"/>
      <c r="G69" s="169"/>
      <c r="H69" s="169"/>
      <c r="I69" s="170"/>
      <c r="K69" s="478">
        <v>18</v>
      </c>
      <c r="L69" s="472"/>
      <c r="M69" s="958"/>
      <c r="N69" s="958"/>
      <c r="O69" s="959"/>
      <c r="P69" s="959"/>
      <c r="Q69" s="133"/>
      <c r="R69" s="473"/>
    </row>
    <row r="70" spans="6:59" ht="17.25" customHeight="1" x14ac:dyDescent="0.2">
      <c r="F70" s="169"/>
      <c r="G70" s="169"/>
      <c r="H70" s="169"/>
      <c r="I70" s="170"/>
      <c r="K70" s="478">
        <v>19</v>
      </c>
      <c r="L70" s="472"/>
      <c r="M70" s="958"/>
      <c r="N70" s="958"/>
      <c r="O70" s="959"/>
      <c r="P70" s="959"/>
      <c r="Q70" s="133"/>
      <c r="R70" s="473"/>
    </row>
    <row r="71" spans="6:59" ht="17.25" customHeight="1" x14ac:dyDescent="0.2">
      <c r="F71" s="169"/>
      <c r="G71" s="169"/>
      <c r="H71" s="169"/>
      <c r="I71" s="170"/>
      <c r="K71" s="478">
        <v>20</v>
      </c>
      <c r="L71" s="472"/>
      <c r="M71" s="958"/>
      <c r="N71" s="958"/>
      <c r="O71" s="959"/>
      <c r="P71" s="959"/>
      <c r="Q71" s="133"/>
      <c r="R71" s="473"/>
    </row>
    <row r="72" spans="6:59" ht="17.25" customHeight="1" x14ac:dyDescent="0.2">
      <c r="F72" s="169"/>
      <c r="G72" s="169"/>
      <c r="H72" s="169"/>
      <c r="I72" s="170"/>
      <c r="K72" s="165"/>
    </row>
    <row r="73" spans="6:59" ht="17.25" customHeight="1" x14ac:dyDescent="0.2">
      <c r="F73" s="169"/>
      <c r="G73" s="169"/>
      <c r="H73" s="169"/>
      <c r="I73" s="170"/>
      <c r="K73" s="165"/>
    </row>
    <row r="74" spans="6:59" ht="17.25" customHeight="1" x14ac:dyDescent="0.2">
      <c r="F74" s="169"/>
      <c r="G74" s="169"/>
      <c r="H74" s="169"/>
      <c r="I74" s="170"/>
    </row>
    <row r="75" spans="6:59" ht="17.25" customHeight="1" x14ac:dyDescent="0.2">
      <c r="F75" s="169"/>
      <c r="G75" s="169"/>
      <c r="H75" s="169"/>
      <c r="I75" s="170"/>
    </row>
    <row r="76" spans="6:59" ht="17.25" customHeight="1" x14ac:dyDescent="0.2">
      <c r="F76" s="169"/>
      <c r="G76" s="169"/>
      <c r="H76" s="169"/>
      <c r="I76" s="170"/>
    </row>
    <row r="77" spans="6:59" ht="17.25" customHeight="1" x14ac:dyDescent="0.2">
      <c r="F77" s="169"/>
      <c r="G77" s="169"/>
      <c r="H77" s="169"/>
      <c r="I77" s="170"/>
    </row>
    <row r="78" spans="6:59" ht="17.25" customHeight="1" x14ac:dyDescent="0.2">
      <c r="F78" s="169"/>
      <c r="G78" s="169"/>
      <c r="H78" s="169"/>
      <c r="I78" s="170"/>
    </row>
    <row r="79" spans="6:59" ht="17.25" customHeight="1" x14ac:dyDescent="0.2">
      <c r="F79" s="169"/>
      <c r="G79" s="169"/>
      <c r="H79" s="169"/>
      <c r="I79" s="170"/>
    </row>
    <row r="80" spans="6:59" ht="17.25" customHeight="1" x14ac:dyDescent="0.2">
      <c r="F80" s="169"/>
      <c r="G80" s="169"/>
      <c r="H80" s="169"/>
      <c r="I80" s="170"/>
    </row>
    <row r="81" spans="6:9" ht="17.25" customHeight="1" x14ac:dyDescent="0.2">
      <c r="F81" s="169"/>
      <c r="G81" s="169"/>
      <c r="H81" s="169"/>
      <c r="I81" s="170"/>
    </row>
    <row r="82" spans="6:9" ht="17.25" customHeight="1" x14ac:dyDescent="0.2">
      <c r="F82" s="169"/>
      <c r="G82" s="169"/>
      <c r="H82" s="169"/>
      <c r="I82" s="170"/>
    </row>
    <row r="83" spans="6:9" ht="17.25" customHeight="1" x14ac:dyDescent="0.2">
      <c r="F83" s="169"/>
      <c r="G83" s="169"/>
      <c r="H83" s="169"/>
      <c r="I83" s="170"/>
    </row>
    <row r="84" spans="6:9" ht="17.25" customHeight="1" x14ac:dyDescent="0.2">
      <c r="F84" s="169"/>
      <c r="G84" s="169"/>
      <c r="H84" s="169"/>
      <c r="I84" s="170"/>
    </row>
    <row r="85" spans="6:9" ht="17.25" customHeight="1" x14ac:dyDescent="0.2">
      <c r="F85" s="169"/>
      <c r="G85" s="169"/>
      <c r="H85" s="169"/>
      <c r="I85" s="170"/>
    </row>
    <row r="86" spans="6:9" ht="17.25" customHeight="1" x14ac:dyDescent="0.2">
      <c r="F86" s="169"/>
      <c r="G86" s="169"/>
      <c r="H86" s="169"/>
      <c r="I86" s="170"/>
    </row>
    <row r="87" spans="6:9" ht="17.25" customHeight="1" x14ac:dyDescent="0.2">
      <c r="F87" s="169"/>
      <c r="G87" s="169"/>
      <c r="H87" s="169"/>
      <c r="I87" s="170"/>
    </row>
    <row r="88" spans="6:9" ht="17.25" customHeight="1" x14ac:dyDescent="0.2">
      <c r="F88" s="169"/>
      <c r="G88" s="169"/>
      <c r="H88" s="169"/>
      <c r="I88" s="170"/>
    </row>
    <row r="89" spans="6:9" ht="17.25" customHeight="1" x14ac:dyDescent="0.2">
      <c r="F89" s="169"/>
      <c r="G89" s="169"/>
      <c r="H89" s="169"/>
      <c r="I89" s="170"/>
    </row>
    <row r="90" spans="6:9" ht="17.25" customHeight="1" x14ac:dyDescent="0.2">
      <c r="F90" s="169"/>
      <c r="G90" s="169"/>
      <c r="H90" s="169"/>
      <c r="I90" s="170"/>
    </row>
    <row r="91" spans="6:9" ht="17.25" customHeight="1" x14ac:dyDescent="0.2">
      <c r="F91" s="169"/>
      <c r="G91" s="169"/>
      <c r="H91" s="169"/>
      <c r="I91" s="170"/>
    </row>
    <row r="92" spans="6:9" ht="17.25" customHeight="1" x14ac:dyDescent="0.2">
      <c r="F92" s="169"/>
      <c r="G92" s="169"/>
      <c r="H92" s="169"/>
      <c r="I92" s="170"/>
    </row>
    <row r="93" spans="6:9" ht="17.25" customHeight="1" x14ac:dyDescent="0.2">
      <c r="F93" s="169"/>
      <c r="G93" s="169"/>
      <c r="H93" s="169"/>
      <c r="I93" s="170"/>
    </row>
    <row r="94" spans="6:9" ht="17.25" customHeight="1" x14ac:dyDescent="0.2">
      <c r="F94" s="169"/>
      <c r="G94" s="169"/>
      <c r="H94" s="169"/>
      <c r="I94" s="170"/>
    </row>
    <row r="95" spans="6:9" ht="17.25" customHeight="1" x14ac:dyDescent="0.2">
      <c r="F95" s="169"/>
      <c r="G95" s="169"/>
      <c r="H95" s="169"/>
      <c r="I95" s="170"/>
    </row>
    <row r="96" spans="6:9" ht="17.25" customHeight="1" x14ac:dyDescent="0.2">
      <c r="F96" s="169"/>
      <c r="G96" s="169"/>
      <c r="H96" s="169"/>
      <c r="I96" s="170"/>
    </row>
    <row r="97" spans="6:9" ht="17.25" customHeight="1" x14ac:dyDescent="0.2">
      <c r="F97" s="169"/>
      <c r="G97" s="169"/>
      <c r="H97" s="169"/>
      <c r="I97" s="170"/>
    </row>
    <row r="98" spans="6:9" ht="17.25" customHeight="1" x14ac:dyDescent="0.2">
      <c r="F98" s="169"/>
      <c r="G98" s="169"/>
      <c r="H98" s="169"/>
      <c r="I98" s="170"/>
    </row>
    <row r="99" spans="6:9" ht="17.25" customHeight="1" x14ac:dyDescent="0.2">
      <c r="F99" s="169"/>
      <c r="G99" s="169"/>
      <c r="H99" s="169"/>
      <c r="I99" s="170"/>
    </row>
    <row r="100" spans="6:9" ht="17.25" customHeight="1" x14ac:dyDescent="0.2">
      <c r="F100" s="169"/>
      <c r="G100" s="169"/>
      <c r="H100" s="169"/>
      <c r="I100" s="170"/>
    </row>
    <row r="101" spans="6:9" ht="17.25" customHeight="1" x14ac:dyDescent="0.2">
      <c r="F101" s="169"/>
      <c r="G101" s="169"/>
      <c r="H101" s="169"/>
      <c r="I101" s="170"/>
    </row>
    <row r="102" spans="6:9" ht="17.25" customHeight="1" x14ac:dyDescent="0.2">
      <c r="F102" s="169"/>
      <c r="G102" s="169"/>
      <c r="H102" s="169"/>
      <c r="I102" s="170"/>
    </row>
    <row r="103" spans="6:9" ht="17.25" customHeight="1" x14ac:dyDescent="0.2">
      <c r="F103" s="169"/>
      <c r="G103" s="169"/>
      <c r="H103" s="169"/>
      <c r="I103" s="170"/>
    </row>
    <row r="104" spans="6:9" ht="17.25" customHeight="1" x14ac:dyDescent="0.2">
      <c r="F104" s="169"/>
      <c r="G104" s="169"/>
      <c r="H104" s="169"/>
      <c r="I104" s="170"/>
    </row>
    <row r="105" spans="6:9" ht="17.25" customHeight="1" x14ac:dyDescent="0.2">
      <c r="F105" s="169"/>
      <c r="G105" s="169"/>
      <c r="H105" s="169"/>
      <c r="I105" s="170"/>
    </row>
    <row r="106" spans="6:9" ht="17.25" customHeight="1" x14ac:dyDescent="0.2">
      <c r="F106" s="169"/>
      <c r="G106" s="169"/>
      <c r="H106" s="169"/>
      <c r="I106" s="170"/>
    </row>
    <row r="107" spans="6:9" ht="17.25" customHeight="1" x14ac:dyDescent="0.2">
      <c r="F107" s="169"/>
      <c r="G107" s="169"/>
      <c r="H107" s="169"/>
      <c r="I107" s="170"/>
    </row>
    <row r="108" spans="6:9" ht="17.25" customHeight="1" x14ac:dyDescent="0.2">
      <c r="F108" s="169"/>
      <c r="G108" s="169"/>
      <c r="H108" s="169"/>
      <c r="I108" s="170"/>
    </row>
    <row r="109" spans="6:9" ht="17.25" customHeight="1" x14ac:dyDescent="0.2">
      <c r="F109" s="169"/>
      <c r="G109" s="169"/>
      <c r="H109" s="169"/>
      <c r="I109" s="170"/>
    </row>
    <row r="110" spans="6:9" ht="17.25" customHeight="1" x14ac:dyDescent="0.2">
      <c r="F110" s="169"/>
      <c r="G110" s="169"/>
      <c r="H110" s="169"/>
      <c r="I110" s="170"/>
    </row>
    <row r="111" spans="6:9" ht="17.25" customHeight="1" x14ac:dyDescent="0.2">
      <c r="F111" s="169"/>
      <c r="G111" s="169"/>
      <c r="H111" s="169"/>
      <c r="I111" s="170"/>
    </row>
    <row r="112" spans="6:9" ht="17.25" customHeight="1" x14ac:dyDescent="0.2">
      <c r="F112" s="169"/>
      <c r="G112" s="169"/>
      <c r="H112" s="169"/>
      <c r="I112" s="170"/>
    </row>
    <row r="113" spans="6:9" ht="17.25" customHeight="1" x14ac:dyDescent="0.2">
      <c r="F113" s="169"/>
      <c r="G113" s="169"/>
      <c r="H113" s="169"/>
      <c r="I113" s="170"/>
    </row>
    <row r="114" spans="6:9" ht="17.25" customHeight="1" x14ac:dyDescent="0.2">
      <c r="F114" s="169"/>
      <c r="G114" s="169"/>
      <c r="H114" s="169"/>
      <c r="I114" s="170"/>
    </row>
    <row r="115" spans="6:9" ht="17.25" customHeight="1" x14ac:dyDescent="0.2">
      <c r="F115" s="169"/>
      <c r="G115" s="169"/>
      <c r="H115" s="169"/>
      <c r="I115" s="170"/>
    </row>
    <row r="116" spans="6:9" ht="17.25" customHeight="1" x14ac:dyDescent="0.2">
      <c r="F116" s="169"/>
      <c r="G116" s="169"/>
      <c r="H116" s="169"/>
      <c r="I116" s="170"/>
    </row>
    <row r="117" spans="6:9" ht="17.25" customHeight="1" x14ac:dyDescent="0.2">
      <c r="F117" s="169"/>
      <c r="G117" s="169"/>
      <c r="H117" s="169"/>
      <c r="I117" s="170"/>
    </row>
    <row r="118" spans="6:9" ht="17.25" customHeight="1" x14ac:dyDescent="0.2">
      <c r="F118" s="169"/>
      <c r="G118" s="169"/>
      <c r="H118" s="169"/>
      <c r="I118" s="170"/>
    </row>
    <row r="119" spans="6:9" ht="17.25" customHeight="1" x14ac:dyDescent="0.2">
      <c r="F119" s="169"/>
      <c r="G119" s="169"/>
      <c r="H119" s="169"/>
      <c r="I119" s="170"/>
    </row>
    <row r="120" spans="6:9" ht="17.25" customHeight="1" x14ac:dyDescent="0.2">
      <c r="F120" s="169"/>
      <c r="G120" s="169"/>
      <c r="H120" s="169"/>
      <c r="I120" s="170"/>
    </row>
    <row r="121" spans="6:9" ht="17.25" customHeight="1" x14ac:dyDescent="0.2">
      <c r="F121" s="169"/>
      <c r="G121" s="169"/>
      <c r="H121" s="169"/>
      <c r="I121" s="170"/>
    </row>
    <row r="122" spans="6:9" ht="17.25" customHeight="1" x14ac:dyDescent="0.2">
      <c r="F122" s="169"/>
      <c r="G122" s="169"/>
      <c r="H122" s="169"/>
      <c r="I122" s="170"/>
    </row>
    <row r="123" spans="6:9" ht="17.25" customHeight="1" x14ac:dyDescent="0.2">
      <c r="F123" s="169"/>
      <c r="G123" s="169"/>
      <c r="H123" s="169"/>
      <c r="I123" s="170"/>
    </row>
    <row r="124" spans="6:9" ht="17.25" customHeight="1" x14ac:dyDescent="0.2">
      <c r="F124" s="169"/>
      <c r="G124" s="169"/>
      <c r="H124" s="169"/>
      <c r="I124" s="170"/>
    </row>
    <row r="125" spans="6:9" ht="17.25" customHeight="1" x14ac:dyDescent="0.2">
      <c r="F125" s="169"/>
      <c r="G125" s="169"/>
      <c r="H125" s="169"/>
      <c r="I125" s="170"/>
    </row>
    <row r="126" spans="6:9" ht="17.25" customHeight="1" x14ac:dyDescent="0.2">
      <c r="F126" s="169"/>
      <c r="G126" s="169"/>
      <c r="H126" s="169"/>
      <c r="I126" s="170"/>
    </row>
    <row r="127" spans="6:9" ht="17.25" customHeight="1" x14ac:dyDescent="0.2">
      <c r="F127" s="169"/>
      <c r="G127" s="169"/>
      <c r="H127" s="169"/>
      <c r="I127" s="170"/>
    </row>
    <row r="128" spans="6:9" ht="17.25" customHeight="1" x14ac:dyDescent="0.2">
      <c r="F128" s="169"/>
      <c r="G128" s="169"/>
      <c r="H128" s="169"/>
      <c r="I128" s="170"/>
    </row>
    <row r="129" spans="6:9" ht="17.25" customHeight="1" x14ac:dyDescent="0.2">
      <c r="F129" s="169"/>
      <c r="G129" s="169"/>
      <c r="H129" s="169"/>
      <c r="I129" s="170"/>
    </row>
    <row r="130" spans="6:9" ht="17.25" customHeight="1" x14ac:dyDescent="0.2">
      <c r="F130" s="169"/>
      <c r="G130" s="169"/>
      <c r="H130" s="169"/>
      <c r="I130" s="170"/>
    </row>
    <row r="131" spans="6:9" ht="17.25" customHeight="1" x14ac:dyDescent="0.2">
      <c r="F131" s="169"/>
      <c r="G131" s="169"/>
      <c r="H131" s="169"/>
      <c r="I131" s="170"/>
    </row>
    <row r="132" spans="6:9" ht="17.25" customHeight="1" x14ac:dyDescent="0.2">
      <c r="F132" s="169"/>
      <c r="G132" s="169"/>
      <c r="H132" s="169"/>
      <c r="I132" s="170"/>
    </row>
    <row r="133" spans="6:9" ht="17.25" customHeight="1" x14ac:dyDescent="0.2">
      <c r="F133" s="169"/>
      <c r="G133" s="169"/>
      <c r="H133" s="169"/>
      <c r="I133" s="170"/>
    </row>
    <row r="134" spans="6:9" ht="17.25" customHeight="1" x14ac:dyDescent="0.2">
      <c r="F134" s="169"/>
      <c r="G134" s="169"/>
      <c r="H134" s="169"/>
      <c r="I134" s="170"/>
    </row>
    <row r="135" spans="6:9" ht="17.25" customHeight="1" x14ac:dyDescent="0.2">
      <c r="F135" s="169"/>
      <c r="G135" s="169"/>
      <c r="H135" s="169"/>
      <c r="I135" s="170"/>
    </row>
    <row r="136" spans="6:9" ht="17.25" customHeight="1" x14ac:dyDescent="0.2">
      <c r="F136" s="169"/>
      <c r="G136" s="169"/>
      <c r="H136" s="169"/>
      <c r="I136" s="170"/>
    </row>
    <row r="137" spans="6:9" ht="17.25" customHeight="1" x14ac:dyDescent="0.2">
      <c r="F137" s="169"/>
      <c r="G137" s="169"/>
      <c r="H137" s="169"/>
      <c r="I137" s="170"/>
    </row>
    <row r="138" spans="6:9" ht="17.25" customHeight="1" x14ac:dyDescent="0.2">
      <c r="F138" s="169"/>
      <c r="G138" s="169"/>
      <c r="H138" s="169"/>
      <c r="I138" s="170"/>
    </row>
    <row r="139" spans="6:9" ht="17.25" customHeight="1" x14ac:dyDescent="0.2">
      <c r="F139" s="169"/>
      <c r="G139" s="169"/>
      <c r="H139" s="169"/>
      <c r="I139" s="170"/>
    </row>
    <row r="140" spans="6:9" ht="17.25" customHeight="1" x14ac:dyDescent="0.2">
      <c r="F140" s="169"/>
      <c r="G140" s="169"/>
      <c r="H140" s="169"/>
      <c r="I140" s="170"/>
    </row>
    <row r="141" spans="6:9" ht="17.25" customHeight="1" x14ac:dyDescent="0.2">
      <c r="F141" s="169"/>
      <c r="G141" s="169"/>
      <c r="H141" s="169"/>
      <c r="I141" s="170"/>
    </row>
    <row r="142" spans="6:9" ht="17.25" customHeight="1" x14ac:dyDescent="0.2">
      <c r="F142" s="169"/>
      <c r="G142" s="169"/>
      <c r="H142" s="169"/>
      <c r="I142" s="170"/>
    </row>
    <row r="143" spans="6:9" ht="17.25" customHeight="1" x14ac:dyDescent="0.2">
      <c r="F143" s="169"/>
      <c r="G143" s="169"/>
      <c r="H143" s="169"/>
      <c r="I143" s="170"/>
    </row>
    <row r="144" spans="6:9" ht="17.25" customHeight="1" x14ac:dyDescent="0.2">
      <c r="F144" s="169"/>
      <c r="G144" s="169"/>
      <c r="H144" s="169"/>
      <c r="I144" s="170"/>
    </row>
    <row r="145" spans="6:9" ht="17.25" customHeight="1" x14ac:dyDescent="0.2">
      <c r="F145" s="169"/>
      <c r="G145" s="169"/>
      <c r="H145" s="169"/>
      <c r="I145" s="170"/>
    </row>
    <row r="146" spans="6:9" ht="17.25" customHeight="1" x14ac:dyDescent="0.2">
      <c r="F146" s="169"/>
      <c r="G146" s="169"/>
      <c r="H146" s="169"/>
      <c r="I146" s="170"/>
    </row>
    <row r="147" spans="6:9" ht="17.25" customHeight="1" x14ac:dyDescent="0.2">
      <c r="F147" s="169"/>
      <c r="G147" s="169"/>
      <c r="H147" s="169"/>
      <c r="I147" s="170"/>
    </row>
    <row r="148" spans="6:9" ht="17.25" customHeight="1" x14ac:dyDescent="0.2">
      <c r="F148" s="169"/>
      <c r="G148" s="169"/>
      <c r="H148" s="169"/>
      <c r="I148" s="170"/>
    </row>
    <row r="149" spans="6:9" ht="17.25" customHeight="1" x14ac:dyDescent="0.2">
      <c r="F149" s="169"/>
      <c r="G149" s="169"/>
      <c r="H149" s="169"/>
      <c r="I149" s="170"/>
    </row>
    <row r="150" spans="6:9" ht="17.25" customHeight="1" x14ac:dyDescent="0.2">
      <c r="F150" s="169"/>
      <c r="G150" s="169"/>
      <c r="H150" s="169"/>
      <c r="I150" s="170"/>
    </row>
    <row r="151" spans="6:9" ht="17.25" customHeight="1" x14ac:dyDescent="0.2">
      <c r="F151" s="169"/>
      <c r="G151" s="169"/>
      <c r="H151" s="169"/>
      <c r="I151" s="170"/>
    </row>
    <row r="152" spans="6:9" ht="17.25" customHeight="1" x14ac:dyDescent="0.2">
      <c r="F152" s="169"/>
      <c r="G152" s="169"/>
      <c r="H152" s="169"/>
      <c r="I152" s="170"/>
    </row>
    <row r="153" spans="6:9" ht="17.25" customHeight="1" x14ac:dyDescent="0.2">
      <c r="F153" s="169"/>
      <c r="G153" s="169"/>
      <c r="H153" s="169"/>
      <c r="I153" s="170"/>
    </row>
    <row r="154" spans="6:9" ht="17.25" customHeight="1" x14ac:dyDescent="0.2">
      <c r="F154" s="169"/>
      <c r="G154" s="169"/>
      <c r="H154" s="169"/>
      <c r="I154" s="170"/>
    </row>
    <row r="155" spans="6:9" ht="17.25" customHeight="1" x14ac:dyDescent="0.2">
      <c r="F155" s="169"/>
      <c r="G155" s="169"/>
      <c r="H155" s="169"/>
      <c r="I155" s="170"/>
    </row>
    <row r="156" spans="6:9" ht="17.25" customHeight="1" x14ac:dyDescent="0.2">
      <c r="F156" s="169"/>
      <c r="G156" s="169"/>
      <c r="H156" s="169"/>
      <c r="I156" s="170"/>
    </row>
    <row r="157" spans="6:9" ht="17.25" customHeight="1" x14ac:dyDescent="0.2">
      <c r="F157" s="169"/>
      <c r="G157" s="169"/>
      <c r="H157" s="169"/>
      <c r="I157" s="170"/>
    </row>
    <row r="158" spans="6:9" ht="17.25" customHeight="1" x14ac:dyDescent="0.2">
      <c r="F158" s="169"/>
      <c r="G158" s="169"/>
      <c r="H158" s="169"/>
      <c r="I158" s="170"/>
    </row>
    <row r="159" spans="6:9" ht="17.25" customHeight="1" x14ac:dyDescent="0.2">
      <c r="F159" s="169"/>
      <c r="G159" s="169"/>
      <c r="H159" s="169"/>
      <c r="I159" s="170"/>
    </row>
    <row r="160" spans="6:9" ht="17.25" customHeight="1" x14ac:dyDescent="0.2">
      <c r="F160" s="169"/>
      <c r="G160" s="169"/>
      <c r="H160" s="169"/>
      <c r="I160" s="170"/>
    </row>
    <row r="161" spans="6:9" ht="17.25" customHeight="1" x14ac:dyDescent="0.2">
      <c r="F161" s="169"/>
      <c r="G161" s="169"/>
      <c r="H161" s="169"/>
      <c r="I161" s="170"/>
    </row>
    <row r="162" spans="6:9" ht="17.25" customHeight="1" x14ac:dyDescent="0.2">
      <c r="F162" s="169"/>
      <c r="G162" s="169"/>
      <c r="H162" s="169"/>
      <c r="I162" s="170"/>
    </row>
    <row r="163" spans="6:9" ht="17.25" customHeight="1" x14ac:dyDescent="0.2">
      <c r="F163" s="169"/>
      <c r="G163" s="169"/>
      <c r="H163" s="169"/>
      <c r="I163" s="170"/>
    </row>
    <row r="164" spans="6:9" ht="17.25" customHeight="1" x14ac:dyDescent="0.2">
      <c r="F164" s="169"/>
      <c r="G164" s="169"/>
      <c r="H164" s="169"/>
      <c r="I164" s="170"/>
    </row>
    <row r="165" spans="6:9" ht="17.25" customHeight="1" x14ac:dyDescent="0.2">
      <c r="F165" s="169"/>
      <c r="G165" s="169"/>
      <c r="H165" s="169"/>
      <c r="I165" s="170"/>
    </row>
    <row r="166" spans="6:9" ht="17.25" customHeight="1" x14ac:dyDescent="0.2">
      <c r="F166" s="169"/>
      <c r="G166" s="169"/>
      <c r="H166" s="169"/>
      <c r="I166" s="170"/>
    </row>
    <row r="167" spans="6:9" ht="17.25" customHeight="1" x14ac:dyDescent="0.2">
      <c r="F167" s="169"/>
      <c r="G167" s="169"/>
      <c r="H167" s="169"/>
      <c r="I167" s="170"/>
    </row>
    <row r="168" spans="6:9" ht="17.25" customHeight="1" x14ac:dyDescent="0.2">
      <c r="F168" s="169"/>
      <c r="G168" s="169"/>
      <c r="H168" s="169"/>
      <c r="I168" s="170"/>
    </row>
    <row r="169" spans="6:9" ht="17.25" customHeight="1" x14ac:dyDescent="0.2">
      <c r="F169" s="169"/>
      <c r="G169" s="169"/>
      <c r="H169" s="169"/>
      <c r="I169" s="170"/>
    </row>
    <row r="170" spans="6:9" ht="17.25" customHeight="1" x14ac:dyDescent="0.2">
      <c r="F170" s="169"/>
      <c r="G170" s="169"/>
      <c r="H170" s="169"/>
      <c r="I170" s="170"/>
    </row>
    <row r="171" spans="6:9" ht="17.25" customHeight="1" x14ac:dyDescent="0.2">
      <c r="F171" s="169"/>
      <c r="G171" s="169"/>
      <c r="H171" s="169"/>
      <c r="I171" s="170"/>
    </row>
    <row r="172" spans="6:9" ht="17.25" customHeight="1" x14ac:dyDescent="0.2">
      <c r="F172" s="169"/>
      <c r="G172" s="169"/>
      <c r="H172" s="169"/>
      <c r="I172" s="170"/>
    </row>
  </sheetData>
  <mergeCells count="58">
    <mergeCell ref="U3:AB3"/>
    <mergeCell ref="AD3:AG3"/>
    <mergeCell ref="P50:Q51"/>
    <mergeCell ref="F48:I48"/>
    <mergeCell ref="U5:W5"/>
    <mergeCell ref="X5:Z5"/>
    <mergeCell ref="AA5:AB5"/>
    <mergeCell ref="AD5:AG5"/>
    <mergeCell ref="F46:I46"/>
    <mergeCell ref="F47:I47"/>
    <mergeCell ref="C7:I7"/>
    <mergeCell ref="K7:M7"/>
    <mergeCell ref="F45:I45"/>
    <mergeCell ref="L48:O48"/>
    <mergeCell ref="P48:U48"/>
    <mergeCell ref="V48:Z48"/>
    <mergeCell ref="M52:N52"/>
    <mergeCell ref="O52:P52"/>
    <mergeCell ref="M51:N51"/>
    <mergeCell ref="L49:Z49"/>
    <mergeCell ref="M53:N53"/>
    <mergeCell ref="O53:P53"/>
    <mergeCell ref="M54:N54"/>
    <mergeCell ref="O54:P54"/>
    <mergeCell ref="M55:N55"/>
    <mergeCell ref="O55:P55"/>
    <mergeCell ref="M56:N56"/>
    <mergeCell ref="O56:P56"/>
    <mergeCell ref="M57:N57"/>
    <mergeCell ref="O57:P57"/>
    <mergeCell ref="M58:N58"/>
    <mergeCell ref="O58:P58"/>
    <mergeCell ref="M59:N59"/>
    <mergeCell ref="O59:P59"/>
    <mergeCell ref="M60:N60"/>
    <mergeCell ref="O60:P60"/>
    <mergeCell ref="M61:N61"/>
    <mergeCell ref="O61:P61"/>
    <mergeCell ref="M62:N62"/>
    <mergeCell ref="O62:P62"/>
    <mergeCell ref="M63:N63"/>
    <mergeCell ref="O63:P63"/>
    <mergeCell ref="M64:N64"/>
    <mergeCell ref="O64:P64"/>
    <mergeCell ref="M65:N65"/>
    <mergeCell ref="O65:P65"/>
    <mergeCell ref="M66:N66"/>
    <mergeCell ref="O66:P66"/>
    <mergeCell ref="M70:N70"/>
    <mergeCell ref="O70:P70"/>
    <mergeCell ref="M71:N71"/>
    <mergeCell ref="O71:P71"/>
    <mergeCell ref="M67:N67"/>
    <mergeCell ref="O67:P67"/>
    <mergeCell ref="M68:N68"/>
    <mergeCell ref="O68:P68"/>
    <mergeCell ref="M69:N69"/>
    <mergeCell ref="O69:P69"/>
  </mergeCells>
  <pageMargins left="0.7" right="0.7" top="0.75" bottom="0.75" header="0.3" footer="0.3"/>
  <pageSetup scale="74"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'SLAB-ROWS'!$S$1:$S$4</xm:f>
          </x14:formula1>
          <xm:sqref>H1</xm:sqref>
        </x14:dataValidation>
        <x14:dataValidation type="list" allowBlank="1" showInputMessage="1" showErrorMessage="1">
          <x14:formula1>
            <xm:f>'SLAB-ROWS'!$U$2:$U$3</xm:f>
          </x14:formula1>
          <xm:sqref>E9:E38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C172"/>
  <sheetViews>
    <sheetView topLeftCell="A4" zoomScaleNormal="100" workbookViewId="0">
      <selection activeCell="L48" sqref="L48:O48"/>
    </sheetView>
  </sheetViews>
  <sheetFormatPr defaultColWidth="9.109375" defaultRowHeight="11.4" x14ac:dyDescent="0.2"/>
  <cols>
    <col min="1" max="1" width="4.6640625" style="152" customWidth="1"/>
    <col min="2" max="2" width="1.5546875" style="152" customWidth="1"/>
    <col min="3" max="3" width="5.109375" style="139" customWidth="1"/>
    <col min="4" max="5" width="29.5546875" style="139" customWidth="1"/>
    <col min="6" max="6" width="17.5546875" style="139" customWidth="1"/>
    <col min="7" max="7" width="19" style="139" hidden="1" customWidth="1"/>
    <col min="8" max="8" width="19" style="139" customWidth="1"/>
    <col min="9" max="9" width="17.33203125" style="139" customWidth="1"/>
    <col min="10" max="10" width="1.5546875" style="139" customWidth="1"/>
    <col min="11" max="12" width="16.88671875" style="139" customWidth="1"/>
    <col min="13" max="13" width="14.44140625" style="139" customWidth="1"/>
    <col min="14" max="14" width="1.5546875" style="139" customWidth="1"/>
    <col min="15" max="15" width="14.44140625" style="139" customWidth="1"/>
    <col min="16" max="16" width="1.44140625" style="139" customWidth="1"/>
    <col min="17" max="17" width="8.33203125" style="159" customWidth="1"/>
    <col min="18" max="18" width="9.5546875" style="159" customWidth="1"/>
    <col min="19" max="19" width="10.109375" style="159" customWidth="1"/>
    <col min="20" max="20" width="4.109375" style="139" customWidth="1"/>
    <col min="21" max="25" width="13.44140625" style="159" customWidth="1"/>
    <col min="26" max="26" width="13.109375" style="159" customWidth="1"/>
    <col min="27" max="28" width="13.44140625" style="159" customWidth="1"/>
    <col min="29" max="16384" width="9.109375" style="139"/>
  </cols>
  <sheetData>
    <row r="1" spans="1:28" s="132" customFormat="1" ht="20.25" customHeight="1" x14ac:dyDescent="0.3">
      <c r="A1" s="286" t="s">
        <v>170</v>
      </c>
      <c r="B1" s="286"/>
      <c r="D1" s="314" t="str">
        <f>BUILDER</f>
        <v>DR Horton</v>
      </c>
      <c r="E1" s="574"/>
      <c r="F1" s="244" t="s">
        <v>400</v>
      </c>
      <c r="H1" s="315" t="s">
        <v>587</v>
      </c>
      <c r="Q1" s="133"/>
      <c r="R1" s="133"/>
      <c r="S1" s="133"/>
      <c r="U1" s="133"/>
      <c r="V1" s="133"/>
      <c r="W1" s="133"/>
      <c r="X1" s="133"/>
      <c r="Y1" s="133"/>
      <c r="Z1" s="133"/>
      <c r="AA1" s="133"/>
      <c r="AB1" s="133"/>
    </row>
    <row r="2" spans="1:28" s="132" customFormat="1" ht="20.25" customHeight="1" x14ac:dyDescent="0.3">
      <c r="A2" s="286" t="s">
        <v>172</v>
      </c>
      <c r="B2" s="286"/>
      <c r="D2" s="316" t="str">
        <f>project</f>
        <v>Greenwich</v>
      </c>
      <c r="E2" s="574"/>
      <c r="F2" s="244" t="s">
        <v>411</v>
      </c>
      <c r="H2" s="317" t="s">
        <v>521</v>
      </c>
      <c r="Q2" s="133"/>
      <c r="R2" s="133"/>
      <c r="S2" s="133"/>
      <c r="U2" s="133"/>
      <c r="V2" s="133"/>
      <c r="W2" s="133"/>
      <c r="X2" s="133"/>
      <c r="Y2" s="133"/>
      <c r="Z2" s="133"/>
      <c r="AA2" s="133"/>
      <c r="AB2" s="133"/>
    </row>
    <row r="3" spans="1:28" s="132" customFormat="1" ht="20.25" customHeight="1" x14ac:dyDescent="0.3">
      <c r="A3" s="286" t="s">
        <v>171</v>
      </c>
      <c r="B3" s="286"/>
      <c r="D3" s="316" t="str">
        <f>jobcode</f>
        <v>DRGW00</v>
      </c>
      <c r="E3" s="574"/>
      <c r="F3" s="244" t="s">
        <v>412</v>
      </c>
      <c r="H3" s="318" t="str">
        <f>RELEASEFW</f>
        <v>04F</v>
      </c>
      <c r="Q3" s="964" t="s">
        <v>566</v>
      </c>
      <c r="R3" s="964"/>
      <c r="S3" s="964"/>
      <c r="U3" s="987" t="s">
        <v>568</v>
      </c>
      <c r="V3" s="988"/>
      <c r="W3" s="988"/>
      <c r="X3" s="988"/>
      <c r="Y3" s="988"/>
      <c r="Z3" s="988"/>
      <c r="AA3" s="988"/>
      <c r="AB3" s="343"/>
    </row>
    <row r="4" spans="1:28" s="132" customFormat="1" ht="20.25" customHeight="1" x14ac:dyDescent="0.3">
      <c r="A4" s="286" t="s">
        <v>382</v>
      </c>
      <c r="B4" s="286"/>
      <c r="D4" s="215" t="str">
        <f>CONCATENATE(C8," ",C9," ",C10," ",C11," ",C12," ",C13," ",C14," ",C15," ",C16," ",C17," ",C18," ",C19," ",C20," ",C21," ",C22," ",C23," ",C24," ",C25," ",C26," ",C27," ",C28," ",C29," ",C30," ",C31," ",C32," ",C33," ",C34," ",C35," ",C36," ",C37," ",)</f>
        <v xml:space="preserve">41    42  43  44  45   46  47  48  49  50         </v>
      </c>
      <c r="E4" s="215"/>
      <c r="Q4" s="209">
        <f>IFERROR(VLOOKUP(Q6,'SAGE IMPORT'!$C:$T,17,FALSE),0)</f>
        <v>0</v>
      </c>
      <c r="R4" s="209">
        <f>IFERROR(VLOOKUP(R6,'SAGE IMPORT'!$C:$T,17,FALSE),0)</f>
        <v>0</v>
      </c>
      <c r="S4" s="209">
        <f>IFERROR(VLOOKUP(S6,'SAGE IMPORT'!$C:$T,17,FALSE),0)</f>
        <v>0</v>
      </c>
      <c r="U4" s="971"/>
      <c r="V4" s="972"/>
      <c r="W4" s="972"/>
      <c r="X4" s="972"/>
      <c r="Y4" s="972"/>
      <c r="Z4" s="972"/>
      <c r="AA4" s="972"/>
      <c r="AB4" s="973"/>
    </row>
    <row r="5" spans="1:28" ht="33" customHeight="1" x14ac:dyDescent="0.2">
      <c r="A5" s="135" t="s">
        <v>384</v>
      </c>
      <c r="B5" s="135"/>
      <c r="C5" s="135" t="s">
        <v>157</v>
      </c>
      <c r="D5" s="135" t="s">
        <v>158</v>
      </c>
      <c r="E5" s="135" t="s">
        <v>177</v>
      </c>
      <c r="F5" s="135" t="s">
        <v>159</v>
      </c>
      <c r="G5" s="281" t="s">
        <v>500</v>
      </c>
      <c r="H5" s="135" t="s">
        <v>499</v>
      </c>
      <c r="I5" s="135" t="s">
        <v>160</v>
      </c>
      <c r="J5" s="136"/>
      <c r="K5" s="136" t="s">
        <v>165</v>
      </c>
      <c r="L5" s="136" t="s">
        <v>165</v>
      </c>
      <c r="M5" s="136" t="s">
        <v>168</v>
      </c>
      <c r="N5" s="136"/>
      <c r="O5" s="137" t="s">
        <v>161</v>
      </c>
      <c r="P5" s="227"/>
      <c r="Q5" s="138" t="s">
        <v>567</v>
      </c>
      <c r="R5" s="138" t="s">
        <v>164</v>
      </c>
      <c r="S5" s="138" t="s">
        <v>140</v>
      </c>
      <c r="U5" s="335" t="s">
        <v>571</v>
      </c>
      <c r="V5" s="335" t="s">
        <v>572</v>
      </c>
      <c r="W5" s="335" t="s">
        <v>573</v>
      </c>
      <c r="X5" s="335" t="s">
        <v>574</v>
      </c>
      <c r="Y5" s="335" t="s">
        <v>575</v>
      </c>
      <c r="Z5" s="335" t="s">
        <v>576</v>
      </c>
      <c r="AA5" s="335" t="s">
        <v>578</v>
      </c>
      <c r="AB5" s="335" t="s">
        <v>586</v>
      </c>
    </row>
    <row r="6" spans="1:28" ht="30.75" customHeight="1" x14ac:dyDescent="0.2">
      <c r="A6" s="141"/>
      <c r="B6" s="141"/>
      <c r="C6" s="979" t="s">
        <v>515</v>
      </c>
      <c r="D6" s="979"/>
      <c r="E6" s="979"/>
      <c r="F6" s="979"/>
      <c r="G6" s="979"/>
      <c r="H6" s="979"/>
      <c r="I6" s="979"/>
      <c r="J6" s="227"/>
      <c r="K6" s="980" t="s">
        <v>351</v>
      </c>
      <c r="L6" s="980"/>
      <c r="M6" s="980"/>
      <c r="N6" s="227"/>
      <c r="O6" s="142"/>
      <c r="P6" s="226"/>
      <c r="Q6" s="210" t="s">
        <v>557</v>
      </c>
      <c r="R6" s="210" t="s">
        <v>556</v>
      </c>
      <c r="S6" s="210" t="s">
        <v>551</v>
      </c>
      <c r="T6" s="211"/>
      <c r="U6" s="339" t="s">
        <v>17</v>
      </c>
      <c r="V6" s="339" t="s">
        <v>17</v>
      </c>
      <c r="W6" s="339" t="s">
        <v>17</v>
      </c>
      <c r="X6" s="339" t="s">
        <v>17</v>
      </c>
      <c r="Y6" s="339" t="s">
        <v>17</v>
      </c>
      <c r="Z6" s="339" t="s">
        <v>17</v>
      </c>
      <c r="AA6" s="339" t="s">
        <v>17</v>
      </c>
      <c r="AB6" s="339" t="s">
        <v>17</v>
      </c>
    </row>
    <row r="7" spans="1:28" ht="10.5" customHeight="1" x14ac:dyDescent="0.2">
      <c r="A7" s="141"/>
      <c r="B7" s="141"/>
      <c r="C7" s="143"/>
      <c r="D7" s="143"/>
      <c r="E7" s="143"/>
      <c r="F7" s="143"/>
      <c r="G7" s="143"/>
      <c r="H7" s="143"/>
      <c r="I7" s="144"/>
      <c r="J7" s="144"/>
      <c r="K7" s="145"/>
      <c r="L7" s="145"/>
      <c r="M7" s="144"/>
      <c r="N7" s="146"/>
      <c r="O7" s="146"/>
      <c r="P7" s="143"/>
      <c r="Q7" s="148"/>
      <c r="R7" s="148"/>
      <c r="S7" s="148"/>
      <c r="U7" s="149"/>
      <c r="V7" s="149"/>
      <c r="W7" s="149"/>
      <c r="X7" s="149"/>
      <c r="Y7" s="149"/>
      <c r="Z7" s="149"/>
      <c r="AA7" s="149"/>
      <c r="AB7" s="149"/>
    </row>
    <row r="8" spans="1:28" s="132" customFormat="1" ht="18.75" customHeight="1" x14ac:dyDescent="0.3">
      <c r="A8" s="204" t="s">
        <v>385</v>
      </c>
      <c r="B8" s="204"/>
      <c r="C8" s="143">
        <v>41</v>
      </c>
      <c r="D8" s="143" t="s">
        <v>891</v>
      </c>
      <c r="E8" s="143" t="s">
        <v>660</v>
      </c>
      <c r="F8" s="649" t="s">
        <v>743</v>
      </c>
      <c r="G8" s="590" t="s">
        <v>871</v>
      </c>
      <c r="H8" s="590" t="s">
        <v>871</v>
      </c>
      <c r="I8" s="359">
        <v>3789</v>
      </c>
      <c r="J8" s="144"/>
      <c r="K8" s="467"/>
      <c r="L8" s="467"/>
      <c r="M8" s="465">
        <f t="shared" ref="M8:M37" si="0">IF(SUM(I8:L8)=0,"",SUM(I8:L8))</f>
        <v>3789</v>
      </c>
      <c r="N8" s="146"/>
      <c r="O8" s="146"/>
      <c r="P8" s="224"/>
      <c r="Q8" s="216">
        <f>SUMIFS('SAGE IMPORT'!$E:$E,'SAGE IMPORT'!$A:$A,'START-FW'!$F8,'SAGE IMPORT'!$B:$B,'START-FW'!$G8,'SAGE IMPORT'!$C:$C,'START-FW'!Q$6)</f>
        <v>0</v>
      </c>
      <c r="R8" s="216">
        <f>SUMIFS('SAGE IMPORT'!$E:$E,'SAGE IMPORT'!$A:$A,'START-FW'!$F8,'SAGE IMPORT'!$B:$B,'START-FW'!$G8,'SAGE IMPORT'!$C:$C,'START-FW'!R$6)</f>
        <v>0</v>
      </c>
      <c r="S8" s="216">
        <f>SUMIFS('SAGE IMPORT'!$E:$E,'SAGE IMPORT'!$A:$A,'START-FW'!$F8,'SAGE IMPORT'!$B:$B,'START-FW'!$G8,'SAGE IMPORT'!$C:$C,'START-FW'!S$6)</f>
        <v>0</v>
      </c>
      <c r="U8" s="344" t="str">
        <f>IF(SUMIFS('FW IMPORT'!$E:$E,'FW IMPORT'!$A:$A,'START-FW'!$F8,'FW IMPORT'!$B:$B,'START-FW'!$G8,'FW IMPORT'!$D:$D,'START-FW'!U$6,'FW IMPORT'!$C:$C,'START-FW'!U$5)=0,"",SUMIFS('FW IMPORT'!$E:$E,'FW IMPORT'!$A:$A,'START-FW'!$F8,'FW IMPORT'!$B:$B,'START-FW'!$G8,'FW IMPORT'!$D:$D,'START-FW'!U$6,'FW IMPORT'!$C:$C,'START-FW'!U$5))</f>
        <v/>
      </c>
      <c r="V8" s="344" t="str">
        <f>IF(SUMIFS('FW IMPORT'!$E:$E,'FW IMPORT'!$A:$A,'START-FW'!$F8,'FW IMPORT'!$B:$B,'START-FW'!$G8,'FW IMPORT'!$D:$D,'START-FW'!V$6,'FW IMPORT'!$C:$C,'START-FW'!V$5)=0,"",SUMIFS('FW IMPORT'!$E:$E,'FW IMPORT'!$A:$A,'START-FW'!$F8,'FW IMPORT'!$B:$B,'START-FW'!$G8,'FW IMPORT'!$D:$D,'START-FW'!V$6,'FW IMPORT'!$C:$C,'START-FW'!V$5))</f>
        <v/>
      </c>
      <c r="W8" s="344" t="str">
        <f>IF(SUMIFS('FW IMPORT'!$E:$E,'FW IMPORT'!$A:$A,'START-FW'!$F8,'FW IMPORT'!$B:$B,'START-FW'!$G8,'FW IMPORT'!$D:$D,'START-FW'!W$6,'FW IMPORT'!$C:$C,'START-FW'!W$5)=0,"",SUMIFS('FW IMPORT'!$E:$E,'FW IMPORT'!$A:$A,'START-FW'!$F8,'FW IMPORT'!$B:$B,'START-FW'!$G8,'FW IMPORT'!$D:$D,'START-FW'!W$6,'FW IMPORT'!$C:$C,'START-FW'!W$5))</f>
        <v/>
      </c>
      <c r="X8" s="344" t="str">
        <f>IF(SUMIFS('FW IMPORT'!$E:$E,'FW IMPORT'!$A:$A,'START-FW'!$F8,'FW IMPORT'!$B:$B,'START-FW'!$G8,'FW IMPORT'!$D:$D,'START-FW'!X$6,'FW IMPORT'!$C:$C,'START-FW'!X$5)=0,"",SUMIFS('FW IMPORT'!$E:$E,'FW IMPORT'!$A:$A,'START-FW'!$F8,'FW IMPORT'!$B:$B,'START-FW'!$G8,'FW IMPORT'!$D:$D,'START-FW'!X$6,'FW IMPORT'!$C:$C,'START-FW'!X$5))</f>
        <v/>
      </c>
      <c r="Y8" s="344" t="str">
        <f>IF(SUMIFS('FW IMPORT'!$E:$E,'FW IMPORT'!$A:$A,'START-FW'!$F8,'FW IMPORT'!$B:$B,'START-FW'!$G8,'FW IMPORT'!$D:$D,'START-FW'!Y$6,'FW IMPORT'!$C:$C,'START-FW'!Y$5)=0,"",SUMIFS('FW IMPORT'!$E:$E,'FW IMPORT'!$A:$A,'START-FW'!$F8,'FW IMPORT'!$B:$B,'START-FW'!$G8,'FW IMPORT'!$D:$D,'START-FW'!Y$6,'FW IMPORT'!$C:$C,'START-FW'!Y$5))</f>
        <v/>
      </c>
      <c r="Z8" s="344" t="str">
        <f>IF(SUMIFS('FW IMPORT'!$E:$E,'FW IMPORT'!$A:$A,'START-FW'!$F8,'FW IMPORT'!$B:$B,'START-FW'!$G8,'FW IMPORT'!$D:$D,'START-FW'!Z$6,'FW IMPORT'!$C:$C,'START-FW'!Z$5)=0,"",SUMIFS('FW IMPORT'!$E:$E,'FW IMPORT'!$A:$A,'START-FW'!$F8,'FW IMPORT'!$B:$B,'START-FW'!$G8,'FW IMPORT'!$D:$D,'START-FW'!Z$6,'FW IMPORT'!$C:$C,'START-FW'!Z$5))</f>
        <v/>
      </c>
      <c r="AA8" s="344" t="str">
        <f>IF(SUMIFS('FW IMPORT'!$E:$E,'FW IMPORT'!$A:$A,'START-FW'!$F8,'FW IMPORT'!$B:$B,'START-FW'!$G8,'FW IMPORT'!$D:$D,'START-FW'!AA$6,'FW IMPORT'!$C:$C,'START-FW'!AA$5)=0,"",SUMIFS('FW IMPORT'!$E:$E,'FW IMPORT'!$A:$A,'START-FW'!$F8,'FW IMPORT'!$B:$B,'START-FW'!$G8,'FW IMPORT'!$D:$D,'START-FW'!AA$6,'FW IMPORT'!$C:$C,'START-FW'!AA$5))</f>
        <v/>
      </c>
      <c r="AB8" s="344" t="str">
        <f>IF(SUMIFS('FW IMPORT'!$E:$E,'FW IMPORT'!$A:$A,'START-FW'!$F8,'FW IMPORT'!$B:$B,'START-FW'!$G8,'FW IMPORT'!$D:$D,'START-FW'!AB$6,'FW IMPORT'!$C:$C,'START-FW'!AB$5)=0,"",SUMIFS('FW IMPORT'!$E:$E,'FW IMPORT'!$A:$A,'START-FW'!$F8,'FW IMPORT'!$B:$B,'START-FW'!$G8,'FW IMPORT'!$D:$D,'START-FW'!AB$6,'FW IMPORT'!$C:$C,'START-FW'!AB$5))</f>
        <v/>
      </c>
    </row>
    <row r="9" spans="1:28" s="132" customFormat="1" ht="18.75" customHeight="1" x14ac:dyDescent="0.3">
      <c r="A9" s="204" t="s">
        <v>385</v>
      </c>
      <c r="B9" s="204"/>
      <c r="C9" s="143"/>
      <c r="D9" s="168"/>
      <c r="E9" s="143"/>
      <c r="F9" s="861" t="s">
        <v>888</v>
      </c>
      <c r="G9" s="861"/>
      <c r="H9" s="169" t="s">
        <v>889</v>
      </c>
      <c r="I9" s="862">
        <v>500</v>
      </c>
      <c r="J9" s="144"/>
      <c r="K9" s="467"/>
      <c r="L9" s="467"/>
      <c r="M9" s="465">
        <f t="shared" si="0"/>
        <v>500</v>
      </c>
      <c r="N9" s="146"/>
      <c r="O9" s="146"/>
      <c r="P9" s="224"/>
      <c r="Q9" s="216">
        <f>SUMIFS('SAGE IMPORT'!$E:$E,'SAGE IMPORT'!$A:$A,'START-FW'!$F9,'SAGE IMPORT'!$B:$B,'START-FW'!$G9,'SAGE IMPORT'!$C:$C,'START-FW'!Q$6)</f>
        <v>0</v>
      </c>
      <c r="R9" s="216">
        <f>SUMIFS('SAGE IMPORT'!$E:$E,'SAGE IMPORT'!$A:$A,'START-FW'!$F9,'SAGE IMPORT'!$B:$B,'START-FW'!$G9,'SAGE IMPORT'!$C:$C,'START-FW'!R$6)</f>
        <v>0</v>
      </c>
      <c r="S9" s="216">
        <f>SUMIFS('SAGE IMPORT'!$E:$E,'SAGE IMPORT'!$A:$A,'START-FW'!$F9,'SAGE IMPORT'!$B:$B,'START-FW'!$G9,'SAGE IMPORT'!$C:$C,'START-FW'!S$6)</f>
        <v>0</v>
      </c>
      <c r="U9" s="344" t="str">
        <f>IF(SUMIFS('FW IMPORT'!$E:$E,'FW IMPORT'!$A:$A,'START-FW'!$F9,'FW IMPORT'!$B:$B,'START-FW'!$G9,'FW IMPORT'!$D:$D,'START-FW'!U$6,'FW IMPORT'!$C:$C,'START-FW'!U$5)=0,"",SUMIFS('FW IMPORT'!$E:$E,'FW IMPORT'!$A:$A,'START-FW'!$F9,'FW IMPORT'!$B:$B,'START-FW'!$G9,'FW IMPORT'!$D:$D,'START-FW'!U$6,'FW IMPORT'!$C:$C,'START-FW'!U$5))</f>
        <v/>
      </c>
      <c r="V9" s="344" t="str">
        <f>IF(SUMIFS('FW IMPORT'!$E:$E,'FW IMPORT'!$A:$A,'START-FW'!$F9,'FW IMPORT'!$B:$B,'START-FW'!$G9,'FW IMPORT'!$D:$D,'START-FW'!V$6,'FW IMPORT'!$C:$C,'START-FW'!V$5)=0,"",SUMIFS('FW IMPORT'!$E:$E,'FW IMPORT'!$A:$A,'START-FW'!$F9,'FW IMPORT'!$B:$B,'START-FW'!$G9,'FW IMPORT'!$D:$D,'START-FW'!V$6,'FW IMPORT'!$C:$C,'START-FW'!V$5))</f>
        <v/>
      </c>
      <c r="W9" s="344" t="str">
        <f>IF(SUMIFS('FW IMPORT'!$E:$E,'FW IMPORT'!$A:$A,'START-FW'!$F9,'FW IMPORT'!$B:$B,'START-FW'!$G9,'FW IMPORT'!$D:$D,'START-FW'!W$6,'FW IMPORT'!$C:$C,'START-FW'!W$5)=0,"",SUMIFS('FW IMPORT'!$E:$E,'FW IMPORT'!$A:$A,'START-FW'!$F9,'FW IMPORT'!$B:$B,'START-FW'!$G9,'FW IMPORT'!$D:$D,'START-FW'!W$6,'FW IMPORT'!$C:$C,'START-FW'!W$5))</f>
        <v/>
      </c>
      <c r="X9" s="344" t="str">
        <f>IF(SUMIFS('FW IMPORT'!$E:$E,'FW IMPORT'!$A:$A,'START-FW'!$F9,'FW IMPORT'!$B:$B,'START-FW'!$G9,'FW IMPORT'!$D:$D,'START-FW'!X$6,'FW IMPORT'!$C:$C,'START-FW'!X$5)=0,"",SUMIFS('FW IMPORT'!$E:$E,'FW IMPORT'!$A:$A,'START-FW'!$F9,'FW IMPORT'!$B:$B,'START-FW'!$G9,'FW IMPORT'!$D:$D,'START-FW'!X$6,'FW IMPORT'!$C:$C,'START-FW'!X$5))</f>
        <v/>
      </c>
      <c r="Y9" s="344" t="str">
        <f>IF(SUMIFS('FW IMPORT'!$E:$E,'FW IMPORT'!$A:$A,'START-FW'!$F9,'FW IMPORT'!$B:$B,'START-FW'!$G9,'FW IMPORT'!$D:$D,'START-FW'!Y$6,'FW IMPORT'!$C:$C,'START-FW'!Y$5)=0,"",SUMIFS('FW IMPORT'!$E:$E,'FW IMPORT'!$A:$A,'START-FW'!$F9,'FW IMPORT'!$B:$B,'START-FW'!$G9,'FW IMPORT'!$D:$D,'START-FW'!Y$6,'FW IMPORT'!$C:$C,'START-FW'!Y$5))</f>
        <v/>
      </c>
      <c r="Z9" s="344" t="str">
        <f>IF(SUMIFS('FW IMPORT'!$E:$E,'FW IMPORT'!$A:$A,'START-FW'!$F9,'FW IMPORT'!$B:$B,'START-FW'!$G9,'FW IMPORT'!$D:$D,'START-FW'!Z$6,'FW IMPORT'!$C:$C,'START-FW'!Z$5)=0,"",SUMIFS('FW IMPORT'!$E:$E,'FW IMPORT'!$A:$A,'START-FW'!$F9,'FW IMPORT'!$B:$B,'START-FW'!$G9,'FW IMPORT'!$D:$D,'START-FW'!Z$6,'FW IMPORT'!$C:$C,'START-FW'!Z$5))</f>
        <v/>
      </c>
      <c r="AA9" s="344" t="str">
        <f>IF(SUMIFS('FW IMPORT'!$E:$E,'FW IMPORT'!$A:$A,'START-FW'!$F9,'FW IMPORT'!$B:$B,'START-FW'!$G9,'FW IMPORT'!$D:$D,'START-FW'!AA$6,'FW IMPORT'!$C:$C,'START-FW'!AA$5)=0,"",SUMIFS('FW IMPORT'!$E:$E,'FW IMPORT'!$A:$A,'START-FW'!$F9,'FW IMPORT'!$B:$B,'START-FW'!$G9,'FW IMPORT'!$D:$D,'START-FW'!AA$6,'FW IMPORT'!$C:$C,'START-FW'!AA$5))</f>
        <v/>
      </c>
      <c r="AB9" s="344" t="str">
        <f>IF(SUMIFS('FW IMPORT'!$E:$E,'FW IMPORT'!$A:$A,'START-FW'!$F9,'FW IMPORT'!$B:$B,'START-FW'!$G9,'FW IMPORT'!$D:$D,'START-FW'!AB$6,'FW IMPORT'!$C:$C,'START-FW'!AB$5)=0,"",SUMIFS('FW IMPORT'!$E:$E,'FW IMPORT'!$A:$A,'START-FW'!$F9,'FW IMPORT'!$B:$B,'START-FW'!$G9,'FW IMPORT'!$D:$D,'START-FW'!AB$6,'FW IMPORT'!$C:$C,'START-FW'!AB$5))</f>
        <v/>
      </c>
    </row>
    <row r="10" spans="1:28" s="132" customFormat="1" ht="18.75" customHeight="1" x14ac:dyDescent="0.3">
      <c r="A10" s="204" t="s">
        <v>385</v>
      </c>
      <c r="B10" s="204"/>
      <c r="C10" s="143"/>
      <c r="D10" s="143"/>
      <c r="E10" s="143"/>
      <c r="F10" s="861" t="s">
        <v>888</v>
      </c>
      <c r="G10" s="861"/>
      <c r="H10" s="169" t="s">
        <v>889</v>
      </c>
      <c r="I10" s="862">
        <v>500</v>
      </c>
      <c r="J10" s="144"/>
      <c r="K10" s="467"/>
      <c r="L10" s="467"/>
      <c r="M10" s="465">
        <f t="shared" si="0"/>
        <v>500</v>
      </c>
      <c r="N10" s="146"/>
      <c r="O10" s="146"/>
      <c r="P10" s="224"/>
      <c r="Q10" s="216">
        <f>SUMIFS('SAGE IMPORT'!$E:$E,'SAGE IMPORT'!$A:$A,'START-FW'!$F10,'SAGE IMPORT'!$B:$B,'START-FW'!$G10,'SAGE IMPORT'!$C:$C,'START-FW'!Q$6)</f>
        <v>0</v>
      </c>
      <c r="R10" s="216">
        <f>SUMIFS('SAGE IMPORT'!$E:$E,'SAGE IMPORT'!$A:$A,'START-FW'!$F10,'SAGE IMPORT'!$B:$B,'START-FW'!$G10,'SAGE IMPORT'!$C:$C,'START-FW'!R$6)</f>
        <v>0</v>
      </c>
      <c r="S10" s="216">
        <f>SUMIFS('SAGE IMPORT'!$E:$E,'SAGE IMPORT'!$A:$A,'START-FW'!$F10,'SAGE IMPORT'!$B:$B,'START-FW'!$G10,'SAGE IMPORT'!$C:$C,'START-FW'!S$6)</f>
        <v>0</v>
      </c>
      <c r="U10" s="344" t="str">
        <f>IF(SUMIFS('FW IMPORT'!$E:$E,'FW IMPORT'!$A:$A,'START-FW'!$F10,'FW IMPORT'!$B:$B,'START-FW'!$G10,'FW IMPORT'!$D:$D,'START-FW'!U$6,'FW IMPORT'!$C:$C,'START-FW'!U$5)=0,"",SUMIFS('FW IMPORT'!$E:$E,'FW IMPORT'!$A:$A,'START-FW'!$F10,'FW IMPORT'!$B:$B,'START-FW'!$G10,'FW IMPORT'!$D:$D,'START-FW'!U$6,'FW IMPORT'!$C:$C,'START-FW'!U$5))</f>
        <v/>
      </c>
      <c r="V10" s="344" t="str">
        <f>IF(SUMIFS('FW IMPORT'!$E:$E,'FW IMPORT'!$A:$A,'START-FW'!$F10,'FW IMPORT'!$B:$B,'START-FW'!$G10,'FW IMPORT'!$D:$D,'START-FW'!V$6,'FW IMPORT'!$C:$C,'START-FW'!V$5)=0,"",SUMIFS('FW IMPORT'!$E:$E,'FW IMPORT'!$A:$A,'START-FW'!$F10,'FW IMPORT'!$B:$B,'START-FW'!$G10,'FW IMPORT'!$D:$D,'START-FW'!V$6,'FW IMPORT'!$C:$C,'START-FW'!V$5))</f>
        <v/>
      </c>
      <c r="W10" s="344" t="str">
        <f>IF(SUMIFS('FW IMPORT'!$E:$E,'FW IMPORT'!$A:$A,'START-FW'!$F10,'FW IMPORT'!$B:$B,'START-FW'!$G10,'FW IMPORT'!$D:$D,'START-FW'!W$6,'FW IMPORT'!$C:$C,'START-FW'!W$5)=0,"",SUMIFS('FW IMPORT'!$E:$E,'FW IMPORT'!$A:$A,'START-FW'!$F10,'FW IMPORT'!$B:$B,'START-FW'!$G10,'FW IMPORT'!$D:$D,'START-FW'!W$6,'FW IMPORT'!$C:$C,'START-FW'!W$5))</f>
        <v/>
      </c>
      <c r="X10" s="344" t="str">
        <f>IF(SUMIFS('FW IMPORT'!$E:$E,'FW IMPORT'!$A:$A,'START-FW'!$F10,'FW IMPORT'!$B:$B,'START-FW'!$G10,'FW IMPORT'!$D:$D,'START-FW'!X$6,'FW IMPORT'!$C:$C,'START-FW'!X$5)=0,"",SUMIFS('FW IMPORT'!$E:$E,'FW IMPORT'!$A:$A,'START-FW'!$F10,'FW IMPORT'!$B:$B,'START-FW'!$G10,'FW IMPORT'!$D:$D,'START-FW'!X$6,'FW IMPORT'!$C:$C,'START-FW'!X$5))</f>
        <v/>
      </c>
      <c r="Y10" s="344" t="str">
        <f>IF(SUMIFS('FW IMPORT'!$E:$E,'FW IMPORT'!$A:$A,'START-FW'!$F10,'FW IMPORT'!$B:$B,'START-FW'!$G10,'FW IMPORT'!$D:$D,'START-FW'!Y$6,'FW IMPORT'!$C:$C,'START-FW'!Y$5)=0,"",SUMIFS('FW IMPORT'!$E:$E,'FW IMPORT'!$A:$A,'START-FW'!$F10,'FW IMPORT'!$B:$B,'START-FW'!$G10,'FW IMPORT'!$D:$D,'START-FW'!Y$6,'FW IMPORT'!$C:$C,'START-FW'!Y$5))</f>
        <v/>
      </c>
      <c r="Z10" s="344" t="str">
        <f>IF(SUMIFS('FW IMPORT'!$E:$E,'FW IMPORT'!$A:$A,'START-FW'!$F10,'FW IMPORT'!$B:$B,'START-FW'!$G10,'FW IMPORT'!$D:$D,'START-FW'!Z$6,'FW IMPORT'!$C:$C,'START-FW'!Z$5)=0,"",SUMIFS('FW IMPORT'!$E:$E,'FW IMPORT'!$A:$A,'START-FW'!$F10,'FW IMPORT'!$B:$B,'START-FW'!$G10,'FW IMPORT'!$D:$D,'START-FW'!Z$6,'FW IMPORT'!$C:$C,'START-FW'!Z$5))</f>
        <v/>
      </c>
      <c r="AA10" s="344" t="str">
        <f>IF(SUMIFS('FW IMPORT'!$E:$E,'FW IMPORT'!$A:$A,'START-FW'!$F10,'FW IMPORT'!$B:$B,'START-FW'!$G10,'FW IMPORT'!$D:$D,'START-FW'!AA$6,'FW IMPORT'!$C:$C,'START-FW'!AA$5)=0,"",SUMIFS('FW IMPORT'!$E:$E,'FW IMPORT'!$A:$A,'START-FW'!$F10,'FW IMPORT'!$B:$B,'START-FW'!$G10,'FW IMPORT'!$D:$D,'START-FW'!AA$6,'FW IMPORT'!$C:$C,'START-FW'!AA$5))</f>
        <v/>
      </c>
      <c r="AB10" s="344" t="str">
        <f>IF(SUMIFS('FW IMPORT'!$E:$E,'FW IMPORT'!$A:$A,'START-FW'!$F10,'FW IMPORT'!$B:$B,'START-FW'!$G10,'FW IMPORT'!$D:$D,'START-FW'!AB$6,'FW IMPORT'!$C:$C,'START-FW'!AB$5)=0,"",SUMIFS('FW IMPORT'!$E:$E,'FW IMPORT'!$A:$A,'START-FW'!$F10,'FW IMPORT'!$B:$B,'START-FW'!$G10,'FW IMPORT'!$D:$D,'START-FW'!AB$6,'FW IMPORT'!$C:$C,'START-FW'!AB$5))</f>
        <v/>
      </c>
    </row>
    <row r="11" spans="1:28" s="132" customFormat="1" ht="18.75" customHeight="1" x14ac:dyDescent="0.3">
      <c r="A11" s="204" t="s">
        <v>385</v>
      </c>
      <c r="B11" s="204"/>
      <c r="C11" s="143"/>
      <c r="D11" s="168"/>
      <c r="E11" s="143"/>
      <c r="F11" s="143"/>
      <c r="G11" s="143"/>
      <c r="H11" s="143"/>
      <c r="I11" s="469"/>
      <c r="J11" s="144"/>
      <c r="K11" s="467"/>
      <c r="L11" s="467"/>
      <c r="M11" s="465" t="str">
        <f t="shared" si="0"/>
        <v/>
      </c>
      <c r="N11" s="146"/>
      <c r="O11" s="146"/>
      <c r="P11" s="224"/>
      <c r="Q11" s="216">
        <f>SUMIFS('SAGE IMPORT'!$E:$E,'SAGE IMPORT'!$A:$A,'START-FW'!$F11,'SAGE IMPORT'!$B:$B,'START-FW'!$G11,'SAGE IMPORT'!$C:$C,'START-FW'!Q$6)</f>
        <v>0</v>
      </c>
      <c r="R11" s="216">
        <f>SUMIFS('SAGE IMPORT'!$E:$E,'SAGE IMPORT'!$A:$A,'START-FW'!$F11,'SAGE IMPORT'!$B:$B,'START-FW'!$G11,'SAGE IMPORT'!$C:$C,'START-FW'!R$6)</f>
        <v>0</v>
      </c>
      <c r="S11" s="216">
        <f>SUMIFS('SAGE IMPORT'!$E:$E,'SAGE IMPORT'!$A:$A,'START-FW'!$F11,'SAGE IMPORT'!$B:$B,'START-FW'!$G11,'SAGE IMPORT'!$C:$C,'START-FW'!S$6)</f>
        <v>0</v>
      </c>
      <c r="U11" s="344" t="str">
        <f>IF(SUMIFS('FW IMPORT'!$E:$E,'FW IMPORT'!$A:$A,'START-FW'!$F11,'FW IMPORT'!$B:$B,'START-FW'!$G11,'FW IMPORT'!$D:$D,'START-FW'!U$6,'FW IMPORT'!$C:$C,'START-FW'!U$5)=0,"",SUMIFS('FW IMPORT'!$E:$E,'FW IMPORT'!$A:$A,'START-FW'!$F11,'FW IMPORT'!$B:$B,'START-FW'!$G11,'FW IMPORT'!$D:$D,'START-FW'!U$6,'FW IMPORT'!$C:$C,'START-FW'!U$5))</f>
        <v/>
      </c>
      <c r="V11" s="344" t="str">
        <f>IF(SUMIFS('FW IMPORT'!$E:$E,'FW IMPORT'!$A:$A,'START-FW'!$F11,'FW IMPORT'!$B:$B,'START-FW'!$G11,'FW IMPORT'!$D:$D,'START-FW'!V$6,'FW IMPORT'!$C:$C,'START-FW'!V$5)=0,"",SUMIFS('FW IMPORT'!$E:$E,'FW IMPORT'!$A:$A,'START-FW'!$F11,'FW IMPORT'!$B:$B,'START-FW'!$G11,'FW IMPORT'!$D:$D,'START-FW'!V$6,'FW IMPORT'!$C:$C,'START-FW'!V$5))</f>
        <v/>
      </c>
      <c r="W11" s="344" t="str">
        <f>IF(SUMIFS('FW IMPORT'!$E:$E,'FW IMPORT'!$A:$A,'START-FW'!$F11,'FW IMPORT'!$B:$B,'START-FW'!$G11,'FW IMPORT'!$D:$D,'START-FW'!W$6,'FW IMPORT'!$C:$C,'START-FW'!W$5)=0,"",SUMIFS('FW IMPORT'!$E:$E,'FW IMPORT'!$A:$A,'START-FW'!$F11,'FW IMPORT'!$B:$B,'START-FW'!$G11,'FW IMPORT'!$D:$D,'START-FW'!W$6,'FW IMPORT'!$C:$C,'START-FW'!W$5))</f>
        <v/>
      </c>
      <c r="X11" s="344" t="str">
        <f>IF(SUMIFS('FW IMPORT'!$E:$E,'FW IMPORT'!$A:$A,'START-FW'!$F11,'FW IMPORT'!$B:$B,'START-FW'!$G11,'FW IMPORT'!$D:$D,'START-FW'!X$6,'FW IMPORT'!$C:$C,'START-FW'!X$5)=0,"",SUMIFS('FW IMPORT'!$E:$E,'FW IMPORT'!$A:$A,'START-FW'!$F11,'FW IMPORT'!$B:$B,'START-FW'!$G11,'FW IMPORT'!$D:$D,'START-FW'!X$6,'FW IMPORT'!$C:$C,'START-FW'!X$5))</f>
        <v/>
      </c>
      <c r="Y11" s="344" t="str">
        <f>IF(SUMIFS('FW IMPORT'!$E:$E,'FW IMPORT'!$A:$A,'START-FW'!$F11,'FW IMPORT'!$B:$B,'START-FW'!$G11,'FW IMPORT'!$D:$D,'START-FW'!Y$6,'FW IMPORT'!$C:$C,'START-FW'!Y$5)=0,"",SUMIFS('FW IMPORT'!$E:$E,'FW IMPORT'!$A:$A,'START-FW'!$F11,'FW IMPORT'!$B:$B,'START-FW'!$G11,'FW IMPORT'!$D:$D,'START-FW'!Y$6,'FW IMPORT'!$C:$C,'START-FW'!Y$5))</f>
        <v/>
      </c>
      <c r="Z11" s="344" t="str">
        <f>IF(SUMIFS('FW IMPORT'!$E:$E,'FW IMPORT'!$A:$A,'START-FW'!$F11,'FW IMPORT'!$B:$B,'START-FW'!$G11,'FW IMPORT'!$D:$D,'START-FW'!Z$6,'FW IMPORT'!$C:$C,'START-FW'!Z$5)=0,"",SUMIFS('FW IMPORT'!$E:$E,'FW IMPORT'!$A:$A,'START-FW'!$F11,'FW IMPORT'!$B:$B,'START-FW'!$G11,'FW IMPORT'!$D:$D,'START-FW'!Z$6,'FW IMPORT'!$C:$C,'START-FW'!Z$5))</f>
        <v/>
      </c>
      <c r="AA11" s="344" t="str">
        <f>IF(SUMIFS('FW IMPORT'!$E:$E,'FW IMPORT'!$A:$A,'START-FW'!$F11,'FW IMPORT'!$B:$B,'START-FW'!$G11,'FW IMPORT'!$D:$D,'START-FW'!AA$6,'FW IMPORT'!$C:$C,'START-FW'!AA$5)=0,"",SUMIFS('FW IMPORT'!$E:$E,'FW IMPORT'!$A:$A,'START-FW'!$F11,'FW IMPORT'!$B:$B,'START-FW'!$G11,'FW IMPORT'!$D:$D,'START-FW'!AA$6,'FW IMPORT'!$C:$C,'START-FW'!AA$5))</f>
        <v/>
      </c>
      <c r="AB11" s="344" t="str">
        <f>IF(SUMIFS('FW IMPORT'!$E:$E,'FW IMPORT'!$A:$A,'START-FW'!$F11,'FW IMPORT'!$B:$B,'START-FW'!$G11,'FW IMPORT'!$D:$D,'START-FW'!AB$6,'FW IMPORT'!$C:$C,'START-FW'!AB$5)=0,"",SUMIFS('FW IMPORT'!$E:$E,'FW IMPORT'!$A:$A,'START-FW'!$F11,'FW IMPORT'!$B:$B,'START-FW'!$G11,'FW IMPORT'!$D:$D,'START-FW'!AB$6,'FW IMPORT'!$C:$C,'START-FW'!AB$5))</f>
        <v/>
      </c>
    </row>
    <row r="12" spans="1:28" s="132" customFormat="1" ht="18.75" customHeight="1" x14ac:dyDescent="0.3">
      <c r="A12" s="204" t="s">
        <v>385</v>
      </c>
      <c r="B12" s="204"/>
      <c r="C12" s="143">
        <v>42</v>
      </c>
      <c r="D12" s="143" t="s">
        <v>892</v>
      </c>
      <c r="E12" s="143" t="s">
        <v>659</v>
      </c>
      <c r="F12" s="649" t="s">
        <v>744</v>
      </c>
      <c r="G12" s="650" t="s">
        <v>865</v>
      </c>
      <c r="H12" s="590" t="s">
        <v>875</v>
      </c>
      <c r="I12" s="359">
        <v>2290</v>
      </c>
      <c r="J12" s="144"/>
      <c r="K12" s="467"/>
      <c r="L12" s="467"/>
      <c r="M12" s="465">
        <f t="shared" si="0"/>
        <v>2290</v>
      </c>
      <c r="N12" s="146"/>
      <c r="O12" s="146"/>
      <c r="P12" s="224"/>
      <c r="Q12" s="216">
        <f>SUMIFS('SAGE IMPORT'!$E:$E,'SAGE IMPORT'!$A:$A,'START-FW'!$F12,'SAGE IMPORT'!$B:$B,'START-FW'!$G12,'SAGE IMPORT'!$C:$C,'START-FW'!Q$6)</f>
        <v>0</v>
      </c>
      <c r="R12" s="216">
        <f>SUMIFS('SAGE IMPORT'!$E:$E,'SAGE IMPORT'!$A:$A,'START-FW'!$F12,'SAGE IMPORT'!$B:$B,'START-FW'!$G12,'SAGE IMPORT'!$C:$C,'START-FW'!R$6)</f>
        <v>0</v>
      </c>
      <c r="S12" s="216">
        <f>SUMIFS('SAGE IMPORT'!$E:$E,'SAGE IMPORT'!$A:$A,'START-FW'!$F12,'SAGE IMPORT'!$B:$B,'START-FW'!$G12,'SAGE IMPORT'!$C:$C,'START-FW'!S$6)</f>
        <v>0</v>
      </c>
      <c r="U12" s="344" t="str">
        <f>IF(SUMIFS('FW IMPORT'!$E:$E,'FW IMPORT'!$A:$A,'START-FW'!$F12,'FW IMPORT'!$B:$B,'START-FW'!$G12,'FW IMPORT'!$D:$D,'START-FW'!U$6,'FW IMPORT'!$C:$C,'START-FW'!U$5)=0,"",SUMIFS('FW IMPORT'!$E:$E,'FW IMPORT'!$A:$A,'START-FW'!$F12,'FW IMPORT'!$B:$B,'START-FW'!$G12,'FW IMPORT'!$D:$D,'START-FW'!U$6,'FW IMPORT'!$C:$C,'START-FW'!U$5))</f>
        <v/>
      </c>
      <c r="V12" s="344" t="str">
        <f>IF(SUMIFS('FW IMPORT'!$E:$E,'FW IMPORT'!$A:$A,'START-FW'!$F12,'FW IMPORT'!$B:$B,'START-FW'!$G12,'FW IMPORT'!$D:$D,'START-FW'!V$6,'FW IMPORT'!$C:$C,'START-FW'!V$5)=0,"",SUMIFS('FW IMPORT'!$E:$E,'FW IMPORT'!$A:$A,'START-FW'!$F12,'FW IMPORT'!$B:$B,'START-FW'!$G12,'FW IMPORT'!$D:$D,'START-FW'!V$6,'FW IMPORT'!$C:$C,'START-FW'!V$5))</f>
        <v/>
      </c>
      <c r="W12" s="344" t="str">
        <f>IF(SUMIFS('FW IMPORT'!$E:$E,'FW IMPORT'!$A:$A,'START-FW'!$F12,'FW IMPORT'!$B:$B,'START-FW'!$G12,'FW IMPORT'!$D:$D,'START-FW'!W$6,'FW IMPORT'!$C:$C,'START-FW'!W$5)=0,"",SUMIFS('FW IMPORT'!$E:$E,'FW IMPORT'!$A:$A,'START-FW'!$F12,'FW IMPORT'!$B:$B,'START-FW'!$G12,'FW IMPORT'!$D:$D,'START-FW'!W$6,'FW IMPORT'!$C:$C,'START-FW'!W$5))</f>
        <v/>
      </c>
      <c r="X12" s="344" t="str">
        <f>IF(SUMIFS('FW IMPORT'!$E:$E,'FW IMPORT'!$A:$A,'START-FW'!$F12,'FW IMPORT'!$B:$B,'START-FW'!$G12,'FW IMPORT'!$D:$D,'START-FW'!X$6,'FW IMPORT'!$C:$C,'START-FW'!X$5)=0,"",SUMIFS('FW IMPORT'!$E:$E,'FW IMPORT'!$A:$A,'START-FW'!$F12,'FW IMPORT'!$B:$B,'START-FW'!$G12,'FW IMPORT'!$D:$D,'START-FW'!X$6,'FW IMPORT'!$C:$C,'START-FW'!X$5))</f>
        <v/>
      </c>
      <c r="Y12" s="344" t="str">
        <f>IF(SUMIFS('FW IMPORT'!$E:$E,'FW IMPORT'!$A:$A,'START-FW'!$F12,'FW IMPORT'!$B:$B,'START-FW'!$G12,'FW IMPORT'!$D:$D,'START-FW'!Y$6,'FW IMPORT'!$C:$C,'START-FW'!Y$5)=0,"",SUMIFS('FW IMPORT'!$E:$E,'FW IMPORT'!$A:$A,'START-FW'!$F12,'FW IMPORT'!$B:$B,'START-FW'!$G12,'FW IMPORT'!$D:$D,'START-FW'!Y$6,'FW IMPORT'!$C:$C,'START-FW'!Y$5))</f>
        <v/>
      </c>
      <c r="Z12" s="344" t="str">
        <f>IF(SUMIFS('FW IMPORT'!$E:$E,'FW IMPORT'!$A:$A,'START-FW'!$F12,'FW IMPORT'!$B:$B,'START-FW'!$G12,'FW IMPORT'!$D:$D,'START-FW'!Z$6,'FW IMPORT'!$C:$C,'START-FW'!Z$5)=0,"",SUMIFS('FW IMPORT'!$E:$E,'FW IMPORT'!$A:$A,'START-FW'!$F12,'FW IMPORT'!$B:$B,'START-FW'!$G12,'FW IMPORT'!$D:$D,'START-FW'!Z$6,'FW IMPORT'!$C:$C,'START-FW'!Z$5))</f>
        <v/>
      </c>
      <c r="AA12" s="344" t="str">
        <f>IF(SUMIFS('FW IMPORT'!$E:$E,'FW IMPORT'!$A:$A,'START-FW'!$F12,'FW IMPORT'!$B:$B,'START-FW'!$G12,'FW IMPORT'!$D:$D,'START-FW'!AA$6,'FW IMPORT'!$C:$C,'START-FW'!AA$5)=0,"",SUMIFS('FW IMPORT'!$E:$E,'FW IMPORT'!$A:$A,'START-FW'!$F12,'FW IMPORT'!$B:$B,'START-FW'!$G12,'FW IMPORT'!$D:$D,'START-FW'!AA$6,'FW IMPORT'!$C:$C,'START-FW'!AA$5))</f>
        <v/>
      </c>
      <c r="AB12" s="344" t="str">
        <f>IF(SUMIFS('FW IMPORT'!$E:$E,'FW IMPORT'!$A:$A,'START-FW'!$F12,'FW IMPORT'!$B:$B,'START-FW'!$G12,'FW IMPORT'!$D:$D,'START-FW'!AB$6,'FW IMPORT'!$C:$C,'START-FW'!AB$5)=0,"",SUMIFS('FW IMPORT'!$E:$E,'FW IMPORT'!$A:$A,'START-FW'!$F12,'FW IMPORT'!$B:$B,'START-FW'!$G12,'FW IMPORT'!$D:$D,'START-FW'!AB$6,'FW IMPORT'!$C:$C,'START-FW'!AB$5))</f>
        <v/>
      </c>
    </row>
    <row r="13" spans="1:28" s="132" customFormat="1" ht="18.75" customHeight="1" x14ac:dyDescent="0.3">
      <c r="A13" s="204" t="s">
        <v>385</v>
      </c>
      <c r="B13" s="204"/>
      <c r="C13" s="143"/>
      <c r="D13" s="168"/>
      <c r="E13" s="143"/>
      <c r="F13" s="357"/>
      <c r="G13" s="358"/>
      <c r="H13" s="330"/>
      <c r="I13" s="468"/>
      <c r="J13" s="144"/>
      <c r="K13" s="467"/>
      <c r="L13" s="467"/>
      <c r="M13" s="465" t="str">
        <f t="shared" si="0"/>
        <v/>
      </c>
      <c r="N13" s="146"/>
      <c r="O13" s="146"/>
      <c r="P13" s="224"/>
      <c r="Q13" s="216">
        <f>SUMIFS('SAGE IMPORT'!$E:$E,'SAGE IMPORT'!$A:$A,'START-FW'!$F13,'SAGE IMPORT'!$B:$B,'START-FW'!$G13,'SAGE IMPORT'!$C:$C,'START-FW'!Q$6)</f>
        <v>0</v>
      </c>
      <c r="R13" s="216">
        <f>SUMIFS('SAGE IMPORT'!$E:$E,'SAGE IMPORT'!$A:$A,'START-FW'!$F13,'SAGE IMPORT'!$B:$B,'START-FW'!$G13,'SAGE IMPORT'!$C:$C,'START-FW'!R$6)</f>
        <v>0</v>
      </c>
      <c r="S13" s="216">
        <f>SUMIFS('SAGE IMPORT'!$E:$E,'SAGE IMPORT'!$A:$A,'START-FW'!$F13,'SAGE IMPORT'!$B:$B,'START-FW'!$G13,'SAGE IMPORT'!$C:$C,'START-FW'!S$6)</f>
        <v>0</v>
      </c>
      <c r="U13" s="344" t="str">
        <f>IF(SUMIFS('FW IMPORT'!$E:$E,'FW IMPORT'!$A:$A,'START-FW'!$F13,'FW IMPORT'!$B:$B,'START-FW'!$G13,'FW IMPORT'!$D:$D,'START-FW'!U$6,'FW IMPORT'!$C:$C,'START-FW'!U$5)=0,"",SUMIFS('FW IMPORT'!$E:$E,'FW IMPORT'!$A:$A,'START-FW'!$F13,'FW IMPORT'!$B:$B,'START-FW'!$G13,'FW IMPORT'!$D:$D,'START-FW'!U$6,'FW IMPORT'!$C:$C,'START-FW'!U$5))</f>
        <v/>
      </c>
      <c r="V13" s="344" t="str">
        <f>IF(SUMIFS('FW IMPORT'!$E:$E,'FW IMPORT'!$A:$A,'START-FW'!$F13,'FW IMPORT'!$B:$B,'START-FW'!$G13,'FW IMPORT'!$D:$D,'START-FW'!V$6,'FW IMPORT'!$C:$C,'START-FW'!V$5)=0,"",SUMIFS('FW IMPORT'!$E:$E,'FW IMPORT'!$A:$A,'START-FW'!$F13,'FW IMPORT'!$B:$B,'START-FW'!$G13,'FW IMPORT'!$D:$D,'START-FW'!V$6,'FW IMPORT'!$C:$C,'START-FW'!V$5))</f>
        <v/>
      </c>
      <c r="W13" s="344" t="str">
        <f>IF(SUMIFS('FW IMPORT'!$E:$E,'FW IMPORT'!$A:$A,'START-FW'!$F13,'FW IMPORT'!$B:$B,'START-FW'!$G13,'FW IMPORT'!$D:$D,'START-FW'!W$6,'FW IMPORT'!$C:$C,'START-FW'!W$5)=0,"",SUMIFS('FW IMPORT'!$E:$E,'FW IMPORT'!$A:$A,'START-FW'!$F13,'FW IMPORT'!$B:$B,'START-FW'!$G13,'FW IMPORT'!$D:$D,'START-FW'!W$6,'FW IMPORT'!$C:$C,'START-FW'!W$5))</f>
        <v/>
      </c>
      <c r="X13" s="344" t="str">
        <f>IF(SUMIFS('FW IMPORT'!$E:$E,'FW IMPORT'!$A:$A,'START-FW'!$F13,'FW IMPORT'!$B:$B,'START-FW'!$G13,'FW IMPORT'!$D:$D,'START-FW'!X$6,'FW IMPORT'!$C:$C,'START-FW'!X$5)=0,"",SUMIFS('FW IMPORT'!$E:$E,'FW IMPORT'!$A:$A,'START-FW'!$F13,'FW IMPORT'!$B:$B,'START-FW'!$G13,'FW IMPORT'!$D:$D,'START-FW'!X$6,'FW IMPORT'!$C:$C,'START-FW'!X$5))</f>
        <v/>
      </c>
      <c r="Y13" s="344" t="str">
        <f>IF(SUMIFS('FW IMPORT'!$E:$E,'FW IMPORT'!$A:$A,'START-FW'!$F13,'FW IMPORT'!$B:$B,'START-FW'!$G13,'FW IMPORT'!$D:$D,'START-FW'!Y$6,'FW IMPORT'!$C:$C,'START-FW'!Y$5)=0,"",SUMIFS('FW IMPORT'!$E:$E,'FW IMPORT'!$A:$A,'START-FW'!$F13,'FW IMPORT'!$B:$B,'START-FW'!$G13,'FW IMPORT'!$D:$D,'START-FW'!Y$6,'FW IMPORT'!$C:$C,'START-FW'!Y$5))</f>
        <v/>
      </c>
      <c r="Z13" s="344" t="str">
        <f>IF(SUMIFS('FW IMPORT'!$E:$E,'FW IMPORT'!$A:$A,'START-FW'!$F13,'FW IMPORT'!$B:$B,'START-FW'!$G13,'FW IMPORT'!$D:$D,'START-FW'!Z$6,'FW IMPORT'!$C:$C,'START-FW'!Z$5)=0,"",SUMIFS('FW IMPORT'!$E:$E,'FW IMPORT'!$A:$A,'START-FW'!$F13,'FW IMPORT'!$B:$B,'START-FW'!$G13,'FW IMPORT'!$D:$D,'START-FW'!Z$6,'FW IMPORT'!$C:$C,'START-FW'!Z$5))</f>
        <v/>
      </c>
      <c r="AA13" s="344" t="str">
        <f>IF(SUMIFS('FW IMPORT'!$E:$E,'FW IMPORT'!$A:$A,'START-FW'!$F13,'FW IMPORT'!$B:$B,'START-FW'!$G13,'FW IMPORT'!$D:$D,'START-FW'!AA$6,'FW IMPORT'!$C:$C,'START-FW'!AA$5)=0,"",SUMIFS('FW IMPORT'!$E:$E,'FW IMPORT'!$A:$A,'START-FW'!$F13,'FW IMPORT'!$B:$B,'START-FW'!$G13,'FW IMPORT'!$D:$D,'START-FW'!AA$6,'FW IMPORT'!$C:$C,'START-FW'!AA$5))</f>
        <v/>
      </c>
      <c r="AB13" s="344" t="str">
        <f>IF(SUMIFS('FW IMPORT'!$E:$E,'FW IMPORT'!$A:$A,'START-FW'!$F13,'FW IMPORT'!$B:$B,'START-FW'!$G13,'FW IMPORT'!$D:$D,'START-FW'!AB$6,'FW IMPORT'!$C:$C,'START-FW'!AB$5)=0,"",SUMIFS('FW IMPORT'!$E:$E,'FW IMPORT'!$A:$A,'START-FW'!$F13,'FW IMPORT'!$B:$B,'START-FW'!$G13,'FW IMPORT'!$D:$D,'START-FW'!AB$6,'FW IMPORT'!$C:$C,'START-FW'!AB$5))</f>
        <v/>
      </c>
    </row>
    <row r="14" spans="1:28" s="132" customFormat="1" ht="18.75" customHeight="1" x14ac:dyDescent="0.3">
      <c r="A14" s="204" t="s">
        <v>385</v>
      </c>
      <c r="B14" s="204"/>
      <c r="C14" s="143">
        <v>43</v>
      </c>
      <c r="D14" s="143" t="s">
        <v>893</v>
      </c>
      <c r="E14" s="143" t="s">
        <v>660</v>
      </c>
      <c r="F14" s="649" t="s">
        <v>742</v>
      </c>
      <c r="G14" s="590" t="s">
        <v>740</v>
      </c>
      <c r="H14" s="590" t="s">
        <v>740</v>
      </c>
      <c r="I14" s="359">
        <v>3574</v>
      </c>
      <c r="J14" s="144"/>
      <c r="K14" s="467"/>
      <c r="L14" s="467"/>
      <c r="M14" s="465">
        <f t="shared" si="0"/>
        <v>3574</v>
      </c>
      <c r="N14" s="146"/>
      <c r="O14" s="146"/>
      <c r="P14" s="224"/>
      <c r="Q14" s="216">
        <f>SUMIFS('SAGE IMPORT'!$E:$E,'SAGE IMPORT'!$A:$A,'START-FW'!$F14,'SAGE IMPORT'!$B:$B,'START-FW'!$G14,'SAGE IMPORT'!$C:$C,'START-FW'!Q$6)</f>
        <v>0</v>
      </c>
      <c r="R14" s="216">
        <f>SUMIFS('SAGE IMPORT'!$E:$E,'SAGE IMPORT'!$A:$A,'START-FW'!$F14,'SAGE IMPORT'!$B:$B,'START-FW'!$G14,'SAGE IMPORT'!$C:$C,'START-FW'!R$6)</f>
        <v>0</v>
      </c>
      <c r="S14" s="216">
        <f>SUMIFS('SAGE IMPORT'!$E:$E,'SAGE IMPORT'!$A:$A,'START-FW'!$F14,'SAGE IMPORT'!$B:$B,'START-FW'!$G14,'SAGE IMPORT'!$C:$C,'START-FW'!S$6)</f>
        <v>0</v>
      </c>
      <c r="U14" s="344" t="str">
        <f>IF(SUMIFS('FW IMPORT'!$E:$E,'FW IMPORT'!$A:$A,'START-FW'!$F14,'FW IMPORT'!$B:$B,'START-FW'!$G14,'FW IMPORT'!$D:$D,'START-FW'!U$6,'FW IMPORT'!$C:$C,'START-FW'!U$5)=0,"",SUMIFS('FW IMPORT'!$E:$E,'FW IMPORT'!$A:$A,'START-FW'!$F14,'FW IMPORT'!$B:$B,'START-FW'!$G14,'FW IMPORT'!$D:$D,'START-FW'!U$6,'FW IMPORT'!$C:$C,'START-FW'!U$5))</f>
        <v/>
      </c>
      <c r="V14" s="344" t="str">
        <f>IF(SUMIFS('FW IMPORT'!$E:$E,'FW IMPORT'!$A:$A,'START-FW'!$F14,'FW IMPORT'!$B:$B,'START-FW'!$G14,'FW IMPORT'!$D:$D,'START-FW'!V$6,'FW IMPORT'!$C:$C,'START-FW'!V$5)=0,"",SUMIFS('FW IMPORT'!$E:$E,'FW IMPORT'!$A:$A,'START-FW'!$F14,'FW IMPORT'!$B:$B,'START-FW'!$G14,'FW IMPORT'!$D:$D,'START-FW'!V$6,'FW IMPORT'!$C:$C,'START-FW'!V$5))</f>
        <v/>
      </c>
      <c r="W14" s="344" t="str">
        <f>IF(SUMIFS('FW IMPORT'!$E:$E,'FW IMPORT'!$A:$A,'START-FW'!$F14,'FW IMPORT'!$B:$B,'START-FW'!$G14,'FW IMPORT'!$D:$D,'START-FW'!W$6,'FW IMPORT'!$C:$C,'START-FW'!W$5)=0,"",SUMIFS('FW IMPORT'!$E:$E,'FW IMPORT'!$A:$A,'START-FW'!$F14,'FW IMPORT'!$B:$B,'START-FW'!$G14,'FW IMPORT'!$D:$D,'START-FW'!W$6,'FW IMPORT'!$C:$C,'START-FW'!W$5))</f>
        <v/>
      </c>
      <c r="X14" s="344" t="str">
        <f>IF(SUMIFS('FW IMPORT'!$E:$E,'FW IMPORT'!$A:$A,'START-FW'!$F14,'FW IMPORT'!$B:$B,'START-FW'!$G14,'FW IMPORT'!$D:$D,'START-FW'!X$6,'FW IMPORT'!$C:$C,'START-FW'!X$5)=0,"",SUMIFS('FW IMPORT'!$E:$E,'FW IMPORT'!$A:$A,'START-FW'!$F14,'FW IMPORT'!$B:$B,'START-FW'!$G14,'FW IMPORT'!$D:$D,'START-FW'!X$6,'FW IMPORT'!$C:$C,'START-FW'!X$5))</f>
        <v/>
      </c>
      <c r="Y14" s="344" t="str">
        <f>IF(SUMIFS('FW IMPORT'!$E:$E,'FW IMPORT'!$A:$A,'START-FW'!$F14,'FW IMPORT'!$B:$B,'START-FW'!$G14,'FW IMPORT'!$D:$D,'START-FW'!Y$6,'FW IMPORT'!$C:$C,'START-FW'!Y$5)=0,"",SUMIFS('FW IMPORT'!$E:$E,'FW IMPORT'!$A:$A,'START-FW'!$F14,'FW IMPORT'!$B:$B,'START-FW'!$G14,'FW IMPORT'!$D:$D,'START-FW'!Y$6,'FW IMPORT'!$C:$C,'START-FW'!Y$5))</f>
        <v/>
      </c>
      <c r="Z14" s="344" t="str">
        <f>IF(SUMIFS('FW IMPORT'!$E:$E,'FW IMPORT'!$A:$A,'START-FW'!$F14,'FW IMPORT'!$B:$B,'START-FW'!$G14,'FW IMPORT'!$D:$D,'START-FW'!Z$6,'FW IMPORT'!$C:$C,'START-FW'!Z$5)=0,"",SUMIFS('FW IMPORT'!$E:$E,'FW IMPORT'!$A:$A,'START-FW'!$F14,'FW IMPORT'!$B:$B,'START-FW'!$G14,'FW IMPORT'!$D:$D,'START-FW'!Z$6,'FW IMPORT'!$C:$C,'START-FW'!Z$5))</f>
        <v/>
      </c>
      <c r="AA14" s="344" t="str">
        <f>IF(SUMIFS('FW IMPORT'!$E:$E,'FW IMPORT'!$A:$A,'START-FW'!$F14,'FW IMPORT'!$B:$B,'START-FW'!$G14,'FW IMPORT'!$D:$D,'START-FW'!AA$6,'FW IMPORT'!$C:$C,'START-FW'!AA$5)=0,"",SUMIFS('FW IMPORT'!$E:$E,'FW IMPORT'!$A:$A,'START-FW'!$F14,'FW IMPORT'!$B:$B,'START-FW'!$G14,'FW IMPORT'!$D:$D,'START-FW'!AA$6,'FW IMPORT'!$C:$C,'START-FW'!AA$5))</f>
        <v/>
      </c>
      <c r="AB14" s="344" t="str">
        <f>IF(SUMIFS('FW IMPORT'!$E:$E,'FW IMPORT'!$A:$A,'START-FW'!$F14,'FW IMPORT'!$B:$B,'START-FW'!$G14,'FW IMPORT'!$D:$D,'START-FW'!AB$6,'FW IMPORT'!$C:$C,'START-FW'!AB$5)=0,"",SUMIFS('FW IMPORT'!$E:$E,'FW IMPORT'!$A:$A,'START-FW'!$F14,'FW IMPORT'!$B:$B,'START-FW'!$G14,'FW IMPORT'!$D:$D,'START-FW'!AB$6,'FW IMPORT'!$C:$C,'START-FW'!AB$5))</f>
        <v/>
      </c>
    </row>
    <row r="15" spans="1:28" s="132" customFormat="1" ht="18.75" customHeight="1" x14ac:dyDescent="0.3">
      <c r="A15" s="204" t="s">
        <v>385</v>
      </c>
      <c r="B15" s="204"/>
      <c r="C15" s="143"/>
      <c r="D15" s="143"/>
      <c r="E15" s="143"/>
      <c r="F15" s="143"/>
      <c r="G15" s="143"/>
      <c r="H15" s="143"/>
      <c r="I15" s="469"/>
      <c r="J15" s="144"/>
      <c r="K15" s="467"/>
      <c r="L15" s="467"/>
      <c r="M15" s="465" t="str">
        <f t="shared" si="0"/>
        <v/>
      </c>
      <c r="N15" s="146"/>
      <c r="O15" s="146"/>
      <c r="P15" s="224"/>
      <c r="Q15" s="216">
        <f>SUMIFS('SAGE IMPORT'!$E:$E,'SAGE IMPORT'!$A:$A,'START-FW'!$F15,'SAGE IMPORT'!$B:$B,'START-FW'!$G15,'SAGE IMPORT'!$C:$C,'START-FW'!Q$6)</f>
        <v>0</v>
      </c>
      <c r="R15" s="216">
        <f>SUMIFS('SAGE IMPORT'!$E:$E,'SAGE IMPORT'!$A:$A,'START-FW'!$F15,'SAGE IMPORT'!$B:$B,'START-FW'!$G15,'SAGE IMPORT'!$C:$C,'START-FW'!R$6)</f>
        <v>0</v>
      </c>
      <c r="S15" s="216">
        <f>SUMIFS('SAGE IMPORT'!$E:$E,'SAGE IMPORT'!$A:$A,'START-FW'!$F15,'SAGE IMPORT'!$B:$B,'START-FW'!$G15,'SAGE IMPORT'!$C:$C,'START-FW'!S$6)</f>
        <v>0</v>
      </c>
      <c r="U15" s="344" t="str">
        <f>IF(SUMIFS('FW IMPORT'!$E:$E,'FW IMPORT'!$A:$A,'START-FW'!$F15,'FW IMPORT'!$B:$B,'START-FW'!$G15,'FW IMPORT'!$D:$D,'START-FW'!U$6,'FW IMPORT'!$C:$C,'START-FW'!U$5)=0,"",SUMIFS('FW IMPORT'!$E:$E,'FW IMPORT'!$A:$A,'START-FW'!$F15,'FW IMPORT'!$B:$B,'START-FW'!$G15,'FW IMPORT'!$D:$D,'START-FW'!U$6,'FW IMPORT'!$C:$C,'START-FW'!U$5))</f>
        <v/>
      </c>
      <c r="V15" s="344" t="str">
        <f>IF(SUMIFS('FW IMPORT'!$E:$E,'FW IMPORT'!$A:$A,'START-FW'!$F15,'FW IMPORT'!$B:$B,'START-FW'!$G15,'FW IMPORT'!$D:$D,'START-FW'!V$6,'FW IMPORT'!$C:$C,'START-FW'!V$5)=0,"",SUMIFS('FW IMPORT'!$E:$E,'FW IMPORT'!$A:$A,'START-FW'!$F15,'FW IMPORT'!$B:$B,'START-FW'!$G15,'FW IMPORT'!$D:$D,'START-FW'!V$6,'FW IMPORT'!$C:$C,'START-FW'!V$5))</f>
        <v/>
      </c>
      <c r="W15" s="344" t="str">
        <f>IF(SUMIFS('FW IMPORT'!$E:$E,'FW IMPORT'!$A:$A,'START-FW'!$F15,'FW IMPORT'!$B:$B,'START-FW'!$G15,'FW IMPORT'!$D:$D,'START-FW'!W$6,'FW IMPORT'!$C:$C,'START-FW'!W$5)=0,"",SUMIFS('FW IMPORT'!$E:$E,'FW IMPORT'!$A:$A,'START-FW'!$F15,'FW IMPORT'!$B:$B,'START-FW'!$G15,'FW IMPORT'!$D:$D,'START-FW'!W$6,'FW IMPORT'!$C:$C,'START-FW'!W$5))</f>
        <v/>
      </c>
      <c r="X15" s="344" t="str">
        <f>IF(SUMIFS('FW IMPORT'!$E:$E,'FW IMPORT'!$A:$A,'START-FW'!$F15,'FW IMPORT'!$B:$B,'START-FW'!$G15,'FW IMPORT'!$D:$D,'START-FW'!X$6,'FW IMPORT'!$C:$C,'START-FW'!X$5)=0,"",SUMIFS('FW IMPORT'!$E:$E,'FW IMPORT'!$A:$A,'START-FW'!$F15,'FW IMPORT'!$B:$B,'START-FW'!$G15,'FW IMPORT'!$D:$D,'START-FW'!X$6,'FW IMPORT'!$C:$C,'START-FW'!X$5))</f>
        <v/>
      </c>
      <c r="Y15" s="344" t="str">
        <f>IF(SUMIFS('FW IMPORT'!$E:$E,'FW IMPORT'!$A:$A,'START-FW'!$F15,'FW IMPORT'!$B:$B,'START-FW'!$G15,'FW IMPORT'!$D:$D,'START-FW'!Y$6,'FW IMPORT'!$C:$C,'START-FW'!Y$5)=0,"",SUMIFS('FW IMPORT'!$E:$E,'FW IMPORT'!$A:$A,'START-FW'!$F15,'FW IMPORT'!$B:$B,'START-FW'!$G15,'FW IMPORT'!$D:$D,'START-FW'!Y$6,'FW IMPORT'!$C:$C,'START-FW'!Y$5))</f>
        <v/>
      </c>
      <c r="Z15" s="344" t="str">
        <f>IF(SUMIFS('FW IMPORT'!$E:$E,'FW IMPORT'!$A:$A,'START-FW'!$F15,'FW IMPORT'!$B:$B,'START-FW'!$G15,'FW IMPORT'!$D:$D,'START-FW'!Z$6,'FW IMPORT'!$C:$C,'START-FW'!Z$5)=0,"",SUMIFS('FW IMPORT'!$E:$E,'FW IMPORT'!$A:$A,'START-FW'!$F15,'FW IMPORT'!$B:$B,'START-FW'!$G15,'FW IMPORT'!$D:$D,'START-FW'!Z$6,'FW IMPORT'!$C:$C,'START-FW'!Z$5))</f>
        <v/>
      </c>
      <c r="AA15" s="344" t="str">
        <f>IF(SUMIFS('FW IMPORT'!$E:$E,'FW IMPORT'!$A:$A,'START-FW'!$F15,'FW IMPORT'!$B:$B,'START-FW'!$G15,'FW IMPORT'!$D:$D,'START-FW'!AA$6,'FW IMPORT'!$C:$C,'START-FW'!AA$5)=0,"",SUMIFS('FW IMPORT'!$E:$E,'FW IMPORT'!$A:$A,'START-FW'!$F15,'FW IMPORT'!$B:$B,'START-FW'!$G15,'FW IMPORT'!$D:$D,'START-FW'!AA$6,'FW IMPORT'!$C:$C,'START-FW'!AA$5))</f>
        <v/>
      </c>
      <c r="AB15" s="344" t="str">
        <f>IF(SUMIFS('FW IMPORT'!$E:$E,'FW IMPORT'!$A:$A,'START-FW'!$F15,'FW IMPORT'!$B:$B,'START-FW'!$G15,'FW IMPORT'!$D:$D,'START-FW'!AB$6,'FW IMPORT'!$C:$C,'START-FW'!AB$5)=0,"",SUMIFS('FW IMPORT'!$E:$E,'FW IMPORT'!$A:$A,'START-FW'!$F15,'FW IMPORT'!$B:$B,'START-FW'!$G15,'FW IMPORT'!$D:$D,'START-FW'!AB$6,'FW IMPORT'!$C:$C,'START-FW'!AB$5))</f>
        <v/>
      </c>
    </row>
    <row r="16" spans="1:28" s="132" customFormat="1" ht="18.75" customHeight="1" x14ac:dyDescent="0.3">
      <c r="A16" s="204" t="s">
        <v>385</v>
      </c>
      <c r="B16" s="204"/>
      <c r="C16" s="143">
        <v>44</v>
      </c>
      <c r="D16" s="143" t="s">
        <v>894</v>
      </c>
      <c r="E16" s="143" t="s">
        <v>659</v>
      </c>
      <c r="F16" s="649" t="s">
        <v>744</v>
      </c>
      <c r="G16" s="650" t="s">
        <v>865</v>
      </c>
      <c r="H16" s="590" t="s">
        <v>871</v>
      </c>
      <c r="I16" s="359">
        <v>2290</v>
      </c>
      <c r="J16" s="144"/>
      <c r="K16" s="467"/>
      <c r="L16" s="467"/>
      <c r="M16" s="465">
        <f t="shared" si="0"/>
        <v>2290</v>
      </c>
      <c r="N16" s="146"/>
      <c r="O16" s="146"/>
      <c r="P16" s="224"/>
      <c r="Q16" s="216">
        <f>SUMIFS('SAGE IMPORT'!$E:$E,'SAGE IMPORT'!$A:$A,'START-FW'!$F16,'SAGE IMPORT'!$B:$B,'START-FW'!$G16,'SAGE IMPORT'!$C:$C,'START-FW'!Q$6)</f>
        <v>0</v>
      </c>
      <c r="R16" s="216">
        <f>SUMIFS('SAGE IMPORT'!$E:$E,'SAGE IMPORT'!$A:$A,'START-FW'!$F16,'SAGE IMPORT'!$B:$B,'START-FW'!$G16,'SAGE IMPORT'!$C:$C,'START-FW'!R$6)</f>
        <v>0</v>
      </c>
      <c r="S16" s="216">
        <f>SUMIFS('SAGE IMPORT'!$E:$E,'SAGE IMPORT'!$A:$A,'START-FW'!$F16,'SAGE IMPORT'!$B:$B,'START-FW'!$G16,'SAGE IMPORT'!$C:$C,'START-FW'!S$6)</f>
        <v>0</v>
      </c>
      <c r="U16" s="344" t="str">
        <f>IF(SUMIFS('FW IMPORT'!$E:$E,'FW IMPORT'!$A:$A,'START-FW'!$F16,'FW IMPORT'!$B:$B,'START-FW'!$G16,'FW IMPORT'!$D:$D,'START-FW'!U$6,'FW IMPORT'!$C:$C,'START-FW'!U$5)=0,"",SUMIFS('FW IMPORT'!$E:$E,'FW IMPORT'!$A:$A,'START-FW'!$F16,'FW IMPORT'!$B:$B,'START-FW'!$G16,'FW IMPORT'!$D:$D,'START-FW'!U$6,'FW IMPORT'!$C:$C,'START-FW'!U$5))</f>
        <v/>
      </c>
      <c r="V16" s="344" t="str">
        <f>IF(SUMIFS('FW IMPORT'!$E:$E,'FW IMPORT'!$A:$A,'START-FW'!$F16,'FW IMPORT'!$B:$B,'START-FW'!$G16,'FW IMPORT'!$D:$D,'START-FW'!V$6,'FW IMPORT'!$C:$C,'START-FW'!V$5)=0,"",SUMIFS('FW IMPORT'!$E:$E,'FW IMPORT'!$A:$A,'START-FW'!$F16,'FW IMPORT'!$B:$B,'START-FW'!$G16,'FW IMPORT'!$D:$D,'START-FW'!V$6,'FW IMPORT'!$C:$C,'START-FW'!V$5))</f>
        <v/>
      </c>
      <c r="W16" s="344" t="str">
        <f>IF(SUMIFS('FW IMPORT'!$E:$E,'FW IMPORT'!$A:$A,'START-FW'!$F16,'FW IMPORT'!$B:$B,'START-FW'!$G16,'FW IMPORT'!$D:$D,'START-FW'!W$6,'FW IMPORT'!$C:$C,'START-FW'!W$5)=0,"",SUMIFS('FW IMPORT'!$E:$E,'FW IMPORT'!$A:$A,'START-FW'!$F16,'FW IMPORT'!$B:$B,'START-FW'!$G16,'FW IMPORT'!$D:$D,'START-FW'!W$6,'FW IMPORT'!$C:$C,'START-FW'!W$5))</f>
        <v/>
      </c>
      <c r="X16" s="344" t="str">
        <f>IF(SUMIFS('FW IMPORT'!$E:$E,'FW IMPORT'!$A:$A,'START-FW'!$F16,'FW IMPORT'!$B:$B,'START-FW'!$G16,'FW IMPORT'!$D:$D,'START-FW'!X$6,'FW IMPORT'!$C:$C,'START-FW'!X$5)=0,"",SUMIFS('FW IMPORT'!$E:$E,'FW IMPORT'!$A:$A,'START-FW'!$F16,'FW IMPORT'!$B:$B,'START-FW'!$G16,'FW IMPORT'!$D:$D,'START-FW'!X$6,'FW IMPORT'!$C:$C,'START-FW'!X$5))</f>
        <v/>
      </c>
      <c r="Y16" s="344" t="str">
        <f>IF(SUMIFS('FW IMPORT'!$E:$E,'FW IMPORT'!$A:$A,'START-FW'!$F16,'FW IMPORT'!$B:$B,'START-FW'!$G16,'FW IMPORT'!$D:$D,'START-FW'!Y$6,'FW IMPORT'!$C:$C,'START-FW'!Y$5)=0,"",SUMIFS('FW IMPORT'!$E:$E,'FW IMPORT'!$A:$A,'START-FW'!$F16,'FW IMPORT'!$B:$B,'START-FW'!$G16,'FW IMPORT'!$D:$D,'START-FW'!Y$6,'FW IMPORT'!$C:$C,'START-FW'!Y$5))</f>
        <v/>
      </c>
      <c r="Z16" s="344" t="str">
        <f>IF(SUMIFS('FW IMPORT'!$E:$E,'FW IMPORT'!$A:$A,'START-FW'!$F16,'FW IMPORT'!$B:$B,'START-FW'!$G16,'FW IMPORT'!$D:$D,'START-FW'!Z$6,'FW IMPORT'!$C:$C,'START-FW'!Z$5)=0,"",SUMIFS('FW IMPORT'!$E:$E,'FW IMPORT'!$A:$A,'START-FW'!$F16,'FW IMPORT'!$B:$B,'START-FW'!$G16,'FW IMPORT'!$D:$D,'START-FW'!Z$6,'FW IMPORT'!$C:$C,'START-FW'!Z$5))</f>
        <v/>
      </c>
      <c r="AA16" s="344" t="str">
        <f>IF(SUMIFS('FW IMPORT'!$E:$E,'FW IMPORT'!$A:$A,'START-FW'!$F16,'FW IMPORT'!$B:$B,'START-FW'!$G16,'FW IMPORT'!$D:$D,'START-FW'!AA$6,'FW IMPORT'!$C:$C,'START-FW'!AA$5)=0,"",SUMIFS('FW IMPORT'!$E:$E,'FW IMPORT'!$A:$A,'START-FW'!$F16,'FW IMPORT'!$B:$B,'START-FW'!$G16,'FW IMPORT'!$D:$D,'START-FW'!AA$6,'FW IMPORT'!$C:$C,'START-FW'!AA$5))</f>
        <v/>
      </c>
      <c r="AB16" s="344" t="str">
        <f>IF(SUMIFS('FW IMPORT'!$E:$E,'FW IMPORT'!$A:$A,'START-FW'!$F16,'FW IMPORT'!$B:$B,'START-FW'!$G16,'FW IMPORT'!$D:$D,'START-FW'!AB$6,'FW IMPORT'!$C:$C,'START-FW'!AB$5)=0,"",SUMIFS('FW IMPORT'!$E:$E,'FW IMPORT'!$A:$A,'START-FW'!$F16,'FW IMPORT'!$B:$B,'START-FW'!$G16,'FW IMPORT'!$D:$D,'START-FW'!AB$6,'FW IMPORT'!$C:$C,'START-FW'!AB$5))</f>
        <v/>
      </c>
    </row>
    <row r="17" spans="1:28" s="132" customFormat="1" ht="18.75" customHeight="1" x14ac:dyDescent="0.3">
      <c r="A17" s="204" t="s">
        <v>385</v>
      </c>
      <c r="B17" s="204"/>
      <c r="C17" s="143"/>
      <c r="D17" s="143"/>
      <c r="E17" s="143"/>
      <c r="F17" s="143"/>
      <c r="G17" s="143"/>
      <c r="H17" s="143"/>
      <c r="I17" s="469"/>
      <c r="J17" s="144"/>
      <c r="K17" s="467"/>
      <c r="L17" s="467"/>
      <c r="M17" s="465" t="str">
        <f t="shared" si="0"/>
        <v/>
      </c>
      <c r="N17" s="146"/>
      <c r="O17" s="146"/>
      <c r="P17" s="224"/>
      <c r="Q17" s="216">
        <f>SUMIFS('SAGE IMPORT'!$E:$E,'SAGE IMPORT'!$A:$A,'START-FW'!$F17,'SAGE IMPORT'!$B:$B,'START-FW'!$G17,'SAGE IMPORT'!$C:$C,'START-FW'!Q$6)</f>
        <v>0</v>
      </c>
      <c r="R17" s="216">
        <f>SUMIFS('SAGE IMPORT'!$E:$E,'SAGE IMPORT'!$A:$A,'START-FW'!$F17,'SAGE IMPORT'!$B:$B,'START-FW'!$G17,'SAGE IMPORT'!$C:$C,'START-FW'!R$6)</f>
        <v>0</v>
      </c>
      <c r="S17" s="216">
        <f>SUMIFS('SAGE IMPORT'!$E:$E,'SAGE IMPORT'!$A:$A,'START-FW'!$F17,'SAGE IMPORT'!$B:$B,'START-FW'!$G17,'SAGE IMPORT'!$C:$C,'START-FW'!S$6)</f>
        <v>0</v>
      </c>
      <c r="U17" s="344" t="str">
        <f>IF(SUMIFS('FW IMPORT'!$E:$E,'FW IMPORT'!$A:$A,'START-FW'!$F17,'FW IMPORT'!$B:$B,'START-FW'!$G17,'FW IMPORT'!$D:$D,'START-FW'!U$6,'FW IMPORT'!$C:$C,'START-FW'!U$5)=0,"",SUMIFS('FW IMPORT'!$E:$E,'FW IMPORT'!$A:$A,'START-FW'!$F17,'FW IMPORT'!$B:$B,'START-FW'!$G17,'FW IMPORT'!$D:$D,'START-FW'!U$6,'FW IMPORT'!$C:$C,'START-FW'!U$5))</f>
        <v/>
      </c>
      <c r="V17" s="344" t="str">
        <f>IF(SUMIFS('FW IMPORT'!$E:$E,'FW IMPORT'!$A:$A,'START-FW'!$F17,'FW IMPORT'!$B:$B,'START-FW'!$G17,'FW IMPORT'!$D:$D,'START-FW'!V$6,'FW IMPORT'!$C:$C,'START-FW'!V$5)=0,"",SUMIFS('FW IMPORT'!$E:$E,'FW IMPORT'!$A:$A,'START-FW'!$F17,'FW IMPORT'!$B:$B,'START-FW'!$G17,'FW IMPORT'!$D:$D,'START-FW'!V$6,'FW IMPORT'!$C:$C,'START-FW'!V$5))</f>
        <v/>
      </c>
      <c r="W17" s="344" t="str">
        <f>IF(SUMIFS('FW IMPORT'!$E:$E,'FW IMPORT'!$A:$A,'START-FW'!$F17,'FW IMPORT'!$B:$B,'START-FW'!$G17,'FW IMPORT'!$D:$D,'START-FW'!W$6,'FW IMPORT'!$C:$C,'START-FW'!W$5)=0,"",SUMIFS('FW IMPORT'!$E:$E,'FW IMPORT'!$A:$A,'START-FW'!$F17,'FW IMPORT'!$B:$B,'START-FW'!$G17,'FW IMPORT'!$D:$D,'START-FW'!W$6,'FW IMPORT'!$C:$C,'START-FW'!W$5))</f>
        <v/>
      </c>
      <c r="X17" s="344" t="str">
        <f>IF(SUMIFS('FW IMPORT'!$E:$E,'FW IMPORT'!$A:$A,'START-FW'!$F17,'FW IMPORT'!$B:$B,'START-FW'!$G17,'FW IMPORT'!$D:$D,'START-FW'!X$6,'FW IMPORT'!$C:$C,'START-FW'!X$5)=0,"",SUMIFS('FW IMPORT'!$E:$E,'FW IMPORT'!$A:$A,'START-FW'!$F17,'FW IMPORT'!$B:$B,'START-FW'!$G17,'FW IMPORT'!$D:$D,'START-FW'!X$6,'FW IMPORT'!$C:$C,'START-FW'!X$5))</f>
        <v/>
      </c>
      <c r="Y17" s="344" t="str">
        <f>IF(SUMIFS('FW IMPORT'!$E:$E,'FW IMPORT'!$A:$A,'START-FW'!$F17,'FW IMPORT'!$B:$B,'START-FW'!$G17,'FW IMPORT'!$D:$D,'START-FW'!Y$6,'FW IMPORT'!$C:$C,'START-FW'!Y$5)=0,"",SUMIFS('FW IMPORT'!$E:$E,'FW IMPORT'!$A:$A,'START-FW'!$F17,'FW IMPORT'!$B:$B,'START-FW'!$G17,'FW IMPORT'!$D:$D,'START-FW'!Y$6,'FW IMPORT'!$C:$C,'START-FW'!Y$5))</f>
        <v/>
      </c>
      <c r="Z17" s="344" t="str">
        <f>IF(SUMIFS('FW IMPORT'!$E:$E,'FW IMPORT'!$A:$A,'START-FW'!$F17,'FW IMPORT'!$B:$B,'START-FW'!$G17,'FW IMPORT'!$D:$D,'START-FW'!Z$6,'FW IMPORT'!$C:$C,'START-FW'!Z$5)=0,"",SUMIFS('FW IMPORT'!$E:$E,'FW IMPORT'!$A:$A,'START-FW'!$F17,'FW IMPORT'!$B:$B,'START-FW'!$G17,'FW IMPORT'!$D:$D,'START-FW'!Z$6,'FW IMPORT'!$C:$C,'START-FW'!Z$5))</f>
        <v/>
      </c>
      <c r="AA17" s="344" t="str">
        <f>IF(SUMIFS('FW IMPORT'!$E:$E,'FW IMPORT'!$A:$A,'START-FW'!$F17,'FW IMPORT'!$B:$B,'START-FW'!$G17,'FW IMPORT'!$D:$D,'START-FW'!AA$6,'FW IMPORT'!$C:$C,'START-FW'!AA$5)=0,"",SUMIFS('FW IMPORT'!$E:$E,'FW IMPORT'!$A:$A,'START-FW'!$F17,'FW IMPORT'!$B:$B,'START-FW'!$G17,'FW IMPORT'!$D:$D,'START-FW'!AA$6,'FW IMPORT'!$C:$C,'START-FW'!AA$5))</f>
        <v/>
      </c>
      <c r="AB17" s="344" t="str">
        <f>IF(SUMIFS('FW IMPORT'!$E:$E,'FW IMPORT'!$A:$A,'START-FW'!$F17,'FW IMPORT'!$B:$B,'START-FW'!$G17,'FW IMPORT'!$D:$D,'START-FW'!AB$6,'FW IMPORT'!$C:$C,'START-FW'!AB$5)=0,"",SUMIFS('FW IMPORT'!$E:$E,'FW IMPORT'!$A:$A,'START-FW'!$F17,'FW IMPORT'!$B:$B,'START-FW'!$G17,'FW IMPORT'!$D:$D,'START-FW'!AB$6,'FW IMPORT'!$C:$C,'START-FW'!AB$5))</f>
        <v/>
      </c>
    </row>
    <row r="18" spans="1:28" s="132" customFormat="1" ht="18.75" customHeight="1" x14ac:dyDescent="0.3">
      <c r="A18" s="204" t="s">
        <v>385</v>
      </c>
      <c r="B18" s="204"/>
      <c r="C18" s="143">
        <v>45</v>
      </c>
      <c r="D18" s="143" t="s">
        <v>895</v>
      </c>
      <c r="E18" s="143" t="s">
        <v>659</v>
      </c>
      <c r="F18" s="649" t="s">
        <v>742</v>
      </c>
      <c r="G18" s="590" t="s">
        <v>871</v>
      </c>
      <c r="H18" s="590" t="s">
        <v>871</v>
      </c>
      <c r="I18" s="359">
        <v>3681</v>
      </c>
      <c r="J18" s="144"/>
      <c r="K18" s="467"/>
      <c r="L18" s="467"/>
      <c r="M18" s="465">
        <f t="shared" si="0"/>
        <v>3681</v>
      </c>
      <c r="N18" s="146"/>
      <c r="O18" s="146"/>
      <c r="P18" s="224"/>
      <c r="Q18" s="216">
        <f>SUMIFS('SAGE IMPORT'!$E:$E,'SAGE IMPORT'!$A:$A,'START-FW'!$F18,'SAGE IMPORT'!$B:$B,'START-FW'!$G18,'SAGE IMPORT'!$C:$C,'START-FW'!Q$6)</f>
        <v>0</v>
      </c>
      <c r="R18" s="216">
        <f>SUMIFS('SAGE IMPORT'!$E:$E,'SAGE IMPORT'!$A:$A,'START-FW'!$F18,'SAGE IMPORT'!$B:$B,'START-FW'!$G18,'SAGE IMPORT'!$C:$C,'START-FW'!R$6)</f>
        <v>0</v>
      </c>
      <c r="S18" s="216">
        <f>SUMIFS('SAGE IMPORT'!$E:$E,'SAGE IMPORT'!$A:$A,'START-FW'!$F18,'SAGE IMPORT'!$B:$B,'START-FW'!$G18,'SAGE IMPORT'!$C:$C,'START-FW'!S$6)</f>
        <v>0</v>
      </c>
      <c r="U18" s="344" t="str">
        <f>IF(SUMIFS('FW IMPORT'!$E:$E,'FW IMPORT'!$A:$A,'START-FW'!$F18,'FW IMPORT'!$B:$B,'START-FW'!$G18,'FW IMPORT'!$D:$D,'START-FW'!U$6,'FW IMPORT'!$C:$C,'START-FW'!U$5)=0,"",SUMIFS('FW IMPORT'!$E:$E,'FW IMPORT'!$A:$A,'START-FW'!$F18,'FW IMPORT'!$B:$B,'START-FW'!$G18,'FW IMPORT'!$D:$D,'START-FW'!U$6,'FW IMPORT'!$C:$C,'START-FW'!U$5))</f>
        <v/>
      </c>
      <c r="V18" s="344" t="str">
        <f>IF(SUMIFS('FW IMPORT'!$E:$E,'FW IMPORT'!$A:$A,'START-FW'!$F18,'FW IMPORT'!$B:$B,'START-FW'!$G18,'FW IMPORT'!$D:$D,'START-FW'!V$6,'FW IMPORT'!$C:$C,'START-FW'!V$5)=0,"",SUMIFS('FW IMPORT'!$E:$E,'FW IMPORT'!$A:$A,'START-FW'!$F18,'FW IMPORT'!$B:$B,'START-FW'!$G18,'FW IMPORT'!$D:$D,'START-FW'!V$6,'FW IMPORT'!$C:$C,'START-FW'!V$5))</f>
        <v/>
      </c>
      <c r="W18" s="344" t="str">
        <f>IF(SUMIFS('FW IMPORT'!$E:$E,'FW IMPORT'!$A:$A,'START-FW'!$F18,'FW IMPORT'!$B:$B,'START-FW'!$G18,'FW IMPORT'!$D:$D,'START-FW'!W$6,'FW IMPORT'!$C:$C,'START-FW'!W$5)=0,"",SUMIFS('FW IMPORT'!$E:$E,'FW IMPORT'!$A:$A,'START-FW'!$F18,'FW IMPORT'!$B:$B,'START-FW'!$G18,'FW IMPORT'!$D:$D,'START-FW'!W$6,'FW IMPORT'!$C:$C,'START-FW'!W$5))</f>
        <v/>
      </c>
      <c r="X18" s="344" t="str">
        <f>IF(SUMIFS('FW IMPORT'!$E:$E,'FW IMPORT'!$A:$A,'START-FW'!$F18,'FW IMPORT'!$B:$B,'START-FW'!$G18,'FW IMPORT'!$D:$D,'START-FW'!X$6,'FW IMPORT'!$C:$C,'START-FW'!X$5)=0,"",SUMIFS('FW IMPORT'!$E:$E,'FW IMPORT'!$A:$A,'START-FW'!$F18,'FW IMPORT'!$B:$B,'START-FW'!$G18,'FW IMPORT'!$D:$D,'START-FW'!X$6,'FW IMPORT'!$C:$C,'START-FW'!X$5))</f>
        <v/>
      </c>
      <c r="Y18" s="344" t="str">
        <f>IF(SUMIFS('FW IMPORT'!$E:$E,'FW IMPORT'!$A:$A,'START-FW'!$F18,'FW IMPORT'!$B:$B,'START-FW'!$G18,'FW IMPORT'!$D:$D,'START-FW'!Y$6,'FW IMPORT'!$C:$C,'START-FW'!Y$5)=0,"",SUMIFS('FW IMPORT'!$E:$E,'FW IMPORT'!$A:$A,'START-FW'!$F18,'FW IMPORT'!$B:$B,'START-FW'!$G18,'FW IMPORT'!$D:$D,'START-FW'!Y$6,'FW IMPORT'!$C:$C,'START-FW'!Y$5))</f>
        <v/>
      </c>
      <c r="Z18" s="344" t="str">
        <f>IF(SUMIFS('FW IMPORT'!$E:$E,'FW IMPORT'!$A:$A,'START-FW'!$F18,'FW IMPORT'!$B:$B,'START-FW'!$G18,'FW IMPORT'!$D:$D,'START-FW'!Z$6,'FW IMPORT'!$C:$C,'START-FW'!Z$5)=0,"",SUMIFS('FW IMPORT'!$E:$E,'FW IMPORT'!$A:$A,'START-FW'!$F18,'FW IMPORT'!$B:$B,'START-FW'!$G18,'FW IMPORT'!$D:$D,'START-FW'!Z$6,'FW IMPORT'!$C:$C,'START-FW'!Z$5))</f>
        <v/>
      </c>
      <c r="AA18" s="344" t="str">
        <f>IF(SUMIFS('FW IMPORT'!$E:$E,'FW IMPORT'!$A:$A,'START-FW'!$F18,'FW IMPORT'!$B:$B,'START-FW'!$G18,'FW IMPORT'!$D:$D,'START-FW'!AA$6,'FW IMPORT'!$C:$C,'START-FW'!AA$5)=0,"",SUMIFS('FW IMPORT'!$E:$E,'FW IMPORT'!$A:$A,'START-FW'!$F18,'FW IMPORT'!$B:$B,'START-FW'!$G18,'FW IMPORT'!$D:$D,'START-FW'!AA$6,'FW IMPORT'!$C:$C,'START-FW'!AA$5))</f>
        <v/>
      </c>
      <c r="AB18" s="344" t="str">
        <f>IF(SUMIFS('FW IMPORT'!$E:$E,'FW IMPORT'!$A:$A,'START-FW'!$F18,'FW IMPORT'!$B:$B,'START-FW'!$G18,'FW IMPORT'!$D:$D,'START-FW'!AB$6,'FW IMPORT'!$C:$C,'START-FW'!AB$5)=0,"",SUMIFS('FW IMPORT'!$E:$E,'FW IMPORT'!$A:$A,'START-FW'!$F18,'FW IMPORT'!$B:$B,'START-FW'!$G18,'FW IMPORT'!$D:$D,'START-FW'!AB$6,'FW IMPORT'!$C:$C,'START-FW'!AB$5))</f>
        <v/>
      </c>
    </row>
    <row r="19" spans="1:28" s="132" customFormat="1" ht="18.75" customHeight="1" x14ac:dyDescent="0.3">
      <c r="A19" s="204" t="s">
        <v>385</v>
      </c>
      <c r="B19" s="204"/>
      <c r="C19" s="143"/>
      <c r="D19" s="143"/>
      <c r="E19" s="143"/>
      <c r="F19" s="649" t="s">
        <v>742</v>
      </c>
      <c r="G19" s="590" t="s">
        <v>883</v>
      </c>
      <c r="H19" s="590" t="s">
        <v>883</v>
      </c>
      <c r="I19" s="359">
        <v>994</v>
      </c>
      <c r="J19" s="144"/>
      <c r="K19" s="467"/>
      <c r="L19" s="467"/>
      <c r="M19" s="465">
        <f t="shared" si="0"/>
        <v>994</v>
      </c>
      <c r="N19" s="146"/>
      <c r="O19" s="146"/>
      <c r="P19" s="224"/>
      <c r="Q19" s="216">
        <f>SUMIFS('SAGE IMPORT'!$E:$E,'SAGE IMPORT'!$A:$A,'START-FW'!$F19,'SAGE IMPORT'!$B:$B,'START-FW'!$G19,'SAGE IMPORT'!$C:$C,'START-FW'!Q$6)</f>
        <v>0</v>
      </c>
      <c r="R19" s="216">
        <f>SUMIFS('SAGE IMPORT'!$E:$E,'SAGE IMPORT'!$A:$A,'START-FW'!$F19,'SAGE IMPORT'!$B:$B,'START-FW'!$G19,'SAGE IMPORT'!$C:$C,'START-FW'!R$6)</f>
        <v>0</v>
      </c>
      <c r="S19" s="216">
        <f>SUMIFS('SAGE IMPORT'!$E:$E,'SAGE IMPORT'!$A:$A,'START-FW'!$F19,'SAGE IMPORT'!$B:$B,'START-FW'!$G19,'SAGE IMPORT'!$C:$C,'START-FW'!S$6)</f>
        <v>0</v>
      </c>
      <c r="U19" s="344" t="str">
        <f>IF(SUMIFS('FW IMPORT'!$E:$E,'FW IMPORT'!$A:$A,'START-FW'!$F19,'FW IMPORT'!$B:$B,'START-FW'!$G19,'FW IMPORT'!$D:$D,'START-FW'!U$6,'FW IMPORT'!$C:$C,'START-FW'!U$5)=0,"",SUMIFS('FW IMPORT'!$E:$E,'FW IMPORT'!$A:$A,'START-FW'!$F19,'FW IMPORT'!$B:$B,'START-FW'!$G19,'FW IMPORT'!$D:$D,'START-FW'!U$6,'FW IMPORT'!$C:$C,'START-FW'!U$5))</f>
        <v/>
      </c>
      <c r="V19" s="344" t="str">
        <f>IF(SUMIFS('FW IMPORT'!$E:$E,'FW IMPORT'!$A:$A,'START-FW'!$F19,'FW IMPORT'!$B:$B,'START-FW'!$G19,'FW IMPORT'!$D:$D,'START-FW'!V$6,'FW IMPORT'!$C:$C,'START-FW'!V$5)=0,"",SUMIFS('FW IMPORT'!$E:$E,'FW IMPORT'!$A:$A,'START-FW'!$F19,'FW IMPORT'!$B:$B,'START-FW'!$G19,'FW IMPORT'!$D:$D,'START-FW'!V$6,'FW IMPORT'!$C:$C,'START-FW'!V$5))</f>
        <v/>
      </c>
      <c r="W19" s="344" t="str">
        <f>IF(SUMIFS('FW IMPORT'!$E:$E,'FW IMPORT'!$A:$A,'START-FW'!$F19,'FW IMPORT'!$B:$B,'START-FW'!$G19,'FW IMPORT'!$D:$D,'START-FW'!W$6,'FW IMPORT'!$C:$C,'START-FW'!W$5)=0,"",SUMIFS('FW IMPORT'!$E:$E,'FW IMPORT'!$A:$A,'START-FW'!$F19,'FW IMPORT'!$B:$B,'START-FW'!$G19,'FW IMPORT'!$D:$D,'START-FW'!W$6,'FW IMPORT'!$C:$C,'START-FW'!W$5))</f>
        <v/>
      </c>
      <c r="X19" s="344" t="str">
        <f>IF(SUMIFS('FW IMPORT'!$E:$E,'FW IMPORT'!$A:$A,'START-FW'!$F19,'FW IMPORT'!$B:$B,'START-FW'!$G19,'FW IMPORT'!$D:$D,'START-FW'!X$6,'FW IMPORT'!$C:$C,'START-FW'!X$5)=0,"",SUMIFS('FW IMPORT'!$E:$E,'FW IMPORT'!$A:$A,'START-FW'!$F19,'FW IMPORT'!$B:$B,'START-FW'!$G19,'FW IMPORT'!$D:$D,'START-FW'!X$6,'FW IMPORT'!$C:$C,'START-FW'!X$5))</f>
        <v/>
      </c>
      <c r="Y19" s="344" t="str">
        <f>IF(SUMIFS('FW IMPORT'!$E:$E,'FW IMPORT'!$A:$A,'START-FW'!$F19,'FW IMPORT'!$B:$B,'START-FW'!$G19,'FW IMPORT'!$D:$D,'START-FW'!Y$6,'FW IMPORT'!$C:$C,'START-FW'!Y$5)=0,"",SUMIFS('FW IMPORT'!$E:$E,'FW IMPORT'!$A:$A,'START-FW'!$F19,'FW IMPORT'!$B:$B,'START-FW'!$G19,'FW IMPORT'!$D:$D,'START-FW'!Y$6,'FW IMPORT'!$C:$C,'START-FW'!Y$5))</f>
        <v/>
      </c>
      <c r="Z19" s="344" t="str">
        <f>IF(SUMIFS('FW IMPORT'!$E:$E,'FW IMPORT'!$A:$A,'START-FW'!$F19,'FW IMPORT'!$B:$B,'START-FW'!$G19,'FW IMPORT'!$D:$D,'START-FW'!Z$6,'FW IMPORT'!$C:$C,'START-FW'!Z$5)=0,"",SUMIFS('FW IMPORT'!$E:$E,'FW IMPORT'!$A:$A,'START-FW'!$F19,'FW IMPORT'!$B:$B,'START-FW'!$G19,'FW IMPORT'!$D:$D,'START-FW'!Z$6,'FW IMPORT'!$C:$C,'START-FW'!Z$5))</f>
        <v/>
      </c>
      <c r="AA19" s="344" t="str">
        <f>IF(SUMIFS('FW IMPORT'!$E:$E,'FW IMPORT'!$A:$A,'START-FW'!$F19,'FW IMPORT'!$B:$B,'START-FW'!$G19,'FW IMPORT'!$D:$D,'START-FW'!AA$6,'FW IMPORT'!$C:$C,'START-FW'!AA$5)=0,"",SUMIFS('FW IMPORT'!$E:$E,'FW IMPORT'!$A:$A,'START-FW'!$F19,'FW IMPORT'!$B:$B,'START-FW'!$G19,'FW IMPORT'!$D:$D,'START-FW'!AA$6,'FW IMPORT'!$C:$C,'START-FW'!AA$5))</f>
        <v/>
      </c>
      <c r="AB19" s="344" t="str">
        <f>IF(SUMIFS('FW IMPORT'!$E:$E,'FW IMPORT'!$A:$A,'START-FW'!$F19,'FW IMPORT'!$B:$B,'START-FW'!$G19,'FW IMPORT'!$D:$D,'START-FW'!AB$6,'FW IMPORT'!$C:$C,'START-FW'!AB$5)=0,"",SUMIFS('FW IMPORT'!$E:$E,'FW IMPORT'!$A:$A,'START-FW'!$F19,'FW IMPORT'!$B:$B,'START-FW'!$G19,'FW IMPORT'!$D:$D,'START-FW'!AB$6,'FW IMPORT'!$C:$C,'START-FW'!AB$5))</f>
        <v/>
      </c>
    </row>
    <row r="20" spans="1:28" s="132" customFormat="1" ht="18.75" customHeight="1" x14ac:dyDescent="0.3">
      <c r="A20" s="204" t="s">
        <v>385</v>
      </c>
      <c r="B20" s="204"/>
      <c r="C20" s="143"/>
      <c r="D20" s="143"/>
      <c r="E20" s="143"/>
      <c r="F20" s="143"/>
      <c r="G20" s="143"/>
      <c r="H20" s="143"/>
      <c r="I20" s="469"/>
      <c r="J20" s="144"/>
      <c r="K20" s="467"/>
      <c r="L20" s="467"/>
      <c r="M20" s="465" t="str">
        <f t="shared" si="0"/>
        <v/>
      </c>
      <c r="N20" s="146"/>
      <c r="O20" s="146"/>
      <c r="P20" s="224"/>
      <c r="Q20" s="216">
        <f>SUMIFS('SAGE IMPORT'!$E:$E,'SAGE IMPORT'!$A:$A,'START-FW'!$F20,'SAGE IMPORT'!$B:$B,'START-FW'!$G20,'SAGE IMPORT'!$C:$C,'START-FW'!Q$6)</f>
        <v>0</v>
      </c>
      <c r="R20" s="216">
        <f>SUMIFS('SAGE IMPORT'!$E:$E,'SAGE IMPORT'!$A:$A,'START-FW'!$F20,'SAGE IMPORT'!$B:$B,'START-FW'!$G20,'SAGE IMPORT'!$C:$C,'START-FW'!R$6)</f>
        <v>0</v>
      </c>
      <c r="S20" s="216">
        <f>SUMIFS('SAGE IMPORT'!$E:$E,'SAGE IMPORT'!$A:$A,'START-FW'!$F20,'SAGE IMPORT'!$B:$B,'START-FW'!$G20,'SAGE IMPORT'!$C:$C,'START-FW'!S$6)</f>
        <v>0</v>
      </c>
      <c r="U20" s="344" t="str">
        <f>IF(SUMIFS('FW IMPORT'!$E:$E,'FW IMPORT'!$A:$A,'START-FW'!$F20,'FW IMPORT'!$B:$B,'START-FW'!$G20,'FW IMPORT'!$D:$D,'START-FW'!U$6,'FW IMPORT'!$C:$C,'START-FW'!U$5)=0,"",SUMIFS('FW IMPORT'!$E:$E,'FW IMPORT'!$A:$A,'START-FW'!$F20,'FW IMPORT'!$B:$B,'START-FW'!$G20,'FW IMPORT'!$D:$D,'START-FW'!U$6,'FW IMPORT'!$C:$C,'START-FW'!U$5))</f>
        <v/>
      </c>
      <c r="V20" s="344" t="str">
        <f>IF(SUMIFS('FW IMPORT'!$E:$E,'FW IMPORT'!$A:$A,'START-FW'!$F20,'FW IMPORT'!$B:$B,'START-FW'!$G20,'FW IMPORT'!$D:$D,'START-FW'!V$6,'FW IMPORT'!$C:$C,'START-FW'!V$5)=0,"",SUMIFS('FW IMPORT'!$E:$E,'FW IMPORT'!$A:$A,'START-FW'!$F20,'FW IMPORT'!$B:$B,'START-FW'!$G20,'FW IMPORT'!$D:$D,'START-FW'!V$6,'FW IMPORT'!$C:$C,'START-FW'!V$5))</f>
        <v/>
      </c>
      <c r="W20" s="344" t="str">
        <f>IF(SUMIFS('FW IMPORT'!$E:$E,'FW IMPORT'!$A:$A,'START-FW'!$F20,'FW IMPORT'!$B:$B,'START-FW'!$G20,'FW IMPORT'!$D:$D,'START-FW'!W$6,'FW IMPORT'!$C:$C,'START-FW'!W$5)=0,"",SUMIFS('FW IMPORT'!$E:$E,'FW IMPORT'!$A:$A,'START-FW'!$F20,'FW IMPORT'!$B:$B,'START-FW'!$G20,'FW IMPORT'!$D:$D,'START-FW'!W$6,'FW IMPORT'!$C:$C,'START-FW'!W$5))</f>
        <v/>
      </c>
      <c r="X20" s="344" t="str">
        <f>IF(SUMIFS('FW IMPORT'!$E:$E,'FW IMPORT'!$A:$A,'START-FW'!$F20,'FW IMPORT'!$B:$B,'START-FW'!$G20,'FW IMPORT'!$D:$D,'START-FW'!X$6,'FW IMPORT'!$C:$C,'START-FW'!X$5)=0,"",SUMIFS('FW IMPORT'!$E:$E,'FW IMPORT'!$A:$A,'START-FW'!$F20,'FW IMPORT'!$B:$B,'START-FW'!$G20,'FW IMPORT'!$D:$D,'START-FW'!X$6,'FW IMPORT'!$C:$C,'START-FW'!X$5))</f>
        <v/>
      </c>
      <c r="Y20" s="344" t="str">
        <f>IF(SUMIFS('FW IMPORT'!$E:$E,'FW IMPORT'!$A:$A,'START-FW'!$F20,'FW IMPORT'!$B:$B,'START-FW'!$G20,'FW IMPORT'!$D:$D,'START-FW'!Y$6,'FW IMPORT'!$C:$C,'START-FW'!Y$5)=0,"",SUMIFS('FW IMPORT'!$E:$E,'FW IMPORT'!$A:$A,'START-FW'!$F20,'FW IMPORT'!$B:$B,'START-FW'!$G20,'FW IMPORT'!$D:$D,'START-FW'!Y$6,'FW IMPORT'!$C:$C,'START-FW'!Y$5))</f>
        <v/>
      </c>
      <c r="Z20" s="344" t="str">
        <f>IF(SUMIFS('FW IMPORT'!$E:$E,'FW IMPORT'!$A:$A,'START-FW'!$F20,'FW IMPORT'!$B:$B,'START-FW'!$G20,'FW IMPORT'!$D:$D,'START-FW'!Z$6,'FW IMPORT'!$C:$C,'START-FW'!Z$5)=0,"",SUMIFS('FW IMPORT'!$E:$E,'FW IMPORT'!$A:$A,'START-FW'!$F20,'FW IMPORT'!$B:$B,'START-FW'!$G20,'FW IMPORT'!$D:$D,'START-FW'!Z$6,'FW IMPORT'!$C:$C,'START-FW'!Z$5))</f>
        <v/>
      </c>
      <c r="AA20" s="344" t="str">
        <f>IF(SUMIFS('FW IMPORT'!$E:$E,'FW IMPORT'!$A:$A,'START-FW'!$F20,'FW IMPORT'!$B:$B,'START-FW'!$G20,'FW IMPORT'!$D:$D,'START-FW'!AA$6,'FW IMPORT'!$C:$C,'START-FW'!AA$5)=0,"",SUMIFS('FW IMPORT'!$E:$E,'FW IMPORT'!$A:$A,'START-FW'!$F20,'FW IMPORT'!$B:$B,'START-FW'!$G20,'FW IMPORT'!$D:$D,'START-FW'!AA$6,'FW IMPORT'!$C:$C,'START-FW'!AA$5))</f>
        <v/>
      </c>
      <c r="AB20" s="344" t="str">
        <f>IF(SUMIFS('FW IMPORT'!$E:$E,'FW IMPORT'!$A:$A,'START-FW'!$F20,'FW IMPORT'!$B:$B,'START-FW'!$G20,'FW IMPORT'!$D:$D,'START-FW'!AB$6,'FW IMPORT'!$C:$C,'START-FW'!AB$5)=0,"",SUMIFS('FW IMPORT'!$E:$E,'FW IMPORT'!$A:$A,'START-FW'!$F20,'FW IMPORT'!$B:$B,'START-FW'!$G20,'FW IMPORT'!$D:$D,'START-FW'!AB$6,'FW IMPORT'!$C:$C,'START-FW'!AB$5))</f>
        <v/>
      </c>
    </row>
    <row r="21" spans="1:28" s="132" customFormat="1" ht="18.75" customHeight="1" x14ac:dyDescent="0.3">
      <c r="A21" s="204" t="s">
        <v>385</v>
      </c>
      <c r="B21" s="204"/>
      <c r="C21" s="143">
        <v>46</v>
      </c>
      <c r="D21" s="143" t="s">
        <v>896</v>
      </c>
      <c r="E21" s="143" t="s">
        <v>660</v>
      </c>
      <c r="F21" s="649" t="s">
        <v>743</v>
      </c>
      <c r="G21" s="590" t="s">
        <v>875</v>
      </c>
      <c r="H21" s="590" t="s">
        <v>875</v>
      </c>
      <c r="I21" s="359">
        <v>3753</v>
      </c>
      <c r="J21" s="144"/>
      <c r="K21" s="467"/>
      <c r="L21" s="467"/>
      <c r="M21" s="465">
        <f t="shared" si="0"/>
        <v>3753</v>
      </c>
      <c r="N21" s="146"/>
      <c r="O21" s="146"/>
      <c r="P21" s="224"/>
      <c r="Q21" s="216">
        <f>SUMIFS('SAGE IMPORT'!$E:$E,'SAGE IMPORT'!$A:$A,'START-FW'!$F21,'SAGE IMPORT'!$B:$B,'START-FW'!$G21,'SAGE IMPORT'!$C:$C,'START-FW'!Q$6)</f>
        <v>0</v>
      </c>
      <c r="R21" s="216">
        <f>SUMIFS('SAGE IMPORT'!$E:$E,'SAGE IMPORT'!$A:$A,'START-FW'!$F21,'SAGE IMPORT'!$B:$B,'START-FW'!$G21,'SAGE IMPORT'!$C:$C,'START-FW'!R$6)</f>
        <v>0</v>
      </c>
      <c r="S21" s="216">
        <f>SUMIFS('SAGE IMPORT'!$E:$E,'SAGE IMPORT'!$A:$A,'START-FW'!$F21,'SAGE IMPORT'!$B:$B,'START-FW'!$G21,'SAGE IMPORT'!$C:$C,'START-FW'!S$6)</f>
        <v>0</v>
      </c>
      <c r="U21" s="344" t="str">
        <f>IF(SUMIFS('FW IMPORT'!$E:$E,'FW IMPORT'!$A:$A,'START-FW'!$F21,'FW IMPORT'!$B:$B,'START-FW'!$G21,'FW IMPORT'!$D:$D,'START-FW'!U$6,'FW IMPORT'!$C:$C,'START-FW'!U$5)=0,"",SUMIFS('FW IMPORT'!$E:$E,'FW IMPORT'!$A:$A,'START-FW'!$F21,'FW IMPORT'!$B:$B,'START-FW'!$G21,'FW IMPORT'!$D:$D,'START-FW'!U$6,'FW IMPORT'!$C:$C,'START-FW'!U$5))</f>
        <v/>
      </c>
      <c r="V21" s="344" t="str">
        <f>IF(SUMIFS('FW IMPORT'!$E:$E,'FW IMPORT'!$A:$A,'START-FW'!$F21,'FW IMPORT'!$B:$B,'START-FW'!$G21,'FW IMPORT'!$D:$D,'START-FW'!V$6,'FW IMPORT'!$C:$C,'START-FW'!V$5)=0,"",SUMIFS('FW IMPORT'!$E:$E,'FW IMPORT'!$A:$A,'START-FW'!$F21,'FW IMPORT'!$B:$B,'START-FW'!$G21,'FW IMPORT'!$D:$D,'START-FW'!V$6,'FW IMPORT'!$C:$C,'START-FW'!V$5))</f>
        <v/>
      </c>
      <c r="W21" s="344" t="str">
        <f>IF(SUMIFS('FW IMPORT'!$E:$E,'FW IMPORT'!$A:$A,'START-FW'!$F21,'FW IMPORT'!$B:$B,'START-FW'!$G21,'FW IMPORT'!$D:$D,'START-FW'!W$6,'FW IMPORT'!$C:$C,'START-FW'!W$5)=0,"",SUMIFS('FW IMPORT'!$E:$E,'FW IMPORT'!$A:$A,'START-FW'!$F21,'FW IMPORT'!$B:$B,'START-FW'!$G21,'FW IMPORT'!$D:$D,'START-FW'!W$6,'FW IMPORT'!$C:$C,'START-FW'!W$5))</f>
        <v/>
      </c>
      <c r="X21" s="344" t="str">
        <f>IF(SUMIFS('FW IMPORT'!$E:$E,'FW IMPORT'!$A:$A,'START-FW'!$F21,'FW IMPORT'!$B:$B,'START-FW'!$G21,'FW IMPORT'!$D:$D,'START-FW'!X$6,'FW IMPORT'!$C:$C,'START-FW'!X$5)=0,"",SUMIFS('FW IMPORT'!$E:$E,'FW IMPORT'!$A:$A,'START-FW'!$F21,'FW IMPORT'!$B:$B,'START-FW'!$G21,'FW IMPORT'!$D:$D,'START-FW'!X$6,'FW IMPORT'!$C:$C,'START-FW'!X$5))</f>
        <v/>
      </c>
      <c r="Y21" s="344" t="str">
        <f>IF(SUMIFS('FW IMPORT'!$E:$E,'FW IMPORT'!$A:$A,'START-FW'!$F21,'FW IMPORT'!$B:$B,'START-FW'!$G21,'FW IMPORT'!$D:$D,'START-FW'!Y$6,'FW IMPORT'!$C:$C,'START-FW'!Y$5)=0,"",SUMIFS('FW IMPORT'!$E:$E,'FW IMPORT'!$A:$A,'START-FW'!$F21,'FW IMPORT'!$B:$B,'START-FW'!$G21,'FW IMPORT'!$D:$D,'START-FW'!Y$6,'FW IMPORT'!$C:$C,'START-FW'!Y$5))</f>
        <v/>
      </c>
      <c r="Z21" s="344" t="str">
        <f>IF(SUMIFS('FW IMPORT'!$E:$E,'FW IMPORT'!$A:$A,'START-FW'!$F21,'FW IMPORT'!$B:$B,'START-FW'!$G21,'FW IMPORT'!$D:$D,'START-FW'!Z$6,'FW IMPORT'!$C:$C,'START-FW'!Z$5)=0,"",SUMIFS('FW IMPORT'!$E:$E,'FW IMPORT'!$A:$A,'START-FW'!$F21,'FW IMPORT'!$B:$B,'START-FW'!$G21,'FW IMPORT'!$D:$D,'START-FW'!Z$6,'FW IMPORT'!$C:$C,'START-FW'!Z$5))</f>
        <v/>
      </c>
      <c r="AA21" s="344" t="str">
        <f>IF(SUMIFS('FW IMPORT'!$E:$E,'FW IMPORT'!$A:$A,'START-FW'!$F21,'FW IMPORT'!$B:$B,'START-FW'!$G21,'FW IMPORT'!$D:$D,'START-FW'!AA$6,'FW IMPORT'!$C:$C,'START-FW'!AA$5)=0,"",SUMIFS('FW IMPORT'!$E:$E,'FW IMPORT'!$A:$A,'START-FW'!$F21,'FW IMPORT'!$B:$B,'START-FW'!$G21,'FW IMPORT'!$D:$D,'START-FW'!AA$6,'FW IMPORT'!$C:$C,'START-FW'!AA$5))</f>
        <v/>
      </c>
      <c r="AB21" s="344" t="str">
        <f>IF(SUMIFS('FW IMPORT'!$E:$E,'FW IMPORT'!$A:$A,'START-FW'!$F21,'FW IMPORT'!$B:$B,'START-FW'!$G21,'FW IMPORT'!$D:$D,'START-FW'!AB$6,'FW IMPORT'!$C:$C,'START-FW'!AB$5)=0,"",SUMIFS('FW IMPORT'!$E:$E,'FW IMPORT'!$A:$A,'START-FW'!$F21,'FW IMPORT'!$B:$B,'START-FW'!$G21,'FW IMPORT'!$D:$D,'START-FW'!AB$6,'FW IMPORT'!$C:$C,'START-FW'!AB$5))</f>
        <v/>
      </c>
    </row>
    <row r="22" spans="1:28" s="132" customFormat="1" ht="18.75" customHeight="1" x14ac:dyDescent="0.3">
      <c r="A22" s="204" t="s">
        <v>385</v>
      </c>
      <c r="B22" s="204"/>
      <c r="C22" s="143"/>
      <c r="D22" s="143"/>
      <c r="E22" s="143"/>
      <c r="F22" s="143"/>
      <c r="G22" s="143"/>
      <c r="H22" s="143"/>
      <c r="I22" s="469"/>
      <c r="J22" s="144"/>
      <c r="K22" s="467"/>
      <c r="L22" s="467"/>
      <c r="M22" s="465" t="str">
        <f t="shared" si="0"/>
        <v/>
      </c>
      <c r="N22" s="146"/>
      <c r="O22" s="146"/>
      <c r="P22" s="224"/>
      <c r="Q22" s="216">
        <f>SUMIFS('SAGE IMPORT'!$E:$E,'SAGE IMPORT'!$A:$A,'START-FW'!$F22,'SAGE IMPORT'!$B:$B,'START-FW'!$G22,'SAGE IMPORT'!$C:$C,'START-FW'!Q$6)</f>
        <v>0</v>
      </c>
      <c r="R22" s="216">
        <f>SUMIFS('SAGE IMPORT'!$E:$E,'SAGE IMPORT'!$A:$A,'START-FW'!$F22,'SAGE IMPORT'!$B:$B,'START-FW'!$G22,'SAGE IMPORT'!$C:$C,'START-FW'!R$6)</f>
        <v>0</v>
      </c>
      <c r="S22" s="216">
        <f>SUMIFS('SAGE IMPORT'!$E:$E,'SAGE IMPORT'!$A:$A,'START-FW'!$F22,'SAGE IMPORT'!$B:$B,'START-FW'!$G22,'SAGE IMPORT'!$C:$C,'START-FW'!S$6)</f>
        <v>0</v>
      </c>
      <c r="U22" s="344" t="str">
        <f>IF(SUMIFS('FW IMPORT'!$E:$E,'FW IMPORT'!$A:$A,'START-FW'!$F22,'FW IMPORT'!$B:$B,'START-FW'!$G22,'FW IMPORT'!$D:$D,'START-FW'!U$6,'FW IMPORT'!$C:$C,'START-FW'!U$5)=0,"",SUMIFS('FW IMPORT'!$E:$E,'FW IMPORT'!$A:$A,'START-FW'!$F22,'FW IMPORT'!$B:$B,'START-FW'!$G22,'FW IMPORT'!$D:$D,'START-FW'!U$6,'FW IMPORT'!$C:$C,'START-FW'!U$5))</f>
        <v/>
      </c>
      <c r="V22" s="344" t="str">
        <f>IF(SUMIFS('FW IMPORT'!$E:$E,'FW IMPORT'!$A:$A,'START-FW'!$F22,'FW IMPORT'!$B:$B,'START-FW'!$G22,'FW IMPORT'!$D:$D,'START-FW'!V$6,'FW IMPORT'!$C:$C,'START-FW'!V$5)=0,"",SUMIFS('FW IMPORT'!$E:$E,'FW IMPORT'!$A:$A,'START-FW'!$F22,'FW IMPORT'!$B:$B,'START-FW'!$G22,'FW IMPORT'!$D:$D,'START-FW'!V$6,'FW IMPORT'!$C:$C,'START-FW'!V$5))</f>
        <v/>
      </c>
      <c r="W22" s="344" t="str">
        <f>IF(SUMIFS('FW IMPORT'!$E:$E,'FW IMPORT'!$A:$A,'START-FW'!$F22,'FW IMPORT'!$B:$B,'START-FW'!$G22,'FW IMPORT'!$D:$D,'START-FW'!W$6,'FW IMPORT'!$C:$C,'START-FW'!W$5)=0,"",SUMIFS('FW IMPORT'!$E:$E,'FW IMPORT'!$A:$A,'START-FW'!$F22,'FW IMPORT'!$B:$B,'START-FW'!$G22,'FW IMPORT'!$D:$D,'START-FW'!W$6,'FW IMPORT'!$C:$C,'START-FW'!W$5))</f>
        <v/>
      </c>
      <c r="X22" s="344" t="str">
        <f>IF(SUMIFS('FW IMPORT'!$E:$E,'FW IMPORT'!$A:$A,'START-FW'!$F22,'FW IMPORT'!$B:$B,'START-FW'!$G22,'FW IMPORT'!$D:$D,'START-FW'!X$6,'FW IMPORT'!$C:$C,'START-FW'!X$5)=0,"",SUMIFS('FW IMPORT'!$E:$E,'FW IMPORT'!$A:$A,'START-FW'!$F22,'FW IMPORT'!$B:$B,'START-FW'!$G22,'FW IMPORT'!$D:$D,'START-FW'!X$6,'FW IMPORT'!$C:$C,'START-FW'!X$5))</f>
        <v/>
      </c>
      <c r="Y22" s="344" t="str">
        <f>IF(SUMIFS('FW IMPORT'!$E:$E,'FW IMPORT'!$A:$A,'START-FW'!$F22,'FW IMPORT'!$B:$B,'START-FW'!$G22,'FW IMPORT'!$D:$D,'START-FW'!Y$6,'FW IMPORT'!$C:$C,'START-FW'!Y$5)=0,"",SUMIFS('FW IMPORT'!$E:$E,'FW IMPORT'!$A:$A,'START-FW'!$F22,'FW IMPORT'!$B:$B,'START-FW'!$G22,'FW IMPORT'!$D:$D,'START-FW'!Y$6,'FW IMPORT'!$C:$C,'START-FW'!Y$5))</f>
        <v/>
      </c>
      <c r="Z22" s="344" t="str">
        <f>IF(SUMIFS('FW IMPORT'!$E:$E,'FW IMPORT'!$A:$A,'START-FW'!$F22,'FW IMPORT'!$B:$B,'START-FW'!$G22,'FW IMPORT'!$D:$D,'START-FW'!Z$6,'FW IMPORT'!$C:$C,'START-FW'!Z$5)=0,"",SUMIFS('FW IMPORT'!$E:$E,'FW IMPORT'!$A:$A,'START-FW'!$F22,'FW IMPORT'!$B:$B,'START-FW'!$G22,'FW IMPORT'!$D:$D,'START-FW'!Z$6,'FW IMPORT'!$C:$C,'START-FW'!Z$5))</f>
        <v/>
      </c>
      <c r="AA22" s="344" t="str">
        <f>IF(SUMIFS('FW IMPORT'!$E:$E,'FW IMPORT'!$A:$A,'START-FW'!$F22,'FW IMPORT'!$B:$B,'START-FW'!$G22,'FW IMPORT'!$D:$D,'START-FW'!AA$6,'FW IMPORT'!$C:$C,'START-FW'!AA$5)=0,"",SUMIFS('FW IMPORT'!$E:$E,'FW IMPORT'!$A:$A,'START-FW'!$F22,'FW IMPORT'!$B:$B,'START-FW'!$G22,'FW IMPORT'!$D:$D,'START-FW'!AA$6,'FW IMPORT'!$C:$C,'START-FW'!AA$5))</f>
        <v/>
      </c>
      <c r="AB22" s="344" t="str">
        <f>IF(SUMIFS('FW IMPORT'!$E:$E,'FW IMPORT'!$A:$A,'START-FW'!$F22,'FW IMPORT'!$B:$B,'START-FW'!$G22,'FW IMPORT'!$D:$D,'START-FW'!AB$6,'FW IMPORT'!$C:$C,'START-FW'!AB$5)=0,"",SUMIFS('FW IMPORT'!$E:$E,'FW IMPORT'!$A:$A,'START-FW'!$F22,'FW IMPORT'!$B:$B,'START-FW'!$G22,'FW IMPORT'!$D:$D,'START-FW'!AB$6,'FW IMPORT'!$C:$C,'START-FW'!AB$5))</f>
        <v/>
      </c>
    </row>
    <row r="23" spans="1:28" s="132" customFormat="1" ht="18.75" customHeight="1" x14ac:dyDescent="0.3">
      <c r="A23" s="204" t="s">
        <v>385</v>
      </c>
      <c r="B23" s="204"/>
      <c r="C23" s="143">
        <v>47</v>
      </c>
      <c r="D23" s="143" t="s">
        <v>897</v>
      </c>
      <c r="E23" s="143" t="s">
        <v>659</v>
      </c>
      <c r="F23" s="649" t="s">
        <v>742</v>
      </c>
      <c r="G23" s="590" t="s">
        <v>740</v>
      </c>
      <c r="H23" s="590" t="s">
        <v>740</v>
      </c>
      <c r="I23" s="359">
        <v>3574</v>
      </c>
      <c r="J23" s="144"/>
      <c r="K23" s="467"/>
      <c r="L23" s="467"/>
      <c r="M23" s="465">
        <f t="shared" si="0"/>
        <v>3574</v>
      </c>
      <c r="N23" s="146"/>
      <c r="O23" s="146"/>
      <c r="P23" s="224"/>
      <c r="Q23" s="216">
        <f>SUMIFS('SAGE IMPORT'!$E:$E,'SAGE IMPORT'!$A:$A,'START-FW'!$F23,'SAGE IMPORT'!$B:$B,'START-FW'!$G23,'SAGE IMPORT'!$C:$C,'START-FW'!Q$6)</f>
        <v>0</v>
      </c>
      <c r="R23" s="216">
        <f>SUMIFS('SAGE IMPORT'!$E:$E,'SAGE IMPORT'!$A:$A,'START-FW'!$F23,'SAGE IMPORT'!$B:$B,'START-FW'!$G23,'SAGE IMPORT'!$C:$C,'START-FW'!R$6)</f>
        <v>0</v>
      </c>
      <c r="S23" s="216">
        <f>SUMIFS('SAGE IMPORT'!$E:$E,'SAGE IMPORT'!$A:$A,'START-FW'!$F23,'SAGE IMPORT'!$B:$B,'START-FW'!$G23,'SAGE IMPORT'!$C:$C,'START-FW'!S$6)</f>
        <v>0</v>
      </c>
      <c r="U23" s="344" t="str">
        <f>IF(SUMIFS('FW IMPORT'!$E:$E,'FW IMPORT'!$A:$A,'START-FW'!$F23,'FW IMPORT'!$B:$B,'START-FW'!$G23,'FW IMPORT'!$D:$D,'START-FW'!U$6,'FW IMPORT'!$C:$C,'START-FW'!U$5)=0,"",SUMIFS('FW IMPORT'!$E:$E,'FW IMPORT'!$A:$A,'START-FW'!$F23,'FW IMPORT'!$B:$B,'START-FW'!$G23,'FW IMPORT'!$D:$D,'START-FW'!U$6,'FW IMPORT'!$C:$C,'START-FW'!U$5))</f>
        <v/>
      </c>
      <c r="V23" s="344" t="str">
        <f>IF(SUMIFS('FW IMPORT'!$E:$E,'FW IMPORT'!$A:$A,'START-FW'!$F23,'FW IMPORT'!$B:$B,'START-FW'!$G23,'FW IMPORT'!$D:$D,'START-FW'!V$6,'FW IMPORT'!$C:$C,'START-FW'!V$5)=0,"",SUMIFS('FW IMPORT'!$E:$E,'FW IMPORT'!$A:$A,'START-FW'!$F23,'FW IMPORT'!$B:$B,'START-FW'!$G23,'FW IMPORT'!$D:$D,'START-FW'!V$6,'FW IMPORT'!$C:$C,'START-FW'!V$5))</f>
        <v/>
      </c>
      <c r="W23" s="344" t="str">
        <f>IF(SUMIFS('FW IMPORT'!$E:$E,'FW IMPORT'!$A:$A,'START-FW'!$F23,'FW IMPORT'!$B:$B,'START-FW'!$G23,'FW IMPORT'!$D:$D,'START-FW'!W$6,'FW IMPORT'!$C:$C,'START-FW'!W$5)=0,"",SUMIFS('FW IMPORT'!$E:$E,'FW IMPORT'!$A:$A,'START-FW'!$F23,'FW IMPORT'!$B:$B,'START-FW'!$G23,'FW IMPORT'!$D:$D,'START-FW'!W$6,'FW IMPORT'!$C:$C,'START-FW'!W$5))</f>
        <v/>
      </c>
      <c r="X23" s="344" t="str">
        <f>IF(SUMIFS('FW IMPORT'!$E:$E,'FW IMPORT'!$A:$A,'START-FW'!$F23,'FW IMPORT'!$B:$B,'START-FW'!$G23,'FW IMPORT'!$D:$D,'START-FW'!X$6,'FW IMPORT'!$C:$C,'START-FW'!X$5)=0,"",SUMIFS('FW IMPORT'!$E:$E,'FW IMPORT'!$A:$A,'START-FW'!$F23,'FW IMPORT'!$B:$B,'START-FW'!$G23,'FW IMPORT'!$D:$D,'START-FW'!X$6,'FW IMPORT'!$C:$C,'START-FW'!X$5))</f>
        <v/>
      </c>
      <c r="Y23" s="344" t="str">
        <f>IF(SUMIFS('FW IMPORT'!$E:$E,'FW IMPORT'!$A:$A,'START-FW'!$F23,'FW IMPORT'!$B:$B,'START-FW'!$G23,'FW IMPORT'!$D:$D,'START-FW'!Y$6,'FW IMPORT'!$C:$C,'START-FW'!Y$5)=0,"",SUMIFS('FW IMPORT'!$E:$E,'FW IMPORT'!$A:$A,'START-FW'!$F23,'FW IMPORT'!$B:$B,'START-FW'!$G23,'FW IMPORT'!$D:$D,'START-FW'!Y$6,'FW IMPORT'!$C:$C,'START-FW'!Y$5))</f>
        <v/>
      </c>
      <c r="Z23" s="344" t="str">
        <f>IF(SUMIFS('FW IMPORT'!$E:$E,'FW IMPORT'!$A:$A,'START-FW'!$F23,'FW IMPORT'!$B:$B,'START-FW'!$G23,'FW IMPORT'!$D:$D,'START-FW'!Z$6,'FW IMPORT'!$C:$C,'START-FW'!Z$5)=0,"",SUMIFS('FW IMPORT'!$E:$E,'FW IMPORT'!$A:$A,'START-FW'!$F23,'FW IMPORT'!$B:$B,'START-FW'!$G23,'FW IMPORT'!$D:$D,'START-FW'!Z$6,'FW IMPORT'!$C:$C,'START-FW'!Z$5))</f>
        <v/>
      </c>
      <c r="AA23" s="344" t="str">
        <f>IF(SUMIFS('FW IMPORT'!$E:$E,'FW IMPORT'!$A:$A,'START-FW'!$F23,'FW IMPORT'!$B:$B,'START-FW'!$G23,'FW IMPORT'!$D:$D,'START-FW'!AA$6,'FW IMPORT'!$C:$C,'START-FW'!AA$5)=0,"",SUMIFS('FW IMPORT'!$E:$E,'FW IMPORT'!$A:$A,'START-FW'!$F23,'FW IMPORT'!$B:$B,'START-FW'!$G23,'FW IMPORT'!$D:$D,'START-FW'!AA$6,'FW IMPORT'!$C:$C,'START-FW'!AA$5))</f>
        <v/>
      </c>
      <c r="AB23" s="344" t="str">
        <f>IF(SUMIFS('FW IMPORT'!$E:$E,'FW IMPORT'!$A:$A,'START-FW'!$F23,'FW IMPORT'!$B:$B,'START-FW'!$G23,'FW IMPORT'!$D:$D,'START-FW'!AB$6,'FW IMPORT'!$C:$C,'START-FW'!AB$5)=0,"",SUMIFS('FW IMPORT'!$E:$E,'FW IMPORT'!$A:$A,'START-FW'!$F23,'FW IMPORT'!$B:$B,'START-FW'!$G23,'FW IMPORT'!$D:$D,'START-FW'!AB$6,'FW IMPORT'!$C:$C,'START-FW'!AB$5))</f>
        <v/>
      </c>
    </row>
    <row r="24" spans="1:28" s="132" customFormat="1" ht="18.75" customHeight="1" x14ac:dyDescent="0.3">
      <c r="A24" s="204" t="s">
        <v>385</v>
      </c>
      <c r="B24" s="204"/>
      <c r="C24" s="143"/>
      <c r="D24" s="143"/>
      <c r="E24" s="143"/>
      <c r="F24" s="143"/>
      <c r="G24" s="143"/>
      <c r="H24" s="143"/>
      <c r="I24" s="469"/>
      <c r="J24" s="144"/>
      <c r="K24" s="467"/>
      <c r="L24" s="467"/>
      <c r="M24" s="465" t="str">
        <f t="shared" si="0"/>
        <v/>
      </c>
      <c r="N24" s="146"/>
      <c r="O24" s="146"/>
      <c r="P24" s="224"/>
      <c r="Q24" s="216">
        <f>SUMIFS('SAGE IMPORT'!$E:$E,'SAGE IMPORT'!$A:$A,'START-FW'!$F24,'SAGE IMPORT'!$B:$B,'START-FW'!$G24,'SAGE IMPORT'!$C:$C,'START-FW'!Q$6)</f>
        <v>0</v>
      </c>
      <c r="R24" s="216">
        <f>SUMIFS('SAGE IMPORT'!$E:$E,'SAGE IMPORT'!$A:$A,'START-FW'!$F24,'SAGE IMPORT'!$B:$B,'START-FW'!$G24,'SAGE IMPORT'!$C:$C,'START-FW'!R$6)</f>
        <v>0</v>
      </c>
      <c r="S24" s="216">
        <f>SUMIFS('SAGE IMPORT'!$E:$E,'SAGE IMPORT'!$A:$A,'START-FW'!$F24,'SAGE IMPORT'!$B:$B,'START-FW'!$G24,'SAGE IMPORT'!$C:$C,'START-FW'!S$6)</f>
        <v>0</v>
      </c>
      <c r="U24" s="344" t="str">
        <f>IF(SUMIFS('FW IMPORT'!$E:$E,'FW IMPORT'!$A:$A,'START-FW'!$F24,'FW IMPORT'!$B:$B,'START-FW'!$G24,'FW IMPORT'!$D:$D,'START-FW'!U$6,'FW IMPORT'!$C:$C,'START-FW'!U$5)=0,"",SUMIFS('FW IMPORT'!$E:$E,'FW IMPORT'!$A:$A,'START-FW'!$F24,'FW IMPORT'!$B:$B,'START-FW'!$G24,'FW IMPORT'!$D:$D,'START-FW'!U$6,'FW IMPORT'!$C:$C,'START-FW'!U$5))</f>
        <v/>
      </c>
      <c r="V24" s="344" t="str">
        <f>IF(SUMIFS('FW IMPORT'!$E:$E,'FW IMPORT'!$A:$A,'START-FW'!$F24,'FW IMPORT'!$B:$B,'START-FW'!$G24,'FW IMPORT'!$D:$D,'START-FW'!V$6,'FW IMPORT'!$C:$C,'START-FW'!V$5)=0,"",SUMIFS('FW IMPORT'!$E:$E,'FW IMPORT'!$A:$A,'START-FW'!$F24,'FW IMPORT'!$B:$B,'START-FW'!$G24,'FW IMPORT'!$D:$D,'START-FW'!V$6,'FW IMPORT'!$C:$C,'START-FW'!V$5))</f>
        <v/>
      </c>
      <c r="W24" s="344" t="str">
        <f>IF(SUMIFS('FW IMPORT'!$E:$E,'FW IMPORT'!$A:$A,'START-FW'!$F24,'FW IMPORT'!$B:$B,'START-FW'!$G24,'FW IMPORT'!$D:$D,'START-FW'!W$6,'FW IMPORT'!$C:$C,'START-FW'!W$5)=0,"",SUMIFS('FW IMPORT'!$E:$E,'FW IMPORT'!$A:$A,'START-FW'!$F24,'FW IMPORT'!$B:$B,'START-FW'!$G24,'FW IMPORT'!$D:$D,'START-FW'!W$6,'FW IMPORT'!$C:$C,'START-FW'!W$5))</f>
        <v/>
      </c>
      <c r="X24" s="344" t="str">
        <f>IF(SUMIFS('FW IMPORT'!$E:$E,'FW IMPORT'!$A:$A,'START-FW'!$F24,'FW IMPORT'!$B:$B,'START-FW'!$G24,'FW IMPORT'!$D:$D,'START-FW'!X$6,'FW IMPORT'!$C:$C,'START-FW'!X$5)=0,"",SUMIFS('FW IMPORT'!$E:$E,'FW IMPORT'!$A:$A,'START-FW'!$F24,'FW IMPORT'!$B:$B,'START-FW'!$G24,'FW IMPORT'!$D:$D,'START-FW'!X$6,'FW IMPORT'!$C:$C,'START-FW'!X$5))</f>
        <v/>
      </c>
      <c r="Y24" s="344" t="str">
        <f>IF(SUMIFS('FW IMPORT'!$E:$E,'FW IMPORT'!$A:$A,'START-FW'!$F24,'FW IMPORT'!$B:$B,'START-FW'!$G24,'FW IMPORT'!$D:$D,'START-FW'!Y$6,'FW IMPORT'!$C:$C,'START-FW'!Y$5)=0,"",SUMIFS('FW IMPORT'!$E:$E,'FW IMPORT'!$A:$A,'START-FW'!$F24,'FW IMPORT'!$B:$B,'START-FW'!$G24,'FW IMPORT'!$D:$D,'START-FW'!Y$6,'FW IMPORT'!$C:$C,'START-FW'!Y$5))</f>
        <v/>
      </c>
      <c r="Z24" s="344" t="str">
        <f>IF(SUMIFS('FW IMPORT'!$E:$E,'FW IMPORT'!$A:$A,'START-FW'!$F24,'FW IMPORT'!$B:$B,'START-FW'!$G24,'FW IMPORT'!$D:$D,'START-FW'!Z$6,'FW IMPORT'!$C:$C,'START-FW'!Z$5)=0,"",SUMIFS('FW IMPORT'!$E:$E,'FW IMPORT'!$A:$A,'START-FW'!$F24,'FW IMPORT'!$B:$B,'START-FW'!$G24,'FW IMPORT'!$D:$D,'START-FW'!Z$6,'FW IMPORT'!$C:$C,'START-FW'!Z$5))</f>
        <v/>
      </c>
      <c r="AA24" s="344" t="str">
        <f>IF(SUMIFS('FW IMPORT'!$E:$E,'FW IMPORT'!$A:$A,'START-FW'!$F24,'FW IMPORT'!$B:$B,'START-FW'!$G24,'FW IMPORT'!$D:$D,'START-FW'!AA$6,'FW IMPORT'!$C:$C,'START-FW'!AA$5)=0,"",SUMIFS('FW IMPORT'!$E:$E,'FW IMPORT'!$A:$A,'START-FW'!$F24,'FW IMPORT'!$B:$B,'START-FW'!$G24,'FW IMPORT'!$D:$D,'START-FW'!AA$6,'FW IMPORT'!$C:$C,'START-FW'!AA$5))</f>
        <v/>
      </c>
      <c r="AB24" s="344" t="str">
        <f>IF(SUMIFS('FW IMPORT'!$E:$E,'FW IMPORT'!$A:$A,'START-FW'!$F24,'FW IMPORT'!$B:$B,'START-FW'!$G24,'FW IMPORT'!$D:$D,'START-FW'!AB$6,'FW IMPORT'!$C:$C,'START-FW'!AB$5)=0,"",SUMIFS('FW IMPORT'!$E:$E,'FW IMPORT'!$A:$A,'START-FW'!$F24,'FW IMPORT'!$B:$B,'START-FW'!$G24,'FW IMPORT'!$D:$D,'START-FW'!AB$6,'FW IMPORT'!$C:$C,'START-FW'!AB$5))</f>
        <v/>
      </c>
    </row>
    <row r="25" spans="1:28" s="132" customFormat="1" ht="18.75" customHeight="1" x14ac:dyDescent="0.3">
      <c r="A25" s="204" t="s">
        <v>385</v>
      </c>
      <c r="B25" s="204"/>
      <c r="C25" s="143">
        <v>48</v>
      </c>
      <c r="D25" s="143" t="s">
        <v>898</v>
      </c>
      <c r="E25" s="143" t="s">
        <v>660</v>
      </c>
      <c r="F25" s="649" t="s">
        <v>744</v>
      </c>
      <c r="G25" s="650" t="s">
        <v>865</v>
      </c>
      <c r="H25" s="590" t="s">
        <v>875</v>
      </c>
      <c r="I25" s="359">
        <v>2290</v>
      </c>
      <c r="J25" s="144"/>
      <c r="K25" s="467"/>
      <c r="L25" s="467"/>
      <c r="M25" s="465">
        <f t="shared" si="0"/>
        <v>2290</v>
      </c>
      <c r="N25" s="146"/>
      <c r="O25" s="146"/>
      <c r="P25" s="224"/>
      <c r="Q25" s="216">
        <f>SUMIFS('SAGE IMPORT'!$E:$E,'SAGE IMPORT'!$A:$A,'START-FW'!$F25,'SAGE IMPORT'!$B:$B,'START-FW'!$G25,'SAGE IMPORT'!$C:$C,'START-FW'!Q$6)</f>
        <v>0</v>
      </c>
      <c r="R25" s="216">
        <f>SUMIFS('SAGE IMPORT'!$E:$E,'SAGE IMPORT'!$A:$A,'START-FW'!$F25,'SAGE IMPORT'!$B:$B,'START-FW'!$G25,'SAGE IMPORT'!$C:$C,'START-FW'!R$6)</f>
        <v>0</v>
      </c>
      <c r="S25" s="216">
        <f>SUMIFS('SAGE IMPORT'!$E:$E,'SAGE IMPORT'!$A:$A,'START-FW'!$F25,'SAGE IMPORT'!$B:$B,'START-FW'!$G25,'SAGE IMPORT'!$C:$C,'START-FW'!S$6)</f>
        <v>0</v>
      </c>
      <c r="U25" s="344" t="str">
        <f>IF(SUMIFS('FW IMPORT'!$E:$E,'FW IMPORT'!$A:$A,'START-FW'!$F25,'FW IMPORT'!$B:$B,'START-FW'!$G25,'FW IMPORT'!$D:$D,'START-FW'!U$6,'FW IMPORT'!$C:$C,'START-FW'!U$5)=0,"",SUMIFS('FW IMPORT'!$E:$E,'FW IMPORT'!$A:$A,'START-FW'!$F25,'FW IMPORT'!$B:$B,'START-FW'!$G25,'FW IMPORT'!$D:$D,'START-FW'!U$6,'FW IMPORT'!$C:$C,'START-FW'!U$5))</f>
        <v/>
      </c>
      <c r="V25" s="344" t="str">
        <f>IF(SUMIFS('FW IMPORT'!$E:$E,'FW IMPORT'!$A:$A,'START-FW'!$F25,'FW IMPORT'!$B:$B,'START-FW'!$G25,'FW IMPORT'!$D:$D,'START-FW'!V$6,'FW IMPORT'!$C:$C,'START-FW'!V$5)=0,"",SUMIFS('FW IMPORT'!$E:$E,'FW IMPORT'!$A:$A,'START-FW'!$F25,'FW IMPORT'!$B:$B,'START-FW'!$G25,'FW IMPORT'!$D:$D,'START-FW'!V$6,'FW IMPORT'!$C:$C,'START-FW'!V$5))</f>
        <v/>
      </c>
      <c r="W25" s="344" t="str">
        <f>IF(SUMIFS('FW IMPORT'!$E:$E,'FW IMPORT'!$A:$A,'START-FW'!$F25,'FW IMPORT'!$B:$B,'START-FW'!$G25,'FW IMPORT'!$D:$D,'START-FW'!W$6,'FW IMPORT'!$C:$C,'START-FW'!W$5)=0,"",SUMIFS('FW IMPORT'!$E:$E,'FW IMPORT'!$A:$A,'START-FW'!$F25,'FW IMPORT'!$B:$B,'START-FW'!$G25,'FW IMPORT'!$D:$D,'START-FW'!W$6,'FW IMPORT'!$C:$C,'START-FW'!W$5))</f>
        <v/>
      </c>
      <c r="X25" s="344" t="str">
        <f>IF(SUMIFS('FW IMPORT'!$E:$E,'FW IMPORT'!$A:$A,'START-FW'!$F25,'FW IMPORT'!$B:$B,'START-FW'!$G25,'FW IMPORT'!$D:$D,'START-FW'!X$6,'FW IMPORT'!$C:$C,'START-FW'!X$5)=0,"",SUMIFS('FW IMPORT'!$E:$E,'FW IMPORT'!$A:$A,'START-FW'!$F25,'FW IMPORT'!$B:$B,'START-FW'!$G25,'FW IMPORT'!$D:$D,'START-FW'!X$6,'FW IMPORT'!$C:$C,'START-FW'!X$5))</f>
        <v/>
      </c>
      <c r="Y25" s="344" t="str">
        <f>IF(SUMIFS('FW IMPORT'!$E:$E,'FW IMPORT'!$A:$A,'START-FW'!$F25,'FW IMPORT'!$B:$B,'START-FW'!$G25,'FW IMPORT'!$D:$D,'START-FW'!Y$6,'FW IMPORT'!$C:$C,'START-FW'!Y$5)=0,"",SUMIFS('FW IMPORT'!$E:$E,'FW IMPORT'!$A:$A,'START-FW'!$F25,'FW IMPORT'!$B:$B,'START-FW'!$G25,'FW IMPORT'!$D:$D,'START-FW'!Y$6,'FW IMPORT'!$C:$C,'START-FW'!Y$5))</f>
        <v/>
      </c>
      <c r="Z25" s="344" t="str">
        <f>IF(SUMIFS('FW IMPORT'!$E:$E,'FW IMPORT'!$A:$A,'START-FW'!$F25,'FW IMPORT'!$B:$B,'START-FW'!$G25,'FW IMPORT'!$D:$D,'START-FW'!Z$6,'FW IMPORT'!$C:$C,'START-FW'!Z$5)=0,"",SUMIFS('FW IMPORT'!$E:$E,'FW IMPORT'!$A:$A,'START-FW'!$F25,'FW IMPORT'!$B:$B,'START-FW'!$G25,'FW IMPORT'!$D:$D,'START-FW'!Z$6,'FW IMPORT'!$C:$C,'START-FW'!Z$5))</f>
        <v/>
      </c>
      <c r="AA25" s="344" t="str">
        <f>IF(SUMIFS('FW IMPORT'!$E:$E,'FW IMPORT'!$A:$A,'START-FW'!$F25,'FW IMPORT'!$B:$B,'START-FW'!$G25,'FW IMPORT'!$D:$D,'START-FW'!AA$6,'FW IMPORT'!$C:$C,'START-FW'!AA$5)=0,"",SUMIFS('FW IMPORT'!$E:$E,'FW IMPORT'!$A:$A,'START-FW'!$F25,'FW IMPORT'!$B:$B,'START-FW'!$G25,'FW IMPORT'!$D:$D,'START-FW'!AA$6,'FW IMPORT'!$C:$C,'START-FW'!AA$5))</f>
        <v/>
      </c>
      <c r="AB25" s="344" t="str">
        <f>IF(SUMIFS('FW IMPORT'!$E:$E,'FW IMPORT'!$A:$A,'START-FW'!$F25,'FW IMPORT'!$B:$B,'START-FW'!$G25,'FW IMPORT'!$D:$D,'START-FW'!AB$6,'FW IMPORT'!$C:$C,'START-FW'!AB$5)=0,"",SUMIFS('FW IMPORT'!$E:$E,'FW IMPORT'!$A:$A,'START-FW'!$F25,'FW IMPORT'!$B:$B,'START-FW'!$G25,'FW IMPORT'!$D:$D,'START-FW'!AB$6,'FW IMPORT'!$C:$C,'START-FW'!AB$5))</f>
        <v/>
      </c>
    </row>
    <row r="26" spans="1:28" s="132" customFormat="1" ht="18.75" customHeight="1" x14ac:dyDescent="0.3">
      <c r="A26" s="204" t="s">
        <v>385</v>
      </c>
      <c r="B26" s="204"/>
      <c r="C26" s="143"/>
      <c r="D26" s="143"/>
      <c r="E26" s="143"/>
      <c r="F26" s="143"/>
      <c r="G26" s="143"/>
      <c r="H26" s="143"/>
      <c r="I26" s="469"/>
      <c r="J26" s="144"/>
      <c r="K26" s="467"/>
      <c r="L26" s="467"/>
      <c r="M26" s="465" t="str">
        <f t="shared" si="0"/>
        <v/>
      </c>
      <c r="N26" s="146"/>
      <c r="O26" s="146"/>
      <c r="P26" s="224"/>
      <c r="Q26" s="216">
        <f>SUMIFS('SAGE IMPORT'!$E:$E,'SAGE IMPORT'!$A:$A,'START-FW'!$F26,'SAGE IMPORT'!$B:$B,'START-FW'!$G26,'SAGE IMPORT'!$C:$C,'START-FW'!Q$6)</f>
        <v>0</v>
      </c>
      <c r="R26" s="216">
        <f>SUMIFS('SAGE IMPORT'!$E:$E,'SAGE IMPORT'!$A:$A,'START-FW'!$F26,'SAGE IMPORT'!$B:$B,'START-FW'!$G26,'SAGE IMPORT'!$C:$C,'START-FW'!R$6)</f>
        <v>0</v>
      </c>
      <c r="S26" s="216">
        <f>SUMIFS('SAGE IMPORT'!$E:$E,'SAGE IMPORT'!$A:$A,'START-FW'!$F26,'SAGE IMPORT'!$B:$B,'START-FW'!$G26,'SAGE IMPORT'!$C:$C,'START-FW'!S$6)</f>
        <v>0</v>
      </c>
      <c r="U26" s="344" t="str">
        <f>IF(SUMIFS('FW IMPORT'!$E:$E,'FW IMPORT'!$A:$A,'START-FW'!$F26,'FW IMPORT'!$B:$B,'START-FW'!$G26,'FW IMPORT'!$D:$D,'START-FW'!U$6,'FW IMPORT'!$C:$C,'START-FW'!U$5)=0,"",SUMIFS('FW IMPORT'!$E:$E,'FW IMPORT'!$A:$A,'START-FW'!$F26,'FW IMPORT'!$B:$B,'START-FW'!$G26,'FW IMPORT'!$D:$D,'START-FW'!U$6,'FW IMPORT'!$C:$C,'START-FW'!U$5))</f>
        <v/>
      </c>
      <c r="V26" s="344" t="str">
        <f>IF(SUMIFS('FW IMPORT'!$E:$E,'FW IMPORT'!$A:$A,'START-FW'!$F26,'FW IMPORT'!$B:$B,'START-FW'!$G26,'FW IMPORT'!$D:$D,'START-FW'!V$6,'FW IMPORT'!$C:$C,'START-FW'!V$5)=0,"",SUMIFS('FW IMPORT'!$E:$E,'FW IMPORT'!$A:$A,'START-FW'!$F26,'FW IMPORT'!$B:$B,'START-FW'!$G26,'FW IMPORT'!$D:$D,'START-FW'!V$6,'FW IMPORT'!$C:$C,'START-FW'!V$5))</f>
        <v/>
      </c>
      <c r="W26" s="344" t="str">
        <f>IF(SUMIFS('FW IMPORT'!$E:$E,'FW IMPORT'!$A:$A,'START-FW'!$F26,'FW IMPORT'!$B:$B,'START-FW'!$G26,'FW IMPORT'!$D:$D,'START-FW'!W$6,'FW IMPORT'!$C:$C,'START-FW'!W$5)=0,"",SUMIFS('FW IMPORT'!$E:$E,'FW IMPORT'!$A:$A,'START-FW'!$F26,'FW IMPORT'!$B:$B,'START-FW'!$G26,'FW IMPORT'!$D:$D,'START-FW'!W$6,'FW IMPORT'!$C:$C,'START-FW'!W$5))</f>
        <v/>
      </c>
      <c r="X26" s="344" t="str">
        <f>IF(SUMIFS('FW IMPORT'!$E:$E,'FW IMPORT'!$A:$A,'START-FW'!$F26,'FW IMPORT'!$B:$B,'START-FW'!$G26,'FW IMPORT'!$D:$D,'START-FW'!X$6,'FW IMPORT'!$C:$C,'START-FW'!X$5)=0,"",SUMIFS('FW IMPORT'!$E:$E,'FW IMPORT'!$A:$A,'START-FW'!$F26,'FW IMPORT'!$B:$B,'START-FW'!$G26,'FW IMPORT'!$D:$D,'START-FW'!X$6,'FW IMPORT'!$C:$C,'START-FW'!X$5))</f>
        <v/>
      </c>
      <c r="Y26" s="344" t="str">
        <f>IF(SUMIFS('FW IMPORT'!$E:$E,'FW IMPORT'!$A:$A,'START-FW'!$F26,'FW IMPORT'!$B:$B,'START-FW'!$G26,'FW IMPORT'!$D:$D,'START-FW'!Y$6,'FW IMPORT'!$C:$C,'START-FW'!Y$5)=0,"",SUMIFS('FW IMPORT'!$E:$E,'FW IMPORT'!$A:$A,'START-FW'!$F26,'FW IMPORT'!$B:$B,'START-FW'!$G26,'FW IMPORT'!$D:$D,'START-FW'!Y$6,'FW IMPORT'!$C:$C,'START-FW'!Y$5))</f>
        <v/>
      </c>
      <c r="Z26" s="344" t="str">
        <f>IF(SUMIFS('FW IMPORT'!$E:$E,'FW IMPORT'!$A:$A,'START-FW'!$F26,'FW IMPORT'!$B:$B,'START-FW'!$G26,'FW IMPORT'!$D:$D,'START-FW'!Z$6,'FW IMPORT'!$C:$C,'START-FW'!Z$5)=0,"",SUMIFS('FW IMPORT'!$E:$E,'FW IMPORT'!$A:$A,'START-FW'!$F26,'FW IMPORT'!$B:$B,'START-FW'!$G26,'FW IMPORT'!$D:$D,'START-FW'!Z$6,'FW IMPORT'!$C:$C,'START-FW'!Z$5))</f>
        <v/>
      </c>
      <c r="AA26" s="344" t="str">
        <f>IF(SUMIFS('FW IMPORT'!$E:$E,'FW IMPORT'!$A:$A,'START-FW'!$F26,'FW IMPORT'!$B:$B,'START-FW'!$G26,'FW IMPORT'!$D:$D,'START-FW'!AA$6,'FW IMPORT'!$C:$C,'START-FW'!AA$5)=0,"",SUMIFS('FW IMPORT'!$E:$E,'FW IMPORT'!$A:$A,'START-FW'!$F26,'FW IMPORT'!$B:$B,'START-FW'!$G26,'FW IMPORT'!$D:$D,'START-FW'!AA$6,'FW IMPORT'!$C:$C,'START-FW'!AA$5))</f>
        <v/>
      </c>
      <c r="AB26" s="344" t="str">
        <f>IF(SUMIFS('FW IMPORT'!$E:$E,'FW IMPORT'!$A:$A,'START-FW'!$F26,'FW IMPORT'!$B:$B,'START-FW'!$G26,'FW IMPORT'!$D:$D,'START-FW'!AB$6,'FW IMPORT'!$C:$C,'START-FW'!AB$5)=0,"",SUMIFS('FW IMPORT'!$E:$E,'FW IMPORT'!$A:$A,'START-FW'!$F26,'FW IMPORT'!$B:$B,'START-FW'!$G26,'FW IMPORT'!$D:$D,'START-FW'!AB$6,'FW IMPORT'!$C:$C,'START-FW'!AB$5))</f>
        <v/>
      </c>
    </row>
    <row r="27" spans="1:28" s="132" customFormat="1" ht="18.75" customHeight="1" x14ac:dyDescent="0.3">
      <c r="A27" s="204" t="s">
        <v>385</v>
      </c>
      <c r="B27" s="204"/>
      <c r="C27" s="143">
        <v>49</v>
      </c>
      <c r="D27" s="143" t="s">
        <v>899</v>
      </c>
      <c r="E27" s="143" t="s">
        <v>659</v>
      </c>
      <c r="F27" s="649" t="s">
        <v>742</v>
      </c>
      <c r="G27" s="650" t="s">
        <v>737</v>
      </c>
      <c r="H27" s="650" t="s">
        <v>737</v>
      </c>
      <c r="I27" s="359">
        <v>3390</v>
      </c>
      <c r="J27" s="144"/>
      <c r="K27" s="467"/>
      <c r="L27" s="467"/>
      <c r="M27" s="465">
        <f t="shared" si="0"/>
        <v>3390</v>
      </c>
      <c r="N27" s="146"/>
      <c r="O27" s="146"/>
      <c r="P27" s="224"/>
      <c r="Q27" s="216">
        <f>SUMIFS('SAGE IMPORT'!$E:$E,'SAGE IMPORT'!$A:$A,'START-FW'!$F27,'SAGE IMPORT'!$B:$B,'START-FW'!$G27,'SAGE IMPORT'!$C:$C,'START-FW'!Q$6)</f>
        <v>0</v>
      </c>
      <c r="R27" s="216">
        <f>SUMIFS('SAGE IMPORT'!$E:$E,'SAGE IMPORT'!$A:$A,'START-FW'!$F27,'SAGE IMPORT'!$B:$B,'START-FW'!$G27,'SAGE IMPORT'!$C:$C,'START-FW'!R$6)</f>
        <v>0</v>
      </c>
      <c r="S27" s="216">
        <f>SUMIFS('SAGE IMPORT'!$E:$E,'SAGE IMPORT'!$A:$A,'START-FW'!$F27,'SAGE IMPORT'!$B:$B,'START-FW'!$G27,'SAGE IMPORT'!$C:$C,'START-FW'!S$6)</f>
        <v>0</v>
      </c>
      <c r="U27" s="344" t="str">
        <f>IF(SUMIFS('FW IMPORT'!$E:$E,'FW IMPORT'!$A:$A,'START-FW'!$F27,'FW IMPORT'!$B:$B,'START-FW'!$G27,'FW IMPORT'!$D:$D,'START-FW'!U$6,'FW IMPORT'!$C:$C,'START-FW'!U$5)=0,"",SUMIFS('FW IMPORT'!$E:$E,'FW IMPORT'!$A:$A,'START-FW'!$F27,'FW IMPORT'!$B:$B,'START-FW'!$G27,'FW IMPORT'!$D:$D,'START-FW'!U$6,'FW IMPORT'!$C:$C,'START-FW'!U$5))</f>
        <v/>
      </c>
      <c r="V27" s="344" t="str">
        <f>IF(SUMIFS('FW IMPORT'!$E:$E,'FW IMPORT'!$A:$A,'START-FW'!$F27,'FW IMPORT'!$B:$B,'START-FW'!$G27,'FW IMPORT'!$D:$D,'START-FW'!V$6,'FW IMPORT'!$C:$C,'START-FW'!V$5)=0,"",SUMIFS('FW IMPORT'!$E:$E,'FW IMPORT'!$A:$A,'START-FW'!$F27,'FW IMPORT'!$B:$B,'START-FW'!$G27,'FW IMPORT'!$D:$D,'START-FW'!V$6,'FW IMPORT'!$C:$C,'START-FW'!V$5))</f>
        <v/>
      </c>
      <c r="W27" s="344" t="str">
        <f>IF(SUMIFS('FW IMPORT'!$E:$E,'FW IMPORT'!$A:$A,'START-FW'!$F27,'FW IMPORT'!$B:$B,'START-FW'!$G27,'FW IMPORT'!$D:$D,'START-FW'!W$6,'FW IMPORT'!$C:$C,'START-FW'!W$5)=0,"",SUMIFS('FW IMPORT'!$E:$E,'FW IMPORT'!$A:$A,'START-FW'!$F27,'FW IMPORT'!$B:$B,'START-FW'!$G27,'FW IMPORT'!$D:$D,'START-FW'!W$6,'FW IMPORT'!$C:$C,'START-FW'!W$5))</f>
        <v/>
      </c>
      <c r="X27" s="344" t="str">
        <f>IF(SUMIFS('FW IMPORT'!$E:$E,'FW IMPORT'!$A:$A,'START-FW'!$F27,'FW IMPORT'!$B:$B,'START-FW'!$G27,'FW IMPORT'!$D:$D,'START-FW'!X$6,'FW IMPORT'!$C:$C,'START-FW'!X$5)=0,"",SUMIFS('FW IMPORT'!$E:$E,'FW IMPORT'!$A:$A,'START-FW'!$F27,'FW IMPORT'!$B:$B,'START-FW'!$G27,'FW IMPORT'!$D:$D,'START-FW'!X$6,'FW IMPORT'!$C:$C,'START-FW'!X$5))</f>
        <v/>
      </c>
      <c r="Y27" s="344" t="str">
        <f>IF(SUMIFS('FW IMPORT'!$E:$E,'FW IMPORT'!$A:$A,'START-FW'!$F27,'FW IMPORT'!$B:$B,'START-FW'!$G27,'FW IMPORT'!$D:$D,'START-FW'!Y$6,'FW IMPORT'!$C:$C,'START-FW'!Y$5)=0,"",SUMIFS('FW IMPORT'!$E:$E,'FW IMPORT'!$A:$A,'START-FW'!$F27,'FW IMPORT'!$B:$B,'START-FW'!$G27,'FW IMPORT'!$D:$D,'START-FW'!Y$6,'FW IMPORT'!$C:$C,'START-FW'!Y$5))</f>
        <v/>
      </c>
      <c r="Z27" s="344" t="str">
        <f>IF(SUMIFS('FW IMPORT'!$E:$E,'FW IMPORT'!$A:$A,'START-FW'!$F27,'FW IMPORT'!$B:$B,'START-FW'!$G27,'FW IMPORT'!$D:$D,'START-FW'!Z$6,'FW IMPORT'!$C:$C,'START-FW'!Z$5)=0,"",SUMIFS('FW IMPORT'!$E:$E,'FW IMPORT'!$A:$A,'START-FW'!$F27,'FW IMPORT'!$B:$B,'START-FW'!$G27,'FW IMPORT'!$D:$D,'START-FW'!Z$6,'FW IMPORT'!$C:$C,'START-FW'!Z$5))</f>
        <v/>
      </c>
      <c r="AA27" s="344" t="str">
        <f>IF(SUMIFS('FW IMPORT'!$E:$E,'FW IMPORT'!$A:$A,'START-FW'!$F27,'FW IMPORT'!$B:$B,'START-FW'!$G27,'FW IMPORT'!$D:$D,'START-FW'!AA$6,'FW IMPORT'!$C:$C,'START-FW'!AA$5)=0,"",SUMIFS('FW IMPORT'!$E:$E,'FW IMPORT'!$A:$A,'START-FW'!$F27,'FW IMPORT'!$B:$B,'START-FW'!$G27,'FW IMPORT'!$D:$D,'START-FW'!AA$6,'FW IMPORT'!$C:$C,'START-FW'!AA$5))</f>
        <v/>
      </c>
      <c r="AB27" s="344" t="str">
        <f>IF(SUMIFS('FW IMPORT'!$E:$E,'FW IMPORT'!$A:$A,'START-FW'!$F27,'FW IMPORT'!$B:$B,'START-FW'!$G27,'FW IMPORT'!$D:$D,'START-FW'!AB$6,'FW IMPORT'!$C:$C,'START-FW'!AB$5)=0,"",SUMIFS('FW IMPORT'!$E:$E,'FW IMPORT'!$A:$A,'START-FW'!$F27,'FW IMPORT'!$B:$B,'START-FW'!$G27,'FW IMPORT'!$D:$D,'START-FW'!AB$6,'FW IMPORT'!$C:$C,'START-FW'!AB$5))</f>
        <v/>
      </c>
    </row>
    <row r="28" spans="1:28" s="132" customFormat="1" ht="18.75" customHeight="1" x14ac:dyDescent="0.3">
      <c r="A28" s="204" t="s">
        <v>385</v>
      </c>
      <c r="B28" s="204"/>
      <c r="C28" s="143"/>
      <c r="D28" s="143"/>
      <c r="E28" s="143"/>
      <c r="F28" s="143"/>
      <c r="G28" s="143"/>
      <c r="H28" s="143"/>
      <c r="I28" s="469"/>
      <c r="J28" s="144"/>
      <c r="K28" s="467"/>
      <c r="L28" s="467"/>
      <c r="M28" s="465" t="str">
        <f t="shared" si="0"/>
        <v/>
      </c>
      <c r="N28" s="146"/>
      <c r="O28" s="146"/>
      <c r="P28" s="224"/>
      <c r="Q28" s="216">
        <f>SUMIFS('SAGE IMPORT'!$E:$E,'SAGE IMPORT'!$A:$A,'START-FW'!$F28,'SAGE IMPORT'!$B:$B,'START-FW'!$G28,'SAGE IMPORT'!$C:$C,'START-FW'!Q$6)</f>
        <v>0</v>
      </c>
      <c r="R28" s="216">
        <f>SUMIFS('SAGE IMPORT'!$E:$E,'SAGE IMPORT'!$A:$A,'START-FW'!$F28,'SAGE IMPORT'!$B:$B,'START-FW'!$G28,'SAGE IMPORT'!$C:$C,'START-FW'!R$6)</f>
        <v>0</v>
      </c>
      <c r="S28" s="216">
        <f>SUMIFS('SAGE IMPORT'!$E:$E,'SAGE IMPORT'!$A:$A,'START-FW'!$F28,'SAGE IMPORT'!$B:$B,'START-FW'!$G28,'SAGE IMPORT'!$C:$C,'START-FW'!S$6)</f>
        <v>0</v>
      </c>
      <c r="U28" s="344" t="str">
        <f>IF(SUMIFS('FW IMPORT'!$E:$E,'FW IMPORT'!$A:$A,'START-FW'!$F28,'FW IMPORT'!$B:$B,'START-FW'!$G28,'FW IMPORT'!$D:$D,'START-FW'!U$6,'FW IMPORT'!$C:$C,'START-FW'!U$5)=0,"",SUMIFS('FW IMPORT'!$E:$E,'FW IMPORT'!$A:$A,'START-FW'!$F28,'FW IMPORT'!$B:$B,'START-FW'!$G28,'FW IMPORT'!$D:$D,'START-FW'!U$6,'FW IMPORT'!$C:$C,'START-FW'!U$5))</f>
        <v/>
      </c>
      <c r="V28" s="344" t="str">
        <f>IF(SUMIFS('FW IMPORT'!$E:$E,'FW IMPORT'!$A:$A,'START-FW'!$F28,'FW IMPORT'!$B:$B,'START-FW'!$G28,'FW IMPORT'!$D:$D,'START-FW'!V$6,'FW IMPORT'!$C:$C,'START-FW'!V$5)=0,"",SUMIFS('FW IMPORT'!$E:$E,'FW IMPORT'!$A:$A,'START-FW'!$F28,'FW IMPORT'!$B:$B,'START-FW'!$G28,'FW IMPORT'!$D:$D,'START-FW'!V$6,'FW IMPORT'!$C:$C,'START-FW'!V$5))</f>
        <v/>
      </c>
      <c r="W28" s="344" t="str">
        <f>IF(SUMIFS('FW IMPORT'!$E:$E,'FW IMPORT'!$A:$A,'START-FW'!$F28,'FW IMPORT'!$B:$B,'START-FW'!$G28,'FW IMPORT'!$D:$D,'START-FW'!W$6,'FW IMPORT'!$C:$C,'START-FW'!W$5)=0,"",SUMIFS('FW IMPORT'!$E:$E,'FW IMPORT'!$A:$A,'START-FW'!$F28,'FW IMPORT'!$B:$B,'START-FW'!$G28,'FW IMPORT'!$D:$D,'START-FW'!W$6,'FW IMPORT'!$C:$C,'START-FW'!W$5))</f>
        <v/>
      </c>
      <c r="X28" s="344" t="str">
        <f>IF(SUMIFS('FW IMPORT'!$E:$E,'FW IMPORT'!$A:$A,'START-FW'!$F28,'FW IMPORT'!$B:$B,'START-FW'!$G28,'FW IMPORT'!$D:$D,'START-FW'!X$6,'FW IMPORT'!$C:$C,'START-FW'!X$5)=0,"",SUMIFS('FW IMPORT'!$E:$E,'FW IMPORT'!$A:$A,'START-FW'!$F28,'FW IMPORT'!$B:$B,'START-FW'!$G28,'FW IMPORT'!$D:$D,'START-FW'!X$6,'FW IMPORT'!$C:$C,'START-FW'!X$5))</f>
        <v/>
      </c>
      <c r="Y28" s="344" t="str">
        <f>IF(SUMIFS('FW IMPORT'!$E:$E,'FW IMPORT'!$A:$A,'START-FW'!$F28,'FW IMPORT'!$B:$B,'START-FW'!$G28,'FW IMPORT'!$D:$D,'START-FW'!Y$6,'FW IMPORT'!$C:$C,'START-FW'!Y$5)=0,"",SUMIFS('FW IMPORT'!$E:$E,'FW IMPORT'!$A:$A,'START-FW'!$F28,'FW IMPORT'!$B:$B,'START-FW'!$G28,'FW IMPORT'!$D:$D,'START-FW'!Y$6,'FW IMPORT'!$C:$C,'START-FW'!Y$5))</f>
        <v/>
      </c>
      <c r="Z28" s="344" t="str">
        <f>IF(SUMIFS('FW IMPORT'!$E:$E,'FW IMPORT'!$A:$A,'START-FW'!$F28,'FW IMPORT'!$B:$B,'START-FW'!$G28,'FW IMPORT'!$D:$D,'START-FW'!Z$6,'FW IMPORT'!$C:$C,'START-FW'!Z$5)=0,"",SUMIFS('FW IMPORT'!$E:$E,'FW IMPORT'!$A:$A,'START-FW'!$F28,'FW IMPORT'!$B:$B,'START-FW'!$G28,'FW IMPORT'!$D:$D,'START-FW'!Z$6,'FW IMPORT'!$C:$C,'START-FW'!Z$5))</f>
        <v/>
      </c>
      <c r="AA28" s="344" t="str">
        <f>IF(SUMIFS('FW IMPORT'!$E:$E,'FW IMPORT'!$A:$A,'START-FW'!$F28,'FW IMPORT'!$B:$B,'START-FW'!$G28,'FW IMPORT'!$D:$D,'START-FW'!AA$6,'FW IMPORT'!$C:$C,'START-FW'!AA$5)=0,"",SUMIFS('FW IMPORT'!$E:$E,'FW IMPORT'!$A:$A,'START-FW'!$F28,'FW IMPORT'!$B:$B,'START-FW'!$G28,'FW IMPORT'!$D:$D,'START-FW'!AA$6,'FW IMPORT'!$C:$C,'START-FW'!AA$5))</f>
        <v/>
      </c>
      <c r="AB28" s="344" t="str">
        <f>IF(SUMIFS('FW IMPORT'!$E:$E,'FW IMPORT'!$A:$A,'START-FW'!$F28,'FW IMPORT'!$B:$B,'START-FW'!$G28,'FW IMPORT'!$D:$D,'START-FW'!AB$6,'FW IMPORT'!$C:$C,'START-FW'!AB$5)=0,"",SUMIFS('FW IMPORT'!$E:$E,'FW IMPORT'!$A:$A,'START-FW'!$F28,'FW IMPORT'!$B:$B,'START-FW'!$G28,'FW IMPORT'!$D:$D,'START-FW'!AB$6,'FW IMPORT'!$C:$C,'START-FW'!AB$5))</f>
        <v/>
      </c>
    </row>
    <row r="29" spans="1:28" s="132" customFormat="1" ht="18.75" customHeight="1" x14ac:dyDescent="0.3">
      <c r="A29" s="204" t="s">
        <v>385</v>
      </c>
      <c r="B29" s="204"/>
      <c r="C29" s="143">
        <v>50</v>
      </c>
      <c r="D29" s="143" t="s">
        <v>900</v>
      </c>
      <c r="E29" s="143" t="s">
        <v>659</v>
      </c>
      <c r="F29" s="649" t="s">
        <v>743</v>
      </c>
      <c r="G29" s="590" t="s">
        <v>740</v>
      </c>
      <c r="H29" s="590" t="s">
        <v>740</v>
      </c>
      <c r="I29" s="359">
        <v>3723</v>
      </c>
      <c r="J29" s="144"/>
      <c r="K29" s="467"/>
      <c r="L29" s="467"/>
      <c r="M29" s="465">
        <f t="shared" si="0"/>
        <v>3723</v>
      </c>
      <c r="N29" s="146"/>
      <c r="O29" s="146"/>
      <c r="P29" s="224"/>
      <c r="Q29" s="216">
        <f>SUMIFS('SAGE IMPORT'!$E:$E,'SAGE IMPORT'!$A:$A,'START-FW'!$F29,'SAGE IMPORT'!$B:$B,'START-FW'!$G29,'SAGE IMPORT'!$C:$C,'START-FW'!Q$6)</f>
        <v>0</v>
      </c>
      <c r="R29" s="216">
        <f>SUMIFS('SAGE IMPORT'!$E:$E,'SAGE IMPORT'!$A:$A,'START-FW'!$F29,'SAGE IMPORT'!$B:$B,'START-FW'!$G29,'SAGE IMPORT'!$C:$C,'START-FW'!R$6)</f>
        <v>0</v>
      </c>
      <c r="S29" s="216">
        <f>SUMIFS('SAGE IMPORT'!$E:$E,'SAGE IMPORT'!$A:$A,'START-FW'!$F29,'SAGE IMPORT'!$B:$B,'START-FW'!$G29,'SAGE IMPORT'!$C:$C,'START-FW'!S$6)</f>
        <v>0</v>
      </c>
      <c r="U29" s="344" t="str">
        <f>IF(SUMIFS('FW IMPORT'!$E:$E,'FW IMPORT'!$A:$A,'START-FW'!$F29,'FW IMPORT'!$B:$B,'START-FW'!$G29,'FW IMPORT'!$D:$D,'START-FW'!U$6,'FW IMPORT'!$C:$C,'START-FW'!U$5)=0,"",SUMIFS('FW IMPORT'!$E:$E,'FW IMPORT'!$A:$A,'START-FW'!$F29,'FW IMPORT'!$B:$B,'START-FW'!$G29,'FW IMPORT'!$D:$D,'START-FW'!U$6,'FW IMPORT'!$C:$C,'START-FW'!U$5))</f>
        <v/>
      </c>
      <c r="V29" s="344" t="str">
        <f>IF(SUMIFS('FW IMPORT'!$E:$E,'FW IMPORT'!$A:$A,'START-FW'!$F29,'FW IMPORT'!$B:$B,'START-FW'!$G29,'FW IMPORT'!$D:$D,'START-FW'!V$6,'FW IMPORT'!$C:$C,'START-FW'!V$5)=0,"",SUMIFS('FW IMPORT'!$E:$E,'FW IMPORT'!$A:$A,'START-FW'!$F29,'FW IMPORT'!$B:$B,'START-FW'!$G29,'FW IMPORT'!$D:$D,'START-FW'!V$6,'FW IMPORT'!$C:$C,'START-FW'!V$5))</f>
        <v/>
      </c>
      <c r="W29" s="344" t="str">
        <f>IF(SUMIFS('FW IMPORT'!$E:$E,'FW IMPORT'!$A:$A,'START-FW'!$F29,'FW IMPORT'!$B:$B,'START-FW'!$G29,'FW IMPORT'!$D:$D,'START-FW'!W$6,'FW IMPORT'!$C:$C,'START-FW'!W$5)=0,"",SUMIFS('FW IMPORT'!$E:$E,'FW IMPORT'!$A:$A,'START-FW'!$F29,'FW IMPORT'!$B:$B,'START-FW'!$G29,'FW IMPORT'!$D:$D,'START-FW'!W$6,'FW IMPORT'!$C:$C,'START-FW'!W$5))</f>
        <v/>
      </c>
      <c r="X29" s="344" t="str">
        <f>IF(SUMIFS('FW IMPORT'!$E:$E,'FW IMPORT'!$A:$A,'START-FW'!$F29,'FW IMPORT'!$B:$B,'START-FW'!$G29,'FW IMPORT'!$D:$D,'START-FW'!X$6,'FW IMPORT'!$C:$C,'START-FW'!X$5)=0,"",SUMIFS('FW IMPORT'!$E:$E,'FW IMPORT'!$A:$A,'START-FW'!$F29,'FW IMPORT'!$B:$B,'START-FW'!$G29,'FW IMPORT'!$D:$D,'START-FW'!X$6,'FW IMPORT'!$C:$C,'START-FW'!X$5))</f>
        <v/>
      </c>
      <c r="Y29" s="344" t="str">
        <f>IF(SUMIFS('FW IMPORT'!$E:$E,'FW IMPORT'!$A:$A,'START-FW'!$F29,'FW IMPORT'!$B:$B,'START-FW'!$G29,'FW IMPORT'!$D:$D,'START-FW'!Y$6,'FW IMPORT'!$C:$C,'START-FW'!Y$5)=0,"",SUMIFS('FW IMPORT'!$E:$E,'FW IMPORT'!$A:$A,'START-FW'!$F29,'FW IMPORT'!$B:$B,'START-FW'!$G29,'FW IMPORT'!$D:$D,'START-FW'!Y$6,'FW IMPORT'!$C:$C,'START-FW'!Y$5))</f>
        <v/>
      </c>
      <c r="Z29" s="344" t="str">
        <f>IF(SUMIFS('FW IMPORT'!$E:$E,'FW IMPORT'!$A:$A,'START-FW'!$F29,'FW IMPORT'!$B:$B,'START-FW'!$G29,'FW IMPORT'!$D:$D,'START-FW'!Z$6,'FW IMPORT'!$C:$C,'START-FW'!Z$5)=0,"",SUMIFS('FW IMPORT'!$E:$E,'FW IMPORT'!$A:$A,'START-FW'!$F29,'FW IMPORT'!$B:$B,'START-FW'!$G29,'FW IMPORT'!$D:$D,'START-FW'!Z$6,'FW IMPORT'!$C:$C,'START-FW'!Z$5))</f>
        <v/>
      </c>
      <c r="AA29" s="344" t="str">
        <f>IF(SUMIFS('FW IMPORT'!$E:$E,'FW IMPORT'!$A:$A,'START-FW'!$F29,'FW IMPORT'!$B:$B,'START-FW'!$G29,'FW IMPORT'!$D:$D,'START-FW'!AA$6,'FW IMPORT'!$C:$C,'START-FW'!AA$5)=0,"",SUMIFS('FW IMPORT'!$E:$E,'FW IMPORT'!$A:$A,'START-FW'!$F29,'FW IMPORT'!$B:$B,'START-FW'!$G29,'FW IMPORT'!$D:$D,'START-FW'!AA$6,'FW IMPORT'!$C:$C,'START-FW'!AA$5))</f>
        <v/>
      </c>
      <c r="AB29" s="344" t="str">
        <f>IF(SUMIFS('FW IMPORT'!$E:$E,'FW IMPORT'!$A:$A,'START-FW'!$F29,'FW IMPORT'!$B:$B,'START-FW'!$G29,'FW IMPORT'!$D:$D,'START-FW'!AB$6,'FW IMPORT'!$C:$C,'START-FW'!AB$5)=0,"",SUMIFS('FW IMPORT'!$E:$E,'FW IMPORT'!$A:$A,'START-FW'!$F29,'FW IMPORT'!$B:$B,'START-FW'!$G29,'FW IMPORT'!$D:$D,'START-FW'!AB$6,'FW IMPORT'!$C:$C,'START-FW'!AB$5))</f>
        <v/>
      </c>
    </row>
    <row r="30" spans="1:28" s="132" customFormat="1" ht="18.75" customHeight="1" x14ac:dyDescent="0.3">
      <c r="A30" s="204" t="s">
        <v>385</v>
      </c>
      <c r="B30" s="204"/>
      <c r="C30" s="143"/>
      <c r="D30" s="143"/>
      <c r="E30" s="143"/>
      <c r="F30" s="143"/>
      <c r="G30" s="143"/>
      <c r="H30" s="143"/>
      <c r="I30" s="469"/>
      <c r="J30" s="144"/>
      <c r="K30" s="467"/>
      <c r="L30" s="467"/>
      <c r="M30" s="465" t="str">
        <f t="shared" si="0"/>
        <v/>
      </c>
      <c r="N30" s="146"/>
      <c r="O30" s="146"/>
      <c r="P30" s="224"/>
      <c r="Q30" s="216">
        <f>SUMIFS('SAGE IMPORT'!$E:$E,'SAGE IMPORT'!$A:$A,'START-FW'!$F30,'SAGE IMPORT'!$B:$B,'START-FW'!$G30,'SAGE IMPORT'!$C:$C,'START-FW'!Q$6)</f>
        <v>0</v>
      </c>
      <c r="R30" s="216">
        <f>SUMIFS('SAGE IMPORT'!$E:$E,'SAGE IMPORT'!$A:$A,'START-FW'!$F30,'SAGE IMPORT'!$B:$B,'START-FW'!$G30,'SAGE IMPORT'!$C:$C,'START-FW'!R$6)</f>
        <v>0</v>
      </c>
      <c r="S30" s="216">
        <f>SUMIFS('SAGE IMPORT'!$E:$E,'SAGE IMPORT'!$A:$A,'START-FW'!$F30,'SAGE IMPORT'!$B:$B,'START-FW'!$G30,'SAGE IMPORT'!$C:$C,'START-FW'!S$6)</f>
        <v>0</v>
      </c>
      <c r="U30" s="344" t="str">
        <f>IF(SUMIFS('FW IMPORT'!$E:$E,'FW IMPORT'!$A:$A,'START-FW'!$F30,'FW IMPORT'!$B:$B,'START-FW'!$G30,'FW IMPORT'!$D:$D,'START-FW'!U$6,'FW IMPORT'!$C:$C,'START-FW'!U$5)=0,"",SUMIFS('FW IMPORT'!$E:$E,'FW IMPORT'!$A:$A,'START-FW'!$F30,'FW IMPORT'!$B:$B,'START-FW'!$G30,'FW IMPORT'!$D:$D,'START-FW'!U$6,'FW IMPORT'!$C:$C,'START-FW'!U$5))</f>
        <v/>
      </c>
      <c r="V30" s="344" t="str">
        <f>IF(SUMIFS('FW IMPORT'!$E:$E,'FW IMPORT'!$A:$A,'START-FW'!$F30,'FW IMPORT'!$B:$B,'START-FW'!$G30,'FW IMPORT'!$D:$D,'START-FW'!V$6,'FW IMPORT'!$C:$C,'START-FW'!V$5)=0,"",SUMIFS('FW IMPORT'!$E:$E,'FW IMPORT'!$A:$A,'START-FW'!$F30,'FW IMPORT'!$B:$B,'START-FW'!$G30,'FW IMPORT'!$D:$D,'START-FW'!V$6,'FW IMPORT'!$C:$C,'START-FW'!V$5))</f>
        <v/>
      </c>
      <c r="W30" s="344" t="str">
        <f>IF(SUMIFS('FW IMPORT'!$E:$E,'FW IMPORT'!$A:$A,'START-FW'!$F30,'FW IMPORT'!$B:$B,'START-FW'!$G30,'FW IMPORT'!$D:$D,'START-FW'!W$6,'FW IMPORT'!$C:$C,'START-FW'!W$5)=0,"",SUMIFS('FW IMPORT'!$E:$E,'FW IMPORT'!$A:$A,'START-FW'!$F30,'FW IMPORT'!$B:$B,'START-FW'!$G30,'FW IMPORT'!$D:$D,'START-FW'!W$6,'FW IMPORT'!$C:$C,'START-FW'!W$5))</f>
        <v/>
      </c>
      <c r="X30" s="344" t="str">
        <f>IF(SUMIFS('FW IMPORT'!$E:$E,'FW IMPORT'!$A:$A,'START-FW'!$F30,'FW IMPORT'!$B:$B,'START-FW'!$G30,'FW IMPORT'!$D:$D,'START-FW'!X$6,'FW IMPORT'!$C:$C,'START-FW'!X$5)=0,"",SUMIFS('FW IMPORT'!$E:$E,'FW IMPORT'!$A:$A,'START-FW'!$F30,'FW IMPORT'!$B:$B,'START-FW'!$G30,'FW IMPORT'!$D:$D,'START-FW'!X$6,'FW IMPORT'!$C:$C,'START-FW'!X$5))</f>
        <v/>
      </c>
      <c r="Y30" s="344" t="str">
        <f>IF(SUMIFS('FW IMPORT'!$E:$E,'FW IMPORT'!$A:$A,'START-FW'!$F30,'FW IMPORT'!$B:$B,'START-FW'!$G30,'FW IMPORT'!$D:$D,'START-FW'!Y$6,'FW IMPORT'!$C:$C,'START-FW'!Y$5)=0,"",SUMIFS('FW IMPORT'!$E:$E,'FW IMPORT'!$A:$A,'START-FW'!$F30,'FW IMPORT'!$B:$B,'START-FW'!$G30,'FW IMPORT'!$D:$D,'START-FW'!Y$6,'FW IMPORT'!$C:$C,'START-FW'!Y$5))</f>
        <v/>
      </c>
      <c r="Z30" s="344" t="str">
        <f>IF(SUMIFS('FW IMPORT'!$E:$E,'FW IMPORT'!$A:$A,'START-FW'!$F30,'FW IMPORT'!$B:$B,'START-FW'!$G30,'FW IMPORT'!$D:$D,'START-FW'!Z$6,'FW IMPORT'!$C:$C,'START-FW'!Z$5)=0,"",SUMIFS('FW IMPORT'!$E:$E,'FW IMPORT'!$A:$A,'START-FW'!$F30,'FW IMPORT'!$B:$B,'START-FW'!$G30,'FW IMPORT'!$D:$D,'START-FW'!Z$6,'FW IMPORT'!$C:$C,'START-FW'!Z$5))</f>
        <v/>
      </c>
      <c r="AA30" s="344" t="str">
        <f>IF(SUMIFS('FW IMPORT'!$E:$E,'FW IMPORT'!$A:$A,'START-FW'!$F30,'FW IMPORT'!$B:$B,'START-FW'!$G30,'FW IMPORT'!$D:$D,'START-FW'!AA$6,'FW IMPORT'!$C:$C,'START-FW'!AA$5)=0,"",SUMIFS('FW IMPORT'!$E:$E,'FW IMPORT'!$A:$A,'START-FW'!$F30,'FW IMPORT'!$B:$B,'START-FW'!$G30,'FW IMPORT'!$D:$D,'START-FW'!AA$6,'FW IMPORT'!$C:$C,'START-FW'!AA$5))</f>
        <v/>
      </c>
      <c r="AB30" s="344" t="str">
        <f>IF(SUMIFS('FW IMPORT'!$E:$E,'FW IMPORT'!$A:$A,'START-FW'!$F30,'FW IMPORT'!$B:$B,'START-FW'!$G30,'FW IMPORT'!$D:$D,'START-FW'!AB$6,'FW IMPORT'!$C:$C,'START-FW'!AB$5)=0,"",SUMIFS('FW IMPORT'!$E:$E,'FW IMPORT'!$A:$A,'START-FW'!$F30,'FW IMPORT'!$B:$B,'START-FW'!$G30,'FW IMPORT'!$D:$D,'START-FW'!AB$6,'FW IMPORT'!$C:$C,'START-FW'!AB$5))</f>
        <v/>
      </c>
    </row>
    <row r="31" spans="1:28" s="132" customFormat="1" ht="18.75" customHeight="1" x14ac:dyDescent="0.3">
      <c r="A31" s="204" t="s">
        <v>385</v>
      </c>
      <c r="B31" s="204"/>
      <c r="C31" s="143"/>
      <c r="D31" s="143"/>
      <c r="E31" s="143"/>
      <c r="F31" s="143"/>
      <c r="G31" s="143"/>
      <c r="H31" s="143"/>
      <c r="I31" s="469"/>
      <c r="J31" s="144"/>
      <c r="K31" s="467"/>
      <c r="L31" s="467"/>
      <c r="M31" s="465" t="str">
        <f t="shared" si="0"/>
        <v/>
      </c>
      <c r="N31" s="146"/>
      <c r="O31" s="146"/>
      <c r="P31" s="224"/>
      <c r="Q31" s="216">
        <f>SUMIFS('SAGE IMPORT'!$E:$E,'SAGE IMPORT'!$A:$A,'START-FW'!$F31,'SAGE IMPORT'!$B:$B,'START-FW'!$G31,'SAGE IMPORT'!$C:$C,'START-FW'!Q$6)</f>
        <v>0</v>
      </c>
      <c r="R31" s="216">
        <f>SUMIFS('SAGE IMPORT'!$E:$E,'SAGE IMPORT'!$A:$A,'START-FW'!$F31,'SAGE IMPORT'!$B:$B,'START-FW'!$G31,'SAGE IMPORT'!$C:$C,'START-FW'!R$6)</f>
        <v>0</v>
      </c>
      <c r="S31" s="216">
        <f>SUMIFS('SAGE IMPORT'!$E:$E,'SAGE IMPORT'!$A:$A,'START-FW'!$F31,'SAGE IMPORT'!$B:$B,'START-FW'!$G31,'SAGE IMPORT'!$C:$C,'START-FW'!S$6)</f>
        <v>0</v>
      </c>
      <c r="U31" s="344" t="str">
        <f>IF(SUMIFS('FW IMPORT'!$E:$E,'FW IMPORT'!$A:$A,'START-FW'!$F31,'FW IMPORT'!$B:$B,'START-FW'!$G31,'FW IMPORT'!$D:$D,'START-FW'!U$6,'FW IMPORT'!$C:$C,'START-FW'!U$5)=0,"",SUMIFS('FW IMPORT'!$E:$E,'FW IMPORT'!$A:$A,'START-FW'!$F31,'FW IMPORT'!$B:$B,'START-FW'!$G31,'FW IMPORT'!$D:$D,'START-FW'!U$6,'FW IMPORT'!$C:$C,'START-FW'!U$5))</f>
        <v/>
      </c>
      <c r="V31" s="344" t="str">
        <f>IF(SUMIFS('FW IMPORT'!$E:$E,'FW IMPORT'!$A:$A,'START-FW'!$F31,'FW IMPORT'!$B:$B,'START-FW'!$G31,'FW IMPORT'!$D:$D,'START-FW'!V$6,'FW IMPORT'!$C:$C,'START-FW'!V$5)=0,"",SUMIFS('FW IMPORT'!$E:$E,'FW IMPORT'!$A:$A,'START-FW'!$F31,'FW IMPORT'!$B:$B,'START-FW'!$G31,'FW IMPORT'!$D:$D,'START-FW'!V$6,'FW IMPORT'!$C:$C,'START-FW'!V$5))</f>
        <v/>
      </c>
      <c r="W31" s="344" t="str">
        <f>IF(SUMIFS('FW IMPORT'!$E:$E,'FW IMPORT'!$A:$A,'START-FW'!$F31,'FW IMPORT'!$B:$B,'START-FW'!$G31,'FW IMPORT'!$D:$D,'START-FW'!W$6,'FW IMPORT'!$C:$C,'START-FW'!W$5)=0,"",SUMIFS('FW IMPORT'!$E:$E,'FW IMPORT'!$A:$A,'START-FW'!$F31,'FW IMPORT'!$B:$B,'START-FW'!$G31,'FW IMPORT'!$D:$D,'START-FW'!W$6,'FW IMPORT'!$C:$C,'START-FW'!W$5))</f>
        <v/>
      </c>
      <c r="X31" s="344" t="str">
        <f>IF(SUMIFS('FW IMPORT'!$E:$E,'FW IMPORT'!$A:$A,'START-FW'!$F31,'FW IMPORT'!$B:$B,'START-FW'!$G31,'FW IMPORT'!$D:$D,'START-FW'!X$6,'FW IMPORT'!$C:$C,'START-FW'!X$5)=0,"",SUMIFS('FW IMPORT'!$E:$E,'FW IMPORT'!$A:$A,'START-FW'!$F31,'FW IMPORT'!$B:$B,'START-FW'!$G31,'FW IMPORT'!$D:$D,'START-FW'!X$6,'FW IMPORT'!$C:$C,'START-FW'!X$5))</f>
        <v/>
      </c>
      <c r="Y31" s="344" t="str">
        <f>IF(SUMIFS('FW IMPORT'!$E:$E,'FW IMPORT'!$A:$A,'START-FW'!$F31,'FW IMPORT'!$B:$B,'START-FW'!$G31,'FW IMPORT'!$D:$D,'START-FW'!Y$6,'FW IMPORT'!$C:$C,'START-FW'!Y$5)=0,"",SUMIFS('FW IMPORT'!$E:$E,'FW IMPORT'!$A:$A,'START-FW'!$F31,'FW IMPORT'!$B:$B,'START-FW'!$G31,'FW IMPORT'!$D:$D,'START-FW'!Y$6,'FW IMPORT'!$C:$C,'START-FW'!Y$5))</f>
        <v/>
      </c>
      <c r="Z31" s="344" t="str">
        <f>IF(SUMIFS('FW IMPORT'!$E:$E,'FW IMPORT'!$A:$A,'START-FW'!$F31,'FW IMPORT'!$B:$B,'START-FW'!$G31,'FW IMPORT'!$D:$D,'START-FW'!Z$6,'FW IMPORT'!$C:$C,'START-FW'!Z$5)=0,"",SUMIFS('FW IMPORT'!$E:$E,'FW IMPORT'!$A:$A,'START-FW'!$F31,'FW IMPORT'!$B:$B,'START-FW'!$G31,'FW IMPORT'!$D:$D,'START-FW'!Z$6,'FW IMPORT'!$C:$C,'START-FW'!Z$5))</f>
        <v/>
      </c>
      <c r="AA31" s="344" t="str">
        <f>IF(SUMIFS('FW IMPORT'!$E:$E,'FW IMPORT'!$A:$A,'START-FW'!$F31,'FW IMPORT'!$B:$B,'START-FW'!$G31,'FW IMPORT'!$D:$D,'START-FW'!AA$6,'FW IMPORT'!$C:$C,'START-FW'!AA$5)=0,"",SUMIFS('FW IMPORT'!$E:$E,'FW IMPORT'!$A:$A,'START-FW'!$F31,'FW IMPORT'!$B:$B,'START-FW'!$G31,'FW IMPORT'!$D:$D,'START-FW'!AA$6,'FW IMPORT'!$C:$C,'START-FW'!AA$5))</f>
        <v/>
      </c>
      <c r="AB31" s="344" t="str">
        <f>IF(SUMIFS('FW IMPORT'!$E:$E,'FW IMPORT'!$A:$A,'START-FW'!$F31,'FW IMPORT'!$B:$B,'START-FW'!$G31,'FW IMPORT'!$D:$D,'START-FW'!AB$6,'FW IMPORT'!$C:$C,'START-FW'!AB$5)=0,"",SUMIFS('FW IMPORT'!$E:$E,'FW IMPORT'!$A:$A,'START-FW'!$F31,'FW IMPORT'!$B:$B,'START-FW'!$G31,'FW IMPORT'!$D:$D,'START-FW'!AB$6,'FW IMPORT'!$C:$C,'START-FW'!AB$5))</f>
        <v/>
      </c>
    </row>
    <row r="32" spans="1:28" s="132" customFormat="1" ht="18.75" customHeight="1" x14ac:dyDescent="0.3">
      <c r="A32" s="204" t="s">
        <v>385</v>
      </c>
      <c r="B32" s="204"/>
      <c r="C32" s="143"/>
      <c r="D32" s="143"/>
      <c r="E32" s="143"/>
      <c r="F32" s="143"/>
      <c r="G32" s="143"/>
      <c r="H32" s="143"/>
      <c r="I32" s="469"/>
      <c r="J32" s="144"/>
      <c r="K32" s="467"/>
      <c r="L32" s="467"/>
      <c r="M32" s="465" t="str">
        <f t="shared" si="0"/>
        <v/>
      </c>
      <c r="N32" s="146"/>
      <c r="O32" s="146"/>
      <c r="P32" s="224"/>
      <c r="Q32" s="216">
        <f>SUMIFS('SAGE IMPORT'!$E:$E,'SAGE IMPORT'!$A:$A,'START-FW'!$F32,'SAGE IMPORT'!$B:$B,'START-FW'!$G32,'SAGE IMPORT'!$C:$C,'START-FW'!Q$6)</f>
        <v>0</v>
      </c>
      <c r="R32" s="216">
        <f>SUMIFS('SAGE IMPORT'!$E:$E,'SAGE IMPORT'!$A:$A,'START-FW'!$F32,'SAGE IMPORT'!$B:$B,'START-FW'!$G32,'SAGE IMPORT'!$C:$C,'START-FW'!R$6)</f>
        <v>0</v>
      </c>
      <c r="S32" s="216">
        <f>SUMIFS('SAGE IMPORT'!$E:$E,'SAGE IMPORT'!$A:$A,'START-FW'!$F32,'SAGE IMPORT'!$B:$B,'START-FW'!$G32,'SAGE IMPORT'!$C:$C,'START-FW'!S$6)</f>
        <v>0</v>
      </c>
      <c r="U32" s="344" t="str">
        <f>IF(SUMIFS('FW IMPORT'!$E:$E,'FW IMPORT'!$A:$A,'START-FW'!$F32,'FW IMPORT'!$B:$B,'START-FW'!$G32,'FW IMPORT'!$D:$D,'START-FW'!U$6,'FW IMPORT'!$C:$C,'START-FW'!U$5)=0,"",SUMIFS('FW IMPORT'!$E:$E,'FW IMPORT'!$A:$A,'START-FW'!$F32,'FW IMPORT'!$B:$B,'START-FW'!$G32,'FW IMPORT'!$D:$D,'START-FW'!U$6,'FW IMPORT'!$C:$C,'START-FW'!U$5))</f>
        <v/>
      </c>
      <c r="V32" s="344" t="str">
        <f>IF(SUMIFS('FW IMPORT'!$E:$E,'FW IMPORT'!$A:$A,'START-FW'!$F32,'FW IMPORT'!$B:$B,'START-FW'!$G32,'FW IMPORT'!$D:$D,'START-FW'!V$6,'FW IMPORT'!$C:$C,'START-FW'!V$5)=0,"",SUMIFS('FW IMPORT'!$E:$E,'FW IMPORT'!$A:$A,'START-FW'!$F32,'FW IMPORT'!$B:$B,'START-FW'!$G32,'FW IMPORT'!$D:$D,'START-FW'!V$6,'FW IMPORT'!$C:$C,'START-FW'!V$5))</f>
        <v/>
      </c>
      <c r="W32" s="344" t="str">
        <f>IF(SUMIFS('FW IMPORT'!$E:$E,'FW IMPORT'!$A:$A,'START-FW'!$F32,'FW IMPORT'!$B:$B,'START-FW'!$G32,'FW IMPORT'!$D:$D,'START-FW'!W$6,'FW IMPORT'!$C:$C,'START-FW'!W$5)=0,"",SUMIFS('FW IMPORT'!$E:$E,'FW IMPORT'!$A:$A,'START-FW'!$F32,'FW IMPORT'!$B:$B,'START-FW'!$G32,'FW IMPORT'!$D:$D,'START-FW'!W$6,'FW IMPORT'!$C:$C,'START-FW'!W$5))</f>
        <v/>
      </c>
      <c r="X32" s="344" t="str">
        <f>IF(SUMIFS('FW IMPORT'!$E:$E,'FW IMPORT'!$A:$A,'START-FW'!$F32,'FW IMPORT'!$B:$B,'START-FW'!$G32,'FW IMPORT'!$D:$D,'START-FW'!X$6,'FW IMPORT'!$C:$C,'START-FW'!X$5)=0,"",SUMIFS('FW IMPORT'!$E:$E,'FW IMPORT'!$A:$A,'START-FW'!$F32,'FW IMPORT'!$B:$B,'START-FW'!$G32,'FW IMPORT'!$D:$D,'START-FW'!X$6,'FW IMPORT'!$C:$C,'START-FW'!X$5))</f>
        <v/>
      </c>
      <c r="Y32" s="344" t="str">
        <f>IF(SUMIFS('FW IMPORT'!$E:$E,'FW IMPORT'!$A:$A,'START-FW'!$F32,'FW IMPORT'!$B:$B,'START-FW'!$G32,'FW IMPORT'!$D:$D,'START-FW'!Y$6,'FW IMPORT'!$C:$C,'START-FW'!Y$5)=0,"",SUMIFS('FW IMPORT'!$E:$E,'FW IMPORT'!$A:$A,'START-FW'!$F32,'FW IMPORT'!$B:$B,'START-FW'!$G32,'FW IMPORT'!$D:$D,'START-FW'!Y$6,'FW IMPORT'!$C:$C,'START-FW'!Y$5))</f>
        <v/>
      </c>
      <c r="Z32" s="344" t="str">
        <f>IF(SUMIFS('FW IMPORT'!$E:$E,'FW IMPORT'!$A:$A,'START-FW'!$F32,'FW IMPORT'!$B:$B,'START-FW'!$G32,'FW IMPORT'!$D:$D,'START-FW'!Z$6,'FW IMPORT'!$C:$C,'START-FW'!Z$5)=0,"",SUMIFS('FW IMPORT'!$E:$E,'FW IMPORT'!$A:$A,'START-FW'!$F32,'FW IMPORT'!$B:$B,'START-FW'!$G32,'FW IMPORT'!$D:$D,'START-FW'!Z$6,'FW IMPORT'!$C:$C,'START-FW'!Z$5))</f>
        <v/>
      </c>
      <c r="AA32" s="344" t="str">
        <f>IF(SUMIFS('FW IMPORT'!$E:$E,'FW IMPORT'!$A:$A,'START-FW'!$F32,'FW IMPORT'!$B:$B,'START-FW'!$G32,'FW IMPORT'!$D:$D,'START-FW'!AA$6,'FW IMPORT'!$C:$C,'START-FW'!AA$5)=0,"",SUMIFS('FW IMPORT'!$E:$E,'FW IMPORT'!$A:$A,'START-FW'!$F32,'FW IMPORT'!$B:$B,'START-FW'!$G32,'FW IMPORT'!$D:$D,'START-FW'!AA$6,'FW IMPORT'!$C:$C,'START-FW'!AA$5))</f>
        <v/>
      </c>
      <c r="AB32" s="344" t="str">
        <f>IF(SUMIFS('FW IMPORT'!$E:$E,'FW IMPORT'!$A:$A,'START-FW'!$F32,'FW IMPORT'!$B:$B,'START-FW'!$G32,'FW IMPORT'!$D:$D,'START-FW'!AB$6,'FW IMPORT'!$C:$C,'START-FW'!AB$5)=0,"",SUMIFS('FW IMPORT'!$E:$E,'FW IMPORT'!$A:$A,'START-FW'!$F32,'FW IMPORT'!$B:$B,'START-FW'!$G32,'FW IMPORT'!$D:$D,'START-FW'!AB$6,'FW IMPORT'!$C:$C,'START-FW'!AB$5))</f>
        <v/>
      </c>
    </row>
    <row r="33" spans="1:29" s="132" customFormat="1" ht="18.75" customHeight="1" x14ac:dyDescent="0.3">
      <c r="A33" s="204" t="s">
        <v>385</v>
      </c>
      <c r="B33" s="204"/>
      <c r="C33" s="143"/>
      <c r="D33" s="143"/>
      <c r="E33" s="143"/>
      <c r="F33" s="143"/>
      <c r="G33" s="143"/>
      <c r="H33" s="143"/>
      <c r="I33" s="469"/>
      <c r="J33" s="144"/>
      <c r="K33" s="467"/>
      <c r="L33" s="467"/>
      <c r="M33" s="465" t="str">
        <f t="shared" si="0"/>
        <v/>
      </c>
      <c r="N33" s="146"/>
      <c r="O33" s="146"/>
      <c r="P33" s="224"/>
      <c r="Q33" s="216">
        <f>SUMIFS('SAGE IMPORT'!$E:$E,'SAGE IMPORT'!$A:$A,'START-FW'!$F33,'SAGE IMPORT'!$B:$B,'START-FW'!$G33,'SAGE IMPORT'!$C:$C,'START-FW'!Q$6)</f>
        <v>0</v>
      </c>
      <c r="R33" s="216">
        <f>SUMIFS('SAGE IMPORT'!$E:$E,'SAGE IMPORT'!$A:$A,'START-FW'!$F33,'SAGE IMPORT'!$B:$B,'START-FW'!$G33,'SAGE IMPORT'!$C:$C,'START-FW'!R$6)</f>
        <v>0</v>
      </c>
      <c r="S33" s="216">
        <f>SUMIFS('SAGE IMPORT'!$E:$E,'SAGE IMPORT'!$A:$A,'START-FW'!$F33,'SAGE IMPORT'!$B:$B,'START-FW'!$G33,'SAGE IMPORT'!$C:$C,'START-FW'!S$6)</f>
        <v>0</v>
      </c>
      <c r="U33" s="344" t="str">
        <f>IF(SUMIFS('FW IMPORT'!$E:$E,'FW IMPORT'!$A:$A,'START-FW'!$F33,'FW IMPORT'!$B:$B,'START-FW'!$G33,'FW IMPORT'!$D:$D,'START-FW'!U$6,'FW IMPORT'!$C:$C,'START-FW'!U$5)=0,"",SUMIFS('FW IMPORT'!$E:$E,'FW IMPORT'!$A:$A,'START-FW'!$F33,'FW IMPORT'!$B:$B,'START-FW'!$G33,'FW IMPORT'!$D:$D,'START-FW'!U$6,'FW IMPORT'!$C:$C,'START-FW'!U$5))</f>
        <v/>
      </c>
      <c r="V33" s="344" t="str">
        <f>IF(SUMIFS('FW IMPORT'!$E:$E,'FW IMPORT'!$A:$A,'START-FW'!$F33,'FW IMPORT'!$B:$B,'START-FW'!$G33,'FW IMPORT'!$D:$D,'START-FW'!V$6,'FW IMPORT'!$C:$C,'START-FW'!V$5)=0,"",SUMIFS('FW IMPORT'!$E:$E,'FW IMPORT'!$A:$A,'START-FW'!$F33,'FW IMPORT'!$B:$B,'START-FW'!$G33,'FW IMPORT'!$D:$D,'START-FW'!V$6,'FW IMPORT'!$C:$C,'START-FW'!V$5))</f>
        <v/>
      </c>
      <c r="W33" s="344" t="str">
        <f>IF(SUMIFS('FW IMPORT'!$E:$E,'FW IMPORT'!$A:$A,'START-FW'!$F33,'FW IMPORT'!$B:$B,'START-FW'!$G33,'FW IMPORT'!$D:$D,'START-FW'!W$6,'FW IMPORT'!$C:$C,'START-FW'!W$5)=0,"",SUMIFS('FW IMPORT'!$E:$E,'FW IMPORT'!$A:$A,'START-FW'!$F33,'FW IMPORT'!$B:$B,'START-FW'!$G33,'FW IMPORT'!$D:$D,'START-FW'!W$6,'FW IMPORT'!$C:$C,'START-FW'!W$5))</f>
        <v/>
      </c>
      <c r="X33" s="344" t="str">
        <f>IF(SUMIFS('FW IMPORT'!$E:$E,'FW IMPORT'!$A:$A,'START-FW'!$F33,'FW IMPORT'!$B:$B,'START-FW'!$G33,'FW IMPORT'!$D:$D,'START-FW'!X$6,'FW IMPORT'!$C:$C,'START-FW'!X$5)=0,"",SUMIFS('FW IMPORT'!$E:$E,'FW IMPORT'!$A:$A,'START-FW'!$F33,'FW IMPORT'!$B:$B,'START-FW'!$G33,'FW IMPORT'!$D:$D,'START-FW'!X$6,'FW IMPORT'!$C:$C,'START-FW'!X$5))</f>
        <v/>
      </c>
      <c r="Y33" s="344" t="str">
        <f>IF(SUMIFS('FW IMPORT'!$E:$E,'FW IMPORT'!$A:$A,'START-FW'!$F33,'FW IMPORT'!$B:$B,'START-FW'!$G33,'FW IMPORT'!$D:$D,'START-FW'!Y$6,'FW IMPORT'!$C:$C,'START-FW'!Y$5)=0,"",SUMIFS('FW IMPORT'!$E:$E,'FW IMPORT'!$A:$A,'START-FW'!$F33,'FW IMPORT'!$B:$B,'START-FW'!$G33,'FW IMPORT'!$D:$D,'START-FW'!Y$6,'FW IMPORT'!$C:$C,'START-FW'!Y$5))</f>
        <v/>
      </c>
      <c r="Z33" s="344" t="str">
        <f>IF(SUMIFS('FW IMPORT'!$E:$E,'FW IMPORT'!$A:$A,'START-FW'!$F33,'FW IMPORT'!$B:$B,'START-FW'!$G33,'FW IMPORT'!$D:$D,'START-FW'!Z$6,'FW IMPORT'!$C:$C,'START-FW'!Z$5)=0,"",SUMIFS('FW IMPORT'!$E:$E,'FW IMPORT'!$A:$A,'START-FW'!$F33,'FW IMPORT'!$B:$B,'START-FW'!$G33,'FW IMPORT'!$D:$D,'START-FW'!Z$6,'FW IMPORT'!$C:$C,'START-FW'!Z$5))</f>
        <v/>
      </c>
      <c r="AA33" s="344" t="str">
        <f>IF(SUMIFS('FW IMPORT'!$E:$E,'FW IMPORT'!$A:$A,'START-FW'!$F33,'FW IMPORT'!$B:$B,'START-FW'!$G33,'FW IMPORT'!$D:$D,'START-FW'!AA$6,'FW IMPORT'!$C:$C,'START-FW'!AA$5)=0,"",SUMIFS('FW IMPORT'!$E:$E,'FW IMPORT'!$A:$A,'START-FW'!$F33,'FW IMPORT'!$B:$B,'START-FW'!$G33,'FW IMPORT'!$D:$D,'START-FW'!AA$6,'FW IMPORT'!$C:$C,'START-FW'!AA$5))</f>
        <v/>
      </c>
      <c r="AB33" s="344" t="str">
        <f>IF(SUMIFS('FW IMPORT'!$E:$E,'FW IMPORT'!$A:$A,'START-FW'!$F33,'FW IMPORT'!$B:$B,'START-FW'!$G33,'FW IMPORT'!$D:$D,'START-FW'!AB$6,'FW IMPORT'!$C:$C,'START-FW'!AB$5)=0,"",SUMIFS('FW IMPORT'!$E:$E,'FW IMPORT'!$A:$A,'START-FW'!$F33,'FW IMPORT'!$B:$B,'START-FW'!$G33,'FW IMPORT'!$D:$D,'START-FW'!AB$6,'FW IMPORT'!$C:$C,'START-FW'!AB$5))</f>
        <v/>
      </c>
    </row>
    <row r="34" spans="1:29" s="132" customFormat="1" ht="18.75" customHeight="1" x14ac:dyDescent="0.3">
      <c r="A34" s="204" t="s">
        <v>385</v>
      </c>
      <c r="B34" s="204"/>
      <c r="C34" s="143"/>
      <c r="D34" s="143"/>
      <c r="E34" s="143"/>
      <c r="F34" s="143"/>
      <c r="G34" s="143"/>
      <c r="H34" s="143"/>
      <c r="I34" s="469"/>
      <c r="J34" s="144"/>
      <c r="K34" s="467"/>
      <c r="L34" s="467"/>
      <c r="M34" s="465" t="str">
        <f t="shared" si="0"/>
        <v/>
      </c>
      <c r="N34" s="146"/>
      <c r="O34" s="146"/>
      <c r="P34" s="224"/>
      <c r="Q34" s="216">
        <f>SUMIFS('SAGE IMPORT'!$E:$E,'SAGE IMPORT'!$A:$A,'START-FW'!$F34,'SAGE IMPORT'!$B:$B,'START-FW'!$G34,'SAGE IMPORT'!$C:$C,'START-FW'!Q$6)</f>
        <v>0</v>
      </c>
      <c r="R34" s="216">
        <f>SUMIFS('SAGE IMPORT'!$E:$E,'SAGE IMPORT'!$A:$A,'START-FW'!$F34,'SAGE IMPORT'!$B:$B,'START-FW'!$G34,'SAGE IMPORT'!$C:$C,'START-FW'!R$6)</f>
        <v>0</v>
      </c>
      <c r="S34" s="216">
        <f>SUMIFS('SAGE IMPORT'!$E:$E,'SAGE IMPORT'!$A:$A,'START-FW'!$F34,'SAGE IMPORT'!$B:$B,'START-FW'!$G34,'SAGE IMPORT'!$C:$C,'START-FW'!S$6)</f>
        <v>0</v>
      </c>
      <c r="U34" s="344" t="str">
        <f>IF(SUMIFS('FW IMPORT'!$E:$E,'FW IMPORT'!$A:$A,'START-FW'!$F34,'FW IMPORT'!$B:$B,'START-FW'!$G34,'FW IMPORT'!$D:$D,'START-FW'!U$6,'FW IMPORT'!$C:$C,'START-FW'!U$5)=0,"",SUMIFS('FW IMPORT'!$E:$E,'FW IMPORT'!$A:$A,'START-FW'!$F34,'FW IMPORT'!$B:$B,'START-FW'!$G34,'FW IMPORT'!$D:$D,'START-FW'!U$6,'FW IMPORT'!$C:$C,'START-FW'!U$5))</f>
        <v/>
      </c>
      <c r="V34" s="344" t="str">
        <f>IF(SUMIFS('FW IMPORT'!$E:$E,'FW IMPORT'!$A:$A,'START-FW'!$F34,'FW IMPORT'!$B:$B,'START-FW'!$G34,'FW IMPORT'!$D:$D,'START-FW'!V$6,'FW IMPORT'!$C:$C,'START-FW'!V$5)=0,"",SUMIFS('FW IMPORT'!$E:$E,'FW IMPORT'!$A:$A,'START-FW'!$F34,'FW IMPORT'!$B:$B,'START-FW'!$G34,'FW IMPORT'!$D:$D,'START-FW'!V$6,'FW IMPORT'!$C:$C,'START-FW'!V$5))</f>
        <v/>
      </c>
      <c r="W34" s="344" t="str">
        <f>IF(SUMIFS('FW IMPORT'!$E:$E,'FW IMPORT'!$A:$A,'START-FW'!$F34,'FW IMPORT'!$B:$B,'START-FW'!$G34,'FW IMPORT'!$D:$D,'START-FW'!W$6,'FW IMPORT'!$C:$C,'START-FW'!W$5)=0,"",SUMIFS('FW IMPORT'!$E:$E,'FW IMPORT'!$A:$A,'START-FW'!$F34,'FW IMPORT'!$B:$B,'START-FW'!$G34,'FW IMPORT'!$D:$D,'START-FW'!W$6,'FW IMPORT'!$C:$C,'START-FW'!W$5))</f>
        <v/>
      </c>
      <c r="X34" s="344" t="str">
        <f>IF(SUMIFS('FW IMPORT'!$E:$E,'FW IMPORT'!$A:$A,'START-FW'!$F34,'FW IMPORT'!$B:$B,'START-FW'!$G34,'FW IMPORT'!$D:$D,'START-FW'!X$6,'FW IMPORT'!$C:$C,'START-FW'!X$5)=0,"",SUMIFS('FW IMPORT'!$E:$E,'FW IMPORT'!$A:$A,'START-FW'!$F34,'FW IMPORT'!$B:$B,'START-FW'!$G34,'FW IMPORT'!$D:$D,'START-FW'!X$6,'FW IMPORT'!$C:$C,'START-FW'!X$5))</f>
        <v/>
      </c>
      <c r="Y34" s="344" t="str">
        <f>IF(SUMIFS('FW IMPORT'!$E:$E,'FW IMPORT'!$A:$A,'START-FW'!$F34,'FW IMPORT'!$B:$B,'START-FW'!$G34,'FW IMPORT'!$D:$D,'START-FW'!Y$6,'FW IMPORT'!$C:$C,'START-FW'!Y$5)=0,"",SUMIFS('FW IMPORT'!$E:$E,'FW IMPORT'!$A:$A,'START-FW'!$F34,'FW IMPORT'!$B:$B,'START-FW'!$G34,'FW IMPORT'!$D:$D,'START-FW'!Y$6,'FW IMPORT'!$C:$C,'START-FW'!Y$5))</f>
        <v/>
      </c>
      <c r="Z34" s="344" t="str">
        <f>IF(SUMIFS('FW IMPORT'!$E:$E,'FW IMPORT'!$A:$A,'START-FW'!$F34,'FW IMPORT'!$B:$B,'START-FW'!$G34,'FW IMPORT'!$D:$D,'START-FW'!Z$6,'FW IMPORT'!$C:$C,'START-FW'!Z$5)=0,"",SUMIFS('FW IMPORT'!$E:$E,'FW IMPORT'!$A:$A,'START-FW'!$F34,'FW IMPORT'!$B:$B,'START-FW'!$G34,'FW IMPORT'!$D:$D,'START-FW'!Z$6,'FW IMPORT'!$C:$C,'START-FW'!Z$5))</f>
        <v/>
      </c>
      <c r="AA34" s="344" t="str">
        <f>IF(SUMIFS('FW IMPORT'!$E:$E,'FW IMPORT'!$A:$A,'START-FW'!$F34,'FW IMPORT'!$B:$B,'START-FW'!$G34,'FW IMPORT'!$D:$D,'START-FW'!AA$6,'FW IMPORT'!$C:$C,'START-FW'!AA$5)=0,"",SUMIFS('FW IMPORT'!$E:$E,'FW IMPORT'!$A:$A,'START-FW'!$F34,'FW IMPORT'!$B:$B,'START-FW'!$G34,'FW IMPORT'!$D:$D,'START-FW'!AA$6,'FW IMPORT'!$C:$C,'START-FW'!AA$5))</f>
        <v/>
      </c>
      <c r="AB34" s="344" t="str">
        <f>IF(SUMIFS('FW IMPORT'!$E:$E,'FW IMPORT'!$A:$A,'START-FW'!$F34,'FW IMPORT'!$B:$B,'START-FW'!$G34,'FW IMPORT'!$D:$D,'START-FW'!AB$6,'FW IMPORT'!$C:$C,'START-FW'!AB$5)=0,"",SUMIFS('FW IMPORT'!$E:$E,'FW IMPORT'!$A:$A,'START-FW'!$F34,'FW IMPORT'!$B:$B,'START-FW'!$G34,'FW IMPORT'!$D:$D,'START-FW'!AB$6,'FW IMPORT'!$C:$C,'START-FW'!AB$5))</f>
        <v/>
      </c>
    </row>
    <row r="35" spans="1:29" s="132" customFormat="1" ht="18.75" customHeight="1" x14ac:dyDescent="0.3">
      <c r="A35" s="204" t="s">
        <v>385</v>
      </c>
      <c r="B35" s="204"/>
      <c r="C35" s="143"/>
      <c r="D35" s="143"/>
      <c r="E35" s="143"/>
      <c r="F35" s="143"/>
      <c r="G35" s="143"/>
      <c r="H35" s="143"/>
      <c r="I35" s="469"/>
      <c r="J35" s="144"/>
      <c r="K35" s="467"/>
      <c r="L35" s="467"/>
      <c r="M35" s="465" t="str">
        <f t="shared" si="0"/>
        <v/>
      </c>
      <c r="N35" s="146"/>
      <c r="O35" s="146"/>
      <c r="P35" s="224"/>
      <c r="Q35" s="216">
        <f>SUMIFS('SAGE IMPORT'!$E:$E,'SAGE IMPORT'!$A:$A,'START-FW'!$F35,'SAGE IMPORT'!$B:$B,'START-FW'!$G35,'SAGE IMPORT'!$C:$C,'START-FW'!Q$6)</f>
        <v>0</v>
      </c>
      <c r="R35" s="216">
        <f>SUMIFS('SAGE IMPORT'!$E:$E,'SAGE IMPORT'!$A:$A,'START-FW'!$F35,'SAGE IMPORT'!$B:$B,'START-FW'!$G35,'SAGE IMPORT'!$C:$C,'START-FW'!R$6)</f>
        <v>0</v>
      </c>
      <c r="S35" s="216">
        <f>SUMIFS('SAGE IMPORT'!$E:$E,'SAGE IMPORT'!$A:$A,'START-FW'!$F35,'SAGE IMPORT'!$B:$B,'START-FW'!$G35,'SAGE IMPORT'!$C:$C,'START-FW'!S$6)</f>
        <v>0</v>
      </c>
      <c r="U35" s="344" t="str">
        <f>IF(SUMIFS('FW IMPORT'!$E:$E,'FW IMPORT'!$A:$A,'START-FW'!$F35,'FW IMPORT'!$B:$B,'START-FW'!$G35,'FW IMPORT'!$D:$D,'START-FW'!U$6,'FW IMPORT'!$C:$C,'START-FW'!U$5)=0,"",SUMIFS('FW IMPORT'!$E:$E,'FW IMPORT'!$A:$A,'START-FW'!$F35,'FW IMPORT'!$B:$B,'START-FW'!$G35,'FW IMPORT'!$D:$D,'START-FW'!U$6,'FW IMPORT'!$C:$C,'START-FW'!U$5))</f>
        <v/>
      </c>
      <c r="V35" s="344" t="str">
        <f>IF(SUMIFS('FW IMPORT'!$E:$E,'FW IMPORT'!$A:$A,'START-FW'!$F35,'FW IMPORT'!$B:$B,'START-FW'!$G35,'FW IMPORT'!$D:$D,'START-FW'!V$6,'FW IMPORT'!$C:$C,'START-FW'!V$5)=0,"",SUMIFS('FW IMPORT'!$E:$E,'FW IMPORT'!$A:$A,'START-FW'!$F35,'FW IMPORT'!$B:$B,'START-FW'!$G35,'FW IMPORT'!$D:$D,'START-FW'!V$6,'FW IMPORT'!$C:$C,'START-FW'!V$5))</f>
        <v/>
      </c>
      <c r="W35" s="344" t="str">
        <f>IF(SUMIFS('FW IMPORT'!$E:$E,'FW IMPORT'!$A:$A,'START-FW'!$F35,'FW IMPORT'!$B:$B,'START-FW'!$G35,'FW IMPORT'!$D:$D,'START-FW'!W$6,'FW IMPORT'!$C:$C,'START-FW'!W$5)=0,"",SUMIFS('FW IMPORT'!$E:$E,'FW IMPORT'!$A:$A,'START-FW'!$F35,'FW IMPORT'!$B:$B,'START-FW'!$G35,'FW IMPORT'!$D:$D,'START-FW'!W$6,'FW IMPORT'!$C:$C,'START-FW'!W$5))</f>
        <v/>
      </c>
      <c r="X35" s="344" t="str">
        <f>IF(SUMIFS('FW IMPORT'!$E:$E,'FW IMPORT'!$A:$A,'START-FW'!$F35,'FW IMPORT'!$B:$B,'START-FW'!$G35,'FW IMPORT'!$D:$D,'START-FW'!X$6,'FW IMPORT'!$C:$C,'START-FW'!X$5)=0,"",SUMIFS('FW IMPORT'!$E:$E,'FW IMPORT'!$A:$A,'START-FW'!$F35,'FW IMPORT'!$B:$B,'START-FW'!$G35,'FW IMPORT'!$D:$D,'START-FW'!X$6,'FW IMPORT'!$C:$C,'START-FW'!X$5))</f>
        <v/>
      </c>
      <c r="Y35" s="344" t="str">
        <f>IF(SUMIFS('FW IMPORT'!$E:$E,'FW IMPORT'!$A:$A,'START-FW'!$F35,'FW IMPORT'!$B:$B,'START-FW'!$G35,'FW IMPORT'!$D:$D,'START-FW'!Y$6,'FW IMPORT'!$C:$C,'START-FW'!Y$5)=0,"",SUMIFS('FW IMPORT'!$E:$E,'FW IMPORT'!$A:$A,'START-FW'!$F35,'FW IMPORT'!$B:$B,'START-FW'!$G35,'FW IMPORT'!$D:$D,'START-FW'!Y$6,'FW IMPORT'!$C:$C,'START-FW'!Y$5))</f>
        <v/>
      </c>
      <c r="Z35" s="344" t="str">
        <f>IF(SUMIFS('FW IMPORT'!$E:$E,'FW IMPORT'!$A:$A,'START-FW'!$F35,'FW IMPORT'!$B:$B,'START-FW'!$G35,'FW IMPORT'!$D:$D,'START-FW'!Z$6,'FW IMPORT'!$C:$C,'START-FW'!Z$5)=0,"",SUMIFS('FW IMPORT'!$E:$E,'FW IMPORT'!$A:$A,'START-FW'!$F35,'FW IMPORT'!$B:$B,'START-FW'!$G35,'FW IMPORT'!$D:$D,'START-FW'!Z$6,'FW IMPORT'!$C:$C,'START-FW'!Z$5))</f>
        <v/>
      </c>
      <c r="AA35" s="344" t="str">
        <f>IF(SUMIFS('FW IMPORT'!$E:$E,'FW IMPORT'!$A:$A,'START-FW'!$F35,'FW IMPORT'!$B:$B,'START-FW'!$G35,'FW IMPORT'!$D:$D,'START-FW'!AA$6,'FW IMPORT'!$C:$C,'START-FW'!AA$5)=0,"",SUMIFS('FW IMPORT'!$E:$E,'FW IMPORT'!$A:$A,'START-FW'!$F35,'FW IMPORT'!$B:$B,'START-FW'!$G35,'FW IMPORT'!$D:$D,'START-FW'!AA$6,'FW IMPORT'!$C:$C,'START-FW'!AA$5))</f>
        <v/>
      </c>
      <c r="AB35" s="344" t="str">
        <f>IF(SUMIFS('FW IMPORT'!$E:$E,'FW IMPORT'!$A:$A,'START-FW'!$F35,'FW IMPORT'!$B:$B,'START-FW'!$G35,'FW IMPORT'!$D:$D,'START-FW'!AB$6,'FW IMPORT'!$C:$C,'START-FW'!AB$5)=0,"",SUMIFS('FW IMPORT'!$E:$E,'FW IMPORT'!$A:$A,'START-FW'!$F35,'FW IMPORT'!$B:$B,'START-FW'!$G35,'FW IMPORT'!$D:$D,'START-FW'!AB$6,'FW IMPORT'!$C:$C,'START-FW'!AB$5))</f>
        <v/>
      </c>
    </row>
    <row r="36" spans="1:29" s="132" customFormat="1" ht="18.75" customHeight="1" x14ac:dyDescent="0.3">
      <c r="A36" s="204" t="s">
        <v>385</v>
      </c>
      <c r="B36" s="204"/>
      <c r="C36" s="143"/>
      <c r="D36" s="143"/>
      <c r="E36" s="143"/>
      <c r="F36" s="143"/>
      <c r="G36" s="143"/>
      <c r="H36" s="143"/>
      <c r="I36" s="469"/>
      <c r="J36" s="144"/>
      <c r="K36" s="467"/>
      <c r="L36" s="467"/>
      <c r="M36" s="465" t="str">
        <f t="shared" si="0"/>
        <v/>
      </c>
      <c r="N36" s="146"/>
      <c r="O36" s="146"/>
      <c r="P36" s="224"/>
      <c r="Q36" s="216">
        <f>SUMIFS('SAGE IMPORT'!$E:$E,'SAGE IMPORT'!$A:$A,'START-FW'!$F36,'SAGE IMPORT'!$B:$B,'START-FW'!$G36,'SAGE IMPORT'!$C:$C,'START-FW'!Q$6)</f>
        <v>0</v>
      </c>
      <c r="R36" s="216">
        <f>SUMIFS('SAGE IMPORT'!$E:$E,'SAGE IMPORT'!$A:$A,'START-FW'!$F36,'SAGE IMPORT'!$B:$B,'START-FW'!$G36,'SAGE IMPORT'!$C:$C,'START-FW'!R$6)</f>
        <v>0</v>
      </c>
      <c r="S36" s="216">
        <f>SUMIFS('SAGE IMPORT'!$E:$E,'SAGE IMPORT'!$A:$A,'START-FW'!$F36,'SAGE IMPORT'!$B:$B,'START-FW'!$G36,'SAGE IMPORT'!$C:$C,'START-FW'!S$6)</f>
        <v>0</v>
      </c>
      <c r="U36" s="344" t="str">
        <f>IF(SUMIFS('FW IMPORT'!$E:$E,'FW IMPORT'!$A:$A,'START-FW'!$F36,'FW IMPORT'!$B:$B,'START-FW'!$G36,'FW IMPORT'!$D:$D,'START-FW'!U$6,'FW IMPORT'!$C:$C,'START-FW'!U$5)=0,"",SUMIFS('FW IMPORT'!$E:$E,'FW IMPORT'!$A:$A,'START-FW'!$F36,'FW IMPORT'!$B:$B,'START-FW'!$G36,'FW IMPORT'!$D:$D,'START-FW'!U$6,'FW IMPORT'!$C:$C,'START-FW'!U$5))</f>
        <v/>
      </c>
      <c r="V36" s="344" t="str">
        <f>IF(SUMIFS('FW IMPORT'!$E:$E,'FW IMPORT'!$A:$A,'START-FW'!$F36,'FW IMPORT'!$B:$B,'START-FW'!$G36,'FW IMPORT'!$D:$D,'START-FW'!V$6,'FW IMPORT'!$C:$C,'START-FW'!V$5)=0,"",SUMIFS('FW IMPORT'!$E:$E,'FW IMPORT'!$A:$A,'START-FW'!$F36,'FW IMPORT'!$B:$B,'START-FW'!$G36,'FW IMPORT'!$D:$D,'START-FW'!V$6,'FW IMPORT'!$C:$C,'START-FW'!V$5))</f>
        <v/>
      </c>
      <c r="W36" s="344" t="str">
        <f>IF(SUMIFS('FW IMPORT'!$E:$E,'FW IMPORT'!$A:$A,'START-FW'!$F36,'FW IMPORT'!$B:$B,'START-FW'!$G36,'FW IMPORT'!$D:$D,'START-FW'!W$6,'FW IMPORT'!$C:$C,'START-FW'!W$5)=0,"",SUMIFS('FW IMPORT'!$E:$E,'FW IMPORT'!$A:$A,'START-FW'!$F36,'FW IMPORT'!$B:$B,'START-FW'!$G36,'FW IMPORT'!$D:$D,'START-FW'!W$6,'FW IMPORT'!$C:$C,'START-FW'!W$5))</f>
        <v/>
      </c>
      <c r="X36" s="344" t="str">
        <f>IF(SUMIFS('FW IMPORT'!$E:$E,'FW IMPORT'!$A:$A,'START-FW'!$F36,'FW IMPORT'!$B:$B,'START-FW'!$G36,'FW IMPORT'!$D:$D,'START-FW'!X$6,'FW IMPORT'!$C:$C,'START-FW'!X$5)=0,"",SUMIFS('FW IMPORT'!$E:$E,'FW IMPORT'!$A:$A,'START-FW'!$F36,'FW IMPORT'!$B:$B,'START-FW'!$G36,'FW IMPORT'!$D:$D,'START-FW'!X$6,'FW IMPORT'!$C:$C,'START-FW'!X$5))</f>
        <v/>
      </c>
      <c r="Y36" s="344" t="str">
        <f>IF(SUMIFS('FW IMPORT'!$E:$E,'FW IMPORT'!$A:$A,'START-FW'!$F36,'FW IMPORT'!$B:$B,'START-FW'!$G36,'FW IMPORT'!$D:$D,'START-FW'!Y$6,'FW IMPORT'!$C:$C,'START-FW'!Y$5)=0,"",SUMIFS('FW IMPORT'!$E:$E,'FW IMPORT'!$A:$A,'START-FW'!$F36,'FW IMPORT'!$B:$B,'START-FW'!$G36,'FW IMPORT'!$D:$D,'START-FW'!Y$6,'FW IMPORT'!$C:$C,'START-FW'!Y$5))</f>
        <v/>
      </c>
      <c r="Z36" s="344" t="str">
        <f>IF(SUMIFS('FW IMPORT'!$E:$E,'FW IMPORT'!$A:$A,'START-FW'!$F36,'FW IMPORT'!$B:$B,'START-FW'!$G36,'FW IMPORT'!$D:$D,'START-FW'!Z$6,'FW IMPORT'!$C:$C,'START-FW'!Z$5)=0,"",SUMIFS('FW IMPORT'!$E:$E,'FW IMPORT'!$A:$A,'START-FW'!$F36,'FW IMPORT'!$B:$B,'START-FW'!$G36,'FW IMPORT'!$D:$D,'START-FW'!Z$6,'FW IMPORT'!$C:$C,'START-FW'!Z$5))</f>
        <v/>
      </c>
      <c r="AA36" s="344" t="str">
        <f>IF(SUMIFS('FW IMPORT'!$E:$E,'FW IMPORT'!$A:$A,'START-FW'!$F36,'FW IMPORT'!$B:$B,'START-FW'!$G36,'FW IMPORT'!$D:$D,'START-FW'!AA$6,'FW IMPORT'!$C:$C,'START-FW'!AA$5)=0,"",SUMIFS('FW IMPORT'!$E:$E,'FW IMPORT'!$A:$A,'START-FW'!$F36,'FW IMPORT'!$B:$B,'START-FW'!$G36,'FW IMPORT'!$D:$D,'START-FW'!AA$6,'FW IMPORT'!$C:$C,'START-FW'!AA$5))</f>
        <v/>
      </c>
      <c r="AB36" s="344" t="str">
        <f>IF(SUMIFS('FW IMPORT'!$E:$E,'FW IMPORT'!$A:$A,'START-FW'!$F36,'FW IMPORT'!$B:$B,'START-FW'!$G36,'FW IMPORT'!$D:$D,'START-FW'!AB$6,'FW IMPORT'!$C:$C,'START-FW'!AB$5)=0,"",SUMIFS('FW IMPORT'!$E:$E,'FW IMPORT'!$A:$A,'START-FW'!$F36,'FW IMPORT'!$B:$B,'START-FW'!$G36,'FW IMPORT'!$D:$D,'START-FW'!AB$6,'FW IMPORT'!$C:$C,'START-FW'!AB$5))</f>
        <v/>
      </c>
    </row>
    <row r="37" spans="1:29" s="132" customFormat="1" ht="18.75" customHeight="1" x14ac:dyDescent="0.3">
      <c r="A37" s="204" t="s">
        <v>385</v>
      </c>
      <c r="B37" s="204"/>
      <c r="C37" s="143"/>
      <c r="D37" s="143"/>
      <c r="E37" s="143"/>
      <c r="F37" s="143"/>
      <c r="G37" s="143"/>
      <c r="H37" s="143"/>
      <c r="I37" s="469"/>
      <c r="J37" s="144"/>
      <c r="K37" s="467"/>
      <c r="L37" s="467"/>
      <c r="M37" s="465" t="str">
        <f t="shared" si="0"/>
        <v/>
      </c>
      <c r="N37" s="146"/>
      <c r="O37" s="146"/>
      <c r="P37" s="224"/>
      <c r="Q37" s="216">
        <f>SUMIFS('SAGE IMPORT'!$E:$E,'SAGE IMPORT'!$A:$A,'START-FW'!$F37,'SAGE IMPORT'!$B:$B,'START-FW'!$G37,'SAGE IMPORT'!$C:$C,'START-FW'!Q$6)</f>
        <v>0</v>
      </c>
      <c r="R37" s="216">
        <f>SUMIFS('SAGE IMPORT'!$E:$E,'SAGE IMPORT'!$A:$A,'START-FW'!$F37,'SAGE IMPORT'!$B:$B,'START-FW'!$G37,'SAGE IMPORT'!$C:$C,'START-FW'!R$6)</f>
        <v>0</v>
      </c>
      <c r="S37" s="216">
        <f>SUMIFS('SAGE IMPORT'!$E:$E,'SAGE IMPORT'!$A:$A,'START-FW'!$F37,'SAGE IMPORT'!$B:$B,'START-FW'!$G37,'SAGE IMPORT'!$C:$C,'START-FW'!S$6)</f>
        <v>0</v>
      </c>
      <c r="U37" s="344" t="str">
        <f>IF(SUMIFS('FW IMPORT'!$E:$E,'FW IMPORT'!$A:$A,'START-FW'!$F37,'FW IMPORT'!$B:$B,'START-FW'!$G37,'FW IMPORT'!$D:$D,'START-FW'!U$6,'FW IMPORT'!$C:$C,'START-FW'!U$5)=0,"",SUMIFS('FW IMPORT'!$E:$E,'FW IMPORT'!$A:$A,'START-FW'!$F37,'FW IMPORT'!$B:$B,'START-FW'!$G37,'FW IMPORT'!$D:$D,'START-FW'!U$6,'FW IMPORT'!$C:$C,'START-FW'!U$5))</f>
        <v/>
      </c>
      <c r="V37" s="344" t="str">
        <f>IF(SUMIFS('FW IMPORT'!$E:$E,'FW IMPORT'!$A:$A,'START-FW'!$F37,'FW IMPORT'!$B:$B,'START-FW'!$G37,'FW IMPORT'!$D:$D,'START-FW'!V$6,'FW IMPORT'!$C:$C,'START-FW'!V$5)=0,"",SUMIFS('FW IMPORT'!$E:$E,'FW IMPORT'!$A:$A,'START-FW'!$F37,'FW IMPORT'!$B:$B,'START-FW'!$G37,'FW IMPORT'!$D:$D,'START-FW'!V$6,'FW IMPORT'!$C:$C,'START-FW'!V$5))</f>
        <v/>
      </c>
      <c r="W37" s="344" t="str">
        <f>IF(SUMIFS('FW IMPORT'!$E:$E,'FW IMPORT'!$A:$A,'START-FW'!$F37,'FW IMPORT'!$B:$B,'START-FW'!$G37,'FW IMPORT'!$D:$D,'START-FW'!W$6,'FW IMPORT'!$C:$C,'START-FW'!W$5)=0,"",SUMIFS('FW IMPORT'!$E:$E,'FW IMPORT'!$A:$A,'START-FW'!$F37,'FW IMPORT'!$B:$B,'START-FW'!$G37,'FW IMPORT'!$D:$D,'START-FW'!W$6,'FW IMPORT'!$C:$C,'START-FW'!W$5))</f>
        <v/>
      </c>
      <c r="X37" s="344" t="str">
        <f>IF(SUMIFS('FW IMPORT'!$E:$E,'FW IMPORT'!$A:$A,'START-FW'!$F37,'FW IMPORT'!$B:$B,'START-FW'!$G37,'FW IMPORT'!$D:$D,'START-FW'!X$6,'FW IMPORT'!$C:$C,'START-FW'!X$5)=0,"",SUMIFS('FW IMPORT'!$E:$E,'FW IMPORT'!$A:$A,'START-FW'!$F37,'FW IMPORT'!$B:$B,'START-FW'!$G37,'FW IMPORT'!$D:$D,'START-FW'!X$6,'FW IMPORT'!$C:$C,'START-FW'!X$5))</f>
        <v/>
      </c>
      <c r="Y37" s="344" t="str">
        <f>IF(SUMIFS('FW IMPORT'!$E:$E,'FW IMPORT'!$A:$A,'START-FW'!$F37,'FW IMPORT'!$B:$B,'START-FW'!$G37,'FW IMPORT'!$D:$D,'START-FW'!Y$6,'FW IMPORT'!$C:$C,'START-FW'!Y$5)=0,"",SUMIFS('FW IMPORT'!$E:$E,'FW IMPORT'!$A:$A,'START-FW'!$F37,'FW IMPORT'!$B:$B,'START-FW'!$G37,'FW IMPORT'!$D:$D,'START-FW'!Y$6,'FW IMPORT'!$C:$C,'START-FW'!Y$5))</f>
        <v/>
      </c>
      <c r="Z37" s="344" t="str">
        <f>IF(SUMIFS('FW IMPORT'!$E:$E,'FW IMPORT'!$A:$A,'START-FW'!$F37,'FW IMPORT'!$B:$B,'START-FW'!$G37,'FW IMPORT'!$D:$D,'START-FW'!Z$6,'FW IMPORT'!$C:$C,'START-FW'!Z$5)=0,"",SUMIFS('FW IMPORT'!$E:$E,'FW IMPORT'!$A:$A,'START-FW'!$F37,'FW IMPORT'!$B:$B,'START-FW'!$G37,'FW IMPORT'!$D:$D,'START-FW'!Z$6,'FW IMPORT'!$C:$C,'START-FW'!Z$5))</f>
        <v/>
      </c>
      <c r="AA37" s="344" t="str">
        <f>IF(SUMIFS('FW IMPORT'!$E:$E,'FW IMPORT'!$A:$A,'START-FW'!$F37,'FW IMPORT'!$B:$B,'START-FW'!$G37,'FW IMPORT'!$D:$D,'START-FW'!AA$6,'FW IMPORT'!$C:$C,'START-FW'!AA$5)=0,"",SUMIFS('FW IMPORT'!$E:$E,'FW IMPORT'!$A:$A,'START-FW'!$F37,'FW IMPORT'!$B:$B,'START-FW'!$G37,'FW IMPORT'!$D:$D,'START-FW'!AA$6,'FW IMPORT'!$C:$C,'START-FW'!AA$5))</f>
        <v/>
      </c>
      <c r="AB37" s="344" t="str">
        <f>IF(SUMIFS('FW IMPORT'!$E:$E,'FW IMPORT'!$A:$A,'START-FW'!$F37,'FW IMPORT'!$B:$B,'START-FW'!$G37,'FW IMPORT'!$D:$D,'START-FW'!AB$6,'FW IMPORT'!$C:$C,'START-FW'!AB$5)=0,"",SUMIFS('FW IMPORT'!$E:$E,'FW IMPORT'!$A:$A,'START-FW'!$F37,'FW IMPORT'!$B:$B,'START-FW'!$G37,'FW IMPORT'!$D:$D,'START-FW'!AB$6,'FW IMPORT'!$C:$C,'START-FW'!AB$5))</f>
        <v/>
      </c>
    </row>
    <row r="38" spans="1:29" x14ac:dyDescent="0.2">
      <c r="K38" s="153"/>
      <c r="L38" s="153"/>
      <c r="Q38" s="217"/>
      <c r="R38" s="217"/>
      <c r="S38" s="217"/>
      <c r="U38" s="336"/>
      <c r="V38" s="336"/>
      <c r="W38" s="336"/>
      <c r="X38" s="336"/>
      <c r="Y38" s="336"/>
      <c r="Z38" s="336"/>
      <c r="AA38" s="336"/>
      <c r="AB38" s="336"/>
    </row>
    <row r="39" spans="1:29" s="132" customFormat="1" ht="29.25" customHeight="1" x14ac:dyDescent="0.3">
      <c r="A39" s="155"/>
      <c r="B39" s="155"/>
      <c r="G39" s="156"/>
      <c r="H39" s="156"/>
      <c r="I39" s="462">
        <f>SUM(I8:I37)</f>
        <v>34348</v>
      </c>
      <c r="J39" s="463"/>
      <c r="K39" s="464">
        <f>SUM(K8:K37)</f>
        <v>0</v>
      </c>
      <c r="L39" s="464">
        <f>SUM(L8:L37)</f>
        <v>0</v>
      </c>
      <c r="M39" s="462">
        <f>SUM(M8:M37)</f>
        <v>34348</v>
      </c>
      <c r="N39" s="147"/>
      <c r="O39" s="147"/>
      <c r="P39" s="225"/>
      <c r="Q39" s="218">
        <f>SUM(Q8:Q37)</f>
        <v>0</v>
      </c>
      <c r="R39" s="218">
        <f>SUM(R8:R37)</f>
        <v>0</v>
      </c>
      <c r="S39" s="218">
        <f>SUM(S8:S37)</f>
        <v>0</v>
      </c>
      <c r="U39" s="337">
        <f>SUM(U8:U37)</f>
        <v>0</v>
      </c>
      <c r="V39" s="337">
        <f t="shared" ref="V39:AA39" si="1">SUM(V8:V37)</f>
        <v>0</v>
      </c>
      <c r="W39" s="337">
        <f t="shared" si="1"/>
        <v>0</v>
      </c>
      <c r="X39" s="337">
        <f t="shared" si="1"/>
        <v>0</v>
      </c>
      <c r="Y39" s="337">
        <f t="shared" si="1"/>
        <v>0</v>
      </c>
      <c r="Z39" s="337">
        <f t="shared" si="1"/>
        <v>0</v>
      </c>
      <c r="AA39" s="337">
        <f t="shared" si="1"/>
        <v>0</v>
      </c>
      <c r="AB39" s="337">
        <f t="shared" ref="AB39" si="2">SUM(AB8:AB37)</f>
        <v>0</v>
      </c>
    </row>
    <row r="41" spans="1:29" ht="9" customHeight="1" x14ac:dyDescent="0.2">
      <c r="A41" s="160"/>
      <c r="B41" s="160"/>
      <c r="C41" s="161"/>
      <c r="D41" s="161"/>
      <c r="E41" s="161"/>
      <c r="F41" s="161"/>
      <c r="G41" s="161"/>
      <c r="H41" s="161"/>
      <c r="I41" s="161"/>
      <c r="J41" s="161"/>
      <c r="K41" s="161"/>
      <c r="L41" s="161"/>
      <c r="M41" s="161"/>
      <c r="N41" s="161"/>
      <c r="O41" s="161"/>
      <c r="P41" s="161"/>
      <c r="Q41" s="162"/>
      <c r="R41" s="162"/>
      <c r="S41" s="162"/>
      <c r="U41" s="162"/>
      <c r="V41" s="162"/>
      <c r="W41" s="162"/>
      <c r="X41" s="162"/>
      <c r="Y41" s="162"/>
      <c r="Z41" s="162"/>
      <c r="AA41" s="162"/>
      <c r="AB41" s="162"/>
    </row>
    <row r="42" spans="1:29" ht="12" x14ac:dyDescent="0.2">
      <c r="K42" s="163"/>
      <c r="L42" s="163"/>
      <c r="M42" s="163"/>
      <c r="N42" s="163"/>
      <c r="O42" s="163"/>
    </row>
    <row r="43" spans="1:29" ht="12" x14ac:dyDescent="0.2">
      <c r="J43" s="163"/>
      <c r="K43" s="164"/>
      <c r="L43" s="164"/>
      <c r="M43" s="164"/>
      <c r="N43" s="164"/>
      <c r="O43" s="164"/>
    </row>
    <row r="44" spans="1:29" ht="51.75" customHeight="1" x14ac:dyDescent="0.2">
      <c r="F44" s="980" t="s">
        <v>381</v>
      </c>
      <c r="G44" s="980"/>
      <c r="H44" s="980"/>
      <c r="I44" s="980"/>
      <c r="J44" s="165"/>
      <c r="K44" s="165"/>
      <c r="L44" s="165"/>
      <c r="M44" s="165"/>
      <c r="N44" s="165"/>
      <c r="O44" s="165"/>
    </row>
    <row r="45" spans="1:29" ht="41.25" customHeight="1" x14ac:dyDescent="0.2">
      <c r="F45" s="976" t="s">
        <v>589</v>
      </c>
      <c r="G45" s="977"/>
      <c r="H45" s="977"/>
      <c r="I45" s="978"/>
      <c r="J45" s="165"/>
      <c r="K45" s="165"/>
      <c r="L45" s="165"/>
      <c r="M45" s="165"/>
      <c r="N45" s="165"/>
      <c r="O45" s="165"/>
      <c r="Q45" s="139"/>
      <c r="R45" s="139"/>
      <c r="S45" s="139"/>
      <c r="Y45" s="139"/>
      <c r="AC45" s="159"/>
    </row>
    <row r="46" spans="1:29" ht="41.25" customHeight="1" x14ac:dyDescent="0.2">
      <c r="F46" s="976" t="s">
        <v>590</v>
      </c>
      <c r="G46" s="977"/>
      <c r="H46" s="977"/>
      <c r="I46" s="978"/>
      <c r="J46" s="165"/>
      <c r="K46" s="165"/>
      <c r="L46" s="165"/>
      <c r="M46" s="165"/>
      <c r="N46" s="165"/>
      <c r="O46" s="165"/>
      <c r="Q46" s="139"/>
      <c r="R46" s="139"/>
      <c r="S46" s="139"/>
      <c r="Y46" s="139"/>
      <c r="AC46" s="159"/>
    </row>
    <row r="47" spans="1:29" ht="46.5" customHeight="1" x14ac:dyDescent="0.2">
      <c r="F47" s="968" t="s">
        <v>595</v>
      </c>
      <c r="G47" s="969"/>
      <c r="H47" s="969"/>
      <c r="I47" s="970"/>
      <c r="J47" s="165"/>
      <c r="K47" s="165"/>
      <c r="L47" s="165"/>
      <c r="M47" s="165"/>
      <c r="N47" s="165"/>
      <c r="O47" s="165"/>
      <c r="Q47" s="139"/>
      <c r="R47" s="139"/>
      <c r="S47" s="139"/>
      <c r="Y47" s="139"/>
      <c r="AC47" s="159"/>
    </row>
    <row r="48" spans="1:29" ht="39" customHeight="1" thickBot="1" x14ac:dyDescent="0.3">
      <c r="F48" s="166" t="s">
        <v>166</v>
      </c>
      <c r="G48" s="281" t="s">
        <v>500</v>
      </c>
      <c r="H48" s="166"/>
      <c r="I48" s="167" t="s">
        <v>167</v>
      </c>
      <c r="J48" s="165"/>
      <c r="K48" s="165"/>
      <c r="L48" s="981" t="s">
        <v>633</v>
      </c>
      <c r="M48" s="981"/>
      <c r="N48" s="981"/>
      <c r="O48" s="981"/>
      <c r="P48" s="982" t="s">
        <v>634</v>
      </c>
      <c r="Q48" s="982"/>
      <c r="R48" s="982"/>
      <c r="S48" s="982"/>
      <c r="T48" s="982"/>
      <c r="U48" s="982"/>
      <c r="V48" s="983" t="s">
        <v>635</v>
      </c>
      <c r="W48" s="983"/>
      <c r="X48" s="983"/>
      <c r="Y48" s="476"/>
      <c r="Z48" s="476"/>
    </row>
    <row r="49" spans="6:27" ht="69" customHeight="1" thickBot="1" x14ac:dyDescent="0.25">
      <c r="F49" s="329"/>
      <c r="G49" s="329" t="s">
        <v>5</v>
      </c>
      <c r="H49" s="329"/>
      <c r="I49" s="329" t="s">
        <v>5</v>
      </c>
      <c r="J49" s="165"/>
      <c r="K49" s="361" t="s">
        <v>593</v>
      </c>
      <c r="L49" s="961" t="s">
        <v>734</v>
      </c>
      <c r="M49" s="962"/>
      <c r="N49" s="962"/>
      <c r="O49" s="962"/>
      <c r="P49" s="962"/>
      <c r="Q49" s="962"/>
      <c r="R49" s="962"/>
      <c r="S49" s="962"/>
      <c r="T49" s="962"/>
      <c r="U49" s="962"/>
      <c r="V49" s="962"/>
      <c r="W49" s="962"/>
      <c r="X49" s="962"/>
      <c r="Y49" s="962"/>
      <c r="Z49" s="963"/>
      <c r="AA49" s="475"/>
    </row>
    <row r="50" spans="6:27" ht="17.25" customHeight="1" x14ac:dyDescent="0.2">
      <c r="F50" s="649" t="s">
        <v>742</v>
      </c>
      <c r="G50" s="590" t="s">
        <v>740</v>
      </c>
      <c r="H50" s="590" t="s">
        <v>740</v>
      </c>
      <c r="I50" s="359">
        <v>3574</v>
      </c>
      <c r="K50" s="164"/>
      <c r="L50" s="164"/>
      <c r="M50" s="164"/>
      <c r="N50" s="164"/>
      <c r="O50" s="164"/>
      <c r="Q50" s="373" t="s">
        <v>596</v>
      </c>
      <c r="R50" s="985"/>
      <c r="S50" s="985"/>
      <c r="T50" s="139" t="s">
        <v>391</v>
      </c>
    </row>
    <row r="51" spans="6:27" ht="17.25" customHeight="1" x14ac:dyDescent="0.2">
      <c r="F51" s="649" t="s">
        <v>742</v>
      </c>
      <c r="G51" s="590" t="s">
        <v>871</v>
      </c>
      <c r="H51" s="590" t="s">
        <v>871</v>
      </c>
      <c r="I51" s="359">
        <v>3681</v>
      </c>
      <c r="J51" s="165"/>
      <c r="K51" s="165"/>
      <c r="L51" s="165"/>
      <c r="M51" s="165"/>
      <c r="N51" s="165"/>
      <c r="O51" s="165"/>
      <c r="Q51" s="373" t="s">
        <v>587</v>
      </c>
      <c r="R51" s="986"/>
      <c r="S51" s="986"/>
      <c r="T51" s="139" t="s">
        <v>391</v>
      </c>
    </row>
    <row r="52" spans="6:27" ht="17.25" customHeight="1" x14ac:dyDescent="0.2">
      <c r="F52" s="649" t="s">
        <v>742</v>
      </c>
      <c r="G52" s="650" t="s">
        <v>737</v>
      </c>
      <c r="H52" s="650" t="s">
        <v>737</v>
      </c>
      <c r="I52" s="359">
        <v>3390</v>
      </c>
      <c r="J52" s="164"/>
      <c r="K52" s="164"/>
      <c r="L52" s="164"/>
      <c r="M52" s="164"/>
      <c r="N52" s="164"/>
      <c r="O52" s="164"/>
      <c r="Q52" s="373" t="s">
        <v>597</v>
      </c>
      <c r="R52" s="986"/>
      <c r="S52" s="986"/>
      <c r="T52" s="139" t="s">
        <v>354</v>
      </c>
    </row>
    <row r="53" spans="6:27" ht="17.25" customHeight="1" x14ac:dyDescent="0.2">
      <c r="F53" s="649" t="s">
        <v>742</v>
      </c>
      <c r="G53" s="590" t="s">
        <v>882</v>
      </c>
      <c r="H53" s="590" t="s">
        <v>882</v>
      </c>
      <c r="I53" s="359">
        <v>897</v>
      </c>
      <c r="J53" s="165"/>
      <c r="K53" s="165"/>
      <c r="L53" s="165"/>
      <c r="M53" s="165"/>
      <c r="N53" s="165"/>
      <c r="O53" s="165"/>
      <c r="Q53" s="373" t="s">
        <v>598</v>
      </c>
      <c r="R53" s="986"/>
      <c r="S53" s="986"/>
      <c r="T53" s="139" t="s">
        <v>391</v>
      </c>
    </row>
    <row r="54" spans="6:27" ht="17.25" customHeight="1" x14ac:dyDescent="0.2">
      <c r="F54" s="649" t="s">
        <v>742</v>
      </c>
      <c r="G54" s="590" t="s">
        <v>883</v>
      </c>
      <c r="H54" s="590" t="s">
        <v>883</v>
      </c>
      <c r="I54" s="359">
        <v>994</v>
      </c>
      <c r="J54" s="164"/>
      <c r="K54" s="164"/>
      <c r="L54" s="164"/>
      <c r="M54" s="164"/>
      <c r="N54" s="164"/>
      <c r="O54" s="164"/>
      <c r="Q54" s="373" t="s">
        <v>599</v>
      </c>
      <c r="R54" s="986"/>
      <c r="S54" s="986"/>
      <c r="T54" s="139" t="s">
        <v>391</v>
      </c>
    </row>
    <row r="55" spans="6:27" ht="17.25" customHeight="1" x14ac:dyDescent="0.2">
      <c r="F55" s="649" t="s">
        <v>742</v>
      </c>
      <c r="G55" s="590" t="s">
        <v>874</v>
      </c>
      <c r="H55" s="590" t="s">
        <v>874</v>
      </c>
      <c r="I55" s="359">
        <v>150</v>
      </c>
    </row>
    <row r="56" spans="6:27" ht="17.25" customHeight="1" x14ac:dyDescent="0.2">
      <c r="F56" s="649"/>
      <c r="G56" s="650"/>
      <c r="H56" s="650"/>
      <c r="I56" s="359"/>
    </row>
    <row r="57" spans="6:27" ht="17.25" customHeight="1" x14ac:dyDescent="0.2">
      <c r="F57" s="649" t="s">
        <v>743</v>
      </c>
      <c r="G57" s="590" t="s">
        <v>740</v>
      </c>
      <c r="H57" s="590" t="s">
        <v>740</v>
      </c>
      <c r="I57" s="359">
        <v>3723</v>
      </c>
      <c r="K57" s="164"/>
      <c r="L57" s="470" t="s">
        <v>628</v>
      </c>
      <c r="M57" s="960" t="s">
        <v>629</v>
      </c>
      <c r="N57" s="960"/>
      <c r="O57" s="960" t="s">
        <v>630</v>
      </c>
      <c r="P57" s="960"/>
      <c r="Q57" s="984" t="s">
        <v>632</v>
      </c>
      <c r="R57" s="984"/>
      <c r="S57" s="471" t="s">
        <v>631</v>
      </c>
    </row>
    <row r="58" spans="6:27" ht="17.25" customHeight="1" x14ac:dyDescent="0.2">
      <c r="F58" s="649" t="s">
        <v>743</v>
      </c>
      <c r="G58" s="590" t="s">
        <v>875</v>
      </c>
      <c r="H58" s="590" t="s">
        <v>875</v>
      </c>
      <c r="I58" s="359">
        <v>3753</v>
      </c>
      <c r="K58" s="474">
        <v>1</v>
      </c>
      <c r="L58" s="472" t="s">
        <v>884</v>
      </c>
      <c r="M58" s="958">
        <v>43734</v>
      </c>
      <c r="N58" s="958"/>
      <c r="O58" s="860" t="s">
        <v>885</v>
      </c>
      <c r="P58" s="959" t="s">
        <v>886</v>
      </c>
      <c r="Q58" s="959"/>
      <c r="R58" s="959"/>
      <c r="S58" s="848" t="s">
        <v>887</v>
      </c>
    </row>
    <row r="59" spans="6:27" ht="17.25" customHeight="1" x14ac:dyDescent="0.2">
      <c r="F59" s="649" t="s">
        <v>743</v>
      </c>
      <c r="G59" s="590" t="s">
        <v>871</v>
      </c>
      <c r="H59" s="590" t="s">
        <v>871</v>
      </c>
      <c r="I59" s="359">
        <v>3789</v>
      </c>
      <c r="K59" s="474">
        <v>2</v>
      </c>
      <c r="L59" s="472"/>
      <c r="M59" s="958"/>
      <c r="N59" s="958"/>
      <c r="O59" s="726"/>
      <c r="P59" s="959"/>
      <c r="Q59" s="959"/>
      <c r="R59" s="959"/>
      <c r="S59" s="848"/>
    </row>
    <row r="60" spans="6:27" ht="17.25" customHeight="1" x14ac:dyDescent="0.2">
      <c r="F60" s="649" t="s">
        <v>743</v>
      </c>
      <c r="G60" s="590" t="s">
        <v>874</v>
      </c>
      <c r="H60" s="590" t="s">
        <v>874</v>
      </c>
      <c r="I60" s="359">
        <v>150</v>
      </c>
      <c r="K60" s="474">
        <v>3</v>
      </c>
      <c r="L60" s="472"/>
      <c r="M60" s="958"/>
      <c r="N60" s="958"/>
      <c r="O60" s="726"/>
      <c r="P60" s="959"/>
      <c r="Q60" s="959"/>
      <c r="R60" s="959"/>
      <c r="S60" s="848"/>
    </row>
    <row r="61" spans="6:27" ht="17.25" customHeight="1" x14ac:dyDescent="0.2">
      <c r="F61" s="652"/>
      <c r="G61" s="650"/>
      <c r="H61" s="650"/>
      <c r="I61" s="359"/>
      <c r="K61" s="474">
        <v>4</v>
      </c>
      <c r="L61" s="472"/>
      <c r="M61" s="958"/>
      <c r="N61" s="958"/>
      <c r="O61" s="726"/>
      <c r="P61" s="959"/>
      <c r="Q61" s="959"/>
      <c r="R61" s="959"/>
      <c r="S61" s="848"/>
    </row>
    <row r="62" spans="6:27" ht="17.25" customHeight="1" x14ac:dyDescent="0.2">
      <c r="F62" s="649" t="s">
        <v>744</v>
      </c>
      <c r="G62" s="650" t="s">
        <v>740</v>
      </c>
      <c r="H62" s="650" t="s">
        <v>740</v>
      </c>
      <c r="I62" s="359">
        <v>2373</v>
      </c>
      <c r="K62" s="474">
        <v>5</v>
      </c>
      <c r="L62" s="472"/>
      <c r="M62" s="958"/>
      <c r="N62" s="958"/>
      <c r="O62" s="726"/>
      <c r="P62" s="959"/>
      <c r="Q62" s="959"/>
      <c r="R62" s="959"/>
      <c r="S62" s="848"/>
    </row>
    <row r="63" spans="6:27" ht="17.25" customHeight="1" x14ac:dyDescent="0.2">
      <c r="F63" s="649" t="s">
        <v>744</v>
      </c>
      <c r="G63" s="650" t="s">
        <v>865</v>
      </c>
      <c r="H63" s="650" t="s">
        <v>865</v>
      </c>
      <c r="I63" s="359">
        <v>2290</v>
      </c>
      <c r="K63" s="474">
        <v>6</v>
      </c>
      <c r="L63" s="472"/>
      <c r="M63" s="958"/>
      <c r="N63" s="958"/>
      <c r="O63" s="726"/>
      <c r="P63" s="959"/>
      <c r="Q63" s="959"/>
      <c r="R63" s="959"/>
      <c r="S63" s="848"/>
    </row>
    <row r="64" spans="6:27" ht="17.25" customHeight="1" x14ac:dyDescent="0.2">
      <c r="F64" s="330"/>
      <c r="G64" s="330"/>
      <c r="H64" s="330"/>
      <c r="I64" s="331"/>
      <c r="K64" s="474">
        <v>7</v>
      </c>
      <c r="L64" s="472"/>
      <c r="M64" s="958"/>
      <c r="N64" s="958"/>
      <c r="O64" s="726"/>
      <c r="P64" s="959"/>
      <c r="Q64" s="959"/>
      <c r="R64" s="959"/>
      <c r="S64" s="848"/>
    </row>
    <row r="65" spans="6:19" ht="17.25" customHeight="1" x14ac:dyDescent="0.2">
      <c r="F65" s="861" t="s">
        <v>888</v>
      </c>
      <c r="G65" s="861"/>
      <c r="H65" s="169" t="s">
        <v>889</v>
      </c>
      <c r="I65" s="862">
        <v>500</v>
      </c>
      <c r="K65" s="474">
        <v>8</v>
      </c>
      <c r="L65" s="472"/>
      <c r="M65" s="958"/>
      <c r="N65" s="958"/>
      <c r="O65" s="726"/>
      <c r="P65" s="959"/>
      <c r="Q65" s="959"/>
      <c r="R65" s="959"/>
      <c r="S65" s="848"/>
    </row>
    <row r="66" spans="6:19" ht="17.25" customHeight="1" x14ac:dyDescent="0.2">
      <c r="F66" s="169"/>
      <c r="G66" s="169"/>
      <c r="H66" s="169"/>
      <c r="I66" s="170"/>
      <c r="K66" s="474">
        <v>9</v>
      </c>
      <c r="L66" s="472"/>
      <c r="M66" s="958"/>
      <c r="N66" s="958"/>
      <c r="O66" s="726"/>
      <c r="P66" s="959"/>
      <c r="Q66" s="959"/>
      <c r="R66" s="959"/>
      <c r="S66" s="848"/>
    </row>
    <row r="67" spans="6:19" ht="17.25" customHeight="1" x14ac:dyDescent="0.2">
      <c r="F67" s="169"/>
      <c r="G67" s="169"/>
      <c r="H67" s="169"/>
      <c r="I67" s="170"/>
      <c r="K67" s="474">
        <v>10</v>
      </c>
      <c r="L67" s="472"/>
      <c r="M67" s="958"/>
      <c r="N67" s="958"/>
      <c r="O67" s="726"/>
      <c r="P67" s="959"/>
      <c r="Q67" s="959"/>
      <c r="R67" s="959"/>
      <c r="S67" s="848"/>
    </row>
    <row r="68" spans="6:19" ht="17.25" customHeight="1" x14ac:dyDescent="0.2">
      <c r="F68" s="169"/>
      <c r="G68" s="169"/>
      <c r="H68" s="169"/>
      <c r="I68" s="170"/>
      <c r="K68" s="474">
        <v>11</v>
      </c>
      <c r="L68" s="472"/>
      <c r="M68" s="958"/>
      <c r="N68" s="958"/>
      <c r="O68" s="726"/>
      <c r="P68" s="959"/>
      <c r="Q68" s="959"/>
      <c r="R68" s="959"/>
      <c r="S68" s="848"/>
    </row>
    <row r="69" spans="6:19" ht="17.25" customHeight="1" x14ac:dyDescent="0.2">
      <c r="F69" s="169"/>
      <c r="G69" s="169"/>
      <c r="H69" s="169"/>
      <c r="I69" s="170"/>
      <c r="K69" s="474">
        <v>12</v>
      </c>
      <c r="L69" s="472"/>
      <c r="M69" s="958"/>
      <c r="N69" s="958"/>
      <c r="O69" s="726"/>
      <c r="P69" s="959"/>
      <c r="Q69" s="959"/>
      <c r="R69" s="959"/>
      <c r="S69" s="848"/>
    </row>
    <row r="70" spans="6:19" ht="17.25" customHeight="1" x14ac:dyDescent="0.2">
      <c r="F70" s="169"/>
      <c r="G70" s="169"/>
      <c r="H70" s="169"/>
      <c r="I70" s="170"/>
      <c r="K70" s="474">
        <v>13</v>
      </c>
      <c r="L70" s="472"/>
      <c r="M70" s="958"/>
      <c r="N70" s="958"/>
      <c r="O70" s="726"/>
      <c r="P70" s="959"/>
      <c r="Q70" s="959"/>
      <c r="R70" s="959"/>
      <c r="S70" s="848"/>
    </row>
    <row r="71" spans="6:19" ht="17.25" customHeight="1" x14ac:dyDescent="0.2">
      <c r="F71" s="169"/>
      <c r="G71" s="169"/>
      <c r="H71" s="169"/>
      <c r="I71" s="170"/>
      <c r="K71" s="474">
        <v>14</v>
      </c>
      <c r="L71" s="472"/>
      <c r="M71" s="958"/>
      <c r="N71" s="958"/>
      <c r="O71" s="726"/>
      <c r="P71" s="959"/>
      <c r="Q71" s="959"/>
      <c r="R71" s="959"/>
      <c r="S71" s="848"/>
    </row>
    <row r="72" spans="6:19" ht="17.25" customHeight="1" x14ac:dyDescent="0.2">
      <c r="F72" s="169"/>
      <c r="G72" s="169"/>
      <c r="H72" s="169"/>
      <c r="I72" s="170"/>
      <c r="K72" s="474">
        <v>15</v>
      </c>
      <c r="L72" s="472"/>
      <c r="M72" s="958"/>
      <c r="N72" s="958"/>
      <c r="O72" s="726"/>
      <c r="P72" s="959"/>
      <c r="Q72" s="959"/>
      <c r="R72" s="959"/>
      <c r="S72" s="848"/>
    </row>
    <row r="73" spans="6:19" ht="17.25" customHeight="1" x14ac:dyDescent="0.2">
      <c r="F73" s="169"/>
      <c r="G73" s="169"/>
      <c r="H73" s="169"/>
      <c r="I73" s="170"/>
      <c r="K73" s="474">
        <v>16</v>
      </c>
      <c r="L73" s="472"/>
      <c r="M73" s="958"/>
      <c r="N73" s="958"/>
      <c r="O73" s="726"/>
      <c r="P73" s="959"/>
      <c r="Q73" s="959"/>
      <c r="R73" s="959"/>
      <c r="S73" s="848"/>
    </row>
    <row r="74" spans="6:19" ht="17.25" customHeight="1" x14ac:dyDescent="0.2">
      <c r="F74" s="169"/>
      <c r="G74" s="169"/>
      <c r="H74" s="169"/>
      <c r="I74" s="170"/>
      <c r="K74" s="474">
        <v>17</v>
      </c>
      <c r="L74" s="472"/>
      <c r="M74" s="958"/>
      <c r="N74" s="958"/>
      <c r="O74" s="726"/>
      <c r="P74" s="959"/>
      <c r="Q74" s="959"/>
      <c r="R74" s="959"/>
      <c r="S74" s="848"/>
    </row>
    <row r="75" spans="6:19" ht="17.25" customHeight="1" x14ac:dyDescent="0.2">
      <c r="F75" s="169"/>
      <c r="G75" s="169"/>
      <c r="H75" s="169"/>
      <c r="I75" s="170"/>
      <c r="K75" s="474">
        <v>18</v>
      </c>
      <c r="L75" s="472"/>
      <c r="M75" s="958"/>
      <c r="N75" s="958"/>
      <c r="O75" s="726"/>
      <c r="P75" s="959"/>
      <c r="Q75" s="959"/>
      <c r="R75" s="959"/>
      <c r="S75" s="848"/>
    </row>
    <row r="76" spans="6:19" ht="17.25" customHeight="1" x14ac:dyDescent="0.2">
      <c r="F76" s="169"/>
      <c r="G76" s="169"/>
      <c r="H76" s="169"/>
      <c r="I76" s="170"/>
      <c r="K76" s="474">
        <v>19</v>
      </c>
      <c r="L76" s="472"/>
      <c r="M76" s="958"/>
      <c r="N76" s="958"/>
      <c r="O76" s="726"/>
      <c r="P76" s="959"/>
      <c r="Q76" s="959"/>
      <c r="R76" s="959"/>
      <c r="S76" s="848"/>
    </row>
    <row r="77" spans="6:19" ht="17.25" customHeight="1" x14ac:dyDescent="0.2">
      <c r="F77" s="169"/>
      <c r="G77" s="169"/>
      <c r="H77" s="169"/>
      <c r="I77" s="170"/>
      <c r="K77" s="474">
        <v>20</v>
      </c>
      <c r="L77" s="472"/>
      <c r="M77" s="958"/>
      <c r="N77" s="958"/>
      <c r="O77" s="726"/>
      <c r="P77" s="959"/>
      <c r="Q77" s="959"/>
      <c r="R77" s="959"/>
      <c r="S77" s="848"/>
    </row>
    <row r="78" spans="6:19" ht="17.25" customHeight="1" x14ac:dyDescent="0.2">
      <c r="F78" s="169"/>
      <c r="G78" s="169"/>
      <c r="H78" s="169"/>
      <c r="I78" s="170"/>
      <c r="O78" s="726"/>
      <c r="P78" s="959"/>
      <c r="Q78" s="959"/>
      <c r="R78" s="959"/>
      <c r="S78" s="848"/>
    </row>
    <row r="79" spans="6:19" ht="17.25" customHeight="1" x14ac:dyDescent="0.2">
      <c r="F79" s="169"/>
      <c r="G79" s="169"/>
      <c r="H79" s="169"/>
      <c r="I79" s="170"/>
    </row>
    <row r="80" spans="6:19" ht="17.25" customHeight="1" x14ac:dyDescent="0.2">
      <c r="F80" s="169"/>
      <c r="G80" s="169"/>
      <c r="H80" s="169"/>
      <c r="I80" s="170"/>
    </row>
    <row r="81" spans="6:9" ht="17.25" customHeight="1" x14ac:dyDescent="0.2">
      <c r="F81" s="169"/>
      <c r="G81" s="169"/>
      <c r="H81" s="169"/>
      <c r="I81" s="170"/>
    </row>
    <row r="82" spans="6:9" ht="17.25" customHeight="1" x14ac:dyDescent="0.2">
      <c r="F82" s="169"/>
      <c r="G82" s="169"/>
      <c r="H82" s="169"/>
      <c r="I82" s="170"/>
    </row>
    <row r="83" spans="6:9" ht="17.25" customHeight="1" x14ac:dyDescent="0.2">
      <c r="F83" s="169"/>
      <c r="G83" s="169"/>
      <c r="H83" s="169"/>
      <c r="I83" s="170"/>
    </row>
    <row r="84" spans="6:9" ht="17.25" customHeight="1" x14ac:dyDescent="0.2">
      <c r="F84" s="169"/>
      <c r="G84" s="169"/>
      <c r="H84" s="169"/>
      <c r="I84" s="170"/>
    </row>
    <row r="85" spans="6:9" ht="17.25" customHeight="1" x14ac:dyDescent="0.2">
      <c r="F85" s="169"/>
      <c r="G85" s="169"/>
      <c r="H85" s="169"/>
      <c r="I85" s="170"/>
    </row>
    <row r="86" spans="6:9" ht="17.25" customHeight="1" x14ac:dyDescent="0.2">
      <c r="F86" s="169"/>
      <c r="G86" s="169"/>
      <c r="H86" s="169"/>
      <c r="I86" s="170"/>
    </row>
    <row r="87" spans="6:9" ht="17.25" customHeight="1" x14ac:dyDescent="0.2">
      <c r="F87" s="169"/>
      <c r="G87" s="169"/>
      <c r="H87" s="169"/>
      <c r="I87" s="170"/>
    </row>
    <row r="88" spans="6:9" ht="17.25" customHeight="1" x14ac:dyDescent="0.2">
      <c r="F88" s="169"/>
      <c r="G88" s="169"/>
      <c r="H88" s="169"/>
      <c r="I88" s="170"/>
    </row>
    <row r="89" spans="6:9" ht="17.25" customHeight="1" x14ac:dyDescent="0.2">
      <c r="F89" s="169"/>
      <c r="G89" s="169"/>
      <c r="H89" s="169"/>
      <c r="I89" s="170"/>
    </row>
    <row r="90" spans="6:9" ht="17.25" customHeight="1" x14ac:dyDescent="0.2">
      <c r="F90" s="169"/>
      <c r="G90" s="169"/>
      <c r="H90" s="169"/>
      <c r="I90" s="170"/>
    </row>
    <row r="91" spans="6:9" ht="17.25" customHeight="1" x14ac:dyDescent="0.2">
      <c r="F91" s="169"/>
      <c r="G91" s="169"/>
      <c r="H91" s="169"/>
      <c r="I91" s="170"/>
    </row>
    <row r="92" spans="6:9" ht="17.25" customHeight="1" x14ac:dyDescent="0.2">
      <c r="F92" s="169"/>
      <c r="G92" s="169"/>
      <c r="H92" s="169"/>
      <c r="I92" s="170"/>
    </row>
    <row r="93" spans="6:9" ht="17.25" customHeight="1" x14ac:dyDescent="0.2">
      <c r="F93" s="169"/>
      <c r="G93" s="169"/>
      <c r="H93" s="169"/>
      <c r="I93" s="170"/>
    </row>
    <row r="94" spans="6:9" ht="17.25" customHeight="1" x14ac:dyDescent="0.2">
      <c r="F94" s="169"/>
      <c r="G94" s="169"/>
      <c r="H94" s="169"/>
      <c r="I94" s="170"/>
    </row>
    <row r="95" spans="6:9" ht="17.25" customHeight="1" x14ac:dyDescent="0.2">
      <c r="F95" s="169"/>
      <c r="G95" s="169"/>
      <c r="H95" s="169"/>
      <c r="I95" s="170"/>
    </row>
    <row r="96" spans="6:9" ht="17.25" customHeight="1" x14ac:dyDescent="0.2">
      <c r="F96" s="169"/>
      <c r="G96" s="169"/>
      <c r="H96" s="169"/>
      <c r="I96" s="170"/>
    </row>
    <row r="97" spans="6:9" ht="17.25" customHeight="1" x14ac:dyDescent="0.2">
      <c r="F97" s="169"/>
      <c r="G97" s="169"/>
      <c r="H97" s="169"/>
      <c r="I97" s="170"/>
    </row>
    <row r="98" spans="6:9" ht="17.25" customHeight="1" x14ac:dyDescent="0.2">
      <c r="F98" s="169"/>
      <c r="G98" s="169"/>
      <c r="H98" s="169"/>
      <c r="I98" s="170"/>
    </row>
    <row r="99" spans="6:9" ht="17.25" customHeight="1" x14ac:dyDescent="0.2">
      <c r="F99" s="169"/>
      <c r="G99" s="169"/>
      <c r="H99" s="169"/>
      <c r="I99" s="170"/>
    </row>
    <row r="100" spans="6:9" ht="17.25" customHeight="1" x14ac:dyDescent="0.2">
      <c r="F100" s="169"/>
      <c r="G100" s="169"/>
      <c r="H100" s="169"/>
      <c r="I100" s="170"/>
    </row>
    <row r="101" spans="6:9" ht="17.25" customHeight="1" x14ac:dyDescent="0.2">
      <c r="F101" s="169"/>
      <c r="G101" s="169"/>
      <c r="H101" s="169"/>
      <c r="I101" s="170"/>
    </row>
    <row r="102" spans="6:9" ht="17.25" customHeight="1" x14ac:dyDescent="0.2">
      <c r="F102" s="169"/>
      <c r="G102" s="169"/>
      <c r="H102" s="169"/>
      <c r="I102" s="170"/>
    </row>
    <row r="103" spans="6:9" ht="17.25" customHeight="1" x14ac:dyDescent="0.2">
      <c r="F103" s="169"/>
      <c r="G103" s="169"/>
      <c r="H103" s="169"/>
      <c r="I103" s="170"/>
    </row>
    <row r="104" spans="6:9" ht="17.25" customHeight="1" x14ac:dyDescent="0.2">
      <c r="F104" s="169"/>
      <c r="G104" s="169"/>
      <c r="H104" s="169"/>
      <c r="I104" s="170"/>
    </row>
    <row r="105" spans="6:9" ht="17.25" customHeight="1" x14ac:dyDescent="0.2">
      <c r="F105" s="169"/>
      <c r="G105" s="169"/>
      <c r="H105" s="169"/>
      <c r="I105" s="170"/>
    </row>
    <row r="106" spans="6:9" ht="17.25" customHeight="1" x14ac:dyDescent="0.2">
      <c r="F106" s="169"/>
      <c r="G106" s="169"/>
      <c r="H106" s="169"/>
      <c r="I106" s="170"/>
    </row>
    <row r="107" spans="6:9" ht="17.25" customHeight="1" x14ac:dyDescent="0.2">
      <c r="F107" s="169"/>
      <c r="G107" s="169"/>
      <c r="H107" s="169"/>
      <c r="I107" s="170"/>
    </row>
    <row r="108" spans="6:9" ht="17.25" customHeight="1" x14ac:dyDescent="0.2">
      <c r="F108" s="169"/>
      <c r="G108" s="169"/>
      <c r="H108" s="169"/>
      <c r="I108" s="170"/>
    </row>
    <row r="109" spans="6:9" ht="17.25" customHeight="1" x14ac:dyDescent="0.2">
      <c r="F109" s="169"/>
      <c r="G109" s="169"/>
      <c r="H109" s="169"/>
      <c r="I109" s="170"/>
    </row>
    <row r="110" spans="6:9" ht="17.25" customHeight="1" x14ac:dyDescent="0.2">
      <c r="F110" s="169"/>
      <c r="G110" s="169"/>
      <c r="H110" s="169"/>
      <c r="I110" s="170"/>
    </row>
    <row r="111" spans="6:9" ht="17.25" customHeight="1" x14ac:dyDescent="0.2">
      <c r="F111" s="169"/>
      <c r="G111" s="169"/>
      <c r="H111" s="169"/>
      <c r="I111" s="170"/>
    </row>
    <row r="112" spans="6:9" ht="17.25" customHeight="1" x14ac:dyDescent="0.2">
      <c r="F112" s="169"/>
      <c r="G112" s="169"/>
      <c r="H112" s="169"/>
      <c r="I112" s="170"/>
    </row>
    <row r="113" spans="6:9" ht="17.25" customHeight="1" x14ac:dyDescent="0.2">
      <c r="F113" s="169"/>
      <c r="G113" s="169"/>
      <c r="H113" s="169"/>
      <c r="I113" s="170"/>
    </row>
    <row r="114" spans="6:9" ht="17.25" customHeight="1" x14ac:dyDescent="0.2">
      <c r="F114" s="169"/>
      <c r="G114" s="169"/>
      <c r="H114" s="169"/>
      <c r="I114" s="170"/>
    </row>
    <row r="115" spans="6:9" ht="17.25" customHeight="1" x14ac:dyDescent="0.2">
      <c r="F115" s="169"/>
      <c r="G115" s="169"/>
      <c r="H115" s="169"/>
      <c r="I115" s="170"/>
    </row>
    <row r="116" spans="6:9" ht="17.25" customHeight="1" x14ac:dyDescent="0.2">
      <c r="F116" s="169"/>
      <c r="G116" s="169"/>
      <c r="H116" s="169"/>
      <c r="I116" s="170"/>
    </row>
    <row r="117" spans="6:9" ht="17.25" customHeight="1" x14ac:dyDescent="0.2">
      <c r="F117" s="169"/>
      <c r="G117" s="169"/>
      <c r="H117" s="169"/>
      <c r="I117" s="170"/>
    </row>
    <row r="118" spans="6:9" ht="17.25" customHeight="1" x14ac:dyDescent="0.2">
      <c r="F118" s="169"/>
      <c r="G118" s="169"/>
      <c r="H118" s="169"/>
      <c r="I118" s="170"/>
    </row>
    <row r="119" spans="6:9" ht="17.25" customHeight="1" x14ac:dyDescent="0.2">
      <c r="F119" s="169"/>
      <c r="G119" s="169"/>
      <c r="H119" s="169"/>
      <c r="I119" s="170"/>
    </row>
    <row r="120" spans="6:9" ht="17.25" customHeight="1" x14ac:dyDescent="0.2">
      <c r="F120" s="169"/>
      <c r="G120" s="169"/>
      <c r="H120" s="169"/>
      <c r="I120" s="170"/>
    </row>
    <row r="121" spans="6:9" ht="17.25" customHeight="1" x14ac:dyDescent="0.2">
      <c r="F121" s="169"/>
      <c r="G121" s="169"/>
      <c r="H121" s="169"/>
      <c r="I121" s="170"/>
    </row>
    <row r="122" spans="6:9" ht="17.25" customHeight="1" x14ac:dyDescent="0.2">
      <c r="F122" s="169"/>
      <c r="G122" s="169"/>
      <c r="H122" s="169"/>
      <c r="I122" s="170"/>
    </row>
    <row r="123" spans="6:9" ht="17.25" customHeight="1" x14ac:dyDescent="0.2">
      <c r="F123" s="169"/>
      <c r="G123" s="169"/>
      <c r="H123" s="169"/>
      <c r="I123" s="170"/>
    </row>
    <row r="124" spans="6:9" ht="17.25" customHeight="1" x14ac:dyDescent="0.2">
      <c r="F124" s="169"/>
      <c r="G124" s="169"/>
      <c r="H124" s="169"/>
      <c r="I124" s="170"/>
    </row>
    <row r="125" spans="6:9" ht="17.25" customHeight="1" x14ac:dyDescent="0.2">
      <c r="F125" s="169"/>
      <c r="G125" s="169"/>
      <c r="H125" s="169"/>
      <c r="I125" s="170"/>
    </row>
    <row r="126" spans="6:9" ht="17.25" customHeight="1" x14ac:dyDescent="0.2">
      <c r="F126" s="169"/>
      <c r="G126" s="169"/>
      <c r="H126" s="169"/>
      <c r="I126" s="170"/>
    </row>
    <row r="127" spans="6:9" ht="17.25" customHeight="1" x14ac:dyDescent="0.2">
      <c r="F127" s="169"/>
      <c r="G127" s="169"/>
      <c r="H127" s="169"/>
      <c r="I127" s="170"/>
    </row>
    <row r="128" spans="6:9" ht="17.25" customHeight="1" x14ac:dyDescent="0.2">
      <c r="F128" s="169"/>
      <c r="G128" s="169"/>
      <c r="H128" s="169"/>
      <c r="I128" s="170"/>
    </row>
    <row r="129" spans="6:9" ht="17.25" customHeight="1" x14ac:dyDescent="0.2">
      <c r="F129" s="169"/>
      <c r="G129" s="169"/>
      <c r="H129" s="169"/>
      <c r="I129" s="170"/>
    </row>
    <row r="130" spans="6:9" ht="17.25" customHeight="1" x14ac:dyDescent="0.2">
      <c r="F130" s="169"/>
      <c r="G130" s="169"/>
      <c r="H130" s="169"/>
      <c r="I130" s="170"/>
    </row>
    <row r="131" spans="6:9" ht="17.25" customHeight="1" x14ac:dyDescent="0.2">
      <c r="F131" s="169"/>
      <c r="G131" s="169"/>
      <c r="H131" s="169"/>
      <c r="I131" s="170"/>
    </row>
    <row r="132" spans="6:9" ht="17.25" customHeight="1" x14ac:dyDescent="0.2">
      <c r="F132" s="169"/>
      <c r="G132" s="169"/>
      <c r="H132" s="169"/>
      <c r="I132" s="170"/>
    </row>
    <row r="133" spans="6:9" ht="17.25" customHeight="1" x14ac:dyDescent="0.2">
      <c r="F133" s="169"/>
      <c r="G133" s="169"/>
      <c r="H133" s="169"/>
      <c r="I133" s="170"/>
    </row>
    <row r="134" spans="6:9" ht="17.25" customHeight="1" x14ac:dyDescent="0.2">
      <c r="F134" s="169"/>
      <c r="G134" s="169"/>
      <c r="H134" s="169"/>
      <c r="I134" s="170"/>
    </row>
    <row r="135" spans="6:9" ht="17.25" customHeight="1" x14ac:dyDescent="0.2">
      <c r="F135" s="169"/>
      <c r="G135" s="169"/>
      <c r="H135" s="169"/>
      <c r="I135" s="170"/>
    </row>
    <row r="136" spans="6:9" ht="17.25" customHeight="1" x14ac:dyDescent="0.2">
      <c r="F136" s="169"/>
      <c r="G136" s="169"/>
      <c r="H136" s="169"/>
      <c r="I136" s="170"/>
    </row>
    <row r="137" spans="6:9" ht="17.25" customHeight="1" x14ac:dyDescent="0.2">
      <c r="F137" s="169"/>
      <c r="G137" s="169"/>
      <c r="H137" s="169"/>
      <c r="I137" s="170"/>
    </row>
    <row r="138" spans="6:9" ht="17.25" customHeight="1" x14ac:dyDescent="0.2">
      <c r="F138" s="169"/>
      <c r="G138" s="169"/>
      <c r="H138" s="169"/>
      <c r="I138" s="170"/>
    </row>
    <row r="139" spans="6:9" ht="17.25" customHeight="1" x14ac:dyDescent="0.2">
      <c r="F139" s="169"/>
      <c r="G139" s="169"/>
      <c r="H139" s="169"/>
      <c r="I139" s="170"/>
    </row>
    <row r="140" spans="6:9" ht="17.25" customHeight="1" x14ac:dyDescent="0.2">
      <c r="F140" s="169"/>
      <c r="G140" s="169"/>
      <c r="H140" s="169"/>
      <c r="I140" s="170"/>
    </row>
    <row r="141" spans="6:9" ht="17.25" customHeight="1" x14ac:dyDescent="0.2">
      <c r="F141" s="169"/>
      <c r="G141" s="169"/>
      <c r="H141" s="169"/>
      <c r="I141" s="170"/>
    </row>
    <row r="142" spans="6:9" ht="17.25" customHeight="1" x14ac:dyDescent="0.2">
      <c r="F142" s="169"/>
      <c r="G142" s="169"/>
      <c r="H142" s="169"/>
      <c r="I142" s="170"/>
    </row>
    <row r="143" spans="6:9" ht="17.25" customHeight="1" x14ac:dyDescent="0.2">
      <c r="F143" s="169"/>
      <c r="G143" s="169"/>
      <c r="H143" s="169"/>
      <c r="I143" s="170"/>
    </row>
    <row r="144" spans="6:9" ht="17.25" customHeight="1" x14ac:dyDescent="0.2">
      <c r="F144" s="169"/>
      <c r="G144" s="169"/>
      <c r="H144" s="169"/>
      <c r="I144" s="170"/>
    </row>
    <row r="145" spans="6:9" ht="17.25" customHeight="1" x14ac:dyDescent="0.2">
      <c r="F145" s="169"/>
      <c r="G145" s="169"/>
      <c r="H145" s="169"/>
      <c r="I145" s="170"/>
    </row>
    <row r="146" spans="6:9" ht="17.25" customHeight="1" x14ac:dyDescent="0.2">
      <c r="F146" s="169"/>
      <c r="G146" s="169"/>
      <c r="H146" s="169"/>
      <c r="I146" s="170"/>
    </row>
    <row r="147" spans="6:9" ht="17.25" customHeight="1" x14ac:dyDescent="0.2">
      <c r="F147" s="169"/>
      <c r="G147" s="169"/>
      <c r="H147" s="169"/>
      <c r="I147" s="170"/>
    </row>
    <row r="148" spans="6:9" ht="17.25" customHeight="1" x14ac:dyDescent="0.2">
      <c r="F148" s="169"/>
      <c r="G148" s="169"/>
      <c r="H148" s="169"/>
      <c r="I148" s="170"/>
    </row>
    <row r="149" spans="6:9" ht="17.25" customHeight="1" x14ac:dyDescent="0.2">
      <c r="F149" s="169"/>
      <c r="G149" s="169"/>
      <c r="H149" s="169"/>
      <c r="I149" s="170"/>
    </row>
    <row r="150" spans="6:9" ht="17.25" customHeight="1" x14ac:dyDescent="0.2">
      <c r="F150" s="169"/>
      <c r="G150" s="169"/>
      <c r="H150" s="169"/>
      <c r="I150" s="170"/>
    </row>
    <row r="151" spans="6:9" ht="17.25" customHeight="1" x14ac:dyDescent="0.2">
      <c r="F151" s="169"/>
      <c r="G151" s="169"/>
      <c r="H151" s="169"/>
      <c r="I151" s="170"/>
    </row>
    <row r="152" spans="6:9" ht="17.25" customHeight="1" x14ac:dyDescent="0.2">
      <c r="F152" s="169"/>
      <c r="G152" s="169"/>
      <c r="H152" s="169"/>
      <c r="I152" s="170"/>
    </row>
    <row r="153" spans="6:9" ht="17.25" customHeight="1" x14ac:dyDescent="0.2">
      <c r="F153" s="169"/>
      <c r="G153" s="169"/>
      <c r="H153" s="169"/>
      <c r="I153" s="170"/>
    </row>
    <row r="154" spans="6:9" ht="17.25" customHeight="1" x14ac:dyDescent="0.2">
      <c r="F154" s="169"/>
      <c r="G154" s="169"/>
      <c r="H154" s="169"/>
      <c r="I154" s="170"/>
    </row>
    <row r="155" spans="6:9" ht="17.25" customHeight="1" x14ac:dyDescent="0.2">
      <c r="F155" s="169"/>
      <c r="G155" s="169"/>
      <c r="H155" s="169"/>
      <c r="I155" s="170"/>
    </row>
    <row r="156" spans="6:9" ht="17.25" customHeight="1" x14ac:dyDescent="0.2">
      <c r="F156" s="169"/>
      <c r="G156" s="169"/>
      <c r="H156" s="169"/>
      <c r="I156" s="170"/>
    </row>
    <row r="157" spans="6:9" ht="17.25" customHeight="1" x14ac:dyDescent="0.2">
      <c r="F157" s="169"/>
      <c r="G157" s="169"/>
      <c r="H157" s="169"/>
      <c r="I157" s="170"/>
    </row>
    <row r="158" spans="6:9" ht="17.25" customHeight="1" x14ac:dyDescent="0.2">
      <c r="F158" s="169"/>
      <c r="G158" s="169"/>
      <c r="H158" s="169"/>
      <c r="I158" s="170"/>
    </row>
    <row r="159" spans="6:9" ht="17.25" customHeight="1" x14ac:dyDescent="0.2">
      <c r="F159" s="169"/>
      <c r="G159" s="169"/>
      <c r="H159" s="169"/>
      <c r="I159" s="170"/>
    </row>
    <row r="160" spans="6:9" ht="17.25" customHeight="1" x14ac:dyDescent="0.2">
      <c r="F160" s="169"/>
      <c r="G160" s="169"/>
      <c r="H160" s="169"/>
      <c r="I160" s="170"/>
    </row>
    <row r="161" spans="6:9" ht="17.25" customHeight="1" x14ac:dyDescent="0.2">
      <c r="F161" s="169"/>
      <c r="G161" s="169"/>
      <c r="H161" s="169"/>
      <c r="I161" s="170"/>
    </row>
    <row r="162" spans="6:9" ht="17.25" customHeight="1" x14ac:dyDescent="0.2">
      <c r="F162" s="169"/>
      <c r="G162" s="169"/>
      <c r="H162" s="169"/>
      <c r="I162" s="170"/>
    </row>
    <row r="163" spans="6:9" ht="17.25" customHeight="1" x14ac:dyDescent="0.2">
      <c r="F163" s="169"/>
      <c r="G163" s="169"/>
      <c r="H163" s="169"/>
      <c r="I163" s="170"/>
    </row>
    <row r="164" spans="6:9" ht="17.25" customHeight="1" x14ac:dyDescent="0.2">
      <c r="F164" s="169"/>
      <c r="G164" s="169"/>
      <c r="H164" s="169"/>
      <c r="I164" s="170"/>
    </row>
    <row r="165" spans="6:9" ht="17.25" customHeight="1" x14ac:dyDescent="0.2">
      <c r="F165" s="169"/>
      <c r="G165" s="169"/>
      <c r="H165" s="169"/>
      <c r="I165" s="170"/>
    </row>
    <row r="166" spans="6:9" ht="17.25" customHeight="1" x14ac:dyDescent="0.2">
      <c r="F166" s="169"/>
      <c r="G166" s="169"/>
      <c r="H166" s="169"/>
      <c r="I166" s="170"/>
    </row>
    <row r="167" spans="6:9" ht="17.25" customHeight="1" x14ac:dyDescent="0.2">
      <c r="F167" s="169"/>
      <c r="G167" s="169"/>
      <c r="H167" s="169"/>
      <c r="I167" s="170"/>
    </row>
    <row r="168" spans="6:9" ht="17.25" customHeight="1" x14ac:dyDescent="0.2">
      <c r="F168" s="169"/>
      <c r="G168" s="169"/>
      <c r="H168" s="169"/>
      <c r="I168" s="170"/>
    </row>
    <row r="169" spans="6:9" ht="17.25" customHeight="1" x14ac:dyDescent="0.2">
      <c r="F169" s="169"/>
      <c r="G169" s="169"/>
      <c r="H169" s="169"/>
      <c r="I169" s="170"/>
    </row>
    <row r="170" spans="6:9" ht="17.25" customHeight="1" x14ac:dyDescent="0.2">
      <c r="F170" s="169"/>
      <c r="G170" s="169"/>
      <c r="H170" s="169"/>
      <c r="I170" s="170"/>
    </row>
    <row r="171" spans="6:9" ht="17.25" customHeight="1" x14ac:dyDescent="0.2">
      <c r="F171" s="169"/>
      <c r="G171" s="169"/>
      <c r="H171" s="169"/>
      <c r="I171" s="170"/>
    </row>
    <row r="172" spans="6:9" ht="17.25" customHeight="1" x14ac:dyDescent="0.2">
      <c r="F172" s="169"/>
      <c r="G172" s="169"/>
      <c r="H172" s="169"/>
      <c r="I172" s="170"/>
    </row>
  </sheetData>
  <mergeCells count="62">
    <mergeCell ref="P74:R74"/>
    <mergeCell ref="P75:R75"/>
    <mergeCell ref="P76:R76"/>
    <mergeCell ref="P77:R77"/>
    <mergeCell ref="P78:R78"/>
    <mergeCell ref="P69:R69"/>
    <mergeCell ref="P70:R70"/>
    <mergeCell ref="P71:R71"/>
    <mergeCell ref="P72:R72"/>
    <mergeCell ref="P73:R73"/>
    <mergeCell ref="P64:R64"/>
    <mergeCell ref="P65:R65"/>
    <mergeCell ref="P66:R66"/>
    <mergeCell ref="P67:R67"/>
    <mergeCell ref="P68:R68"/>
    <mergeCell ref="P59:R59"/>
    <mergeCell ref="P60:R60"/>
    <mergeCell ref="P61:R61"/>
    <mergeCell ref="P62:R62"/>
    <mergeCell ref="P63:R63"/>
    <mergeCell ref="U3:AA3"/>
    <mergeCell ref="U4:AB4"/>
    <mergeCell ref="F47:I47"/>
    <mergeCell ref="F45:I45"/>
    <mergeCell ref="F46:I46"/>
    <mergeCell ref="Q3:S3"/>
    <mergeCell ref="C6:I6"/>
    <mergeCell ref="K6:M6"/>
    <mergeCell ref="F44:I44"/>
    <mergeCell ref="L48:O48"/>
    <mergeCell ref="P48:U48"/>
    <mergeCell ref="V48:X48"/>
    <mergeCell ref="L49:Z49"/>
    <mergeCell ref="Q57:R57"/>
    <mergeCell ref="R50:S50"/>
    <mergeCell ref="R51:S51"/>
    <mergeCell ref="R52:S52"/>
    <mergeCell ref="R53:S53"/>
    <mergeCell ref="R54:S54"/>
    <mergeCell ref="M62:N62"/>
    <mergeCell ref="M63:N63"/>
    <mergeCell ref="M64:N64"/>
    <mergeCell ref="M65:N65"/>
    <mergeCell ref="M58:N58"/>
    <mergeCell ref="M59:N59"/>
    <mergeCell ref="M60:N60"/>
    <mergeCell ref="P58:R58"/>
    <mergeCell ref="M61:N61"/>
    <mergeCell ref="M76:N76"/>
    <mergeCell ref="M77:N77"/>
    <mergeCell ref="M57:N57"/>
    <mergeCell ref="O57:P57"/>
    <mergeCell ref="M73:N73"/>
    <mergeCell ref="M74:N74"/>
    <mergeCell ref="M75:N75"/>
    <mergeCell ref="M70:N70"/>
    <mergeCell ref="M71:N71"/>
    <mergeCell ref="M72:N72"/>
    <mergeCell ref="M67:N67"/>
    <mergeCell ref="M68:N68"/>
    <mergeCell ref="M69:N69"/>
    <mergeCell ref="M66:N66"/>
  </mergeCells>
  <pageMargins left="0.7" right="0.7" top="0.75" bottom="0.75" header="0.3" footer="0.3"/>
  <pageSetup scale="72"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'SLAB-ROWS'!$S$1:$S$5</xm:f>
          </x14:formula1>
          <xm:sqref>H1</xm:sqref>
        </x14:dataValidation>
        <x14:dataValidation type="list" allowBlank="1" showInputMessage="1" showErrorMessage="1">
          <x14:formula1>
            <xm:f>'SLAB-ROWS'!$U$2:$U$3</xm:f>
          </x14:formula1>
          <xm:sqref>E8:E37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W2640"/>
  <sheetViews>
    <sheetView zoomScaleNormal="100" workbookViewId="0">
      <selection activeCell="M48" sqref="M48"/>
    </sheetView>
  </sheetViews>
  <sheetFormatPr defaultColWidth="9.109375" defaultRowHeight="11.4" x14ac:dyDescent="0.2"/>
  <cols>
    <col min="1" max="1" width="12.109375" style="187" customWidth="1"/>
    <col min="2" max="2" width="22.6640625" style="188" customWidth="1"/>
    <col min="3" max="3" width="10.33203125" style="189" customWidth="1"/>
    <col min="4" max="5" width="11.6640625" style="189" customWidth="1"/>
    <col min="6" max="6" width="1.44140625" style="189" customWidth="1"/>
    <col min="7" max="8" width="11.6640625" style="189" customWidth="1"/>
    <col min="9" max="9" width="19.33203125" style="193" customWidth="1"/>
    <col min="10" max="11" width="12.6640625" style="189" customWidth="1"/>
    <col min="12" max="12" width="4.88671875" style="189" customWidth="1"/>
    <col min="13" max="13" width="13.6640625" style="188" customWidth="1"/>
    <col min="14" max="14" width="6" style="188" customWidth="1"/>
    <col min="15" max="16384" width="9.109375" style="188"/>
  </cols>
  <sheetData>
    <row r="1" spans="1:23" ht="21.75" customHeight="1" x14ac:dyDescent="0.2">
      <c r="D1" s="191" t="s">
        <v>359</v>
      </c>
      <c r="E1" s="190" t="s">
        <v>358</v>
      </c>
      <c r="F1" s="190"/>
      <c r="G1" s="191" t="s">
        <v>159</v>
      </c>
      <c r="H1" s="192" t="s">
        <v>357</v>
      </c>
      <c r="I1" s="194" t="s">
        <v>383</v>
      </c>
      <c r="J1" s="194" t="s">
        <v>356</v>
      </c>
      <c r="K1" s="194" t="s">
        <v>355</v>
      </c>
      <c r="L1" s="194"/>
      <c r="M1" s="194" t="s">
        <v>394</v>
      </c>
      <c r="N1" s="194"/>
    </row>
    <row r="2" spans="1:23" ht="12" x14ac:dyDescent="0.2">
      <c r="D2" s="196" t="str">
        <f>'START-SLABS'!A9</f>
        <v>****</v>
      </c>
      <c r="E2" s="196">
        <f>'START-SLABS'!C9</f>
        <v>41</v>
      </c>
      <c r="F2" s="196" t="str">
        <f>'START-SLABS'!D9</f>
        <v>1100 ST. OLAF CT</v>
      </c>
      <c r="G2" s="196" t="str">
        <f>'START-SLABS'!F9</f>
        <v>PLAN 2</v>
      </c>
      <c r="H2" s="196" t="str">
        <f>'START-SLABS'!G9</f>
        <v>ELV ALL</v>
      </c>
      <c r="I2" s="196"/>
      <c r="J2" s="196"/>
      <c r="K2" s="196"/>
      <c r="L2" s="196"/>
      <c r="M2" s="196"/>
      <c r="N2" s="194"/>
      <c r="S2" s="188" t="s">
        <v>401</v>
      </c>
      <c r="U2" s="188" t="s">
        <v>659</v>
      </c>
      <c r="W2" s="188" t="s">
        <v>675</v>
      </c>
    </row>
    <row r="3" spans="1:23" x14ac:dyDescent="0.2">
      <c r="A3" s="183" t="s">
        <v>16</v>
      </c>
      <c r="B3" s="184" t="s">
        <v>17</v>
      </c>
      <c r="C3" s="184"/>
      <c r="D3" s="185" t="str">
        <f>D2</f>
        <v>****</v>
      </c>
      <c r="E3" s="185">
        <f>E2</f>
        <v>41</v>
      </c>
      <c r="F3" s="185"/>
      <c r="G3" s="185" t="str">
        <f>G2</f>
        <v>PLAN 2</v>
      </c>
      <c r="H3" s="186" t="str">
        <f>H2</f>
        <v>ELV ALL</v>
      </c>
      <c r="I3" s="197">
        <f>SUMIFS('SAGE IMPORT'!Y:Y,'SAGE IMPORT'!A:A,'SLAB-ROWS'!G3,'SAGE IMPORT'!B:B,'SLAB-ROWS'!H3,'SAGE IMPORT'!C:C,'SLAB-ROWS'!A3)</f>
        <v>266</v>
      </c>
      <c r="J3" s="198">
        <f>SUMIFS('SAGE IMPORT'!K:K,'SAGE IMPORT'!A:A,'SLAB-ROWS'!G3,'SAGE IMPORT'!B:B,'SLAB-ROWS'!H3,'SAGE IMPORT'!C:C,'SLAB-ROWS'!A3)</f>
        <v>6.41</v>
      </c>
      <c r="K3" s="199">
        <f>SUMIFS('SAGE IMPORT'!Q:Q,'SAGE IMPORT'!A:A,'SLAB-ROWS'!G3,'SAGE IMPORT'!B:B,'SLAB-ROWS'!H3,'SAGE IMPORT'!C:C,'SLAB-ROWS'!A3)</f>
        <v>0</v>
      </c>
      <c r="L3" s="199" t="s">
        <v>391</v>
      </c>
      <c r="M3" s="205">
        <f>SUMIFS('SAGE IMPORT'!E:E,'SAGE IMPORT'!A:A,'SLAB-ROWS'!G3,'SAGE IMPORT'!B:B,'SLAB-ROWS'!H3,'SAGE IMPORT'!C:C,'SLAB-ROWS'!A3)</f>
        <v>1602.65</v>
      </c>
      <c r="N3" s="199" t="s">
        <v>391</v>
      </c>
      <c r="S3" s="188" t="s">
        <v>402</v>
      </c>
      <c r="U3" s="188" t="s">
        <v>660</v>
      </c>
      <c r="W3" s="188" t="s">
        <v>676</v>
      </c>
    </row>
    <row r="4" spans="1:23" x14ac:dyDescent="0.2">
      <c r="A4" s="183" t="s">
        <v>78</v>
      </c>
      <c r="B4" s="184" t="s">
        <v>81</v>
      </c>
      <c r="C4" s="184"/>
      <c r="D4" s="185" t="str">
        <f t="shared" ref="D4:D73" si="0">D3</f>
        <v>****</v>
      </c>
      <c r="E4" s="185">
        <f t="shared" ref="E4:E73" si="1">E3</f>
        <v>41</v>
      </c>
      <c r="F4" s="185"/>
      <c r="G4" s="185" t="str">
        <f t="shared" ref="G4:G73" si="2">G3</f>
        <v>PLAN 2</v>
      </c>
      <c r="H4" s="186" t="str">
        <f t="shared" ref="H4:H73" si="3">H3</f>
        <v>ELV ALL</v>
      </c>
      <c r="I4" s="197">
        <f>SUMIFS('SAGE IMPORT'!Y:Y,'SAGE IMPORT'!A:A,'SLAB-ROWS'!G4,'SAGE IMPORT'!B:B,'SLAB-ROWS'!H4,'SAGE IMPORT'!C:C,'SLAB-ROWS'!A4)</f>
        <v>0</v>
      </c>
      <c r="J4" s="198">
        <f>SUMIFS('SAGE IMPORT'!K:K,'SAGE IMPORT'!A:A,'SLAB-ROWS'!G4,'SAGE IMPORT'!B:B,'SLAB-ROWS'!H4,'SAGE IMPORT'!C:C,'SLAB-ROWS'!A4)</f>
        <v>0</v>
      </c>
      <c r="K4" s="199">
        <f>SUMIFS('SAGE IMPORT'!Q:Q,'SAGE IMPORT'!A:A,'SLAB-ROWS'!G4,'SAGE IMPORT'!B:B,'SLAB-ROWS'!H4,'SAGE IMPORT'!C:C,'SLAB-ROWS'!A4)</f>
        <v>0</v>
      </c>
      <c r="L4" s="199" t="s">
        <v>391</v>
      </c>
      <c r="M4" s="205">
        <f>SUMIFS('SAGE IMPORT'!E:E,'SAGE IMPORT'!A:A,'SLAB-ROWS'!G4,'SAGE IMPORT'!B:B,'SLAB-ROWS'!H4,'SAGE IMPORT'!C:C,'SLAB-ROWS'!A4)</f>
        <v>0</v>
      </c>
      <c r="N4" s="199" t="s">
        <v>391</v>
      </c>
      <c r="S4" s="188" t="s">
        <v>403</v>
      </c>
      <c r="W4" s="188" t="s">
        <v>677</v>
      </c>
    </row>
    <row r="5" spans="1:23" x14ac:dyDescent="0.2">
      <c r="A5" s="183" t="s">
        <v>79</v>
      </c>
      <c r="B5" s="184" t="s">
        <v>82</v>
      </c>
      <c r="C5" s="184"/>
      <c r="D5" s="185" t="str">
        <f t="shared" si="0"/>
        <v>****</v>
      </c>
      <c r="E5" s="185">
        <f t="shared" si="1"/>
        <v>41</v>
      </c>
      <c r="F5" s="185"/>
      <c r="G5" s="185" t="str">
        <f t="shared" si="2"/>
        <v>PLAN 2</v>
      </c>
      <c r="H5" s="186" t="str">
        <f t="shared" si="3"/>
        <v>ELV ALL</v>
      </c>
      <c r="I5" s="197">
        <f>SUMIFS('SAGE IMPORT'!Y:Y,'SAGE IMPORT'!A:A,'SLAB-ROWS'!G5,'SAGE IMPORT'!B:B,'SLAB-ROWS'!H5,'SAGE IMPORT'!C:C,'SLAB-ROWS'!A5)</f>
        <v>0</v>
      </c>
      <c r="J5" s="198">
        <f>SUMIFS('SAGE IMPORT'!K:K,'SAGE IMPORT'!A:A,'SLAB-ROWS'!G5,'SAGE IMPORT'!B:B,'SLAB-ROWS'!H5,'SAGE IMPORT'!C:C,'SLAB-ROWS'!A5)</f>
        <v>0</v>
      </c>
      <c r="K5" s="199">
        <f>SUMIFS('SAGE IMPORT'!Q:Q,'SAGE IMPORT'!A:A,'SLAB-ROWS'!G5,'SAGE IMPORT'!B:B,'SLAB-ROWS'!H5,'SAGE IMPORT'!C:C,'SLAB-ROWS'!A5)</f>
        <v>0</v>
      </c>
      <c r="L5" s="199" t="s">
        <v>391</v>
      </c>
      <c r="M5" s="205">
        <f>SUMIFS('SAGE IMPORT'!E:E,'SAGE IMPORT'!A:A,'SLAB-ROWS'!G5,'SAGE IMPORT'!B:B,'SLAB-ROWS'!H5,'SAGE IMPORT'!C:C,'SLAB-ROWS'!A5)</f>
        <v>0</v>
      </c>
      <c r="N5" s="199" t="s">
        <v>391</v>
      </c>
      <c r="S5" s="188" t="s">
        <v>587</v>
      </c>
    </row>
    <row r="6" spans="1:23" x14ac:dyDescent="0.2">
      <c r="A6" s="183" t="s">
        <v>80</v>
      </c>
      <c r="B6" s="184" t="s">
        <v>83</v>
      </c>
      <c r="C6" s="184"/>
      <c r="D6" s="185" t="str">
        <f t="shared" si="0"/>
        <v>****</v>
      </c>
      <c r="E6" s="185">
        <f t="shared" si="1"/>
        <v>41</v>
      </c>
      <c r="F6" s="185"/>
      <c r="G6" s="185" t="str">
        <f t="shared" si="2"/>
        <v>PLAN 2</v>
      </c>
      <c r="H6" s="186" t="str">
        <f t="shared" si="3"/>
        <v>ELV ALL</v>
      </c>
      <c r="I6" s="197">
        <f>SUMIFS('SAGE IMPORT'!Y:Y,'SAGE IMPORT'!A:A,'SLAB-ROWS'!G6,'SAGE IMPORT'!B:B,'SLAB-ROWS'!H6,'SAGE IMPORT'!C:C,'SLAB-ROWS'!A6)</f>
        <v>0</v>
      </c>
      <c r="J6" s="198">
        <f>SUMIFS('SAGE IMPORT'!K:K,'SAGE IMPORT'!A:A,'SLAB-ROWS'!G6,'SAGE IMPORT'!B:B,'SLAB-ROWS'!H6,'SAGE IMPORT'!C:C,'SLAB-ROWS'!A6)</f>
        <v>0</v>
      </c>
      <c r="K6" s="199">
        <f>SUMIFS('SAGE IMPORT'!Q:Q,'SAGE IMPORT'!A:A,'SLAB-ROWS'!G6,'SAGE IMPORT'!B:B,'SLAB-ROWS'!H6,'SAGE IMPORT'!C:C,'SLAB-ROWS'!A6)</f>
        <v>0</v>
      </c>
      <c r="L6" s="199" t="s">
        <v>391</v>
      </c>
      <c r="M6" s="205">
        <f>SUMIFS('SAGE IMPORT'!E:E,'SAGE IMPORT'!A:A,'SLAB-ROWS'!G6,'SAGE IMPORT'!B:B,'SLAB-ROWS'!H6,'SAGE IMPORT'!C:C,'SLAB-ROWS'!A6)</f>
        <v>0</v>
      </c>
      <c r="N6" s="199" t="s">
        <v>391</v>
      </c>
    </row>
    <row r="7" spans="1:23" x14ac:dyDescent="0.2">
      <c r="A7" s="183" t="s">
        <v>18</v>
      </c>
      <c r="B7" s="184" t="s">
        <v>19</v>
      </c>
      <c r="C7" s="184"/>
      <c r="D7" s="185" t="str">
        <f t="shared" si="0"/>
        <v>****</v>
      </c>
      <c r="E7" s="185">
        <f t="shared" si="1"/>
        <v>41</v>
      </c>
      <c r="F7" s="185"/>
      <c r="G7" s="185" t="str">
        <f t="shared" si="2"/>
        <v>PLAN 2</v>
      </c>
      <c r="H7" s="186" t="str">
        <f t="shared" si="3"/>
        <v>ELV ALL</v>
      </c>
      <c r="I7" s="197">
        <f>SUMIFS('SAGE IMPORT'!Y:Y,'SAGE IMPORT'!A:A,'SLAB-ROWS'!G7,'SAGE IMPORT'!B:B,'SLAB-ROWS'!H7,'SAGE IMPORT'!C:C,'SLAB-ROWS'!A7)</f>
        <v>64</v>
      </c>
      <c r="J7" s="198">
        <f>SUMIFS('SAGE IMPORT'!K:K,'SAGE IMPORT'!A:A,'SLAB-ROWS'!G7,'SAGE IMPORT'!B:B,'SLAB-ROWS'!H7,'SAGE IMPORT'!C:C,'SLAB-ROWS'!A7)</f>
        <v>2.85</v>
      </c>
      <c r="K7" s="199">
        <f>SUMIFS('SAGE IMPORT'!Q:Q,'SAGE IMPORT'!A:A,'SLAB-ROWS'!G7,'SAGE IMPORT'!B:B,'SLAB-ROWS'!H7,'SAGE IMPORT'!C:C,'SLAB-ROWS'!A7)</f>
        <v>0</v>
      </c>
      <c r="L7" s="199" t="s">
        <v>391</v>
      </c>
      <c r="M7" s="205">
        <f>SUMIFS('SAGE IMPORT'!E:E,'SAGE IMPORT'!A:A,'SLAB-ROWS'!G7,'SAGE IMPORT'!B:B,'SLAB-ROWS'!H7,'SAGE IMPORT'!C:C,'SLAB-ROWS'!A7)</f>
        <v>1602.65</v>
      </c>
      <c r="N7" s="199" t="s">
        <v>391</v>
      </c>
    </row>
    <row r="8" spans="1:23" x14ac:dyDescent="0.2">
      <c r="A8" s="183"/>
      <c r="B8" s="184"/>
      <c r="C8" s="184"/>
      <c r="D8" s="185" t="str">
        <f t="shared" si="0"/>
        <v>****</v>
      </c>
      <c r="E8" s="185">
        <f t="shared" si="1"/>
        <v>41</v>
      </c>
      <c r="F8" s="185"/>
      <c r="G8" s="185" t="str">
        <f t="shared" si="2"/>
        <v>PLAN 2</v>
      </c>
      <c r="H8" s="186" t="str">
        <f t="shared" si="3"/>
        <v>ELV ALL</v>
      </c>
      <c r="I8" s="197">
        <f>SUMIFS('SAGE IMPORT'!Y:Y,'SAGE IMPORT'!A:A,'SLAB-ROWS'!G8,'SAGE IMPORT'!B:B,'SLAB-ROWS'!H8,'SAGE IMPORT'!C:C,'SLAB-ROWS'!A8)</f>
        <v>0</v>
      </c>
      <c r="J8" s="198">
        <f>SUMIFS('SAGE IMPORT'!K:K,'SAGE IMPORT'!A:A,'SLAB-ROWS'!G8,'SAGE IMPORT'!B:B,'SLAB-ROWS'!H8,'SAGE IMPORT'!C:C,'SLAB-ROWS'!A8)</f>
        <v>0</v>
      </c>
      <c r="K8" s="199">
        <f>SUMIFS('SAGE IMPORT'!Q:Q,'SAGE IMPORT'!A:A,'SLAB-ROWS'!G8,'SAGE IMPORT'!B:B,'SLAB-ROWS'!H8,'SAGE IMPORT'!C:C,'SLAB-ROWS'!A8)</f>
        <v>0</v>
      </c>
      <c r="L8" s="199"/>
      <c r="M8" s="205">
        <f>SUMIFS('SAGE IMPORT'!E:E,'SAGE IMPORT'!A:A,'SLAB-ROWS'!G8,'SAGE IMPORT'!B:B,'SLAB-ROWS'!H8,'SAGE IMPORT'!C:C,'SLAB-ROWS'!A8)</f>
        <v>0</v>
      </c>
      <c r="N8" s="199"/>
    </row>
    <row r="9" spans="1:23" x14ac:dyDescent="0.2">
      <c r="A9" s="183" t="s">
        <v>84</v>
      </c>
      <c r="B9" s="184" t="s">
        <v>85</v>
      </c>
      <c r="C9" s="184"/>
      <c r="D9" s="185" t="str">
        <f t="shared" si="0"/>
        <v>****</v>
      </c>
      <c r="E9" s="185">
        <f t="shared" si="1"/>
        <v>41</v>
      </c>
      <c r="F9" s="185"/>
      <c r="G9" s="185" t="str">
        <f t="shared" si="2"/>
        <v>PLAN 2</v>
      </c>
      <c r="H9" s="186" t="str">
        <f t="shared" si="3"/>
        <v>ELV ALL</v>
      </c>
      <c r="I9" s="197">
        <f>SUMIFS('SAGE IMPORT'!Y:Y,'SAGE IMPORT'!A:A,'SLAB-ROWS'!G9,'SAGE IMPORT'!B:B,'SLAB-ROWS'!H9,'SAGE IMPORT'!C:C,'SLAB-ROWS'!A9)</f>
        <v>0</v>
      </c>
      <c r="J9" s="198">
        <f>SUMIFS('SAGE IMPORT'!K:K,'SAGE IMPORT'!A:A,'SLAB-ROWS'!G9,'SAGE IMPORT'!B:B,'SLAB-ROWS'!H9,'SAGE IMPORT'!C:C,'SLAB-ROWS'!A9)</f>
        <v>0</v>
      </c>
      <c r="K9" s="199">
        <f>SUMIFS('SAGE IMPORT'!Q:Q,'SAGE IMPORT'!A:A,'SLAB-ROWS'!G9,'SAGE IMPORT'!B:B,'SLAB-ROWS'!H9,'SAGE IMPORT'!C:C,'SLAB-ROWS'!A9)</f>
        <v>0</v>
      </c>
      <c r="L9" s="199" t="s">
        <v>393</v>
      </c>
      <c r="M9" s="205">
        <f>SUMIFS('SAGE IMPORT'!E:E,'SAGE IMPORT'!A:A,'SLAB-ROWS'!G9,'SAGE IMPORT'!B:B,'SLAB-ROWS'!H9,'SAGE IMPORT'!C:C,'SLAB-ROWS'!A9)</f>
        <v>0</v>
      </c>
      <c r="N9" s="199" t="s">
        <v>393</v>
      </c>
    </row>
    <row r="10" spans="1:23" x14ac:dyDescent="0.2">
      <c r="A10" s="183" t="s">
        <v>20</v>
      </c>
      <c r="B10" s="184" t="s">
        <v>21</v>
      </c>
      <c r="C10" s="184"/>
      <c r="D10" s="185" t="str">
        <f t="shared" si="0"/>
        <v>****</v>
      </c>
      <c r="E10" s="185">
        <f t="shared" si="1"/>
        <v>41</v>
      </c>
      <c r="F10" s="185"/>
      <c r="G10" s="185" t="str">
        <f t="shared" si="2"/>
        <v>PLAN 2</v>
      </c>
      <c r="H10" s="186" t="str">
        <f t="shared" si="3"/>
        <v>ELV ALL</v>
      </c>
      <c r="I10" s="197">
        <f>SUMIFS('SAGE IMPORT'!Y:Y,'SAGE IMPORT'!A:A,'SLAB-ROWS'!G10,'SAGE IMPORT'!B:B,'SLAB-ROWS'!H10,'SAGE IMPORT'!C:C,'SLAB-ROWS'!A10)</f>
        <v>61</v>
      </c>
      <c r="J10" s="198">
        <f>SUMIFS('SAGE IMPORT'!K:K,'SAGE IMPORT'!A:A,'SLAB-ROWS'!G10,'SAGE IMPORT'!B:B,'SLAB-ROWS'!H10,'SAGE IMPORT'!C:C,'SLAB-ROWS'!A10)</f>
        <v>1.98</v>
      </c>
      <c r="K10" s="199">
        <f>SUMIFS('SAGE IMPORT'!Q:Q,'SAGE IMPORT'!A:A,'SLAB-ROWS'!G10,'SAGE IMPORT'!B:B,'SLAB-ROWS'!H10,'SAGE IMPORT'!C:C,'SLAB-ROWS'!A10)</f>
        <v>0</v>
      </c>
      <c r="L10" s="199" t="s">
        <v>354</v>
      </c>
      <c r="M10" s="205">
        <f>SUMIFS('SAGE IMPORT'!E:E,'SAGE IMPORT'!A:A,'SLAB-ROWS'!G10,'SAGE IMPORT'!B:B,'SLAB-ROWS'!H10,'SAGE IMPORT'!C:C,'SLAB-ROWS'!A10)</f>
        <v>355.9</v>
      </c>
      <c r="N10" s="199" t="s">
        <v>354</v>
      </c>
    </row>
    <row r="11" spans="1:23" x14ac:dyDescent="0.2">
      <c r="A11" s="183" t="s">
        <v>22</v>
      </c>
      <c r="B11" s="184" t="s">
        <v>58</v>
      </c>
      <c r="C11" s="184"/>
      <c r="D11" s="185" t="str">
        <f t="shared" si="0"/>
        <v>****</v>
      </c>
      <c r="E11" s="185">
        <f t="shared" si="1"/>
        <v>41</v>
      </c>
      <c r="F11" s="185"/>
      <c r="G11" s="185" t="str">
        <f t="shared" si="2"/>
        <v>PLAN 2</v>
      </c>
      <c r="H11" s="186" t="str">
        <f t="shared" si="3"/>
        <v>ELV ALL</v>
      </c>
      <c r="I11" s="197">
        <f>SUMIFS('SAGE IMPORT'!Y:Y,'SAGE IMPORT'!A:A,'SLAB-ROWS'!G11,'SAGE IMPORT'!B:B,'SLAB-ROWS'!H11,'SAGE IMPORT'!C:C,'SLAB-ROWS'!A11)</f>
        <v>8</v>
      </c>
      <c r="J11" s="198">
        <f>SUMIFS('SAGE IMPORT'!K:K,'SAGE IMPORT'!A:A,'SLAB-ROWS'!G11,'SAGE IMPORT'!B:B,'SLAB-ROWS'!H11,'SAGE IMPORT'!C:C,'SLAB-ROWS'!A11)</f>
        <v>0</v>
      </c>
      <c r="K11" s="199">
        <f>SUMIFS('SAGE IMPORT'!Q:Q,'SAGE IMPORT'!A:A,'SLAB-ROWS'!G11,'SAGE IMPORT'!B:B,'SLAB-ROWS'!H11,'SAGE IMPORT'!C:C,'SLAB-ROWS'!A11)</f>
        <v>1.19</v>
      </c>
      <c r="L11" s="199" t="s">
        <v>354</v>
      </c>
      <c r="M11" s="205">
        <f>SUMIFS('SAGE IMPORT'!E:E,'SAGE IMPORT'!A:A,'SLAB-ROWS'!G11,'SAGE IMPORT'!B:B,'SLAB-ROWS'!H11,'SAGE IMPORT'!C:C,'SLAB-ROWS'!A11)</f>
        <v>355.9</v>
      </c>
      <c r="N11" s="199" t="s">
        <v>354</v>
      </c>
    </row>
    <row r="12" spans="1:23" x14ac:dyDescent="0.2">
      <c r="A12" s="183"/>
      <c r="B12" s="184"/>
      <c r="C12" s="184"/>
      <c r="D12" s="185" t="str">
        <f t="shared" si="0"/>
        <v>****</v>
      </c>
      <c r="E12" s="185">
        <f t="shared" si="1"/>
        <v>41</v>
      </c>
      <c r="F12" s="185"/>
      <c r="G12" s="185" t="str">
        <f t="shared" si="2"/>
        <v>PLAN 2</v>
      </c>
      <c r="H12" s="186" t="str">
        <f t="shared" si="3"/>
        <v>ELV ALL</v>
      </c>
      <c r="I12" s="197">
        <f>SUMIFS('SAGE IMPORT'!Y:Y,'SAGE IMPORT'!A:A,'SLAB-ROWS'!G12,'SAGE IMPORT'!B:B,'SLAB-ROWS'!H12,'SAGE IMPORT'!C:C,'SLAB-ROWS'!A12)</f>
        <v>0</v>
      </c>
      <c r="J12" s="198">
        <f>SUMIFS('SAGE IMPORT'!K:K,'SAGE IMPORT'!A:A,'SLAB-ROWS'!G12,'SAGE IMPORT'!B:B,'SLAB-ROWS'!H12,'SAGE IMPORT'!C:C,'SLAB-ROWS'!A12)</f>
        <v>0</v>
      </c>
      <c r="K12" s="199">
        <f>SUMIFS('SAGE IMPORT'!Q:Q,'SAGE IMPORT'!A:A,'SLAB-ROWS'!G12,'SAGE IMPORT'!B:B,'SLAB-ROWS'!H12,'SAGE IMPORT'!C:C,'SLAB-ROWS'!A12)</f>
        <v>0</v>
      </c>
      <c r="L12" s="199"/>
      <c r="M12" s="205">
        <f>SUMIFS('SAGE IMPORT'!E:E,'SAGE IMPORT'!A:A,'SLAB-ROWS'!G12,'SAGE IMPORT'!B:B,'SLAB-ROWS'!H12,'SAGE IMPORT'!C:C,'SLAB-ROWS'!A12)</f>
        <v>0</v>
      </c>
      <c r="N12" s="199"/>
    </row>
    <row r="13" spans="1:23" x14ac:dyDescent="0.2">
      <c r="A13" s="183" t="s">
        <v>23</v>
      </c>
      <c r="B13" s="184" t="s">
        <v>105</v>
      </c>
      <c r="C13" s="184"/>
      <c r="D13" s="185" t="str">
        <f t="shared" si="0"/>
        <v>****</v>
      </c>
      <c r="E13" s="185">
        <f t="shared" si="1"/>
        <v>41</v>
      </c>
      <c r="F13" s="185"/>
      <c r="G13" s="185" t="str">
        <f t="shared" si="2"/>
        <v>PLAN 2</v>
      </c>
      <c r="H13" s="186" t="str">
        <f t="shared" si="3"/>
        <v>ELV ALL</v>
      </c>
      <c r="I13" s="197">
        <f>SUMIFS('SAGE IMPORT'!Y:Y,'SAGE IMPORT'!A:A,'SLAB-ROWS'!G13,'SAGE IMPORT'!B:B,'SLAB-ROWS'!H13,'SAGE IMPORT'!C:C,'SLAB-ROWS'!A13)</f>
        <v>267</v>
      </c>
      <c r="J13" s="198">
        <f>SUMIFS('SAGE IMPORT'!K:K,'SAGE IMPORT'!A:A,'SLAB-ROWS'!G13,'SAGE IMPORT'!B:B,'SLAB-ROWS'!H13,'SAGE IMPORT'!C:C,'SLAB-ROWS'!A13)</f>
        <v>0</v>
      </c>
      <c r="K13" s="199">
        <f>SUMIFS('SAGE IMPORT'!Q:Q,'SAGE IMPORT'!A:A,'SLAB-ROWS'!G13,'SAGE IMPORT'!B:B,'SLAB-ROWS'!H13,'SAGE IMPORT'!C:C,'SLAB-ROWS'!A13)</f>
        <v>0</v>
      </c>
      <c r="L13" s="199" t="s">
        <v>354</v>
      </c>
      <c r="M13" s="205">
        <f>SUMIFS('SAGE IMPORT'!E:E,'SAGE IMPORT'!A:A,'SLAB-ROWS'!G13,'SAGE IMPORT'!B:B,'SLAB-ROWS'!H13,'SAGE IMPORT'!C:C,'SLAB-ROWS'!A13)</f>
        <v>355.9</v>
      </c>
      <c r="N13" s="199" t="s">
        <v>354</v>
      </c>
    </row>
    <row r="14" spans="1:23" x14ac:dyDescent="0.2">
      <c r="A14" s="183" t="s">
        <v>100</v>
      </c>
      <c r="B14" s="184" t="s">
        <v>106</v>
      </c>
      <c r="C14" s="184"/>
      <c r="D14" s="185" t="str">
        <f t="shared" si="0"/>
        <v>****</v>
      </c>
      <c r="E14" s="185">
        <f t="shared" si="1"/>
        <v>41</v>
      </c>
      <c r="F14" s="185"/>
      <c r="G14" s="185" t="str">
        <f t="shared" si="2"/>
        <v>PLAN 2</v>
      </c>
      <c r="H14" s="186" t="str">
        <f t="shared" si="3"/>
        <v>ELV ALL</v>
      </c>
      <c r="I14" s="197">
        <f>SUMIFS('SAGE IMPORT'!Y:Y,'SAGE IMPORT'!A:A,'SLAB-ROWS'!G14,'SAGE IMPORT'!B:B,'SLAB-ROWS'!H14,'SAGE IMPORT'!C:C,'SLAB-ROWS'!A14)</f>
        <v>0</v>
      </c>
      <c r="J14" s="198">
        <f>SUMIFS('SAGE IMPORT'!K:K,'SAGE IMPORT'!A:A,'SLAB-ROWS'!G14,'SAGE IMPORT'!B:B,'SLAB-ROWS'!H14,'SAGE IMPORT'!C:C,'SLAB-ROWS'!A14)</f>
        <v>0</v>
      </c>
      <c r="K14" s="199">
        <f>SUMIFS('SAGE IMPORT'!Q:Q,'SAGE IMPORT'!A:A,'SLAB-ROWS'!G14,'SAGE IMPORT'!B:B,'SLAB-ROWS'!H14,'SAGE IMPORT'!C:C,'SLAB-ROWS'!A14)</f>
        <v>0</v>
      </c>
      <c r="L14" s="199" t="s">
        <v>354</v>
      </c>
      <c r="M14" s="205">
        <f>SUMIFS('SAGE IMPORT'!E:E,'SAGE IMPORT'!A:A,'SLAB-ROWS'!G14,'SAGE IMPORT'!B:B,'SLAB-ROWS'!H14,'SAGE IMPORT'!C:C,'SLAB-ROWS'!A14)</f>
        <v>0</v>
      </c>
      <c r="N14" s="199" t="s">
        <v>354</v>
      </c>
    </row>
    <row r="15" spans="1:23" x14ac:dyDescent="0.2">
      <c r="A15" s="183" t="s">
        <v>101</v>
      </c>
      <c r="B15" s="184" t="s">
        <v>107</v>
      </c>
      <c r="C15" s="184"/>
      <c r="D15" s="185" t="str">
        <f t="shared" si="0"/>
        <v>****</v>
      </c>
      <c r="E15" s="185">
        <f t="shared" si="1"/>
        <v>41</v>
      </c>
      <c r="F15" s="185"/>
      <c r="G15" s="185" t="str">
        <f t="shared" si="2"/>
        <v>PLAN 2</v>
      </c>
      <c r="H15" s="186" t="str">
        <f t="shared" si="3"/>
        <v>ELV ALL</v>
      </c>
      <c r="I15" s="197">
        <f>SUMIFS('SAGE IMPORT'!Y:Y,'SAGE IMPORT'!A:A,'SLAB-ROWS'!G15,'SAGE IMPORT'!B:B,'SLAB-ROWS'!H15,'SAGE IMPORT'!C:C,'SLAB-ROWS'!A15)</f>
        <v>0</v>
      </c>
      <c r="J15" s="198">
        <f>SUMIFS('SAGE IMPORT'!K:K,'SAGE IMPORT'!A:A,'SLAB-ROWS'!G15,'SAGE IMPORT'!B:B,'SLAB-ROWS'!H15,'SAGE IMPORT'!C:C,'SLAB-ROWS'!A15)</f>
        <v>0</v>
      </c>
      <c r="K15" s="199">
        <f>SUMIFS('SAGE IMPORT'!Q:Q,'SAGE IMPORT'!A:A,'SLAB-ROWS'!G15,'SAGE IMPORT'!B:B,'SLAB-ROWS'!H15,'SAGE IMPORT'!C:C,'SLAB-ROWS'!A15)</f>
        <v>0</v>
      </c>
      <c r="L15" s="199" t="s">
        <v>354</v>
      </c>
      <c r="M15" s="205">
        <f>SUMIFS('SAGE IMPORT'!E:E,'SAGE IMPORT'!A:A,'SLAB-ROWS'!G15,'SAGE IMPORT'!B:B,'SLAB-ROWS'!H15,'SAGE IMPORT'!C:C,'SLAB-ROWS'!A15)</f>
        <v>0</v>
      </c>
      <c r="N15" s="199" t="s">
        <v>354</v>
      </c>
    </row>
    <row r="16" spans="1:23" x14ac:dyDescent="0.2">
      <c r="A16" s="183" t="s">
        <v>102</v>
      </c>
      <c r="B16" s="184" t="s">
        <v>108</v>
      </c>
      <c r="C16" s="184"/>
      <c r="D16" s="185" t="str">
        <f t="shared" si="0"/>
        <v>****</v>
      </c>
      <c r="E16" s="185">
        <f t="shared" si="1"/>
        <v>41</v>
      </c>
      <c r="F16" s="185"/>
      <c r="G16" s="185" t="str">
        <f t="shared" si="2"/>
        <v>PLAN 2</v>
      </c>
      <c r="H16" s="186" t="str">
        <f t="shared" si="3"/>
        <v>ELV ALL</v>
      </c>
      <c r="I16" s="197">
        <f>SUMIFS('SAGE IMPORT'!Y:Y,'SAGE IMPORT'!A:A,'SLAB-ROWS'!G16,'SAGE IMPORT'!B:B,'SLAB-ROWS'!H16,'SAGE IMPORT'!C:C,'SLAB-ROWS'!A16)</f>
        <v>0</v>
      </c>
      <c r="J16" s="198">
        <f>SUMIFS('SAGE IMPORT'!K:K,'SAGE IMPORT'!A:A,'SLAB-ROWS'!G16,'SAGE IMPORT'!B:B,'SLAB-ROWS'!H16,'SAGE IMPORT'!C:C,'SLAB-ROWS'!A16)</f>
        <v>0</v>
      </c>
      <c r="K16" s="199">
        <f>SUMIFS('SAGE IMPORT'!Q:Q,'SAGE IMPORT'!A:A,'SLAB-ROWS'!G16,'SAGE IMPORT'!B:B,'SLAB-ROWS'!H16,'SAGE IMPORT'!C:C,'SLAB-ROWS'!A16)</f>
        <v>0</v>
      </c>
      <c r="L16" s="199" t="s">
        <v>395</v>
      </c>
      <c r="M16" s="205">
        <f>SUMIFS('SAGE IMPORT'!E:E,'SAGE IMPORT'!A:A,'SLAB-ROWS'!G16,'SAGE IMPORT'!B:B,'SLAB-ROWS'!H16,'SAGE IMPORT'!C:C,'SLAB-ROWS'!A16)</f>
        <v>0</v>
      </c>
      <c r="N16" s="199" t="s">
        <v>395</v>
      </c>
    </row>
    <row r="17" spans="1:14" x14ac:dyDescent="0.2">
      <c r="A17" s="183" t="s">
        <v>103</v>
      </c>
      <c r="B17" s="184" t="s">
        <v>110</v>
      </c>
      <c r="C17" s="184"/>
      <c r="D17" s="185" t="str">
        <f t="shared" si="0"/>
        <v>****</v>
      </c>
      <c r="E17" s="185">
        <f t="shared" si="1"/>
        <v>41</v>
      </c>
      <c r="F17" s="185"/>
      <c r="G17" s="185" t="str">
        <f t="shared" si="2"/>
        <v>PLAN 2</v>
      </c>
      <c r="H17" s="186" t="str">
        <f t="shared" si="3"/>
        <v>ELV ALL</v>
      </c>
      <c r="I17" s="197">
        <f>SUMIFS('SAGE IMPORT'!Y:Y,'SAGE IMPORT'!A:A,'SLAB-ROWS'!G17,'SAGE IMPORT'!B:B,'SLAB-ROWS'!H17,'SAGE IMPORT'!C:C,'SLAB-ROWS'!A17)</f>
        <v>0</v>
      </c>
      <c r="J17" s="198">
        <f>SUMIFS('SAGE IMPORT'!K:K,'SAGE IMPORT'!A:A,'SLAB-ROWS'!G17,'SAGE IMPORT'!B:B,'SLAB-ROWS'!H17,'SAGE IMPORT'!C:C,'SLAB-ROWS'!A17)</f>
        <v>0</v>
      </c>
      <c r="K17" s="199">
        <f>SUMIFS('SAGE IMPORT'!Q:Q,'SAGE IMPORT'!A:A,'SLAB-ROWS'!G17,'SAGE IMPORT'!B:B,'SLAB-ROWS'!H17,'SAGE IMPORT'!C:C,'SLAB-ROWS'!A17)</f>
        <v>0</v>
      </c>
      <c r="L17" s="199" t="s">
        <v>395</v>
      </c>
      <c r="M17" s="205">
        <f>SUMIFS('SAGE IMPORT'!E:E,'SAGE IMPORT'!A:A,'SLAB-ROWS'!G17,'SAGE IMPORT'!B:B,'SLAB-ROWS'!H17,'SAGE IMPORT'!C:C,'SLAB-ROWS'!A17)</f>
        <v>0</v>
      </c>
      <c r="N17" s="199" t="s">
        <v>395</v>
      </c>
    </row>
    <row r="18" spans="1:14" x14ac:dyDescent="0.2">
      <c r="A18" s="183" t="s">
        <v>104</v>
      </c>
      <c r="B18" s="184" t="s">
        <v>109</v>
      </c>
      <c r="C18" s="184"/>
      <c r="D18" s="185" t="str">
        <f t="shared" si="0"/>
        <v>****</v>
      </c>
      <c r="E18" s="185">
        <f t="shared" si="1"/>
        <v>41</v>
      </c>
      <c r="F18" s="185"/>
      <c r="G18" s="185" t="str">
        <f t="shared" si="2"/>
        <v>PLAN 2</v>
      </c>
      <c r="H18" s="186" t="str">
        <f t="shared" si="3"/>
        <v>ELV ALL</v>
      </c>
      <c r="I18" s="197">
        <f>SUMIFS('SAGE IMPORT'!Y:Y,'SAGE IMPORT'!A:A,'SLAB-ROWS'!G18,'SAGE IMPORT'!B:B,'SLAB-ROWS'!H18,'SAGE IMPORT'!C:C,'SLAB-ROWS'!A18)</f>
        <v>0</v>
      </c>
      <c r="J18" s="198">
        <f>SUMIFS('SAGE IMPORT'!K:K,'SAGE IMPORT'!A:A,'SLAB-ROWS'!G18,'SAGE IMPORT'!B:B,'SLAB-ROWS'!H18,'SAGE IMPORT'!C:C,'SLAB-ROWS'!A18)</f>
        <v>0</v>
      </c>
      <c r="K18" s="199">
        <f>SUMIFS('SAGE IMPORT'!Q:Q,'SAGE IMPORT'!A:A,'SLAB-ROWS'!G18,'SAGE IMPORT'!B:B,'SLAB-ROWS'!H18,'SAGE IMPORT'!C:C,'SLAB-ROWS'!A18)</f>
        <v>0</v>
      </c>
      <c r="L18" s="199" t="s">
        <v>354</v>
      </c>
      <c r="M18" s="205">
        <f>SUMIFS('SAGE IMPORT'!E:E,'SAGE IMPORT'!A:A,'SLAB-ROWS'!G18,'SAGE IMPORT'!B:B,'SLAB-ROWS'!H18,'SAGE IMPORT'!C:C,'SLAB-ROWS'!A18)</f>
        <v>0</v>
      </c>
      <c r="N18" s="199" t="s">
        <v>354</v>
      </c>
    </row>
    <row r="19" spans="1:14" x14ac:dyDescent="0.2">
      <c r="A19" s="183"/>
      <c r="B19" s="184"/>
      <c r="C19" s="184"/>
      <c r="D19" s="185" t="str">
        <f t="shared" si="0"/>
        <v>****</v>
      </c>
      <c r="E19" s="185">
        <f t="shared" si="1"/>
        <v>41</v>
      </c>
      <c r="F19" s="185"/>
      <c r="G19" s="185" t="str">
        <f t="shared" si="2"/>
        <v>PLAN 2</v>
      </c>
      <c r="H19" s="186" t="str">
        <f t="shared" si="3"/>
        <v>ELV ALL</v>
      </c>
      <c r="I19" s="197">
        <f>SUMIFS('SAGE IMPORT'!Y:Y,'SAGE IMPORT'!A:A,'SLAB-ROWS'!G19,'SAGE IMPORT'!B:B,'SLAB-ROWS'!H19,'SAGE IMPORT'!C:C,'SLAB-ROWS'!A19)</f>
        <v>0</v>
      </c>
      <c r="J19" s="198">
        <f>SUMIFS('SAGE IMPORT'!K:K,'SAGE IMPORT'!A:A,'SLAB-ROWS'!G19,'SAGE IMPORT'!B:B,'SLAB-ROWS'!H19,'SAGE IMPORT'!C:C,'SLAB-ROWS'!A19)</f>
        <v>0</v>
      </c>
      <c r="K19" s="199">
        <f>SUMIFS('SAGE IMPORT'!Q:Q,'SAGE IMPORT'!A:A,'SLAB-ROWS'!G19,'SAGE IMPORT'!B:B,'SLAB-ROWS'!H19,'SAGE IMPORT'!C:C,'SLAB-ROWS'!A19)</f>
        <v>0</v>
      </c>
      <c r="L19" s="199"/>
      <c r="M19" s="205">
        <f>SUMIFS('SAGE IMPORT'!E:E,'SAGE IMPORT'!A:A,'SLAB-ROWS'!G19,'SAGE IMPORT'!B:B,'SLAB-ROWS'!H19,'SAGE IMPORT'!C:C,'SLAB-ROWS'!A19)</f>
        <v>0</v>
      </c>
      <c r="N19" s="199"/>
    </row>
    <row r="20" spans="1:14" x14ac:dyDescent="0.2">
      <c r="A20" s="183" t="s">
        <v>24</v>
      </c>
      <c r="B20" s="184" t="s">
        <v>68</v>
      </c>
      <c r="C20" s="184"/>
      <c r="D20" s="185" t="str">
        <f t="shared" si="0"/>
        <v>****</v>
      </c>
      <c r="E20" s="185">
        <f t="shared" si="1"/>
        <v>41</v>
      </c>
      <c r="F20" s="185"/>
      <c r="G20" s="185" t="str">
        <f t="shared" si="2"/>
        <v>PLAN 2</v>
      </c>
      <c r="H20" s="186" t="str">
        <f t="shared" si="3"/>
        <v>ELV ALL</v>
      </c>
      <c r="I20" s="197">
        <f>SUMIFS('SAGE IMPORT'!Y:Y,'SAGE IMPORT'!A:A,'SLAB-ROWS'!G20,'SAGE IMPORT'!B:B,'SLAB-ROWS'!H20,'SAGE IMPORT'!C:C,'SLAB-ROWS'!A20)</f>
        <v>799</v>
      </c>
      <c r="J20" s="198">
        <f>SUMIFS('SAGE IMPORT'!K:K,'SAGE IMPORT'!A:A,'SLAB-ROWS'!G20,'SAGE IMPORT'!B:B,'SLAB-ROWS'!H20,'SAGE IMPORT'!C:C,'SLAB-ROWS'!A20)</f>
        <v>31.96</v>
      </c>
      <c r="K20" s="199">
        <f>SUMIFS('SAGE IMPORT'!Q:Q,'SAGE IMPORT'!A:A,'SLAB-ROWS'!G20,'SAGE IMPORT'!B:B,'SLAB-ROWS'!H20,'SAGE IMPORT'!C:C,'SLAB-ROWS'!A20)</f>
        <v>0</v>
      </c>
      <c r="L20" s="199" t="s">
        <v>392</v>
      </c>
      <c r="M20" s="205">
        <f>SUMIFS('SAGE IMPORT'!E:E,'SAGE IMPORT'!A:A,'SLAB-ROWS'!G20,'SAGE IMPORT'!B:B,'SLAB-ROWS'!H20,'SAGE IMPORT'!C:C,'SLAB-ROWS'!A20)</f>
        <v>287.61</v>
      </c>
      <c r="N20" s="199" t="s">
        <v>392</v>
      </c>
    </row>
    <row r="21" spans="1:14" x14ac:dyDescent="0.2">
      <c r="A21" s="183" t="s">
        <v>93</v>
      </c>
      <c r="B21" s="184" t="s">
        <v>86</v>
      </c>
      <c r="C21" s="184"/>
      <c r="D21" s="185" t="str">
        <f t="shared" si="0"/>
        <v>****</v>
      </c>
      <c r="E21" s="185">
        <f t="shared" si="1"/>
        <v>41</v>
      </c>
      <c r="F21" s="185"/>
      <c r="G21" s="185" t="str">
        <f t="shared" si="2"/>
        <v>PLAN 2</v>
      </c>
      <c r="H21" s="186" t="str">
        <f t="shared" si="3"/>
        <v>ELV ALL</v>
      </c>
      <c r="I21" s="197">
        <f>SUMIFS('SAGE IMPORT'!Y:Y,'SAGE IMPORT'!A:A,'SLAB-ROWS'!G21,'SAGE IMPORT'!B:B,'SLAB-ROWS'!H21,'SAGE IMPORT'!C:C,'SLAB-ROWS'!A21)</f>
        <v>0</v>
      </c>
      <c r="J21" s="198">
        <f>SUMIFS('SAGE IMPORT'!K:K,'SAGE IMPORT'!A:A,'SLAB-ROWS'!G21,'SAGE IMPORT'!B:B,'SLAB-ROWS'!H21,'SAGE IMPORT'!C:C,'SLAB-ROWS'!A21)</f>
        <v>0</v>
      </c>
      <c r="K21" s="199">
        <f>SUMIFS('SAGE IMPORT'!Q:Q,'SAGE IMPORT'!A:A,'SLAB-ROWS'!G21,'SAGE IMPORT'!B:B,'SLAB-ROWS'!H21,'SAGE IMPORT'!C:C,'SLAB-ROWS'!A21)</f>
        <v>0</v>
      </c>
      <c r="L21" s="199" t="s">
        <v>392</v>
      </c>
      <c r="M21" s="205">
        <f>SUMIFS('SAGE IMPORT'!E:E,'SAGE IMPORT'!A:A,'SLAB-ROWS'!G21,'SAGE IMPORT'!B:B,'SLAB-ROWS'!H21,'SAGE IMPORT'!C:C,'SLAB-ROWS'!A21)</f>
        <v>0</v>
      </c>
      <c r="N21" s="199" t="s">
        <v>392</v>
      </c>
    </row>
    <row r="22" spans="1:14" x14ac:dyDescent="0.2">
      <c r="A22" s="183" t="s">
        <v>94</v>
      </c>
      <c r="B22" s="184" t="s">
        <v>87</v>
      </c>
      <c r="C22" s="184"/>
      <c r="D22" s="185" t="str">
        <f t="shared" si="0"/>
        <v>****</v>
      </c>
      <c r="E22" s="185">
        <f t="shared" si="1"/>
        <v>41</v>
      </c>
      <c r="F22" s="185"/>
      <c r="G22" s="185" t="str">
        <f t="shared" si="2"/>
        <v>PLAN 2</v>
      </c>
      <c r="H22" s="186" t="str">
        <f t="shared" si="3"/>
        <v>ELV ALL</v>
      </c>
      <c r="I22" s="197">
        <f>SUMIFS('SAGE IMPORT'!Y:Y,'SAGE IMPORT'!A:A,'SLAB-ROWS'!G22,'SAGE IMPORT'!B:B,'SLAB-ROWS'!H22,'SAGE IMPORT'!C:C,'SLAB-ROWS'!A22)</f>
        <v>0</v>
      </c>
      <c r="J22" s="198">
        <f>SUMIFS('SAGE IMPORT'!K:K,'SAGE IMPORT'!A:A,'SLAB-ROWS'!G22,'SAGE IMPORT'!B:B,'SLAB-ROWS'!H22,'SAGE IMPORT'!C:C,'SLAB-ROWS'!A22)</f>
        <v>0</v>
      </c>
      <c r="K22" s="199">
        <f>SUMIFS('SAGE IMPORT'!Q:Q,'SAGE IMPORT'!A:A,'SLAB-ROWS'!G22,'SAGE IMPORT'!B:B,'SLAB-ROWS'!H22,'SAGE IMPORT'!C:C,'SLAB-ROWS'!A22)</f>
        <v>0</v>
      </c>
      <c r="L22" s="199" t="s">
        <v>392</v>
      </c>
      <c r="M22" s="205">
        <f>SUMIFS('SAGE IMPORT'!E:E,'SAGE IMPORT'!A:A,'SLAB-ROWS'!G22,'SAGE IMPORT'!B:B,'SLAB-ROWS'!H22,'SAGE IMPORT'!C:C,'SLAB-ROWS'!A22)</f>
        <v>0</v>
      </c>
      <c r="N22" s="199" t="s">
        <v>392</v>
      </c>
    </row>
    <row r="23" spans="1:14" x14ac:dyDescent="0.2">
      <c r="A23" s="183" t="s">
        <v>95</v>
      </c>
      <c r="B23" s="184" t="s">
        <v>88</v>
      </c>
      <c r="C23" s="184"/>
      <c r="D23" s="185" t="str">
        <f t="shared" si="0"/>
        <v>****</v>
      </c>
      <c r="E23" s="185">
        <f t="shared" si="1"/>
        <v>41</v>
      </c>
      <c r="F23" s="185"/>
      <c r="G23" s="185" t="str">
        <f t="shared" si="2"/>
        <v>PLAN 2</v>
      </c>
      <c r="H23" s="186" t="str">
        <f t="shared" si="3"/>
        <v>ELV ALL</v>
      </c>
      <c r="I23" s="197">
        <f>SUMIFS('SAGE IMPORT'!Y:Y,'SAGE IMPORT'!A:A,'SLAB-ROWS'!G23,'SAGE IMPORT'!B:B,'SLAB-ROWS'!H23,'SAGE IMPORT'!C:C,'SLAB-ROWS'!A23)</f>
        <v>0</v>
      </c>
      <c r="J23" s="198">
        <f>SUMIFS('SAGE IMPORT'!K:K,'SAGE IMPORT'!A:A,'SLAB-ROWS'!G23,'SAGE IMPORT'!B:B,'SLAB-ROWS'!H23,'SAGE IMPORT'!C:C,'SLAB-ROWS'!A23)</f>
        <v>0</v>
      </c>
      <c r="K23" s="199">
        <f>SUMIFS('SAGE IMPORT'!Q:Q,'SAGE IMPORT'!A:A,'SLAB-ROWS'!G23,'SAGE IMPORT'!B:B,'SLAB-ROWS'!H23,'SAGE IMPORT'!C:C,'SLAB-ROWS'!A23)</f>
        <v>0</v>
      </c>
      <c r="L23" s="199" t="s">
        <v>393</v>
      </c>
      <c r="M23" s="205">
        <f>SUMIFS('SAGE IMPORT'!E:E,'SAGE IMPORT'!A:A,'SLAB-ROWS'!G23,'SAGE IMPORT'!B:B,'SLAB-ROWS'!H23,'SAGE IMPORT'!C:C,'SLAB-ROWS'!A23)</f>
        <v>0</v>
      </c>
      <c r="N23" s="199" t="s">
        <v>393</v>
      </c>
    </row>
    <row r="24" spans="1:14" x14ac:dyDescent="0.2">
      <c r="A24" s="183" t="s">
        <v>96</v>
      </c>
      <c r="B24" s="184" t="s">
        <v>89</v>
      </c>
      <c r="C24" s="184"/>
      <c r="D24" s="185" t="str">
        <f t="shared" si="0"/>
        <v>****</v>
      </c>
      <c r="E24" s="185">
        <f t="shared" si="1"/>
        <v>41</v>
      </c>
      <c r="F24" s="185"/>
      <c r="G24" s="185" t="str">
        <f t="shared" si="2"/>
        <v>PLAN 2</v>
      </c>
      <c r="H24" s="186" t="str">
        <f t="shared" si="3"/>
        <v>ELV ALL</v>
      </c>
      <c r="I24" s="197">
        <f>SUMIFS('SAGE IMPORT'!Y:Y,'SAGE IMPORT'!A:A,'SLAB-ROWS'!G24,'SAGE IMPORT'!B:B,'SLAB-ROWS'!H24,'SAGE IMPORT'!C:C,'SLAB-ROWS'!A24)</f>
        <v>0</v>
      </c>
      <c r="J24" s="198">
        <f>SUMIFS('SAGE IMPORT'!K:K,'SAGE IMPORT'!A:A,'SLAB-ROWS'!G24,'SAGE IMPORT'!B:B,'SLAB-ROWS'!H24,'SAGE IMPORT'!C:C,'SLAB-ROWS'!A24)</f>
        <v>0</v>
      </c>
      <c r="K24" s="199">
        <f>SUMIFS('SAGE IMPORT'!Q:Q,'SAGE IMPORT'!A:A,'SLAB-ROWS'!G24,'SAGE IMPORT'!B:B,'SLAB-ROWS'!H24,'SAGE IMPORT'!C:C,'SLAB-ROWS'!A24)</f>
        <v>0</v>
      </c>
      <c r="L24" s="199" t="s">
        <v>396</v>
      </c>
      <c r="M24" s="205">
        <f>SUMIFS('SAGE IMPORT'!E:E,'SAGE IMPORT'!A:A,'SLAB-ROWS'!G24,'SAGE IMPORT'!B:B,'SLAB-ROWS'!H24,'SAGE IMPORT'!C:C,'SLAB-ROWS'!A24)</f>
        <v>0</v>
      </c>
      <c r="N24" s="199" t="s">
        <v>396</v>
      </c>
    </row>
    <row r="25" spans="1:14" x14ac:dyDescent="0.2">
      <c r="A25" s="183" t="s">
        <v>97</v>
      </c>
      <c r="B25" s="184" t="s">
        <v>90</v>
      </c>
      <c r="C25" s="184"/>
      <c r="D25" s="185" t="str">
        <f t="shared" si="0"/>
        <v>****</v>
      </c>
      <c r="E25" s="185">
        <f t="shared" si="1"/>
        <v>41</v>
      </c>
      <c r="F25" s="185"/>
      <c r="G25" s="185" t="str">
        <f t="shared" si="2"/>
        <v>PLAN 2</v>
      </c>
      <c r="H25" s="186" t="str">
        <f t="shared" si="3"/>
        <v>ELV ALL</v>
      </c>
      <c r="I25" s="197">
        <f>SUMIFS('SAGE IMPORT'!Y:Y,'SAGE IMPORT'!A:A,'SLAB-ROWS'!G25,'SAGE IMPORT'!B:B,'SLAB-ROWS'!H25,'SAGE IMPORT'!C:C,'SLAB-ROWS'!A25)</f>
        <v>0</v>
      </c>
      <c r="J25" s="198">
        <f>SUMIFS('SAGE IMPORT'!K:K,'SAGE IMPORT'!A:A,'SLAB-ROWS'!G25,'SAGE IMPORT'!B:B,'SLAB-ROWS'!H25,'SAGE IMPORT'!C:C,'SLAB-ROWS'!A25)</f>
        <v>0</v>
      </c>
      <c r="K25" s="199">
        <f>SUMIFS('SAGE IMPORT'!Q:Q,'SAGE IMPORT'!A:A,'SLAB-ROWS'!G25,'SAGE IMPORT'!B:B,'SLAB-ROWS'!H25,'SAGE IMPORT'!C:C,'SLAB-ROWS'!A25)</f>
        <v>0</v>
      </c>
      <c r="L25" s="199" t="s">
        <v>396</v>
      </c>
      <c r="M25" s="205">
        <f>SUMIFS('SAGE IMPORT'!E:E,'SAGE IMPORT'!A:A,'SLAB-ROWS'!G25,'SAGE IMPORT'!B:B,'SLAB-ROWS'!H25,'SAGE IMPORT'!C:C,'SLAB-ROWS'!A25)</f>
        <v>0</v>
      </c>
      <c r="N25" s="199" t="s">
        <v>396</v>
      </c>
    </row>
    <row r="26" spans="1:14" x14ac:dyDescent="0.2">
      <c r="A26" s="183" t="s">
        <v>98</v>
      </c>
      <c r="B26" s="184" t="s">
        <v>91</v>
      </c>
      <c r="C26" s="184"/>
      <c r="D26" s="185" t="str">
        <f t="shared" si="0"/>
        <v>****</v>
      </c>
      <c r="E26" s="185">
        <f t="shared" si="1"/>
        <v>41</v>
      </c>
      <c r="F26" s="185"/>
      <c r="G26" s="185" t="str">
        <f t="shared" si="2"/>
        <v>PLAN 2</v>
      </c>
      <c r="H26" s="186" t="str">
        <f t="shared" si="3"/>
        <v>ELV ALL</v>
      </c>
      <c r="I26" s="197">
        <f>SUMIFS('SAGE IMPORT'!Y:Y,'SAGE IMPORT'!A:A,'SLAB-ROWS'!G26,'SAGE IMPORT'!B:B,'SLAB-ROWS'!H26,'SAGE IMPORT'!C:C,'SLAB-ROWS'!A26)</f>
        <v>0</v>
      </c>
      <c r="J26" s="198">
        <f>SUMIFS('SAGE IMPORT'!K:K,'SAGE IMPORT'!A:A,'SLAB-ROWS'!G26,'SAGE IMPORT'!B:B,'SLAB-ROWS'!H26,'SAGE IMPORT'!C:C,'SLAB-ROWS'!A26)</f>
        <v>0</v>
      </c>
      <c r="K26" s="199">
        <f>SUMIFS('SAGE IMPORT'!Q:Q,'SAGE IMPORT'!A:A,'SLAB-ROWS'!G26,'SAGE IMPORT'!B:B,'SLAB-ROWS'!H26,'SAGE IMPORT'!C:C,'SLAB-ROWS'!A26)</f>
        <v>0</v>
      </c>
      <c r="L26" s="199" t="s">
        <v>393</v>
      </c>
      <c r="M26" s="205">
        <f>SUMIFS('SAGE IMPORT'!E:E,'SAGE IMPORT'!A:A,'SLAB-ROWS'!G26,'SAGE IMPORT'!B:B,'SLAB-ROWS'!H26,'SAGE IMPORT'!C:C,'SLAB-ROWS'!A26)</f>
        <v>0</v>
      </c>
      <c r="N26" s="199" t="s">
        <v>393</v>
      </c>
    </row>
    <row r="27" spans="1:14" x14ac:dyDescent="0.2">
      <c r="A27" s="183" t="s">
        <v>99</v>
      </c>
      <c r="B27" s="184" t="s">
        <v>92</v>
      </c>
      <c r="C27" s="184"/>
      <c r="D27" s="185" t="str">
        <f t="shared" si="0"/>
        <v>****</v>
      </c>
      <c r="E27" s="185">
        <f t="shared" si="1"/>
        <v>41</v>
      </c>
      <c r="F27" s="185"/>
      <c r="G27" s="185" t="str">
        <f t="shared" si="2"/>
        <v>PLAN 2</v>
      </c>
      <c r="H27" s="186" t="str">
        <f t="shared" si="3"/>
        <v>ELV ALL</v>
      </c>
      <c r="I27" s="197">
        <f>SUMIFS('SAGE IMPORT'!Y:Y,'SAGE IMPORT'!A:A,'SLAB-ROWS'!G27,'SAGE IMPORT'!B:B,'SLAB-ROWS'!H27,'SAGE IMPORT'!C:C,'SLAB-ROWS'!A27)</f>
        <v>0</v>
      </c>
      <c r="J27" s="198">
        <f>SUMIFS('SAGE IMPORT'!K:K,'SAGE IMPORT'!A:A,'SLAB-ROWS'!G27,'SAGE IMPORT'!B:B,'SLAB-ROWS'!H27,'SAGE IMPORT'!C:C,'SLAB-ROWS'!A27)</f>
        <v>0</v>
      </c>
      <c r="K27" s="199">
        <f>SUMIFS('SAGE IMPORT'!Q:Q,'SAGE IMPORT'!A:A,'SLAB-ROWS'!G27,'SAGE IMPORT'!B:B,'SLAB-ROWS'!H27,'SAGE IMPORT'!C:C,'SLAB-ROWS'!A27)</f>
        <v>0</v>
      </c>
      <c r="L27" s="199" t="s">
        <v>393</v>
      </c>
      <c r="M27" s="205">
        <f>SUMIFS('SAGE IMPORT'!E:E,'SAGE IMPORT'!A:A,'SLAB-ROWS'!G27,'SAGE IMPORT'!B:B,'SLAB-ROWS'!H27,'SAGE IMPORT'!C:C,'SLAB-ROWS'!A27)</f>
        <v>0</v>
      </c>
      <c r="N27" s="199" t="s">
        <v>393</v>
      </c>
    </row>
    <row r="28" spans="1:14" x14ac:dyDescent="0.2">
      <c r="A28" s="183" t="s">
        <v>25</v>
      </c>
      <c r="B28" s="184" t="s">
        <v>59</v>
      </c>
      <c r="C28" s="184"/>
      <c r="D28" s="185" t="str">
        <f t="shared" si="0"/>
        <v>****</v>
      </c>
      <c r="E28" s="185">
        <f t="shared" si="1"/>
        <v>41</v>
      </c>
      <c r="F28" s="185"/>
      <c r="G28" s="185" t="str">
        <f t="shared" si="2"/>
        <v>PLAN 2</v>
      </c>
      <c r="H28" s="186" t="str">
        <f t="shared" si="3"/>
        <v>ELV ALL</v>
      </c>
      <c r="I28" s="197">
        <f>SUMIFS('SAGE IMPORT'!Y:Y,'SAGE IMPORT'!A:A,'SLAB-ROWS'!G28,'SAGE IMPORT'!B:B,'SLAB-ROWS'!H28,'SAGE IMPORT'!C:C,'SLAB-ROWS'!A28)</f>
        <v>4</v>
      </c>
      <c r="J28" s="198">
        <f>SUMIFS('SAGE IMPORT'!K:K,'SAGE IMPORT'!A:A,'SLAB-ROWS'!G28,'SAGE IMPORT'!B:B,'SLAB-ROWS'!H28,'SAGE IMPORT'!C:C,'SLAB-ROWS'!A28)</f>
        <v>0</v>
      </c>
      <c r="K28" s="199">
        <f>SUMIFS('SAGE IMPORT'!Q:Q,'SAGE IMPORT'!A:A,'SLAB-ROWS'!G28,'SAGE IMPORT'!B:B,'SLAB-ROWS'!H28,'SAGE IMPORT'!C:C,'SLAB-ROWS'!A28)</f>
        <v>0.09</v>
      </c>
      <c r="L28" s="199" t="s">
        <v>397</v>
      </c>
      <c r="M28" s="205">
        <f>SUMIFS('SAGE IMPORT'!E:E,'SAGE IMPORT'!A:A,'SLAB-ROWS'!G28,'SAGE IMPORT'!B:B,'SLAB-ROWS'!H28,'SAGE IMPORT'!C:C,'SLAB-ROWS'!A28)</f>
        <v>395.46</v>
      </c>
      <c r="N28" s="199" t="s">
        <v>397</v>
      </c>
    </row>
    <row r="29" spans="1:14" x14ac:dyDescent="0.2">
      <c r="A29" s="183" t="s">
        <v>26</v>
      </c>
      <c r="B29" s="184" t="s">
        <v>60</v>
      </c>
      <c r="C29" s="184"/>
      <c r="D29" s="185" t="str">
        <f t="shared" si="0"/>
        <v>****</v>
      </c>
      <c r="E29" s="185">
        <f t="shared" si="1"/>
        <v>41</v>
      </c>
      <c r="F29" s="185"/>
      <c r="G29" s="185" t="str">
        <f t="shared" si="2"/>
        <v>PLAN 2</v>
      </c>
      <c r="H29" s="186" t="str">
        <f t="shared" si="3"/>
        <v>ELV ALL</v>
      </c>
      <c r="I29" s="197">
        <f>SUMIFS('SAGE IMPORT'!Y:Y,'SAGE IMPORT'!A:A,'SLAB-ROWS'!G29,'SAGE IMPORT'!B:B,'SLAB-ROWS'!H29,'SAGE IMPORT'!C:C,'SLAB-ROWS'!A29)</f>
        <v>330</v>
      </c>
      <c r="J29" s="198">
        <f>SUMIFS('SAGE IMPORT'!K:K,'SAGE IMPORT'!A:A,'SLAB-ROWS'!G29,'SAGE IMPORT'!B:B,'SLAB-ROWS'!H29,'SAGE IMPORT'!C:C,'SLAB-ROWS'!A29)</f>
        <v>0</v>
      </c>
      <c r="K29" s="199">
        <f>SUMIFS('SAGE IMPORT'!Q:Q,'SAGE IMPORT'!A:A,'SLAB-ROWS'!G29,'SAGE IMPORT'!B:B,'SLAB-ROWS'!H29,'SAGE IMPORT'!C:C,'SLAB-ROWS'!A29)</f>
        <v>22.77</v>
      </c>
      <c r="L29" s="199" t="s">
        <v>354</v>
      </c>
      <c r="M29" s="205">
        <f>SUMIFS('SAGE IMPORT'!E:E,'SAGE IMPORT'!A:A,'SLAB-ROWS'!G29,'SAGE IMPORT'!B:B,'SLAB-ROWS'!H29,'SAGE IMPORT'!C:C,'SLAB-ROWS'!A29)</f>
        <v>431.43</v>
      </c>
      <c r="N29" s="199" t="s">
        <v>354</v>
      </c>
    </row>
    <row r="30" spans="1:14" x14ac:dyDescent="0.2">
      <c r="A30" s="183"/>
      <c r="B30" s="184"/>
      <c r="C30" s="184"/>
      <c r="D30" s="185" t="str">
        <f t="shared" si="0"/>
        <v>****</v>
      </c>
      <c r="E30" s="185">
        <f t="shared" si="1"/>
        <v>41</v>
      </c>
      <c r="F30" s="185"/>
      <c r="G30" s="185" t="str">
        <f t="shared" si="2"/>
        <v>PLAN 2</v>
      </c>
      <c r="H30" s="186" t="str">
        <f t="shared" si="3"/>
        <v>ELV ALL</v>
      </c>
      <c r="I30" s="197">
        <f>SUMIFS('SAGE IMPORT'!Y:Y,'SAGE IMPORT'!A:A,'SLAB-ROWS'!G30,'SAGE IMPORT'!B:B,'SLAB-ROWS'!H30,'SAGE IMPORT'!C:C,'SLAB-ROWS'!A30)</f>
        <v>0</v>
      </c>
      <c r="J30" s="198">
        <f>SUMIFS('SAGE IMPORT'!K:K,'SAGE IMPORT'!A:A,'SLAB-ROWS'!G30,'SAGE IMPORT'!B:B,'SLAB-ROWS'!H30,'SAGE IMPORT'!C:C,'SLAB-ROWS'!A30)</f>
        <v>0</v>
      </c>
      <c r="K30" s="199">
        <f>SUMIFS('SAGE IMPORT'!Q:Q,'SAGE IMPORT'!A:A,'SLAB-ROWS'!G30,'SAGE IMPORT'!B:B,'SLAB-ROWS'!H30,'SAGE IMPORT'!C:C,'SLAB-ROWS'!A30)</f>
        <v>0</v>
      </c>
      <c r="L30" s="199"/>
      <c r="M30" s="205">
        <f>SUMIFS('SAGE IMPORT'!E:E,'SAGE IMPORT'!A:A,'SLAB-ROWS'!G30,'SAGE IMPORT'!B:B,'SLAB-ROWS'!H30,'SAGE IMPORT'!C:C,'SLAB-ROWS'!A30)</f>
        <v>0</v>
      </c>
      <c r="N30" s="199"/>
    </row>
    <row r="31" spans="1:14" x14ac:dyDescent="0.2">
      <c r="A31" s="183" t="s">
        <v>27</v>
      </c>
      <c r="B31" s="184" t="s">
        <v>28</v>
      </c>
      <c r="C31" s="184"/>
      <c r="D31" s="185" t="str">
        <f t="shared" si="0"/>
        <v>****</v>
      </c>
      <c r="E31" s="185">
        <f t="shared" si="1"/>
        <v>41</v>
      </c>
      <c r="F31" s="185"/>
      <c r="G31" s="185" t="str">
        <f t="shared" si="2"/>
        <v>PLAN 2</v>
      </c>
      <c r="H31" s="186" t="str">
        <f t="shared" si="3"/>
        <v>ELV ALL</v>
      </c>
      <c r="I31" s="197">
        <f>SUMIFS('SAGE IMPORT'!Y:Y,'SAGE IMPORT'!A:A,'SLAB-ROWS'!G31,'SAGE IMPORT'!B:B,'SLAB-ROWS'!H31,'SAGE IMPORT'!C:C,'SLAB-ROWS'!A31)</f>
        <v>928</v>
      </c>
      <c r="J31" s="198">
        <f>SUMIFS('SAGE IMPORT'!K:K,'SAGE IMPORT'!A:A,'SLAB-ROWS'!G31,'SAGE IMPORT'!B:B,'SLAB-ROWS'!H31,'SAGE IMPORT'!C:C,'SLAB-ROWS'!A31)</f>
        <v>40.07</v>
      </c>
      <c r="K31" s="199">
        <f>SUMIFS('SAGE IMPORT'!Q:Q,'SAGE IMPORT'!A:A,'SLAB-ROWS'!G31,'SAGE IMPORT'!B:B,'SLAB-ROWS'!H31,'SAGE IMPORT'!C:C,'SLAB-ROWS'!A31)</f>
        <v>0</v>
      </c>
      <c r="L31" s="199" t="s">
        <v>391</v>
      </c>
      <c r="M31" s="205">
        <f>SUMIFS('SAGE IMPORT'!E:E,'SAGE IMPORT'!A:A,'SLAB-ROWS'!G31,'SAGE IMPORT'!B:B,'SLAB-ROWS'!H31,'SAGE IMPORT'!C:C,'SLAB-ROWS'!A31)</f>
        <v>1602.65</v>
      </c>
      <c r="N31" s="199" t="s">
        <v>391</v>
      </c>
    </row>
    <row r="32" spans="1:14" x14ac:dyDescent="0.2">
      <c r="A32" s="183" t="s">
        <v>111</v>
      </c>
      <c r="B32" s="184" t="s">
        <v>112</v>
      </c>
      <c r="C32" s="184"/>
      <c r="D32" s="185" t="str">
        <f t="shared" si="0"/>
        <v>****</v>
      </c>
      <c r="E32" s="185">
        <f t="shared" si="1"/>
        <v>41</v>
      </c>
      <c r="F32" s="185"/>
      <c r="G32" s="185" t="str">
        <f t="shared" si="2"/>
        <v>PLAN 2</v>
      </c>
      <c r="H32" s="186" t="str">
        <f t="shared" si="3"/>
        <v>ELV ALL</v>
      </c>
      <c r="I32" s="197">
        <f>SUMIFS('SAGE IMPORT'!Y:Y,'SAGE IMPORT'!A:A,'SLAB-ROWS'!G32,'SAGE IMPORT'!B:B,'SLAB-ROWS'!H32,'SAGE IMPORT'!C:C,'SLAB-ROWS'!A32)</f>
        <v>0</v>
      </c>
      <c r="J32" s="198">
        <f>SUMIFS('SAGE IMPORT'!K:K,'SAGE IMPORT'!A:A,'SLAB-ROWS'!G32,'SAGE IMPORT'!B:B,'SLAB-ROWS'!H32,'SAGE IMPORT'!C:C,'SLAB-ROWS'!A32)</f>
        <v>0</v>
      </c>
      <c r="K32" s="199">
        <f>SUMIFS('SAGE IMPORT'!Q:Q,'SAGE IMPORT'!A:A,'SLAB-ROWS'!G32,'SAGE IMPORT'!B:B,'SLAB-ROWS'!H32,'SAGE IMPORT'!C:C,'SLAB-ROWS'!A32)</f>
        <v>0</v>
      </c>
      <c r="L32" s="199" t="s">
        <v>393</v>
      </c>
      <c r="M32" s="205">
        <f>SUMIFS('SAGE IMPORT'!E:E,'SAGE IMPORT'!A:A,'SLAB-ROWS'!G32,'SAGE IMPORT'!B:B,'SLAB-ROWS'!H32,'SAGE IMPORT'!C:C,'SLAB-ROWS'!A32)</f>
        <v>0</v>
      </c>
      <c r="N32" s="199" t="s">
        <v>393</v>
      </c>
    </row>
    <row r="33" spans="1:14" x14ac:dyDescent="0.2">
      <c r="A33" s="183" t="s">
        <v>29</v>
      </c>
      <c r="B33" s="184" t="s">
        <v>30</v>
      </c>
      <c r="C33" s="184"/>
      <c r="D33" s="185" t="str">
        <f t="shared" si="0"/>
        <v>****</v>
      </c>
      <c r="E33" s="185">
        <f t="shared" si="1"/>
        <v>41</v>
      </c>
      <c r="F33" s="185"/>
      <c r="G33" s="185" t="str">
        <f t="shared" si="2"/>
        <v>PLAN 2</v>
      </c>
      <c r="H33" s="186" t="str">
        <f t="shared" si="3"/>
        <v>ELV ALL</v>
      </c>
      <c r="I33" s="197">
        <f>SUMIFS('SAGE IMPORT'!Y:Y,'SAGE IMPORT'!A:A,'SLAB-ROWS'!G33,'SAGE IMPORT'!B:B,'SLAB-ROWS'!H33,'SAGE IMPORT'!C:C,'SLAB-ROWS'!A33)</f>
        <v>89</v>
      </c>
      <c r="J33" s="198">
        <f>SUMIFS('SAGE IMPORT'!K:K,'SAGE IMPORT'!A:A,'SLAB-ROWS'!G33,'SAGE IMPORT'!B:B,'SLAB-ROWS'!H33,'SAGE IMPORT'!C:C,'SLAB-ROWS'!A33)</f>
        <v>4.58</v>
      </c>
      <c r="K33" s="199">
        <f>SUMIFS('SAGE IMPORT'!Q:Q,'SAGE IMPORT'!A:A,'SLAB-ROWS'!G33,'SAGE IMPORT'!B:B,'SLAB-ROWS'!H33,'SAGE IMPORT'!C:C,'SLAB-ROWS'!A33)</f>
        <v>0</v>
      </c>
      <c r="L33" s="199" t="s">
        <v>391</v>
      </c>
      <c r="M33" s="205">
        <f>SUMIFS('SAGE IMPORT'!E:E,'SAGE IMPORT'!A:A,'SLAB-ROWS'!G33,'SAGE IMPORT'!B:B,'SLAB-ROWS'!H33,'SAGE IMPORT'!C:C,'SLAB-ROWS'!A33)</f>
        <v>1602.65</v>
      </c>
      <c r="N33" s="199" t="s">
        <v>391</v>
      </c>
    </row>
    <row r="34" spans="1:14" x14ac:dyDescent="0.2">
      <c r="A34" s="183" t="s">
        <v>31</v>
      </c>
      <c r="B34" s="184" t="s">
        <v>61</v>
      </c>
      <c r="C34" s="184"/>
      <c r="D34" s="185" t="str">
        <f t="shared" si="0"/>
        <v>****</v>
      </c>
      <c r="E34" s="185">
        <f t="shared" si="1"/>
        <v>41</v>
      </c>
      <c r="F34" s="185"/>
      <c r="G34" s="185" t="str">
        <f t="shared" si="2"/>
        <v>PLAN 2</v>
      </c>
      <c r="H34" s="186" t="str">
        <f t="shared" si="3"/>
        <v>ELV ALL</v>
      </c>
      <c r="I34" s="197">
        <f>SUMIFS('SAGE IMPORT'!Y:Y,'SAGE IMPORT'!A:A,'SLAB-ROWS'!G34,'SAGE IMPORT'!B:B,'SLAB-ROWS'!H34,'SAGE IMPORT'!C:C,'SLAB-ROWS'!A34)</f>
        <v>129</v>
      </c>
      <c r="J34" s="198">
        <f>SUMIFS('SAGE IMPORT'!K:K,'SAGE IMPORT'!A:A,'SLAB-ROWS'!G34,'SAGE IMPORT'!B:B,'SLAB-ROWS'!H34,'SAGE IMPORT'!C:C,'SLAB-ROWS'!A34)</f>
        <v>0</v>
      </c>
      <c r="K34" s="199">
        <f>SUMIFS('SAGE IMPORT'!Q:Q,'SAGE IMPORT'!A:A,'SLAB-ROWS'!G34,'SAGE IMPORT'!B:B,'SLAB-ROWS'!H34,'SAGE IMPORT'!C:C,'SLAB-ROWS'!A34)</f>
        <v>39.559999999999995</v>
      </c>
      <c r="L34" s="199" t="s">
        <v>354</v>
      </c>
      <c r="M34" s="205">
        <f>SUMIFS('SAGE IMPORT'!E:E,'SAGE IMPORT'!A:A,'SLAB-ROWS'!G34,'SAGE IMPORT'!B:B,'SLAB-ROWS'!H34,'SAGE IMPORT'!C:C,'SLAB-ROWS'!A34)</f>
        <v>318.89999999999998</v>
      </c>
      <c r="N34" s="199" t="s">
        <v>354</v>
      </c>
    </row>
    <row r="35" spans="1:14" x14ac:dyDescent="0.2">
      <c r="A35" s="183" t="s">
        <v>34</v>
      </c>
      <c r="B35" s="184" t="s">
        <v>35</v>
      </c>
      <c r="C35" s="184"/>
      <c r="D35" s="185" t="str">
        <f t="shared" si="0"/>
        <v>****</v>
      </c>
      <c r="E35" s="185">
        <f t="shared" si="1"/>
        <v>41</v>
      </c>
      <c r="F35" s="185"/>
      <c r="G35" s="185" t="str">
        <f t="shared" si="2"/>
        <v>PLAN 2</v>
      </c>
      <c r="H35" s="186" t="str">
        <f t="shared" si="3"/>
        <v>ELV ALL</v>
      </c>
      <c r="I35" s="197">
        <f>SUMIFS('SAGE IMPORT'!Y:Y,'SAGE IMPORT'!A:A,'SLAB-ROWS'!G35,'SAGE IMPORT'!B:B,'SLAB-ROWS'!H35,'SAGE IMPORT'!C:C,'SLAB-ROWS'!A35)</f>
        <v>776</v>
      </c>
      <c r="J35" s="198">
        <f>SUMIFS('SAGE IMPORT'!K:K,'SAGE IMPORT'!A:A,'SLAB-ROWS'!G35,'SAGE IMPORT'!B:B,'SLAB-ROWS'!H35,'SAGE IMPORT'!C:C,'SLAB-ROWS'!A35)</f>
        <v>0</v>
      </c>
      <c r="K35" s="199">
        <f>SUMIFS('SAGE IMPORT'!Q:Q,'SAGE IMPORT'!A:A,'SLAB-ROWS'!G35,'SAGE IMPORT'!B:B,'SLAB-ROWS'!H35,'SAGE IMPORT'!C:C,'SLAB-ROWS'!A35)</f>
        <v>1762.79</v>
      </c>
      <c r="L35" s="199" t="s">
        <v>354</v>
      </c>
      <c r="M35" s="205">
        <f>SUMIFS('SAGE IMPORT'!E:E,'SAGE IMPORT'!A:A,'SLAB-ROWS'!G35,'SAGE IMPORT'!B:B,'SLAB-ROWS'!H35,'SAGE IMPORT'!C:C,'SLAB-ROWS'!A35)</f>
        <v>1762.79</v>
      </c>
      <c r="N35" s="199" t="s">
        <v>354</v>
      </c>
    </row>
    <row r="36" spans="1:14" x14ac:dyDescent="0.2">
      <c r="A36" s="183" t="s">
        <v>36</v>
      </c>
      <c r="B36" s="184" t="s">
        <v>113</v>
      </c>
      <c r="C36" s="184"/>
      <c r="D36" s="185" t="str">
        <f t="shared" si="0"/>
        <v>****</v>
      </c>
      <c r="E36" s="185">
        <f t="shared" si="1"/>
        <v>41</v>
      </c>
      <c r="F36" s="185"/>
      <c r="G36" s="185" t="str">
        <f t="shared" si="2"/>
        <v>PLAN 2</v>
      </c>
      <c r="H36" s="186" t="str">
        <f t="shared" si="3"/>
        <v>ELV ALL</v>
      </c>
      <c r="I36" s="197">
        <f>SUMIFS('SAGE IMPORT'!Y:Y,'SAGE IMPORT'!A:A,'SLAB-ROWS'!G36,'SAGE IMPORT'!B:B,'SLAB-ROWS'!H36,'SAGE IMPORT'!C:C,'SLAB-ROWS'!A36)</f>
        <v>194</v>
      </c>
      <c r="J36" s="198">
        <f>SUMIFS('SAGE IMPORT'!K:K,'SAGE IMPORT'!A:A,'SLAB-ROWS'!G36,'SAGE IMPORT'!B:B,'SLAB-ROWS'!H36,'SAGE IMPORT'!C:C,'SLAB-ROWS'!A36)</f>
        <v>0</v>
      </c>
      <c r="K36" s="199">
        <f>SUMIFS('SAGE IMPORT'!Q:Q,'SAGE IMPORT'!A:A,'SLAB-ROWS'!G36,'SAGE IMPORT'!B:B,'SLAB-ROWS'!H36,'SAGE IMPORT'!C:C,'SLAB-ROWS'!A36)</f>
        <v>226.85000000000002</v>
      </c>
      <c r="L36" s="199" t="s">
        <v>393</v>
      </c>
      <c r="M36" s="205">
        <f>SUMIFS('SAGE IMPORT'!E:E,'SAGE IMPORT'!A:A,'SLAB-ROWS'!G36,'SAGE IMPORT'!B:B,'SLAB-ROWS'!H36,'SAGE IMPORT'!C:C,'SLAB-ROWS'!A36)</f>
        <v>408</v>
      </c>
      <c r="N36" s="199" t="s">
        <v>393</v>
      </c>
    </row>
    <row r="37" spans="1:14" x14ac:dyDescent="0.2">
      <c r="A37" s="183" t="s">
        <v>57</v>
      </c>
      <c r="B37" s="184" t="s">
        <v>71</v>
      </c>
      <c r="C37" s="184"/>
      <c r="D37" s="185" t="str">
        <f t="shared" si="0"/>
        <v>****</v>
      </c>
      <c r="E37" s="185">
        <f t="shared" si="1"/>
        <v>41</v>
      </c>
      <c r="F37" s="185"/>
      <c r="G37" s="185" t="str">
        <f t="shared" si="2"/>
        <v>PLAN 2</v>
      </c>
      <c r="H37" s="186" t="str">
        <f t="shared" si="3"/>
        <v>ELV ALL</v>
      </c>
      <c r="I37" s="197">
        <f>SUMIFS('SAGE IMPORT'!Y:Y,'SAGE IMPORT'!A:A,'SLAB-ROWS'!G37,'SAGE IMPORT'!B:B,'SLAB-ROWS'!H37,'SAGE IMPORT'!C:C,'SLAB-ROWS'!A37)</f>
        <v>4</v>
      </c>
      <c r="J37" s="198">
        <f>SUMIFS('SAGE IMPORT'!K:K,'SAGE IMPORT'!A:A,'SLAB-ROWS'!G37,'SAGE IMPORT'!B:B,'SLAB-ROWS'!H37,'SAGE IMPORT'!C:C,'SLAB-ROWS'!A37)</f>
        <v>0</v>
      </c>
      <c r="K37" s="199">
        <f>SUMIFS('SAGE IMPORT'!Q:Q,'SAGE IMPORT'!A:A,'SLAB-ROWS'!G37,'SAGE IMPORT'!B:B,'SLAB-ROWS'!H37,'SAGE IMPORT'!C:C,'SLAB-ROWS'!A37)</f>
        <v>1</v>
      </c>
      <c r="L37" s="199" t="s">
        <v>397</v>
      </c>
      <c r="M37" s="205">
        <f>SUMIFS('SAGE IMPORT'!E:E,'SAGE IMPORT'!A:A,'SLAB-ROWS'!G37,'SAGE IMPORT'!B:B,'SLAB-ROWS'!H37,'SAGE IMPORT'!C:C,'SLAB-ROWS'!A37)</f>
        <v>7.52</v>
      </c>
      <c r="N37" s="199" t="s">
        <v>397</v>
      </c>
    </row>
    <row r="38" spans="1:14" x14ac:dyDescent="0.2">
      <c r="A38" s="183" t="s">
        <v>32</v>
      </c>
      <c r="B38" s="184" t="s">
        <v>62</v>
      </c>
      <c r="C38" s="184"/>
      <c r="D38" s="185" t="str">
        <f t="shared" si="0"/>
        <v>****</v>
      </c>
      <c r="E38" s="185">
        <f t="shared" si="1"/>
        <v>41</v>
      </c>
      <c r="F38" s="185"/>
      <c r="G38" s="185" t="str">
        <f t="shared" si="2"/>
        <v>PLAN 2</v>
      </c>
      <c r="H38" s="186" t="str">
        <f t="shared" si="3"/>
        <v>ELV ALL</v>
      </c>
      <c r="I38" s="197">
        <f>SUMIFS('SAGE IMPORT'!Y:Y,'SAGE IMPORT'!A:A,'SLAB-ROWS'!G38,'SAGE IMPORT'!B:B,'SLAB-ROWS'!H38,'SAGE IMPORT'!C:C,'SLAB-ROWS'!A38)</f>
        <v>250</v>
      </c>
      <c r="J38" s="198">
        <f>SUMIFS('SAGE IMPORT'!K:K,'SAGE IMPORT'!A:A,'SLAB-ROWS'!G38,'SAGE IMPORT'!B:B,'SLAB-ROWS'!H38,'SAGE IMPORT'!C:C,'SLAB-ROWS'!A38)</f>
        <v>0</v>
      </c>
      <c r="K38" s="199">
        <f>SUMIFS('SAGE IMPORT'!Q:Q,'SAGE IMPORT'!A:A,'SLAB-ROWS'!G38,'SAGE IMPORT'!B:B,'SLAB-ROWS'!H38,'SAGE IMPORT'!C:C,'SLAB-ROWS'!A38)</f>
        <v>35.549999999999997</v>
      </c>
      <c r="L38" s="199" t="s">
        <v>397</v>
      </c>
      <c r="M38" s="205">
        <f>SUMIFS('SAGE IMPORT'!E:E,'SAGE IMPORT'!A:A,'SLAB-ROWS'!G38,'SAGE IMPORT'!B:B,'SLAB-ROWS'!H38,'SAGE IMPORT'!C:C,'SLAB-ROWS'!A38)</f>
        <v>474.94000000000005</v>
      </c>
      <c r="N38" s="199" t="s">
        <v>397</v>
      </c>
    </row>
    <row r="39" spans="1:14" x14ac:dyDescent="0.2">
      <c r="A39" s="183" t="s">
        <v>33</v>
      </c>
      <c r="B39" s="184" t="s">
        <v>63</v>
      </c>
      <c r="C39" s="184"/>
      <c r="D39" s="185" t="str">
        <f t="shared" si="0"/>
        <v>****</v>
      </c>
      <c r="E39" s="185">
        <f t="shared" si="1"/>
        <v>41</v>
      </c>
      <c r="F39" s="185"/>
      <c r="G39" s="185" t="str">
        <f t="shared" si="2"/>
        <v>PLAN 2</v>
      </c>
      <c r="H39" s="186" t="str">
        <f t="shared" si="3"/>
        <v>ELV ALL</v>
      </c>
      <c r="I39" s="197">
        <f>SUMIFS('SAGE IMPORT'!Y:Y,'SAGE IMPORT'!A:A,'SLAB-ROWS'!G39,'SAGE IMPORT'!B:B,'SLAB-ROWS'!H39,'SAGE IMPORT'!C:C,'SLAB-ROWS'!A39)</f>
        <v>264</v>
      </c>
      <c r="J39" s="198">
        <f>SUMIFS('SAGE IMPORT'!K:K,'SAGE IMPORT'!A:A,'SLAB-ROWS'!G39,'SAGE IMPORT'!B:B,'SLAB-ROWS'!H39,'SAGE IMPORT'!C:C,'SLAB-ROWS'!A39)</f>
        <v>0</v>
      </c>
      <c r="K39" s="199">
        <f>SUMIFS('SAGE IMPORT'!Q:Q,'SAGE IMPORT'!A:A,'SLAB-ROWS'!G39,'SAGE IMPORT'!B:B,'SLAB-ROWS'!H39,'SAGE IMPORT'!C:C,'SLAB-ROWS'!A39)</f>
        <v>24.08</v>
      </c>
      <c r="L39" s="199" t="s">
        <v>397</v>
      </c>
      <c r="M39" s="205">
        <f>SUMIFS('SAGE IMPORT'!E:E,'SAGE IMPORT'!A:A,'SLAB-ROWS'!G39,'SAGE IMPORT'!B:B,'SLAB-ROWS'!H39,'SAGE IMPORT'!C:C,'SLAB-ROWS'!A39)</f>
        <v>502.38</v>
      </c>
      <c r="N39" s="199" t="s">
        <v>397</v>
      </c>
    </row>
    <row r="40" spans="1:14" x14ac:dyDescent="0.2">
      <c r="A40" s="183" t="s">
        <v>73</v>
      </c>
      <c r="B40" s="184" t="s">
        <v>72</v>
      </c>
      <c r="C40" s="184"/>
      <c r="D40" s="185" t="str">
        <f t="shared" si="0"/>
        <v>****</v>
      </c>
      <c r="E40" s="185">
        <f t="shared" si="1"/>
        <v>41</v>
      </c>
      <c r="F40" s="185"/>
      <c r="G40" s="185" t="str">
        <f t="shared" si="2"/>
        <v>PLAN 2</v>
      </c>
      <c r="H40" s="186" t="str">
        <f t="shared" si="3"/>
        <v>ELV ALL</v>
      </c>
      <c r="I40" s="197">
        <f>SUMIFS('SAGE IMPORT'!Y:Y,'SAGE IMPORT'!A:A,'SLAB-ROWS'!G40,'SAGE IMPORT'!B:B,'SLAB-ROWS'!H40,'SAGE IMPORT'!C:C,'SLAB-ROWS'!A40)</f>
        <v>0</v>
      </c>
      <c r="J40" s="198">
        <f>SUMIFS('SAGE IMPORT'!K:K,'SAGE IMPORT'!A:A,'SLAB-ROWS'!G40,'SAGE IMPORT'!B:B,'SLAB-ROWS'!H40,'SAGE IMPORT'!C:C,'SLAB-ROWS'!A40)</f>
        <v>0</v>
      </c>
      <c r="K40" s="199">
        <f>SUMIFS('SAGE IMPORT'!Q:Q,'SAGE IMPORT'!A:A,'SLAB-ROWS'!G40,'SAGE IMPORT'!B:B,'SLAB-ROWS'!H40,'SAGE IMPORT'!C:C,'SLAB-ROWS'!A40)</f>
        <v>0</v>
      </c>
      <c r="L40" s="199" t="s">
        <v>397</v>
      </c>
      <c r="M40" s="205">
        <f>SUMIFS('SAGE IMPORT'!E:E,'SAGE IMPORT'!A:A,'SLAB-ROWS'!G40,'SAGE IMPORT'!B:B,'SLAB-ROWS'!H40,'SAGE IMPORT'!C:C,'SLAB-ROWS'!A40)</f>
        <v>0</v>
      </c>
      <c r="N40" s="199" t="s">
        <v>397</v>
      </c>
    </row>
    <row r="41" spans="1:14" x14ac:dyDescent="0.2">
      <c r="A41" s="183" t="s">
        <v>114</v>
      </c>
      <c r="B41" s="184" t="s">
        <v>115</v>
      </c>
      <c r="C41" s="184"/>
      <c r="D41" s="185" t="str">
        <f t="shared" si="0"/>
        <v>****</v>
      </c>
      <c r="E41" s="185">
        <f t="shared" si="1"/>
        <v>41</v>
      </c>
      <c r="F41" s="185"/>
      <c r="G41" s="185" t="str">
        <f t="shared" si="2"/>
        <v>PLAN 2</v>
      </c>
      <c r="H41" s="186" t="str">
        <f t="shared" si="3"/>
        <v>ELV ALL</v>
      </c>
      <c r="I41" s="197">
        <f>SUMIFS('SAGE IMPORT'!Y:Y,'SAGE IMPORT'!A:A,'SLAB-ROWS'!G41,'SAGE IMPORT'!B:B,'SLAB-ROWS'!H41,'SAGE IMPORT'!C:C,'SLAB-ROWS'!A41)</f>
        <v>0</v>
      </c>
      <c r="J41" s="198">
        <f>SUMIFS('SAGE IMPORT'!K:K,'SAGE IMPORT'!A:A,'SLAB-ROWS'!G41,'SAGE IMPORT'!B:B,'SLAB-ROWS'!H41,'SAGE IMPORT'!C:C,'SLAB-ROWS'!A41)</f>
        <v>0</v>
      </c>
      <c r="K41" s="199">
        <f>SUMIFS('SAGE IMPORT'!Q:Q,'SAGE IMPORT'!A:A,'SLAB-ROWS'!G41,'SAGE IMPORT'!B:B,'SLAB-ROWS'!H41,'SAGE IMPORT'!C:C,'SLAB-ROWS'!A41)</f>
        <v>0</v>
      </c>
      <c r="L41" s="199" t="s">
        <v>397</v>
      </c>
      <c r="M41" s="205">
        <f>SUMIFS('SAGE IMPORT'!E:E,'SAGE IMPORT'!A:A,'SLAB-ROWS'!G41,'SAGE IMPORT'!B:B,'SLAB-ROWS'!H41,'SAGE IMPORT'!C:C,'SLAB-ROWS'!A41)</f>
        <v>0</v>
      </c>
      <c r="N41" s="199" t="s">
        <v>397</v>
      </c>
    </row>
    <row r="42" spans="1:14" x14ac:dyDescent="0.2">
      <c r="A42" s="183" t="s">
        <v>37</v>
      </c>
      <c r="B42" s="184" t="s">
        <v>64</v>
      </c>
      <c r="C42" s="184"/>
      <c r="D42" s="185" t="str">
        <f t="shared" si="0"/>
        <v>****</v>
      </c>
      <c r="E42" s="185">
        <f t="shared" si="1"/>
        <v>41</v>
      </c>
      <c r="F42" s="185"/>
      <c r="G42" s="185" t="str">
        <f t="shared" si="2"/>
        <v>PLAN 2</v>
      </c>
      <c r="H42" s="186" t="str">
        <f t="shared" si="3"/>
        <v>ELV ALL</v>
      </c>
      <c r="I42" s="197">
        <f>SUMIFS('SAGE IMPORT'!Y:Y,'SAGE IMPORT'!A:A,'SLAB-ROWS'!G42,'SAGE IMPORT'!B:B,'SLAB-ROWS'!H42,'SAGE IMPORT'!C:C,'SLAB-ROWS'!A42)</f>
        <v>86</v>
      </c>
      <c r="J42" s="198">
        <f>SUMIFS('SAGE IMPORT'!K:K,'SAGE IMPORT'!A:A,'SLAB-ROWS'!G42,'SAGE IMPORT'!B:B,'SLAB-ROWS'!H42,'SAGE IMPORT'!C:C,'SLAB-ROWS'!A42)</f>
        <v>0</v>
      </c>
      <c r="K42" s="199">
        <f>SUMIFS('SAGE IMPORT'!Q:Q,'SAGE IMPORT'!A:A,'SLAB-ROWS'!G42,'SAGE IMPORT'!B:B,'SLAB-ROWS'!H42,'SAGE IMPORT'!C:C,'SLAB-ROWS'!A42)</f>
        <v>143.81</v>
      </c>
      <c r="L42" s="199" t="s">
        <v>393</v>
      </c>
      <c r="M42" s="205">
        <f>SUMIFS('SAGE IMPORT'!E:E,'SAGE IMPORT'!A:A,'SLAB-ROWS'!G42,'SAGE IMPORT'!B:B,'SLAB-ROWS'!H42,'SAGE IMPORT'!C:C,'SLAB-ROWS'!A42)</f>
        <v>143.81</v>
      </c>
      <c r="N42" s="199" t="s">
        <v>393</v>
      </c>
    </row>
    <row r="43" spans="1:14" x14ac:dyDescent="0.2">
      <c r="A43" s="183" t="s">
        <v>38</v>
      </c>
      <c r="B43" s="184" t="s">
        <v>116</v>
      </c>
      <c r="C43" s="184"/>
      <c r="D43" s="185" t="str">
        <f t="shared" si="0"/>
        <v>****</v>
      </c>
      <c r="E43" s="185">
        <f t="shared" si="1"/>
        <v>41</v>
      </c>
      <c r="F43" s="185"/>
      <c r="G43" s="185" t="str">
        <f t="shared" si="2"/>
        <v>PLAN 2</v>
      </c>
      <c r="H43" s="186" t="str">
        <f t="shared" si="3"/>
        <v>ELV ALL</v>
      </c>
      <c r="I43" s="197">
        <f>SUMIFS('SAGE IMPORT'!Y:Y,'SAGE IMPORT'!A:A,'SLAB-ROWS'!G43,'SAGE IMPORT'!B:B,'SLAB-ROWS'!H43,'SAGE IMPORT'!C:C,'SLAB-ROWS'!A43)</f>
        <v>568</v>
      </c>
      <c r="J43" s="198">
        <f>SUMIFS('SAGE IMPORT'!K:K,'SAGE IMPORT'!A:A,'SLAB-ROWS'!G43,'SAGE IMPORT'!B:B,'SLAB-ROWS'!H43,'SAGE IMPORT'!C:C,'SLAB-ROWS'!A43)</f>
        <v>0</v>
      </c>
      <c r="K43" s="199">
        <f>SUMIFS('SAGE IMPORT'!Q:Q,'SAGE IMPORT'!A:A,'SLAB-ROWS'!G43,'SAGE IMPORT'!B:B,'SLAB-ROWS'!H43,'SAGE IMPORT'!C:C,'SLAB-ROWS'!A43)</f>
        <v>42</v>
      </c>
      <c r="L43" s="199" t="s">
        <v>393</v>
      </c>
      <c r="M43" s="205">
        <f>SUMIFS('SAGE IMPORT'!E:E,'SAGE IMPORT'!A:A,'SLAB-ROWS'!G43,'SAGE IMPORT'!B:B,'SLAB-ROWS'!H43,'SAGE IMPORT'!C:C,'SLAB-ROWS'!A43)</f>
        <v>42</v>
      </c>
      <c r="N43" s="199" t="s">
        <v>393</v>
      </c>
    </row>
    <row r="44" spans="1:14" x14ac:dyDescent="0.2">
      <c r="A44" s="183" t="s">
        <v>117</v>
      </c>
      <c r="B44" s="184" t="s">
        <v>118</v>
      </c>
      <c r="C44" s="184"/>
      <c r="D44" s="185" t="str">
        <f t="shared" si="0"/>
        <v>****</v>
      </c>
      <c r="E44" s="185">
        <f t="shared" si="1"/>
        <v>41</v>
      </c>
      <c r="F44" s="185"/>
      <c r="G44" s="185" t="str">
        <f t="shared" si="2"/>
        <v>PLAN 2</v>
      </c>
      <c r="H44" s="186" t="str">
        <f t="shared" si="3"/>
        <v>ELV ALL</v>
      </c>
      <c r="I44" s="197">
        <f>SUMIFS('SAGE IMPORT'!Y:Y,'SAGE IMPORT'!A:A,'SLAB-ROWS'!G44,'SAGE IMPORT'!B:B,'SLAB-ROWS'!H44,'SAGE IMPORT'!C:C,'SLAB-ROWS'!A44)</f>
        <v>0</v>
      </c>
      <c r="J44" s="198">
        <f>SUMIFS('SAGE IMPORT'!K:K,'SAGE IMPORT'!A:A,'SLAB-ROWS'!G44,'SAGE IMPORT'!B:B,'SLAB-ROWS'!H44,'SAGE IMPORT'!C:C,'SLAB-ROWS'!A44)</f>
        <v>0</v>
      </c>
      <c r="K44" s="199">
        <f>SUMIFS('SAGE IMPORT'!Q:Q,'SAGE IMPORT'!A:A,'SLAB-ROWS'!G44,'SAGE IMPORT'!B:B,'SLAB-ROWS'!H44,'SAGE IMPORT'!C:C,'SLAB-ROWS'!A44)</f>
        <v>0</v>
      </c>
      <c r="L44" s="199" t="s">
        <v>393</v>
      </c>
      <c r="M44" s="205">
        <f>SUMIFS('SAGE IMPORT'!E:E,'SAGE IMPORT'!A:A,'SLAB-ROWS'!G44,'SAGE IMPORT'!B:B,'SLAB-ROWS'!H44,'SAGE IMPORT'!C:C,'SLAB-ROWS'!A44)</f>
        <v>0</v>
      </c>
      <c r="N44" s="199" t="s">
        <v>393</v>
      </c>
    </row>
    <row r="45" spans="1:14" x14ac:dyDescent="0.2">
      <c r="A45" s="183" t="s">
        <v>119</v>
      </c>
      <c r="B45" s="184" t="s">
        <v>120</v>
      </c>
      <c r="C45" s="184"/>
      <c r="D45" s="185" t="str">
        <f t="shared" si="0"/>
        <v>****</v>
      </c>
      <c r="E45" s="185">
        <f t="shared" si="1"/>
        <v>41</v>
      </c>
      <c r="F45" s="185"/>
      <c r="G45" s="185" t="str">
        <f t="shared" si="2"/>
        <v>PLAN 2</v>
      </c>
      <c r="H45" s="186" t="str">
        <f t="shared" si="3"/>
        <v>ELV ALL</v>
      </c>
      <c r="I45" s="197">
        <f>SUMIFS('SAGE IMPORT'!Y:Y,'SAGE IMPORT'!A:A,'SLAB-ROWS'!G45,'SAGE IMPORT'!B:B,'SLAB-ROWS'!H45,'SAGE IMPORT'!C:C,'SLAB-ROWS'!A45)</f>
        <v>0</v>
      </c>
      <c r="J45" s="198">
        <f>SUMIFS('SAGE IMPORT'!K:K,'SAGE IMPORT'!A:A,'SLAB-ROWS'!G45,'SAGE IMPORT'!B:B,'SLAB-ROWS'!H45,'SAGE IMPORT'!C:C,'SLAB-ROWS'!A45)</f>
        <v>0</v>
      </c>
      <c r="K45" s="199">
        <f>SUMIFS('SAGE IMPORT'!Q:Q,'SAGE IMPORT'!A:A,'SLAB-ROWS'!G45,'SAGE IMPORT'!B:B,'SLAB-ROWS'!H45,'SAGE IMPORT'!C:C,'SLAB-ROWS'!A45)</f>
        <v>0</v>
      </c>
      <c r="L45" s="199" t="s">
        <v>393</v>
      </c>
      <c r="M45" s="205">
        <f>SUMIFS('SAGE IMPORT'!E:E,'SAGE IMPORT'!A:A,'SLAB-ROWS'!G45,'SAGE IMPORT'!B:B,'SLAB-ROWS'!H45,'SAGE IMPORT'!C:C,'SLAB-ROWS'!A45)</f>
        <v>0</v>
      </c>
      <c r="N45" s="199" t="s">
        <v>393</v>
      </c>
    </row>
    <row r="46" spans="1:14" x14ac:dyDescent="0.2">
      <c r="A46" s="183"/>
      <c r="B46" s="184"/>
      <c r="C46" s="184"/>
      <c r="D46" s="185" t="str">
        <f t="shared" si="0"/>
        <v>****</v>
      </c>
      <c r="E46" s="185">
        <f t="shared" si="1"/>
        <v>41</v>
      </c>
      <c r="F46" s="185"/>
      <c r="G46" s="185" t="str">
        <f t="shared" si="2"/>
        <v>PLAN 2</v>
      </c>
      <c r="H46" s="186" t="str">
        <f t="shared" si="3"/>
        <v>ELV ALL</v>
      </c>
      <c r="I46" s="197">
        <f>SUMIFS('SAGE IMPORT'!Y:Y,'SAGE IMPORT'!A:A,'SLAB-ROWS'!G46,'SAGE IMPORT'!B:B,'SLAB-ROWS'!H46,'SAGE IMPORT'!C:C,'SLAB-ROWS'!A46)</f>
        <v>0</v>
      </c>
      <c r="J46" s="198">
        <f>SUMIFS('SAGE IMPORT'!K:K,'SAGE IMPORT'!A:A,'SLAB-ROWS'!G46,'SAGE IMPORT'!B:B,'SLAB-ROWS'!H46,'SAGE IMPORT'!C:C,'SLAB-ROWS'!A46)</f>
        <v>0</v>
      </c>
      <c r="K46" s="199">
        <f>SUMIFS('SAGE IMPORT'!Q:Q,'SAGE IMPORT'!A:A,'SLAB-ROWS'!G46,'SAGE IMPORT'!B:B,'SLAB-ROWS'!H46,'SAGE IMPORT'!C:C,'SLAB-ROWS'!A46)</f>
        <v>0</v>
      </c>
      <c r="L46" s="199"/>
      <c r="M46" s="205">
        <f>SUMIFS('SAGE IMPORT'!E:E,'SAGE IMPORT'!A:A,'SLAB-ROWS'!G46,'SAGE IMPORT'!B:B,'SLAB-ROWS'!H46,'SAGE IMPORT'!C:C,'SLAB-ROWS'!A46)</f>
        <v>0</v>
      </c>
      <c r="N46" s="199"/>
    </row>
    <row r="47" spans="1:14" x14ac:dyDescent="0.2">
      <c r="A47" s="183" t="s">
        <v>124</v>
      </c>
      <c r="B47" s="184" t="s">
        <v>125</v>
      </c>
      <c r="C47" s="184"/>
      <c r="D47" s="185" t="str">
        <f t="shared" si="0"/>
        <v>****</v>
      </c>
      <c r="E47" s="185">
        <f t="shared" si="1"/>
        <v>41</v>
      </c>
      <c r="F47" s="185"/>
      <c r="G47" s="185" t="str">
        <f t="shared" si="2"/>
        <v>PLAN 2</v>
      </c>
      <c r="H47" s="186" t="str">
        <f t="shared" si="3"/>
        <v>ELV ALL</v>
      </c>
      <c r="I47" s="197">
        <f>SUMIFS('SAGE IMPORT'!Y:Y,'SAGE IMPORT'!A:A,'SLAB-ROWS'!G47,'SAGE IMPORT'!B:B,'SLAB-ROWS'!H47,'SAGE IMPORT'!C:C,'SLAB-ROWS'!A47)</f>
        <v>0</v>
      </c>
      <c r="J47" s="198">
        <f>SUMIFS('SAGE IMPORT'!K:K,'SAGE IMPORT'!A:A,'SLAB-ROWS'!G47,'SAGE IMPORT'!B:B,'SLAB-ROWS'!H47,'SAGE IMPORT'!C:C,'SLAB-ROWS'!A47)</f>
        <v>0</v>
      </c>
      <c r="K47" s="199">
        <f>SUMIFS('SAGE IMPORT'!Q:Q,'SAGE IMPORT'!A:A,'SLAB-ROWS'!G47,'SAGE IMPORT'!B:B,'SLAB-ROWS'!H47,'SAGE IMPORT'!C:C,'SLAB-ROWS'!A47)</f>
        <v>0</v>
      </c>
      <c r="L47" s="199" t="s">
        <v>354</v>
      </c>
      <c r="M47" s="205">
        <f>SUMIFS('SAGE IMPORT'!E:E,'SAGE IMPORT'!A:A,'SLAB-ROWS'!G47,'SAGE IMPORT'!B:B,'SLAB-ROWS'!H47,'SAGE IMPORT'!C:C,'SLAB-ROWS'!A47)</f>
        <v>0</v>
      </c>
      <c r="N47" s="199" t="s">
        <v>354</v>
      </c>
    </row>
    <row r="48" spans="1:14" x14ac:dyDescent="0.2">
      <c r="A48" s="183" t="s">
        <v>121</v>
      </c>
      <c r="B48" s="184" t="s">
        <v>126</v>
      </c>
      <c r="C48" s="184"/>
      <c r="D48" s="185" t="str">
        <f t="shared" si="0"/>
        <v>****</v>
      </c>
      <c r="E48" s="185">
        <f t="shared" si="1"/>
        <v>41</v>
      </c>
      <c r="F48" s="185"/>
      <c r="G48" s="185" t="str">
        <f t="shared" si="2"/>
        <v>PLAN 2</v>
      </c>
      <c r="H48" s="186" t="str">
        <f t="shared" si="3"/>
        <v>ELV ALL</v>
      </c>
      <c r="I48" s="197">
        <f>SUMIFS('SAGE IMPORT'!Y:Y,'SAGE IMPORT'!A:A,'SLAB-ROWS'!G48,'SAGE IMPORT'!B:B,'SLAB-ROWS'!H48,'SAGE IMPORT'!C:C,'SLAB-ROWS'!A48)</f>
        <v>0</v>
      </c>
      <c r="J48" s="198">
        <f>SUMIFS('SAGE IMPORT'!K:K,'SAGE IMPORT'!A:A,'SLAB-ROWS'!G48,'SAGE IMPORT'!B:B,'SLAB-ROWS'!H48,'SAGE IMPORT'!C:C,'SLAB-ROWS'!A48)</f>
        <v>0</v>
      </c>
      <c r="K48" s="199">
        <f>SUMIFS('SAGE IMPORT'!Q:Q,'SAGE IMPORT'!A:A,'SLAB-ROWS'!G48,'SAGE IMPORT'!B:B,'SLAB-ROWS'!H48,'SAGE IMPORT'!C:C,'SLAB-ROWS'!A48)</f>
        <v>0</v>
      </c>
      <c r="L48" s="199" t="s">
        <v>396</v>
      </c>
      <c r="M48" s="205">
        <f>SUMIFS('SAGE IMPORT'!E:E,'SAGE IMPORT'!A:A,'SLAB-ROWS'!G48,'SAGE IMPORT'!B:B,'SLAB-ROWS'!H48,'SAGE IMPORT'!C:C,'SLAB-ROWS'!A48)</f>
        <v>0</v>
      </c>
      <c r="N48" s="199" t="s">
        <v>396</v>
      </c>
    </row>
    <row r="49" spans="1:14" x14ac:dyDescent="0.2">
      <c r="A49" s="183" t="s">
        <v>122</v>
      </c>
      <c r="B49" s="184" t="s">
        <v>127</v>
      </c>
      <c r="C49" s="184"/>
      <c r="D49" s="185" t="str">
        <f t="shared" si="0"/>
        <v>****</v>
      </c>
      <c r="E49" s="185">
        <f t="shared" si="1"/>
        <v>41</v>
      </c>
      <c r="F49" s="185"/>
      <c r="G49" s="185" t="str">
        <f t="shared" si="2"/>
        <v>PLAN 2</v>
      </c>
      <c r="H49" s="186" t="str">
        <f t="shared" si="3"/>
        <v>ELV ALL</v>
      </c>
      <c r="I49" s="197">
        <f>SUMIFS('SAGE IMPORT'!Y:Y,'SAGE IMPORT'!A:A,'SLAB-ROWS'!G49,'SAGE IMPORT'!B:B,'SLAB-ROWS'!H49,'SAGE IMPORT'!C:C,'SLAB-ROWS'!A49)</f>
        <v>0</v>
      </c>
      <c r="J49" s="198">
        <f>SUMIFS('SAGE IMPORT'!K:K,'SAGE IMPORT'!A:A,'SLAB-ROWS'!G49,'SAGE IMPORT'!B:B,'SLAB-ROWS'!H49,'SAGE IMPORT'!C:C,'SLAB-ROWS'!A49)</f>
        <v>0</v>
      </c>
      <c r="K49" s="199">
        <f>SUMIFS('SAGE IMPORT'!Q:Q,'SAGE IMPORT'!A:A,'SLAB-ROWS'!G49,'SAGE IMPORT'!B:B,'SLAB-ROWS'!H49,'SAGE IMPORT'!C:C,'SLAB-ROWS'!A49)</f>
        <v>0</v>
      </c>
      <c r="L49" s="199" t="s">
        <v>396</v>
      </c>
      <c r="M49" s="205">
        <f>SUMIFS('SAGE IMPORT'!E:E,'SAGE IMPORT'!A:A,'SLAB-ROWS'!G49,'SAGE IMPORT'!B:B,'SLAB-ROWS'!H49,'SAGE IMPORT'!C:C,'SLAB-ROWS'!A49)</f>
        <v>0</v>
      </c>
      <c r="N49" s="199" t="s">
        <v>396</v>
      </c>
    </row>
    <row r="50" spans="1:14" x14ac:dyDescent="0.2">
      <c r="A50" s="183" t="s">
        <v>123</v>
      </c>
      <c r="B50" s="184" t="s">
        <v>128</v>
      </c>
      <c r="C50" s="184"/>
      <c r="D50" s="185" t="str">
        <f t="shared" si="0"/>
        <v>****</v>
      </c>
      <c r="E50" s="185">
        <f t="shared" si="1"/>
        <v>41</v>
      </c>
      <c r="F50" s="185"/>
      <c r="G50" s="185" t="str">
        <f t="shared" si="2"/>
        <v>PLAN 2</v>
      </c>
      <c r="H50" s="186" t="str">
        <f t="shared" si="3"/>
        <v>ELV ALL</v>
      </c>
      <c r="I50" s="197">
        <f>SUMIFS('SAGE IMPORT'!Y:Y,'SAGE IMPORT'!A:A,'SLAB-ROWS'!G50,'SAGE IMPORT'!B:B,'SLAB-ROWS'!H50,'SAGE IMPORT'!C:C,'SLAB-ROWS'!A50)</f>
        <v>0</v>
      </c>
      <c r="J50" s="198">
        <f>SUMIFS('SAGE IMPORT'!K:K,'SAGE IMPORT'!A:A,'SLAB-ROWS'!G50,'SAGE IMPORT'!B:B,'SLAB-ROWS'!H50,'SAGE IMPORT'!C:C,'SLAB-ROWS'!A50)</f>
        <v>0</v>
      </c>
      <c r="K50" s="199">
        <f>SUMIFS('SAGE IMPORT'!Q:Q,'SAGE IMPORT'!A:A,'SLAB-ROWS'!G50,'SAGE IMPORT'!B:B,'SLAB-ROWS'!H50,'SAGE IMPORT'!C:C,'SLAB-ROWS'!A50)</f>
        <v>0</v>
      </c>
      <c r="L50" s="199" t="s">
        <v>396</v>
      </c>
      <c r="M50" s="205">
        <f>SUMIFS('SAGE IMPORT'!E:E,'SAGE IMPORT'!A:A,'SLAB-ROWS'!G50,'SAGE IMPORT'!B:B,'SLAB-ROWS'!H50,'SAGE IMPORT'!C:C,'SLAB-ROWS'!A50)</f>
        <v>0</v>
      </c>
      <c r="N50" s="199" t="s">
        <v>396</v>
      </c>
    </row>
    <row r="51" spans="1:14" x14ac:dyDescent="0.2">
      <c r="A51" s="183" t="s">
        <v>76</v>
      </c>
      <c r="B51" s="184" t="s">
        <v>129</v>
      </c>
      <c r="C51" s="184"/>
      <c r="D51" s="185" t="str">
        <f t="shared" si="0"/>
        <v>****</v>
      </c>
      <c r="E51" s="185">
        <f t="shared" si="1"/>
        <v>41</v>
      </c>
      <c r="F51" s="185"/>
      <c r="G51" s="185" t="str">
        <f t="shared" si="2"/>
        <v>PLAN 2</v>
      </c>
      <c r="H51" s="186" t="str">
        <f t="shared" si="3"/>
        <v>ELV ALL</v>
      </c>
      <c r="I51" s="197">
        <f>SUMIFS('SAGE IMPORT'!Y:Y,'SAGE IMPORT'!A:A,'SLAB-ROWS'!G51,'SAGE IMPORT'!B:B,'SLAB-ROWS'!H51,'SAGE IMPORT'!C:C,'SLAB-ROWS'!A51)</f>
        <v>0</v>
      </c>
      <c r="J51" s="198">
        <f>SUMIFS('SAGE IMPORT'!K:K,'SAGE IMPORT'!A:A,'SLAB-ROWS'!G51,'SAGE IMPORT'!B:B,'SLAB-ROWS'!H51,'SAGE IMPORT'!C:C,'SLAB-ROWS'!A51)</f>
        <v>0</v>
      </c>
      <c r="K51" s="199">
        <f>SUMIFS('SAGE IMPORT'!Q:Q,'SAGE IMPORT'!A:A,'SLAB-ROWS'!G51,'SAGE IMPORT'!B:B,'SLAB-ROWS'!H51,'SAGE IMPORT'!C:C,'SLAB-ROWS'!A51)</f>
        <v>0</v>
      </c>
      <c r="L51" s="199" t="s">
        <v>395</v>
      </c>
      <c r="M51" s="205">
        <f>SUMIFS('SAGE IMPORT'!E:E,'SAGE IMPORT'!A:A,'SLAB-ROWS'!G51,'SAGE IMPORT'!B:B,'SLAB-ROWS'!H51,'SAGE IMPORT'!C:C,'SLAB-ROWS'!A51)</f>
        <v>0</v>
      </c>
      <c r="N51" s="199" t="s">
        <v>395</v>
      </c>
    </row>
    <row r="52" spans="1:14" x14ac:dyDescent="0.2">
      <c r="A52" s="183"/>
      <c r="B52" s="451" t="s">
        <v>621</v>
      </c>
      <c r="C52" s="452"/>
      <c r="D52" s="453"/>
      <c r="E52" s="453"/>
      <c r="F52" s="453"/>
      <c r="G52" s="453" t="str">
        <f t="shared" si="2"/>
        <v>PLAN 2</v>
      </c>
      <c r="H52" s="454" t="str">
        <f t="shared" si="3"/>
        <v>ELV ALL</v>
      </c>
      <c r="I52" s="455"/>
      <c r="J52" s="456"/>
      <c r="K52" s="457">
        <f>SUMIFS('SAGE IMPORT'!Q:Q,'SAGE IMPORT'!A:A,'SLAB-ROWS'!G52,'SAGE IMPORT'!B:B,'SLAB-ROWS'!H52,'SAGE IMPORT'!D:D,'SLAB-ROWS'!B52)</f>
        <v>0</v>
      </c>
      <c r="L52" s="457" t="s">
        <v>395</v>
      </c>
      <c r="M52" s="458"/>
      <c r="N52" s="457"/>
    </row>
    <row r="53" spans="1:14" x14ac:dyDescent="0.2">
      <c r="A53" s="183" t="s">
        <v>130</v>
      </c>
      <c r="B53" s="184" t="s">
        <v>131</v>
      </c>
      <c r="C53" s="184"/>
      <c r="D53" s="185" t="str">
        <f>D51</f>
        <v>****</v>
      </c>
      <c r="E53" s="185">
        <f>E51</f>
        <v>41</v>
      </c>
      <c r="F53" s="185"/>
      <c r="G53" s="185" t="str">
        <f>G51</f>
        <v>PLAN 2</v>
      </c>
      <c r="H53" s="186" t="str">
        <f>H51</f>
        <v>ELV ALL</v>
      </c>
      <c r="I53" s="197">
        <f>SUMIFS('SAGE IMPORT'!Y:Y,'SAGE IMPORT'!A:A,'SLAB-ROWS'!G53,'SAGE IMPORT'!B:B,'SLAB-ROWS'!H53,'SAGE IMPORT'!C:C,'SLAB-ROWS'!A53)</f>
        <v>0</v>
      </c>
      <c r="J53" s="198">
        <f>SUMIFS('SAGE IMPORT'!K:K,'SAGE IMPORT'!A:A,'SLAB-ROWS'!G53,'SAGE IMPORT'!B:B,'SLAB-ROWS'!H53,'SAGE IMPORT'!C:C,'SLAB-ROWS'!A53)</f>
        <v>0</v>
      </c>
      <c r="K53" s="199">
        <f>SUMIFS('SAGE IMPORT'!Q:Q,'SAGE IMPORT'!A:A,'SLAB-ROWS'!G53,'SAGE IMPORT'!B:B,'SLAB-ROWS'!H53,'SAGE IMPORT'!C:C,'SLAB-ROWS'!A53)</f>
        <v>0</v>
      </c>
      <c r="L53" s="199" t="s">
        <v>395</v>
      </c>
      <c r="M53" s="205">
        <f>SUMIFS('SAGE IMPORT'!E:E,'SAGE IMPORT'!A:A,'SLAB-ROWS'!G53,'SAGE IMPORT'!B:B,'SLAB-ROWS'!H53,'SAGE IMPORT'!C:C,'SLAB-ROWS'!A53)</f>
        <v>0</v>
      </c>
      <c r="N53" s="199" t="s">
        <v>395</v>
      </c>
    </row>
    <row r="54" spans="1:14" x14ac:dyDescent="0.2">
      <c r="A54" s="183"/>
      <c r="B54" s="184"/>
      <c r="C54" s="184"/>
      <c r="D54" s="185" t="str">
        <f t="shared" si="0"/>
        <v>****</v>
      </c>
      <c r="E54" s="185">
        <f t="shared" si="1"/>
        <v>41</v>
      </c>
      <c r="F54" s="185"/>
      <c r="G54" s="185" t="str">
        <f t="shared" si="2"/>
        <v>PLAN 2</v>
      </c>
      <c r="H54" s="186" t="str">
        <f t="shared" si="3"/>
        <v>ELV ALL</v>
      </c>
      <c r="I54" s="197">
        <f>SUMIFS('SAGE IMPORT'!Y:Y,'SAGE IMPORT'!A:A,'SLAB-ROWS'!G54,'SAGE IMPORT'!B:B,'SLAB-ROWS'!H54,'SAGE IMPORT'!C:C,'SLAB-ROWS'!A54)</f>
        <v>0</v>
      </c>
      <c r="J54" s="198">
        <f>SUMIFS('SAGE IMPORT'!K:K,'SAGE IMPORT'!A:A,'SLAB-ROWS'!G54,'SAGE IMPORT'!B:B,'SLAB-ROWS'!H54,'SAGE IMPORT'!C:C,'SLAB-ROWS'!A54)</f>
        <v>0</v>
      </c>
      <c r="K54" s="199">
        <f>SUMIFS('SAGE IMPORT'!Q:Q,'SAGE IMPORT'!A:A,'SLAB-ROWS'!G54,'SAGE IMPORT'!B:B,'SLAB-ROWS'!H54,'SAGE IMPORT'!C:C,'SLAB-ROWS'!A54)</f>
        <v>0</v>
      </c>
      <c r="L54" s="199"/>
      <c r="M54" s="205">
        <f>SUMIFS('SAGE IMPORT'!E:E,'SAGE IMPORT'!A:A,'SLAB-ROWS'!G54,'SAGE IMPORT'!B:B,'SLAB-ROWS'!H54,'SAGE IMPORT'!C:C,'SLAB-ROWS'!A54)</f>
        <v>0</v>
      </c>
      <c r="N54" s="199"/>
    </row>
    <row r="55" spans="1:14" x14ac:dyDescent="0.2">
      <c r="A55" s="183" t="s">
        <v>39</v>
      </c>
      <c r="B55" s="184" t="s">
        <v>40</v>
      </c>
      <c r="C55" s="184"/>
      <c r="D55" s="185" t="str">
        <f t="shared" si="0"/>
        <v>****</v>
      </c>
      <c r="E55" s="185">
        <f t="shared" si="1"/>
        <v>41</v>
      </c>
      <c r="F55" s="185"/>
      <c r="G55" s="185" t="str">
        <f t="shared" si="2"/>
        <v>PLAN 2</v>
      </c>
      <c r="H55" s="186" t="str">
        <f t="shared" si="3"/>
        <v>ELV ALL</v>
      </c>
      <c r="I55" s="197">
        <f>SUMIFS('SAGE IMPORT'!Y:Y,'SAGE IMPORT'!A:A,'SLAB-ROWS'!G55,'SAGE IMPORT'!B:B,'SLAB-ROWS'!H55,'SAGE IMPORT'!C:C,'SLAB-ROWS'!A55)</f>
        <v>252</v>
      </c>
      <c r="J55" s="198">
        <f>SUMIFS('SAGE IMPORT'!K:K,'SAGE IMPORT'!A:A,'SLAB-ROWS'!G55,'SAGE IMPORT'!B:B,'SLAB-ROWS'!H55,'SAGE IMPORT'!C:C,'SLAB-ROWS'!A55)</f>
        <v>12.33</v>
      </c>
      <c r="K55" s="199">
        <f>SUMIFS('SAGE IMPORT'!Q:Q,'SAGE IMPORT'!A:A,'SLAB-ROWS'!G55,'SAGE IMPORT'!B:B,'SLAB-ROWS'!H55,'SAGE IMPORT'!C:C,'SLAB-ROWS'!A55)</f>
        <v>0</v>
      </c>
      <c r="L55" s="199" t="s">
        <v>391</v>
      </c>
      <c r="M55" s="205">
        <f>SUMIFS('SAGE IMPORT'!E:E,'SAGE IMPORT'!A:A,'SLAB-ROWS'!G55,'SAGE IMPORT'!B:B,'SLAB-ROWS'!H55,'SAGE IMPORT'!C:C,'SLAB-ROWS'!A55)</f>
        <v>1602.65</v>
      </c>
      <c r="N55" s="199" t="s">
        <v>391</v>
      </c>
    </row>
    <row r="56" spans="1:14" x14ac:dyDescent="0.2">
      <c r="A56" s="183" t="s">
        <v>132</v>
      </c>
      <c r="B56" s="184" t="s">
        <v>135</v>
      </c>
      <c r="C56" s="184"/>
      <c r="D56" s="185" t="str">
        <f t="shared" si="0"/>
        <v>****</v>
      </c>
      <c r="E56" s="185">
        <f t="shared" si="1"/>
        <v>41</v>
      </c>
      <c r="F56" s="185"/>
      <c r="G56" s="185" t="str">
        <f t="shared" si="2"/>
        <v>PLAN 2</v>
      </c>
      <c r="H56" s="186" t="str">
        <f t="shared" si="3"/>
        <v>ELV ALL</v>
      </c>
      <c r="I56" s="197">
        <f>SUMIFS('SAGE IMPORT'!Y:Y,'SAGE IMPORT'!A:A,'SLAB-ROWS'!G56,'SAGE IMPORT'!B:B,'SLAB-ROWS'!H56,'SAGE IMPORT'!C:C,'SLAB-ROWS'!A56)</f>
        <v>0</v>
      </c>
      <c r="J56" s="198">
        <f>SUMIFS('SAGE IMPORT'!K:K,'SAGE IMPORT'!A:A,'SLAB-ROWS'!G56,'SAGE IMPORT'!B:B,'SLAB-ROWS'!H56,'SAGE IMPORT'!C:C,'SLAB-ROWS'!A56)</f>
        <v>0</v>
      </c>
      <c r="K56" s="199">
        <f>SUMIFS('SAGE IMPORT'!Q:Q,'SAGE IMPORT'!A:A,'SLAB-ROWS'!G56,'SAGE IMPORT'!B:B,'SLAB-ROWS'!H56,'SAGE IMPORT'!C:C,'SLAB-ROWS'!A56)</f>
        <v>0</v>
      </c>
      <c r="L56" s="199" t="s">
        <v>391</v>
      </c>
      <c r="M56" s="205">
        <f>SUMIFS('SAGE IMPORT'!E:E,'SAGE IMPORT'!A:A,'SLAB-ROWS'!G56,'SAGE IMPORT'!B:B,'SLAB-ROWS'!H56,'SAGE IMPORT'!C:C,'SLAB-ROWS'!A56)</f>
        <v>0</v>
      </c>
      <c r="N56" s="199" t="s">
        <v>391</v>
      </c>
    </row>
    <row r="57" spans="1:14" x14ac:dyDescent="0.2">
      <c r="A57" s="183" t="s">
        <v>133</v>
      </c>
      <c r="B57" s="184" t="s">
        <v>136</v>
      </c>
      <c r="C57" s="184"/>
      <c r="D57" s="185" t="str">
        <f t="shared" si="0"/>
        <v>****</v>
      </c>
      <c r="E57" s="185">
        <f t="shared" si="1"/>
        <v>41</v>
      </c>
      <c r="F57" s="185"/>
      <c r="G57" s="185" t="str">
        <f t="shared" si="2"/>
        <v>PLAN 2</v>
      </c>
      <c r="H57" s="186" t="str">
        <f t="shared" si="3"/>
        <v>ELV ALL</v>
      </c>
      <c r="I57" s="197">
        <f>SUMIFS('SAGE IMPORT'!Y:Y,'SAGE IMPORT'!A:A,'SLAB-ROWS'!G57,'SAGE IMPORT'!B:B,'SLAB-ROWS'!H57,'SAGE IMPORT'!C:C,'SLAB-ROWS'!A57)</f>
        <v>0</v>
      </c>
      <c r="J57" s="198">
        <f>SUMIFS('SAGE IMPORT'!K:K,'SAGE IMPORT'!A:A,'SLAB-ROWS'!G57,'SAGE IMPORT'!B:B,'SLAB-ROWS'!H57,'SAGE IMPORT'!C:C,'SLAB-ROWS'!A57)</f>
        <v>0</v>
      </c>
      <c r="K57" s="199">
        <f>SUMIFS('SAGE IMPORT'!Q:Q,'SAGE IMPORT'!A:A,'SLAB-ROWS'!G57,'SAGE IMPORT'!B:B,'SLAB-ROWS'!H57,'SAGE IMPORT'!C:C,'SLAB-ROWS'!A57)</f>
        <v>0</v>
      </c>
      <c r="L57" s="199" t="s">
        <v>391</v>
      </c>
      <c r="M57" s="205">
        <f>SUMIFS('SAGE IMPORT'!E:E,'SAGE IMPORT'!A:A,'SLAB-ROWS'!G57,'SAGE IMPORT'!B:B,'SLAB-ROWS'!H57,'SAGE IMPORT'!C:C,'SLAB-ROWS'!A57)</f>
        <v>0</v>
      </c>
      <c r="N57" s="199" t="s">
        <v>391</v>
      </c>
    </row>
    <row r="58" spans="1:14" x14ac:dyDescent="0.2">
      <c r="A58" s="183" t="s">
        <v>134</v>
      </c>
      <c r="B58" s="184" t="s">
        <v>137</v>
      </c>
      <c r="C58" s="184"/>
      <c r="D58" s="185" t="str">
        <f t="shared" si="0"/>
        <v>****</v>
      </c>
      <c r="E58" s="185">
        <f t="shared" si="1"/>
        <v>41</v>
      </c>
      <c r="F58" s="185"/>
      <c r="G58" s="185" t="str">
        <f t="shared" si="2"/>
        <v>PLAN 2</v>
      </c>
      <c r="H58" s="186" t="str">
        <f t="shared" si="3"/>
        <v>ELV ALL</v>
      </c>
      <c r="I58" s="197">
        <f>SUMIFS('SAGE IMPORT'!Y:Y,'SAGE IMPORT'!A:A,'SLAB-ROWS'!G58,'SAGE IMPORT'!B:B,'SLAB-ROWS'!H58,'SAGE IMPORT'!C:C,'SLAB-ROWS'!A58)</f>
        <v>0</v>
      </c>
      <c r="J58" s="198">
        <f>SUMIFS('SAGE IMPORT'!K:K,'SAGE IMPORT'!A:A,'SLAB-ROWS'!G58,'SAGE IMPORT'!B:B,'SLAB-ROWS'!H58,'SAGE IMPORT'!C:C,'SLAB-ROWS'!A58)</f>
        <v>0</v>
      </c>
      <c r="K58" s="199">
        <f>SUMIFS('SAGE IMPORT'!Q:Q,'SAGE IMPORT'!A:A,'SLAB-ROWS'!G58,'SAGE IMPORT'!B:B,'SLAB-ROWS'!H58,'SAGE IMPORT'!C:C,'SLAB-ROWS'!A58)</f>
        <v>0</v>
      </c>
      <c r="L58" s="199" t="s">
        <v>398</v>
      </c>
      <c r="M58" s="205">
        <f>SUMIFS('SAGE IMPORT'!E:E,'SAGE IMPORT'!A:A,'SLAB-ROWS'!G58,'SAGE IMPORT'!B:B,'SLAB-ROWS'!H58,'SAGE IMPORT'!C:C,'SLAB-ROWS'!A58)</f>
        <v>0</v>
      </c>
      <c r="N58" s="199" t="s">
        <v>398</v>
      </c>
    </row>
    <row r="59" spans="1:14" x14ac:dyDescent="0.2">
      <c r="A59" s="183" t="s">
        <v>41</v>
      </c>
      <c r="B59" s="184" t="s">
        <v>137</v>
      </c>
      <c r="C59" s="184"/>
      <c r="D59" s="185" t="str">
        <f t="shared" si="0"/>
        <v>****</v>
      </c>
      <c r="E59" s="185">
        <f t="shared" si="1"/>
        <v>41</v>
      </c>
      <c r="F59" s="185"/>
      <c r="G59" s="185" t="str">
        <f t="shared" si="2"/>
        <v>PLAN 2</v>
      </c>
      <c r="H59" s="186" t="str">
        <f t="shared" si="3"/>
        <v>ELV ALL</v>
      </c>
      <c r="I59" s="197">
        <f>SUMIFS('SAGE IMPORT'!Y:Y,'SAGE IMPORT'!A:A,'SLAB-ROWS'!G59,'SAGE IMPORT'!B:B,'SLAB-ROWS'!H59,'SAGE IMPORT'!C:C,'SLAB-ROWS'!A59)</f>
        <v>67</v>
      </c>
      <c r="J59" s="198">
        <f>SUMIFS('SAGE IMPORT'!K:K,'SAGE IMPORT'!A:A,'SLAB-ROWS'!G59,'SAGE IMPORT'!B:B,'SLAB-ROWS'!H59,'SAGE IMPORT'!C:C,'SLAB-ROWS'!A59)</f>
        <v>0</v>
      </c>
      <c r="K59" s="199">
        <f>SUMIFS('SAGE IMPORT'!Q:Q,'SAGE IMPORT'!A:A,'SLAB-ROWS'!G59,'SAGE IMPORT'!B:B,'SLAB-ROWS'!H59,'SAGE IMPORT'!C:C,'SLAB-ROWS'!A59)</f>
        <v>4</v>
      </c>
      <c r="L59" s="199" t="s">
        <v>391</v>
      </c>
      <c r="M59" s="205">
        <f>SUMIFS('SAGE IMPORT'!E:E,'SAGE IMPORT'!A:A,'SLAB-ROWS'!G59,'SAGE IMPORT'!B:B,'SLAB-ROWS'!H59,'SAGE IMPORT'!C:C,'SLAB-ROWS'!A59)</f>
        <v>4</v>
      </c>
      <c r="N59" s="199" t="s">
        <v>391</v>
      </c>
    </row>
    <row r="60" spans="1:14" x14ac:dyDescent="0.2">
      <c r="A60" s="183" t="s">
        <v>497</v>
      </c>
      <c r="B60" s="184" t="s">
        <v>505</v>
      </c>
      <c r="C60" s="184"/>
      <c r="D60" s="185" t="str">
        <f t="shared" si="0"/>
        <v>****</v>
      </c>
      <c r="E60" s="185">
        <f t="shared" si="1"/>
        <v>41</v>
      </c>
      <c r="F60" s="185"/>
      <c r="G60" s="185" t="str">
        <f t="shared" si="2"/>
        <v>PLAN 2</v>
      </c>
      <c r="H60" s="186" t="str">
        <f t="shared" si="3"/>
        <v>ELV ALL</v>
      </c>
      <c r="I60" s="197">
        <f>SUMIFS('SAGE IMPORT'!Y:Y,'SAGE IMPORT'!A:A,'SLAB-ROWS'!G60,'SAGE IMPORT'!B:B,'SLAB-ROWS'!H60,'SAGE IMPORT'!C:C,'SLAB-ROWS'!A60)</f>
        <v>0</v>
      </c>
      <c r="J60" s="198">
        <f>SUMIFS('SAGE IMPORT'!K:K,'SAGE IMPORT'!A:A,'SLAB-ROWS'!G60,'SAGE IMPORT'!B:B,'SLAB-ROWS'!H60,'SAGE IMPORT'!C:C,'SLAB-ROWS'!A60)</f>
        <v>0</v>
      </c>
      <c r="K60" s="199">
        <f>SUMIFS('SAGE IMPORT'!Q:Q,'SAGE IMPORT'!A:A,'SLAB-ROWS'!G60,'SAGE IMPORT'!B:B,'SLAB-ROWS'!H60,'SAGE IMPORT'!C:C,'SLAB-ROWS'!A60)</f>
        <v>0</v>
      </c>
      <c r="L60" s="199" t="s">
        <v>397</v>
      </c>
      <c r="M60" s="205">
        <f>SUMIFS('SAGE IMPORT'!E:E,'SAGE IMPORT'!A:A,'SLAB-ROWS'!G60,'SAGE IMPORT'!B:B,'SLAB-ROWS'!H60,'SAGE IMPORT'!C:C,'SLAB-ROWS'!A60)</f>
        <v>0</v>
      </c>
      <c r="N60" s="199" t="s">
        <v>391</v>
      </c>
    </row>
    <row r="61" spans="1:14" x14ac:dyDescent="0.2">
      <c r="A61" s="183" t="s">
        <v>501</v>
      </c>
      <c r="B61" s="184" t="s">
        <v>506</v>
      </c>
      <c r="C61" s="184"/>
      <c r="D61" s="185" t="str">
        <f t="shared" si="0"/>
        <v>****</v>
      </c>
      <c r="E61" s="185">
        <f t="shared" si="1"/>
        <v>41</v>
      </c>
      <c r="F61" s="185"/>
      <c r="G61" s="185" t="str">
        <f t="shared" si="2"/>
        <v>PLAN 2</v>
      </c>
      <c r="H61" s="186" t="str">
        <f t="shared" si="3"/>
        <v>ELV ALL</v>
      </c>
      <c r="I61" s="197">
        <f>SUMIFS('SAGE IMPORT'!Y:Y,'SAGE IMPORT'!A:A,'SLAB-ROWS'!G61,'SAGE IMPORT'!B:B,'SLAB-ROWS'!H61,'SAGE IMPORT'!C:C,'SLAB-ROWS'!A61)</f>
        <v>0</v>
      </c>
      <c r="J61" s="198">
        <f>SUMIFS('SAGE IMPORT'!K:K,'SAGE IMPORT'!A:A,'SLAB-ROWS'!G61,'SAGE IMPORT'!B:B,'SLAB-ROWS'!H61,'SAGE IMPORT'!C:C,'SLAB-ROWS'!A61)</f>
        <v>0</v>
      </c>
      <c r="K61" s="199">
        <f>SUMIFS('SAGE IMPORT'!Q:Q,'SAGE IMPORT'!A:A,'SLAB-ROWS'!G61,'SAGE IMPORT'!B:B,'SLAB-ROWS'!H61,'SAGE IMPORT'!C:C,'SLAB-ROWS'!A61)</f>
        <v>0</v>
      </c>
      <c r="L61" s="199" t="s">
        <v>397</v>
      </c>
      <c r="M61" s="205">
        <f>SUMIFS('SAGE IMPORT'!E:E,'SAGE IMPORT'!A:A,'SLAB-ROWS'!G61,'SAGE IMPORT'!B:B,'SLAB-ROWS'!H61,'SAGE IMPORT'!C:C,'SLAB-ROWS'!A61)</f>
        <v>0</v>
      </c>
      <c r="N61" s="199" t="s">
        <v>391</v>
      </c>
    </row>
    <row r="62" spans="1:14" x14ac:dyDescent="0.2">
      <c r="A62" s="183" t="s">
        <v>502</v>
      </c>
      <c r="B62" s="184" t="s">
        <v>507</v>
      </c>
      <c r="C62" s="184"/>
      <c r="D62" s="185" t="str">
        <f t="shared" si="0"/>
        <v>****</v>
      </c>
      <c r="E62" s="185">
        <f t="shared" si="1"/>
        <v>41</v>
      </c>
      <c r="F62" s="185"/>
      <c r="G62" s="185" t="str">
        <f t="shared" si="2"/>
        <v>PLAN 2</v>
      </c>
      <c r="H62" s="186" t="str">
        <f t="shared" si="3"/>
        <v>ELV ALL</v>
      </c>
      <c r="I62" s="197">
        <f>SUMIFS('SAGE IMPORT'!Y:Y,'SAGE IMPORT'!A:A,'SLAB-ROWS'!G62,'SAGE IMPORT'!B:B,'SLAB-ROWS'!H62,'SAGE IMPORT'!C:C,'SLAB-ROWS'!A62)</f>
        <v>0</v>
      </c>
      <c r="J62" s="198">
        <f>SUMIFS('SAGE IMPORT'!K:K,'SAGE IMPORT'!A:A,'SLAB-ROWS'!G62,'SAGE IMPORT'!B:B,'SLAB-ROWS'!H62,'SAGE IMPORT'!C:C,'SLAB-ROWS'!A62)</f>
        <v>0</v>
      </c>
      <c r="K62" s="199">
        <f>SUMIFS('SAGE IMPORT'!Q:Q,'SAGE IMPORT'!A:A,'SLAB-ROWS'!G62,'SAGE IMPORT'!B:B,'SLAB-ROWS'!H62,'SAGE IMPORT'!C:C,'SLAB-ROWS'!A62)</f>
        <v>0</v>
      </c>
      <c r="L62" s="199" t="s">
        <v>397</v>
      </c>
      <c r="M62" s="205">
        <f>SUMIFS('SAGE IMPORT'!E:E,'SAGE IMPORT'!A:A,'SLAB-ROWS'!G62,'SAGE IMPORT'!B:B,'SLAB-ROWS'!H62,'SAGE IMPORT'!C:C,'SLAB-ROWS'!A62)</f>
        <v>0</v>
      </c>
      <c r="N62" s="199" t="s">
        <v>391</v>
      </c>
    </row>
    <row r="63" spans="1:14" x14ac:dyDescent="0.2">
      <c r="A63" s="183" t="s">
        <v>503</v>
      </c>
      <c r="B63" s="184" t="s">
        <v>508</v>
      </c>
      <c r="C63" s="184"/>
      <c r="D63" s="185" t="str">
        <f t="shared" si="0"/>
        <v>****</v>
      </c>
      <c r="E63" s="185">
        <f t="shared" si="1"/>
        <v>41</v>
      </c>
      <c r="F63" s="185"/>
      <c r="G63" s="185" t="str">
        <f t="shared" si="2"/>
        <v>PLAN 2</v>
      </c>
      <c r="H63" s="186" t="str">
        <f t="shared" si="3"/>
        <v>ELV ALL</v>
      </c>
      <c r="I63" s="197">
        <f>SUMIFS('SAGE IMPORT'!Y:Y,'SAGE IMPORT'!A:A,'SLAB-ROWS'!G63,'SAGE IMPORT'!B:B,'SLAB-ROWS'!H63,'SAGE IMPORT'!C:C,'SLAB-ROWS'!A63)</f>
        <v>0</v>
      </c>
      <c r="J63" s="198">
        <f>SUMIFS('SAGE IMPORT'!K:K,'SAGE IMPORT'!A:A,'SLAB-ROWS'!G63,'SAGE IMPORT'!B:B,'SLAB-ROWS'!H63,'SAGE IMPORT'!C:C,'SLAB-ROWS'!A63)</f>
        <v>0</v>
      </c>
      <c r="K63" s="199">
        <f>SUMIFS('SAGE IMPORT'!Q:Q,'SAGE IMPORT'!A:A,'SLAB-ROWS'!G63,'SAGE IMPORT'!B:B,'SLAB-ROWS'!H63,'SAGE IMPORT'!C:C,'SLAB-ROWS'!A63)</f>
        <v>0</v>
      </c>
      <c r="L63" s="199" t="s">
        <v>397</v>
      </c>
      <c r="M63" s="205">
        <f>SUMIFS('SAGE IMPORT'!E:E,'SAGE IMPORT'!A:A,'SLAB-ROWS'!G63,'SAGE IMPORT'!B:B,'SLAB-ROWS'!H63,'SAGE IMPORT'!C:C,'SLAB-ROWS'!A63)</f>
        <v>0</v>
      </c>
      <c r="N63" s="199" t="s">
        <v>391</v>
      </c>
    </row>
    <row r="64" spans="1:14" x14ac:dyDescent="0.2">
      <c r="A64" s="183" t="s">
        <v>504</v>
      </c>
      <c r="B64" s="184" t="s">
        <v>509</v>
      </c>
      <c r="C64" s="184"/>
      <c r="D64" s="185" t="str">
        <f t="shared" si="0"/>
        <v>****</v>
      </c>
      <c r="E64" s="185">
        <f t="shared" si="1"/>
        <v>41</v>
      </c>
      <c r="F64" s="185"/>
      <c r="G64" s="185" t="str">
        <f t="shared" si="2"/>
        <v>PLAN 2</v>
      </c>
      <c r="H64" s="186" t="str">
        <f t="shared" si="3"/>
        <v>ELV ALL</v>
      </c>
      <c r="I64" s="197">
        <f>SUMIFS('SAGE IMPORT'!Y:Y,'SAGE IMPORT'!A:A,'SLAB-ROWS'!G64,'SAGE IMPORT'!B:B,'SLAB-ROWS'!H64,'SAGE IMPORT'!C:C,'SLAB-ROWS'!A64)</f>
        <v>0</v>
      </c>
      <c r="J64" s="198">
        <f>SUMIFS('SAGE IMPORT'!K:K,'SAGE IMPORT'!A:A,'SLAB-ROWS'!G64,'SAGE IMPORT'!B:B,'SLAB-ROWS'!H64,'SAGE IMPORT'!C:C,'SLAB-ROWS'!A64)</f>
        <v>0</v>
      </c>
      <c r="K64" s="199">
        <f>SUMIFS('SAGE IMPORT'!Q:Q,'SAGE IMPORT'!A:A,'SLAB-ROWS'!G64,'SAGE IMPORT'!B:B,'SLAB-ROWS'!H64,'SAGE IMPORT'!C:C,'SLAB-ROWS'!A64)</f>
        <v>0</v>
      </c>
      <c r="L64" s="199" t="s">
        <v>397</v>
      </c>
      <c r="M64" s="205">
        <f>SUMIFS('SAGE IMPORT'!E:E,'SAGE IMPORT'!A:A,'SLAB-ROWS'!G64,'SAGE IMPORT'!B:B,'SLAB-ROWS'!H64,'SAGE IMPORT'!C:C,'SLAB-ROWS'!A64)</f>
        <v>0</v>
      </c>
      <c r="N64" s="199" t="s">
        <v>391</v>
      </c>
    </row>
    <row r="65" spans="1:14" x14ac:dyDescent="0.2">
      <c r="A65" s="183" t="s">
        <v>498</v>
      </c>
      <c r="B65" s="184" t="s">
        <v>140</v>
      </c>
      <c r="C65" s="184"/>
      <c r="D65" s="185" t="str">
        <f>D59</f>
        <v>****</v>
      </c>
      <c r="E65" s="185">
        <f>E59</f>
        <v>41</v>
      </c>
      <c r="F65" s="185"/>
      <c r="G65" s="185" t="str">
        <f>G59</f>
        <v>PLAN 2</v>
      </c>
      <c r="H65" s="186" t="str">
        <f>H59</f>
        <v>ELV ALL</v>
      </c>
      <c r="I65" s="197">
        <f>SUMIFS('SAGE IMPORT'!Y:Y,'SAGE IMPORT'!A:A,'SLAB-ROWS'!G65,'SAGE IMPORT'!B:B,'SLAB-ROWS'!H65,'SAGE IMPORT'!C:C,'SLAB-ROWS'!A65)</f>
        <v>0</v>
      </c>
      <c r="J65" s="198">
        <f>SUMIFS('SAGE IMPORT'!K:K,'SAGE IMPORT'!A:A,'SLAB-ROWS'!G65,'SAGE IMPORT'!B:B,'SLAB-ROWS'!H65,'SAGE IMPORT'!C:C,'SLAB-ROWS'!A65)</f>
        <v>0</v>
      </c>
      <c r="K65" s="199">
        <f>SUMIFS('SAGE IMPORT'!Q:Q,'SAGE IMPORT'!A:A,'SLAB-ROWS'!G65,'SAGE IMPORT'!B:B,'SLAB-ROWS'!H65,'SAGE IMPORT'!C:C,'SLAB-ROWS'!A65)</f>
        <v>0</v>
      </c>
      <c r="L65" s="199" t="s">
        <v>399</v>
      </c>
      <c r="M65" s="205">
        <f>SUMIFS('SAGE IMPORT'!E:E,'SAGE IMPORT'!A:A,'SLAB-ROWS'!G65,'SAGE IMPORT'!B:B,'SLAB-ROWS'!H65,'SAGE IMPORT'!C:C,'SLAB-ROWS'!A65)</f>
        <v>0</v>
      </c>
      <c r="N65" s="199" t="s">
        <v>399</v>
      </c>
    </row>
    <row r="66" spans="1:14" x14ac:dyDescent="0.2">
      <c r="A66" s="183" t="s">
        <v>42</v>
      </c>
      <c r="B66" s="184" t="s">
        <v>138</v>
      </c>
      <c r="C66" s="184"/>
      <c r="D66" s="185" t="str">
        <f>D65</f>
        <v>****</v>
      </c>
      <c r="E66" s="185">
        <f>E65</f>
        <v>41</v>
      </c>
      <c r="F66" s="185"/>
      <c r="G66" s="185" t="str">
        <f>G65</f>
        <v>PLAN 2</v>
      </c>
      <c r="H66" s="186" t="str">
        <f>H65</f>
        <v>ELV ALL</v>
      </c>
      <c r="I66" s="197">
        <f>SUMIFS('SAGE IMPORT'!Y:Y,'SAGE IMPORT'!A:A,'SLAB-ROWS'!G66,'SAGE IMPORT'!B:B,'SLAB-ROWS'!H66,'SAGE IMPORT'!C:C,'SLAB-ROWS'!A66)</f>
        <v>386</v>
      </c>
      <c r="J66" s="198">
        <f>SUMIFS('SAGE IMPORT'!K:K,'SAGE IMPORT'!A:A,'SLAB-ROWS'!G66,'SAGE IMPORT'!B:B,'SLAB-ROWS'!H66,'SAGE IMPORT'!C:C,'SLAB-ROWS'!A66)</f>
        <v>0</v>
      </c>
      <c r="K66" s="199">
        <f>SUMIFS('SAGE IMPORT'!Q:Q,'SAGE IMPORT'!A:A,'SLAB-ROWS'!G66,'SAGE IMPORT'!B:B,'SLAB-ROWS'!H66,'SAGE IMPORT'!C:C,'SLAB-ROWS'!A66)</f>
        <v>16.32</v>
      </c>
      <c r="L66" s="199" t="s">
        <v>399</v>
      </c>
      <c r="M66" s="205">
        <f>SUMIFS('SAGE IMPORT'!E:E,'SAGE IMPORT'!A:A,'SLAB-ROWS'!G66,'SAGE IMPORT'!B:B,'SLAB-ROWS'!H66,'SAGE IMPORT'!C:C,'SLAB-ROWS'!A66)</f>
        <v>16.32</v>
      </c>
      <c r="N66" s="199" t="s">
        <v>399</v>
      </c>
    </row>
    <row r="67" spans="1:14" x14ac:dyDescent="0.2">
      <c r="A67" s="183" t="s">
        <v>77</v>
      </c>
      <c r="B67" s="184" t="s">
        <v>139</v>
      </c>
      <c r="C67" s="184"/>
      <c r="D67" s="185" t="str">
        <f t="shared" si="0"/>
        <v>****</v>
      </c>
      <c r="E67" s="185">
        <f t="shared" si="1"/>
        <v>41</v>
      </c>
      <c r="F67" s="185"/>
      <c r="G67" s="185" t="str">
        <f t="shared" si="2"/>
        <v>PLAN 2</v>
      </c>
      <c r="H67" s="186" t="str">
        <f t="shared" si="3"/>
        <v>ELV ALL</v>
      </c>
      <c r="I67" s="197">
        <f>SUMIFS('SAGE IMPORT'!Y:Y,'SAGE IMPORT'!A:A,'SLAB-ROWS'!G67,'SAGE IMPORT'!B:B,'SLAB-ROWS'!H67,'SAGE IMPORT'!C:C,'SLAB-ROWS'!A67)</f>
        <v>0</v>
      </c>
      <c r="J67" s="198">
        <f>SUMIFS('SAGE IMPORT'!K:K,'SAGE IMPORT'!A:A,'SLAB-ROWS'!G67,'SAGE IMPORT'!B:B,'SLAB-ROWS'!H67,'SAGE IMPORT'!C:C,'SLAB-ROWS'!A67)</f>
        <v>0</v>
      </c>
      <c r="K67" s="199">
        <f>SUMIFS('SAGE IMPORT'!Q:Q,'SAGE IMPORT'!A:A,'SLAB-ROWS'!G67,'SAGE IMPORT'!B:B,'SLAB-ROWS'!H67,'SAGE IMPORT'!C:C,'SLAB-ROWS'!A67)</f>
        <v>0</v>
      </c>
      <c r="L67" s="199" t="s">
        <v>399</v>
      </c>
      <c r="M67" s="205">
        <f>SUMIFS('SAGE IMPORT'!E:E,'SAGE IMPORT'!A:A,'SLAB-ROWS'!G67,'SAGE IMPORT'!B:B,'SLAB-ROWS'!H67,'SAGE IMPORT'!C:C,'SLAB-ROWS'!A67)</f>
        <v>0</v>
      </c>
      <c r="N67" s="199" t="s">
        <v>399</v>
      </c>
    </row>
    <row r="68" spans="1:14" x14ac:dyDescent="0.2">
      <c r="A68" s="183" t="s">
        <v>43</v>
      </c>
      <c r="B68" s="184" t="s">
        <v>141</v>
      </c>
      <c r="C68" s="184"/>
      <c r="D68" s="185" t="str">
        <f t="shared" si="0"/>
        <v>****</v>
      </c>
      <c r="E68" s="185">
        <f t="shared" si="1"/>
        <v>41</v>
      </c>
      <c r="F68" s="185"/>
      <c r="G68" s="185" t="str">
        <f t="shared" si="2"/>
        <v>PLAN 2</v>
      </c>
      <c r="H68" s="186" t="str">
        <f t="shared" si="3"/>
        <v>ELV ALL</v>
      </c>
      <c r="I68" s="197">
        <f>SUMIFS('SAGE IMPORT'!Y:Y,'SAGE IMPORT'!A:A,'SLAB-ROWS'!G68,'SAGE IMPORT'!B:B,'SLAB-ROWS'!H68,'SAGE IMPORT'!C:C,'SLAB-ROWS'!A68)</f>
        <v>218</v>
      </c>
      <c r="J68" s="198">
        <f>SUMIFS('SAGE IMPORT'!K:K,'SAGE IMPORT'!A:A,'SLAB-ROWS'!G68,'SAGE IMPORT'!B:B,'SLAB-ROWS'!H68,'SAGE IMPORT'!C:C,'SLAB-ROWS'!A68)</f>
        <v>0</v>
      </c>
      <c r="K68" s="199">
        <f>SUMIFS('SAGE IMPORT'!Q:Q,'SAGE IMPORT'!A:A,'SLAB-ROWS'!G68,'SAGE IMPORT'!B:B,'SLAB-ROWS'!H68,'SAGE IMPORT'!C:C,'SLAB-ROWS'!A68)</f>
        <v>2.2200000000000002</v>
      </c>
      <c r="L68" s="199" t="s">
        <v>391</v>
      </c>
      <c r="M68" s="205">
        <f>SUMIFS('SAGE IMPORT'!E:E,'SAGE IMPORT'!A:A,'SLAB-ROWS'!G68,'SAGE IMPORT'!B:B,'SLAB-ROWS'!H68,'SAGE IMPORT'!C:C,'SLAB-ROWS'!A68)</f>
        <v>3205.3</v>
      </c>
      <c r="N68" s="199" t="s">
        <v>391</v>
      </c>
    </row>
    <row r="69" spans="1:14" x14ac:dyDescent="0.2">
      <c r="A69" s="183"/>
      <c r="B69" s="184"/>
      <c r="C69" s="184"/>
      <c r="D69" s="185" t="str">
        <f t="shared" si="0"/>
        <v>****</v>
      </c>
      <c r="E69" s="185">
        <f t="shared" si="1"/>
        <v>41</v>
      </c>
      <c r="F69" s="185"/>
      <c r="G69" s="185" t="str">
        <f t="shared" si="2"/>
        <v>PLAN 2</v>
      </c>
      <c r="H69" s="186" t="str">
        <f t="shared" si="3"/>
        <v>ELV ALL</v>
      </c>
      <c r="I69" s="197">
        <f>SUMIFS('SAGE IMPORT'!Y:Y,'SAGE IMPORT'!A:A,'SLAB-ROWS'!G69,'SAGE IMPORT'!B:B,'SLAB-ROWS'!H69,'SAGE IMPORT'!C:C,'SLAB-ROWS'!A69)</f>
        <v>0</v>
      </c>
      <c r="J69" s="198">
        <f>SUMIFS('SAGE IMPORT'!K:K,'SAGE IMPORT'!A:A,'SLAB-ROWS'!G69,'SAGE IMPORT'!B:B,'SLAB-ROWS'!H69,'SAGE IMPORT'!C:C,'SLAB-ROWS'!A69)</f>
        <v>0</v>
      </c>
      <c r="K69" s="199">
        <f>SUMIFS('SAGE IMPORT'!Q:Q,'SAGE IMPORT'!A:A,'SLAB-ROWS'!G69,'SAGE IMPORT'!B:B,'SLAB-ROWS'!H69,'SAGE IMPORT'!C:C,'SLAB-ROWS'!A69)</f>
        <v>0</v>
      </c>
      <c r="L69" s="199"/>
      <c r="M69" s="205">
        <f>SUMIFS('SAGE IMPORT'!E:E,'SAGE IMPORT'!A:A,'SLAB-ROWS'!G69,'SAGE IMPORT'!B:B,'SLAB-ROWS'!H69,'SAGE IMPORT'!C:C,'SLAB-ROWS'!A69)</f>
        <v>0</v>
      </c>
      <c r="N69" s="199"/>
    </row>
    <row r="70" spans="1:14" x14ac:dyDescent="0.2">
      <c r="A70" s="183" t="s">
        <v>44</v>
      </c>
      <c r="B70" s="184" t="s">
        <v>69</v>
      </c>
      <c r="C70" s="184"/>
      <c r="D70" s="185" t="str">
        <f t="shared" si="0"/>
        <v>****</v>
      </c>
      <c r="E70" s="185">
        <f t="shared" si="1"/>
        <v>41</v>
      </c>
      <c r="F70" s="185"/>
      <c r="G70" s="185" t="str">
        <f t="shared" si="2"/>
        <v>PLAN 2</v>
      </c>
      <c r="H70" s="186" t="str">
        <f t="shared" si="3"/>
        <v>ELV ALL</v>
      </c>
      <c r="I70" s="197">
        <f>SUMIFS('SAGE IMPORT'!Y:Y,'SAGE IMPORT'!A:A,'SLAB-ROWS'!G70,'SAGE IMPORT'!B:B,'SLAB-ROWS'!H70,'SAGE IMPORT'!C:C,'SLAB-ROWS'!A70)</f>
        <v>1099</v>
      </c>
      <c r="J70" s="198">
        <f>SUMIFS('SAGE IMPORT'!K:K,'SAGE IMPORT'!A:A,'SLAB-ROWS'!G70,'SAGE IMPORT'!B:B,'SLAB-ROWS'!H70,'SAGE IMPORT'!C:C,'SLAB-ROWS'!A70)</f>
        <v>45.79</v>
      </c>
      <c r="K70" s="199">
        <f>SUMIFS('SAGE IMPORT'!Q:Q,'SAGE IMPORT'!A:A,'SLAB-ROWS'!G70,'SAGE IMPORT'!B:B,'SLAB-ROWS'!H70,'SAGE IMPORT'!C:C,'SLAB-ROWS'!A70)</f>
        <v>0</v>
      </c>
      <c r="L70" s="199" t="s">
        <v>391</v>
      </c>
      <c r="M70" s="205">
        <f>SUMIFS('SAGE IMPORT'!E:E,'SAGE IMPORT'!A:A,'SLAB-ROWS'!G70,'SAGE IMPORT'!B:B,'SLAB-ROWS'!H70,'SAGE IMPORT'!C:C,'SLAB-ROWS'!A70)</f>
        <v>1602.65</v>
      </c>
      <c r="N70" s="199" t="s">
        <v>391</v>
      </c>
    </row>
    <row r="71" spans="1:14" x14ac:dyDescent="0.2">
      <c r="A71" s="183" t="s">
        <v>45</v>
      </c>
      <c r="B71" s="184" t="s">
        <v>46</v>
      </c>
      <c r="C71" s="184"/>
      <c r="D71" s="185" t="str">
        <f t="shared" si="0"/>
        <v>****</v>
      </c>
      <c r="E71" s="185">
        <f t="shared" si="1"/>
        <v>41</v>
      </c>
      <c r="F71" s="185"/>
      <c r="G71" s="185" t="str">
        <f t="shared" si="2"/>
        <v>PLAN 2</v>
      </c>
      <c r="H71" s="186" t="str">
        <f t="shared" si="3"/>
        <v>ELV ALL</v>
      </c>
      <c r="I71" s="197">
        <f>SUMIFS('SAGE IMPORT'!Y:Y,'SAGE IMPORT'!A:A,'SLAB-ROWS'!G71,'SAGE IMPORT'!B:B,'SLAB-ROWS'!H71,'SAGE IMPORT'!C:C,'SLAB-ROWS'!A71)</f>
        <v>176</v>
      </c>
      <c r="J71" s="198">
        <f>SUMIFS('SAGE IMPORT'!K:K,'SAGE IMPORT'!A:A,'SLAB-ROWS'!G71,'SAGE IMPORT'!B:B,'SLAB-ROWS'!H71,'SAGE IMPORT'!C:C,'SLAB-ROWS'!A71)</f>
        <v>8.9</v>
      </c>
      <c r="K71" s="199">
        <f>SUMIFS('SAGE IMPORT'!Q:Q,'SAGE IMPORT'!A:A,'SLAB-ROWS'!G71,'SAGE IMPORT'!B:B,'SLAB-ROWS'!H71,'SAGE IMPORT'!C:C,'SLAB-ROWS'!A71)</f>
        <v>0</v>
      </c>
      <c r="L71" s="199" t="s">
        <v>391</v>
      </c>
      <c r="M71" s="205">
        <f>SUMIFS('SAGE IMPORT'!E:E,'SAGE IMPORT'!A:A,'SLAB-ROWS'!G71,'SAGE IMPORT'!B:B,'SLAB-ROWS'!H71,'SAGE IMPORT'!C:C,'SLAB-ROWS'!A71)</f>
        <v>1602.65</v>
      </c>
      <c r="N71" s="199" t="s">
        <v>391</v>
      </c>
    </row>
    <row r="72" spans="1:14" x14ac:dyDescent="0.2">
      <c r="A72" s="183" t="s">
        <v>142</v>
      </c>
      <c r="B72" s="184" t="s">
        <v>143</v>
      </c>
      <c r="C72" s="184"/>
      <c r="D72" s="185" t="str">
        <f t="shared" si="0"/>
        <v>****</v>
      </c>
      <c r="E72" s="185">
        <f t="shared" si="1"/>
        <v>41</v>
      </c>
      <c r="F72" s="185"/>
      <c r="G72" s="185" t="str">
        <f t="shared" si="2"/>
        <v>PLAN 2</v>
      </c>
      <c r="H72" s="186" t="str">
        <f t="shared" si="3"/>
        <v>ELV ALL</v>
      </c>
      <c r="I72" s="197">
        <f>SUMIFS('SAGE IMPORT'!Y:Y,'SAGE IMPORT'!A:A,'SLAB-ROWS'!G72,'SAGE IMPORT'!B:B,'SLAB-ROWS'!H72,'SAGE IMPORT'!C:C,'SLAB-ROWS'!A72)</f>
        <v>0</v>
      </c>
      <c r="J72" s="198">
        <f>SUMIFS('SAGE IMPORT'!K:K,'SAGE IMPORT'!A:A,'SLAB-ROWS'!G72,'SAGE IMPORT'!B:B,'SLAB-ROWS'!H72,'SAGE IMPORT'!C:C,'SLAB-ROWS'!A72)</f>
        <v>0</v>
      </c>
      <c r="K72" s="199">
        <f>SUMIFS('SAGE IMPORT'!Q:Q,'SAGE IMPORT'!A:A,'SLAB-ROWS'!G72,'SAGE IMPORT'!B:B,'SLAB-ROWS'!H72,'SAGE IMPORT'!C:C,'SLAB-ROWS'!A72)</f>
        <v>0</v>
      </c>
      <c r="L72" s="199" t="s">
        <v>354</v>
      </c>
      <c r="M72" s="205">
        <f>SUMIFS('SAGE IMPORT'!E:E,'SAGE IMPORT'!A:A,'SLAB-ROWS'!G72,'SAGE IMPORT'!B:B,'SLAB-ROWS'!H72,'SAGE IMPORT'!C:C,'SLAB-ROWS'!A72)</f>
        <v>0</v>
      </c>
      <c r="N72" s="199" t="s">
        <v>354</v>
      </c>
    </row>
    <row r="73" spans="1:14" x14ac:dyDescent="0.2">
      <c r="A73" s="183" t="s">
        <v>144</v>
      </c>
      <c r="B73" s="184" t="s">
        <v>145</v>
      </c>
      <c r="C73" s="184"/>
      <c r="D73" s="185" t="str">
        <f t="shared" si="0"/>
        <v>****</v>
      </c>
      <c r="E73" s="185">
        <f t="shared" si="1"/>
        <v>41</v>
      </c>
      <c r="F73" s="185"/>
      <c r="G73" s="185" t="str">
        <f t="shared" si="2"/>
        <v>PLAN 2</v>
      </c>
      <c r="H73" s="186" t="str">
        <f t="shared" si="3"/>
        <v>ELV ALL</v>
      </c>
      <c r="I73" s="197">
        <f>SUMIFS('SAGE IMPORT'!Y:Y,'SAGE IMPORT'!A:A,'SLAB-ROWS'!G73,'SAGE IMPORT'!B:B,'SLAB-ROWS'!H73,'SAGE IMPORT'!C:C,'SLAB-ROWS'!A73)</f>
        <v>0</v>
      </c>
      <c r="J73" s="198">
        <f>SUMIFS('SAGE IMPORT'!K:K,'SAGE IMPORT'!A:A,'SLAB-ROWS'!G73,'SAGE IMPORT'!B:B,'SLAB-ROWS'!H73,'SAGE IMPORT'!C:C,'SLAB-ROWS'!A73)</f>
        <v>0</v>
      </c>
      <c r="K73" s="199">
        <f>SUMIFS('SAGE IMPORT'!Q:Q,'SAGE IMPORT'!A:A,'SLAB-ROWS'!G73,'SAGE IMPORT'!B:B,'SLAB-ROWS'!H73,'SAGE IMPORT'!C:C,'SLAB-ROWS'!A73)</f>
        <v>0</v>
      </c>
      <c r="L73" s="199" t="s">
        <v>391</v>
      </c>
      <c r="M73" s="205">
        <f>SUMIFS('SAGE IMPORT'!E:E,'SAGE IMPORT'!A:A,'SLAB-ROWS'!G73,'SAGE IMPORT'!B:B,'SLAB-ROWS'!H73,'SAGE IMPORT'!C:C,'SLAB-ROWS'!A73)</f>
        <v>0</v>
      </c>
      <c r="N73" s="199" t="s">
        <v>391</v>
      </c>
    </row>
    <row r="74" spans="1:14" x14ac:dyDescent="0.2">
      <c r="A74" s="183" t="s">
        <v>47</v>
      </c>
      <c r="B74" s="184" t="s">
        <v>66</v>
      </c>
      <c r="C74" s="184"/>
      <c r="D74" s="185" t="str">
        <f t="shared" ref="D74:D85" si="4">D73</f>
        <v>****</v>
      </c>
      <c r="E74" s="185">
        <f t="shared" ref="E74:E85" si="5">E73</f>
        <v>41</v>
      </c>
      <c r="F74" s="185"/>
      <c r="G74" s="185" t="str">
        <f t="shared" ref="G74:G85" si="6">G73</f>
        <v>PLAN 2</v>
      </c>
      <c r="H74" s="186" t="str">
        <f t="shared" ref="H74:H85" si="7">H73</f>
        <v>ELV ALL</v>
      </c>
      <c r="I74" s="197">
        <f>SUMIFS('SAGE IMPORT'!Y:Y,'SAGE IMPORT'!A:A,'SLAB-ROWS'!G74,'SAGE IMPORT'!B:B,'SLAB-ROWS'!H74,'SAGE IMPORT'!C:C,'SLAB-ROWS'!A74)</f>
        <v>7086</v>
      </c>
      <c r="J74" s="198">
        <f>SUMIFS('SAGE IMPORT'!K:K,'SAGE IMPORT'!A:A,'SLAB-ROWS'!G74,'SAGE IMPORT'!B:B,'SLAB-ROWS'!H74,'SAGE IMPORT'!C:C,'SLAB-ROWS'!A74)</f>
        <v>0</v>
      </c>
      <c r="K74" s="199">
        <f>SUMIFS('SAGE IMPORT'!Q:Q,'SAGE IMPORT'!A:A,'SLAB-ROWS'!G74,'SAGE IMPORT'!B:B,'SLAB-ROWS'!H74,'SAGE IMPORT'!C:C,'SLAB-ROWS'!A74)</f>
        <v>66.66</v>
      </c>
      <c r="L74" s="199" t="s">
        <v>395</v>
      </c>
      <c r="M74" s="205">
        <f>SUMIFS('SAGE IMPORT'!E:E,'SAGE IMPORT'!A:A,'SLAB-ROWS'!G74,'SAGE IMPORT'!B:B,'SLAB-ROWS'!H74,'SAGE IMPORT'!C:C,'SLAB-ROWS'!A74)</f>
        <v>66.66</v>
      </c>
      <c r="N74" s="199" t="s">
        <v>395</v>
      </c>
    </row>
    <row r="75" spans="1:14" x14ac:dyDescent="0.2">
      <c r="A75" s="183"/>
      <c r="B75" s="451" t="s">
        <v>622</v>
      </c>
      <c r="C75" s="452"/>
      <c r="D75" s="453"/>
      <c r="E75" s="453"/>
      <c r="F75" s="453"/>
      <c r="G75" s="453" t="str">
        <f t="shared" si="6"/>
        <v>PLAN 2</v>
      </c>
      <c r="H75" s="454" t="str">
        <f t="shared" si="7"/>
        <v>ELV ALL</v>
      </c>
      <c r="I75" s="455"/>
      <c r="J75" s="456"/>
      <c r="K75" s="457">
        <f>SUMIFS('SAGE IMPORT'!Q:Q,'SAGE IMPORT'!A:A,'SLAB-ROWS'!G75,'SAGE IMPORT'!B:B,'SLAB-ROWS'!H75,'SAGE IMPORT'!D:D,'SLAB-ROWS'!B75)</f>
        <v>3.79</v>
      </c>
      <c r="L75" s="457" t="s">
        <v>395</v>
      </c>
      <c r="M75" s="458"/>
      <c r="N75" s="457"/>
    </row>
    <row r="76" spans="1:14" x14ac:dyDescent="0.2">
      <c r="A76" s="183" t="s">
        <v>48</v>
      </c>
      <c r="B76" s="184" t="s">
        <v>67</v>
      </c>
      <c r="C76" s="184"/>
      <c r="D76" s="185" t="str">
        <f>D74</f>
        <v>****</v>
      </c>
      <c r="E76" s="185">
        <f>E74</f>
        <v>41</v>
      </c>
      <c r="F76" s="185"/>
      <c r="G76" s="185" t="str">
        <f>G74</f>
        <v>PLAN 2</v>
      </c>
      <c r="H76" s="186" t="str">
        <f>H74</f>
        <v>ELV ALL</v>
      </c>
      <c r="I76" s="197">
        <f>SUMIFS('SAGE IMPORT'!Y:Y,'SAGE IMPORT'!A:A,'SLAB-ROWS'!G76,'SAGE IMPORT'!B:B,'SLAB-ROWS'!H76,'SAGE IMPORT'!C:C,'SLAB-ROWS'!A76)</f>
        <v>45</v>
      </c>
      <c r="J76" s="198">
        <f>SUMIFS('SAGE IMPORT'!K:K,'SAGE IMPORT'!A:A,'SLAB-ROWS'!G76,'SAGE IMPORT'!B:B,'SLAB-ROWS'!H76,'SAGE IMPORT'!C:C,'SLAB-ROWS'!A76)</f>
        <v>0</v>
      </c>
      <c r="K76" s="199">
        <f>SUMIFS('SAGE IMPORT'!Q:Q,'SAGE IMPORT'!A:A,'SLAB-ROWS'!G76,'SAGE IMPORT'!B:B,'SLAB-ROWS'!H76,'SAGE IMPORT'!C:C,'SLAB-ROWS'!A76)</f>
        <v>6.41</v>
      </c>
      <c r="L76" s="199" t="s">
        <v>391</v>
      </c>
      <c r="M76" s="205">
        <f>SUMIFS('SAGE IMPORT'!E:E,'SAGE IMPORT'!A:A,'SLAB-ROWS'!G76,'SAGE IMPORT'!B:B,'SLAB-ROWS'!H76,'SAGE IMPORT'!C:C,'SLAB-ROWS'!A76)</f>
        <v>6.41</v>
      </c>
      <c r="N76" s="199" t="s">
        <v>391</v>
      </c>
    </row>
    <row r="77" spans="1:14" x14ac:dyDescent="0.2">
      <c r="A77" s="183" t="s">
        <v>146</v>
      </c>
      <c r="B77" s="184" t="s">
        <v>147</v>
      </c>
      <c r="C77" s="184"/>
      <c r="D77" s="185" t="str">
        <f t="shared" si="4"/>
        <v>****</v>
      </c>
      <c r="E77" s="185">
        <f t="shared" si="5"/>
        <v>41</v>
      </c>
      <c r="F77" s="185"/>
      <c r="G77" s="185" t="str">
        <f t="shared" si="6"/>
        <v>PLAN 2</v>
      </c>
      <c r="H77" s="186" t="str">
        <f t="shared" si="7"/>
        <v>ELV ALL</v>
      </c>
      <c r="I77" s="197">
        <f>SUMIFS('SAGE IMPORT'!Y:Y,'SAGE IMPORT'!A:A,'SLAB-ROWS'!G77,'SAGE IMPORT'!B:B,'SLAB-ROWS'!H77,'SAGE IMPORT'!C:C,'SLAB-ROWS'!A77)</f>
        <v>0</v>
      </c>
      <c r="J77" s="198">
        <f>SUMIFS('SAGE IMPORT'!K:K,'SAGE IMPORT'!A:A,'SLAB-ROWS'!G77,'SAGE IMPORT'!B:B,'SLAB-ROWS'!H77,'SAGE IMPORT'!C:C,'SLAB-ROWS'!A77)</f>
        <v>0</v>
      </c>
      <c r="K77" s="199">
        <f>SUMIFS('SAGE IMPORT'!Q:Q,'SAGE IMPORT'!A:A,'SLAB-ROWS'!G77,'SAGE IMPORT'!B:B,'SLAB-ROWS'!H77,'SAGE IMPORT'!C:C,'SLAB-ROWS'!A77)</f>
        <v>0</v>
      </c>
      <c r="L77" s="199" t="s">
        <v>393</v>
      </c>
      <c r="M77" s="205">
        <f>SUMIFS('SAGE IMPORT'!E:E,'SAGE IMPORT'!A:A,'SLAB-ROWS'!G77,'SAGE IMPORT'!B:B,'SLAB-ROWS'!H77,'SAGE IMPORT'!C:C,'SLAB-ROWS'!A77)</f>
        <v>0</v>
      </c>
      <c r="N77" s="199" t="s">
        <v>393</v>
      </c>
    </row>
    <row r="78" spans="1:14" x14ac:dyDescent="0.2">
      <c r="A78" s="183" t="s">
        <v>148</v>
      </c>
      <c r="B78" s="184" t="s">
        <v>149</v>
      </c>
      <c r="C78" s="184"/>
      <c r="D78" s="185" t="str">
        <f t="shared" si="4"/>
        <v>****</v>
      </c>
      <c r="E78" s="185">
        <f t="shared" si="5"/>
        <v>41</v>
      </c>
      <c r="F78" s="185"/>
      <c r="G78" s="185" t="str">
        <f t="shared" si="6"/>
        <v>PLAN 2</v>
      </c>
      <c r="H78" s="186" t="str">
        <f t="shared" si="7"/>
        <v>ELV ALL</v>
      </c>
      <c r="I78" s="197">
        <f>SUMIFS('SAGE IMPORT'!Y:Y,'SAGE IMPORT'!A:A,'SLAB-ROWS'!G78,'SAGE IMPORT'!B:B,'SLAB-ROWS'!H78,'SAGE IMPORT'!C:C,'SLAB-ROWS'!A78)</f>
        <v>0</v>
      </c>
      <c r="J78" s="198">
        <f>SUMIFS('SAGE IMPORT'!K:K,'SAGE IMPORT'!A:A,'SLAB-ROWS'!G78,'SAGE IMPORT'!B:B,'SLAB-ROWS'!H78,'SAGE IMPORT'!C:C,'SLAB-ROWS'!A78)</f>
        <v>0</v>
      </c>
      <c r="K78" s="199">
        <f>SUMIFS('SAGE IMPORT'!Q:Q,'SAGE IMPORT'!A:A,'SLAB-ROWS'!G78,'SAGE IMPORT'!B:B,'SLAB-ROWS'!H78,'SAGE IMPORT'!C:C,'SLAB-ROWS'!A78)</f>
        <v>0</v>
      </c>
      <c r="L78" s="199" t="s">
        <v>391</v>
      </c>
      <c r="M78" s="205">
        <f>SUMIFS('SAGE IMPORT'!E:E,'SAGE IMPORT'!A:A,'SLAB-ROWS'!G78,'SAGE IMPORT'!B:B,'SLAB-ROWS'!H78,'SAGE IMPORT'!C:C,'SLAB-ROWS'!A78)</f>
        <v>0</v>
      </c>
      <c r="N78" s="199" t="s">
        <v>391</v>
      </c>
    </row>
    <row r="79" spans="1:14" x14ac:dyDescent="0.2">
      <c r="A79" s="183" t="s">
        <v>150</v>
      </c>
      <c r="B79" s="184" t="s">
        <v>151</v>
      </c>
      <c r="C79" s="184"/>
      <c r="D79" s="185" t="str">
        <f t="shared" si="4"/>
        <v>****</v>
      </c>
      <c r="E79" s="185">
        <f t="shared" si="5"/>
        <v>41</v>
      </c>
      <c r="F79" s="185"/>
      <c r="G79" s="185" t="str">
        <f t="shared" si="6"/>
        <v>PLAN 2</v>
      </c>
      <c r="H79" s="186" t="str">
        <f t="shared" si="7"/>
        <v>ELV ALL</v>
      </c>
      <c r="I79" s="197">
        <f>SUMIFS('SAGE IMPORT'!Y:Y,'SAGE IMPORT'!A:A,'SLAB-ROWS'!G79,'SAGE IMPORT'!B:B,'SLAB-ROWS'!H79,'SAGE IMPORT'!C:C,'SLAB-ROWS'!A79)</f>
        <v>0</v>
      </c>
      <c r="J79" s="198">
        <f>SUMIFS('SAGE IMPORT'!K:K,'SAGE IMPORT'!A:A,'SLAB-ROWS'!G79,'SAGE IMPORT'!B:B,'SLAB-ROWS'!H79,'SAGE IMPORT'!C:C,'SLAB-ROWS'!A79)</f>
        <v>0</v>
      </c>
      <c r="K79" s="199">
        <f>SUMIFS('SAGE IMPORT'!Q:Q,'SAGE IMPORT'!A:A,'SLAB-ROWS'!G79,'SAGE IMPORT'!B:B,'SLAB-ROWS'!H79,'SAGE IMPORT'!C:C,'SLAB-ROWS'!A79)</f>
        <v>0</v>
      </c>
      <c r="L79" s="199" t="s">
        <v>391</v>
      </c>
      <c r="M79" s="205">
        <f>SUMIFS('SAGE IMPORT'!E:E,'SAGE IMPORT'!A:A,'SLAB-ROWS'!G79,'SAGE IMPORT'!B:B,'SLAB-ROWS'!H79,'SAGE IMPORT'!C:C,'SLAB-ROWS'!A79)</f>
        <v>0</v>
      </c>
      <c r="N79" s="199" t="s">
        <v>391</v>
      </c>
    </row>
    <row r="80" spans="1:14" x14ac:dyDescent="0.2">
      <c r="A80" s="183" t="s">
        <v>55</v>
      </c>
      <c r="B80" s="184" t="s">
        <v>56</v>
      </c>
      <c r="C80" s="184"/>
      <c r="D80" s="185" t="str">
        <f t="shared" si="4"/>
        <v>****</v>
      </c>
      <c r="E80" s="185">
        <f t="shared" si="5"/>
        <v>41</v>
      </c>
      <c r="F80" s="185"/>
      <c r="G80" s="185" t="str">
        <f t="shared" si="6"/>
        <v>PLAN 2</v>
      </c>
      <c r="H80" s="186" t="str">
        <f t="shared" si="7"/>
        <v>ELV ALL</v>
      </c>
      <c r="I80" s="197">
        <f>SUMIFS('SAGE IMPORT'!Y:Y,'SAGE IMPORT'!A:A,'SLAB-ROWS'!G80,'SAGE IMPORT'!B:B,'SLAB-ROWS'!H80,'SAGE IMPORT'!C:C,'SLAB-ROWS'!A80)</f>
        <v>433</v>
      </c>
      <c r="J80" s="198">
        <f>SUMIFS('SAGE IMPORT'!K:K,'SAGE IMPORT'!A:A,'SLAB-ROWS'!G80,'SAGE IMPORT'!B:B,'SLAB-ROWS'!H80,'SAGE IMPORT'!C:C,'SLAB-ROWS'!A80)</f>
        <v>0</v>
      </c>
      <c r="K80" s="199">
        <f>SUMIFS('SAGE IMPORT'!Q:Q,'SAGE IMPORT'!A:A,'SLAB-ROWS'!G80,'SAGE IMPORT'!B:B,'SLAB-ROWS'!H80,'SAGE IMPORT'!C:C,'SLAB-ROWS'!A80)</f>
        <v>0</v>
      </c>
      <c r="L80" s="199" t="s">
        <v>395</v>
      </c>
      <c r="M80" s="205">
        <f>SUMIFS('SAGE IMPORT'!E:E,'SAGE IMPORT'!A:A,'SLAB-ROWS'!G80,'SAGE IMPORT'!B:B,'SLAB-ROWS'!H80,'SAGE IMPORT'!C:C,'SLAB-ROWS'!A80)</f>
        <v>66.650000000000006</v>
      </c>
      <c r="N80" s="199" t="s">
        <v>395</v>
      </c>
    </row>
    <row r="81" spans="1:14" x14ac:dyDescent="0.2">
      <c r="A81" s="183" t="s">
        <v>152</v>
      </c>
      <c r="B81" s="184" t="s">
        <v>153</v>
      </c>
      <c r="C81" s="184"/>
      <c r="D81" s="185" t="str">
        <f t="shared" si="4"/>
        <v>****</v>
      </c>
      <c r="E81" s="185">
        <f t="shared" si="5"/>
        <v>41</v>
      </c>
      <c r="F81" s="185"/>
      <c r="G81" s="185" t="str">
        <f t="shared" si="6"/>
        <v>PLAN 2</v>
      </c>
      <c r="H81" s="186" t="str">
        <f t="shared" si="7"/>
        <v>ELV ALL</v>
      </c>
      <c r="I81" s="197">
        <f>SUMIFS('SAGE IMPORT'!Y:Y,'SAGE IMPORT'!A:A,'SLAB-ROWS'!G81,'SAGE IMPORT'!B:B,'SLAB-ROWS'!H81,'SAGE IMPORT'!C:C,'SLAB-ROWS'!A81)</f>
        <v>0</v>
      </c>
      <c r="J81" s="198">
        <f>SUMIFS('SAGE IMPORT'!K:K,'SAGE IMPORT'!A:A,'SLAB-ROWS'!G81,'SAGE IMPORT'!B:B,'SLAB-ROWS'!H81,'SAGE IMPORT'!C:C,'SLAB-ROWS'!A81)</f>
        <v>0</v>
      </c>
      <c r="K81" s="199">
        <f>SUMIFS('SAGE IMPORT'!Q:Q,'SAGE IMPORT'!A:A,'SLAB-ROWS'!G81,'SAGE IMPORT'!B:B,'SLAB-ROWS'!H81,'SAGE IMPORT'!C:C,'SLAB-ROWS'!A81)</f>
        <v>0</v>
      </c>
      <c r="L81" s="199" t="s">
        <v>399</v>
      </c>
      <c r="M81" s="205">
        <f>SUMIFS('SAGE IMPORT'!E:E,'SAGE IMPORT'!A:A,'SLAB-ROWS'!G81,'SAGE IMPORT'!B:B,'SLAB-ROWS'!H81,'SAGE IMPORT'!C:C,'SLAB-ROWS'!A81)</f>
        <v>0</v>
      </c>
      <c r="N81" s="199" t="s">
        <v>399</v>
      </c>
    </row>
    <row r="82" spans="1:14" x14ac:dyDescent="0.2">
      <c r="A82" s="183"/>
      <c r="B82" s="184"/>
      <c r="C82" s="184"/>
      <c r="D82" s="185" t="str">
        <f t="shared" si="4"/>
        <v>****</v>
      </c>
      <c r="E82" s="185">
        <f t="shared" si="5"/>
        <v>41</v>
      </c>
      <c r="F82" s="185"/>
      <c r="G82" s="185" t="str">
        <f t="shared" si="6"/>
        <v>PLAN 2</v>
      </c>
      <c r="H82" s="186" t="str">
        <f t="shared" si="7"/>
        <v>ELV ALL</v>
      </c>
      <c r="I82" s="197">
        <f>SUMIFS('SAGE IMPORT'!Y:Y,'SAGE IMPORT'!A:A,'SLAB-ROWS'!G82,'SAGE IMPORT'!B:B,'SLAB-ROWS'!H82,'SAGE IMPORT'!C:C,'SLAB-ROWS'!A82)</f>
        <v>0</v>
      </c>
      <c r="J82" s="198">
        <f>SUMIFS('SAGE IMPORT'!K:K,'SAGE IMPORT'!A:A,'SLAB-ROWS'!G82,'SAGE IMPORT'!B:B,'SLAB-ROWS'!H82,'SAGE IMPORT'!C:C,'SLAB-ROWS'!A82)</f>
        <v>0</v>
      </c>
      <c r="K82" s="199">
        <f>SUMIFS('SAGE IMPORT'!Q:Q,'SAGE IMPORT'!A:A,'SLAB-ROWS'!G82,'SAGE IMPORT'!B:B,'SLAB-ROWS'!H82,'SAGE IMPORT'!C:C,'SLAB-ROWS'!A82)</f>
        <v>0</v>
      </c>
      <c r="L82" s="199"/>
      <c r="M82" s="205">
        <f>SUMIFS('SAGE IMPORT'!E:E,'SAGE IMPORT'!A:A,'SLAB-ROWS'!G82,'SAGE IMPORT'!B:B,'SLAB-ROWS'!H82,'SAGE IMPORT'!C:C,'SLAB-ROWS'!A82)</f>
        <v>0</v>
      </c>
      <c r="N82" s="199"/>
    </row>
    <row r="83" spans="1:14" x14ac:dyDescent="0.2">
      <c r="A83" s="183" t="s">
        <v>49</v>
      </c>
      <c r="B83" s="184" t="s">
        <v>50</v>
      </c>
      <c r="C83" s="184"/>
      <c r="D83" s="185" t="str">
        <f t="shared" si="4"/>
        <v>****</v>
      </c>
      <c r="E83" s="185">
        <f t="shared" si="5"/>
        <v>41</v>
      </c>
      <c r="F83" s="185"/>
      <c r="G83" s="185" t="str">
        <f t="shared" si="6"/>
        <v>PLAN 2</v>
      </c>
      <c r="H83" s="186" t="str">
        <f t="shared" si="7"/>
        <v>ELV ALL</v>
      </c>
      <c r="I83" s="197">
        <f>SUMIFS('SAGE IMPORT'!Y:Y,'SAGE IMPORT'!A:A,'SLAB-ROWS'!G83,'SAGE IMPORT'!B:B,'SLAB-ROWS'!H83,'SAGE IMPORT'!C:C,'SLAB-ROWS'!A83)</f>
        <v>35</v>
      </c>
      <c r="J83" s="198">
        <f>SUMIFS('SAGE IMPORT'!K:K,'SAGE IMPORT'!A:A,'SLAB-ROWS'!G83,'SAGE IMPORT'!B:B,'SLAB-ROWS'!H83,'SAGE IMPORT'!C:C,'SLAB-ROWS'!A83)</f>
        <v>0.8</v>
      </c>
      <c r="K83" s="199">
        <f>SUMIFS('SAGE IMPORT'!Q:Q,'SAGE IMPORT'!A:A,'SLAB-ROWS'!G83,'SAGE IMPORT'!B:B,'SLAB-ROWS'!H83,'SAGE IMPORT'!C:C,'SLAB-ROWS'!A83)</f>
        <v>1602.65</v>
      </c>
      <c r="L83" s="199" t="s">
        <v>391</v>
      </c>
      <c r="M83" s="205">
        <f>SUMIFS('SAGE IMPORT'!E:E,'SAGE IMPORT'!A:A,'SLAB-ROWS'!G83,'SAGE IMPORT'!B:B,'SLAB-ROWS'!H83,'SAGE IMPORT'!C:C,'SLAB-ROWS'!A83)</f>
        <v>1602.65</v>
      </c>
      <c r="N83" s="199" t="s">
        <v>391</v>
      </c>
    </row>
    <row r="84" spans="1:14" x14ac:dyDescent="0.2">
      <c r="A84" s="183" t="s">
        <v>51</v>
      </c>
      <c r="B84" s="184" t="s">
        <v>52</v>
      </c>
      <c r="C84" s="184"/>
      <c r="D84" s="185" t="str">
        <f t="shared" si="4"/>
        <v>****</v>
      </c>
      <c r="E84" s="185">
        <f t="shared" si="5"/>
        <v>41</v>
      </c>
      <c r="F84" s="185"/>
      <c r="G84" s="185" t="str">
        <f t="shared" si="6"/>
        <v>PLAN 2</v>
      </c>
      <c r="H84" s="186" t="str">
        <f t="shared" si="7"/>
        <v>ELV ALL</v>
      </c>
      <c r="I84" s="197">
        <f>SUMIFS('SAGE IMPORT'!Y:Y,'SAGE IMPORT'!A:A,'SLAB-ROWS'!G84,'SAGE IMPORT'!B:B,'SLAB-ROWS'!H84,'SAGE IMPORT'!C:C,'SLAB-ROWS'!A84)</f>
        <v>80</v>
      </c>
      <c r="J84" s="198">
        <f>SUMIFS('SAGE IMPORT'!K:K,'SAGE IMPORT'!A:A,'SLAB-ROWS'!G84,'SAGE IMPORT'!B:B,'SLAB-ROWS'!H84,'SAGE IMPORT'!C:C,'SLAB-ROWS'!A84)</f>
        <v>2</v>
      </c>
      <c r="K84" s="199">
        <f>SUMIFS('SAGE IMPORT'!Q:Q,'SAGE IMPORT'!A:A,'SLAB-ROWS'!G84,'SAGE IMPORT'!B:B,'SLAB-ROWS'!H84,'SAGE IMPORT'!C:C,'SLAB-ROWS'!A84)</f>
        <v>1602.65</v>
      </c>
      <c r="L84" s="199" t="s">
        <v>391</v>
      </c>
      <c r="M84" s="205">
        <f>SUMIFS('SAGE IMPORT'!E:E,'SAGE IMPORT'!A:A,'SLAB-ROWS'!G84,'SAGE IMPORT'!B:B,'SLAB-ROWS'!H84,'SAGE IMPORT'!C:C,'SLAB-ROWS'!A84)</f>
        <v>1602.65</v>
      </c>
      <c r="N84" s="199" t="s">
        <v>391</v>
      </c>
    </row>
    <row r="85" spans="1:14" x14ac:dyDescent="0.2">
      <c r="A85" s="183" t="s">
        <v>53</v>
      </c>
      <c r="B85" s="184" t="s">
        <v>54</v>
      </c>
      <c r="C85" s="184"/>
      <c r="D85" s="185" t="str">
        <f t="shared" si="4"/>
        <v>****</v>
      </c>
      <c r="E85" s="185">
        <f t="shared" si="5"/>
        <v>41</v>
      </c>
      <c r="F85" s="185"/>
      <c r="G85" s="185" t="str">
        <f t="shared" si="6"/>
        <v>PLAN 2</v>
      </c>
      <c r="H85" s="186" t="str">
        <f t="shared" si="7"/>
        <v>ELV ALL</v>
      </c>
      <c r="I85" s="197">
        <f>SUMIFS('SAGE IMPORT'!Y:Y,'SAGE IMPORT'!A:A,'SLAB-ROWS'!G85,'SAGE IMPORT'!B:B,'SLAB-ROWS'!H85,'SAGE IMPORT'!C:C,'SLAB-ROWS'!A85)</f>
        <v>35</v>
      </c>
      <c r="J85" s="198">
        <f>SUMIFS('SAGE IMPORT'!K:K,'SAGE IMPORT'!A:A,'SLAB-ROWS'!G85,'SAGE IMPORT'!B:B,'SLAB-ROWS'!H85,'SAGE IMPORT'!C:C,'SLAB-ROWS'!A85)</f>
        <v>0.8</v>
      </c>
      <c r="K85" s="199">
        <f>SUMIFS('SAGE IMPORT'!Q:Q,'SAGE IMPORT'!A:A,'SLAB-ROWS'!G85,'SAGE IMPORT'!B:B,'SLAB-ROWS'!H85,'SAGE IMPORT'!C:C,'SLAB-ROWS'!A85)</f>
        <v>1602.65</v>
      </c>
      <c r="L85" s="199" t="s">
        <v>391</v>
      </c>
      <c r="M85" s="205">
        <f>SUMIFS('SAGE IMPORT'!E:E,'SAGE IMPORT'!A:A,'SLAB-ROWS'!G85,'SAGE IMPORT'!B:B,'SLAB-ROWS'!H85,'SAGE IMPORT'!C:C,'SLAB-ROWS'!A85)</f>
        <v>1602.65</v>
      </c>
      <c r="N85" s="199" t="s">
        <v>391</v>
      </c>
    </row>
    <row r="86" spans="1:14" x14ac:dyDescent="0.2">
      <c r="A86" s="183"/>
      <c r="B86" s="184"/>
      <c r="C86" s="184"/>
      <c r="D86" s="184"/>
      <c r="E86" s="184"/>
      <c r="F86" s="184"/>
      <c r="G86" s="184"/>
      <c r="H86" s="184"/>
      <c r="I86" s="197">
        <f>SUMIFS('SAGE IMPORT'!Y:Y,'SAGE IMPORT'!A:A,'SLAB-ROWS'!G86,'SAGE IMPORT'!B:B,'SLAB-ROWS'!H86,'SAGE IMPORT'!C:C,'SLAB-ROWS'!A86)</f>
        <v>0</v>
      </c>
      <c r="J86" s="198">
        <f>SUMIFS('SAGE IMPORT'!K:K,'SAGE IMPORT'!A:A,'SLAB-ROWS'!G86,'SAGE IMPORT'!B:B,'SLAB-ROWS'!H86,'SAGE IMPORT'!C:C,'SLAB-ROWS'!A86)</f>
        <v>0</v>
      </c>
      <c r="K86" s="199">
        <f>SUMIFS('SAGE IMPORT'!Q:Q,'SAGE IMPORT'!A:A,'SLAB-ROWS'!G86,'SAGE IMPORT'!B:B,'SLAB-ROWS'!H86,'SAGE IMPORT'!C:C,'SLAB-ROWS'!A86)</f>
        <v>0</v>
      </c>
      <c r="L86" s="199"/>
      <c r="M86" s="205">
        <f>SUMIFS('SAGE IMPORT'!E:E,'SAGE IMPORT'!A:A,'SLAB-ROWS'!G86,'SAGE IMPORT'!B:B,'SLAB-ROWS'!H86,'SAGE IMPORT'!C:C,'SLAB-ROWS'!A86)</f>
        <v>0</v>
      </c>
      <c r="N86" s="199"/>
    </row>
    <row r="87" spans="1:14" ht="12" x14ac:dyDescent="0.25">
      <c r="C87" s="200" t="s">
        <v>74</v>
      </c>
      <c r="D87" s="200"/>
      <c r="E87" s="200"/>
      <c r="F87" s="200"/>
      <c r="G87" s="200"/>
      <c r="H87" s="200"/>
      <c r="I87" s="201">
        <f>SUM(I3:I86)</f>
        <v>14999</v>
      </c>
      <c r="J87" s="202"/>
      <c r="K87" s="202"/>
      <c r="L87" s="202"/>
      <c r="M87" s="205">
        <f>SUMIFS('SAGE IMPORT'!E:E,'SAGE IMPORT'!A:A,'SLAB-ROWS'!G87,'SAGE IMPORT'!B:B,'SLAB-ROWS'!H87,'SAGE IMPORT'!C:C,'SLAB-ROWS'!A87)</f>
        <v>0</v>
      </c>
      <c r="N87" s="202"/>
    </row>
    <row r="88" spans="1:14" ht="12" x14ac:dyDescent="0.25">
      <c r="C88" s="200" t="s">
        <v>75</v>
      </c>
      <c r="D88" s="200"/>
      <c r="E88" s="200"/>
      <c r="F88" s="200"/>
      <c r="G88" s="200"/>
      <c r="H88" s="200"/>
      <c r="I88" s="203">
        <f>SUMIFS('SAGE IMPORT'!Y:Y,'SAGE IMPORT'!A:A,'SLAB-ROWS'!G2,'SAGE IMPORT'!B:B,'SLAB-ROWS'!H2)-I87</f>
        <v>0</v>
      </c>
      <c r="J88" s="202"/>
      <c r="K88" s="202"/>
      <c r="L88" s="202"/>
      <c r="M88" s="205">
        <f>SUMIFS('SAGE IMPORT'!E:E,'SAGE IMPORT'!A:A,'SLAB-ROWS'!G88,'SAGE IMPORT'!B:B,'SLAB-ROWS'!H88,'SAGE IMPORT'!C:C,'SLAB-ROWS'!A88)</f>
        <v>0</v>
      </c>
      <c r="N88" s="202"/>
    </row>
    <row r="89" spans="1:14" ht="21.75" customHeight="1" x14ac:dyDescent="0.2">
      <c r="D89" s="191" t="s">
        <v>359</v>
      </c>
      <c r="E89" s="190" t="s">
        <v>358</v>
      </c>
      <c r="F89" s="190"/>
      <c r="G89" s="191" t="s">
        <v>159</v>
      </c>
      <c r="H89" s="192" t="s">
        <v>357</v>
      </c>
      <c r="I89" s="194" t="s">
        <v>383</v>
      </c>
      <c r="J89" s="194" t="s">
        <v>356</v>
      </c>
      <c r="K89" s="194" t="s">
        <v>355</v>
      </c>
      <c r="L89" s="194"/>
      <c r="M89" s="194" t="s">
        <v>394</v>
      </c>
      <c r="N89" s="194"/>
    </row>
    <row r="90" spans="1:14" x14ac:dyDescent="0.2">
      <c r="D90" s="195" t="str">
        <f>'START-SLABS'!A10</f>
        <v>****</v>
      </c>
      <c r="E90" s="195">
        <f>'START-SLABS'!C10</f>
        <v>0</v>
      </c>
      <c r="F90" s="195">
        <f>'START-SLABS'!D10</f>
        <v>0</v>
      </c>
      <c r="G90" s="195">
        <f>'START-SLABS'!F10</f>
        <v>0</v>
      </c>
      <c r="H90" s="195">
        <f>'START-SLABS'!G10</f>
        <v>0</v>
      </c>
      <c r="I90" s="196"/>
      <c r="J90" s="196"/>
      <c r="K90" s="196"/>
      <c r="L90" s="196"/>
      <c r="M90" s="196"/>
      <c r="N90" s="196"/>
    </row>
    <row r="91" spans="1:14" x14ac:dyDescent="0.2">
      <c r="A91" s="183" t="s">
        <v>16</v>
      </c>
      <c r="B91" s="184" t="s">
        <v>17</v>
      </c>
      <c r="C91" s="184"/>
      <c r="D91" s="185" t="str">
        <f>D90</f>
        <v>****</v>
      </c>
      <c r="E91" s="185">
        <f>E90</f>
        <v>0</v>
      </c>
      <c r="F91" s="185"/>
      <c r="G91" s="185">
        <f>G90</f>
        <v>0</v>
      </c>
      <c r="H91" s="186">
        <f>H90</f>
        <v>0</v>
      </c>
      <c r="I91" s="197">
        <f>SUMIFS('SAGE IMPORT'!Y:Y,'SAGE IMPORT'!A:A,'SLAB-ROWS'!G91,'SAGE IMPORT'!B:B,'SLAB-ROWS'!H91,'SAGE IMPORT'!C:C,'SLAB-ROWS'!A91)</f>
        <v>0</v>
      </c>
      <c r="J91" s="198">
        <f>SUMIFS('SAGE IMPORT'!K:K,'SAGE IMPORT'!A:A,'SLAB-ROWS'!G91,'SAGE IMPORT'!B:B,'SLAB-ROWS'!H91,'SAGE IMPORT'!C:C,'SLAB-ROWS'!A91)</f>
        <v>0</v>
      </c>
      <c r="K91" s="199">
        <f>SUMIFS('SAGE IMPORT'!Q:Q,'SAGE IMPORT'!A:A,'SLAB-ROWS'!G91,'SAGE IMPORT'!B:B,'SLAB-ROWS'!H91,'SAGE IMPORT'!C:C,'SLAB-ROWS'!A91)</f>
        <v>0</v>
      </c>
      <c r="L91" s="199" t="s">
        <v>391</v>
      </c>
      <c r="M91" s="205">
        <f>SUMIFS('SAGE IMPORT'!E:E,'SAGE IMPORT'!A:A,'SLAB-ROWS'!G91,'SAGE IMPORT'!B:B,'SLAB-ROWS'!H91,'SAGE IMPORT'!C:C,'SLAB-ROWS'!A91)</f>
        <v>0</v>
      </c>
      <c r="N91" s="199" t="s">
        <v>391</v>
      </c>
    </row>
    <row r="92" spans="1:14" x14ac:dyDescent="0.2">
      <c r="A92" s="183" t="s">
        <v>78</v>
      </c>
      <c r="B92" s="184" t="s">
        <v>81</v>
      </c>
      <c r="C92" s="184"/>
      <c r="D92" s="185" t="str">
        <f t="shared" ref="D92:D161" si="8">D91</f>
        <v>****</v>
      </c>
      <c r="E92" s="185">
        <f t="shared" ref="E92:E161" si="9">E91</f>
        <v>0</v>
      </c>
      <c r="F92" s="185"/>
      <c r="G92" s="185">
        <f t="shared" ref="G92:G161" si="10">G91</f>
        <v>0</v>
      </c>
      <c r="H92" s="186">
        <f t="shared" ref="H92:H161" si="11">H91</f>
        <v>0</v>
      </c>
      <c r="I92" s="197">
        <f>SUMIFS('SAGE IMPORT'!Y:Y,'SAGE IMPORT'!A:A,'SLAB-ROWS'!G92,'SAGE IMPORT'!B:B,'SLAB-ROWS'!H92,'SAGE IMPORT'!C:C,'SLAB-ROWS'!A92)</f>
        <v>0</v>
      </c>
      <c r="J92" s="198">
        <f>SUMIFS('SAGE IMPORT'!K:K,'SAGE IMPORT'!A:A,'SLAB-ROWS'!G92,'SAGE IMPORT'!B:B,'SLAB-ROWS'!H92,'SAGE IMPORT'!C:C,'SLAB-ROWS'!A92)</f>
        <v>0</v>
      </c>
      <c r="K92" s="199">
        <f>SUMIFS('SAGE IMPORT'!Q:Q,'SAGE IMPORT'!A:A,'SLAB-ROWS'!G92,'SAGE IMPORT'!B:B,'SLAB-ROWS'!H92,'SAGE IMPORT'!C:C,'SLAB-ROWS'!A92)</f>
        <v>0</v>
      </c>
      <c r="L92" s="199" t="s">
        <v>391</v>
      </c>
      <c r="M92" s="205">
        <f>SUMIFS('SAGE IMPORT'!E:E,'SAGE IMPORT'!A:A,'SLAB-ROWS'!G92,'SAGE IMPORT'!B:B,'SLAB-ROWS'!H92,'SAGE IMPORT'!C:C,'SLAB-ROWS'!A92)</f>
        <v>0</v>
      </c>
      <c r="N92" s="199" t="s">
        <v>391</v>
      </c>
    </row>
    <row r="93" spans="1:14" x14ac:dyDescent="0.2">
      <c r="A93" s="183" t="s">
        <v>79</v>
      </c>
      <c r="B93" s="184" t="s">
        <v>82</v>
      </c>
      <c r="C93" s="184"/>
      <c r="D93" s="185" t="str">
        <f t="shared" si="8"/>
        <v>****</v>
      </c>
      <c r="E93" s="185">
        <f t="shared" si="9"/>
        <v>0</v>
      </c>
      <c r="F93" s="185"/>
      <c r="G93" s="185">
        <f t="shared" si="10"/>
        <v>0</v>
      </c>
      <c r="H93" s="186">
        <f t="shared" si="11"/>
        <v>0</v>
      </c>
      <c r="I93" s="197">
        <f>SUMIFS('SAGE IMPORT'!Y:Y,'SAGE IMPORT'!A:A,'SLAB-ROWS'!G93,'SAGE IMPORT'!B:B,'SLAB-ROWS'!H93,'SAGE IMPORT'!C:C,'SLAB-ROWS'!A93)</f>
        <v>0</v>
      </c>
      <c r="J93" s="198">
        <f>SUMIFS('SAGE IMPORT'!K:K,'SAGE IMPORT'!A:A,'SLAB-ROWS'!G93,'SAGE IMPORT'!B:B,'SLAB-ROWS'!H93,'SAGE IMPORT'!C:C,'SLAB-ROWS'!A93)</f>
        <v>0</v>
      </c>
      <c r="K93" s="199">
        <f>SUMIFS('SAGE IMPORT'!Q:Q,'SAGE IMPORT'!A:A,'SLAB-ROWS'!G93,'SAGE IMPORT'!B:B,'SLAB-ROWS'!H93,'SAGE IMPORT'!C:C,'SLAB-ROWS'!A93)</f>
        <v>0</v>
      </c>
      <c r="L93" s="199" t="s">
        <v>391</v>
      </c>
      <c r="M93" s="205">
        <f>SUMIFS('SAGE IMPORT'!E:E,'SAGE IMPORT'!A:A,'SLAB-ROWS'!G93,'SAGE IMPORT'!B:B,'SLAB-ROWS'!H93,'SAGE IMPORT'!C:C,'SLAB-ROWS'!A93)</f>
        <v>0</v>
      </c>
      <c r="N93" s="199" t="s">
        <v>391</v>
      </c>
    </row>
    <row r="94" spans="1:14" x14ac:dyDescent="0.2">
      <c r="A94" s="183" t="s">
        <v>80</v>
      </c>
      <c r="B94" s="184" t="s">
        <v>83</v>
      </c>
      <c r="C94" s="184"/>
      <c r="D94" s="185" t="str">
        <f t="shared" si="8"/>
        <v>****</v>
      </c>
      <c r="E94" s="185">
        <f t="shared" si="9"/>
        <v>0</v>
      </c>
      <c r="F94" s="185"/>
      <c r="G94" s="185">
        <f t="shared" si="10"/>
        <v>0</v>
      </c>
      <c r="H94" s="186">
        <f t="shared" si="11"/>
        <v>0</v>
      </c>
      <c r="I94" s="197">
        <f>SUMIFS('SAGE IMPORT'!Y:Y,'SAGE IMPORT'!A:A,'SLAB-ROWS'!G94,'SAGE IMPORT'!B:B,'SLAB-ROWS'!H94,'SAGE IMPORT'!C:C,'SLAB-ROWS'!A94)</f>
        <v>0</v>
      </c>
      <c r="J94" s="198">
        <f>SUMIFS('SAGE IMPORT'!K:K,'SAGE IMPORT'!A:A,'SLAB-ROWS'!G94,'SAGE IMPORT'!B:B,'SLAB-ROWS'!H94,'SAGE IMPORT'!C:C,'SLAB-ROWS'!A94)</f>
        <v>0</v>
      </c>
      <c r="K94" s="199">
        <f>SUMIFS('SAGE IMPORT'!Q:Q,'SAGE IMPORT'!A:A,'SLAB-ROWS'!G94,'SAGE IMPORT'!B:B,'SLAB-ROWS'!H94,'SAGE IMPORT'!C:C,'SLAB-ROWS'!A94)</f>
        <v>0</v>
      </c>
      <c r="L94" s="199" t="s">
        <v>391</v>
      </c>
      <c r="M94" s="205">
        <f>SUMIFS('SAGE IMPORT'!E:E,'SAGE IMPORT'!A:A,'SLAB-ROWS'!G94,'SAGE IMPORT'!B:B,'SLAB-ROWS'!H94,'SAGE IMPORT'!C:C,'SLAB-ROWS'!A94)</f>
        <v>0</v>
      </c>
      <c r="N94" s="199" t="s">
        <v>391</v>
      </c>
    </row>
    <row r="95" spans="1:14" x14ac:dyDescent="0.2">
      <c r="A95" s="183" t="s">
        <v>18</v>
      </c>
      <c r="B95" s="184" t="s">
        <v>19</v>
      </c>
      <c r="C95" s="184"/>
      <c r="D95" s="185" t="str">
        <f t="shared" si="8"/>
        <v>****</v>
      </c>
      <c r="E95" s="185">
        <f t="shared" si="9"/>
        <v>0</v>
      </c>
      <c r="F95" s="185"/>
      <c r="G95" s="185">
        <f t="shared" si="10"/>
        <v>0</v>
      </c>
      <c r="H95" s="186">
        <f t="shared" si="11"/>
        <v>0</v>
      </c>
      <c r="I95" s="197">
        <f>SUMIFS('SAGE IMPORT'!Y:Y,'SAGE IMPORT'!A:A,'SLAB-ROWS'!G95,'SAGE IMPORT'!B:B,'SLAB-ROWS'!H95,'SAGE IMPORT'!C:C,'SLAB-ROWS'!A95)</f>
        <v>0</v>
      </c>
      <c r="J95" s="198">
        <f>SUMIFS('SAGE IMPORT'!K:K,'SAGE IMPORT'!A:A,'SLAB-ROWS'!G95,'SAGE IMPORT'!B:B,'SLAB-ROWS'!H95,'SAGE IMPORT'!C:C,'SLAB-ROWS'!A95)</f>
        <v>0</v>
      </c>
      <c r="K95" s="199">
        <f>SUMIFS('SAGE IMPORT'!Q:Q,'SAGE IMPORT'!A:A,'SLAB-ROWS'!G95,'SAGE IMPORT'!B:B,'SLAB-ROWS'!H95,'SAGE IMPORT'!C:C,'SLAB-ROWS'!A95)</f>
        <v>0</v>
      </c>
      <c r="L95" s="199" t="s">
        <v>391</v>
      </c>
      <c r="M95" s="205">
        <f>SUMIFS('SAGE IMPORT'!E:E,'SAGE IMPORT'!A:A,'SLAB-ROWS'!G95,'SAGE IMPORT'!B:B,'SLAB-ROWS'!H95,'SAGE IMPORT'!C:C,'SLAB-ROWS'!A95)</f>
        <v>0</v>
      </c>
      <c r="N95" s="199" t="s">
        <v>391</v>
      </c>
    </row>
    <row r="96" spans="1:14" x14ac:dyDescent="0.2">
      <c r="A96" s="183"/>
      <c r="B96" s="184"/>
      <c r="C96" s="184"/>
      <c r="D96" s="185" t="str">
        <f t="shared" si="8"/>
        <v>****</v>
      </c>
      <c r="E96" s="185">
        <f t="shared" si="9"/>
        <v>0</v>
      </c>
      <c r="F96" s="185"/>
      <c r="G96" s="185">
        <f t="shared" si="10"/>
        <v>0</v>
      </c>
      <c r="H96" s="186">
        <f t="shared" si="11"/>
        <v>0</v>
      </c>
      <c r="I96" s="197">
        <f>SUMIFS('SAGE IMPORT'!Y:Y,'SAGE IMPORT'!A:A,'SLAB-ROWS'!G96,'SAGE IMPORT'!B:B,'SLAB-ROWS'!H96,'SAGE IMPORT'!C:C,'SLAB-ROWS'!A96)</f>
        <v>0</v>
      </c>
      <c r="J96" s="198">
        <f>SUMIFS('SAGE IMPORT'!K:K,'SAGE IMPORT'!A:A,'SLAB-ROWS'!G96,'SAGE IMPORT'!B:B,'SLAB-ROWS'!H96,'SAGE IMPORT'!C:C,'SLAB-ROWS'!A96)</f>
        <v>0</v>
      </c>
      <c r="K96" s="199">
        <f>SUMIFS('SAGE IMPORT'!Q:Q,'SAGE IMPORT'!A:A,'SLAB-ROWS'!G96,'SAGE IMPORT'!B:B,'SLAB-ROWS'!H96,'SAGE IMPORT'!C:C,'SLAB-ROWS'!A96)</f>
        <v>0</v>
      </c>
      <c r="L96" s="199"/>
      <c r="M96" s="205">
        <f>SUMIFS('SAGE IMPORT'!E:E,'SAGE IMPORT'!A:A,'SLAB-ROWS'!G96,'SAGE IMPORT'!B:B,'SLAB-ROWS'!H96,'SAGE IMPORT'!C:C,'SLAB-ROWS'!A96)</f>
        <v>0</v>
      </c>
      <c r="N96" s="199"/>
    </row>
    <row r="97" spans="1:14" x14ac:dyDescent="0.2">
      <c r="A97" s="183" t="s">
        <v>84</v>
      </c>
      <c r="B97" s="184" t="s">
        <v>85</v>
      </c>
      <c r="C97" s="184"/>
      <c r="D97" s="185" t="str">
        <f t="shared" si="8"/>
        <v>****</v>
      </c>
      <c r="E97" s="185">
        <f t="shared" si="9"/>
        <v>0</v>
      </c>
      <c r="F97" s="185"/>
      <c r="G97" s="185">
        <f t="shared" si="10"/>
        <v>0</v>
      </c>
      <c r="H97" s="186">
        <f t="shared" si="11"/>
        <v>0</v>
      </c>
      <c r="I97" s="197">
        <f>SUMIFS('SAGE IMPORT'!Y:Y,'SAGE IMPORT'!A:A,'SLAB-ROWS'!G97,'SAGE IMPORT'!B:B,'SLAB-ROWS'!H97,'SAGE IMPORT'!C:C,'SLAB-ROWS'!A97)</f>
        <v>0</v>
      </c>
      <c r="J97" s="198">
        <f>SUMIFS('SAGE IMPORT'!K:K,'SAGE IMPORT'!A:A,'SLAB-ROWS'!G97,'SAGE IMPORT'!B:B,'SLAB-ROWS'!H97,'SAGE IMPORT'!C:C,'SLAB-ROWS'!A97)</f>
        <v>0</v>
      </c>
      <c r="K97" s="199">
        <f>SUMIFS('SAGE IMPORT'!Q:Q,'SAGE IMPORT'!A:A,'SLAB-ROWS'!G97,'SAGE IMPORT'!B:B,'SLAB-ROWS'!H97,'SAGE IMPORT'!C:C,'SLAB-ROWS'!A97)</f>
        <v>0</v>
      </c>
      <c r="L97" s="199" t="s">
        <v>393</v>
      </c>
      <c r="M97" s="205">
        <f>SUMIFS('SAGE IMPORT'!E:E,'SAGE IMPORT'!A:A,'SLAB-ROWS'!G97,'SAGE IMPORT'!B:B,'SLAB-ROWS'!H97,'SAGE IMPORT'!C:C,'SLAB-ROWS'!A97)</f>
        <v>0</v>
      </c>
      <c r="N97" s="199" t="s">
        <v>393</v>
      </c>
    </row>
    <row r="98" spans="1:14" x14ac:dyDescent="0.2">
      <c r="A98" s="183" t="s">
        <v>20</v>
      </c>
      <c r="B98" s="184" t="s">
        <v>21</v>
      </c>
      <c r="C98" s="184"/>
      <c r="D98" s="185" t="str">
        <f t="shared" si="8"/>
        <v>****</v>
      </c>
      <c r="E98" s="185">
        <f t="shared" si="9"/>
        <v>0</v>
      </c>
      <c r="F98" s="185"/>
      <c r="G98" s="185">
        <f t="shared" si="10"/>
        <v>0</v>
      </c>
      <c r="H98" s="186">
        <f t="shared" si="11"/>
        <v>0</v>
      </c>
      <c r="I98" s="197">
        <f>SUMIFS('SAGE IMPORT'!Y:Y,'SAGE IMPORT'!A:A,'SLAB-ROWS'!G98,'SAGE IMPORT'!B:B,'SLAB-ROWS'!H98,'SAGE IMPORT'!C:C,'SLAB-ROWS'!A98)</f>
        <v>0</v>
      </c>
      <c r="J98" s="198">
        <f>SUMIFS('SAGE IMPORT'!K:K,'SAGE IMPORT'!A:A,'SLAB-ROWS'!G98,'SAGE IMPORT'!B:B,'SLAB-ROWS'!H98,'SAGE IMPORT'!C:C,'SLAB-ROWS'!A98)</f>
        <v>0</v>
      </c>
      <c r="K98" s="199">
        <f>SUMIFS('SAGE IMPORT'!Q:Q,'SAGE IMPORT'!A:A,'SLAB-ROWS'!G98,'SAGE IMPORT'!B:B,'SLAB-ROWS'!H98,'SAGE IMPORT'!C:C,'SLAB-ROWS'!A98)</f>
        <v>0</v>
      </c>
      <c r="L98" s="199" t="s">
        <v>354</v>
      </c>
      <c r="M98" s="205">
        <f>SUMIFS('SAGE IMPORT'!E:E,'SAGE IMPORT'!A:A,'SLAB-ROWS'!G98,'SAGE IMPORT'!B:B,'SLAB-ROWS'!H98,'SAGE IMPORT'!C:C,'SLAB-ROWS'!A98)</f>
        <v>0</v>
      </c>
      <c r="N98" s="199" t="s">
        <v>354</v>
      </c>
    </row>
    <row r="99" spans="1:14" x14ac:dyDescent="0.2">
      <c r="A99" s="183" t="s">
        <v>22</v>
      </c>
      <c r="B99" s="184" t="s">
        <v>58</v>
      </c>
      <c r="C99" s="184"/>
      <c r="D99" s="185" t="str">
        <f t="shared" si="8"/>
        <v>****</v>
      </c>
      <c r="E99" s="185">
        <f t="shared" si="9"/>
        <v>0</v>
      </c>
      <c r="F99" s="185"/>
      <c r="G99" s="185">
        <f t="shared" si="10"/>
        <v>0</v>
      </c>
      <c r="H99" s="186">
        <f t="shared" si="11"/>
        <v>0</v>
      </c>
      <c r="I99" s="197">
        <f>SUMIFS('SAGE IMPORT'!Y:Y,'SAGE IMPORT'!A:A,'SLAB-ROWS'!G99,'SAGE IMPORT'!B:B,'SLAB-ROWS'!H99,'SAGE IMPORT'!C:C,'SLAB-ROWS'!A99)</f>
        <v>0</v>
      </c>
      <c r="J99" s="198">
        <f>SUMIFS('SAGE IMPORT'!K:K,'SAGE IMPORT'!A:A,'SLAB-ROWS'!G99,'SAGE IMPORT'!B:B,'SLAB-ROWS'!H99,'SAGE IMPORT'!C:C,'SLAB-ROWS'!A99)</f>
        <v>0</v>
      </c>
      <c r="K99" s="199">
        <f>SUMIFS('SAGE IMPORT'!Q:Q,'SAGE IMPORT'!A:A,'SLAB-ROWS'!G99,'SAGE IMPORT'!B:B,'SLAB-ROWS'!H99,'SAGE IMPORT'!C:C,'SLAB-ROWS'!A99)</f>
        <v>0</v>
      </c>
      <c r="L99" s="199" t="s">
        <v>354</v>
      </c>
      <c r="M99" s="205">
        <f>SUMIFS('SAGE IMPORT'!E:E,'SAGE IMPORT'!A:A,'SLAB-ROWS'!G99,'SAGE IMPORT'!B:B,'SLAB-ROWS'!H99,'SAGE IMPORT'!C:C,'SLAB-ROWS'!A99)</f>
        <v>0</v>
      </c>
      <c r="N99" s="199" t="s">
        <v>354</v>
      </c>
    </row>
    <row r="100" spans="1:14" x14ac:dyDescent="0.2">
      <c r="A100" s="183"/>
      <c r="B100" s="184"/>
      <c r="C100" s="184"/>
      <c r="D100" s="185" t="str">
        <f t="shared" si="8"/>
        <v>****</v>
      </c>
      <c r="E100" s="185">
        <f t="shared" si="9"/>
        <v>0</v>
      </c>
      <c r="F100" s="185"/>
      <c r="G100" s="185">
        <f t="shared" si="10"/>
        <v>0</v>
      </c>
      <c r="H100" s="186">
        <f t="shared" si="11"/>
        <v>0</v>
      </c>
      <c r="I100" s="197">
        <f>SUMIFS('SAGE IMPORT'!Y:Y,'SAGE IMPORT'!A:A,'SLAB-ROWS'!G100,'SAGE IMPORT'!B:B,'SLAB-ROWS'!H100,'SAGE IMPORT'!C:C,'SLAB-ROWS'!A100)</f>
        <v>0</v>
      </c>
      <c r="J100" s="198">
        <f>SUMIFS('SAGE IMPORT'!K:K,'SAGE IMPORT'!A:A,'SLAB-ROWS'!G100,'SAGE IMPORT'!B:B,'SLAB-ROWS'!H100,'SAGE IMPORT'!C:C,'SLAB-ROWS'!A100)</f>
        <v>0</v>
      </c>
      <c r="K100" s="199">
        <f>SUMIFS('SAGE IMPORT'!Q:Q,'SAGE IMPORT'!A:A,'SLAB-ROWS'!G100,'SAGE IMPORT'!B:B,'SLAB-ROWS'!H100,'SAGE IMPORT'!C:C,'SLAB-ROWS'!A100)</f>
        <v>0</v>
      </c>
      <c r="L100" s="199"/>
      <c r="M100" s="205">
        <f>SUMIFS('SAGE IMPORT'!E:E,'SAGE IMPORT'!A:A,'SLAB-ROWS'!G100,'SAGE IMPORT'!B:B,'SLAB-ROWS'!H100,'SAGE IMPORT'!C:C,'SLAB-ROWS'!A100)</f>
        <v>0</v>
      </c>
      <c r="N100" s="199"/>
    </row>
    <row r="101" spans="1:14" x14ac:dyDescent="0.2">
      <c r="A101" s="183" t="s">
        <v>23</v>
      </c>
      <c r="B101" s="184" t="s">
        <v>105</v>
      </c>
      <c r="C101" s="184"/>
      <c r="D101" s="185" t="str">
        <f t="shared" si="8"/>
        <v>****</v>
      </c>
      <c r="E101" s="185">
        <f t="shared" si="9"/>
        <v>0</v>
      </c>
      <c r="F101" s="185"/>
      <c r="G101" s="185">
        <f t="shared" si="10"/>
        <v>0</v>
      </c>
      <c r="H101" s="186">
        <f t="shared" si="11"/>
        <v>0</v>
      </c>
      <c r="I101" s="197">
        <f>SUMIFS('SAGE IMPORT'!Y:Y,'SAGE IMPORT'!A:A,'SLAB-ROWS'!G101,'SAGE IMPORT'!B:B,'SLAB-ROWS'!H101,'SAGE IMPORT'!C:C,'SLAB-ROWS'!A101)</f>
        <v>0</v>
      </c>
      <c r="J101" s="198">
        <f>SUMIFS('SAGE IMPORT'!K:K,'SAGE IMPORT'!A:A,'SLAB-ROWS'!G101,'SAGE IMPORT'!B:B,'SLAB-ROWS'!H101,'SAGE IMPORT'!C:C,'SLAB-ROWS'!A101)</f>
        <v>0</v>
      </c>
      <c r="K101" s="199">
        <f>SUMIFS('SAGE IMPORT'!Q:Q,'SAGE IMPORT'!A:A,'SLAB-ROWS'!G101,'SAGE IMPORT'!B:B,'SLAB-ROWS'!H101,'SAGE IMPORT'!C:C,'SLAB-ROWS'!A101)</f>
        <v>0</v>
      </c>
      <c r="L101" s="199" t="s">
        <v>354</v>
      </c>
      <c r="M101" s="205">
        <f>SUMIFS('SAGE IMPORT'!E:E,'SAGE IMPORT'!A:A,'SLAB-ROWS'!G101,'SAGE IMPORT'!B:B,'SLAB-ROWS'!H101,'SAGE IMPORT'!C:C,'SLAB-ROWS'!A101)</f>
        <v>0</v>
      </c>
      <c r="N101" s="199" t="s">
        <v>354</v>
      </c>
    </row>
    <row r="102" spans="1:14" x14ac:dyDescent="0.2">
      <c r="A102" s="183" t="s">
        <v>100</v>
      </c>
      <c r="B102" s="184" t="s">
        <v>106</v>
      </c>
      <c r="C102" s="184"/>
      <c r="D102" s="185" t="str">
        <f t="shared" si="8"/>
        <v>****</v>
      </c>
      <c r="E102" s="185">
        <f t="shared" si="9"/>
        <v>0</v>
      </c>
      <c r="F102" s="185"/>
      <c r="G102" s="185">
        <f t="shared" si="10"/>
        <v>0</v>
      </c>
      <c r="H102" s="186">
        <f t="shared" si="11"/>
        <v>0</v>
      </c>
      <c r="I102" s="197">
        <f>SUMIFS('SAGE IMPORT'!Y:Y,'SAGE IMPORT'!A:A,'SLAB-ROWS'!G102,'SAGE IMPORT'!B:B,'SLAB-ROWS'!H102,'SAGE IMPORT'!C:C,'SLAB-ROWS'!A102)</f>
        <v>0</v>
      </c>
      <c r="J102" s="198">
        <f>SUMIFS('SAGE IMPORT'!K:K,'SAGE IMPORT'!A:A,'SLAB-ROWS'!G102,'SAGE IMPORT'!B:B,'SLAB-ROWS'!H102,'SAGE IMPORT'!C:C,'SLAB-ROWS'!A102)</f>
        <v>0</v>
      </c>
      <c r="K102" s="199">
        <f>SUMIFS('SAGE IMPORT'!Q:Q,'SAGE IMPORT'!A:A,'SLAB-ROWS'!G102,'SAGE IMPORT'!B:B,'SLAB-ROWS'!H102,'SAGE IMPORT'!C:C,'SLAB-ROWS'!A102)</f>
        <v>0</v>
      </c>
      <c r="L102" s="199" t="s">
        <v>354</v>
      </c>
      <c r="M102" s="205">
        <f>SUMIFS('SAGE IMPORT'!E:E,'SAGE IMPORT'!A:A,'SLAB-ROWS'!G102,'SAGE IMPORT'!B:B,'SLAB-ROWS'!H102,'SAGE IMPORT'!C:C,'SLAB-ROWS'!A102)</f>
        <v>0</v>
      </c>
      <c r="N102" s="199" t="s">
        <v>354</v>
      </c>
    </row>
    <row r="103" spans="1:14" x14ac:dyDescent="0.2">
      <c r="A103" s="183" t="s">
        <v>101</v>
      </c>
      <c r="B103" s="184" t="s">
        <v>107</v>
      </c>
      <c r="C103" s="184"/>
      <c r="D103" s="185" t="str">
        <f t="shared" si="8"/>
        <v>****</v>
      </c>
      <c r="E103" s="185">
        <f t="shared" si="9"/>
        <v>0</v>
      </c>
      <c r="F103" s="185"/>
      <c r="G103" s="185">
        <f t="shared" si="10"/>
        <v>0</v>
      </c>
      <c r="H103" s="186">
        <f t="shared" si="11"/>
        <v>0</v>
      </c>
      <c r="I103" s="197">
        <f>SUMIFS('SAGE IMPORT'!Y:Y,'SAGE IMPORT'!A:A,'SLAB-ROWS'!G103,'SAGE IMPORT'!B:B,'SLAB-ROWS'!H103,'SAGE IMPORT'!C:C,'SLAB-ROWS'!A103)</f>
        <v>0</v>
      </c>
      <c r="J103" s="198">
        <f>SUMIFS('SAGE IMPORT'!K:K,'SAGE IMPORT'!A:A,'SLAB-ROWS'!G103,'SAGE IMPORT'!B:B,'SLAB-ROWS'!H103,'SAGE IMPORT'!C:C,'SLAB-ROWS'!A103)</f>
        <v>0</v>
      </c>
      <c r="K103" s="199">
        <f>SUMIFS('SAGE IMPORT'!Q:Q,'SAGE IMPORT'!A:A,'SLAB-ROWS'!G103,'SAGE IMPORT'!B:B,'SLAB-ROWS'!H103,'SAGE IMPORT'!C:C,'SLAB-ROWS'!A103)</f>
        <v>0</v>
      </c>
      <c r="L103" s="199" t="s">
        <v>354</v>
      </c>
      <c r="M103" s="205">
        <f>SUMIFS('SAGE IMPORT'!E:E,'SAGE IMPORT'!A:A,'SLAB-ROWS'!G103,'SAGE IMPORT'!B:B,'SLAB-ROWS'!H103,'SAGE IMPORT'!C:C,'SLAB-ROWS'!A103)</f>
        <v>0</v>
      </c>
      <c r="N103" s="199" t="s">
        <v>354</v>
      </c>
    </row>
    <row r="104" spans="1:14" x14ac:dyDescent="0.2">
      <c r="A104" s="183" t="s">
        <v>102</v>
      </c>
      <c r="B104" s="184" t="s">
        <v>108</v>
      </c>
      <c r="C104" s="184"/>
      <c r="D104" s="185" t="str">
        <f t="shared" si="8"/>
        <v>****</v>
      </c>
      <c r="E104" s="185">
        <f t="shared" si="9"/>
        <v>0</v>
      </c>
      <c r="F104" s="185"/>
      <c r="G104" s="185">
        <f t="shared" si="10"/>
        <v>0</v>
      </c>
      <c r="H104" s="186">
        <f t="shared" si="11"/>
        <v>0</v>
      </c>
      <c r="I104" s="197">
        <f>SUMIFS('SAGE IMPORT'!Y:Y,'SAGE IMPORT'!A:A,'SLAB-ROWS'!G104,'SAGE IMPORT'!B:B,'SLAB-ROWS'!H104,'SAGE IMPORT'!C:C,'SLAB-ROWS'!A104)</f>
        <v>0</v>
      </c>
      <c r="J104" s="198">
        <f>SUMIFS('SAGE IMPORT'!K:K,'SAGE IMPORT'!A:A,'SLAB-ROWS'!G104,'SAGE IMPORT'!B:B,'SLAB-ROWS'!H104,'SAGE IMPORT'!C:C,'SLAB-ROWS'!A104)</f>
        <v>0</v>
      </c>
      <c r="K104" s="199">
        <f>SUMIFS('SAGE IMPORT'!Q:Q,'SAGE IMPORT'!A:A,'SLAB-ROWS'!G104,'SAGE IMPORT'!B:B,'SLAB-ROWS'!H104,'SAGE IMPORT'!C:C,'SLAB-ROWS'!A104)</f>
        <v>0</v>
      </c>
      <c r="L104" s="199" t="s">
        <v>395</v>
      </c>
      <c r="M104" s="205">
        <f>SUMIFS('SAGE IMPORT'!E:E,'SAGE IMPORT'!A:A,'SLAB-ROWS'!G104,'SAGE IMPORT'!B:B,'SLAB-ROWS'!H104,'SAGE IMPORT'!C:C,'SLAB-ROWS'!A104)</f>
        <v>0</v>
      </c>
      <c r="N104" s="199" t="s">
        <v>395</v>
      </c>
    </row>
    <row r="105" spans="1:14" x14ac:dyDescent="0.2">
      <c r="A105" s="183" t="s">
        <v>103</v>
      </c>
      <c r="B105" s="184" t="s">
        <v>110</v>
      </c>
      <c r="C105" s="184"/>
      <c r="D105" s="185" t="str">
        <f t="shared" si="8"/>
        <v>****</v>
      </c>
      <c r="E105" s="185">
        <f t="shared" si="9"/>
        <v>0</v>
      </c>
      <c r="F105" s="185"/>
      <c r="G105" s="185">
        <f t="shared" si="10"/>
        <v>0</v>
      </c>
      <c r="H105" s="186">
        <f t="shared" si="11"/>
        <v>0</v>
      </c>
      <c r="I105" s="197">
        <f>SUMIFS('SAGE IMPORT'!Y:Y,'SAGE IMPORT'!A:A,'SLAB-ROWS'!G105,'SAGE IMPORT'!B:B,'SLAB-ROWS'!H105,'SAGE IMPORT'!C:C,'SLAB-ROWS'!A105)</f>
        <v>0</v>
      </c>
      <c r="J105" s="198">
        <f>SUMIFS('SAGE IMPORT'!K:K,'SAGE IMPORT'!A:A,'SLAB-ROWS'!G105,'SAGE IMPORT'!B:B,'SLAB-ROWS'!H105,'SAGE IMPORT'!C:C,'SLAB-ROWS'!A105)</f>
        <v>0</v>
      </c>
      <c r="K105" s="199">
        <f>SUMIFS('SAGE IMPORT'!Q:Q,'SAGE IMPORT'!A:A,'SLAB-ROWS'!G105,'SAGE IMPORT'!B:B,'SLAB-ROWS'!H105,'SAGE IMPORT'!C:C,'SLAB-ROWS'!A105)</f>
        <v>0</v>
      </c>
      <c r="L105" s="199" t="s">
        <v>395</v>
      </c>
      <c r="M105" s="205">
        <f>SUMIFS('SAGE IMPORT'!E:E,'SAGE IMPORT'!A:A,'SLAB-ROWS'!G105,'SAGE IMPORT'!B:B,'SLAB-ROWS'!H105,'SAGE IMPORT'!C:C,'SLAB-ROWS'!A105)</f>
        <v>0</v>
      </c>
      <c r="N105" s="199" t="s">
        <v>395</v>
      </c>
    </row>
    <row r="106" spans="1:14" x14ac:dyDescent="0.2">
      <c r="A106" s="183" t="s">
        <v>104</v>
      </c>
      <c r="B106" s="184" t="s">
        <v>109</v>
      </c>
      <c r="C106" s="184"/>
      <c r="D106" s="185" t="str">
        <f t="shared" si="8"/>
        <v>****</v>
      </c>
      <c r="E106" s="185">
        <f t="shared" si="9"/>
        <v>0</v>
      </c>
      <c r="F106" s="185"/>
      <c r="G106" s="185">
        <f t="shared" si="10"/>
        <v>0</v>
      </c>
      <c r="H106" s="186">
        <f t="shared" si="11"/>
        <v>0</v>
      </c>
      <c r="I106" s="197">
        <f>SUMIFS('SAGE IMPORT'!Y:Y,'SAGE IMPORT'!A:A,'SLAB-ROWS'!G106,'SAGE IMPORT'!B:B,'SLAB-ROWS'!H106,'SAGE IMPORT'!C:C,'SLAB-ROWS'!A106)</f>
        <v>0</v>
      </c>
      <c r="J106" s="198">
        <f>SUMIFS('SAGE IMPORT'!K:K,'SAGE IMPORT'!A:A,'SLAB-ROWS'!G106,'SAGE IMPORT'!B:B,'SLAB-ROWS'!H106,'SAGE IMPORT'!C:C,'SLAB-ROWS'!A106)</f>
        <v>0</v>
      </c>
      <c r="K106" s="199">
        <f>SUMIFS('SAGE IMPORT'!Q:Q,'SAGE IMPORT'!A:A,'SLAB-ROWS'!G106,'SAGE IMPORT'!B:B,'SLAB-ROWS'!H106,'SAGE IMPORT'!C:C,'SLAB-ROWS'!A106)</f>
        <v>0</v>
      </c>
      <c r="L106" s="199" t="s">
        <v>354</v>
      </c>
      <c r="M106" s="205">
        <f>SUMIFS('SAGE IMPORT'!E:E,'SAGE IMPORT'!A:A,'SLAB-ROWS'!G106,'SAGE IMPORT'!B:B,'SLAB-ROWS'!H106,'SAGE IMPORT'!C:C,'SLAB-ROWS'!A106)</f>
        <v>0</v>
      </c>
      <c r="N106" s="199" t="s">
        <v>354</v>
      </c>
    </row>
    <row r="107" spans="1:14" x14ac:dyDescent="0.2">
      <c r="A107" s="183"/>
      <c r="B107" s="184"/>
      <c r="C107" s="184"/>
      <c r="D107" s="185" t="str">
        <f t="shared" si="8"/>
        <v>****</v>
      </c>
      <c r="E107" s="185">
        <f t="shared" si="9"/>
        <v>0</v>
      </c>
      <c r="F107" s="185"/>
      <c r="G107" s="185">
        <f t="shared" si="10"/>
        <v>0</v>
      </c>
      <c r="H107" s="186">
        <f t="shared" si="11"/>
        <v>0</v>
      </c>
      <c r="I107" s="197">
        <f>SUMIFS('SAGE IMPORT'!Y:Y,'SAGE IMPORT'!A:A,'SLAB-ROWS'!G107,'SAGE IMPORT'!B:B,'SLAB-ROWS'!H107,'SAGE IMPORT'!C:C,'SLAB-ROWS'!A107)</f>
        <v>0</v>
      </c>
      <c r="J107" s="198">
        <f>SUMIFS('SAGE IMPORT'!K:K,'SAGE IMPORT'!A:A,'SLAB-ROWS'!G107,'SAGE IMPORT'!B:B,'SLAB-ROWS'!H107,'SAGE IMPORT'!C:C,'SLAB-ROWS'!A107)</f>
        <v>0</v>
      </c>
      <c r="K107" s="199">
        <f>SUMIFS('SAGE IMPORT'!Q:Q,'SAGE IMPORT'!A:A,'SLAB-ROWS'!G107,'SAGE IMPORT'!B:B,'SLAB-ROWS'!H107,'SAGE IMPORT'!C:C,'SLAB-ROWS'!A107)</f>
        <v>0</v>
      </c>
      <c r="L107" s="199"/>
      <c r="M107" s="205">
        <f>SUMIFS('SAGE IMPORT'!E:E,'SAGE IMPORT'!A:A,'SLAB-ROWS'!G107,'SAGE IMPORT'!B:B,'SLAB-ROWS'!H107,'SAGE IMPORT'!C:C,'SLAB-ROWS'!A107)</f>
        <v>0</v>
      </c>
      <c r="N107" s="199"/>
    </row>
    <row r="108" spans="1:14" x14ac:dyDescent="0.2">
      <c r="A108" s="183" t="s">
        <v>24</v>
      </c>
      <c r="B108" s="184" t="s">
        <v>68</v>
      </c>
      <c r="C108" s="184"/>
      <c r="D108" s="185" t="str">
        <f t="shared" si="8"/>
        <v>****</v>
      </c>
      <c r="E108" s="185">
        <f t="shared" si="9"/>
        <v>0</v>
      </c>
      <c r="F108" s="185"/>
      <c r="G108" s="185">
        <f t="shared" si="10"/>
        <v>0</v>
      </c>
      <c r="H108" s="186">
        <f t="shared" si="11"/>
        <v>0</v>
      </c>
      <c r="I108" s="197">
        <f>SUMIFS('SAGE IMPORT'!Y:Y,'SAGE IMPORT'!A:A,'SLAB-ROWS'!G108,'SAGE IMPORT'!B:B,'SLAB-ROWS'!H108,'SAGE IMPORT'!C:C,'SLAB-ROWS'!A108)</f>
        <v>0</v>
      </c>
      <c r="J108" s="198">
        <f>SUMIFS('SAGE IMPORT'!K:K,'SAGE IMPORT'!A:A,'SLAB-ROWS'!G108,'SAGE IMPORT'!B:B,'SLAB-ROWS'!H108,'SAGE IMPORT'!C:C,'SLAB-ROWS'!A108)</f>
        <v>0</v>
      </c>
      <c r="K108" s="199">
        <f>SUMIFS('SAGE IMPORT'!Q:Q,'SAGE IMPORT'!A:A,'SLAB-ROWS'!G108,'SAGE IMPORT'!B:B,'SLAB-ROWS'!H108,'SAGE IMPORT'!C:C,'SLAB-ROWS'!A108)</f>
        <v>0</v>
      </c>
      <c r="L108" s="199" t="s">
        <v>392</v>
      </c>
      <c r="M108" s="205">
        <f>SUMIFS('SAGE IMPORT'!E:E,'SAGE IMPORT'!A:A,'SLAB-ROWS'!G108,'SAGE IMPORT'!B:B,'SLAB-ROWS'!H108,'SAGE IMPORT'!C:C,'SLAB-ROWS'!A108)</f>
        <v>0</v>
      </c>
      <c r="N108" s="199" t="s">
        <v>392</v>
      </c>
    </row>
    <row r="109" spans="1:14" x14ac:dyDescent="0.2">
      <c r="A109" s="183" t="s">
        <v>93</v>
      </c>
      <c r="B109" s="184" t="s">
        <v>86</v>
      </c>
      <c r="C109" s="184"/>
      <c r="D109" s="185" t="str">
        <f t="shared" si="8"/>
        <v>****</v>
      </c>
      <c r="E109" s="185">
        <f t="shared" si="9"/>
        <v>0</v>
      </c>
      <c r="F109" s="185"/>
      <c r="G109" s="185">
        <f t="shared" si="10"/>
        <v>0</v>
      </c>
      <c r="H109" s="186">
        <f t="shared" si="11"/>
        <v>0</v>
      </c>
      <c r="I109" s="197">
        <f>SUMIFS('SAGE IMPORT'!Y:Y,'SAGE IMPORT'!A:A,'SLAB-ROWS'!G109,'SAGE IMPORT'!B:B,'SLAB-ROWS'!H109,'SAGE IMPORT'!C:C,'SLAB-ROWS'!A109)</f>
        <v>0</v>
      </c>
      <c r="J109" s="198">
        <f>SUMIFS('SAGE IMPORT'!K:K,'SAGE IMPORT'!A:A,'SLAB-ROWS'!G109,'SAGE IMPORT'!B:B,'SLAB-ROWS'!H109,'SAGE IMPORT'!C:C,'SLAB-ROWS'!A109)</f>
        <v>0</v>
      </c>
      <c r="K109" s="199">
        <f>SUMIFS('SAGE IMPORT'!Q:Q,'SAGE IMPORT'!A:A,'SLAB-ROWS'!G109,'SAGE IMPORT'!B:B,'SLAB-ROWS'!H109,'SAGE IMPORT'!C:C,'SLAB-ROWS'!A109)</f>
        <v>0</v>
      </c>
      <c r="L109" s="199" t="s">
        <v>392</v>
      </c>
      <c r="M109" s="205">
        <f>SUMIFS('SAGE IMPORT'!E:E,'SAGE IMPORT'!A:A,'SLAB-ROWS'!G109,'SAGE IMPORT'!B:B,'SLAB-ROWS'!H109,'SAGE IMPORT'!C:C,'SLAB-ROWS'!A109)</f>
        <v>0</v>
      </c>
      <c r="N109" s="199" t="s">
        <v>392</v>
      </c>
    </row>
    <row r="110" spans="1:14" x14ac:dyDescent="0.2">
      <c r="A110" s="183" t="s">
        <v>94</v>
      </c>
      <c r="B110" s="184" t="s">
        <v>87</v>
      </c>
      <c r="C110" s="184"/>
      <c r="D110" s="185" t="str">
        <f t="shared" si="8"/>
        <v>****</v>
      </c>
      <c r="E110" s="185">
        <f t="shared" si="9"/>
        <v>0</v>
      </c>
      <c r="F110" s="185"/>
      <c r="G110" s="185">
        <f t="shared" si="10"/>
        <v>0</v>
      </c>
      <c r="H110" s="186">
        <f t="shared" si="11"/>
        <v>0</v>
      </c>
      <c r="I110" s="197">
        <f>SUMIFS('SAGE IMPORT'!Y:Y,'SAGE IMPORT'!A:A,'SLAB-ROWS'!G110,'SAGE IMPORT'!B:B,'SLAB-ROWS'!H110,'SAGE IMPORT'!C:C,'SLAB-ROWS'!A110)</f>
        <v>0</v>
      </c>
      <c r="J110" s="198">
        <f>SUMIFS('SAGE IMPORT'!K:K,'SAGE IMPORT'!A:A,'SLAB-ROWS'!G110,'SAGE IMPORT'!B:B,'SLAB-ROWS'!H110,'SAGE IMPORT'!C:C,'SLAB-ROWS'!A110)</f>
        <v>0</v>
      </c>
      <c r="K110" s="199">
        <f>SUMIFS('SAGE IMPORT'!Q:Q,'SAGE IMPORT'!A:A,'SLAB-ROWS'!G110,'SAGE IMPORT'!B:B,'SLAB-ROWS'!H110,'SAGE IMPORT'!C:C,'SLAB-ROWS'!A110)</f>
        <v>0</v>
      </c>
      <c r="L110" s="199" t="s">
        <v>392</v>
      </c>
      <c r="M110" s="205">
        <f>SUMIFS('SAGE IMPORT'!E:E,'SAGE IMPORT'!A:A,'SLAB-ROWS'!G110,'SAGE IMPORT'!B:B,'SLAB-ROWS'!H110,'SAGE IMPORT'!C:C,'SLAB-ROWS'!A110)</f>
        <v>0</v>
      </c>
      <c r="N110" s="199" t="s">
        <v>392</v>
      </c>
    </row>
    <row r="111" spans="1:14" x14ac:dyDescent="0.2">
      <c r="A111" s="183" t="s">
        <v>95</v>
      </c>
      <c r="B111" s="184" t="s">
        <v>88</v>
      </c>
      <c r="C111" s="184"/>
      <c r="D111" s="185" t="str">
        <f t="shared" si="8"/>
        <v>****</v>
      </c>
      <c r="E111" s="185">
        <f t="shared" si="9"/>
        <v>0</v>
      </c>
      <c r="F111" s="185"/>
      <c r="G111" s="185">
        <f t="shared" si="10"/>
        <v>0</v>
      </c>
      <c r="H111" s="186">
        <f t="shared" si="11"/>
        <v>0</v>
      </c>
      <c r="I111" s="197">
        <f>SUMIFS('SAGE IMPORT'!Y:Y,'SAGE IMPORT'!A:A,'SLAB-ROWS'!G111,'SAGE IMPORT'!B:B,'SLAB-ROWS'!H111,'SAGE IMPORT'!C:C,'SLAB-ROWS'!A111)</f>
        <v>0</v>
      </c>
      <c r="J111" s="198">
        <f>SUMIFS('SAGE IMPORT'!K:K,'SAGE IMPORT'!A:A,'SLAB-ROWS'!G111,'SAGE IMPORT'!B:B,'SLAB-ROWS'!H111,'SAGE IMPORT'!C:C,'SLAB-ROWS'!A111)</f>
        <v>0</v>
      </c>
      <c r="K111" s="199">
        <f>SUMIFS('SAGE IMPORT'!Q:Q,'SAGE IMPORT'!A:A,'SLAB-ROWS'!G111,'SAGE IMPORT'!B:B,'SLAB-ROWS'!H111,'SAGE IMPORT'!C:C,'SLAB-ROWS'!A111)</f>
        <v>0</v>
      </c>
      <c r="L111" s="199" t="s">
        <v>393</v>
      </c>
      <c r="M111" s="205">
        <f>SUMIFS('SAGE IMPORT'!E:E,'SAGE IMPORT'!A:A,'SLAB-ROWS'!G111,'SAGE IMPORT'!B:B,'SLAB-ROWS'!H111,'SAGE IMPORT'!C:C,'SLAB-ROWS'!A111)</f>
        <v>0</v>
      </c>
      <c r="N111" s="199" t="s">
        <v>393</v>
      </c>
    </row>
    <row r="112" spans="1:14" x14ac:dyDescent="0.2">
      <c r="A112" s="183" t="s">
        <v>96</v>
      </c>
      <c r="B112" s="184" t="s">
        <v>89</v>
      </c>
      <c r="C112" s="184"/>
      <c r="D112" s="185" t="str">
        <f t="shared" si="8"/>
        <v>****</v>
      </c>
      <c r="E112" s="185">
        <f t="shared" si="9"/>
        <v>0</v>
      </c>
      <c r="F112" s="185"/>
      <c r="G112" s="185">
        <f t="shared" si="10"/>
        <v>0</v>
      </c>
      <c r="H112" s="186">
        <f t="shared" si="11"/>
        <v>0</v>
      </c>
      <c r="I112" s="197">
        <f>SUMIFS('SAGE IMPORT'!Y:Y,'SAGE IMPORT'!A:A,'SLAB-ROWS'!G112,'SAGE IMPORT'!B:B,'SLAB-ROWS'!H112,'SAGE IMPORT'!C:C,'SLAB-ROWS'!A112)</f>
        <v>0</v>
      </c>
      <c r="J112" s="198">
        <f>SUMIFS('SAGE IMPORT'!K:K,'SAGE IMPORT'!A:A,'SLAB-ROWS'!G112,'SAGE IMPORT'!B:B,'SLAB-ROWS'!H112,'SAGE IMPORT'!C:C,'SLAB-ROWS'!A112)</f>
        <v>0</v>
      </c>
      <c r="K112" s="199">
        <f>SUMIFS('SAGE IMPORT'!Q:Q,'SAGE IMPORT'!A:A,'SLAB-ROWS'!G112,'SAGE IMPORT'!B:B,'SLAB-ROWS'!H112,'SAGE IMPORT'!C:C,'SLAB-ROWS'!A112)</f>
        <v>0</v>
      </c>
      <c r="L112" s="199" t="s">
        <v>396</v>
      </c>
      <c r="M112" s="205">
        <f>SUMIFS('SAGE IMPORT'!E:E,'SAGE IMPORT'!A:A,'SLAB-ROWS'!G112,'SAGE IMPORT'!B:B,'SLAB-ROWS'!H112,'SAGE IMPORT'!C:C,'SLAB-ROWS'!A112)</f>
        <v>0</v>
      </c>
      <c r="N112" s="199" t="s">
        <v>396</v>
      </c>
    </row>
    <row r="113" spans="1:14" x14ac:dyDescent="0.2">
      <c r="A113" s="183" t="s">
        <v>97</v>
      </c>
      <c r="B113" s="184" t="s">
        <v>90</v>
      </c>
      <c r="C113" s="184"/>
      <c r="D113" s="185" t="str">
        <f t="shared" si="8"/>
        <v>****</v>
      </c>
      <c r="E113" s="185">
        <f t="shared" si="9"/>
        <v>0</v>
      </c>
      <c r="F113" s="185"/>
      <c r="G113" s="185">
        <f t="shared" si="10"/>
        <v>0</v>
      </c>
      <c r="H113" s="186">
        <f t="shared" si="11"/>
        <v>0</v>
      </c>
      <c r="I113" s="197">
        <f>SUMIFS('SAGE IMPORT'!Y:Y,'SAGE IMPORT'!A:A,'SLAB-ROWS'!G113,'SAGE IMPORT'!B:B,'SLAB-ROWS'!H113,'SAGE IMPORT'!C:C,'SLAB-ROWS'!A113)</f>
        <v>0</v>
      </c>
      <c r="J113" s="198">
        <f>SUMIFS('SAGE IMPORT'!K:K,'SAGE IMPORT'!A:A,'SLAB-ROWS'!G113,'SAGE IMPORT'!B:B,'SLAB-ROWS'!H113,'SAGE IMPORT'!C:C,'SLAB-ROWS'!A113)</f>
        <v>0</v>
      </c>
      <c r="K113" s="199">
        <f>SUMIFS('SAGE IMPORT'!Q:Q,'SAGE IMPORT'!A:A,'SLAB-ROWS'!G113,'SAGE IMPORT'!B:B,'SLAB-ROWS'!H113,'SAGE IMPORT'!C:C,'SLAB-ROWS'!A113)</f>
        <v>0</v>
      </c>
      <c r="L113" s="199" t="s">
        <v>396</v>
      </c>
      <c r="M113" s="205">
        <f>SUMIFS('SAGE IMPORT'!E:E,'SAGE IMPORT'!A:A,'SLAB-ROWS'!G113,'SAGE IMPORT'!B:B,'SLAB-ROWS'!H113,'SAGE IMPORT'!C:C,'SLAB-ROWS'!A113)</f>
        <v>0</v>
      </c>
      <c r="N113" s="199" t="s">
        <v>396</v>
      </c>
    </row>
    <row r="114" spans="1:14" x14ac:dyDescent="0.2">
      <c r="A114" s="183" t="s">
        <v>98</v>
      </c>
      <c r="B114" s="184" t="s">
        <v>91</v>
      </c>
      <c r="C114" s="184"/>
      <c r="D114" s="185" t="str">
        <f t="shared" si="8"/>
        <v>****</v>
      </c>
      <c r="E114" s="185">
        <f t="shared" si="9"/>
        <v>0</v>
      </c>
      <c r="F114" s="185"/>
      <c r="G114" s="185">
        <f t="shared" si="10"/>
        <v>0</v>
      </c>
      <c r="H114" s="186">
        <f t="shared" si="11"/>
        <v>0</v>
      </c>
      <c r="I114" s="197">
        <f>SUMIFS('SAGE IMPORT'!Y:Y,'SAGE IMPORT'!A:A,'SLAB-ROWS'!G114,'SAGE IMPORT'!B:B,'SLAB-ROWS'!H114,'SAGE IMPORT'!C:C,'SLAB-ROWS'!A114)</f>
        <v>0</v>
      </c>
      <c r="J114" s="198">
        <f>SUMIFS('SAGE IMPORT'!K:K,'SAGE IMPORT'!A:A,'SLAB-ROWS'!G114,'SAGE IMPORT'!B:B,'SLAB-ROWS'!H114,'SAGE IMPORT'!C:C,'SLAB-ROWS'!A114)</f>
        <v>0</v>
      </c>
      <c r="K114" s="199">
        <f>SUMIFS('SAGE IMPORT'!Q:Q,'SAGE IMPORT'!A:A,'SLAB-ROWS'!G114,'SAGE IMPORT'!B:B,'SLAB-ROWS'!H114,'SAGE IMPORT'!C:C,'SLAB-ROWS'!A114)</f>
        <v>0</v>
      </c>
      <c r="L114" s="199" t="s">
        <v>393</v>
      </c>
      <c r="M114" s="205">
        <f>SUMIFS('SAGE IMPORT'!E:E,'SAGE IMPORT'!A:A,'SLAB-ROWS'!G114,'SAGE IMPORT'!B:B,'SLAB-ROWS'!H114,'SAGE IMPORT'!C:C,'SLAB-ROWS'!A114)</f>
        <v>0</v>
      </c>
      <c r="N114" s="199" t="s">
        <v>393</v>
      </c>
    </row>
    <row r="115" spans="1:14" x14ac:dyDescent="0.2">
      <c r="A115" s="183" t="s">
        <v>99</v>
      </c>
      <c r="B115" s="184" t="s">
        <v>92</v>
      </c>
      <c r="C115" s="184"/>
      <c r="D115" s="185" t="str">
        <f t="shared" si="8"/>
        <v>****</v>
      </c>
      <c r="E115" s="185">
        <f t="shared" si="9"/>
        <v>0</v>
      </c>
      <c r="F115" s="185"/>
      <c r="G115" s="185">
        <f t="shared" si="10"/>
        <v>0</v>
      </c>
      <c r="H115" s="186">
        <f t="shared" si="11"/>
        <v>0</v>
      </c>
      <c r="I115" s="197">
        <f>SUMIFS('SAGE IMPORT'!Y:Y,'SAGE IMPORT'!A:A,'SLAB-ROWS'!G115,'SAGE IMPORT'!B:B,'SLAB-ROWS'!H115,'SAGE IMPORT'!C:C,'SLAB-ROWS'!A115)</f>
        <v>0</v>
      </c>
      <c r="J115" s="198">
        <f>SUMIFS('SAGE IMPORT'!K:K,'SAGE IMPORT'!A:A,'SLAB-ROWS'!G115,'SAGE IMPORT'!B:B,'SLAB-ROWS'!H115,'SAGE IMPORT'!C:C,'SLAB-ROWS'!A115)</f>
        <v>0</v>
      </c>
      <c r="K115" s="199">
        <f>SUMIFS('SAGE IMPORT'!Q:Q,'SAGE IMPORT'!A:A,'SLAB-ROWS'!G115,'SAGE IMPORT'!B:B,'SLAB-ROWS'!H115,'SAGE IMPORT'!C:C,'SLAB-ROWS'!A115)</f>
        <v>0</v>
      </c>
      <c r="L115" s="199" t="s">
        <v>393</v>
      </c>
      <c r="M115" s="205">
        <f>SUMIFS('SAGE IMPORT'!E:E,'SAGE IMPORT'!A:A,'SLAB-ROWS'!G115,'SAGE IMPORT'!B:B,'SLAB-ROWS'!H115,'SAGE IMPORT'!C:C,'SLAB-ROWS'!A115)</f>
        <v>0</v>
      </c>
      <c r="N115" s="199" t="s">
        <v>393</v>
      </c>
    </row>
    <row r="116" spans="1:14" x14ac:dyDescent="0.2">
      <c r="A116" s="183" t="s">
        <v>25</v>
      </c>
      <c r="B116" s="184" t="s">
        <v>59</v>
      </c>
      <c r="C116" s="184"/>
      <c r="D116" s="185" t="str">
        <f t="shared" si="8"/>
        <v>****</v>
      </c>
      <c r="E116" s="185">
        <f t="shared" si="9"/>
        <v>0</v>
      </c>
      <c r="F116" s="185"/>
      <c r="G116" s="185">
        <f t="shared" si="10"/>
        <v>0</v>
      </c>
      <c r="H116" s="186">
        <f t="shared" si="11"/>
        <v>0</v>
      </c>
      <c r="I116" s="197">
        <f>SUMIFS('SAGE IMPORT'!Y:Y,'SAGE IMPORT'!A:A,'SLAB-ROWS'!G116,'SAGE IMPORT'!B:B,'SLAB-ROWS'!H116,'SAGE IMPORT'!C:C,'SLAB-ROWS'!A116)</f>
        <v>0</v>
      </c>
      <c r="J116" s="198">
        <f>SUMIFS('SAGE IMPORT'!K:K,'SAGE IMPORT'!A:A,'SLAB-ROWS'!G116,'SAGE IMPORT'!B:B,'SLAB-ROWS'!H116,'SAGE IMPORT'!C:C,'SLAB-ROWS'!A116)</f>
        <v>0</v>
      </c>
      <c r="K116" s="199">
        <f>SUMIFS('SAGE IMPORT'!Q:Q,'SAGE IMPORT'!A:A,'SLAB-ROWS'!G116,'SAGE IMPORT'!B:B,'SLAB-ROWS'!H116,'SAGE IMPORT'!C:C,'SLAB-ROWS'!A116)</f>
        <v>0</v>
      </c>
      <c r="L116" s="199" t="s">
        <v>397</v>
      </c>
      <c r="M116" s="205">
        <f>SUMIFS('SAGE IMPORT'!E:E,'SAGE IMPORT'!A:A,'SLAB-ROWS'!G116,'SAGE IMPORT'!B:B,'SLAB-ROWS'!H116,'SAGE IMPORT'!C:C,'SLAB-ROWS'!A116)</f>
        <v>0</v>
      </c>
      <c r="N116" s="199" t="s">
        <v>397</v>
      </c>
    </row>
    <row r="117" spans="1:14" x14ac:dyDescent="0.2">
      <c r="A117" s="183" t="s">
        <v>26</v>
      </c>
      <c r="B117" s="184" t="s">
        <v>60</v>
      </c>
      <c r="C117" s="184"/>
      <c r="D117" s="185" t="str">
        <f t="shared" si="8"/>
        <v>****</v>
      </c>
      <c r="E117" s="185">
        <f t="shared" si="9"/>
        <v>0</v>
      </c>
      <c r="F117" s="185"/>
      <c r="G117" s="185">
        <f t="shared" si="10"/>
        <v>0</v>
      </c>
      <c r="H117" s="186">
        <f t="shared" si="11"/>
        <v>0</v>
      </c>
      <c r="I117" s="197">
        <f>SUMIFS('SAGE IMPORT'!Y:Y,'SAGE IMPORT'!A:A,'SLAB-ROWS'!G117,'SAGE IMPORT'!B:B,'SLAB-ROWS'!H117,'SAGE IMPORT'!C:C,'SLAB-ROWS'!A117)</f>
        <v>0</v>
      </c>
      <c r="J117" s="198">
        <f>SUMIFS('SAGE IMPORT'!K:K,'SAGE IMPORT'!A:A,'SLAB-ROWS'!G117,'SAGE IMPORT'!B:B,'SLAB-ROWS'!H117,'SAGE IMPORT'!C:C,'SLAB-ROWS'!A117)</f>
        <v>0</v>
      </c>
      <c r="K117" s="199">
        <f>SUMIFS('SAGE IMPORT'!Q:Q,'SAGE IMPORT'!A:A,'SLAB-ROWS'!G117,'SAGE IMPORT'!B:B,'SLAB-ROWS'!H117,'SAGE IMPORT'!C:C,'SLAB-ROWS'!A117)</f>
        <v>0</v>
      </c>
      <c r="L117" s="199" t="s">
        <v>354</v>
      </c>
      <c r="M117" s="205">
        <f>SUMIFS('SAGE IMPORT'!E:E,'SAGE IMPORT'!A:A,'SLAB-ROWS'!G117,'SAGE IMPORT'!B:B,'SLAB-ROWS'!H117,'SAGE IMPORT'!C:C,'SLAB-ROWS'!A117)</f>
        <v>0</v>
      </c>
      <c r="N117" s="199" t="s">
        <v>354</v>
      </c>
    </row>
    <row r="118" spans="1:14" x14ac:dyDescent="0.2">
      <c r="A118" s="183"/>
      <c r="B118" s="184"/>
      <c r="C118" s="184"/>
      <c r="D118" s="185" t="str">
        <f t="shared" si="8"/>
        <v>****</v>
      </c>
      <c r="E118" s="185">
        <f t="shared" si="9"/>
        <v>0</v>
      </c>
      <c r="F118" s="185"/>
      <c r="G118" s="185">
        <f t="shared" si="10"/>
        <v>0</v>
      </c>
      <c r="H118" s="186">
        <f t="shared" si="11"/>
        <v>0</v>
      </c>
      <c r="I118" s="197">
        <f>SUMIFS('SAGE IMPORT'!Y:Y,'SAGE IMPORT'!A:A,'SLAB-ROWS'!G118,'SAGE IMPORT'!B:B,'SLAB-ROWS'!H118,'SAGE IMPORT'!C:C,'SLAB-ROWS'!A118)</f>
        <v>0</v>
      </c>
      <c r="J118" s="198">
        <f>SUMIFS('SAGE IMPORT'!K:K,'SAGE IMPORT'!A:A,'SLAB-ROWS'!G118,'SAGE IMPORT'!B:B,'SLAB-ROWS'!H118,'SAGE IMPORT'!C:C,'SLAB-ROWS'!A118)</f>
        <v>0</v>
      </c>
      <c r="K118" s="199">
        <f>SUMIFS('SAGE IMPORT'!Q:Q,'SAGE IMPORT'!A:A,'SLAB-ROWS'!G118,'SAGE IMPORT'!B:B,'SLAB-ROWS'!H118,'SAGE IMPORT'!C:C,'SLAB-ROWS'!A118)</f>
        <v>0</v>
      </c>
      <c r="L118" s="199"/>
      <c r="M118" s="205">
        <f>SUMIFS('SAGE IMPORT'!E:E,'SAGE IMPORT'!A:A,'SLAB-ROWS'!G118,'SAGE IMPORT'!B:B,'SLAB-ROWS'!H118,'SAGE IMPORT'!C:C,'SLAB-ROWS'!A118)</f>
        <v>0</v>
      </c>
      <c r="N118" s="199"/>
    </row>
    <row r="119" spans="1:14" x14ac:dyDescent="0.2">
      <c r="A119" s="183" t="s">
        <v>27</v>
      </c>
      <c r="B119" s="184" t="s">
        <v>28</v>
      </c>
      <c r="C119" s="184"/>
      <c r="D119" s="185" t="str">
        <f t="shared" si="8"/>
        <v>****</v>
      </c>
      <c r="E119" s="185">
        <f t="shared" si="9"/>
        <v>0</v>
      </c>
      <c r="F119" s="185"/>
      <c r="G119" s="185">
        <f t="shared" si="10"/>
        <v>0</v>
      </c>
      <c r="H119" s="186">
        <f t="shared" si="11"/>
        <v>0</v>
      </c>
      <c r="I119" s="197">
        <f>SUMIFS('SAGE IMPORT'!Y:Y,'SAGE IMPORT'!A:A,'SLAB-ROWS'!G119,'SAGE IMPORT'!B:B,'SLAB-ROWS'!H119,'SAGE IMPORT'!C:C,'SLAB-ROWS'!A119)</f>
        <v>0</v>
      </c>
      <c r="J119" s="198">
        <f>SUMIFS('SAGE IMPORT'!K:K,'SAGE IMPORT'!A:A,'SLAB-ROWS'!G119,'SAGE IMPORT'!B:B,'SLAB-ROWS'!H119,'SAGE IMPORT'!C:C,'SLAB-ROWS'!A119)</f>
        <v>0</v>
      </c>
      <c r="K119" s="199">
        <f>SUMIFS('SAGE IMPORT'!Q:Q,'SAGE IMPORT'!A:A,'SLAB-ROWS'!G119,'SAGE IMPORT'!B:B,'SLAB-ROWS'!H119,'SAGE IMPORT'!C:C,'SLAB-ROWS'!A119)</f>
        <v>0</v>
      </c>
      <c r="L119" s="199" t="s">
        <v>391</v>
      </c>
      <c r="M119" s="205">
        <f>SUMIFS('SAGE IMPORT'!E:E,'SAGE IMPORT'!A:A,'SLAB-ROWS'!G119,'SAGE IMPORT'!B:B,'SLAB-ROWS'!H119,'SAGE IMPORT'!C:C,'SLAB-ROWS'!A119)</f>
        <v>0</v>
      </c>
      <c r="N119" s="199" t="s">
        <v>391</v>
      </c>
    </row>
    <row r="120" spans="1:14" x14ac:dyDescent="0.2">
      <c r="A120" s="183" t="s">
        <v>111</v>
      </c>
      <c r="B120" s="184" t="s">
        <v>112</v>
      </c>
      <c r="C120" s="184"/>
      <c r="D120" s="185" t="str">
        <f t="shared" si="8"/>
        <v>****</v>
      </c>
      <c r="E120" s="185">
        <f t="shared" si="9"/>
        <v>0</v>
      </c>
      <c r="F120" s="185"/>
      <c r="G120" s="185">
        <f t="shared" si="10"/>
        <v>0</v>
      </c>
      <c r="H120" s="186">
        <f t="shared" si="11"/>
        <v>0</v>
      </c>
      <c r="I120" s="197">
        <f>SUMIFS('SAGE IMPORT'!Y:Y,'SAGE IMPORT'!A:A,'SLAB-ROWS'!G120,'SAGE IMPORT'!B:B,'SLAB-ROWS'!H120,'SAGE IMPORT'!C:C,'SLAB-ROWS'!A120)</f>
        <v>0</v>
      </c>
      <c r="J120" s="198">
        <f>SUMIFS('SAGE IMPORT'!K:K,'SAGE IMPORT'!A:A,'SLAB-ROWS'!G120,'SAGE IMPORT'!B:B,'SLAB-ROWS'!H120,'SAGE IMPORT'!C:C,'SLAB-ROWS'!A120)</f>
        <v>0</v>
      </c>
      <c r="K120" s="199">
        <f>SUMIFS('SAGE IMPORT'!Q:Q,'SAGE IMPORT'!A:A,'SLAB-ROWS'!G120,'SAGE IMPORT'!B:B,'SLAB-ROWS'!H120,'SAGE IMPORT'!C:C,'SLAB-ROWS'!A120)</f>
        <v>0</v>
      </c>
      <c r="L120" s="199" t="s">
        <v>393</v>
      </c>
      <c r="M120" s="205">
        <f>SUMIFS('SAGE IMPORT'!E:E,'SAGE IMPORT'!A:A,'SLAB-ROWS'!G120,'SAGE IMPORT'!B:B,'SLAB-ROWS'!H120,'SAGE IMPORT'!C:C,'SLAB-ROWS'!A120)</f>
        <v>0</v>
      </c>
      <c r="N120" s="199" t="s">
        <v>393</v>
      </c>
    </row>
    <row r="121" spans="1:14" x14ac:dyDescent="0.2">
      <c r="A121" s="183" t="s">
        <v>29</v>
      </c>
      <c r="B121" s="184" t="s">
        <v>30</v>
      </c>
      <c r="C121" s="184"/>
      <c r="D121" s="185" t="str">
        <f t="shared" si="8"/>
        <v>****</v>
      </c>
      <c r="E121" s="185">
        <f t="shared" si="9"/>
        <v>0</v>
      </c>
      <c r="F121" s="185"/>
      <c r="G121" s="185">
        <f t="shared" si="10"/>
        <v>0</v>
      </c>
      <c r="H121" s="186">
        <f t="shared" si="11"/>
        <v>0</v>
      </c>
      <c r="I121" s="197">
        <f>SUMIFS('SAGE IMPORT'!Y:Y,'SAGE IMPORT'!A:A,'SLAB-ROWS'!G121,'SAGE IMPORT'!B:B,'SLAB-ROWS'!H121,'SAGE IMPORT'!C:C,'SLAB-ROWS'!A121)</f>
        <v>0</v>
      </c>
      <c r="J121" s="198">
        <f>SUMIFS('SAGE IMPORT'!K:K,'SAGE IMPORT'!A:A,'SLAB-ROWS'!G121,'SAGE IMPORT'!B:B,'SLAB-ROWS'!H121,'SAGE IMPORT'!C:C,'SLAB-ROWS'!A121)</f>
        <v>0</v>
      </c>
      <c r="K121" s="199">
        <f>SUMIFS('SAGE IMPORT'!Q:Q,'SAGE IMPORT'!A:A,'SLAB-ROWS'!G121,'SAGE IMPORT'!B:B,'SLAB-ROWS'!H121,'SAGE IMPORT'!C:C,'SLAB-ROWS'!A121)</f>
        <v>0</v>
      </c>
      <c r="L121" s="199" t="s">
        <v>391</v>
      </c>
      <c r="M121" s="205">
        <f>SUMIFS('SAGE IMPORT'!E:E,'SAGE IMPORT'!A:A,'SLAB-ROWS'!G121,'SAGE IMPORT'!B:B,'SLAB-ROWS'!H121,'SAGE IMPORT'!C:C,'SLAB-ROWS'!A121)</f>
        <v>0</v>
      </c>
      <c r="N121" s="199" t="s">
        <v>391</v>
      </c>
    </row>
    <row r="122" spans="1:14" x14ac:dyDescent="0.2">
      <c r="A122" s="183" t="s">
        <v>31</v>
      </c>
      <c r="B122" s="184" t="s">
        <v>61</v>
      </c>
      <c r="C122" s="184"/>
      <c r="D122" s="185" t="str">
        <f t="shared" si="8"/>
        <v>****</v>
      </c>
      <c r="E122" s="185">
        <f t="shared" si="9"/>
        <v>0</v>
      </c>
      <c r="F122" s="185"/>
      <c r="G122" s="185">
        <f t="shared" si="10"/>
        <v>0</v>
      </c>
      <c r="H122" s="186">
        <f t="shared" si="11"/>
        <v>0</v>
      </c>
      <c r="I122" s="197">
        <f>SUMIFS('SAGE IMPORT'!Y:Y,'SAGE IMPORT'!A:A,'SLAB-ROWS'!G122,'SAGE IMPORT'!B:B,'SLAB-ROWS'!H122,'SAGE IMPORT'!C:C,'SLAB-ROWS'!A122)</f>
        <v>0</v>
      </c>
      <c r="J122" s="198">
        <f>SUMIFS('SAGE IMPORT'!K:K,'SAGE IMPORT'!A:A,'SLAB-ROWS'!G122,'SAGE IMPORT'!B:B,'SLAB-ROWS'!H122,'SAGE IMPORT'!C:C,'SLAB-ROWS'!A122)</f>
        <v>0</v>
      </c>
      <c r="K122" s="199">
        <f>SUMIFS('SAGE IMPORT'!Q:Q,'SAGE IMPORT'!A:A,'SLAB-ROWS'!G122,'SAGE IMPORT'!B:B,'SLAB-ROWS'!H122,'SAGE IMPORT'!C:C,'SLAB-ROWS'!A122)</f>
        <v>0</v>
      </c>
      <c r="L122" s="199" t="s">
        <v>354</v>
      </c>
      <c r="M122" s="205">
        <f>SUMIFS('SAGE IMPORT'!E:E,'SAGE IMPORT'!A:A,'SLAB-ROWS'!G122,'SAGE IMPORT'!B:B,'SLAB-ROWS'!H122,'SAGE IMPORT'!C:C,'SLAB-ROWS'!A122)</f>
        <v>0</v>
      </c>
      <c r="N122" s="199" t="s">
        <v>354</v>
      </c>
    </row>
    <row r="123" spans="1:14" x14ac:dyDescent="0.2">
      <c r="A123" s="183" t="s">
        <v>34</v>
      </c>
      <c r="B123" s="184" t="s">
        <v>35</v>
      </c>
      <c r="C123" s="184"/>
      <c r="D123" s="185" t="str">
        <f t="shared" si="8"/>
        <v>****</v>
      </c>
      <c r="E123" s="185">
        <f t="shared" si="9"/>
        <v>0</v>
      </c>
      <c r="F123" s="185"/>
      <c r="G123" s="185">
        <f t="shared" si="10"/>
        <v>0</v>
      </c>
      <c r="H123" s="186">
        <f t="shared" si="11"/>
        <v>0</v>
      </c>
      <c r="I123" s="197">
        <f>SUMIFS('SAGE IMPORT'!Y:Y,'SAGE IMPORT'!A:A,'SLAB-ROWS'!G123,'SAGE IMPORT'!B:B,'SLAB-ROWS'!H123,'SAGE IMPORT'!C:C,'SLAB-ROWS'!A123)</f>
        <v>0</v>
      </c>
      <c r="J123" s="198">
        <f>SUMIFS('SAGE IMPORT'!K:K,'SAGE IMPORT'!A:A,'SLAB-ROWS'!G123,'SAGE IMPORT'!B:B,'SLAB-ROWS'!H123,'SAGE IMPORT'!C:C,'SLAB-ROWS'!A123)</f>
        <v>0</v>
      </c>
      <c r="K123" s="199">
        <f>SUMIFS('SAGE IMPORT'!Q:Q,'SAGE IMPORT'!A:A,'SLAB-ROWS'!G123,'SAGE IMPORT'!B:B,'SLAB-ROWS'!H123,'SAGE IMPORT'!C:C,'SLAB-ROWS'!A123)</f>
        <v>0</v>
      </c>
      <c r="L123" s="199" t="s">
        <v>354</v>
      </c>
      <c r="M123" s="205">
        <f>SUMIFS('SAGE IMPORT'!E:E,'SAGE IMPORT'!A:A,'SLAB-ROWS'!G123,'SAGE IMPORT'!B:B,'SLAB-ROWS'!H123,'SAGE IMPORT'!C:C,'SLAB-ROWS'!A123)</f>
        <v>0</v>
      </c>
      <c r="N123" s="199" t="s">
        <v>354</v>
      </c>
    </row>
    <row r="124" spans="1:14" x14ac:dyDescent="0.2">
      <c r="A124" s="183" t="s">
        <v>36</v>
      </c>
      <c r="B124" s="184" t="s">
        <v>113</v>
      </c>
      <c r="C124" s="184"/>
      <c r="D124" s="185" t="str">
        <f t="shared" si="8"/>
        <v>****</v>
      </c>
      <c r="E124" s="185">
        <f t="shared" si="9"/>
        <v>0</v>
      </c>
      <c r="F124" s="185"/>
      <c r="G124" s="185">
        <f t="shared" si="10"/>
        <v>0</v>
      </c>
      <c r="H124" s="186">
        <f t="shared" si="11"/>
        <v>0</v>
      </c>
      <c r="I124" s="197">
        <f>SUMIFS('SAGE IMPORT'!Y:Y,'SAGE IMPORT'!A:A,'SLAB-ROWS'!G124,'SAGE IMPORT'!B:B,'SLAB-ROWS'!H124,'SAGE IMPORT'!C:C,'SLAB-ROWS'!A124)</f>
        <v>0</v>
      </c>
      <c r="J124" s="198">
        <f>SUMIFS('SAGE IMPORT'!K:K,'SAGE IMPORT'!A:A,'SLAB-ROWS'!G124,'SAGE IMPORT'!B:B,'SLAB-ROWS'!H124,'SAGE IMPORT'!C:C,'SLAB-ROWS'!A124)</f>
        <v>0</v>
      </c>
      <c r="K124" s="199">
        <f>SUMIFS('SAGE IMPORT'!Q:Q,'SAGE IMPORT'!A:A,'SLAB-ROWS'!G124,'SAGE IMPORT'!B:B,'SLAB-ROWS'!H124,'SAGE IMPORT'!C:C,'SLAB-ROWS'!A124)</f>
        <v>0</v>
      </c>
      <c r="L124" s="199" t="s">
        <v>393</v>
      </c>
      <c r="M124" s="205">
        <f>SUMIFS('SAGE IMPORT'!E:E,'SAGE IMPORT'!A:A,'SLAB-ROWS'!G124,'SAGE IMPORT'!B:B,'SLAB-ROWS'!H124,'SAGE IMPORT'!C:C,'SLAB-ROWS'!A124)</f>
        <v>0</v>
      </c>
      <c r="N124" s="199" t="s">
        <v>393</v>
      </c>
    </row>
    <row r="125" spans="1:14" x14ac:dyDescent="0.2">
      <c r="A125" s="183" t="s">
        <v>57</v>
      </c>
      <c r="B125" s="184" t="s">
        <v>71</v>
      </c>
      <c r="C125" s="184"/>
      <c r="D125" s="185" t="str">
        <f t="shared" si="8"/>
        <v>****</v>
      </c>
      <c r="E125" s="185">
        <f t="shared" si="9"/>
        <v>0</v>
      </c>
      <c r="F125" s="185"/>
      <c r="G125" s="185">
        <f t="shared" si="10"/>
        <v>0</v>
      </c>
      <c r="H125" s="186">
        <f t="shared" si="11"/>
        <v>0</v>
      </c>
      <c r="I125" s="197">
        <f>SUMIFS('SAGE IMPORT'!Y:Y,'SAGE IMPORT'!A:A,'SLAB-ROWS'!G125,'SAGE IMPORT'!B:B,'SLAB-ROWS'!H125,'SAGE IMPORT'!C:C,'SLAB-ROWS'!A125)</f>
        <v>0</v>
      </c>
      <c r="J125" s="198">
        <f>SUMIFS('SAGE IMPORT'!K:K,'SAGE IMPORT'!A:A,'SLAB-ROWS'!G125,'SAGE IMPORT'!B:B,'SLAB-ROWS'!H125,'SAGE IMPORT'!C:C,'SLAB-ROWS'!A125)</f>
        <v>0</v>
      </c>
      <c r="K125" s="199">
        <f>SUMIFS('SAGE IMPORT'!Q:Q,'SAGE IMPORT'!A:A,'SLAB-ROWS'!G125,'SAGE IMPORT'!B:B,'SLAB-ROWS'!H125,'SAGE IMPORT'!C:C,'SLAB-ROWS'!A125)</f>
        <v>0</v>
      </c>
      <c r="L125" s="199" t="s">
        <v>397</v>
      </c>
      <c r="M125" s="205">
        <f>SUMIFS('SAGE IMPORT'!E:E,'SAGE IMPORT'!A:A,'SLAB-ROWS'!G125,'SAGE IMPORT'!B:B,'SLAB-ROWS'!H125,'SAGE IMPORT'!C:C,'SLAB-ROWS'!A125)</f>
        <v>0</v>
      </c>
      <c r="N125" s="199" t="s">
        <v>397</v>
      </c>
    </row>
    <row r="126" spans="1:14" x14ac:dyDescent="0.2">
      <c r="A126" s="183" t="s">
        <v>32</v>
      </c>
      <c r="B126" s="184" t="s">
        <v>62</v>
      </c>
      <c r="C126" s="184"/>
      <c r="D126" s="185" t="str">
        <f t="shared" si="8"/>
        <v>****</v>
      </c>
      <c r="E126" s="185">
        <f t="shared" si="9"/>
        <v>0</v>
      </c>
      <c r="F126" s="185"/>
      <c r="G126" s="185">
        <f t="shared" si="10"/>
        <v>0</v>
      </c>
      <c r="H126" s="186">
        <f t="shared" si="11"/>
        <v>0</v>
      </c>
      <c r="I126" s="197">
        <f>SUMIFS('SAGE IMPORT'!Y:Y,'SAGE IMPORT'!A:A,'SLAB-ROWS'!G126,'SAGE IMPORT'!B:B,'SLAB-ROWS'!H126,'SAGE IMPORT'!C:C,'SLAB-ROWS'!A126)</f>
        <v>0</v>
      </c>
      <c r="J126" s="198">
        <f>SUMIFS('SAGE IMPORT'!K:K,'SAGE IMPORT'!A:A,'SLAB-ROWS'!G126,'SAGE IMPORT'!B:B,'SLAB-ROWS'!H126,'SAGE IMPORT'!C:C,'SLAB-ROWS'!A126)</f>
        <v>0</v>
      </c>
      <c r="K126" s="199">
        <f>SUMIFS('SAGE IMPORT'!Q:Q,'SAGE IMPORT'!A:A,'SLAB-ROWS'!G126,'SAGE IMPORT'!B:B,'SLAB-ROWS'!H126,'SAGE IMPORT'!C:C,'SLAB-ROWS'!A126)</f>
        <v>0</v>
      </c>
      <c r="L126" s="199" t="s">
        <v>397</v>
      </c>
      <c r="M126" s="205">
        <f>SUMIFS('SAGE IMPORT'!E:E,'SAGE IMPORT'!A:A,'SLAB-ROWS'!G126,'SAGE IMPORT'!B:B,'SLAB-ROWS'!H126,'SAGE IMPORT'!C:C,'SLAB-ROWS'!A126)</f>
        <v>0</v>
      </c>
      <c r="N126" s="199" t="s">
        <v>397</v>
      </c>
    </row>
    <row r="127" spans="1:14" x14ac:dyDescent="0.2">
      <c r="A127" s="183" t="s">
        <v>33</v>
      </c>
      <c r="B127" s="184" t="s">
        <v>63</v>
      </c>
      <c r="C127" s="184"/>
      <c r="D127" s="185" t="str">
        <f t="shared" si="8"/>
        <v>****</v>
      </c>
      <c r="E127" s="185">
        <f t="shared" si="9"/>
        <v>0</v>
      </c>
      <c r="F127" s="185"/>
      <c r="G127" s="185">
        <f t="shared" si="10"/>
        <v>0</v>
      </c>
      <c r="H127" s="186">
        <f t="shared" si="11"/>
        <v>0</v>
      </c>
      <c r="I127" s="197">
        <f>SUMIFS('SAGE IMPORT'!Y:Y,'SAGE IMPORT'!A:A,'SLAB-ROWS'!G127,'SAGE IMPORT'!B:B,'SLAB-ROWS'!H127,'SAGE IMPORT'!C:C,'SLAB-ROWS'!A127)</f>
        <v>0</v>
      </c>
      <c r="J127" s="198">
        <f>SUMIFS('SAGE IMPORT'!K:K,'SAGE IMPORT'!A:A,'SLAB-ROWS'!G127,'SAGE IMPORT'!B:B,'SLAB-ROWS'!H127,'SAGE IMPORT'!C:C,'SLAB-ROWS'!A127)</f>
        <v>0</v>
      </c>
      <c r="K127" s="199">
        <f>SUMIFS('SAGE IMPORT'!Q:Q,'SAGE IMPORT'!A:A,'SLAB-ROWS'!G127,'SAGE IMPORT'!B:B,'SLAB-ROWS'!H127,'SAGE IMPORT'!C:C,'SLAB-ROWS'!A127)</f>
        <v>0</v>
      </c>
      <c r="L127" s="199" t="s">
        <v>397</v>
      </c>
      <c r="M127" s="205">
        <f>SUMIFS('SAGE IMPORT'!E:E,'SAGE IMPORT'!A:A,'SLAB-ROWS'!G127,'SAGE IMPORT'!B:B,'SLAB-ROWS'!H127,'SAGE IMPORT'!C:C,'SLAB-ROWS'!A127)</f>
        <v>0</v>
      </c>
      <c r="N127" s="199" t="s">
        <v>397</v>
      </c>
    </row>
    <row r="128" spans="1:14" x14ac:dyDescent="0.2">
      <c r="A128" s="183" t="s">
        <v>73</v>
      </c>
      <c r="B128" s="184" t="s">
        <v>72</v>
      </c>
      <c r="C128" s="184"/>
      <c r="D128" s="185" t="str">
        <f t="shared" si="8"/>
        <v>****</v>
      </c>
      <c r="E128" s="185">
        <f t="shared" si="9"/>
        <v>0</v>
      </c>
      <c r="F128" s="185"/>
      <c r="G128" s="185">
        <f t="shared" si="10"/>
        <v>0</v>
      </c>
      <c r="H128" s="186">
        <f t="shared" si="11"/>
        <v>0</v>
      </c>
      <c r="I128" s="197">
        <f>SUMIFS('SAGE IMPORT'!Y:Y,'SAGE IMPORT'!A:A,'SLAB-ROWS'!G128,'SAGE IMPORT'!B:B,'SLAB-ROWS'!H128,'SAGE IMPORT'!C:C,'SLAB-ROWS'!A128)</f>
        <v>0</v>
      </c>
      <c r="J128" s="198">
        <f>SUMIFS('SAGE IMPORT'!K:K,'SAGE IMPORT'!A:A,'SLAB-ROWS'!G128,'SAGE IMPORT'!B:B,'SLAB-ROWS'!H128,'SAGE IMPORT'!C:C,'SLAB-ROWS'!A128)</f>
        <v>0</v>
      </c>
      <c r="K128" s="199">
        <f>SUMIFS('SAGE IMPORT'!Q:Q,'SAGE IMPORT'!A:A,'SLAB-ROWS'!G128,'SAGE IMPORT'!B:B,'SLAB-ROWS'!H128,'SAGE IMPORT'!C:C,'SLAB-ROWS'!A128)</f>
        <v>0</v>
      </c>
      <c r="L128" s="199" t="s">
        <v>397</v>
      </c>
      <c r="M128" s="205">
        <f>SUMIFS('SAGE IMPORT'!E:E,'SAGE IMPORT'!A:A,'SLAB-ROWS'!G128,'SAGE IMPORT'!B:B,'SLAB-ROWS'!H128,'SAGE IMPORT'!C:C,'SLAB-ROWS'!A128)</f>
        <v>0</v>
      </c>
      <c r="N128" s="199" t="s">
        <v>397</v>
      </c>
    </row>
    <row r="129" spans="1:14" x14ac:dyDescent="0.2">
      <c r="A129" s="183" t="s">
        <v>114</v>
      </c>
      <c r="B129" s="184" t="s">
        <v>115</v>
      </c>
      <c r="C129" s="184"/>
      <c r="D129" s="185" t="str">
        <f t="shared" si="8"/>
        <v>****</v>
      </c>
      <c r="E129" s="185">
        <f t="shared" si="9"/>
        <v>0</v>
      </c>
      <c r="F129" s="185"/>
      <c r="G129" s="185">
        <f t="shared" si="10"/>
        <v>0</v>
      </c>
      <c r="H129" s="186">
        <f t="shared" si="11"/>
        <v>0</v>
      </c>
      <c r="I129" s="197">
        <f>SUMIFS('SAGE IMPORT'!Y:Y,'SAGE IMPORT'!A:A,'SLAB-ROWS'!G129,'SAGE IMPORT'!B:B,'SLAB-ROWS'!H129,'SAGE IMPORT'!C:C,'SLAB-ROWS'!A129)</f>
        <v>0</v>
      </c>
      <c r="J129" s="198">
        <f>SUMIFS('SAGE IMPORT'!K:K,'SAGE IMPORT'!A:A,'SLAB-ROWS'!G129,'SAGE IMPORT'!B:B,'SLAB-ROWS'!H129,'SAGE IMPORT'!C:C,'SLAB-ROWS'!A129)</f>
        <v>0</v>
      </c>
      <c r="K129" s="199">
        <f>SUMIFS('SAGE IMPORT'!Q:Q,'SAGE IMPORT'!A:A,'SLAB-ROWS'!G129,'SAGE IMPORT'!B:B,'SLAB-ROWS'!H129,'SAGE IMPORT'!C:C,'SLAB-ROWS'!A129)</f>
        <v>0</v>
      </c>
      <c r="L129" s="199" t="s">
        <v>397</v>
      </c>
      <c r="M129" s="205">
        <f>SUMIFS('SAGE IMPORT'!E:E,'SAGE IMPORT'!A:A,'SLAB-ROWS'!G129,'SAGE IMPORT'!B:B,'SLAB-ROWS'!H129,'SAGE IMPORT'!C:C,'SLAB-ROWS'!A129)</f>
        <v>0</v>
      </c>
      <c r="N129" s="199" t="s">
        <v>397</v>
      </c>
    </row>
    <row r="130" spans="1:14" x14ac:dyDescent="0.2">
      <c r="A130" s="183" t="s">
        <v>37</v>
      </c>
      <c r="B130" s="184" t="s">
        <v>64</v>
      </c>
      <c r="C130" s="184"/>
      <c r="D130" s="185" t="str">
        <f t="shared" si="8"/>
        <v>****</v>
      </c>
      <c r="E130" s="185">
        <f t="shared" si="9"/>
        <v>0</v>
      </c>
      <c r="F130" s="185"/>
      <c r="G130" s="185">
        <f t="shared" si="10"/>
        <v>0</v>
      </c>
      <c r="H130" s="186">
        <f t="shared" si="11"/>
        <v>0</v>
      </c>
      <c r="I130" s="197">
        <f>SUMIFS('SAGE IMPORT'!Y:Y,'SAGE IMPORT'!A:A,'SLAB-ROWS'!G130,'SAGE IMPORT'!B:B,'SLAB-ROWS'!H130,'SAGE IMPORT'!C:C,'SLAB-ROWS'!A130)</f>
        <v>0</v>
      </c>
      <c r="J130" s="198">
        <f>SUMIFS('SAGE IMPORT'!K:K,'SAGE IMPORT'!A:A,'SLAB-ROWS'!G130,'SAGE IMPORT'!B:B,'SLAB-ROWS'!H130,'SAGE IMPORT'!C:C,'SLAB-ROWS'!A130)</f>
        <v>0</v>
      </c>
      <c r="K130" s="199">
        <f>SUMIFS('SAGE IMPORT'!Q:Q,'SAGE IMPORT'!A:A,'SLAB-ROWS'!G130,'SAGE IMPORT'!B:B,'SLAB-ROWS'!H130,'SAGE IMPORT'!C:C,'SLAB-ROWS'!A130)</f>
        <v>0</v>
      </c>
      <c r="L130" s="199" t="s">
        <v>393</v>
      </c>
      <c r="M130" s="205">
        <f>SUMIFS('SAGE IMPORT'!E:E,'SAGE IMPORT'!A:A,'SLAB-ROWS'!G130,'SAGE IMPORT'!B:B,'SLAB-ROWS'!H130,'SAGE IMPORT'!C:C,'SLAB-ROWS'!A130)</f>
        <v>0</v>
      </c>
      <c r="N130" s="199" t="s">
        <v>393</v>
      </c>
    </row>
    <row r="131" spans="1:14" x14ac:dyDescent="0.2">
      <c r="A131" s="183" t="s">
        <v>38</v>
      </c>
      <c r="B131" s="184" t="s">
        <v>116</v>
      </c>
      <c r="C131" s="184"/>
      <c r="D131" s="185" t="str">
        <f t="shared" si="8"/>
        <v>****</v>
      </c>
      <c r="E131" s="185">
        <f t="shared" si="9"/>
        <v>0</v>
      </c>
      <c r="F131" s="185"/>
      <c r="G131" s="185">
        <f t="shared" si="10"/>
        <v>0</v>
      </c>
      <c r="H131" s="186">
        <f t="shared" si="11"/>
        <v>0</v>
      </c>
      <c r="I131" s="197">
        <f>SUMIFS('SAGE IMPORT'!Y:Y,'SAGE IMPORT'!A:A,'SLAB-ROWS'!G131,'SAGE IMPORT'!B:B,'SLAB-ROWS'!H131,'SAGE IMPORT'!C:C,'SLAB-ROWS'!A131)</f>
        <v>0</v>
      </c>
      <c r="J131" s="198">
        <f>SUMIFS('SAGE IMPORT'!K:K,'SAGE IMPORT'!A:A,'SLAB-ROWS'!G131,'SAGE IMPORT'!B:B,'SLAB-ROWS'!H131,'SAGE IMPORT'!C:C,'SLAB-ROWS'!A131)</f>
        <v>0</v>
      </c>
      <c r="K131" s="199">
        <f>SUMIFS('SAGE IMPORT'!Q:Q,'SAGE IMPORT'!A:A,'SLAB-ROWS'!G131,'SAGE IMPORT'!B:B,'SLAB-ROWS'!H131,'SAGE IMPORT'!C:C,'SLAB-ROWS'!A131)</f>
        <v>0</v>
      </c>
      <c r="L131" s="199" t="s">
        <v>393</v>
      </c>
      <c r="M131" s="205">
        <f>SUMIFS('SAGE IMPORT'!E:E,'SAGE IMPORT'!A:A,'SLAB-ROWS'!G131,'SAGE IMPORT'!B:B,'SLAB-ROWS'!H131,'SAGE IMPORT'!C:C,'SLAB-ROWS'!A131)</f>
        <v>0</v>
      </c>
      <c r="N131" s="199" t="s">
        <v>393</v>
      </c>
    </row>
    <row r="132" spans="1:14" x14ac:dyDescent="0.2">
      <c r="A132" s="183" t="s">
        <v>117</v>
      </c>
      <c r="B132" s="184" t="s">
        <v>118</v>
      </c>
      <c r="C132" s="184"/>
      <c r="D132" s="185" t="str">
        <f t="shared" si="8"/>
        <v>****</v>
      </c>
      <c r="E132" s="185">
        <f t="shared" si="9"/>
        <v>0</v>
      </c>
      <c r="F132" s="185"/>
      <c r="G132" s="185">
        <f t="shared" si="10"/>
        <v>0</v>
      </c>
      <c r="H132" s="186">
        <f t="shared" si="11"/>
        <v>0</v>
      </c>
      <c r="I132" s="197">
        <f>SUMIFS('SAGE IMPORT'!Y:Y,'SAGE IMPORT'!A:A,'SLAB-ROWS'!G132,'SAGE IMPORT'!B:B,'SLAB-ROWS'!H132,'SAGE IMPORT'!C:C,'SLAB-ROWS'!A132)</f>
        <v>0</v>
      </c>
      <c r="J132" s="198">
        <f>SUMIFS('SAGE IMPORT'!K:K,'SAGE IMPORT'!A:A,'SLAB-ROWS'!G132,'SAGE IMPORT'!B:B,'SLAB-ROWS'!H132,'SAGE IMPORT'!C:C,'SLAB-ROWS'!A132)</f>
        <v>0</v>
      </c>
      <c r="K132" s="199">
        <f>SUMIFS('SAGE IMPORT'!Q:Q,'SAGE IMPORT'!A:A,'SLAB-ROWS'!G132,'SAGE IMPORT'!B:B,'SLAB-ROWS'!H132,'SAGE IMPORT'!C:C,'SLAB-ROWS'!A132)</f>
        <v>0</v>
      </c>
      <c r="L132" s="199" t="s">
        <v>393</v>
      </c>
      <c r="M132" s="205">
        <f>SUMIFS('SAGE IMPORT'!E:E,'SAGE IMPORT'!A:A,'SLAB-ROWS'!G132,'SAGE IMPORT'!B:B,'SLAB-ROWS'!H132,'SAGE IMPORT'!C:C,'SLAB-ROWS'!A132)</f>
        <v>0</v>
      </c>
      <c r="N132" s="199" t="s">
        <v>393</v>
      </c>
    </row>
    <row r="133" spans="1:14" x14ac:dyDescent="0.2">
      <c r="A133" s="183" t="s">
        <v>119</v>
      </c>
      <c r="B133" s="184" t="s">
        <v>120</v>
      </c>
      <c r="C133" s="184"/>
      <c r="D133" s="185" t="str">
        <f t="shared" si="8"/>
        <v>****</v>
      </c>
      <c r="E133" s="185">
        <f t="shared" si="9"/>
        <v>0</v>
      </c>
      <c r="F133" s="185"/>
      <c r="G133" s="185">
        <f t="shared" si="10"/>
        <v>0</v>
      </c>
      <c r="H133" s="186">
        <f t="shared" si="11"/>
        <v>0</v>
      </c>
      <c r="I133" s="197">
        <f>SUMIFS('SAGE IMPORT'!Y:Y,'SAGE IMPORT'!A:A,'SLAB-ROWS'!G133,'SAGE IMPORT'!B:B,'SLAB-ROWS'!H133,'SAGE IMPORT'!C:C,'SLAB-ROWS'!A133)</f>
        <v>0</v>
      </c>
      <c r="J133" s="198">
        <f>SUMIFS('SAGE IMPORT'!K:K,'SAGE IMPORT'!A:A,'SLAB-ROWS'!G133,'SAGE IMPORT'!B:B,'SLAB-ROWS'!H133,'SAGE IMPORT'!C:C,'SLAB-ROWS'!A133)</f>
        <v>0</v>
      </c>
      <c r="K133" s="199">
        <f>SUMIFS('SAGE IMPORT'!Q:Q,'SAGE IMPORT'!A:A,'SLAB-ROWS'!G133,'SAGE IMPORT'!B:B,'SLAB-ROWS'!H133,'SAGE IMPORT'!C:C,'SLAB-ROWS'!A133)</f>
        <v>0</v>
      </c>
      <c r="L133" s="199" t="s">
        <v>393</v>
      </c>
      <c r="M133" s="205">
        <f>SUMIFS('SAGE IMPORT'!E:E,'SAGE IMPORT'!A:A,'SLAB-ROWS'!G133,'SAGE IMPORT'!B:B,'SLAB-ROWS'!H133,'SAGE IMPORT'!C:C,'SLAB-ROWS'!A133)</f>
        <v>0</v>
      </c>
      <c r="N133" s="199" t="s">
        <v>393</v>
      </c>
    </row>
    <row r="134" spans="1:14" x14ac:dyDescent="0.2">
      <c r="A134" s="183"/>
      <c r="B134" s="184"/>
      <c r="C134" s="184"/>
      <c r="D134" s="185" t="str">
        <f t="shared" si="8"/>
        <v>****</v>
      </c>
      <c r="E134" s="185">
        <f t="shared" si="9"/>
        <v>0</v>
      </c>
      <c r="F134" s="185"/>
      <c r="G134" s="185">
        <f t="shared" si="10"/>
        <v>0</v>
      </c>
      <c r="H134" s="186">
        <f t="shared" si="11"/>
        <v>0</v>
      </c>
      <c r="I134" s="197">
        <f>SUMIFS('SAGE IMPORT'!Y:Y,'SAGE IMPORT'!A:A,'SLAB-ROWS'!G134,'SAGE IMPORT'!B:B,'SLAB-ROWS'!H134,'SAGE IMPORT'!C:C,'SLAB-ROWS'!A134)</f>
        <v>0</v>
      </c>
      <c r="J134" s="198">
        <f>SUMIFS('SAGE IMPORT'!K:K,'SAGE IMPORT'!A:A,'SLAB-ROWS'!G134,'SAGE IMPORT'!B:B,'SLAB-ROWS'!H134,'SAGE IMPORT'!C:C,'SLAB-ROWS'!A134)</f>
        <v>0</v>
      </c>
      <c r="K134" s="199">
        <f>SUMIFS('SAGE IMPORT'!Q:Q,'SAGE IMPORT'!A:A,'SLAB-ROWS'!G134,'SAGE IMPORT'!B:B,'SLAB-ROWS'!H134,'SAGE IMPORT'!C:C,'SLAB-ROWS'!A134)</f>
        <v>0</v>
      </c>
      <c r="L134" s="199"/>
      <c r="M134" s="205">
        <f>SUMIFS('SAGE IMPORT'!E:E,'SAGE IMPORT'!A:A,'SLAB-ROWS'!G134,'SAGE IMPORT'!B:B,'SLAB-ROWS'!H134,'SAGE IMPORT'!C:C,'SLAB-ROWS'!A134)</f>
        <v>0</v>
      </c>
      <c r="N134" s="199"/>
    </row>
    <row r="135" spans="1:14" x14ac:dyDescent="0.2">
      <c r="A135" s="183" t="s">
        <v>124</v>
      </c>
      <c r="B135" s="184" t="s">
        <v>125</v>
      </c>
      <c r="C135" s="184"/>
      <c r="D135" s="185" t="str">
        <f t="shared" si="8"/>
        <v>****</v>
      </c>
      <c r="E135" s="185">
        <f t="shared" si="9"/>
        <v>0</v>
      </c>
      <c r="F135" s="185"/>
      <c r="G135" s="185">
        <f t="shared" si="10"/>
        <v>0</v>
      </c>
      <c r="H135" s="186">
        <f t="shared" si="11"/>
        <v>0</v>
      </c>
      <c r="I135" s="197">
        <f>SUMIFS('SAGE IMPORT'!Y:Y,'SAGE IMPORT'!A:A,'SLAB-ROWS'!G135,'SAGE IMPORT'!B:B,'SLAB-ROWS'!H135,'SAGE IMPORT'!C:C,'SLAB-ROWS'!A135)</f>
        <v>0</v>
      </c>
      <c r="J135" s="198">
        <f>SUMIFS('SAGE IMPORT'!K:K,'SAGE IMPORT'!A:A,'SLAB-ROWS'!G135,'SAGE IMPORT'!B:B,'SLAB-ROWS'!H135,'SAGE IMPORT'!C:C,'SLAB-ROWS'!A135)</f>
        <v>0</v>
      </c>
      <c r="K135" s="199">
        <f>SUMIFS('SAGE IMPORT'!Q:Q,'SAGE IMPORT'!A:A,'SLAB-ROWS'!G135,'SAGE IMPORT'!B:B,'SLAB-ROWS'!H135,'SAGE IMPORT'!C:C,'SLAB-ROWS'!A135)</f>
        <v>0</v>
      </c>
      <c r="L135" s="199" t="s">
        <v>354</v>
      </c>
      <c r="M135" s="205">
        <f>SUMIFS('SAGE IMPORT'!E:E,'SAGE IMPORT'!A:A,'SLAB-ROWS'!G135,'SAGE IMPORT'!B:B,'SLAB-ROWS'!H135,'SAGE IMPORT'!C:C,'SLAB-ROWS'!A135)</f>
        <v>0</v>
      </c>
      <c r="N135" s="199" t="s">
        <v>354</v>
      </c>
    </row>
    <row r="136" spans="1:14" x14ac:dyDescent="0.2">
      <c r="A136" s="183" t="s">
        <v>121</v>
      </c>
      <c r="B136" s="184" t="s">
        <v>126</v>
      </c>
      <c r="C136" s="184"/>
      <c r="D136" s="185" t="str">
        <f t="shared" si="8"/>
        <v>****</v>
      </c>
      <c r="E136" s="185">
        <f t="shared" si="9"/>
        <v>0</v>
      </c>
      <c r="F136" s="185"/>
      <c r="G136" s="185">
        <f t="shared" si="10"/>
        <v>0</v>
      </c>
      <c r="H136" s="186">
        <f t="shared" si="11"/>
        <v>0</v>
      </c>
      <c r="I136" s="197">
        <f>SUMIFS('SAGE IMPORT'!Y:Y,'SAGE IMPORT'!A:A,'SLAB-ROWS'!G136,'SAGE IMPORT'!B:B,'SLAB-ROWS'!H136,'SAGE IMPORT'!C:C,'SLAB-ROWS'!A136)</f>
        <v>0</v>
      </c>
      <c r="J136" s="198">
        <f>SUMIFS('SAGE IMPORT'!K:K,'SAGE IMPORT'!A:A,'SLAB-ROWS'!G136,'SAGE IMPORT'!B:B,'SLAB-ROWS'!H136,'SAGE IMPORT'!C:C,'SLAB-ROWS'!A136)</f>
        <v>0</v>
      </c>
      <c r="K136" s="199">
        <f>SUMIFS('SAGE IMPORT'!Q:Q,'SAGE IMPORT'!A:A,'SLAB-ROWS'!G136,'SAGE IMPORT'!B:B,'SLAB-ROWS'!H136,'SAGE IMPORT'!C:C,'SLAB-ROWS'!A136)</f>
        <v>0</v>
      </c>
      <c r="L136" s="199" t="s">
        <v>396</v>
      </c>
      <c r="M136" s="205">
        <f>SUMIFS('SAGE IMPORT'!E:E,'SAGE IMPORT'!A:A,'SLAB-ROWS'!G136,'SAGE IMPORT'!B:B,'SLAB-ROWS'!H136,'SAGE IMPORT'!C:C,'SLAB-ROWS'!A136)</f>
        <v>0</v>
      </c>
      <c r="N136" s="199" t="s">
        <v>396</v>
      </c>
    </row>
    <row r="137" spans="1:14" x14ac:dyDescent="0.2">
      <c r="A137" s="183" t="s">
        <v>122</v>
      </c>
      <c r="B137" s="184" t="s">
        <v>127</v>
      </c>
      <c r="C137" s="184"/>
      <c r="D137" s="185" t="str">
        <f t="shared" si="8"/>
        <v>****</v>
      </c>
      <c r="E137" s="185">
        <f t="shared" si="9"/>
        <v>0</v>
      </c>
      <c r="F137" s="185"/>
      <c r="G137" s="185">
        <f t="shared" si="10"/>
        <v>0</v>
      </c>
      <c r="H137" s="186">
        <f t="shared" si="11"/>
        <v>0</v>
      </c>
      <c r="I137" s="197">
        <f>SUMIFS('SAGE IMPORT'!Y:Y,'SAGE IMPORT'!A:A,'SLAB-ROWS'!G137,'SAGE IMPORT'!B:B,'SLAB-ROWS'!H137,'SAGE IMPORT'!C:C,'SLAB-ROWS'!A137)</f>
        <v>0</v>
      </c>
      <c r="J137" s="198">
        <f>SUMIFS('SAGE IMPORT'!K:K,'SAGE IMPORT'!A:A,'SLAB-ROWS'!G137,'SAGE IMPORT'!B:B,'SLAB-ROWS'!H137,'SAGE IMPORT'!C:C,'SLAB-ROWS'!A137)</f>
        <v>0</v>
      </c>
      <c r="K137" s="199">
        <f>SUMIFS('SAGE IMPORT'!Q:Q,'SAGE IMPORT'!A:A,'SLAB-ROWS'!G137,'SAGE IMPORT'!B:B,'SLAB-ROWS'!H137,'SAGE IMPORT'!C:C,'SLAB-ROWS'!A137)</f>
        <v>0</v>
      </c>
      <c r="L137" s="199" t="s">
        <v>396</v>
      </c>
      <c r="M137" s="205">
        <f>SUMIFS('SAGE IMPORT'!E:E,'SAGE IMPORT'!A:A,'SLAB-ROWS'!G137,'SAGE IMPORT'!B:B,'SLAB-ROWS'!H137,'SAGE IMPORT'!C:C,'SLAB-ROWS'!A137)</f>
        <v>0</v>
      </c>
      <c r="N137" s="199" t="s">
        <v>396</v>
      </c>
    </row>
    <row r="138" spans="1:14" x14ac:dyDescent="0.2">
      <c r="A138" s="183" t="s">
        <v>123</v>
      </c>
      <c r="B138" s="184" t="s">
        <v>128</v>
      </c>
      <c r="C138" s="184"/>
      <c r="D138" s="185" t="str">
        <f t="shared" si="8"/>
        <v>****</v>
      </c>
      <c r="E138" s="185">
        <f t="shared" si="9"/>
        <v>0</v>
      </c>
      <c r="F138" s="185"/>
      <c r="G138" s="185">
        <f t="shared" si="10"/>
        <v>0</v>
      </c>
      <c r="H138" s="186">
        <f t="shared" si="11"/>
        <v>0</v>
      </c>
      <c r="I138" s="197">
        <f>SUMIFS('SAGE IMPORT'!Y:Y,'SAGE IMPORT'!A:A,'SLAB-ROWS'!G138,'SAGE IMPORT'!B:B,'SLAB-ROWS'!H138,'SAGE IMPORT'!C:C,'SLAB-ROWS'!A138)</f>
        <v>0</v>
      </c>
      <c r="J138" s="198">
        <f>SUMIFS('SAGE IMPORT'!K:K,'SAGE IMPORT'!A:A,'SLAB-ROWS'!G138,'SAGE IMPORT'!B:B,'SLAB-ROWS'!H138,'SAGE IMPORT'!C:C,'SLAB-ROWS'!A138)</f>
        <v>0</v>
      </c>
      <c r="K138" s="199">
        <f>SUMIFS('SAGE IMPORT'!Q:Q,'SAGE IMPORT'!A:A,'SLAB-ROWS'!G138,'SAGE IMPORT'!B:B,'SLAB-ROWS'!H138,'SAGE IMPORT'!C:C,'SLAB-ROWS'!A138)</f>
        <v>0</v>
      </c>
      <c r="L138" s="199" t="s">
        <v>396</v>
      </c>
      <c r="M138" s="205">
        <f>SUMIFS('SAGE IMPORT'!E:E,'SAGE IMPORT'!A:A,'SLAB-ROWS'!G138,'SAGE IMPORT'!B:B,'SLAB-ROWS'!H138,'SAGE IMPORT'!C:C,'SLAB-ROWS'!A138)</f>
        <v>0</v>
      </c>
      <c r="N138" s="199" t="s">
        <v>396</v>
      </c>
    </row>
    <row r="139" spans="1:14" x14ac:dyDescent="0.2">
      <c r="A139" s="183" t="s">
        <v>76</v>
      </c>
      <c r="B139" s="184" t="s">
        <v>129</v>
      </c>
      <c r="C139" s="184"/>
      <c r="D139" s="185" t="str">
        <f t="shared" si="8"/>
        <v>****</v>
      </c>
      <c r="E139" s="185">
        <f t="shared" si="9"/>
        <v>0</v>
      </c>
      <c r="F139" s="185"/>
      <c r="G139" s="185">
        <f t="shared" si="10"/>
        <v>0</v>
      </c>
      <c r="H139" s="186">
        <f t="shared" si="11"/>
        <v>0</v>
      </c>
      <c r="I139" s="197">
        <f>SUMIFS('SAGE IMPORT'!Y:Y,'SAGE IMPORT'!A:A,'SLAB-ROWS'!G139,'SAGE IMPORT'!B:B,'SLAB-ROWS'!H139,'SAGE IMPORT'!C:C,'SLAB-ROWS'!A139)</f>
        <v>0</v>
      </c>
      <c r="J139" s="198">
        <f>SUMIFS('SAGE IMPORT'!K:K,'SAGE IMPORT'!A:A,'SLAB-ROWS'!G139,'SAGE IMPORT'!B:B,'SLAB-ROWS'!H139,'SAGE IMPORT'!C:C,'SLAB-ROWS'!A139)</f>
        <v>0</v>
      </c>
      <c r="K139" s="199">
        <f>SUMIFS('SAGE IMPORT'!Q:Q,'SAGE IMPORT'!A:A,'SLAB-ROWS'!G139,'SAGE IMPORT'!B:B,'SLAB-ROWS'!H139,'SAGE IMPORT'!C:C,'SLAB-ROWS'!A139)</f>
        <v>0</v>
      </c>
      <c r="L139" s="199" t="s">
        <v>395</v>
      </c>
      <c r="M139" s="205">
        <f>SUMIFS('SAGE IMPORT'!E:E,'SAGE IMPORT'!A:A,'SLAB-ROWS'!G139,'SAGE IMPORT'!B:B,'SLAB-ROWS'!H139,'SAGE IMPORT'!C:C,'SLAB-ROWS'!A139)</f>
        <v>0</v>
      </c>
      <c r="N139" s="199" t="s">
        <v>395</v>
      </c>
    </row>
    <row r="140" spans="1:14" x14ac:dyDescent="0.2">
      <c r="A140" s="183"/>
      <c r="B140" s="451" t="s">
        <v>621</v>
      </c>
      <c r="C140" s="452"/>
      <c r="D140" s="453"/>
      <c r="E140" s="453"/>
      <c r="F140" s="453"/>
      <c r="G140" s="453">
        <f t="shared" si="10"/>
        <v>0</v>
      </c>
      <c r="H140" s="454">
        <f t="shared" si="11"/>
        <v>0</v>
      </c>
      <c r="I140" s="455"/>
      <c r="J140" s="456"/>
      <c r="K140" s="457">
        <f>SUMIFS('SAGE IMPORT'!Q:Q,'SAGE IMPORT'!A:A,'SLAB-ROWS'!G140,'SAGE IMPORT'!B:B,'SLAB-ROWS'!H140,'SAGE IMPORT'!D:D,'SLAB-ROWS'!B140)</f>
        <v>0</v>
      </c>
      <c r="L140" s="457" t="s">
        <v>395</v>
      </c>
      <c r="M140" s="458"/>
      <c r="N140" s="457"/>
    </row>
    <row r="141" spans="1:14" x14ac:dyDescent="0.2">
      <c r="A141" s="183" t="s">
        <v>130</v>
      </c>
      <c r="B141" s="184" t="s">
        <v>131</v>
      </c>
      <c r="C141" s="184"/>
      <c r="D141" s="185" t="str">
        <f>D139</f>
        <v>****</v>
      </c>
      <c r="E141" s="185">
        <f>E139</f>
        <v>0</v>
      </c>
      <c r="F141" s="185"/>
      <c r="G141" s="185">
        <f>G139</f>
        <v>0</v>
      </c>
      <c r="H141" s="186">
        <f>H139</f>
        <v>0</v>
      </c>
      <c r="I141" s="197">
        <f>SUMIFS('SAGE IMPORT'!Y:Y,'SAGE IMPORT'!A:A,'SLAB-ROWS'!G141,'SAGE IMPORT'!B:B,'SLAB-ROWS'!H141,'SAGE IMPORT'!C:C,'SLAB-ROWS'!A141)</f>
        <v>0</v>
      </c>
      <c r="J141" s="198">
        <f>SUMIFS('SAGE IMPORT'!K:K,'SAGE IMPORT'!A:A,'SLAB-ROWS'!G141,'SAGE IMPORT'!B:B,'SLAB-ROWS'!H141,'SAGE IMPORT'!C:C,'SLAB-ROWS'!A141)</f>
        <v>0</v>
      </c>
      <c r="K141" s="199">
        <f>SUMIFS('SAGE IMPORT'!Q:Q,'SAGE IMPORT'!A:A,'SLAB-ROWS'!G141,'SAGE IMPORT'!B:B,'SLAB-ROWS'!H141,'SAGE IMPORT'!C:C,'SLAB-ROWS'!A141)</f>
        <v>0</v>
      </c>
      <c r="L141" s="199" t="s">
        <v>395</v>
      </c>
      <c r="M141" s="205">
        <f>SUMIFS('SAGE IMPORT'!E:E,'SAGE IMPORT'!A:A,'SLAB-ROWS'!G141,'SAGE IMPORT'!B:B,'SLAB-ROWS'!H141,'SAGE IMPORT'!C:C,'SLAB-ROWS'!A141)</f>
        <v>0</v>
      </c>
      <c r="N141" s="199" t="s">
        <v>395</v>
      </c>
    </row>
    <row r="142" spans="1:14" x14ac:dyDescent="0.2">
      <c r="A142" s="183"/>
      <c r="B142" s="184"/>
      <c r="C142" s="184"/>
      <c r="D142" s="185" t="str">
        <f t="shared" si="8"/>
        <v>****</v>
      </c>
      <c r="E142" s="185">
        <f t="shared" si="9"/>
        <v>0</v>
      </c>
      <c r="F142" s="185"/>
      <c r="G142" s="185">
        <f t="shared" si="10"/>
        <v>0</v>
      </c>
      <c r="H142" s="186">
        <f t="shared" si="11"/>
        <v>0</v>
      </c>
      <c r="I142" s="197">
        <f>SUMIFS('SAGE IMPORT'!Y:Y,'SAGE IMPORT'!A:A,'SLAB-ROWS'!G142,'SAGE IMPORT'!B:B,'SLAB-ROWS'!H142,'SAGE IMPORT'!C:C,'SLAB-ROWS'!A142)</f>
        <v>0</v>
      </c>
      <c r="J142" s="198">
        <f>SUMIFS('SAGE IMPORT'!K:K,'SAGE IMPORT'!A:A,'SLAB-ROWS'!G142,'SAGE IMPORT'!B:B,'SLAB-ROWS'!H142,'SAGE IMPORT'!C:C,'SLAB-ROWS'!A142)</f>
        <v>0</v>
      </c>
      <c r="K142" s="199">
        <f>SUMIFS('SAGE IMPORT'!Q:Q,'SAGE IMPORT'!A:A,'SLAB-ROWS'!G142,'SAGE IMPORT'!B:B,'SLAB-ROWS'!H142,'SAGE IMPORT'!C:C,'SLAB-ROWS'!A142)</f>
        <v>0</v>
      </c>
      <c r="L142" s="199"/>
      <c r="M142" s="205">
        <f>SUMIFS('SAGE IMPORT'!E:E,'SAGE IMPORT'!A:A,'SLAB-ROWS'!G142,'SAGE IMPORT'!B:B,'SLAB-ROWS'!H142,'SAGE IMPORT'!C:C,'SLAB-ROWS'!A142)</f>
        <v>0</v>
      </c>
      <c r="N142" s="199"/>
    </row>
    <row r="143" spans="1:14" x14ac:dyDescent="0.2">
      <c r="A143" s="183" t="s">
        <v>39</v>
      </c>
      <c r="B143" s="184" t="s">
        <v>40</v>
      </c>
      <c r="C143" s="184"/>
      <c r="D143" s="185" t="str">
        <f t="shared" si="8"/>
        <v>****</v>
      </c>
      <c r="E143" s="185">
        <f t="shared" si="9"/>
        <v>0</v>
      </c>
      <c r="F143" s="185"/>
      <c r="G143" s="185">
        <f t="shared" si="10"/>
        <v>0</v>
      </c>
      <c r="H143" s="186">
        <f t="shared" si="11"/>
        <v>0</v>
      </c>
      <c r="I143" s="197">
        <f>SUMIFS('SAGE IMPORT'!Y:Y,'SAGE IMPORT'!A:A,'SLAB-ROWS'!G143,'SAGE IMPORT'!B:B,'SLAB-ROWS'!H143,'SAGE IMPORT'!C:C,'SLAB-ROWS'!A143)</f>
        <v>0</v>
      </c>
      <c r="J143" s="198">
        <f>SUMIFS('SAGE IMPORT'!K:K,'SAGE IMPORT'!A:A,'SLAB-ROWS'!G143,'SAGE IMPORT'!B:B,'SLAB-ROWS'!H143,'SAGE IMPORT'!C:C,'SLAB-ROWS'!A143)</f>
        <v>0</v>
      </c>
      <c r="K143" s="199">
        <f>SUMIFS('SAGE IMPORT'!Q:Q,'SAGE IMPORT'!A:A,'SLAB-ROWS'!G143,'SAGE IMPORT'!B:B,'SLAB-ROWS'!H143,'SAGE IMPORT'!C:C,'SLAB-ROWS'!A143)</f>
        <v>0</v>
      </c>
      <c r="L143" s="199" t="s">
        <v>391</v>
      </c>
      <c r="M143" s="205">
        <f>SUMIFS('SAGE IMPORT'!E:E,'SAGE IMPORT'!A:A,'SLAB-ROWS'!G143,'SAGE IMPORT'!B:B,'SLAB-ROWS'!H143,'SAGE IMPORT'!C:C,'SLAB-ROWS'!A143)</f>
        <v>0</v>
      </c>
      <c r="N143" s="199" t="s">
        <v>391</v>
      </c>
    </row>
    <row r="144" spans="1:14" x14ac:dyDescent="0.2">
      <c r="A144" s="183" t="s">
        <v>132</v>
      </c>
      <c r="B144" s="184" t="s">
        <v>135</v>
      </c>
      <c r="C144" s="184"/>
      <c r="D144" s="185" t="str">
        <f t="shared" si="8"/>
        <v>****</v>
      </c>
      <c r="E144" s="185">
        <f t="shared" si="9"/>
        <v>0</v>
      </c>
      <c r="F144" s="185"/>
      <c r="G144" s="185">
        <f t="shared" si="10"/>
        <v>0</v>
      </c>
      <c r="H144" s="186">
        <f t="shared" si="11"/>
        <v>0</v>
      </c>
      <c r="I144" s="197">
        <f>SUMIFS('SAGE IMPORT'!Y:Y,'SAGE IMPORT'!A:A,'SLAB-ROWS'!G144,'SAGE IMPORT'!B:B,'SLAB-ROWS'!H144,'SAGE IMPORT'!C:C,'SLAB-ROWS'!A144)</f>
        <v>0</v>
      </c>
      <c r="J144" s="198">
        <f>SUMIFS('SAGE IMPORT'!K:K,'SAGE IMPORT'!A:A,'SLAB-ROWS'!G144,'SAGE IMPORT'!B:B,'SLAB-ROWS'!H144,'SAGE IMPORT'!C:C,'SLAB-ROWS'!A144)</f>
        <v>0</v>
      </c>
      <c r="K144" s="199">
        <f>SUMIFS('SAGE IMPORT'!Q:Q,'SAGE IMPORT'!A:A,'SLAB-ROWS'!G144,'SAGE IMPORT'!B:B,'SLAB-ROWS'!H144,'SAGE IMPORT'!C:C,'SLAB-ROWS'!A144)</f>
        <v>0</v>
      </c>
      <c r="L144" s="199" t="s">
        <v>391</v>
      </c>
      <c r="M144" s="205">
        <f>SUMIFS('SAGE IMPORT'!E:E,'SAGE IMPORT'!A:A,'SLAB-ROWS'!G144,'SAGE IMPORT'!B:B,'SLAB-ROWS'!H144,'SAGE IMPORT'!C:C,'SLAB-ROWS'!A144)</f>
        <v>0</v>
      </c>
      <c r="N144" s="199" t="s">
        <v>391</v>
      </c>
    </row>
    <row r="145" spans="1:14" x14ac:dyDescent="0.2">
      <c r="A145" s="183" t="s">
        <v>133</v>
      </c>
      <c r="B145" s="184" t="s">
        <v>136</v>
      </c>
      <c r="C145" s="184"/>
      <c r="D145" s="185" t="str">
        <f t="shared" si="8"/>
        <v>****</v>
      </c>
      <c r="E145" s="185">
        <f t="shared" si="9"/>
        <v>0</v>
      </c>
      <c r="F145" s="185"/>
      <c r="G145" s="185">
        <f t="shared" si="10"/>
        <v>0</v>
      </c>
      <c r="H145" s="186">
        <f t="shared" si="11"/>
        <v>0</v>
      </c>
      <c r="I145" s="197">
        <f>SUMIFS('SAGE IMPORT'!Y:Y,'SAGE IMPORT'!A:A,'SLAB-ROWS'!G145,'SAGE IMPORT'!B:B,'SLAB-ROWS'!H145,'SAGE IMPORT'!C:C,'SLAB-ROWS'!A145)</f>
        <v>0</v>
      </c>
      <c r="J145" s="198">
        <f>SUMIFS('SAGE IMPORT'!K:K,'SAGE IMPORT'!A:A,'SLAB-ROWS'!G145,'SAGE IMPORT'!B:B,'SLAB-ROWS'!H145,'SAGE IMPORT'!C:C,'SLAB-ROWS'!A145)</f>
        <v>0</v>
      </c>
      <c r="K145" s="199">
        <f>SUMIFS('SAGE IMPORT'!Q:Q,'SAGE IMPORT'!A:A,'SLAB-ROWS'!G145,'SAGE IMPORT'!B:B,'SLAB-ROWS'!H145,'SAGE IMPORT'!C:C,'SLAB-ROWS'!A145)</f>
        <v>0</v>
      </c>
      <c r="L145" s="199" t="s">
        <v>391</v>
      </c>
      <c r="M145" s="205">
        <f>SUMIFS('SAGE IMPORT'!E:E,'SAGE IMPORT'!A:A,'SLAB-ROWS'!G145,'SAGE IMPORT'!B:B,'SLAB-ROWS'!H145,'SAGE IMPORT'!C:C,'SLAB-ROWS'!A145)</f>
        <v>0</v>
      </c>
      <c r="N145" s="199" t="s">
        <v>391</v>
      </c>
    </row>
    <row r="146" spans="1:14" x14ac:dyDescent="0.2">
      <c r="A146" s="183" t="s">
        <v>134</v>
      </c>
      <c r="B146" s="184" t="s">
        <v>137</v>
      </c>
      <c r="C146" s="184"/>
      <c r="D146" s="185" t="str">
        <f t="shared" si="8"/>
        <v>****</v>
      </c>
      <c r="E146" s="185">
        <f t="shared" si="9"/>
        <v>0</v>
      </c>
      <c r="F146" s="185"/>
      <c r="G146" s="185">
        <f t="shared" si="10"/>
        <v>0</v>
      </c>
      <c r="H146" s="186">
        <f t="shared" si="11"/>
        <v>0</v>
      </c>
      <c r="I146" s="197">
        <f>SUMIFS('SAGE IMPORT'!Y:Y,'SAGE IMPORT'!A:A,'SLAB-ROWS'!G146,'SAGE IMPORT'!B:B,'SLAB-ROWS'!H146,'SAGE IMPORT'!C:C,'SLAB-ROWS'!A146)</f>
        <v>0</v>
      </c>
      <c r="J146" s="198">
        <f>SUMIFS('SAGE IMPORT'!K:K,'SAGE IMPORT'!A:A,'SLAB-ROWS'!G146,'SAGE IMPORT'!B:B,'SLAB-ROWS'!H146,'SAGE IMPORT'!C:C,'SLAB-ROWS'!A146)</f>
        <v>0</v>
      </c>
      <c r="K146" s="199">
        <f>SUMIFS('SAGE IMPORT'!Q:Q,'SAGE IMPORT'!A:A,'SLAB-ROWS'!G146,'SAGE IMPORT'!B:B,'SLAB-ROWS'!H146,'SAGE IMPORT'!C:C,'SLAB-ROWS'!A146)</f>
        <v>0</v>
      </c>
      <c r="L146" s="199" t="s">
        <v>398</v>
      </c>
      <c r="M146" s="205">
        <f>SUMIFS('SAGE IMPORT'!E:E,'SAGE IMPORT'!A:A,'SLAB-ROWS'!G146,'SAGE IMPORT'!B:B,'SLAB-ROWS'!H146,'SAGE IMPORT'!C:C,'SLAB-ROWS'!A146)</f>
        <v>0</v>
      </c>
      <c r="N146" s="199" t="s">
        <v>398</v>
      </c>
    </row>
    <row r="147" spans="1:14" x14ac:dyDescent="0.2">
      <c r="A147" s="183" t="s">
        <v>497</v>
      </c>
      <c r="B147" s="184" t="s">
        <v>505</v>
      </c>
      <c r="C147" s="184"/>
      <c r="D147" s="185" t="str">
        <f t="shared" si="8"/>
        <v>****</v>
      </c>
      <c r="E147" s="185">
        <f t="shared" si="9"/>
        <v>0</v>
      </c>
      <c r="F147" s="185"/>
      <c r="G147" s="185">
        <f t="shared" si="10"/>
        <v>0</v>
      </c>
      <c r="H147" s="186">
        <f t="shared" si="11"/>
        <v>0</v>
      </c>
      <c r="I147" s="197">
        <f>SUMIFS('SAGE IMPORT'!Y:Y,'SAGE IMPORT'!A:A,'SLAB-ROWS'!G147,'SAGE IMPORT'!B:B,'SLAB-ROWS'!H147,'SAGE IMPORT'!C:C,'SLAB-ROWS'!A147)</f>
        <v>0</v>
      </c>
      <c r="J147" s="198">
        <f>SUMIFS('SAGE IMPORT'!K:K,'SAGE IMPORT'!A:A,'SLAB-ROWS'!G147,'SAGE IMPORT'!B:B,'SLAB-ROWS'!H147,'SAGE IMPORT'!C:C,'SLAB-ROWS'!A147)</f>
        <v>0</v>
      </c>
      <c r="K147" s="199">
        <f>SUMIFS('SAGE IMPORT'!Q:Q,'SAGE IMPORT'!A:A,'SLAB-ROWS'!G147,'SAGE IMPORT'!B:B,'SLAB-ROWS'!H147,'SAGE IMPORT'!C:C,'SLAB-ROWS'!A147)</f>
        <v>0</v>
      </c>
      <c r="L147" s="199" t="s">
        <v>397</v>
      </c>
      <c r="M147" s="205">
        <f>SUMIFS('SAGE IMPORT'!E:E,'SAGE IMPORT'!A:A,'SLAB-ROWS'!G147,'SAGE IMPORT'!B:B,'SLAB-ROWS'!H147,'SAGE IMPORT'!C:C,'SLAB-ROWS'!A147)</f>
        <v>0</v>
      </c>
      <c r="N147" s="199" t="s">
        <v>391</v>
      </c>
    </row>
    <row r="148" spans="1:14" x14ac:dyDescent="0.2">
      <c r="A148" s="183" t="s">
        <v>501</v>
      </c>
      <c r="B148" s="184" t="s">
        <v>506</v>
      </c>
      <c r="C148" s="184"/>
      <c r="D148" s="185" t="str">
        <f t="shared" si="8"/>
        <v>****</v>
      </c>
      <c r="E148" s="185">
        <f t="shared" si="9"/>
        <v>0</v>
      </c>
      <c r="F148" s="185"/>
      <c r="G148" s="185">
        <f t="shared" si="10"/>
        <v>0</v>
      </c>
      <c r="H148" s="186">
        <f t="shared" si="11"/>
        <v>0</v>
      </c>
      <c r="I148" s="197">
        <f>SUMIFS('SAGE IMPORT'!Y:Y,'SAGE IMPORT'!A:A,'SLAB-ROWS'!G148,'SAGE IMPORT'!B:B,'SLAB-ROWS'!H148,'SAGE IMPORT'!C:C,'SLAB-ROWS'!A148)</f>
        <v>0</v>
      </c>
      <c r="J148" s="198">
        <f>SUMIFS('SAGE IMPORT'!K:K,'SAGE IMPORT'!A:A,'SLAB-ROWS'!G148,'SAGE IMPORT'!B:B,'SLAB-ROWS'!H148,'SAGE IMPORT'!C:C,'SLAB-ROWS'!A148)</f>
        <v>0</v>
      </c>
      <c r="K148" s="199">
        <f>SUMIFS('SAGE IMPORT'!Q:Q,'SAGE IMPORT'!A:A,'SLAB-ROWS'!G148,'SAGE IMPORT'!B:B,'SLAB-ROWS'!H148,'SAGE IMPORT'!C:C,'SLAB-ROWS'!A148)</f>
        <v>0</v>
      </c>
      <c r="L148" s="199" t="s">
        <v>397</v>
      </c>
      <c r="M148" s="205">
        <f>SUMIFS('SAGE IMPORT'!E:E,'SAGE IMPORT'!A:A,'SLAB-ROWS'!G148,'SAGE IMPORT'!B:B,'SLAB-ROWS'!H148,'SAGE IMPORT'!C:C,'SLAB-ROWS'!A148)</f>
        <v>0</v>
      </c>
      <c r="N148" s="199" t="s">
        <v>391</v>
      </c>
    </row>
    <row r="149" spans="1:14" x14ac:dyDescent="0.2">
      <c r="A149" s="183" t="s">
        <v>502</v>
      </c>
      <c r="B149" s="184" t="s">
        <v>507</v>
      </c>
      <c r="C149" s="184"/>
      <c r="D149" s="185" t="str">
        <f t="shared" si="8"/>
        <v>****</v>
      </c>
      <c r="E149" s="185">
        <f t="shared" si="9"/>
        <v>0</v>
      </c>
      <c r="F149" s="185"/>
      <c r="G149" s="185">
        <f t="shared" si="10"/>
        <v>0</v>
      </c>
      <c r="H149" s="186">
        <f t="shared" si="11"/>
        <v>0</v>
      </c>
      <c r="I149" s="197">
        <f>SUMIFS('SAGE IMPORT'!Y:Y,'SAGE IMPORT'!A:A,'SLAB-ROWS'!G149,'SAGE IMPORT'!B:B,'SLAB-ROWS'!H149,'SAGE IMPORT'!C:C,'SLAB-ROWS'!A149)</f>
        <v>0</v>
      </c>
      <c r="J149" s="198">
        <f>SUMIFS('SAGE IMPORT'!K:K,'SAGE IMPORT'!A:A,'SLAB-ROWS'!G149,'SAGE IMPORT'!B:B,'SLAB-ROWS'!H149,'SAGE IMPORT'!C:C,'SLAB-ROWS'!A149)</f>
        <v>0</v>
      </c>
      <c r="K149" s="199">
        <f>SUMIFS('SAGE IMPORT'!Q:Q,'SAGE IMPORT'!A:A,'SLAB-ROWS'!G149,'SAGE IMPORT'!B:B,'SLAB-ROWS'!H149,'SAGE IMPORT'!C:C,'SLAB-ROWS'!A149)</f>
        <v>0</v>
      </c>
      <c r="L149" s="199" t="s">
        <v>397</v>
      </c>
      <c r="M149" s="205">
        <f>SUMIFS('SAGE IMPORT'!E:E,'SAGE IMPORT'!A:A,'SLAB-ROWS'!G149,'SAGE IMPORT'!B:B,'SLAB-ROWS'!H149,'SAGE IMPORT'!C:C,'SLAB-ROWS'!A149)</f>
        <v>0</v>
      </c>
      <c r="N149" s="199" t="s">
        <v>391</v>
      </c>
    </row>
    <row r="150" spans="1:14" x14ac:dyDescent="0.2">
      <c r="A150" s="183" t="s">
        <v>503</v>
      </c>
      <c r="B150" s="184" t="s">
        <v>508</v>
      </c>
      <c r="C150" s="184"/>
      <c r="D150" s="185" t="str">
        <f t="shared" si="8"/>
        <v>****</v>
      </c>
      <c r="E150" s="185">
        <f t="shared" si="9"/>
        <v>0</v>
      </c>
      <c r="F150" s="185"/>
      <c r="G150" s="185">
        <f t="shared" si="10"/>
        <v>0</v>
      </c>
      <c r="H150" s="186">
        <f t="shared" si="11"/>
        <v>0</v>
      </c>
      <c r="I150" s="197">
        <f>SUMIFS('SAGE IMPORT'!Y:Y,'SAGE IMPORT'!A:A,'SLAB-ROWS'!G150,'SAGE IMPORT'!B:B,'SLAB-ROWS'!H150,'SAGE IMPORT'!C:C,'SLAB-ROWS'!A150)</f>
        <v>0</v>
      </c>
      <c r="J150" s="198">
        <f>SUMIFS('SAGE IMPORT'!K:K,'SAGE IMPORT'!A:A,'SLAB-ROWS'!G150,'SAGE IMPORT'!B:B,'SLAB-ROWS'!H150,'SAGE IMPORT'!C:C,'SLAB-ROWS'!A150)</f>
        <v>0</v>
      </c>
      <c r="K150" s="199">
        <f>SUMIFS('SAGE IMPORT'!Q:Q,'SAGE IMPORT'!A:A,'SLAB-ROWS'!G150,'SAGE IMPORT'!B:B,'SLAB-ROWS'!H150,'SAGE IMPORT'!C:C,'SLAB-ROWS'!A150)</f>
        <v>0</v>
      </c>
      <c r="L150" s="199" t="s">
        <v>397</v>
      </c>
      <c r="M150" s="205">
        <f>SUMIFS('SAGE IMPORT'!E:E,'SAGE IMPORT'!A:A,'SLAB-ROWS'!G150,'SAGE IMPORT'!B:B,'SLAB-ROWS'!H150,'SAGE IMPORT'!C:C,'SLAB-ROWS'!A150)</f>
        <v>0</v>
      </c>
      <c r="N150" s="199" t="s">
        <v>391</v>
      </c>
    </row>
    <row r="151" spans="1:14" x14ac:dyDescent="0.2">
      <c r="A151" s="183" t="s">
        <v>504</v>
      </c>
      <c r="B151" s="184" t="s">
        <v>509</v>
      </c>
      <c r="C151" s="184"/>
      <c r="D151" s="185" t="str">
        <f t="shared" si="8"/>
        <v>****</v>
      </c>
      <c r="E151" s="185">
        <f t="shared" si="9"/>
        <v>0</v>
      </c>
      <c r="F151" s="185"/>
      <c r="G151" s="185">
        <f t="shared" si="10"/>
        <v>0</v>
      </c>
      <c r="H151" s="186">
        <f t="shared" si="11"/>
        <v>0</v>
      </c>
      <c r="I151" s="197">
        <f>SUMIFS('SAGE IMPORT'!Y:Y,'SAGE IMPORT'!A:A,'SLAB-ROWS'!G151,'SAGE IMPORT'!B:B,'SLAB-ROWS'!H151,'SAGE IMPORT'!C:C,'SLAB-ROWS'!A151)</f>
        <v>0</v>
      </c>
      <c r="J151" s="198">
        <f>SUMIFS('SAGE IMPORT'!K:K,'SAGE IMPORT'!A:A,'SLAB-ROWS'!G151,'SAGE IMPORT'!B:B,'SLAB-ROWS'!H151,'SAGE IMPORT'!C:C,'SLAB-ROWS'!A151)</f>
        <v>0</v>
      </c>
      <c r="K151" s="199">
        <f>SUMIFS('SAGE IMPORT'!Q:Q,'SAGE IMPORT'!A:A,'SLAB-ROWS'!G151,'SAGE IMPORT'!B:B,'SLAB-ROWS'!H151,'SAGE IMPORT'!C:C,'SLAB-ROWS'!A151)</f>
        <v>0</v>
      </c>
      <c r="L151" s="199" t="s">
        <v>397</v>
      </c>
      <c r="M151" s="205">
        <f>SUMIFS('SAGE IMPORT'!E:E,'SAGE IMPORT'!A:A,'SLAB-ROWS'!G151,'SAGE IMPORT'!B:B,'SLAB-ROWS'!H151,'SAGE IMPORT'!C:C,'SLAB-ROWS'!A151)</f>
        <v>0</v>
      </c>
      <c r="N151" s="199" t="s">
        <v>391</v>
      </c>
    </row>
    <row r="152" spans="1:14" x14ac:dyDescent="0.2">
      <c r="A152" s="183" t="s">
        <v>41</v>
      </c>
      <c r="B152" s="184" t="s">
        <v>65</v>
      </c>
      <c r="C152" s="184"/>
      <c r="D152" s="185" t="str">
        <f>D146</f>
        <v>****</v>
      </c>
      <c r="E152" s="185">
        <f>E146</f>
        <v>0</v>
      </c>
      <c r="F152" s="185"/>
      <c r="G152" s="185">
        <f>G146</f>
        <v>0</v>
      </c>
      <c r="H152" s="186">
        <f>H146</f>
        <v>0</v>
      </c>
      <c r="I152" s="197">
        <f>SUMIFS('SAGE IMPORT'!Y:Y,'SAGE IMPORT'!A:A,'SLAB-ROWS'!G152,'SAGE IMPORT'!B:B,'SLAB-ROWS'!H152,'SAGE IMPORT'!C:C,'SLAB-ROWS'!A152)</f>
        <v>0</v>
      </c>
      <c r="J152" s="198">
        <f>SUMIFS('SAGE IMPORT'!K:K,'SAGE IMPORT'!A:A,'SLAB-ROWS'!G152,'SAGE IMPORT'!B:B,'SLAB-ROWS'!H152,'SAGE IMPORT'!C:C,'SLAB-ROWS'!A152)</f>
        <v>0</v>
      </c>
      <c r="K152" s="199">
        <f>SUMIFS('SAGE IMPORT'!Q:Q,'SAGE IMPORT'!A:A,'SLAB-ROWS'!G152,'SAGE IMPORT'!B:B,'SLAB-ROWS'!H152,'SAGE IMPORT'!C:C,'SLAB-ROWS'!A152)</f>
        <v>0</v>
      </c>
      <c r="L152" s="199" t="s">
        <v>391</v>
      </c>
      <c r="M152" s="205">
        <f>SUMIFS('SAGE IMPORT'!E:E,'SAGE IMPORT'!A:A,'SLAB-ROWS'!G152,'SAGE IMPORT'!B:B,'SLAB-ROWS'!H152,'SAGE IMPORT'!C:C,'SLAB-ROWS'!A152)</f>
        <v>0</v>
      </c>
      <c r="N152" s="199" t="s">
        <v>391</v>
      </c>
    </row>
    <row r="153" spans="1:14" x14ac:dyDescent="0.2">
      <c r="A153" s="183" t="s">
        <v>498</v>
      </c>
      <c r="B153" s="184" t="s">
        <v>140</v>
      </c>
      <c r="C153" s="184"/>
      <c r="D153" s="185" t="str">
        <f t="shared" si="8"/>
        <v>****</v>
      </c>
      <c r="E153" s="185">
        <f t="shared" si="9"/>
        <v>0</v>
      </c>
      <c r="F153" s="185"/>
      <c r="G153" s="185">
        <f t="shared" si="10"/>
        <v>0</v>
      </c>
      <c r="H153" s="186">
        <f t="shared" si="11"/>
        <v>0</v>
      </c>
      <c r="I153" s="197">
        <f>SUMIFS('SAGE IMPORT'!Y:Y,'SAGE IMPORT'!A:A,'SLAB-ROWS'!G153,'SAGE IMPORT'!B:B,'SLAB-ROWS'!H153,'SAGE IMPORT'!C:C,'SLAB-ROWS'!A153)</f>
        <v>0</v>
      </c>
      <c r="J153" s="198">
        <f>SUMIFS('SAGE IMPORT'!K:K,'SAGE IMPORT'!A:A,'SLAB-ROWS'!G153,'SAGE IMPORT'!B:B,'SLAB-ROWS'!H153,'SAGE IMPORT'!C:C,'SLAB-ROWS'!A153)</f>
        <v>0</v>
      </c>
      <c r="K153" s="199">
        <f>SUMIFS('SAGE IMPORT'!Q:Q,'SAGE IMPORT'!A:A,'SLAB-ROWS'!G153,'SAGE IMPORT'!B:B,'SLAB-ROWS'!H153,'SAGE IMPORT'!C:C,'SLAB-ROWS'!A153)</f>
        <v>0</v>
      </c>
      <c r="L153" s="199" t="s">
        <v>399</v>
      </c>
      <c r="M153" s="205">
        <f>SUMIFS('SAGE IMPORT'!E:E,'SAGE IMPORT'!A:A,'SLAB-ROWS'!G153,'SAGE IMPORT'!B:B,'SLAB-ROWS'!H153,'SAGE IMPORT'!C:C,'SLAB-ROWS'!A153)</f>
        <v>0</v>
      </c>
      <c r="N153" s="199" t="s">
        <v>399</v>
      </c>
    </row>
    <row r="154" spans="1:14" x14ac:dyDescent="0.2">
      <c r="A154" s="183" t="s">
        <v>42</v>
      </c>
      <c r="B154" s="184" t="s">
        <v>138</v>
      </c>
      <c r="C154" s="184"/>
      <c r="D154" s="185" t="str">
        <f t="shared" si="8"/>
        <v>****</v>
      </c>
      <c r="E154" s="185">
        <f t="shared" si="9"/>
        <v>0</v>
      </c>
      <c r="F154" s="185"/>
      <c r="G154" s="185">
        <f t="shared" si="10"/>
        <v>0</v>
      </c>
      <c r="H154" s="186">
        <f t="shared" si="11"/>
        <v>0</v>
      </c>
      <c r="I154" s="197">
        <f>SUMIFS('SAGE IMPORT'!Y:Y,'SAGE IMPORT'!A:A,'SLAB-ROWS'!G154,'SAGE IMPORT'!B:B,'SLAB-ROWS'!H154,'SAGE IMPORT'!C:C,'SLAB-ROWS'!A154)</f>
        <v>0</v>
      </c>
      <c r="J154" s="198">
        <f>SUMIFS('SAGE IMPORT'!K:K,'SAGE IMPORT'!A:A,'SLAB-ROWS'!G154,'SAGE IMPORT'!B:B,'SLAB-ROWS'!H154,'SAGE IMPORT'!C:C,'SLAB-ROWS'!A154)</f>
        <v>0</v>
      </c>
      <c r="K154" s="199">
        <f>SUMIFS('SAGE IMPORT'!Q:Q,'SAGE IMPORT'!A:A,'SLAB-ROWS'!G154,'SAGE IMPORT'!B:B,'SLAB-ROWS'!H154,'SAGE IMPORT'!C:C,'SLAB-ROWS'!A154)</f>
        <v>0</v>
      </c>
      <c r="L154" s="199" t="s">
        <v>399</v>
      </c>
      <c r="M154" s="205">
        <f>SUMIFS('SAGE IMPORT'!E:E,'SAGE IMPORT'!A:A,'SLAB-ROWS'!G154,'SAGE IMPORT'!B:B,'SLAB-ROWS'!H154,'SAGE IMPORT'!C:C,'SLAB-ROWS'!A154)</f>
        <v>0</v>
      </c>
      <c r="N154" s="199" t="s">
        <v>399</v>
      </c>
    </row>
    <row r="155" spans="1:14" x14ac:dyDescent="0.2">
      <c r="A155" s="183" t="s">
        <v>77</v>
      </c>
      <c r="B155" s="184" t="s">
        <v>139</v>
      </c>
      <c r="C155" s="184"/>
      <c r="D155" s="185" t="str">
        <f t="shared" si="8"/>
        <v>****</v>
      </c>
      <c r="E155" s="185">
        <f t="shared" si="9"/>
        <v>0</v>
      </c>
      <c r="F155" s="185"/>
      <c r="G155" s="185">
        <f t="shared" si="10"/>
        <v>0</v>
      </c>
      <c r="H155" s="186">
        <f t="shared" si="11"/>
        <v>0</v>
      </c>
      <c r="I155" s="197">
        <f>SUMIFS('SAGE IMPORT'!Y:Y,'SAGE IMPORT'!A:A,'SLAB-ROWS'!G155,'SAGE IMPORT'!B:B,'SLAB-ROWS'!H155,'SAGE IMPORT'!C:C,'SLAB-ROWS'!A155)</f>
        <v>0</v>
      </c>
      <c r="J155" s="198">
        <f>SUMIFS('SAGE IMPORT'!K:K,'SAGE IMPORT'!A:A,'SLAB-ROWS'!G155,'SAGE IMPORT'!B:B,'SLAB-ROWS'!H155,'SAGE IMPORT'!C:C,'SLAB-ROWS'!A155)</f>
        <v>0</v>
      </c>
      <c r="K155" s="199">
        <f>SUMIFS('SAGE IMPORT'!Q:Q,'SAGE IMPORT'!A:A,'SLAB-ROWS'!G155,'SAGE IMPORT'!B:B,'SLAB-ROWS'!H155,'SAGE IMPORT'!C:C,'SLAB-ROWS'!A155)</f>
        <v>0</v>
      </c>
      <c r="L155" s="199" t="s">
        <v>399</v>
      </c>
      <c r="M155" s="205">
        <f>SUMIFS('SAGE IMPORT'!E:E,'SAGE IMPORT'!A:A,'SLAB-ROWS'!G155,'SAGE IMPORT'!B:B,'SLAB-ROWS'!H155,'SAGE IMPORT'!C:C,'SLAB-ROWS'!A155)</f>
        <v>0</v>
      </c>
      <c r="N155" s="199" t="s">
        <v>399</v>
      </c>
    </row>
    <row r="156" spans="1:14" x14ac:dyDescent="0.2">
      <c r="A156" s="183" t="s">
        <v>43</v>
      </c>
      <c r="B156" s="184" t="s">
        <v>141</v>
      </c>
      <c r="C156" s="184"/>
      <c r="D156" s="185" t="str">
        <f t="shared" si="8"/>
        <v>****</v>
      </c>
      <c r="E156" s="185">
        <f t="shared" si="9"/>
        <v>0</v>
      </c>
      <c r="F156" s="185"/>
      <c r="G156" s="185">
        <f t="shared" si="10"/>
        <v>0</v>
      </c>
      <c r="H156" s="186">
        <f t="shared" si="11"/>
        <v>0</v>
      </c>
      <c r="I156" s="197">
        <f>SUMIFS('SAGE IMPORT'!Y:Y,'SAGE IMPORT'!A:A,'SLAB-ROWS'!G156,'SAGE IMPORT'!B:B,'SLAB-ROWS'!H156,'SAGE IMPORT'!C:C,'SLAB-ROWS'!A156)</f>
        <v>0</v>
      </c>
      <c r="J156" s="198">
        <f>SUMIFS('SAGE IMPORT'!K:K,'SAGE IMPORT'!A:A,'SLAB-ROWS'!G156,'SAGE IMPORT'!B:B,'SLAB-ROWS'!H156,'SAGE IMPORT'!C:C,'SLAB-ROWS'!A156)</f>
        <v>0</v>
      </c>
      <c r="K156" s="199">
        <f>SUMIFS('SAGE IMPORT'!Q:Q,'SAGE IMPORT'!A:A,'SLAB-ROWS'!G156,'SAGE IMPORT'!B:B,'SLAB-ROWS'!H156,'SAGE IMPORT'!C:C,'SLAB-ROWS'!A156)</f>
        <v>0</v>
      </c>
      <c r="L156" s="199" t="s">
        <v>391</v>
      </c>
      <c r="M156" s="205">
        <f>SUMIFS('SAGE IMPORT'!E:E,'SAGE IMPORT'!A:A,'SLAB-ROWS'!G156,'SAGE IMPORT'!B:B,'SLAB-ROWS'!H156,'SAGE IMPORT'!C:C,'SLAB-ROWS'!A156)</f>
        <v>0</v>
      </c>
      <c r="N156" s="199" t="s">
        <v>391</v>
      </c>
    </row>
    <row r="157" spans="1:14" x14ac:dyDescent="0.2">
      <c r="A157" s="183"/>
      <c r="B157" s="184"/>
      <c r="C157" s="184"/>
      <c r="D157" s="185" t="str">
        <f t="shared" si="8"/>
        <v>****</v>
      </c>
      <c r="E157" s="185">
        <f t="shared" si="9"/>
        <v>0</v>
      </c>
      <c r="F157" s="185"/>
      <c r="G157" s="185">
        <f t="shared" si="10"/>
        <v>0</v>
      </c>
      <c r="H157" s="186">
        <f t="shared" si="11"/>
        <v>0</v>
      </c>
      <c r="I157" s="197">
        <f>SUMIFS('SAGE IMPORT'!Y:Y,'SAGE IMPORT'!A:A,'SLAB-ROWS'!G157,'SAGE IMPORT'!B:B,'SLAB-ROWS'!H157,'SAGE IMPORT'!C:C,'SLAB-ROWS'!A157)</f>
        <v>0</v>
      </c>
      <c r="J157" s="198">
        <f>SUMIFS('SAGE IMPORT'!K:K,'SAGE IMPORT'!A:A,'SLAB-ROWS'!G157,'SAGE IMPORT'!B:B,'SLAB-ROWS'!H157,'SAGE IMPORT'!C:C,'SLAB-ROWS'!A157)</f>
        <v>0</v>
      </c>
      <c r="K157" s="199">
        <f>SUMIFS('SAGE IMPORT'!Q:Q,'SAGE IMPORT'!A:A,'SLAB-ROWS'!G157,'SAGE IMPORT'!B:B,'SLAB-ROWS'!H157,'SAGE IMPORT'!C:C,'SLAB-ROWS'!A157)</f>
        <v>0</v>
      </c>
      <c r="L157" s="199"/>
      <c r="M157" s="205">
        <f>SUMIFS('SAGE IMPORT'!E:E,'SAGE IMPORT'!A:A,'SLAB-ROWS'!G157,'SAGE IMPORT'!B:B,'SLAB-ROWS'!H157,'SAGE IMPORT'!C:C,'SLAB-ROWS'!A157)</f>
        <v>0</v>
      </c>
      <c r="N157" s="199"/>
    </row>
    <row r="158" spans="1:14" x14ac:dyDescent="0.2">
      <c r="A158" s="183" t="s">
        <v>44</v>
      </c>
      <c r="B158" s="184" t="s">
        <v>69</v>
      </c>
      <c r="C158" s="184"/>
      <c r="D158" s="185" t="str">
        <f t="shared" si="8"/>
        <v>****</v>
      </c>
      <c r="E158" s="185">
        <f t="shared" si="9"/>
        <v>0</v>
      </c>
      <c r="F158" s="185"/>
      <c r="G158" s="185">
        <f t="shared" si="10"/>
        <v>0</v>
      </c>
      <c r="H158" s="186">
        <f t="shared" si="11"/>
        <v>0</v>
      </c>
      <c r="I158" s="197">
        <f>SUMIFS('SAGE IMPORT'!Y:Y,'SAGE IMPORT'!A:A,'SLAB-ROWS'!G158,'SAGE IMPORT'!B:B,'SLAB-ROWS'!H158,'SAGE IMPORT'!C:C,'SLAB-ROWS'!A158)</f>
        <v>0</v>
      </c>
      <c r="J158" s="198">
        <f>SUMIFS('SAGE IMPORT'!K:K,'SAGE IMPORT'!A:A,'SLAB-ROWS'!G158,'SAGE IMPORT'!B:B,'SLAB-ROWS'!H158,'SAGE IMPORT'!C:C,'SLAB-ROWS'!A158)</f>
        <v>0</v>
      </c>
      <c r="K158" s="199">
        <f>SUMIFS('SAGE IMPORT'!Q:Q,'SAGE IMPORT'!A:A,'SLAB-ROWS'!G158,'SAGE IMPORT'!B:B,'SLAB-ROWS'!H158,'SAGE IMPORT'!C:C,'SLAB-ROWS'!A158)</f>
        <v>0</v>
      </c>
      <c r="L158" s="199" t="s">
        <v>391</v>
      </c>
      <c r="M158" s="205">
        <f>SUMIFS('SAGE IMPORT'!E:E,'SAGE IMPORT'!A:A,'SLAB-ROWS'!G158,'SAGE IMPORT'!B:B,'SLAB-ROWS'!H158,'SAGE IMPORT'!C:C,'SLAB-ROWS'!A158)</f>
        <v>0</v>
      </c>
      <c r="N158" s="199" t="s">
        <v>391</v>
      </c>
    </row>
    <row r="159" spans="1:14" x14ac:dyDescent="0.2">
      <c r="A159" s="183" t="s">
        <v>45</v>
      </c>
      <c r="B159" s="184" t="s">
        <v>46</v>
      </c>
      <c r="C159" s="184"/>
      <c r="D159" s="185" t="str">
        <f t="shared" si="8"/>
        <v>****</v>
      </c>
      <c r="E159" s="185">
        <f t="shared" si="9"/>
        <v>0</v>
      </c>
      <c r="F159" s="185"/>
      <c r="G159" s="185">
        <f t="shared" si="10"/>
        <v>0</v>
      </c>
      <c r="H159" s="186">
        <f t="shared" si="11"/>
        <v>0</v>
      </c>
      <c r="I159" s="197">
        <f>SUMIFS('SAGE IMPORT'!Y:Y,'SAGE IMPORT'!A:A,'SLAB-ROWS'!G159,'SAGE IMPORT'!B:B,'SLAB-ROWS'!H159,'SAGE IMPORT'!C:C,'SLAB-ROWS'!A159)</f>
        <v>0</v>
      </c>
      <c r="J159" s="198">
        <f>SUMIFS('SAGE IMPORT'!K:K,'SAGE IMPORT'!A:A,'SLAB-ROWS'!G159,'SAGE IMPORT'!B:B,'SLAB-ROWS'!H159,'SAGE IMPORT'!C:C,'SLAB-ROWS'!A159)</f>
        <v>0</v>
      </c>
      <c r="K159" s="199">
        <f>SUMIFS('SAGE IMPORT'!Q:Q,'SAGE IMPORT'!A:A,'SLAB-ROWS'!G159,'SAGE IMPORT'!B:B,'SLAB-ROWS'!H159,'SAGE IMPORT'!C:C,'SLAB-ROWS'!A159)</f>
        <v>0</v>
      </c>
      <c r="L159" s="199" t="s">
        <v>391</v>
      </c>
      <c r="M159" s="205">
        <f>SUMIFS('SAGE IMPORT'!E:E,'SAGE IMPORT'!A:A,'SLAB-ROWS'!G159,'SAGE IMPORT'!B:B,'SLAB-ROWS'!H159,'SAGE IMPORT'!C:C,'SLAB-ROWS'!A159)</f>
        <v>0</v>
      </c>
      <c r="N159" s="199" t="s">
        <v>391</v>
      </c>
    </row>
    <row r="160" spans="1:14" x14ac:dyDescent="0.2">
      <c r="A160" s="183" t="s">
        <v>142</v>
      </c>
      <c r="B160" s="184" t="s">
        <v>143</v>
      </c>
      <c r="C160" s="184"/>
      <c r="D160" s="185" t="str">
        <f t="shared" si="8"/>
        <v>****</v>
      </c>
      <c r="E160" s="185">
        <f t="shared" si="9"/>
        <v>0</v>
      </c>
      <c r="F160" s="185"/>
      <c r="G160" s="185">
        <f t="shared" si="10"/>
        <v>0</v>
      </c>
      <c r="H160" s="186">
        <f t="shared" si="11"/>
        <v>0</v>
      </c>
      <c r="I160" s="197">
        <f>SUMIFS('SAGE IMPORT'!Y:Y,'SAGE IMPORT'!A:A,'SLAB-ROWS'!G160,'SAGE IMPORT'!B:B,'SLAB-ROWS'!H160,'SAGE IMPORT'!C:C,'SLAB-ROWS'!A160)</f>
        <v>0</v>
      </c>
      <c r="J160" s="198">
        <f>SUMIFS('SAGE IMPORT'!K:K,'SAGE IMPORT'!A:A,'SLAB-ROWS'!G160,'SAGE IMPORT'!B:B,'SLAB-ROWS'!H160,'SAGE IMPORT'!C:C,'SLAB-ROWS'!A160)</f>
        <v>0</v>
      </c>
      <c r="K160" s="199">
        <f>SUMIFS('SAGE IMPORT'!Q:Q,'SAGE IMPORT'!A:A,'SLAB-ROWS'!G160,'SAGE IMPORT'!B:B,'SLAB-ROWS'!H160,'SAGE IMPORT'!C:C,'SLAB-ROWS'!A160)</f>
        <v>0</v>
      </c>
      <c r="L160" s="199" t="s">
        <v>354</v>
      </c>
      <c r="M160" s="205">
        <f>SUMIFS('SAGE IMPORT'!E:E,'SAGE IMPORT'!A:A,'SLAB-ROWS'!G160,'SAGE IMPORT'!B:B,'SLAB-ROWS'!H160,'SAGE IMPORT'!C:C,'SLAB-ROWS'!A160)</f>
        <v>0</v>
      </c>
      <c r="N160" s="199" t="s">
        <v>354</v>
      </c>
    </row>
    <row r="161" spans="1:14" x14ac:dyDescent="0.2">
      <c r="A161" s="183" t="s">
        <v>144</v>
      </c>
      <c r="B161" s="184" t="s">
        <v>145</v>
      </c>
      <c r="C161" s="184"/>
      <c r="D161" s="185" t="str">
        <f t="shared" si="8"/>
        <v>****</v>
      </c>
      <c r="E161" s="185">
        <f t="shared" si="9"/>
        <v>0</v>
      </c>
      <c r="F161" s="185"/>
      <c r="G161" s="185">
        <f t="shared" si="10"/>
        <v>0</v>
      </c>
      <c r="H161" s="186">
        <f t="shared" si="11"/>
        <v>0</v>
      </c>
      <c r="I161" s="197">
        <f>SUMIFS('SAGE IMPORT'!Y:Y,'SAGE IMPORT'!A:A,'SLAB-ROWS'!G161,'SAGE IMPORT'!B:B,'SLAB-ROWS'!H161,'SAGE IMPORT'!C:C,'SLAB-ROWS'!A161)</f>
        <v>0</v>
      </c>
      <c r="J161" s="198">
        <f>SUMIFS('SAGE IMPORT'!K:K,'SAGE IMPORT'!A:A,'SLAB-ROWS'!G161,'SAGE IMPORT'!B:B,'SLAB-ROWS'!H161,'SAGE IMPORT'!C:C,'SLAB-ROWS'!A161)</f>
        <v>0</v>
      </c>
      <c r="K161" s="199">
        <f>SUMIFS('SAGE IMPORT'!Q:Q,'SAGE IMPORT'!A:A,'SLAB-ROWS'!G161,'SAGE IMPORT'!B:B,'SLAB-ROWS'!H161,'SAGE IMPORT'!C:C,'SLAB-ROWS'!A161)</f>
        <v>0</v>
      </c>
      <c r="L161" s="199" t="s">
        <v>391</v>
      </c>
      <c r="M161" s="205">
        <f>SUMIFS('SAGE IMPORT'!E:E,'SAGE IMPORT'!A:A,'SLAB-ROWS'!G161,'SAGE IMPORT'!B:B,'SLAB-ROWS'!H161,'SAGE IMPORT'!C:C,'SLAB-ROWS'!A161)</f>
        <v>0</v>
      </c>
      <c r="N161" s="199" t="s">
        <v>391</v>
      </c>
    </row>
    <row r="162" spans="1:14" x14ac:dyDescent="0.2">
      <c r="A162" s="183" t="s">
        <v>47</v>
      </c>
      <c r="B162" s="184" t="s">
        <v>66</v>
      </c>
      <c r="C162" s="184"/>
      <c r="D162" s="185" t="str">
        <f t="shared" ref="D162:D173" si="12">D161</f>
        <v>****</v>
      </c>
      <c r="E162" s="185">
        <f t="shared" ref="E162:E173" si="13">E161</f>
        <v>0</v>
      </c>
      <c r="F162" s="185"/>
      <c r="G162" s="185">
        <f t="shared" ref="G162:G173" si="14">G161</f>
        <v>0</v>
      </c>
      <c r="H162" s="186">
        <f t="shared" ref="H162:H173" si="15">H161</f>
        <v>0</v>
      </c>
      <c r="I162" s="197">
        <f>SUMIFS('SAGE IMPORT'!Y:Y,'SAGE IMPORT'!A:A,'SLAB-ROWS'!G162,'SAGE IMPORT'!B:B,'SLAB-ROWS'!H162,'SAGE IMPORT'!C:C,'SLAB-ROWS'!A162)</f>
        <v>0</v>
      </c>
      <c r="J162" s="198">
        <f>SUMIFS('SAGE IMPORT'!K:K,'SAGE IMPORT'!A:A,'SLAB-ROWS'!G162,'SAGE IMPORT'!B:B,'SLAB-ROWS'!H162,'SAGE IMPORT'!C:C,'SLAB-ROWS'!A162)</f>
        <v>0</v>
      </c>
      <c r="K162" s="199">
        <f>SUMIFS('SAGE IMPORT'!Q:Q,'SAGE IMPORT'!A:A,'SLAB-ROWS'!G162,'SAGE IMPORT'!B:B,'SLAB-ROWS'!H162,'SAGE IMPORT'!C:C,'SLAB-ROWS'!A162)</f>
        <v>0</v>
      </c>
      <c r="L162" s="199" t="s">
        <v>395</v>
      </c>
      <c r="M162" s="205">
        <f>SUMIFS('SAGE IMPORT'!E:E,'SAGE IMPORT'!A:A,'SLAB-ROWS'!G162,'SAGE IMPORT'!B:B,'SLAB-ROWS'!H162,'SAGE IMPORT'!C:C,'SLAB-ROWS'!A162)</f>
        <v>0</v>
      </c>
      <c r="N162" s="199" t="s">
        <v>395</v>
      </c>
    </row>
    <row r="163" spans="1:14" x14ac:dyDescent="0.2">
      <c r="A163" s="183"/>
      <c r="B163" s="451" t="s">
        <v>622</v>
      </c>
      <c r="C163" s="452"/>
      <c r="D163" s="453"/>
      <c r="E163" s="453"/>
      <c r="F163" s="453"/>
      <c r="G163" s="453">
        <f t="shared" si="14"/>
        <v>0</v>
      </c>
      <c r="H163" s="454">
        <f t="shared" si="15"/>
        <v>0</v>
      </c>
      <c r="I163" s="455"/>
      <c r="J163" s="456"/>
      <c r="K163" s="457">
        <f>SUMIFS('SAGE IMPORT'!Q:Q,'SAGE IMPORT'!A:A,'SLAB-ROWS'!G163,'SAGE IMPORT'!B:B,'SLAB-ROWS'!H163,'SAGE IMPORT'!D:D,'SLAB-ROWS'!B163)</f>
        <v>0</v>
      </c>
      <c r="L163" s="457" t="s">
        <v>395</v>
      </c>
      <c r="M163" s="458"/>
      <c r="N163" s="457"/>
    </row>
    <row r="164" spans="1:14" x14ac:dyDescent="0.2">
      <c r="A164" s="183" t="s">
        <v>48</v>
      </c>
      <c r="B164" s="184" t="s">
        <v>67</v>
      </c>
      <c r="C164" s="184"/>
      <c r="D164" s="185" t="str">
        <f>D162</f>
        <v>****</v>
      </c>
      <c r="E164" s="185">
        <f>E162</f>
        <v>0</v>
      </c>
      <c r="F164" s="185"/>
      <c r="G164" s="185">
        <f>G162</f>
        <v>0</v>
      </c>
      <c r="H164" s="186">
        <f>H162</f>
        <v>0</v>
      </c>
      <c r="I164" s="197">
        <f>SUMIFS('SAGE IMPORT'!Y:Y,'SAGE IMPORT'!A:A,'SLAB-ROWS'!G164,'SAGE IMPORT'!B:B,'SLAB-ROWS'!H164,'SAGE IMPORT'!C:C,'SLAB-ROWS'!A164)</f>
        <v>0</v>
      </c>
      <c r="J164" s="198">
        <f>SUMIFS('SAGE IMPORT'!K:K,'SAGE IMPORT'!A:A,'SLAB-ROWS'!G164,'SAGE IMPORT'!B:B,'SLAB-ROWS'!H164,'SAGE IMPORT'!C:C,'SLAB-ROWS'!A164)</f>
        <v>0</v>
      </c>
      <c r="K164" s="199">
        <f>SUMIFS('SAGE IMPORT'!Q:Q,'SAGE IMPORT'!A:A,'SLAB-ROWS'!G164,'SAGE IMPORT'!B:B,'SLAB-ROWS'!H164,'SAGE IMPORT'!C:C,'SLAB-ROWS'!A164)</f>
        <v>0</v>
      </c>
      <c r="L164" s="199" t="s">
        <v>391</v>
      </c>
      <c r="M164" s="205">
        <f>SUMIFS('SAGE IMPORT'!E:E,'SAGE IMPORT'!A:A,'SLAB-ROWS'!G164,'SAGE IMPORT'!B:B,'SLAB-ROWS'!H164,'SAGE IMPORT'!C:C,'SLAB-ROWS'!A164)</f>
        <v>0</v>
      </c>
      <c r="N164" s="199" t="s">
        <v>391</v>
      </c>
    </row>
    <row r="165" spans="1:14" x14ac:dyDescent="0.2">
      <c r="A165" s="183" t="s">
        <v>146</v>
      </c>
      <c r="B165" s="184" t="s">
        <v>147</v>
      </c>
      <c r="C165" s="184"/>
      <c r="D165" s="185" t="str">
        <f t="shared" si="12"/>
        <v>****</v>
      </c>
      <c r="E165" s="185">
        <f t="shared" si="13"/>
        <v>0</v>
      </c>
      <c r="F165" s="185"/>
      <c r="G165" s="185">
        <f t="shared" si="14"/>
        <v>0</v>
      </c>
      <c r="H165" s="186">
        <f t="shared" si="15"/>
        <v>0</v>
      </c>
      <c r="I165" s="197">
        <f>SUMIFS('SAGE IMPORT'!Y:Y,'SAGE IMPORT'!A:A,'SLAB-ROWS'!G165,'SAGE IMPORT'!B:B,'SLAB-ROWS'!H165,'SAGE IMPORT'!C:C,'SLAB-ROWS'!A165)</f>
        <v>0</v>
      </c>
      <c r="J165" s="198">
        <f>SUMIFS('SAGE IMPORT'!K:K,'SAGE IMPORT'!A:A,'SLAB-ROWS'!G165,'SAGE IMPORT'!B:B,'SLAB-ROWS'!H165,'SAGE IMPORT'!C:C,'SLAB-ROWS'!A165)</f>
        <v>0</v>
      </c>
      <c r="K165" s="199">
        <f>SUMIFS('SAGE IMPORT'!Q:Q,'SAGE IMPORT'!A:A,'SLAB-ROWS'!G165,'SAGE IMPORT'!B:B,'SLAB-ROWS'!H165,'SAGE IMPORT'!C:C,'SLAB-ROWS'!A165)</f>
        <v>0</v>
      </c>
      <c r="L165" s="199" t="s">
        <v>393</v>
      </c>
      <c r="M165" s="205">
        <f>SUMIFS('SAGE IMPORT'!E:E,'SAGE IMPORT'!A:A,'SLAB-ROWS'!G165,'SAGE IMPORT'!B:B,'SLAB-ROWS'!H165,'SAGE IMPORT'!C:C,'SLAB-ROWS'!A165)</f>
        <v>0</v>
      </c>
      <c r="N165" s="199" t="s">
        <v>393</v>
      </c>
    </row>
    <row r="166" spans="1:14" x14ac:dyDescent="0.2">
      <c r="A166" s="183" t="s">
        <v>148</v>
      </c>
      <c r="B166" s="184" t="s">
        <v>149</v>
      </c>
      <c r="C166" s="184"/>
      <c r="D166" s="185" t="str">
        <f t="shared" si="12"/>
        <v>****</v>
      </c>
      <c r="E166" s="185">
        <f t="shared" si="13"/>
        <v>0</v>
      </c>
      <c r="F166" s="185"/>
      <c r="G166" s="185">
        <f t="shared" si="14"/>
        <v>0</v>
      </c>
      <c r="H166" s="186">
        <f t="shared" si="15"/>
        <v>0</v>
      </c>
      <c r="I166" s="197">
        <f>SUMIFS('SAGE IMPORT'!Y:Y,'SAGE IMPORT'!A:A,'SLAB-ROWS'!G166,'SAGE IMPORT'!B:B,'SLAB-ROWS'!H166,'SAGE IMPORT'!C:C,'SLAB-ROWS'!A166)</f>
        <v>0</v>
      </c>
      <c r="J166" s="198">
        <f>SUMIFS('SAGE IMPORT'!K:K,'SAGE IMPORT'!A:A,'SLAB-ROWS'!G166,'SAGE IMPORT'!B:B,'SLAB-ROWS'!H166,'SAGE IMPORT'!C:C,'SLAB-ROWS'!A166)</f>
        <v>0</v>
      </c>
      <c r="K166" s="199">
        <f>SUMIFS('SAGE IMPORT'!Q:Q,'SAGE IMPORT'!A:A,'SLAB-ROWS'!G166,'SAGE IMPORT'!B:B,'SLAB-ROWS'!H166,'SAGE IMPORT'!C:C,'SLAB-ROWS'!A166)</f>
        <v>0</v>
      </c>
      <c r="L166" s="199" t="s">
        <v>391</v>
      </c>
      <c r="M166" s="205">
        <f>SUMIFS('SAGE IMPORT'!E:E,'SAGE IMPORT'!A:A,'SLAB-ROWS'!G166,'SAGE IMPORT'!B:B,'SLAB-ROWS'!H166,'SAGE IMPORT'!C:C,'SLAB-ROWS'!A166)</f>
        <v>0</v>
      </c>
      <c r="N166" s="199" t="s">
        <v>391</v>
      </c>
    </row>
    <row r="167" spans="1:14" x14ac:dyDescent="0.2">
      <c r="A167" s="183" t="s">
        <v>150</v>
      </c>
      <c r="B167" s="184" t="s">
        <v>151</v>
      </c>
      <c r="C167" s="184"/>
      <c r="D167" s="185" t="str">
        <f t="shared" si="12"/>
        <v>****</v>
      </c>
      <c r="E167" s="185">
        <f t="shared" si="13"/>
        <v>0</v>
      </c>
      <c r="F167" s="185"/>
      <c r="G167" s="185">
        <f t="shared" si="14"/>
        <v>0</v>
      </c>
      <c r="H167" s="186">
        <f t="shared" si="15"/>
        <v>0</v>
      </c>
      <c r="I167" s="197">
        <f>SUMIFS('SAGE IMPORT'!Y:Y,'SAGE IMPORT'!A:A,'SLAB-ROWS'!G167,'SAGE IMPORT'!B:B,'SLAB-ROWS'!H167,'SAGE IMPORT'!C:C,'SLAB-ROWS'!A167)</f>
        <v>0</v>
      </c>
      <c r="J167" s="198">
        <f>SUMIFS('SAGE IMPORT'!K:K,'SAGE IMPORT'!A:A,'SLAB-ROWS'!G167,'SAGE IMPORT'!B:B,'SLAB-ROWS'!H167,'SAGE IMPORT'!C:C,'SLAB-ROWS'!A167)</f>
        <v>0</v>
      </c>
      <c r="K167" s="199">
        <f>SUMIFS('SAGE IMPORT'!Q:Q,'SAGE IMPORT'!A:A,'SLAB-ROWS'!G167,'SAGE IMPORT'!B:B,'SLAB-ROWS'!H167,'SAGE IMPORT'!C:C,'SLAB-ROWS'!A167)</f>
        <v>0</v>
      </c>
      <c r="L167" s="199" t="s">
        <v>391</v>
      </c>
      <c r="M167" s="205">
        <f>SUMIFS('SAGE IMPORT'!E:E,'SAGE IMPORT'!A:A,'SLAB-ROWS'!G167,'SAGE IMPORT'!B:B,'SLAB-ROWS'!H167,'SAGE IMPORT'!C:C,'SLAB-ROWS'!A167)</f>
        <v>0</v>
      </c>
      <c r="N167" s="199" t="s">
        <v>391</v>
      </c>
    </row>
    <row r="168" spans="1:14" x14ac:dyDescent="0.2">
      <c r="A168" s="183" t="s">
        <v>55</v>
      </c>
      <c r="B168" s="184" t="s">
        <v>56</v>
      </c>
      <c r="C168" s="184"/>
      <c r="D168" s="185" t="str">
        <f t="shared" si="12"/>
        <v>****</v>
      </c>
      <c r="E168" s="185">
        <f t="shared" si="13"/>
        <v>0</v>
      </c>
      <c r="F168" s="185"/>
      <c r="G168" s="185">
        <f t="shared" si="14"/>
        <v>0</v>
      </c>
      <c r="H168" s="186">
        <f t="shared" si="15"/>
        <v>0</v>
      </c>
      <c r="I168" s="197">
        <f>SUMIFS('SAGE IMPORT'!Y:Y,'SAGE IMPORT'!A:A,'SLAB-ROWS'!G168,'SAGE IMPORT'!B:B,'SLAB-ROWS'!H168,'SAGE IMPORT'!C:C,'SLAB-ROWS'!A168)</f>
        <v>0</v>
      </c>
      <c r="J168" s="198">
        <f>SUMIFS('SAGE IMPORT'!K:K,'SAGE IMPORT'!A:A,'SLAB-ROWS'!G168,'SAGE IMPORT'!B:B,'SLAB-ROWS'!H168,'SAGE IMPORT'!C:C,'SLAB-ROWS'!A168)</f>
        <v>0</v>
      </c>
      <c r="K168" s="199">
        <f>SUMIFS('SAGE IMPORT'!Q:Q,'SAGE IMPORT'!A:A,'SLAB-ROWS'!G168,'SAGE IMPORT'!B:B,'SLAB-ROWS'!H168,'SAGE IMPORT'!C:C,'SLAB-ROWS'!A168)</f>
        <v>0</v>
      </c>
      <c r="L168" s="199" t="s">
        <v>395</v>
      </c>
      <c r="M168" s="205">
        <f>SUMIFS('SAGE IMPORT'!E:E,'SAGE IMPORT'!A:A,'SLAB-ROWS'!G168,'SAGE IMPORT'!B:B,'SLAB-ROWS'!H168,'SAGE IMPORT'!C:C,'SLAB-ROWS'!A168)</f>
        <v>0</v>
      </c>
      <c r="N168" s="199" t="s">
        <v>395</v>
      </c>
    </row>
    <row r="169" spans="1:14" x14ac:dyDescent="0.2">
      <c r="A169" s="183" t="s">
        <v>152</v>
      </c>
      <c r="B169" s="184" t="s">
        <v>153</v>
      </c>
      <c r="C169" s="184"/>
      <c r="D169" s="185" t="str">
        <f t="shared" si="12"/>
        <v>****</v>
      </c>
      <c r="E169" s="185">
        <f t="shared" si="13"/>
        <v>0</v>
      </c>
      <c r="F169" s="185"/>
      <c r="G169" s="185">
        <f t="shared" si="14"/>
        <v>0</v>
      </c>
      <c r="H169" s="186">
        <f t="shared" si="15"/>
        <v>0</v>
      </c>
      <c r="I169" s="197">
        <f>SUMIFS('SAGE IMPORT'!Y:Y,'SAGE IMPORT'!A:A,'SLAB-ROWS'!G169,'SAGE IMPORT'!B:B,'SLAB-ROWS'!H169,'SAGE IMPORT'!C:C,'SLAB-ROWS'!A169)</f>
        <v>0</v>
      </c>
      <c r="J169" s="198">
        <f>SUMIFS('SAGE IMPORT'!K:K,'SAGE IMPORT'!A:A,'SLAB-ROWS'!G169,'SAGE IMPORT'!B:B,'SLAB-ROWS'!H169,'SAGE IMPORT'!C:C,'SLAB-ROWS'!A169)</f>
        <v>0</v>
      </c>
      <c r="K169" s="199">
        <f>SUMIFS('SAGE IMPORT'!Q:Q,'SAGE IMPORT'!A:A,'SLAB-ROWS'!G169,'SAGE IMPORT'!B:B,'SLAB-ROWS'!H169,'SAGE IMPORT'!C:C,'SLAB-ROWS'!A169)</f>
        <v>0</v>
      </c>
      <c r="L169" s="199" t="s">
        <v>399</v>
      </c>
      <c r="M169" s="205">
        <f>SUMIFS('SAGE IMPORT'!E:E,'SAGE IMPORT'!A:A,'SLAB-ROWS'!G169,'SAGE IMPORT'!B:B,'SLAB-ROWS'!H169,'SAGE IMPORT'!C:C,'SLAB-ROWS'!A169)</f>
        <v>0</v>
      </c>
      <c r="N169" s="199" t="s">
        <v>399</v>
      </c>
    </row>
    <row r="170" spans="1:14" x14ac:dyDescent="0.2">
      <c r="A170" s="183"/>
      <c r="B170" s="184"/>
      <c r="C170" s="184"/>
      <c r="D170" s="185" t="str">
        <f t="shared" si="12"/>
        <v>****</v>
      </c>
      <c r="E170" s="185">
        <f t="shared" si="13"/>
        <v>0</v>
      </c>
      <c r="F170" s="185"/>
      <c r="G170" s="185">
        <f t="shared" si="14"/>
        <v>0</v>
      </c>
      <c r="H170" s="186">
        <f t="shared" si="15"/>
        <v>0</v>
      </c>
      <c r="I170" s="197">
        <f>SUMIFS('SAGE IMPORT'!Y:Y,'SAGE IMPORT'!A:A,'SLAB-ROWS'!G170,'SAGE IMPORT'!B:B,'SLAB-ROWS'!H170,'SAGE IMPORT'!C:C,'SLAB-ROWS'!A170)</f>
        <v>0</v>
      </c>
      <c r="J170" s="198">
        <f>SUMIFS('SAGE IMPORT'!K:K,'SAGE IMPORT'!A:A,'SLAB-ROWS'!G170,'SAGE IMPORT'!B:B,'SLAB-ROWS'!H170,'SAGE IMPORT'!C:C,'SLAB-ROWS'!A170)</f>
        <v>0</v>
      </c>
      <c r="K170" s="199">
        <f>SUMIFS('SAGE IMPORT'!Q:Q,'SAGE IMPORT'!A:A,'SLAB-ROWS'!G170,'SAGE IMPORT'!B:B,'SLAB-ROWS'!H170,'SAGE IMPORT'!C:C,'SLAB-ROWS'!A170)</f>
        <v>0</v>
      </c>
      <c r="L170" s="199"/>
      <c r="M170" s="205">
        <f>SUMIFS('SAGE IMPORT'!E:E,'SAGE IMPORT'!A:A,'SLAB-ROWS'!G170,'SAGE IMPORT'!B:B,'SLAB-ROWS'!H170,'SAGE IMPORT'!C:C,'SLAB-ROWS'!A170)</f>
        <v>0</v>
      </c>
      <c r="N170" s="199"/>
    </row>
    <row r="171" spans="1:14" x14ac:dyDescent="0.2">
      <c r="A171" s="183" t="s">
        <v>49</v>
      </c>
      <c r="B171" s="184" t="s">
        <v>50</v>
      </c>
      <c r="C171" s="184"/>
      <c r="D171" s="185" t="str">
        <f t="shared" si="12"/>
        <v>****</v>
      </c>
      <c r="E171" s="185">
        <f t="shared" si="13"/>
        <v>0</v>
      </c>
      <c r="F171" s="185"/>
      <c r="G171" s="185">
        <f t="shared" si="14"/>
        <v>0</v>
      </c>
      <c r="H171" s="186">
        <f t="shared" si="15"/>
        <v>0</v>
      </c>
      <c r="I171" s="197">
        <f>SUMIFS('SAGE IMPORT'!Y:Y,'SAGE IMPORT'!A:A,'SLAB-ROWS'!G171,'SAGE IMPORT'!B:B,'SLAB-ROWS'!H171,'SAGE IMPORT'!C:C,'SLAB-ROWS'!A171)</f>
        <v>0</v>
      </c>
      <c r="J171" s="198">
        <f>SUMIFS('SAGE IMPORT'!K:K,'SAGE IMPORT'!A:A,'SLAB-ROWS'!G171,'SAGE IMPORT'!B:B,'SLAB-ROWS'!H171,'SAGE IMPORT'!C:C,'SLAB-ROWS'!A171)</f>
        <v>0</v>
      </c>
      <c r="K171" s="199">
        <f>SUMIFS('SAGE IMPORT'!Q:Q,'SAGE IMPORT'!A:A,'SLAB-ROWS'!G171,'SAGE IMPORT'!B:B,'SLAB-ROWS'!H171,'SAGE IMPORT'!C:C,'SLAB-ROWS'!A171)</f>
        <v>0</v>
      </c>
      <c r="L171" s="199" t="s">
        <v>391</v>
      </c>
      <c r="M171" s="205">
        <f>SUMIFS('SAGE IMPORT'!E:E,'SAGE IMPORT'!A:A,'SLAB-ROWS'!G171,'SAGE IMPORT'!B:B,'SLAB-ROWS'!H171,'SAGE IMPORT'!C:C,'SLAB-ROWS'!A171)</f>
        <v>0</v>
      </c>
      <c r="N171" s="199" t="s">
        <v>391</v>
      </c>
    </row>
    <row r="172" spans="1:14" x14ac:dyDescent="0.2">
      <c r="A172" s="183" t="s">
        <v>51</v>
      </c>
      <c r="B172" s="184" t="s">
        <v>52</v>
      </c>
      <c r="C172" s="184"/>
      <c r="D172" s="185" t="str">
        <f t="shared" si="12"/>
        <v>****</v>
      </c>
      <c r="E172" s="185">
        <f t="shared" si="13"/>
        <v>0</v>
      </c>
      <c r="F172" s="185"/>
      <c r="G172" s="185">
        <f t="shared" si="14"/>
        <v>0</v>
      </c>
      <c r="H172" s="186">
        <f t="shared" si="15"/>
        <v>0</v>
      </c>
      <c r="I172" s="197">
        <f>SUMIFS('SAGE IMPORT'!Y:Y,'SAGE IMPORT'!A:A,'SLAB-ROWS'!G172,'SAGE IMPORT'!B:B,'SLAB-ROWS'!H172,'SAGE IMPORT'!C:C,'SLAB-ROWS'!A172)</f>
        <v>0</v>
      </c>
      <c r="J172" s="198">
        <f>SUMIFS('SAGE IMPORT'!K:K,'SAGE IMPORT'!A:A,'SLAB-ROWS'!G172,'SAGE IMPORT'!B:B,'SLAB-ROWS'!H172,'SAGE IMPORT'!C:C,'SLAB-ROWS'!A172)</f>
        <v>0</v>
      </c>
      <c r="K172" s="199">
        <f>SUMIFS('SAGE IMPORT'!Q:Q,'SAGE IMPORT'!A:A,'SLAB-ROWS'!G172,'SAGE IMPORT'!B:B,'SLAB-ROWS'!H172,'SAGE IMPORT'!C:C,'SLAB-ROWS'!A172)</f>
        <v>0</v>
      </c>
      <c r="L172" s="199" t="s">
        <v>391</v>
      </c>
      <c r="M172" s="205">
        <f>SUMIFS('SAGE IMPORT'!E:E,'SAGE IMPORT'!A:A,'SLAB-ROWS'!G172,'SAGE IMPORT'!B:B,'SLAB-ROWS'!H172,'SAGE IMPORT'!C:C,'SLAB-ROWS'!A172)</f>
        <v>0</v>
      </c>
      <c r="N172" s="199" t="s">
        <v>391</v>
      </c>
    </row>
    <row r="173" spans="1:14" x14ac:dyDescent="0.2">
      <c r="A173" s="183" t="s">
        <v>53</v>
      </c>
      <c r="B173" s="184" t="s">
        <v>54</v>
      </c>
      <c r="C173" s="184"/>
      <c r="D173" s="185" t="str">
        <f t="shared" si="12"/>
        <v>****</v>
      </c>
      <c r="E173" s="185">
        <f t="shared" si="13"/>
        <v>0</v>
      </c>
      <c r="F173" s="185"/>
      <c r="G173" s="185">
        <f t="shared" si="14"/>
        <v>0</v>
      </c>
      <c r="H173" s="186">
        <f t="shared" si="15"/>
        <v>0</v>
      </c>
      <c r="I173" s="197">
        <f>SUMIFS('SAGE IMPORT'!Y:Y,'SAGE IMPORT'!A:A,'SLAB-ROWS'!G173,'SAGE IMPORT'!B:B,'SLAB-ROWS'!H173,'SAGE IMPORT'!C:C,'SLAB-ROWS'!A173)</f>
        <v>0</v>
      </c>
      <c r="J173" s="198">
        <f>SUMIFS('SAGE IMPORT'!K:K,'SAGE IMPORT'!A:A,'SLAB-ROWS'!G173,'SAGE IMPORT'!B:B,'SLAB-ROWS'!H173,'SAGE IMPORT'!C:C,'SLAB-ROWS'!A173)</f>
        <v>0</v>
      </c>
      <c r="K173" s="199">
        <f>SUMIFS('SAGE IMPORT'!Q:Q,'SAGE IMPORT'!A:A,'SLAB-ROWS'!G173,'SAGE IMPORT'!B:B,'SLAB-ROWS'!H173,'SAGE IMPORT'!C:C,'SLAB-ROWS'!A173)</f>
        <v>0</v>
      </c>
      <c r="L173" s="199" t="s">
        <v>391</v>
      </c>
      <c r="M173" s="205">
        <f>SUMIFS('SAGE IMPORT'!E:E,'SAGE IMPORT'!A:A,'SLAB-ROWS'!G173,'SAGE IMPORT'!B:B,'SLAB-ROWS'!H173,'SAGE IMPORT'!C:C,'SLAB-ROWS'!A173)</f>
        <v>0</v>
      </c>
      <c r="N173" s="199" t="s">
        <v>391</v>
      </c>
    </row>
    <row r="174" spans="1:14" x14ac:dyDescent="0.2">
      <c r="A174" s="183"/>
      <c r="B174" s="184"/>
      <c r="C174" s="184"/>
      <c r="D174" s="184"/>
      <c r="E174" s="184"/>
      <c r="F174" s="184"/>
      <c r="G174" s="184"/>
      <c r="H174" s="184"/>
      <c r="I174" s="197">
        <f>SUMIFS('SAGE IMPORT'!Y:Y,'SAGE IMPORT'!A:A,'SLAB-ROWS'!G174,'SAGE IMPORT'!B:B,'SLAB-ROWS'!H174,'SAGE IMPORT'!C:C,'SLAB-ROWS'!A174)</f>
        <v>0</v>
      </c>
      <c r="J174" s="198">
        <f>SUMIFS('SAGE IMPORT'!K:K,'SAGE IMPORT'!A:A,'SLAB-ROWS'!G174,'SAGE IMPORT'!B:B,'SLAB-ROWS'!H174,'SAGE IMPORT'!C:C,'SLAB-ROWS'!A174)</f>
        <v>0</v>
      </c>
      <c r="K174" s="199">
        <f>SUMIFS('SAGE IMPORT'!Q:Q,'SAGE IMPORT'!A:A,'SLAB-ROWS'!G174,'SAGE IMPORT'!B:B,'SLAB-ROWS'!H174,'SAGE IMPORT'!C:C,'SLAB-ROWS'!A174)</f>
        <v>0</v>
      </c>
      <c r="L174" s="199"/>
      <c r="M174" s="205">
        <f>SUMIFS('SAGE IMPORT'!E:E,'SAGE IMPORT'!A:A,'SLAB-ROWS'!G174,'SAGE IMPORT'!B:B,'SLAB-ROWS'!H174,'SAGE IMPORT'!C:C,'SLAB-ROWS'!A174)</f>
        <v>0</v>
      </c>
      <c r="N174" s="199"/>
    </row>
    <row r="175" spans="1:14" ht="12" x14ac:dyDescent="0.25">
      <c r="C175" s="200" t="s">
        <v>74</v>
      </c>
      <c r="D175" s="200"/>
      <c r="E175" s="200"/>
      <c r="F175" s="200"/>
      <c r="G175" s="200"/>
      <c r="H175" s="200"/>
      <c r="I175" s="201">
        <f>SUM(I91:I174)</f>
        <v>0</v>
      </c>
      <c r="J175" s="202"/>
      <c r="K175" s="202"/>
      <c r="L175" s="202"/>
      <c r="M175" s="205">
        <f>SUMIFS('SAGE IMPORT'!E:E,'SAGE IMPORT'!A:A,'SLAB-ROWS'!G175,'SAGE IMPORT'!B:B,'SLAB-ROWS'!H175,'SAGE IMPORT'!C:C,'SLAB-ROWS'!A175)</f>
        <v>0</v>
      </c>
    </row>
    <row r="176" spans="1:14" ht="12" x14ac:dyDescent="0.25">
      <c r="C176" s="200" t="s">
        <v>75</v>
      </c>
      <c r="D176" s="200"/>
      <c r="E176" s="200"/>
      <c r="F176" s="200"/>
      <c r="G176" s="200"/>
      <c r="H176" s="200"/>
      <c r="I176" s="203">
        <f>SUMIFS('SAGE IMPORT'!Y:Y,'SAGE IMPORT'!A:A,'SLAB-ROWS'!G90,'SAGE IMPORT'!B:B,'SLAB-ROWS'!H90)-I175</f>
        <v>0</v>
      </c>
      <c r="J176" s="202"/>
      <c r="K176" s="202"/>
      <c r="L176" s="202"/>
      <c r="M176" s="205">
        <f>SUMIFS('SAGE IMPORT'!E:E,'SAGE IMPORT'!A:A,'SLAB-ROWS'!G176,'SAGE IMPORT'!B:B,'SLAB-ROWS'!H176,'SAGE IMPORT'!C:C,'SLAB-ROWS'!A176)</f>
        <v>0</v>
      </c>
    </row>
    <row r="177" spans="1:14" ht="21.75" customHeight="1" x14ac:dyDescent="0.2">
      <c r="D177" s="191" t="s">
        <v>359</v>
      </c>
      <c r="E177" s="190" t="s">
        <v>358</v>
      </c>
      <c r="F177" s="190"/>
      <c r="G177" s="191" t="s">
        <v>159</v>
      </c>
      <c r="H177" s="192" t="s">
        <v>357</v>
      </c>
      <c r="I177" s="194" t="s">
        <v>383</v>
      </c>
      <c r="J177" s="194" t="s">
        <v>356</v>
      </c>
      <c r="K177" s="194" t="s">
        <v>355</v>
      </c>
      <c r="L177" s="194"/>
      <c r="M177" s="194" t="s">
        <v>394</v>
      </c>
      <c r="N177" s="194"/>
    </row>
    <row r="178" spans="1:14" ht="12" x14ac:dyDescent="0.2">
      <c r="D178" s="195" t="str">
        <f>'START-SLABS'!A11</f>
        <v>****</v>
      </c>
      <c r="E178" s="195">
        <f>'START-SLABS'!C11</f>
        <v>42</v>
      </c>
      <c r="F178" s="195" t="str">
        <f>'START-SLABS'!D11</f>
        <v>1090 ST. OLAF CT</v>
      </c>
      <c r="G178" s="195" t="str">
        <f>'START-SLABS'!F11</f>
        <v>PLAN 3</v>
      </c>
      <c r="H178" s="195" t="str">
        <f>'START-SLABS'!G11</f>
        <v>ELV BC</v>
      </c>
      <c r="I178" s="196"/>
      <c r="J178" s="196"/>
      <c r="K178" s="196"/>
      <c r="L178" s="196"/>
      <c r="M178" s="196"/>
      <c r="N178" s="194"/>
    </row>
    <row r="179" spans="1:14" x14ac:dyDescent="0.2">
      <c r="A179" s="183" t="s">
        <v>16</v>
      </c>
      <c r="B179" s="184" t="s">
        <v>17</v>
      </c>
      <c r="C179" s="184"/>
      <c r="D179" s="185" t="str">
        <f>D178</f>
        <v>****</v>
      </c>
      <c r="E179" s="185">
        <f>E178</f>
        <v>42</v>
      </c>
      <c r="F179" s="185"/>
      <c r="G179" s="185" t="str">
        <f>G178</f>
        <v>PLAN 3</v>
      </c>
      <c r="H179" s="186" t="str">
        <f>H178</f>
        <v>ELV BC</v>
      </c>
      <c r="I179" s="197">
        <f>SUMIFS('SAGE IMPORT'!Y:Y,'SAGE IMPORT'!A:A,'SLAB-ROWS'!G179,'SAGE IMPORT'!B:B,'SLAB-ROWS'!H179,'SAGE IMPORT'!C:C,'SLAB-ROWS'!A179)</f>
        <v>267</v>
      </c>
      <c r="J179" s="198">
        <f>SUMIFS('SAGE IMPORT'!K:K,'SAGE IMPORT'!A:A,'SLAB-ROWS'!G179,'SAGE IMPORT'!B:B,'SLAB-ROWS'!H179,'SAGE IMPORT'!C:C,'SLAB-ROWS'!A179)</f>
        <v>6.42</v>
      </c>
      <c r="K179" s="199">
        <f>SUMIFS('SAGE IMPORT'!Q:Q,'SAGE IMPORT'!A:A,'SLAB-ROWS'!G179,'SAGE IMPORT'!B:B,'SLAB-ROWS'!H179,'SAGE IMPORT'!C:C,'SLAB-ROWS'!A179)</f>
        <v>0</v>
      </c>
      <c r="L179" s="199" t="s">
        <v>391</v>
      </c>
      <c r="M179" s="205">
        <f>SUMIFS('SAGE IMPORT'!E:E,'SAGE IMPORT'!A:A,'SLAB-ROWS'!G179,'SAGE IMPORT'!B:B,'SLAB-ROWS'!H179,'SAGE IMPORT'!C:C,'SLAB-ROWS'!A179)</f>
        <v>1605.02</v>
      </c>
      <c r="N179" s="199" t="s">
        <v>391</v>
      </c>
    </row>
    <row r="180" spans="1:14" x14ac:dyDescent="0.2">
      <c r="A180" s="183" t="s">
        <v>78</v>
      </c>
      <c r="B180" s="184" t="s">
        <v>81</v>
      </c>
      <c r="C180" s="184"/>
      <c r="D180" s="185" t="str">
        <f t="shared" ref="D180:D249" si="16">D179</f>
        <v>****</v>
      </c>
      <c r="E180" s="185">
        <f t="shared" ref="E180:E249" si="17">E179</f>
        <v>42</v>
      </c>
      <c r="F180" s="185"/>
      <c r="G180" s="185" t="str">
        <f t="shared" ref="G180:G249" si="18">G179</f>
        <v>PLAN 3</v>
      </c>
      <c r="H180" s="186" t="str">
        <f t="shared" ref="H180:H249" si="19">H179</f>
        <v>ELV BC</v>
      </c>
      <c r="I180" s="197">
        <f>SUMIFS('SAGE IMPORT'!Y:Y,'SAGE IMPORT'!A:A,'SLAB-ROWS'!G180,'SAGE IMPORT'!B:B,'SLAB-ROWS'!H180,'SAGE IMPORT'!C:C,'SLAB-ROWS'!A180)</f>
        <v>0</v>
      </c>
      <c r="J180" s="198">
        <f>SUMIFS('SAGE IMPORT'!K:K,'SAGE IMPORT'!A:A,'SLAB-ROWS'!G180,'SAGE IMPORT'!B:B,'SLAB-ROWS'!H180,'SAGE IMPORT'!C:C,'SLAB-ROWS'!A180)</f>
        <v>0</v>
      </c>
      <c r="K180" s="199">
        <f>SUMIFS('SAGE IMPORT'!Q:Q,'SAGE IMPORT'!A:A,'SLAB-ROWS'!G180,'SAGE IMPORT'!B:B,'SLAB-ROWS'!H180,'SAGE IMPORT'!C:C,'SLAB-ROWS'!A180)</f>
        <v>0</v>
      </c>
      <c r="L180" s="199" t="s">
        <v>391</v>
      </c>
      <c r="M180" s="205">
        <f>SUMIFS('SAGE IMPORT'!E:E,'SAGE IMPORT'!A:A,'SLAB-ROWS'!G180,'SAGE IMPORT'!B:B,'SLAB-ROWS'!H180,'SAGE IMPORT'!C:C,'SLAB-ROWS'!A180)</f>
        <v>0</v>
      </c>
      <c r="N180" s="199" t="s">
        <v>391</v>
      </c>
    </row>
    <row r="181" spans="1:14" x14ac:dyDescent="0.2">
      <c r="A181" s="183" t="s">
        <v>79</v>
      </c>
      <c r="B181" s="184" t="s">
        <v>82</v>
      </c>
      <c r="C181" s="184"/>
      <c r="D181" s="185" t="str">
        <f t="shared" si="16"/>
        <v>****</v>
      </c>
      <c r="E181" s="185">
        <f t="shared" si="17"/>
        <v>42</v>
      </c>
      <c r="F181" s="185"/>
      <c r="G181" s="185" t="str">
        <f t="shared" si="18"/>
        <v>PLAN 3</v>
      </c>
      <c r="H181" s="186" t="str">
        <f t="shared" si="19"/>
        <v>ELV BC</v>
      </c>
      <c r="I181" s="197">
        <f>SUMIFS('SAGE IMPORT'!Y:Y,'SAGE IMPORT'!A:A,'SLAB-ROWS'!G181,'SAGE IMPORT'!B:B,'SLAB-ROWS'!H181,'SAGE IMPORT'!C:C,'SLAB-ROWS'!A181)</f>
        <v>0</v>
      </c>
      <c r="J181" s="198">
        <f>SUMIFS('SAGE IMPORT'!K:K,'SAGE IMPORT'!A:A,'SLAB-ROWS'!G181,'SAGE IMPORT'!B:B,'SLAB-ROWS'!H181,'SAGE IMPORT'!C:C,'SLAB-ROWS'!A181)</f>
        <v>0</v>
      </c>
      <c r="K181" s="199">
        <f>SUMIFS('SAGE IMPORT'!Q:Q,'SAGE IMPORT'!A:A,'SLAB-ROWS'!G181,'SAGE IMPORT'!B:B,'SLAB-ROWS'!H181,'SAGE IMPORT'!C:C,'SLAB-ROWS'!A181)</f>
        <v>0</v>
      </c>
      <c r="L181" s="199" t="s">
        <v>391</v>
      </c>
      <c r="M181" s="205">
        <f>SUMIFS('SAGE IMPORT'!E:E,'SAGE IMPORT'!A:A,'SLAB-ROWS'!G181,'SAGE IMPORT'!B:B,'SLAB-ROWS'!H181,'SAGE IMPORT'!C:C,'SLAB-ROWS'!A181)</f>
        <v>0</v>
      </c>
      <c r="N181" s="199" t="s">
        <v>391</v>
      </c>
    </row>
    <row r="182" spans="1:14" x14ac:dyDescent="0.2">
      <c r="A182" s="183" t="s">
        <v>80</v>
      </c>
      <c r="B182" s="184" t="s">
        <v>83</v>
      </c>
      <c r="C182" s="184"/>
      <c r="D182" s="185" t="str">
        <f t="shared" si="16"/>
        <v>****</v>
      </c>
      <c r="E182" s="185">
        <f t="shared" si="17"/>
        <v>42</v>
      </c>
      <c r="F182" s="185"/>
      <c r="G182" s="185" t="str">
        <f t="shared" si="18"/>
        <v>PLAN 3</v>
      </c>
      <c r="H182" s="186" t="str">
        <f t="shared" si="19"/>
        <v>ELV BC</v>
      </c>
      <c r="I182" s="197">
        <f>SUMIFS('SAGE IMPORT'!Y:Y,'SAGE IMPORT'!A:A,'SLAB-ROWS'!G182,'SAGE IMPORT'!B:B,'SLAB-ROWS'!H182,'SAGE IMPORT'!C:C,'SLAB-ROWS'!A182)</f>
        <v>0</v>
      </c>
      <c r="J182" s="198">
        <f>SUMIFS('SAGE IMPORT'!K:K,'SAGE IMPORT'!A:A,'SLAB-ROWS'!G182,'SAGE IMPORT'!B:B,'SLAB-ROWS'!H182,'SAGE IMPORT'!C:C,'SLAB-ROWS'!A182)</f>
        <v>0</v>
      </c>
      <c r="K182" s="199">
        <f>SUMIFS('SAGE IMPORT'!Q:Q,'SAGE IMPORT'!A:A,'SLAB-ROWS'!G182,'SAGE IMPORT'!B:B,'SLAB-ROWS'!H182,'SAGE IMPORT'!C:C,'SLAB-ROWS'!A182)</f>
        <v>0</v>
      </c>
      <c r="L182" s="199" t="s">
        <v>391</v>
      </c>
      <c r="M182" s="205">
        <f>SUMIFS('SAGE IMPORT'!E:E,'SAGE IMPORT'!A:A,'SLAB-ROWS'!G182,'SAGE IMPORT'!B:B,'SLAB-ROWS'!H182,'SAGE IMPORT'!C:C,'SLAB-ROWS'!A182)</f>
        <v>0</v>
      </c>
      <c r="N182" s="199" t="s">
        <v>391</v>
      </c>
    </row>
    <row r="183" spans="1:14" x14ac:dyDescent="0.2">
      <c r="A183" s="183" t="s">
        <v>18</v>
      </c>
      <c r="B183" s="184" t="s">
        <v>19</v>
      </c>
      <c r="C183" s="184"/>
      <c r="D183" s="185" t="str">
        <f t="shared" si="16"/>
        <v>****</v>
      </c>
      <c r="E183" s="185">
        <f t="shared" si="17"/>
        <v>42</v>
      </c>
      <c r="F183" s="185"/>
      <c r="G183" s="185" t="str">
        <f t="shared" si="18"/>
        <v>PLAN 3</v>
      </c>
      <c r="H183" s="186" t="str">
        <f t="shared" si="19"/>
        <v>ELV BC</v>
      </c>
      <c r="I183" s="197">
        <f>SUMIFS('SAGE IMPORT'!Y:Y,'SAGE IMPORT'!A:A,'SLAB-ROWS'!G183,'SAGE IMPORT'!B:B,'SLAB-ROWS'!H183,'SAGE IMPORT'!C:C,'SLAB-ROWS'!A183)</f>
        <v>64</v>
      </c>
      <c r="J183" s="198">
        <f>SUMIFS('SAGE IMPORT'!K:K,'SAGE IMPORT'!A:A,'SLAB-ROWS'!G183,'SAGE IMPORT'!B:B,'SLAB-ROWS'!H183,'SAGE IMPORT'!C:C,'SLAB-ROWS'!A183)</f>
        <v>2.86</v>
      </c>
      <c r="K183" s="199">
        <f>SUMIFS('SAGE IMPORT'!Q:Q,'SAGE IMPORT'!A:A,'SLAB-ROWS'!G183,'SAGE IMPORT'!B:B,'SLAB-ROWS'!H183,'SAGE IMPORT'!C:C,'SLAB-ROWS'!A183)</f>
        <v>0</v>
      </c>
      <c r="L183" s="199" t="s">
        <v>391</v>
      </c>
      <c r="M183" s="205">
        <f>SUMIFS('SAGE IMPORT'!E:E,'SAGE IMPORT'!A:A,'SLAB-ROWS'!G183,'SAGE IMPORT'!B:B,'SLAB-ROWS'!H183,'SAGE IMPORT'!C:C,'SLAB-ROWS'!A183)</f>
        <v>1605.02</v>
      </c>
      <c r="N183" s="199" t="s">
        <v>391</v>
      </c>
    </row>
    <row r="184" spans="1:14" x14ac:dyDescent="0.2">
      <c r="A184" s="183"/>
      <c r="B184" s="184"/>
      <c r="C184" s="184"/>
      <c r="D184" s="185" t="str">
        <f t="shared" si="16"/>
        <v>****</v>
      </c>
      <c r="E184" s="185">
        <f t="shared" si="17"/>
        <v>42</v>
      </c>
      <c r="F184" s="185"/>
      <c r="G184" s="185" t="str">
        <f t="shared" si="18"/>
        <v>PLAN 3</v>
      </c>
      <c r="H184" s="186" t="str">
        <f t="shared" si="19"/>
        <v>ELV BC</v>
      </c>
      <c r="I184" s="197">
        <f>SUMIFS('SAGE IMPORT'!Y:Y,'SAGE IMPORT'!A:A,'SLAB-ROWS'!G184,'SAGE IMPORT'!B:B,'SLAB-ROWS'!H184,'SAGE IMPORT'!C:C,'SLAB-ROWS'!A184)</f>
        <v>0</v>
      </c>
      <c r="J184" s="198">
        <f>SUMIFS('SAGE IMPORT'!K:K,'SAGE IMPORT'!A:A,'SLAB-ROWS'!G184,'SAGE IMPORT'!B:B,'SLAB-ROWS'!H184,'SAGE IMPORT'!C:C,'SLAB-ROWS'!A184)</f>
        <v>0</v>
      </c>
      <c r="K184" s="199">
        <f>SUMIFS('SAGE IMPORT'!Q:Q,'SAGE IMPORT'!A:A,'SLAB-ROWS'!G184,'SAGE IMPORT'!B:B,'SLAB-ROWS'!H184,'SAGE IMPORT'!C:C,'SLAB-ROWS'!A184)</f>
        <v>0</v>
      </c>
      <c r="L184" s="199"/>
      <c r="M184" s="205">
        <f>SUMIFS('SAGE IMPORT'!E:E,'SAGE IMPORT'!A:A,'SLAB-ROWS'!G184,'SAGE IMPORT'!B:B,'SLAB-ROWS'!H184,'SAGE IMPORT'!C:C,'SLAB-ROWS'!A184)</f>
        <v>0</v>
      </c>
      <c r="N184" s="199"/>
    </row>
    <row r="185" spans="1:14" x14ac:dyDescent="0.2">
      <c r="A185" s="183" t="s">
        <v>84</v>
      </c>
      <c r="B185" s="184" t="s">
        <v>85</v>
      </c>
      <c r="C185" s="184"/>
      <c r="D185" s="185" t="str">
        <f t="shared" si="16"/>
        <v>****</v>
      </c>
      <c r="E185" s="185">
        <f t="shared" si="17"/>
        <v>42</v>
      </c>
      <c r="F185" s="185"/>
      <c r="G185" s="185" t="str">
        <f t="shared" si="18"/>
        <v>PLAN 3</v>
      </c>
      <c r="H185" s="186" t="str">
        <f t="shared" si="19"/>
        <v>ELV BC</v>
      </c>
      <c r="I185" s="197">
        <f>SUMIFS('SAGE IMPORT'!Y:Y,'SAGE IMPORT'!A:A,'SLAB-ROWS'!G185,'SAGE IMPORT'!B:B,'SLAB-ROWS'!H185,'SAGE IMPORT'!C:C,'SLAB-ROWS'!A185)</f>
        <v>0</v>
      </c>
      <c r="J185" s="198">
        <f>SUMIFS('SAGE IMPORT'!K:K,'SAGE IMPORT'!A:A,'SLAB-ROWS'!G185,'SAGE IMPORT'!B:B,'SLAB-ROWS'!H185,'SAGE IMPORT'!C:C,'SLAB-ROWS'!A185)</f>
        <v>0</v>
      </c>
      <c r="K185" s="199">
        <f>SUMIFS('SAGE IMPORT'!Q:Q,'SAGE IMPORT'!A:A,'SLAB-ROWS'!G185,'SAGE IMPORT'!B:B,'SLAB-ROWS'!H185,'SAGE IMPORT'!C:C,'SLAB-ROWS'!A185)</f>
        <v>0</v>
      </c>
      <c r="L185" s="199" t="s">
        <v>393</v>
      </c>
      <c r="M185" s="205">
        <f>SUMIFS('SAGE IMPORT'!E:E,'SAGE IMPORT'!A:A,'SLAB-ROWS'!G185,'SAGE IMPORT'!B:B,'SLAB-ROWS'!H185,'SAGE IMPORT'!C:C,'SLAB-ROWS'!A185)</f>
        <v>0</v>
      </c>
      <c r="N185" s="199" t="s">
        <v>393</v>
      </c>
    </row>
    <row r="186" spans="1:14" x14ac:dyDescent="0.2">
      <c r="A186" s="183" t="s">
        <v>20</v>
      </c>
      <c r="B186" s="184" t="s">
        <v>21</v>
      </c>
      <c r="C186" s="184"/>
      <c r="D186" s="185" t="str">
        <f t="shared" si="16"/>
        <v>****</v>
      </c>
      <c r="E186" s="185">
        <f t="shared" si="17"/>
        <v>42</v>
      </c>
      <c r="F186" s="185"/>
      <c r="G186" s="185" t="str">
        <f t="shared" si="18"/>
        <v>PLAN 3</v>
      </c>
      <c r="H186" s="186" t="str">
        <f t="shared" si="19"/>
        <v>ELV BC</v>
      </c>
      <c r="I186" s="197">
        <f>SUMIFS('SAGE IMPORT'!Y:Y,'SAGE IMPORT'!A:A,'SLAB-ROWS'!G186,'SAGE IMPORT'!B:B,'SLAB-ROWS'!H186,'SAGE IMPORT'!C:C,'SLAB-ROWS'!A186)</f>
        <v>48</v>
      </c>
      <c r="J186" s="198">
        <f>SUMIFS('SAGE IMPORT'!K:K,'SAGE IMPORT'!A:A,'SLAB-ROWS'!G186,'SAGE IMPORT'!B:B,'SLAB-ROWS'!H186,'SAGE IMPORT'!C:C,'SLAB-ROWS'!A186)</f>
        <v>1.54</v>
      </c>
      <c r="K186" s="199">
        <f>SUMIFS('SAGE IMPORT'!Q:Q,'SAGE IMPORT'!A:A,'SLAB-ROWS'!G186,'SAGE IMPORT'!B:B,'SLAB-ROWS'!H186,'SAGE IMPORT'!C:C,'SLAB-ROWS'!A186)</f>
        <v>0</v>
      </c>
      <c r="L186" s="199" t="s">
        <v>354</v>
      </c>
      <c r="M186" s="205">
        <f>SUMIFS('SAGE IMPORT'!E:E,'SAGE IMPORT'!A:A,'SLAB-ROWS'!G186,'SAGE IMPORT'!B:B,'SLAB-ROWS'!H186,'SAGE IMPORT'!C:C,'SLAB-ROWS'!A186)</f>
        <v>277.02</v>
      </c>
      <c r="N186" s="199" t="s">
        <v>354</v>
      </c>
    </row>
    <row r="187" spans="1:14" x14ac:dyDescent="0.2">
      <c r="A187" s="183" t="s">
        <v>22</v>
      </c>
      <c r="B187" s="184" t="s">
        <v>58</v>
      </c>
      <c r="C187" s="184"/>
      <c r="D187" s="185" t="str">
        <f t="shared" si="16"/>
        <v>****</v>
      </c>
      <c r="E187" s="185">
        <f t="shared" si="17"/>
        <v>42</v>
      </c>
      <c r="F187" s="185"/>
      <c r="G187" s="185" t="str">
        <f t="shared" si="18"/>
        <v>PLAN 3</v>
      </c>
      <c r="H187" s="186" t="str">
        <f t="shared" si="19"/>
        <v>ELV BC</v>
      </c>
      <c r="I187" s="197">
        <f>SUMIFS('SAGE IMPORT'!Y:Y,'SAGE IMPORT'!A:A,'SLAB-ROWS'!G187,'SAGE IMPORT'!B:B,'SLAB-ROWS'!H187,'SAGE IMPORT'!C:C,'SLAB-ROWS'!A187)</f>
        <v>6</v>
      </c>
      <c r="J187" s="198">
        <f>SUMIFS('SAGE IMPORT'!K:K,'SAGE IMPORT'!A:A,'SLAB-ROWS'!G187,'SAGE IMPORT'!B:B,'SLAB-ROWS'!H187,'SAGE IMPORT'!C:C,'SLAB-ROWS'!A187)</f>
        <v>0</v>
      </c>
      <c r="K187" s="199">
        <f>SUMIFS('SAGE IMPORT'!Q:Q,'SAGE IMPORT'!A:A,'SLAB-ROWS'!G187,'SAGE IMPORT'!B:B,'SLAB-ROWS'!H187,'SAGE IMPORT'!C:C,'SLAB-ROWS'!A187)</f>
        <v>0.92</v>
      </c>
      <c r="L187" s="199" t="s">
        <v>354</v>
      </c>
      <c r="M187" s="205">
        <f>SUMIFS('SAGE IMPORT'!E:E,'SAGE IMPORT'!A:A,'SLAB-ROWS'!G187,'SAGE IMPORT'!B:B,'SLAB-ROWS'!H187,'SAGE IMPORT'!C:C,'SLAB-ROWS'!A187)</f>
        <v>277.02</v>
      </c>
      <c r="N187" s="199" t="s">
        <v>354</v>
      </c>
    </row>
    <row r="188" spans="1:14" x14ac:dyDescent="0.2">
      <c r="A188" s="183"/>
      <c r="B188" s="184"/>
      <c r="C188" s="184"/>
      <c r="D188" s="185" t="str">
        <f t="shared" si="16"/>
        <v>****</v>
      </c>
      <c r="E188" s="185">
        <f t="shared" si="17"/>
        <v>42</v>
      </c>
      <c r="F188" s="185"/>
      <c r="G188" s="185" t="str">
        <f t="shared" si="18"/>
        <v>PLAN 3</v>
      </c>
      <c r="H188" s="186" t="str">
        <f t="shared" si="19"/>
        <v>ELV BC</v>
      </c>
      <c r="I188" s="197">
        <f>SUMIFS('SAGE IMPORT'!Y:Y,'SAGE IMPORT'!A:A,'SLAB-ROWS'!G188,'SAGE IMPORT'!B:B,'SLAB-ROWS'!H188,'SAGE IMPORT'!C:C,'SLAB-ROWS'!A188)</f>
        <v>0</v>
      </c>
      <c r="J188" s="198">
        <f>SUMIFS('SAGE IMPORT'!K:K,'SAGE IMPORT'!A:A,'SLAB-ROWS'!G188,'SAGE IMPORT'!B:B,'SLAB-ROWS'!H188,'SAGE IMPORT'!C:C,'SLAB-ROWS'!A188)</f>
        <v>0</v>
      </c>
      <c r="K188" s="199">
        <f>SUMIFS('SAGE IMPORT'!Q:Q,'SAGE IMPORT'!A:A,'SLAB-ROWS'!G188,'SAGE IMPORT'!B:B,'SLAB-ROWS'!H188,'SAGE IMPORT'!C:C,'SLAB-ROWS'!A188)</f>
        <v>0</v>
      </c>
      <c r="L188" s="199"/>
      <c r="M188" s="205">
        <f>SUMIFS('SAGE IMPORT'!E:E,'SAGE IMPORT'!A:A,'SLAB-ROWS'!G188,'SAGE IMPORT'!B:B,'SLAB-ROWS'!H188,'SAGE IMPORT'!C:C,'SLAB-ROWS'!A188)</f>
        <v>0</v>
      </c>
      <c r="N188" s="199"/>
    </row>
    <row r="189" spans="1:14" x14ac:dyDescent="0.2">
      <c r="A189" s="183" t="s">
        <v>23</v>
      </c>
      <c r="B189" s="184" t="s">
        <v>105</v>
      </c>
      <c r="C189" s="184"/>
      <c r="D189" s="185" t="str">
        <f t="shared" si="16"/>
        <v>****</v>
      </c>
      <c r="E189" s="185">
        <f t="shared" si="17"/>
        <v>42</v>
      </c>
      <c r="F189" s="185"/>
      <c r="G189" s="185" t="str">
        <f t="shared" si="18"/>
        <v>PLAN 3</v>
      </c>
      <c r="H189" s="186" t="str">
        <f t="shared" si="19"/>
        <v>ELV BC</v>
      </c>
      <c r="I189" s="197">
        <f>SUMIFS('SAGE IMPORT'!Y:Y,'SAGE IMPORT'!A:A,'SLAB-ROWS'!G189,'SAGE IMPORT'!B:B,'SLAB-ROWS'!H189,'SAGE IMPORT'!C:C,'SLAB-ROWS'!A189)</f>
        <v>208</v>
      </c>
      <c r="J189" s="198">
        <f>SUMIFS('SAGE IMPORT'!K:K,'SAGE IMPORT'!A:A,'SLAB-ROWS'!G189,'SAGE IMPORT'!B:B,'SLAB-ROWS'!H189,'SAGE IMPORT'!C:C,'SLAB-ROWS'!A189)</f>
        <v>0</v>
      </c>
      <c r="K189" s="199">
        <f>SUMIFS('SAGE IMPORT'!Q:Q,'SAGE IMPORT'!A:A,'SLAB-ROWS'!G189,'SAGE IMPORT'!B:B,'SLAB-ROWS'!H189,'SAGE IMPORT'!C:C,'SLAB-ROWS'!A189)</f>
        <v>0</v>
      </c>
      <c r="L189" s="199" t="s">
        <v>354</v>
      </c>
      <c r="M189" s="205">
        <f>SUMIFS('SAGE IMPORT'!E:E,'SAGE IMPORT'!A:A,'SLAB-ROWS'!G189,'SAGE IMPORT'!B:B,'SLAB-ROWS'!H189,'SAGE IMPORT'!C:C,'SLAB-ROWS'!A189)</f>
        <v>277.02</v>
      </c>
      <c r="N189" s="199" t="s">
        <v>354</v>
      </c>
    </row>
    <row r="190" spans="1:14" x14ac:dyDescent="0.2">
      <c r="A190" s="183" t="s">
        <v>100</v>
      </c>
      <c r="B190" s="184" t="s">
        <v>106</v>
      </c>
      <c r="C190" s="184"/>
      <c r="D190" s="185" t="str">
        <f t="shared" si="16"/>
        <v>****</v>
      </c>
      <c r="E190" s="185">
        <f t="shared" si="17"/>
        <v>42</v>
      </c>
      <c r="F190" s="185"/>
      <c r="G190" s="185" t="str">
        <f t="shared" si="18"/>
        <v>PLAN 3</v>
      </c>
      <c r="H190" s="186" t="str">
        <f t="shared" si="19"/>
        <v>ELV BC</v>
      </c>
      <c r="I190" s="197">
        <f>SUMIFS('SAGE IMPORT'!Y:Y,'SAGE IMPORT'!A:A,'SLAB-ROWS'!G190,'SAGE IMPORT'!B:B,'SLAB-ROWS'!H190,'SAGE IMPORT'!C:C,'SLAB-ROWS'!A190)</f>
        <v>0</v>
      </c>
      <c r="J190" s="198">
        <f>SUMIFS('SAGE IMPORT'!K:K,'SAGE IMPORT'!A:A,'SLAB-ROWS'!G190,'SAGE IMPORT'!B:B,'SLAB-ROWS'!H190,'SAGE IMPORT'!C:C,'SLAB-ROWS'!A190)</f>
        <v>0</v>
      </c>
      <c r="K190" s="199">
        <f>SUMIFS('SAGE IMPORT'!Q:Q,'SAGE IMPORT'!A:A,'SLAB-ROWS'!G190,'SAGE IMPORT'!B:B,'SLAB-ROWS'!H190,'SAGE IMPORT'!C:C,'SLAB-ROWS'!A190)</f>
        <v>0</v>
      </c>
      <c r="L190" s="199" t="s">
        <v>354</v>
      </c>
      <c r="M190" s="205">
        <f>SUMIFS('SAGE IMPORT'!E:E,'SAGE IMPORT'!A:A,'SLAB-ROWS'!G190,'SAGE IMPORT'!B:B,'SLAB-ROWS'!H190,'SAGE IMPORT'!C:C,'SLAB-ROWS'!A190)</f>
        <v>0</v>
      </c>
      <c r="N190" s="199" t="s">
        <v>354</v>
      </c>
    </row>
    <row r="191" spans="1:14" x14ac:dyDescent="0.2">
      <c r="A191" s="183" t="s">
        <v>101</v>
      </c>
      <c r="B191" s="184" t="s">
        <v>107</v>
      </c>
      <c r="C191" s="184"/>
      <c r="D191" s="185" t="str">
        <f t="shared" si="16"/>
        <v>****</v>
      </c>
      <c r="E191" s="185">
        <f t="shared" si="17"/>
        <v>42</v>
      </c>
      <c r="F191" s="185"/>
      <c r="G191" s="185" t="str">
        <f t="shared" si="18"/>
        <v>PLAN 3</v>
      </c>
      <c r="H191" s="186" t="str">
        <f t="shared" si="19"/>
        <v>ELV BC</v>
      </c>
      <c r="I191" s="197">
        <f>SUMIFS('SAGE IMPORT'!Y:Y,'SAGE IMPORT'!A:A,'SLAB-ROWS'!G191,'SAGE IMPORT'!B:B,'SLAB-ROWS'!H191,'SAGE IMPORT'!C:C,'SLAB-ROWS'!A191)</f>
        <v>0</v>
      </c>
      <c r="J191" s="198">
        <f>SUMIFS('SAGE IMPORT'!K:K,'SAGE IMPORT'!A:A,'SLAB-ROWS'!G191,'SAGE IMPORT'!B:B,'SLAB-ROWS'!H191,'SAGE IMPORT'!C:C,'SLAB-ROWS'!A191)</f>
        <v>0</v>
      </c>
      <c r="K191" s="199">
        <f>SUMIFS('SAGE IMPORT'!Q:Q,'SAGE IMPORT'!A:A,'SLAB-ROWS'!G191,'SAGE IMPORT'!B:B,'SLAB-ROWS'!H191,'SAGE IMPORT'!C:C,'SLAB-ROWS'!A191)</f>
        <v>0</v>
      </c>
      <c r="L191" s="199" t="s">
        <v>354</v>
      </c>
      <c r="M191" s="205">
        <f>SUMIFS('SAGE IMPORT'!E:E,'SAGE IMPORT'!A:A,'SLAB-ROWS'!G191,'SAGE IMPORT'!B:B,'SLAB-ROWS'!H191,'SAGE IMPORT'!C:C,'SLAB-ROWS'!A191)</f>
        <v>0</v>
      </c>
      <c r="N191" s="199" t="s">
        <v>354</v>
      </c>
    </row>
    <row r="192" spans="1:14" x14ac:dyDescent="0.2">
      <c r="A192" s="183" t="s">
        <v>102</v>
      </c>
      <c r="B192" s="184" t="s">
        <v>108</v>
      </c>
      <c r="C192" s="184"/>
      <c r="D192" s="185" t="str">
        <f t="shared" si="16"/>
        <v>****</v>
      </c>
      <c r="E192" s="185">
        <f t="shared" si="17"/>
        <v>42</v>
      </c>
      <c r="F192" s="185"/>
      <c r="G192" s="185" t="str">
        <f t="shared" si="18"/>
        <v>PLAN 3</v>
      </c>
      <c r="H192" s="186" t="str">
        <f t="shared" si="19"/>
        <v>ELV BC</v>
      </c>
      <c r="I192" s="197">
        <f>SUMIFS('SAGE IMPORT'!Y:Y,'SAGE IMPORT'!A:A,'SLAB-ROWS'!G192,'SAGE IMPORT'!B:B,'SLAB-ROWS'!H192,'SAGE IMPORT'!C:C,'SLAB-ROWS'!A192)</f>
        <v>0</v>
      </c>
      <c r="J192" s="198">
        <f>SUMIFS('SAGE IMPORT'!K:K,'SAGE IMPORT'!A:A,'SLAB-ROWS'!G192,'SAGE IMPORT'!B:B,'SLAB-ROWS'!H192,'SAGE IMPORT'!C:C,'SLAB-ROWS'!A192)</f>
        <v>0</v>
      </c>
      <c r="K192" s="199">
        <f>SUMIFS('SAGE IMPORT'!Q:Q,'SAGE IMPORT'!A:A,'SLAB-ROWS'!G192,'SAGE IMPORT'!B:B,'SLAB-ROWS'!H192,'SAGE IMPORT'!C:C,'SLAB-ROWS'!A192)</f>
        <v>0</v>
      </c>
      <c r="L192" s="199" t="s">
        <v>395</v>
      </c>
      <c r="M192" s="205">
        <f>SUMIFS('SAGE IMPORT'!E:E,'SAGE IMPORT'!A:A,'SLAB-ROWS'!G192,'SAGE IMPORT'!B:B,'SLAB-ROWS'!H192,'SAGE IMPORT'!C:C,'SLAB-ROWS'!A192)</f>
        <v>0</v>
      </c>
      <c r="N192" s="199" t="s">
        <v>395</v>
      </c>
    </row>
    <row r="193" spans="1:14" x14ac:dyDescent="0.2">
      <c r="A193" s="183" t="s">
        <v>103</v>
      </c>
      <c r="B193" s="184" t="s">
        <v>110</v>
      </c>
      <c r="C193" s="184"/>
      <c r="D193" s="185" t="str">
        <f t="shared" si="16"/>
        <v>****</v>
      </c>
      <c r="E193" s="185">
        <f t="shared" si="17"/>
        <v>42</v>
      </c>
      <c r="F193" s="185"/>
      <c r="G193" s="185" t="str">
        <f t="shared" si="18"/>
        <v>PLAN 3</v>
      </c>
      <c r="H193" s="186" t="str">
        <f t="shared" si="19"/>
        <v>ELV BC</v>
      </c>
      <c r="I193" s="197">
        <f>SUMIFS('SAGE IMPORT'!Y:Y,'SAGE IMPORT'!A:A,'SLAB-ROWS'!G193,'SAGE IMPORT'!B:B,'SLAB-ROWS'!H193,'SAGE IMPORT'!C:C,'SLAB-ROWS'!A193)</f>
        <v>0</v>
      </c>
      <c r="J193" s="198">
        <f>SUMIFS('SAGE IMPORT'!K:K,'SAGE IMPORT'!A:A,'SLAB-ROWS'!G193,'SAGE IMPORT'!B:B,'SLAB-ROWS'!H193,'SAGE IMPORT'!C:C,'SLAB-ROWS'!A193)</f>
        <v>0</v>
      </c>
      <c r="K193" s="199">
        <f>SUMIFS('SAGE IMPORT'!Q:Q,'SAGE IMPORT'!A:A,'SLAB-ROWS'!G193,'SAGE IMPORT'!B:B,'SLAB-ROWS'!H193,'SAGE IMPORT'!C:C,'SLAB-ROWS'!A193)</f>
        <v>0</v>
      </c>
      <c r="L193" s="199" t="s">
        <v>395</v>
      </c>
      <c r="M193" s="205">
        <f>SUMIFS('SAGE IMPORT'!E:E,'SAGE IMPORT'!A:A,'SLAB-ROWS'!G193,'SAGE IMPORT'!B:B,'SLAB-ROWS'!H193,'SAGE IMPORT'!C:C,'SLAB-ROWS'!A193)</f>
        <v>0</v>
      </c>
      <c r="N193" s="199" t="s">
        <v>395</v>
      </c>
    </row>
    <row r="194" spans="1:14" x14ac:dyDescent="0.2">
      <c r="A194" s="183" t="s">
        <v>104</v>
      </c>
      <c r="B194" s="184" t="s">
        <v>109</v>
      </c>
      <c r="C194" s="184"/>
      <c r="D194" s="185" t="str">
        <f t="shared" si="16"/>
        <v>****</v>
      </c>
      <c r="E194" s="185">
        <f t="shared" si="17"/>
        <v>42</v>
      </c>
      <c r="F194" s="185"/>
      <c r="G194" s="185" t="str">
        <f t="shared" si="18"/>
        <v>PLAN 3</v>
      </c>
      <c r="H194" s="186" t="str">
        <f t="shared" si="19"/>
        <v>ELV BC</v>
      </c>
      <c r="I194" s="197">
        <f>SUMIFS('SAGE IMPORT'!Y:Y,'SAGE IMPORT'!A:A,'SLAB-ROWS'!G194,'SAGE IMPORT'!B:B,'SLAB-ROWS'!H194,'SAGE IMPORT'!C:C,'SLAB-ROWS'!A194)</f>
        <v>0</v>
      </c>
      <c r="J194" s="198">
        <f>SUMIFS('SAGE IMPORT'!K:K,'SAGE IMPORT'!A:A,'SLAB-ROWS'!G194,'SAGE IMPORT'!B:B,'SLAB-ROWS'!H194,'SAGE IMPORT'!C:C,'SLAB-ROWS'!A194)</f>
        <v>0</v>
      </c>
      <c r="K194" s="199">
        <f>SUMIFS('SAGE IMPORT'!Q:Q,'SAGE IMPORT'!A:A,'SLAB-ROWS'!G194,'SAGE IMPORT'!B:B,'SLAB-ROWS'!H194,'SAGE IMPORT'!C:C,'SLAB-ROWS'!A194)</f>
        <v>0</v>
      </c>
      <c r="L194" s="199" t="s">
        <v>354</v>
      </c>
      <c r="M194" s="205">
        <f>SUMIFS('SAGE IMPORT'!E:E,'SAGE IMPORT'!A:A,'SLAB-ROWS'!G194,'SAGE IMPORT'!B:B,'SLAB-ROWS'!H194,'SAGE IMPORT'!C:C,'SLAB-ROWS'!A194)</f>
        <v>0</v>
      </c>
      <c r="N194" s="199" t="s">
        <v>354</v>
      </c>
    </row>
    <row r="195" spans="1:14" x14ac:dyDescent="0.2">
      <c r="A195" s="183"/>
      <c r="B195" s="184"/>
      <c r="C195" s="184"/>
      <c r="D195" s="185" t="str">
        <f t="shared" si="16"/>
        <v>****</v>
      </c>
      <c r="E195" s="185">
        <f t="shared" si="17"/>
        <v>42</v>
      </c>
      <c r="F195" s="185"/>
      <c r="G195" s="185" t="str">
        <f t="shared" si="18"/>
        <v>PLAN 3</v>
      </c>
      <c r="H195" s="186" t="str">
        <f t="shared" si="19"/>
        <v>ELV BC</v>
      </c>
      <c r="I195" s="197">
        <f>SUMIFS('SAGE IMPORT'!Y:Y,'SAGE IMPORT'!A:A,'SLAB-ROWS'!G195,'SAGE IMPORT'!B:B,'SLAB-ROWS'!H195,'SAGE IMPORT'!C:C,'SLAB-ROWS'!A195)</f>
        <v>0</v>
      </c>
      <c r="J195" s="198">
        <f>SUMIFS('SAGE IMPORT'!K:K,'SAGE IMPORT'!A:A,'SLAB-ROWS'!G195,'SAGE IMPORT'!B:B,'SLAB-ROWS'!H195,'SAGE IMPORT'!C:C,'SLAB-ROWS'!A195)</f>
        <v>0</v>
      </c>
      <c r="K195" s="199">
        <f>SUMIFS('SAGE IMPORT'!Q:Q,'SAGE IMPORT'!A:A,'SLAB-ROWS'!G195,'SAGE IMPORT'!B:B,'SLAB-ROWS'!H195,'SAGE IMPORT'!C:C,'SLAB-ROWS'!A195)</f>
        <v>0</v>
      </c>
      <c r="L195" s="199"/>
      <c r="M195" s="205">
        <f>SUMIFS('SAGE IMPORT'!E:E,'SAGE IMPORT'!A:A,'SLAB-ROWS'!G195,'SAGE IMPORT'!B:B,'SLAB-ROWS'!H195,'SAGE IMPORT'!C:C,'SLAB-ROWS'!A195)</f>
        <v>0</v>
      </c>
      <c r="N195" s="199"/>
    </row>
    <row r="196" spans="1:14" x14ac:dyDescent="0.2">
      <c r="A196" s="183" t="s">
        <v>24</v>
      </c>
      <c r="B196" s="184" t="s">
        <v>68</v>
      </c>
      <c r="C196" s="184"/>
      <c r="D196" s="185" t="str">
        <f t="shared" si="16"/>
        <v>****</v>
      </c>
      <c r="E196" s="185">
        <f t="shared" si="17"/>
        <v>42</v>
      </c>
      <c r="F196" s="185"/>
      <c r="G196" s="185" t="str">
        <f t="shared" si="18"/>
        <v>PLAN 3</v>
      </c>
      <c r="H196" s="186" t="str">
        <f t="shared" si="19"/>
        <v>ELV BC</v>
      </c>
      <c r="I196" s="197">
        <f>SUMIFS('SAGE IMPORT'!Y:Y,'SAGE IMPORT'!A:A,'SLAB-ROWS'!G196,'SAGE IMPORT'!B:B,'SLAB-ROWS'!H196,'SAGE IMPORT'!C:C,'SLAB-ROWS'!A196)</f>
        <v>691</v>
      </c>
      <c r="J196" s="198">
        <f>SUMIFS('SAGE IMPORT'!K:K,'SAGE IMPORT'!A:A,'SLAB-ROWS'!G196,'SAGE IMPORT'!B:B,'SLAB-ROWS'!H196,'SAGE IMPORT'!C:C,'SLAB-ROWS'!A196)</f>
        <v>27.64</v>
      </c>
      <c r="K196" s="199">
        <f>SUMIFS('SAGE IMPORT'!Q:Q,'SAGE IMPORT'!A:A,'SLAB-ROWS'!G196,'SAGE IMPORT'!B:B,'SLAB-ROWS'!H196,'SAGE IMPORT'!C:C,'SLAB-ROWS'!A196)</f>
        <v>0</v>
      </c>
      <c r="L196" s="199" t="s">
        <v>392</v>
      </c>
      <c r="M196" s="205">
        <f>SUMIFS('SAGE IMPORT'!E:E,'SAGE IMPORT'!A:A,'SLAB-ROWS'!G196,'SAGE IMPORT'!B:B,'SLAB-ROWS'!H196,'SAGE IMPORT'!C:C,'SLAB-ROWS'!A196)</f>
        <v>248.77</v>
      </c>
      <c r="N196" s="199" t="s">
        <v>392</v>
      </c>
    </row>
    <row r="197" spans="1:14" x14ac:dyDescent="0.2">
      <c r="A197" s="183" t="s">
        <v>93</v>
      </c>
      <c r="B197" s="184" t="s">
        <v>86</v>
      </c>
      <c r="C197" s="184"/>
      <c r="D197" s="185" t="str">
        <f t="shared" si="16"/>
        <v>****</v>
      </c>
      <c r="E197" s="185">
        <f t="shared" si="17"/>
        <v>42</v>
      </c>
      <c r="F197" s="185"/>
      <c r="G197" s="185" t="str">
        <f t="shared" si="18"/>
        <v>PLAN 3</v>
      </c>
      <c r="H197" s="186" t="str">
        <f t="shared" si="19"/>
        <v>ELV BC</v>
      </c>
      <c r="I197" s="197">
        <f>SUMIFS('SAGE IMPORT'!Y:Y,'SAGE IMPORT'!A:A,'SLAB-ROWS'!G197,'SAGE IMPORT'!B:B,'SLAB-ROWS'!H197,'SAGE IMPORT'!C:C,'SLAB-ROWS'!A197)</f>
        <v>0</v>
      </c>
      <c r="J197" s="198">
        <f>SUMIFS('SAGE IMPORT'!K:K,'SAGE IMPORT'!A:A,'SLAB-ROWS'!G197,'SAGE IMPORT'!B:B,'SLAB-ROWS'!H197,'SAGE IMPORT'!C:C,'SLAB-ROWS'!A197)</f>
        <v>0</v>
      </c>
      <c r="K197" s="199">
        <f>SUMIFS('SAGE IMPORT'!Q:Q,'SAGE IMPORT'!A:A,'SLAB-ROWS'!G197,'SAGE IMPORT'!B:B,'SLAB-ROWS'!H197,'SAGE IMPORT'!C:C,'SLAB-ROWS'!A197)</f>
        <v>0</v>
      </c>
      <c r="L197" s="199" t="s">
        <v>392</v>
      </c>
      <c r="M197" s="205">
        <f>SUMIFS('SAGE IMPORT'!E:E,'SAGE IMPORT'!A:A,'SLAB-ROWS'!G197,'SAGE IMPORT'!B:B,'SLAB-ROWS'!H197,'SAGE IMPORT'!C:C,'SLAB-ROWS'!A197)</f>
        <v>0</v>
      </c>
      <c r="N197" s="199" t="s">
        <v>392</v>
      </c>
    </row>
    <row r="198" spans="1:14" x14ac:dyDescent="0.2">
      <c r="A198" s="183" t="s">
        <v>94</v>
      </c>
      <c r="B198" s="184" t="s">
        <v>87</v>
      </c>
      <c r="C198" s="184"/>
      <c r="D198" s="185" t="str">
        <f t="shared" si="16"/>
        <v>****</v>
      </c>
      <c r="E198" s="185">
        <f t="shared" si="17"/>
        <v>42</v>
      </c>
      <c r="F198" s="185"/>
      <c r="G198" s="185" t="str">
        <f t="shared" si="18"/>
        <v>PLAN 3</v>
      </c>
      <c r="H198" s="186" t="str">
        <f t="shared" si="19"/>
        <v>ELV BC</v>
      </c>
      <c r="I198" s="197">
        <f>SUMIFS('SAGE IMPORT'!Y:Y,'SAGE IMPORT'!A:A,'SLAB-ROWS'!G198,'SAGE IMPORT'!B:B,'SLAB-ROWS'!H198,'SAGE IMPORT'!C:C,'SLAB-ROWS'!A198)</f>
        <v>0</v>
      </c>
      <c r="J198" s="198">
        <f>SUMIFS('SAGE IMPORT'!K:K,'SAGE IMPORT'!A:A,'SLAB-ROWS'!G198,'SAGE IMPORT'!B:B,'SLAB-ROWS'!H198,'SAGE IMPORT'!C:C,'SLAB-ROWS'!A198)</f>
        <v>0</v>
      </c>
      <c r="K198" s="199">
        <f>SUMIFS('SAGE IMPORT'!Q:Q,'SAGE IMPORT'!A:A,'SLAB-ROWS'!G198,'SAGE IMPORT'!B:B,'SLAB-ROWS'!H198,'SAGE IMPORT'!C:C,'SLAB-ROWS'!A198)</f>
        <v>0</v>
      </c>
      <c r="L198" s="199" t="s">
        <v>392</v>
      </c>
      <c r="M198" s="205">
        <f>SUMIFS('SAGE IMPORT'!E:E,'SAGE IMPORT'!A:A,'SLAB-ROWS'!G198,'SAGE IMPORT'!B:B,'SLAB-ROWS'!H198,'SAGE IMPORT'!C:C,'SLAB-ROWS'!A198)</f>
        <v>0</v>
      </c>
      <c r="N198" s="199" t="s">
        <v>392</v>
      </c>
    </row>
    <row r="199" spans="1:14" x14ac:dyDescent="0.2">
      <c r="A199" s="183" t="s">
        <v>95</v>
      </c>
      <c r="B199" s="184" t="s">
        <v>88</v>
      </c>
      <c r="C199" s="184"/>
      <c r="D199" s="185" t="str">
        <f t="shared" si="16"/>
        <v>****</v>
      </c>
      <c r="E199" s="185">
        <f t="shared" si="17"/>
        <v>42</v>
      </c>
      <c r="F199" s="185"/>
      <c r="G199" s="185" t="str">
        <f t="shared" si="18"/>
        <v>PLAN 3</v>
      </c>
      <c r="H199" s="186" t="str">
        <f t="shared" si="19"/>
        <v>ELV BC</v>
      </c>
      <c r="I199" s="197">
        <f>SUMIFS('SAGE IMPORT'!Y:Y,'SAGE IMPORT'!A:A,'SLAB-ROWS'!G199,'SAGE IMPORT'!B:B,'SLAB-ROWS'!H199,'SAGE IMPORT'!C:C,'SLAB-ROWS'!A199)</f>
        <v>0</v>
      </c>
      <c r="J199" s="198">
        <f>SUMIFS('SAGE IMPORT'!K:K,'SAGE IMPORT'!A:A,'SLAB-ROWS'!G199,'SAGE IMPORT'!B:B,'SLAB-ROWS'!H199,'SAGE IMPORT'!C:C,'SLAB-ROWS'!A199)</f>
        <v>0</v>
      </c>
      <c r="K199" s="199">
        <f>SUMIFS('SAGE IMPORT'!Q:Q,'SAGE IMPORT'!A:A,'SLAB-ROWS'!G199,'SAGE IMPORT'!B:B,'SLAB-ROWS'!H199,'SAGE IMPORT'!C:C,'SLAB-ROWS'!A199)</f>
        <v>0</v>
      </c>
      <c r="L199" s="199" t="s">
        <v>393</v>
      </c>
      <c r="M199" s="205">
        <f>SUMIFS('SAGE IMPORT'!E:E,'SAGE IMPORT'!A:A,'SLAB-ROWS'!G199,'SAGE IMPORT'!B:B,'SLAB-ROWS'!H199,'SAGE IMPORT'!C:C,'SLAB-ROWS'!A199)</f>
        <v>0</v>
      </c>
      <c r="N199" s="199" t="s">
        <v>393</v>
      </c>
    </row>
    <row r="200" spans="1:14" x14ac:dyDescent="0.2">
      <c r="A200" s="183" t="s">
        <v>96</v>
      </c>
      <c r="B200" s="184" t="s">
        <v>89</v>
      </c>
      <c r="C200" s="184"/>
      <c r="D200" s="185" t="str">
        <f t="shared" si="16"/>
        <v>****</v>
      </c>
      <c r="E200" s="185">
        <f t="shared" si="17"/>
        <v>42</v>
      </c>
      <c r="F200" s="185"/>
      <c r="G200" s="185" t="str">
        <f t="shared" si="18"/>
        <v>PLAN 3</v>
      </c>
      <c r="H200" s="186" t="str">
        <f t="shared" si="19"/>
        <v>ELV BC</v>
      </c>
      <c r="I200" s="197">
        <f>SUMIFS('SAGE IMPORT'!Y:Y,'SAGE IMPORT'!A:A,'SLAB-ROWS'!G200,'SAGE IMPORT'!B:B,'SLAB-ROWS'!H200,'SAGE IMPORT'!C:C,'SLAB-ROWS'!A200)</f>
        <v>0</v>
      </c>
      <c r="J200" s="198">
        <f>SUMIFS('SAGE IMPORT'!K:K,'SAGE IMPORT'!A:A,'SLAB-ROWS'!G200,'SAGE IMPORT'!B:B,'SLAB-ROWS'!H200,'SAGE IMPORT'!C:C,'SLAB-ROWS'!A200)</f>
        <v>0</v>
      </c>
      <c r="K200" s="199">
        <f>SUMIFS('SAGE IMPORT'!Q:Q,'SAGE IMPORT'!A:A,'SLAB-ROWS'!G200,'SAGE IMPORT'!B:B,'SLAB-ROWS'!H200,'SAGE IMPORT'!C:C,'SLAB-ROWS'!A200)</f>
        <v>0</v>
      </c>
      <c r="L200" s="199" t="s">
        <v>396</v>
      </c>
      <c r="M200" s="205">
        <f>SUMIFS('SAGE IMPORT'!E:E,'SAGE IMPORT'!A:A,'SLAB-ROWS'!G200,'SAGE IMPORT'!B:B,'SLAB-ROWS'!H200,'SAGE IMPORT'!C:C,'SLAB-ROWS'!A200)</f>
        <v>0</v>
      </c>
      <c r="N200" s="199" t="s">
        <v>396</v>
      </c>
    </row>
    <row r="201" spans="1:14" x14ac:dyDescent="0.2">
      <c r="A201" s="183" t="s">
        <v>97</v>
      </c>
      <c r="B201" s="184" t="s">
        <v>90</v>
      </c>
      <c r="C201" s="184"/>
      <c r="D201" s="185" t="str">
        <f t="shared" si="16"/>
        <v>****</v>
      </c>
      <c r="E201" s="185">
        <f t="shared" si="17"/>
        <v>42</v>
      </c>
      <c r="F201" s="185"/>
      <c r="G201" s="185" t="str">
        <f t="shared" si="18"/>
        <v>PLAN 3</v>
      </c>
      <c r="H201" s="186" t="str">
        <f t="shared" si="19"/>
        <v>ELV BC</v>
      </c>
      <c r="I201" s="197">
        <f>SUMIFS('SAGE IMPORT'!Y:Y,'SAGE IMPORT'!A:A,'SLAB-ROWS'!G201,'SAGE IMPORT'!B:B,'SLAB-ROWS'!H201,'SAGE IMPORT'!C:C,'SLAB-ROWS'!A201)</f>
        <v>0</v>
      </c>
      <c r="J201" s="198">
        <f>SUMIFS('SAGE IMPORT'!K:K,'SAGE IMPORT'!A:A,'SLAB-ROWS'!G201,'SAGE IMPORT'!B:B,'SLAB-ROWS'!H201,'SAGE IMPORT'!C:C,'SLAB-ROWS'!A201)</f>
        <v>0</v>
      </c>
      <c r="K201" s="199">
        <f>SUMIFS('SAGE IMPORT'!Q:Q,'SAGE IMPORT'!A:A,'SLAB-ROWS'!G201,'SAGE IMPORT'!B:B,'SLAB-ROWS'!H201,'SAGE IMPORT'!C:C,'SLAB-ROWS'!A201)</f>
        <v>0</v>
      </c>
      <c r="L201" s="199" t="s">
        <v>396</v>
      </c>
      <c r="M201" s="205">
        <f>SUMIFS('SAGE IMPORT'!E:E,'SAGE IMPORT'!A:A,'SLAB-ROWS'!G201,'SAGE IMPORT'!B:B,'SLAB-ROWS'!H201,'SAGE IMPORT'!C:C,'SLAB-ROWS'!A201)</f>
        <v>0</v>
      </c>
      <c r="N201" s="199" t="s">
        <v>396</v>
      </c>
    </row>
    <row r="202" spans="1:14" x14ac:dyDescent="0.2">
      <c r="A202" s="183" t="s">
        <v>98</v>
      </c>
      <c r="B202" s="184" t="s">
        <v>91</v>
      </c>
      <c r="C202" s="184"/>
      <c r="D202" s="185" t="str">
        <f t="shared" si="16"/>
        <v>****</v>
      </c>
      <c r="E202" s="185">
        <f t="shared" si="17"/>
        <v>42</v>
      </c>
      <c r="F202" s="185"/>
      <c r="G202" s="185" t="str">
        <f t="shared" si="18"/>
        <v>PLAN 3</v>
      </c>
      <c r="H202" s="186" t="str">
        <f t="shared" si="19"/>
        <v>ELV BC</v>
      </c>
      <c r="I202" s="197">
        <f>SUMIFS('SAGE IMPORT'!Y:Y,'SAGE IMPORT'!A:A,'SLAB-ROWS'!G202,'SAGE IMPORT'!B:B,'SLAB-ROWS'!H202,'SAGE IMPORT'!C:C,'SLAB-ROWS'!A202)</f>
        <v>0</v>
      </c>
      <c r="J202" s="198">
        <f>SUMIFS('SAGE IMPORT'!K:K,'SAGE IMPORT'!A:A,'SLAB-ROWS'!G202,'SAGE IMPORT'!B:B,'SLAB-ROWS'!H202,'SAGE IMPORT'!C:C,'SLAB-ROWS'!A202)</f>
        <v>0</v>
      </c>
      <c r="K202" s="199">
        <f>SUMIFS('SAGE IMPORT'!Q:Q,'SAGE IMPORT'!A:A,'SLAB-ROWS'!G202,'SAGE IMPORT'!B:B,'SLAB-ROWS'!H202,'SAGE IMPORT'!C:C,'SLAB-ROWS'!A202)</f>
        <v>0</v>
      </c>
      <c r="L202" s="199" t="s">
        <v>393</v>
      </c>
      <c r="M202" s="205">
        <f>SUMIFS('SAGE IMPORT'!E:E,'SAGE IMPORT'!A:A,'SLAB-ROWS'!G202,'SAGE IMPORT'!B:B,'SLAB-ROWS'!H202,'SAGE IMPORT'!C:C,'SLAB-ROWS'!A202)</f>
        <v>0</v>
      </c>
      <c r="N202" s="199" t="s">
        <v>393</v>
      </c>
    </row>
    <row r="203" spans="1:14" x14ac:dyDescent="0.2">
      <c r="A203" s="183" t="s">
        <v>99</v>
      </c>
      <c r="B203" s="184" t="s">
        <v>92</v>
      </c>
      <c r="C203" s="184"/>
      <c r="D203" s="185" t="str">
        <f t="shared" si="16"/>
        <v>****</v>
      </c>
      <c r="E203" s="185">
        <f t="shared" si="17"/>
        <v>42</v>
      </c>
      <c r="F203" s="185"/>
      <c r="G203" s="185" t="str">
        <f t="shared" si="18"/>
        <v>PLAN 3</v>
      </c>
      <c r="H203" s="186" t="str">
        <f t="shared" si="19"/>
        <v>ELV BC</v>
      </c>
      <c r="I203" s="197">
        <f>SUMIFS('SAGE IMPORT'!Y:Y,'SAGE IMPORT'!A:A,'SLAB-ROWS'!G203,'SAGE IMPORT'!B:B,'SLAB-ROWS'!H203,'SAGE IMPORT'!C:C,'SLAB-ROWS'!A203)</f>
        <v>0</v>
      </c>
      <c r="J203" s="198">
        <f>SUMIFS('SAGE IMPORT'!K:K,'SAGE IMPORT'!A:A,'SLAB-ROWS'!G203,'SAGE IMPORT'!B:B,'SLAB-ROWS'!H203,'SAGE IMPORT'!C:C,'SLAB-ROWS'!A203)</f>
        <v>0</v>
      </c>
      <c r="K203" s="199">
        <f>SUMIFS('SAGE IMPORT'!Q:Q,'SAGE IMPORT'!A:A,'SLAB-ROWS'!G203,'SAGE IMPORT'!B:B,'SLAB-ROWS'!H203,'SAGE IMPORT'!C:C,'SLAB-ROWS'!A203)</f>
        <v>0</v>
      </c>
      <c r="L203" s="199" t="s">
        <v>393</v>
      </c>
      <c r="M203" s="205">
        <f>SUMIFS('SAGE IMPORT'!E:E,'SAGE IMPORT'!A:A,'SLAB-ROWS'!G203,'SAGE IMPORT'!B:B,'SLAB-ROWS'!H203,'SAGE IMPORT'!C:C,'SLAB-ROWS'!A203)</f>
        <v>0</v>
      </c>
      <c r="N203" s="199" t="s">
        <v>393</v>
      </c>
    </row>
    <row r="204" spans="1:14" x14ac:dyDescent="0.2">
      <c r="A204" s="183" t="s">
        <v>25</v>
      </c>
      <c r="B204" s="184" t="s">
        <v>59</v>
      </c>
      <c r="C204" s="184"/>
      <c r="D204" s="185" t="str">
        <f t="shared" si="16"/>
        <v>****</v>
      </c>
      <c r="E204" s="185">
        <f t="shared" si="17"/>
        <v>42</v>
      </c>
      <c r="F204" s="185"/>
      <c r="G204" s="185" t="str">
        <f t="shared" si="18"/>
        <v>PLAN 3</v>
      </c>
      <c r="H204" s="186" t="str">
        <f t="shared" si="19"/>
        <v>ELV BC</v>
      </c>
      <c r="I204" s="197">
        <f>SUMIFS('SAGE IMPORT'!Y:Y,'SAGE IMPORT'!A:A,'SLAB-ROWS'!G204,'SAGE IMPORT'!B:B,'SLAB-ROWS'!H204,'SAGE IMPORT'!C:C,'SLAB-ROWS'!A204)</f>
        <v>2</v>
      </c>
      <c r="J204" s="198">
        <f>SUMIFS('SAGE IMPORT'!K:K,'SAGE IMPORT'!A:A,'SLAB-ROWS'!G204,'SAGE IMPORT'!B:B,'SLAB-ROWS'!H204,'SAGE IMPORT'!C:C,'SLAB-ROWS'!A204)</f>
        <v>0</v>
      </c>
      <c r="K204" s="199">
        <f>SUMIFS('SAGE IMPORT'!Q:Q,'SAGE IMPORT'!A:A,'SLAB-ROWS'!G204,'SAGE IMPORT'!B:B,'SLAB-ROWS'!H204,'SAGE IMPORT'!C:C,'SLAB-ROWS'!A204)</f>
        <v>0.09</v>
      </c>
      <c r="L204" s="199" t="s">
        <v>397</v>
      </c>
      <c r="M204" s="205">
        <f>SUMIFS('SAGE IMPORT'!E:E,'SAGE IMPORT'!A:A,'SLAB-ROWS'!G204,'SAGE IMPORT'!B:B,'SLAB-ROWS'!H204,'SAGE IMPORT'!C:C,'SLAB-ROWS'!A204)</f>
        <v>342.06000000000006</v>
      </c>
      <c r="N204" s="199" t="s">
        <v>397</v>
      </c>
    </row>
    <row r="205" spans="1:14" x14ac:dyDescent="0.2">
      <c r="A205" s="183" t="s">
        <v>26</v>
      </c>
      <c r="B205" s="184" t="s">
        <v>60</v>
      </c>
      <c r="C205" s="184"/>
      <c r="D205" s="185" t="str">
        <f t="shared" si="16"/>
        <v>****</v>
      </c>
      <c r="E205" s="185">
        <f t="shared" si="17"/>
        <v>42</v>
      </c>
      <c r="F205" s="185"/>
      <c r="G205" s="185" t="str">
        <f t="shared" si="18"/>
        <v>PLAN 3</v>
      </c>
      <c r="H205" s="186" t="str">
        <f t="shared" si="19"/>
        <v>ELV BC</v>
      </c>
      <c r="I205" s="197">
        <f>SUMIFS('SAGE IMPORT'!Y:Y,'SAGE IMPORT'!A:A,'SLAB-ROWS'!G205,'SAGE IMPORT'!B:B,'SLAB-ROWS'!H205,'SAGE IMPORT'!C:C,'SLAB-ROWS'!A205)</f>
        <v>279</v>
      </c>
      <c r="J205" s="198">
        <f>SUMIFS('SAGE IMPORT'!K:K,'SAGE IMPORT'!A:A,'SLAB-ROWS'!G205,'SAGE IMPORT'!B:B,'SLAB-ROWS'!H205,'SAGE IMPORT'!C:C,'SLAB-ROWS'!A205)</f>
        <v>0</v>
      </c>
      <c r="K205" s="199">
        <f>SUMIFS('SAGE IMPORT'!Q:Q,'SAGE IMPORT'!A:A,'SLAB-ROWS'!G205,'SAGE IMPORT'!B:B,'SLAB-ROWS'!H205,'SAGE IMPORT'!C:C,'SLAB-ROWS'!A205)</f>
        <v>19.700000000000003</v>
      </c>
      <c r="L205" s="199" t="s">
        <v>354</v>
      </c>
      <c r="M205" s="205">
        <f>SUMIFS('SAGE IMPORT'!E:E,'SAGE IMPORT'!A:A,'SLAB-ROWS'!G205,'SAGE IMPORT'!B:B,'SLAB-ROWS'!H205,'SAGE IMPORT'!C:C,'SLAB-ROWS'!A205)</f>
        <v>373.17</v>
      </c>
      <c r="N205" s="199" t="s">
        <v>354</v>
      </c>
    </row>
    <row r="206" spans="1:14" x14ac:dyDescent="0.2">
      <c r="A206" s="183"/>
      <c r="B206" s="184"/>
      <c r="C206" s="184"/>
      <c r="D206" s="185" t="str">
        <f t="shared" si="16"/>
        <v>****</v>
      </c>
      <c r="E206" s="185">
        <f t="shared" si="17"/>
        <v>42</v>
      </c>
      <c r="F206" s="185"/>
      <c r="G206" s="185" t="str">
        <f t="shared" si="18"/>
        <v>PLAN 3</v>
      </c>
      <c r="H206" s="186" t="str">
        <f t="shared" si="19"/>
        <v>ELV BC</v>
      </c>
      <c r="I206" s="197">
        <f>SUMIFS('SAGE IMPORT'!Y:Y,'SAGE IMPORT'!A:A,'SLAB-ROWS'!G206,'SAGE IMPORT'!B:B,'SLAB-ROWS'!H206,'SAGE IMPORT'!C:C,'SLAB-ROWS'!A206)</f>
        <v>0</v>
      </c>
      <c r="J206" s="198">
        <f>SUMIFS('SAGE IMPORT'!K:K,'SAGE IMPORT'!A:A,'SLAB-ROWS'!G206,'SAGE IMPORT'!B:B,'SLAB-ROWS'!H206,'SAGE IMPORT'!C:C,'SLAB-ROWS'!A206)</f>
        <v>0</v>
      </c>
      <c r="K206" s="199">
        <f>SUMIFS('SAGE IMPORT'!Q:Q,'SAGE IMPORT'!A:A,'SLAB-ROWS'!G206,'SAGE IMPORT'!B:B,'SLAB-ROWS'!H206,'SAGE IMPORT'!C:C,'SLAB-ROWS'!A206)</f>
        <v>0</v>
      </c>
      <c r="L206" s="199"/>
      <c r="M206" s="205">
        <f>SUMIFS('SAGE IMPORT'!E:E,'SAGE IMPORT'!A:A,'SLAB-ROWS'!G206,'SAGE IMPORT'!B:B,'SLAB-ROWS'!H206,'SAGE IMPORT'!C:C,'SLAB-ROWS'!A206)</f>
        <v>0</v>
      </c>
      <c r="N206" s="199"/>
    </row>
    <row r="207" spans="1:14" x14ac:dyDescent="0.2">
      <c r="A207" s="183" t="s">
        <v>27</v>
      </c>
      <c r="B207" s="184" t="s">
        <v>28</v>
      </c>
      <c r="C207" s="184"/>
      <c r="D207" s="185" t="str">
        <f t="shared" si="16"/>
        <v>****</v>
      </c>
      <c r="E207" s="185">
        <f t="shared" si="17"/>
        <v>42</v>
      </c>
      <c r="F207" s="185"/>
      <c r="G207" s="185" t="str">
        <f t="shared" si="18"/>
        <v>PLAN 3</v>
      </c>
      <c r="H207" s="186" t="str">
        <f t="shared" si="19"/>
        <v>ELV BC</v>
      </c>
      <c r="I207" s="197">
        <f>SUMIFS('SAGE IMPORT'!Y:Y,'SAGE IMPORT'!A:A,'SLAB-ROWS'!G207,'SAGE IMPORT'!B:B,'SLAB-ROWS'!H207,'SAGE IMPORT'!C:C,'SLAB-ROWS'!A207)</f>
        <v>929</v>
      </c>
      <c r="J207" s="198">
        <f>SUMIFS('SAGE IMPORT'!K:K,'SAGE IMPORT'!A:A,'SLAB-ROWS'!G207,'SAGE IMPORT'!B:B,'SLAB-ROWS'!H207,'SAGE IMPORT'!C:C,'SLAB-ROWS'!A207)</f>
        <v>40.130000000000003</v>
      </c>
      <c r="K207" s="199">
        <f>SUMIFS('SAGE IMPORT'!Q:Q,'SAGE IMPORT'!A:A,'SLAB-ROWS'!G207,'SAGE IMPORT'!B:B,'SLAB-ROWS'!H207,'SAGE IMPORT'!C:C,'SLAB-ROWS'!A207)</f>
        <v>0</v>
      </c>
      <c r="L207" s="199" t="s">
        <v>391</v>
      </c>
      <c r="M207" s="205">
        <f>SUMIFS('SAGE IMPORT'!E:E,'SAGE IMPORT'!A:A,'SLAB-ROWS'!G207,'SAGE IMPORT'!B:B,'SLAB-ROWS'!H207,'SAGE IMPORT'!C:C,'SLAB-ROWS'!A207)</f>
        <v>1605.02</v>
      </c>
      <c r="N207" s="199" t="s">
        <v>391</v>
      </c>
    </row>
    <row r="208" spans="1:14" x14ac:dyDescent="0.2">
      <c r="A208" s="183" t="s">
        <v>111</v>
      </c>
      <c r="B208" s="184" t="s">
        <v>112</v>
      </c>
      <c r="C208" s="184"/>
      <c r="D208" s="185" t="str">
        <f t="shared" si="16"/>
        <v>****</v>
      </c>
      <c r="E208" s="185">
        <f t="shared" si="17"/>
        <v>42</v>
      </c>
      <c r="F208" s="185"/>
      <c r="G208" s="185" t="str">
        <f t="shared" si="18"/>
        <v>PLAN 3</v>
      </c>
      <c r="H208" s="186" t="str">
        <f t="shared" si="19"/>
        <v>ELV BC</v>
      </c>
      <c r="I208" s="197">
        <f>SUMIFS('SAGE IMPORT'!Y:Y,'SAGE IMPORT'!A:A,'SLAB-ROWS'!G208,'SAGE IMPORT'!B:B,'SLAB-ROWS'!H208,'SAGE IMPORT'!C:C,'SLAB-ROWS'!A208)</f>
        <v>0</v>
      </c>
      <c r="J208" s="198">
        <f>SUMIFS('SAGE IMPORT'!K:K,'SAGE IMPORT'!A:A,'SLAB-ROWS'!G208,'SAGE IMPORT'!B:B,'SLAB-ROWS'!H208,'SAGE IMPORT'!C:C,'SLAB-ROWS'!A208)</f>
        <v>0</v>
      </c>
      <c r="K208" s="199">
        <f>SUMIFS('SAGE IMPORT'!Q:Q,'SAGE IMPORT'!A:A,'SLAB-ROWS'!G208,'SAGE IMPORT'!B:B,'SLAB-ROWS'!H208,'SAGE IMPORT'!C:C,'SLAB-ROWS'!A208)</f>
        <v>0</v>
      </c>
      <c r="L208" s="199" t="s">
        <v>393</v>
      </c>
      <c r="M208" s="205">
        <f>SUMIFS('SAGE IMPORT'!E:E,'SAGE IMPORT'!A:A,'SLAB-ROWS'!G208,'SAGE IMPORT'!B:B,'SLAB-ROWS'!H208,'SAGE IMPORT'!C:C,'SLAB-ROWS'!A208)</f>
        <v>0</v>
      </c>
      <c r="N208" s="199" t="s">
        <v>393</v>
      </c>
    </row>
    <row r="209" spans="1:14" x14ac:dyDescent="0.2">
      <c r="A209" s="183" t="s">
        <v>29</v>
      </c>
      <c r="B209" s="184" t="s">
        <v>30</v>
      </c>
      <c r="C209" s="184"/>
      <c r="D209" s="185" t="str">
        <f t="shared" si="16"/>
        <v>****</v>
      </c>
      <c r="E209" s="185">
        <f t="shared" si="17"/>
        <v>42</v>
      </c>
      <c r="F209" s="185"/>
      <c r="G209" s="185" t="str">
        <f t="shared" si="18"/>
        <v>PLAN 3</v>
      </c>
      <c r="H209" s="186" t="str">
        <f t="shared" si="19"/>
        <v>ELV BC</v>
      </c>
      <c r="I209" s="197">
        <f>SUMIFS('SAGE IMPORT'!Y:Y,'SAGE IMPORT'!A:A,'SLAB-ROWS'!G209,'SAGE IMPORT'!B:B,'SLAB-ROWS'!H209,'SAGE IMPORT'!C:C,'SLAB-ROWS'!A209)</f>
        <v>89</v>
      </c>
      <c r="J209" s="198">
        <f>SUMIFS('SAGE IMPORT'!K:K,'SAGE IMPORT'!A:A,'SLAB-ROWS'!G209,'SAGE IMPORT'!B:B,'SLAB-ROWS'!H209,'SAGE IMPORT'!C:C,'SLAB-ROWS'!A209)</f>
        <v>4.59</v>
      </c>
      <c r="K209" s="199">
        <f>SUMIFS('SAGE IMPORT'!Q:Q,'SAGE IMPORT'!A:A,'SLAB-ROWS'!G209,'SAGE IMPORT'!B:B,'SLAB-ROWS'!H209,'SAGE IMPORT'!C:C,'SLAB-ROWS'!A209)</f>
        <v>0</v>
      </c>
      <c r="L209" s="199" t="s">
        <v>391</v>
      </c>
      <c r="M209" s="205">
        <f>SUMIFS('SAGE IMPORT'!E:E,'SAGE IMPORT'!A:A,'SLAB-ROWS'!G209,'SAGE IMPORT'!B:B,'SLAB-ROWS'!H209,'SAGE IMPORT'!C:C,'SLAB-ROWS'!A209)</f>
        <v>1605.02</v>
      </c>
      <c r="N209" s="199" t="s">
        <v>391</v>
      </c>
    </row>
    <row r="210" spans="1:14" x14ac:dyDescent="0.2">
      <c r="A210" s="183" t="s">
        <v>31</v>
      </c>
      <c r="B210" s="184" t="s">
        <v>61</v>
      </c>
      <c r="C210" s="184"/>
      <c r="D210" s="185" t="str">
        <f t="shared" si="16"/>
        <v>****</v>
      </c>
      <c r="E210" s="185">
        <f t="shared" si="17"/>
        <v>42</v>
      </c>
      <c r="F210" s="185"/>
      <c r="G210" s="185" t="str">
        <f t="shared" si="18"/>
        <v>PLAN 3</v>
      </c>
      <c r="H210" s="186" t="str">
        <f t="shared" si="19"/>
        <v>ELV BC</v>
      </c>
      <c r="I210" s="197">
        <f>SUMIFS('SAGE IMPORT'!Y:Y,'SAGE IMPORT'!A:A,'SLAB-ROWS'!G210,'SAGE IMPORT'!B:B,'SLAB-ROWS'!H210,'SAGE IMPORT'!C:C,'SLAB-ROWS'!A210)</f>
        <v>127</v>
      </c>
      <c r="J210" s="198">
        <f>SUMIFS('SAGE IMPORT'!K:K,'SAGE IMPORT'!A:A,'SLAB-ROWS'!G210,'SAGE IMPORT'!B:B,'SLAB-ROWS'!H210,'SAGE IMPORT'!C:C,'SLAB-ROWS'!A210)</f>
        <v>0</v>
      </c>
      <c r="K210" s="199">
        <f>SUMIFS('SAGE IMPORT'!Q:Q,'SAGE IMPORT'!A:A,'SLAB-ROWS'!G210,'SAGE IMPORT'!B:B,'SLAB-ROWS'!H210,'SAGE IMPORT'!C:C,'SLAB-ROWS'!A210)</f>
        <v>37.22</v>
      </c>
      <c r="L210" s="199" t="s">
        <v>354</v>
      </c>
      <c r="M210" s="205">
        <f>SUMIFS('SAGE IMPORT'!E:E,'SAGE IMPORT'!A:A,'SLAB-ROWS'!G210,'SAGE IMPORT'!B:B,'SLAB-ROWS'!H210,'SAGE IMPORT'!C:C,'SLAB-ROWS'!A210)</f>
        <v>316.98</v>
      </c>
      <c r="N210" s="199" t="s">
        <v>354</v>
      </c>
    </row>
    <row r="211" spans="1:14" x14ac:dyDescent="0.2">
      <c r="A211" s="183" t="s">
        <v>34</v>
      </c>
      <c r="B211" s="184" t="s">
        <v>35</v>
      </c>
      <c r="C211" s="184"/>
      <c r="D211" s="185" t="str">
        <f t="shared" si="16"/>
        <v>****</v>
      </c>
      <c r="E211" s="185">
        <f t="shared" si="17"/>
        <v>42</v>
      </c>
      <c r="F211" s="185"/>
      <c r="G211" s="185" t="str">
        <f t="shared" si="18"/>
        <v>PLAN 3</v>
      </c>
      <c r="H211" s="186" t="str">
        <f t="shared" si="19"/>
        <v>ELV BC</v>
      </c>
      <c r="I211" s="197">
        <f>SUMIFS('SAGE IMPORT'!Y:Y,'SAGE IMPORT'!A:A,'SLAB-ROWS'!G211,'SAGE IMPORT'!B:B,'SLAB-ROWS'!H211,'SAGE IMPORT'!C:C,'SLAB-ROWS'!A211)</f>
        <v>777</v>
      </c>
      <c r="J211" s="198">
        <f>SUMIFS('SAGE IMPORT'!K:K,'SAGE IMPORT'!A:A,'SLAB-ROWS'!G211,'SAGE IMPORT'!B:B,'SLAB-ROWS'!H211,'SAGE IMPORT'!C:C,'SLAB-ROWS'!A211)</f>
        <v>0</v>
      </c>
      <c r="K211" s="199">
        <f>SUMIFS('SAGE IMPORT'!Q:Q,'SAGE IMPORT'!A:A,'SLAB-ROWS'!G211,'SAGE IMPORT'!B:B,'SLAB-ROWS'!H211,'SAGE IMPORT'!C:C,'SLAB-ROWS'!A211)</f>
        <v>1765.27</v>
      </c>
      <c r="L211" s="199" t="s">
        <v>354</v>
      </c>
      <c r="M211" s="205">
        <f>SUMIFS('SAGE IMPORT'!E:E,'SAGE IMPORT'!A:A,'SLAB-ROWS'!G211,'SAGE IMPORT'!B:B,'SLAB-ROWS'!H211,'SAGE IMPORT'!C:C,'SLAB-ROWS'!A211)</f>
        <v>1765.27</v>
      </c>
      <c r="N211" s="199" t="s">
        <v>354</v>
      </c>
    </row>
    <row r="212" spans="1:14" x14ac:dyDescent="0.2">
      <c r="A212" s="183" t="s">
        <v>36</v>
      </c>
      <c r="B212" s="184" t="s">
        <v>113</v>
      </c>
      <c r="C212" s="184"/>
      <c r="D212" s="185" t="str">
        <f t="shared" si="16"/>
        <v>****</v>
      </c>
      <c r="E212" s="185">
        <f t="shared" si="17"/>
        <v>42</v>
      </c>
      <c r="F212" s="185"/>
      <c r="G212" s="185" t="str">
        <f t="shared" si="18"/>
        <v>PLAN 3</v>
      </c>
      <c r="H212" s="186" t="str">
        <f t="shared" si="19"/>
        <v>ELV BC</v>
      </c>
      <c r="I212" s="197">
        <f>SUMIFS('SAGE IMPORT'!Y:Y,'SAGE IMPORT'!A:A,'SLAB-ROWS'!G212,'SAGE IMPORT'!B:B,'SLAB-ROWS'!H212,'SAGE IMPORT'!C:C,'SLAB-ROWS'!A212)</f>
        <v>183</v>
      </c>
      <c r="J212" s="198">
        <f>SUMIFS('SAGE IMPORT'!K:K,'SAGE IMPORT'!A:A,'SLAB-ROWS'!G212,'SAGE IMPORT'!B:B,'SLAB-ROWS'!H212,'SAGE IMPORT'!C:C,'SLAB-ROWS'!A212)</f>
        <v>0</v>
      </c>
      <c r="K212" s="199">
        <f>SUMIFS('SAGE IMPORT'!Q:Q,'SAGE IMPORT'!A:A,'SLAB-ROWS'!G212,'SAGE IMPORT'!B:B,'SLAB-ROWS'!H212,'SAGE IMPORT'!C:C,'SLAB-ROWS'!A212)</f>
        <v>212.21999999999997</v>
      </c>
      <c r="L212" s="199" t="s">
        <v>393</v>
      </c>
      <c r="M212" s="205">
        <f>SUMIFS('SAGE IMPORT'!E:E,'SAGE IMPORT'!A:A,'SLAB-ROWS'!G212,'SAGE IMPORT'!B:B,'SLAB-ROWS'!H212,'SAGE IMPORT'!C:C,'SLAB-ROWS'!A212)</f>
        <v>381.68999999999994</v>
      </c>
      <c r="N212" s="199" t="s">
        <v>393</v>
      </c>
    </row>
    <row r="213" spans="1:14" x14ac:dyDescent="0.2">
      <c r="A213" s="183" t="s">
        <v>57</v>
      </c>
      <c r="B213" s="184" t="s">
        <v>71</v>
      </c>
      <c r="C213" s="184"/>
      <c r="D213" s="185" t="str">
        <f t="shared" si="16"/>
        <v>****</v>
      </c>
      <c r="E213" s="185">
        <f t="shared" si="17"/>
        <v>42</v>
      </c>
      <c r="F213" s="185"/>
      <c r="G213" s="185" t="str">
        <f t="shared" si="18"/>
        <v>PLAN 3</v>
      </c>
      <c r="H213" s="186" t="str">
        <f t="shared" si="19"/>
        <v>ELV BC</v>
      </c>
      <c r="I213" s="197">
        <f>SUMIFS('SAGE IMPORT'!Y:Y,'SAGE IMPORT'!A:A,'SLAB-ROWS'!G213,'SAGE IMPORT'!B:B,'SLAB-ROWS'!H213,'SAGE IMPORT'!C:C,'SLAB-ROWS'!A213)</f>
        <v>0</v>
      </c>
      <c r="J213" s="198">
        <f>SUMIFS('SAGE IMPORT'!K:K,'SAGE IMPORT'!A:A,'SLAB-ROWS'!G213,'SAGE IMPORT'!B:B,'SLAB-ROWS'!H213,'SAGE IMPORT'!C:C,'SLAB-ROWS'!A213)</f>
        <v>0</v>
      </c>
      <c r="K213" s="199">
        <f>SUMIFS('SAGE IMPORT'!Q:Q,'SAGE IMPORT'!A:A,'SLAB-ROWS'!G213,'SAGE IMPORT'!B:B,'SLAB-ROWS'!H213,'SAGE IMPORT'!C:C,'SLAB-ROWS'!A213)</f>
        <v>0</v>
      </c>
      <c r="L213" s="199" t="s">
        <v>397</v>
      </c>
      <c r="M213" s="205">
        <f>SUMIFS('SAGE IMPORT'!E:E,'SAGE IMPORT'!A:A,'SLAB-ROWS'!G213,'SAGE IMPORT'!B:B,'SLAB-ROWS'!H213,'SAGE IMPORT'!C:C,'SLAB-ROWS'!A213)</f>
        <v>0</v>
      </c>
      <c r="N213" s="199" t="s">
        <v>397</v>
      </c>
    </row>
    <row r="214" spans="1:14" x14ac:dyDescent="0.2">
      <c r="A214" s="183" t="s">
        <v>32</v>
      </c>
      <c r="B214" s="184" t="s">
        <v>62</v>
      </c>
      <c r="C214" s="184"/>
      <c r="D214" s="185" t="str">
        <f t="shared" si="16"/>
        <v>****</v>
      </c>
      <c r="E214" s="185">
        <f t="shared" si="17"/>
        <v>42</v>
      </c>
      <c r="F214" s="185"/>
      <c r="G214" s="185" t="str">
        <f t="shared" si="18"/>
        <v>PLAN 3</v>
      </c>
      <c r="H214" s="186" t="str">
        <f t="shared" si="19"/>
        <v>ELV BC</v>
      </c>
      <c r="I214" s="197">
        <f>SUMIFS('SAGE IMPORT'!Y:Y,'SAGE IMPORT'!A:A,'SLAB-ROWS'!G214,'SAGE IMPORT'!B:B,'SLAB-ROWS'!H214,'SAGE IMPORT'!C:C,'SLAB-ROWS'!A214)</f>
        <v>235</v>
      </c>
      <c r="J214" s="198">
        <f>SUMIFS('SAGE IMPORT'!K:K,'SAGE IMPORT'!A:A,'SLAB-ROWS'!G214,'SAGE IMPORT'!B:B,'SLAB-ROWS'!H214,'SAGE IMPORT'!C:C,'SLAB-ROWS'!A214)</f>
        <v>0</v>
      </c>
      <c r="K214" s="199">
        <f>SUMIFS('SAGE IMPORT'!Q:Q,'SAGE IMPORT'!A:A,'SLAB-ROWS'!G214,'SAGE IMPORT'!B:B,'SLAB-ROWS'!H214,'SAGE IMPORT'!C:C,'SLAB-ROWS'!A214)</f>
        <v>33.42</v>
      </c>
      <c r="L214" s="199" t="s">
        <v>397</v>
      </c>
      <c r="M214" s="205">
        <f>SUMIFS('SAGE IMPORT'!E:E,'SAGE IMPORT'!A:A,'SLAB-ROWS'!G214,'SAGE IMPORT'!B:B,'SLAB-ROWS'!H214,'SAGE IMPORT'!C:C,'SLAB-ROWS'!A214)</f>
        <v>446.49</v>
      </c>
      <c r="N214" s="199" t="s">
        <v>397</v>
      </c>
    </row>
    <row r="215" spans="1:14" x14ac:dyDescent="0.2">
      <c r="A215" s="183" t="s">
        <v>33</v>
      </c>
      <c r="B215" s="184" t="s">
        <v>63</v>
      </c>
      <c r="C215" s="184"/>
      <c r="D215" s="185" t="str">
        <f t="shared" si="16"/>
        <v>****</v>
      </c>
      <c r="E215" s="185">
        <f t="shared" si="17"/>
        <v>42</v>
      </c>
      <c r="F215" s="185"/>
      <c r="G215" s="185" t="str">
        <f t="shared" si="18"/>
        <v>PLAN 3</v>
      </c>
      <c r="H215" s="186" t="str">
        <f t="shared" si="19"/>
        <v>ELV BC</v>
      </c>
      <c r="I215" s="197">
        <f>SUMIFS('SAGE IMPORT'!Y:Y,'SAGE IMPORT'!A:A,'SLAB-ROWS'!G215,'SAGE IMPORT'!B:B,'SLAB-ROWS'!H215,'SAGE IMPORT'!C:C,'SLAB-ROWS'!A215)</f>
        <v>106</v>
      </c>
      <c r="J215" s="198">
        <f>SUMIFS('SAGE IMPORT'!K:K,'SAGE IMPORT'!A:A,'SLAB-ROWS'!G215,'SAGE IMPORT'!B:B,'SLAB-ROWS'!H215,'SAGE IMPORT'!C:C,'SLAB-ROWS'!A215)</f>
        <v>0</v>
      </c>
      <c r="K215" s="199">
        <f>SUMIFS('SAGE IMPORT'!Q:Q,'SAGE IMPORT'!A:A,'SLAB-ROWS'!G215,'SAGE IMPORT'!B:B,'SLAB-ROWS'!H215,'SAGE IMPORT'!C:C,'SLAB-ROWS'!A215)</f>
        <v>9.6999999999999993</v>
      </c>
      <c r="L215" s="199" t="s">
        <v>397</v>
      </c>
      <c r="M215" s="205">
        <f>SUMIFS('SAGE IMPORT'!E:E,'SAGE IMPORT'!A:A,'SLAB-ROWS'!G215,'SAGE IMPORT'!B:B,'SLAB-ROWS'!H215,'SAGE IMPORT'!C:C,'SLAB-ROWS'!A215)</f>
        <v>202.44</v>
      </c>
      <c r="N215" s="199" t="s">
        <v>397</v>
      </c>
    </row>
    <row r="216" spans="1:14" x14ac:dyDescent="0.2">
      <c r="A216" s="183" t="s">
        <v>73</v>
      </c>
      <c r="B216" s="184" t="s">
        <v>72</v>
      </c>
      <c r="C216" s="184"/>
      <c r="D216" s="185" t="str">
        <f t="shared" si="16"/>
        <v>****</v>
      </c>
      <c r="E216" s="185">
        <f t="shared" si="17"/>
        <v>42</v>
      </c>
      <c r="F216" s="185"/>
      <c r="G216" s="185" t="str">
        <f t="shared" si="18"/>
        <v>PLAN 3</v>
      </c>
      <c r="H216" s="186" t="str">
        <f t="shared" si="19"/>
        <v>ELV BC</v>
      </c>
      <c r="I216" s="197">
        <f>SUMIFS('SAGE IMPORT'!Y:Y,'SAGE IMPORT'!A:A,'SLAB-ROWS'!G216,'SAGE IMPORT'!B:B,'SLAB-ROWS'!H216,'SAGE IMPORT'!C:C,'SLAB-ROWS'!A216)</f>
        <v>0</v>
      </c>
      <c r="J216" s="198">
        <f>SUMIFS('SAGE IMPORT'!K:K,'SAGE IMPORT'!A:A,'SLAB-ROWS'!G216,'SAGE IMPORT'!B:B,'SLAB-ROWS'!H216,'SAGE IMPORT'!C:C,'SLAB-ROWS'!A216)</f>
        <v>0</v>
      </c>
      <c r="K216" s="199">
        <f>SUMIFS('SAGE IMPORT'!Q:Q,'SAGE IMPORT'!A:A,'SLAB-ROWS'!G216,'SAGE IMPORT'!B:B,'SLAB-ROWS'!H216,'SAGE IMPORT'!C:C,'SLAB-ROWS'!A216)</f>
        <v>0</v>
      </c>
      <c r="L216" s="199" t="s">
        <v>397</v>
      </c>
      <c r="M216" s="205">
        <f>SUMIFS('SAGE IMPORT'!E:E,'SAGE IMPORT'!A:A,'SLAB-ROWS'!G216,'SAGE IMPORT'!B:B,'SLAB-ROWS'!H216,'SAGE IMPORT'!C:C,'SLAB-ROWS'!A216)</f>
        <v>0</v>
      </c>
      <c r="N216" s="199" t="s">
        <v>397</v>
      </c>
    </row>
    <row r="217" spans="1:14" x14ac:dyDescent="0.2">
      <c r="A217" s="183" t="s">
        <v>114</v>
      </c>
      <c r="B217" s="184" t="s">
        <v>115</v>
      </c>
      <c r="C217" s="184"/>
      <c r="D217" s="185" t="str">
        <f t="shared" si="16"/>
        <v>****</v>
      </c>
      <c r="E217" s="185">
        <f t="shared" si="17"/>
        <v>42</v>
      </c>
      <c r="F217" s="185"/>
      <c r="G217" s="185" t="str">
        <f t="shared" si="18"/>
        <v>PLAN 3</v>
      </c>
      <c r="H217" s="186" t="str">
        <f t="shared" si="19"/>
        <v>ELV BC</v>
      </c>
      <c r="I217" s="197">
        <f>SUMIFS('SAGE IMPORT'!Y:Y,'SAGE IMPORT'!A:A,'SLAB-ROWS'!G217,'SAGE IMPORT'!B:B,'SLAB-ROWS'!H217,'SAGE IMPORT'!C:C,'SLAB-ROWS'!A217)</f>
        <v>0</v>
      </c>
      <c r="J217" s="198">
        <f>SUMIFS('SAGE IMPORT'!K:K,'SAGE IMPORT'!A:A,'SLAB-ROWS'!G217,'SAGE IMPORT'!B:B,'SLAB-ROWS'!H217,'SAGE IMPORT'!C:C,'SLAB-ROWS'!A217)</f>
        <v>0</v>
      </c>
      <c r="K217" s="199">
        <f>SUMIFS('SAGE IMPORT'!Q:Q,'SAGE IMPORT'!A:A,'SLAB-ROWS'!G217,'SAGE IMPORT'!B:B,'SLAB-ROWS'!H217,'SAGE IMPORT'!C:C,'SLAB-ROWS'!A217)</f>
        <v>0</v>
      </c>
      <c r="L217" s="199" t="s">
        <v>397</v>
      </c>
      <c r="M217" s="205">
        <f>SUMIFS('SAGE IMPORT'!E:E,'SAGE IMPORT'!A:A,'SLAB-ROWS'!G217,'SAGE IMPORT'!B:B,'SLAB-ROWS'!H217,'SAGE IMPORT'!C:C,'SLAB-ROWS'!A217)</f>
        <v>0</v>
      </c>
      <c r="N217" s="199" t="s">
        <v>397</v>
      </c>
    </row>
    <row r="218" spans="1:14" x14ac:dyDescent="0.2">
      <c r="A218" s="183" t="s">
        <v>37</v>
      </c>
      <c r="B218" s="184" t="s">
        <v>64</v>
      </c>
      <c r="C218" s="184"/>
      <c r="D218" s="185" t="str">
        <f t="shared" si="16"/>
        <v>****</v>
      </c>
      <c r="E218" s="185">
        <f t="shared" si="17"/>
        <v>42</v>
      </c>
      <c r="F218" s="185"/>
      <c r="G218" s="185" t="str">
        <f t="shared" si="18"/>
        <v>PLAN 3</v>
      </c>
      <c r="H218" s="186" t="str">
        <f t="shared" si="19"/>
        <v>ELV BC</v>
      </c>
      <c r="I218" s="197">
        <f>SUMIFS('SAGE IMPORT'!Y:Y,'SAGE IMPORT'!A:A,'SLAB-ROWS'!G218,'SAGE IMPORT'!B:B,'SLAB-ROWS'!H218,'SAGE IMPORT'!C:C,'SLAB-ROWS'!A218)</f>
        <v>85</v>
      </c>
      <c r="J218" s="198">
        <f>SUMIFS('SAGE IMPORT'!K:K,'SAGE IMPORT'!A:A,'SLAB-ROWS'!G218,'SAGE IMPORT'!B:B,'SLAB-ROWS'!H218,'SAGE IMPORT'!C:C,'SLAB-ROWS'!A218)</f>
        <v>0</v>
      </c>
      <c r="K218" s="199">
        <f>SUMIFS('SAGE IMPORT'!Q:Q,'SAGE IMPORT'!A:A,'SLAB-ROWS'!G218,'SAGE IMPORT'!B:B,'SLAB-ROWS'!H218,'SAGE IMPORT'!C:C,'SLAB-ROWS'!A218)</f>
        <v>129.44999999999999</v>
      </c>
      <c r="L218" s="199" t="s">
        <v>393</v>
      </c>
      <c r="M218" s="205">
        <f>SUMIFS('SAGE IMPORT'!E:E,'SAGE IMPORT'!A:A,'SLAB-ROWS'!G218,'SAGE IMPORT'!B:B,'SLAB-ROWS'!H218,'SAGE IMPORT'!C:C,'SLAB-ROWS'!A218)</f>
        <v>129.44999999999999</v>
      </c>
      <c r="N218" s="199" t="s">
        <v>393</v>
      </c>
    </row>
    <row r="219" spans="1:14" x14ac:dyDescent="0.2">
      <c r="A219" s="183" t="s">
        <v>38</v>
      </c>
      <c r="B219" s="184" t="s">
        <v>116</v>
      </c>
      <c r="C219" s="184"/>
      <c r="D219" s="185" t="str">
        <f t="shared" si="16"/>
        <v>****</v>
      </c>
      <c r="E219" s="185">
        <f t="shared" si="17"/>
        <v>42</v>
      </c>
      <c r="F219" s="185"/>
      <c r="G219" s="185" t="str">
        <f t="shared" si="18"/>
        <v>PLAN 3</v>
      </c>
      <c r="H219" s="186" t="str">
        <f t="shared" si="19"/>
        <v>ELV BC</v>
      </c>
      <c r="I219" s="197">
        <f>SUMIFS('SAGE IMPORT'!Y:Y,'SAGE IMPORT'!A:A,'SLAB-ROWS'!G219,'SAGE IMPORT'!B:B,'SLAB-ROWS'!H219,'SAGE IMPORT'!C:C,'SLAB-ROWS'!A219)</f>
        <v>241</v>
      </c>
      <c r="J219" s="198">
        <f>SUMIFS('SAGE IMPORT'!K:K,'SAGE IMPORT'!A:A,'SLAB-ROWS'!G219,'SAGE IMPORT'!B:B,'SLAB-ROWS'!H219,'SAGE IMPORT'!C:C,'SLAB-ROWS'!A219)</f>
        <v>0</v>
      </c>
      <c r="K219" s="199">
        <f>SUMIFS('SAGE IMPORT'!Q:Q,'SAGE IMPORT'!A:A,'SLAB-ROWS'!G219,'SAGE IMPORT'!B:B,'SLAB-ROWS'!H219,'SAGE IMPORT'!C:C,'SLAB-ROWS'!A219)</f>
        <v>11</v>
      </c>
      <c r="L219" s="199" t="s">
        <v>393</v>
      </c>
      <c r="M219" s="205">
        <f>SUMIFS('SAGE IMPORT'!E:E,'SAGE IMPORT'!A:A,'SLAB-ROWS'!G219,'SAGE IMPORT'!B:B,'SLAB-ROWS'!H219,'SAGE IMPORT'!C:C,'SLAB-ROWS'!A219)</f>
        <v>11</v>
      </c>
      <c r="N219" s="199" t="s">
        <v>393</v>
      </c>
    </row>
    <row r="220" spans="1:14" x14ac:dyDescent="0.2">
      <c r="A220" s="183" t="s">
        <v>117</v>
      </c>
      <c r="B220" s="184" t="s">
        <v>118</v>
      </c>
      <c r="C220" s="184"/>
      <c r="D220" s="185" t="str">
        <f t="shared" si="16"/>
        <v>****</v>
      </c>
      <c r="E220" s="185">
        <f t="shared" si="17"/>
        <v>42</v>
      </c>
      <c r="F220" s="185"/>
      <c r="G220" s="185" t="str">
        <f t="shared" si="18"/>
        <v>PLAN 3</v>
      </c>
      <c r="H220" s="186" t="str">
        <f t="shared" si="19"/>
        <v>ELV BC</v>
      </c>
      <c r="I220" s="197">
        <f>SUMIFS('SAGE IMPORT'!Y:Y,'SAGE IMPORT'!A:A,'SLAB-ROWS'!G220,'SAGE IMPORT'!B:B,'SLAB-ROWS'!H220,'SAGE IMPORT'!C:C,'SLAB-ROWS'!A220)</f>
        <v>1</v>
      </c>
      <c r="J220" s="198">
        <f>SUMIFS('SAGE IMPORT'!K:K,'SAGE IMPORT'!A:A,'SLAB-ROWS'!G220,'SAGE IMPORT'!B:B,'SLAB-ROWS'!H220,'SAGE IMPORT'!C:C,'SLAB-ROWS'!A220)</f>
        <v>0</v>
      </c>
      <c r="K220" s="199">
        <f>SUMIFS('SAGE IMPORT'!Q:Q,'SAGE IMPORT'!A:A,'SLAB-ROWS'!G220,'SAGE IMPORT'!B:B,'SLAB-ROWS'!H220,'SAGE IMPORT'!C:C,'SLAB-ROWS'!A220)</f>
        <v>5.07</v>
      </c>
      <c r="L220" s="199" t="s">
        <v>393</v>
      </c>
      <c r="M220" s="205">
        <f>SUMIFS('SAGE IMPORT'!E:E,'SAGE IMPORT'!A:A,'SLAB-ROWS'!G220,'SAGE IMPORT'!B:B,'SLAB-ROWS'!H220,'SAGE IMPORT'!C:C,'SLAB-ROWS'!A220)</f>
        <v>5.07</v>
      </c>
      <c r="N220" s="199" t="s">
        <v>393</v>
      </c>
    </row>
    <row r="221" spans="1:14" x14ac:dyDescent="0.2">
      <c r="A221" s="183" t="s">
        <v>119</v>
      </c>
      <c r="B221" s="184" t="s">
        <v>120</v>
      </c>
      <c r="C221" s="184"/>
      <c r="D221" s="185" t="str">
        <f t="shared" si="16"/>
        <v>****</v>
      </c>
      <c r="E221" s="185">
        <f t="shared" si="17"/>
        <v>42</v>
      </c>
      <c r="F221" s="185"/>
      <c r="G221" s="185" t="str">
        <f t="shared" si="18"/>
        <v>PLAN 3</v>
      </c>
      <c r="H221" s="186" t="str">
        <f t="shared" si="19"/>
        <v>ELV BC</v>
      </c>
      <c r="I221" s="197">
        <f>SUMIFS('SAGE IMPORT'!Y:Y,'SAGE IMPORT'!A:A,'SLAB-ROWS'!G221,'SAGE IMPORT'!B:B,'SLAB-ROWS'!H221,'SAGE IMPORT'!C:C,'SLAB-ROWS'!A221)</f>
        <v>0</v>
      </c>
      <c r="J221" s="198">
        <f>SUMIFS('SAGE IMPORT'!K:K,'SAGE IMPORT'!A:A,'SLAB-ROWS'!G221,'SAGE IMPORT'!B:B,'SLAB-ROWS'!H221,'SAGE IMPORT'!C:C,'SLAB-ROWS'!A221)</f>
        <v>0</v>
      </c>
      <c r="K221" s="199">
        <f>SUMIFS('SAGE IMPORT'!Q:Q,'SAGE IMPORT'!A:A,'SLAB-ROWS'!G221,'SAGE IMPORT'!B:B,'SLAB-ROWS'!H221,'SAGE IMPORT'!C:C,'SLAB-ROWS'!A221)</f>
        <v>0</v>
      </c>
      <c r="L221" s="199" t="s">
        <v>393</v>
      </c>
      <c r="M221" s="205">
        <f>SUMIFS('SAGE IMPORT'!E:E,'SAGE IMPORT'!A:A,'SLAB-ROWS'!G221,'SAGE IMPORT'!B:B,'SLAB-ROWS'!H221,'SAGE IMPORT'!C:C,'SLAB-ROWS'!A221)</f>
        <v>0</v>
      </c>
      <c r="N221" s="199" t="s">
        <v>393</v>
      </c>
    </row>
    <row r="222" spans="1:14" x14ac:dyDescent="0.2">
      <c r="A222" s="183"/>
      <c r="B222" s="184"/>
      <c r="C222" s="184"/>
      <c r="D222" s="185" t="str">
        <f t="shared" si="16"/>
        <v>****</v>
      </c>
      <c r="E222" s="185">
        <f t="shared" si="17"/>
        <v>42</v>
      </c>
      <c r="F222" s="185"/>
      <c r="G222" s="185" t="str">
        <f t="shared" si="18"/>
        <v>PLAN 3</v>
      </c>
      <c r="H222" s="186" t="str">
        <f t="shared" si="19"/>
        <v>ELV BC</v>
      </c>
      <c r="I222" s="197">
        <f>SUMIFS('SAGE IMPORT'!Y:Y,'SAGE IMPORT'!A:A,'SLAB-ROWS'!G222,'SAGE IMPORT'!B:B,'SLAB-ROWS'!H222,'SAGE IMPORT'!C:C,'SLAB-ROWS'!A222)</f>
        <v>0</v>
      </c>
      <c r="J222" s="198">
        <f>SUMIFS('SAGE IMPORT'!K:K,'SAGE IMPORT'!A:A,'SLAB-ROWS'!G222,'SAGE IMPORT'!B:B,'SLAB-ROWS'!H222,'SAGE IMPORT'!C:C,'SLAB-ROWS'!A222)</f>
        <v>0</v>
      </c>
      <c r="K222" s="199">
        <f>SUMIFS('SAGE IMPORT'!Q:Q,'SAGE IMPORT'!A:A,'SLAB-ROWS'!G222,'SAGE IMPORT'!B:B,'SLAB-ROWS'!H222,'SAGE IMPORT'!C:C,'SLAB-ROWS'!A222)</f>
        <v>0</v>
      </c>
      <c r="L222" s="199"/>
      <c r="M222" s="205">
        <f>SUMIFS('SAGE IMPORT'!E:E,'SAGE IMPORT'!A:A,'SLAB-ROWS'!G222,'SAGE IMPORT'!B:B,'SLAB-ROWS'!H222,'SAGE IMPORT'!C:C,'SLAB-ROWS'!A222)</f>
        <v>0</v>
      </c>
      <c r="N222" s="199"/>
    </row>
    <row r="223" spans="1:14" x14ac:dyDescent="0.2">
      <c r="A223" s="183" t="s">
        <v>124</v>
      </c>
      <c r="B223" s="184" t="s">
        <v>125</v>
      </c>
      <c r="C223" s="184"/>
      <c r="D223" s="185" t="str">
        <f t="shared" si="16"/>
        <v>****</v>
      </c>
      <c r="E223" s="185">
        <f t="shared" si="17"/>
        <v>42</v>
      </c>
      <c r="F223" s="185"/>
      <c r="G223" s="185" t="str">
        <f t="shared" si="18"/>
        <v>PLAN 3</v>
      </c>
      <c r="H223" s="186" t="str">
        <f t="shared" si="19"/>
        <v>ELV BC</v>
      </c>
      <c r="I223" s="197">
        <f>SUMIFS('SAGE IMPORT'!Y:Y,'SAGE IMPORT'!A:A,'SLAB-ROWS'!G223,'SAGE IMPORT'!B:B,'SLAB-ROWS'!H223,'SAGE IMPORT'!C:C,'SLAB-ROWS'!A223)</f>
        <v>0</v>
      </c>
      <c r="J223" s="198">
        <f>SUMIFS('SAGE IMPORT'!K:K,'SAGE IMPORT'!A:A,'SLAB-ROWS'!G223,'SAGE IMPORT'!B:B,'SLAB-ROWS'!H223,'SAGE IMPORT'!C:C,'SLAB-ROWS'!A223)</f>
        <v>0</v>
      </c>
      <c r="K223" s="199">
        <f>SUMIFS('SAGE IMPORT'!Q:Q,'SAGE IMPORT'!A:A,'SLAB-ROWS'!G223,'SAGE IMPORT'!B:B,'SLAB-ROWS'!H223,'SAGE IMPORT'!C:C,'SLAB-ROWS'!A223)</f>
        <v>0</v>
      </c>
      <c r="L223" s="199" t="s">
        <v>354</v>
      </c>
      <c r="M223" s="205">
        <f>SUMIFS('SAGE IMPORT'!E:E,'SAGE IMPORT'!A:A,'SLAB-ROWS'!G223,'SAGE IMPORT'!B:B,'SLAB-ROWS'!H223,'SAGE IMPORT'!C:C,'SLAB-ROWS'!A223)</f>
        <v>0</v>
      </c>
      <c r="N223" s="199" t="s">
        <v>354</v>
      </c>
    </row>
    <row r="224" spans="1:14" x14ac:dyDescent="0.2">
      <c r="A224" s="183" t="s">
        <v>121</v>
      </c>
      <c r="B224" s="184" t="s">
        <v>126</v>
      </c>
      <c r="C224" s="184"/>
      <c r="D224" s="185" t="str">
        <f t="shared" si="16"/>
        <v>****</v>
      </c>
      <c r="E224" s="185">
        <f t="shared" si="17"/>
        <v>42</v>
      </c>
      <c r="F224" s="185"/>
      <c r="G224" s="185" t="str">
        <f t="shared" si="18"/>
        <v>PLAN 3</v>
      </c>
      <c r="H224" s="186" t="str">
        <f t="shared" si="19"/>
        <v>ELV BC</v>
      </c>
      <c r="I224" s="197">
        <f>SUMIFS('SAGE IMPORT'!Y:Y,'SAGE IMPORT'!A:A,'SLAB-ROWS'!G224,'SAGE IMPORT'!B:B,'SLAB-ROWS'!H224,'SAGE IMPORT'!C:C,'SLAB-ROWS'!A224)</f>
        <v>0</v>
      </c>
      <c r="J224" s="198">
        <f>SUMIFS('SAGE IMPORT'!K:K,'SAGE IMPORT'!A:A,'SLAB-ROWS'!G224,'SAGE IMPORT'!B:B,'SLAB-ROWS'!H224,'SAGE IMPORT'!C:C,'SLAB-ROWS'!A224)</f>
        <v>0</v>
      </c>
      <c r="K224" s="199">
        <f>SUMIFS('SAGE IMPORT'!Q:Q,'SAGE IMPORT'!A:A,'SLAB-ROWS'!G224,'SAGE IMPORT'!B:B,'SLAB-ROWS'!H224,'SAGE IMPORT'!C:C,'SLAB-ROWS'!A224)</f>
        <v>0</v>
      </c>
      <c r="L224" s="199" t="s">
        <v>396</v>
      </c>
      <c r="M224" s="205">
        <f>SUMIFS('SAGE IMPORT'!E:E,'SAGE IMPORT'!A:A,'SLAB-ROWS'!G224,'SAGE IMPORT'!B:B,'SLAB-ROWS'!H224,'SAGE IMPORT'!C:C,'SLAB-ROWS'!A224)</f>
        <v>0</v>
      </c>
      <c r="N224" s="199" t="s">
        <v>396</v>
      </c>
    </row>
    <row r="225" spans="1:14" x14ac:dyDescent="0.2">
      <c r="A225" s="183" t="s">
        <v>122</v>
      </c>
      <c r="B225" s="184" t="s">
        <v>127</v>
      </c>
      <c r="C225" s="184"/>
      <c r="D225" s="185" t="str">
        <f t="shared" si="16"/>
        <v>****</v>
      </c>
      <c r="E225" s="185">
        <f t="shared" si="17"/>
        <v>42</v>
      </c>
      <c r="F225" s="185"/>
      <c r="G225" s="185" t="str">
        <f t="shared" si="18"/>
        <v>PLAN 3</v>
      </c>
      <c r="H225" s="186" t="str">
        <f t="shared" si="19"/>
        <v>ELV BC</v>
      </c>
      <c r="I225" s="197">
        <f>SUMIFS('SAGE IMPORT'!Y:Y,'SAGE IMPORT'!A:A,'SLAB-ROWS'!G225,'SAGE IMPORT'!B:B,'SLAB-ROWS'!H225,'SAGE IMPORT'!C:C,'SLAB-ROWS'!A225)</f>
        <v>0</v>
      </c>
      <c r="J225" s="198">
        <f>SUMIFS('SAGE IMPORT'!K:K,'SAGE IMPORT'!A:A,'SLAB-ROWS'!G225,'SAGE IMPORT'!B:B,'SLAB-ROWS'!H225,'SAGE IMPORT'!C:C,'SLAB-ROWS'!A225)</f>
        <v>0</v>
      </c>
      <c r="K225" s="199">
        <f>SUMIFS('SAGE IMPORT'!Q:Q,'SAGE IMPORT'!A:A,'SLAB-ROWS'!G225,'SAGE IMPORT'!B:B,'SLAB-ROWS'!H225,'SAGE IMPORT'!C:C,'SLAB-ROWS'!A225)</f>
        <v>0</v>
      </c>
      <c r="L225" s="199" t="s">
        <v>396</v>
      </c>
      <c r="M225" s="205">
        <f>SUMIFS('SAGE IMPORT'!E:E,'SAGE IMPORT'!A:A,'SLAB-ROWS'!G225,'SAGE IMPORT'!B:B,'SLAB-ROWS'!H225,'SAGE IMPORT'!C:C,'SLAB-ROWS'!A225)</f>
        <v>0</v>
      </c>
      <c r="N225" s="199" t="s">
        <v>396</v>
      </c>
    </row>
    <row r="226" spans="1:14" x14ac:dyDescent="0.2">
      <c r="A226" s="183" t="s">
        <v>123</v>
      </c>
      <c r="B226" s="184" t="s">
        <v>128</v>
      </c>
      <c r="C226" s="184"/>
      <c r="D226" s="185" t="str">
        <f t="shared" si="16"/>
        <v>****</v>
      </c>
      <c r="E226" s="185">
        <f t="shared" si="17"/>
        <v>42</v>
      </c>
      <c r="F226" s="185"/>
      <c r="G226" s="185" t="str">
        <f t="shared" si="18"/>
        <v>PLAN 3</v>
      </c>
      <c r="H226" s="186" t="str">
        <f t="shared" si="19"/>
        <v>ELV BC</v>
      </c>
      <c r="I226" s="197">
        <f>SUMIFS('SAGE IMPORT'!Y:Y,'SAGE IMPORT'!A:A,'SLAB-ROWS'!G226,'SAGE IMPORT'!B:B,'SLAB-ROWS'!H226,'SAGE IMPORT'!C:C,'SLAB-ROWS'!A226)</f>
        <v>0</v>
      </c>
      <c r="J226" s="198">
        <f>SUMIFS('SAGE IMPORT'!K:K,'SAGE IMPORT'!A:A,'SLAB-ROWS'!G226,'SAGE IMPORT'!B:B,'SLAB-ROWS'!H226,'SAGE IMPORT'!C:C,'SLAB-ROWS'!A226)</f>
        <v>0</v>
      </c>
      <c r="K226" s="199">
        <f>SUMIFS('SAGE IMPORT'!Q:Q,'SAGE IMPORT'!A:A,'SLAB-ROWS'!G226,'SAGE IMPORT'!B:B,'SLAB-ROWS'!H226,'SAGE IMPORT'!C:C,'SLAB-ROWS'!A226)</f>
        <v>0</v>
      </c>
      <c r="L226" s="199" t="s">
        <v>396</v>
      </c>
      <c r="M226" s="205">
        <f>SUMIFS('SAGE IMPORT'!E:E,'SAGE IMPORT'!A:A,'SLAB-ROWS'!G226,'SAGE IMPORT'!B:B,'SLAB-ROWS'!H226,'SAGE IMPORT'!C:C,'SLAB-ROWS'!A226)</f>
        <v>0</v>
      </c>
      <c r="N226" s="199" t="s">
        <v>396</v>
      </c>
    </row>
    <row r="227" spans="1:14" x14ac:dyDescent="0.2">
      <c r="A227" s="183" t="s">
        <v>76</v>
      </c>
      <c r="B227" s="184" t="s">
        <v>129</v>
      </c>
      <c r="C227" s="184"/>
      <c r="D227" s="185" t="str">
        <f t="shared" si="16"/>
        <v>****</v>
      </c>
      <c r="E227" s="185">
        <f t="shared" si="17"/>
        <v>42</v>
      </c>
      <c r="F227" s="185"/>
      <c r="G227" s="185" t="str">
        <f t="shared" si="18"/>
        <v>PLAN 3</v>
      </c>
      <c r="H227" s="186" t="str">
        <f t="shared" si="19"/>
        <v>ELV BC</v>
      </c>
      <c r="I227" s="197">
        <f>SUMIFS('SAGE IMPORT'!Y:Y,'SAGE IMPORT'!A:A,'SLAB-ROWS'!G227,'SAGE IMPORT'!B:B,'SLAB-ROWS'!H227,'SAGE IMPORT'!C:C,'SLAB-ROWS'!A227)</f>
        <v>0</v>
      </c>
      <c r="J227" s="198">
        <f>SUMIFS('SAGE IMPORT'!K:K,'SAGE IMPORT'!A:A,'SLAB-ROWS'!G227,'SAGE IMPORT'!B:B,'SLAB-ROWS'!H227,'SAGE IMPORT'!C:C,'SLAB-ROWS'!A227)</f>
        <v>0</v>
      </c>
      <c r="K227" s="199">
        <f>SUMIFS('SAGE IMPORT'!Q:Q,'SAGE IMPORT'!A:A,'SLAB-ROWS'!G227,'SAGE IMPORT'!B:B,'SLAB-ROWS'!H227,'SAGE IMPORT'!C:C,'SLAB-ROWS'!A227)</f>
        <v>0</v>
      </c>
      <c r="L227" s="199" t="s">
        <v>395</v>
      </c>
      <c r="M227" s="205">
        <f>SUMIFS('SAGE IMPORT'!E:E,'SAGE IMPORT'!A:A,'SLAB-ROWS'!G227,'SAGE IMPORT'!B:B,'SLAB-ROWS'!H227,'SAGE IMPORT'!C:C,'SLAB-ROWS'!A227)</f>
        <v>0</v>
      </c>
      <c r="N227" s="199" t="s">
        <v>395</v>
      </c>
    </row>
    <row r="228" spans="1:14" x14ac:dyDescent="0.2">
      <c r="A228" s="183"/>
      <c r="B228" s="451" t="s">
        <v>621</v>
      </c>
      <c r="C228" s="452"/>
      <c r="D228" s="453"/>
      <c r="E228" s="453"/>
      <c r="F228" s="453"/>
      <c r="G228" s="453" t="str">
        <f t="shared" si="18"/>
        <v>PLAN 3</v>
      </c>
      <c r="H228" s="454" t="str">
        <f t="shared" si="19"/>
        <v>ELV BC</v>
      </c>
      <c r="I228" s="455"/>
      <c r="J228" s="456"/>
      <c r="K228" s="457">
        <f>SUMIFS('SAGE IMPORT'!Q:Q,'SAGE IMPORT'!A:A,'SLAB-ROWS'!G228,'SAGE IMPORT'!B:B,'SLAB-ROWS'!H228,'SAGE IMPORT'!D:D,'SLAB-ROWS'!B228)</f>
        <v>0</v>
      </c>
      <c r="L228" s="457" t="s">
        <v>395</v>
      </c>
      <c r="M228" s="458"/>
      <c r="N228" s="457"/>
    </row>
    <row r="229" spans="1:14" x14ac:dyDescent="0.2">
      <c r="A229" s="183" t="s">
        <v>130</v>
      </c>
      <c r="B229" s="184" t="s">
        <v>131</v>
      </c>
      <c r="C229" s="184"/>
      <c r="D229" s="185" t="str">
        <f>D227</f>
        <v>****</v>
      </c>
      <c r="E229" s="185">
        <f>E227</f>
        <v>42</v>
      </c>
      <c r="F229" s="185"/>
      <c r="G229" s="185" t="str">
        <f>G227</f>
        <v>PLAN 3</v>
      </c>
      <c r="H229" s="186" t="str">
        <f>H227</f>
        <v>ELV BC</v>
      </c>
      <c r="I229" s="197">
        <f>SUMIFS('SAGE IMPORT'!Y:Y,'SAGE IMPORT'!A:A,'SLAB-ROWS'!G229,'SAGE IMPORT'!B:B,'SLAB-ROWS'!H229,'SAGE IMPORT'!C:C,'SLAB-ROWS'!A229)</f>
        <v>0</v>
      </c>
      <c r="J229" s="198">
        <f>SUMIFS('SAGE IMPORT'!K:K,'SAGE IMPORT'!A:A,'SLAB-ROWS'!G229,'SAGE IMPORT'!B:B,'SLAB-ROWS'!H229,'SAGE IMPORT'!C:C,'SLAB-ROWS'!A229)</f>
        <v>0</v>
      </c>
      <c r="K229" s="199">
        <f>SUMIFS('SAGE IMPORT'!Q:Q,'SAGE IMPORT'!A:A,'SLAB-ROWS'!G229,'SAGE IMPORT'!B:B,'SLAB-ROWS'!H229,'SAGE IMPORT'!C:C,'SLAB-ROWS'!A229)</f>
        <v>0</v>
      </c>
      <c r="L229" s="199" t="s">
        <v>395</v>
      </c>
      <c r="M229" s="205">
        <f>SUMIFS('SAGE IMPORT'!E:E,'SAGE IMPORT'!A:A,'SLAB-ROWS'!G229,'SAGE IMPORT'!B:B,'SLAB-ROWS'!H229,'SAGE IMPORT'!C:C,'SLAB-ROWS'!A229)</f>
        <v>0</v>
      </c>
      <c r="N229" s="199" t="s">
        <v>395</v>
      </c>
    </row>
    <row r="230" spans="1:14" x14ac:dyDescent="0.2">
      <c r="A230" s="183"/>
      <c r="B230" s="184"/>
      <c r="C230" s="184"/>
      <c r="D230" s="185" t="str">
        <f t="shared" si="16"/>
        <v>****</v>
      </c>
      <c r="E230" s="185">
        <f t="shared" si="17"/>
        <v>42</v>
      </c>
      <c r="F230" s="185"/>
      <c r="G230" s="185" t="str">
        <f t="shared" si="18"/>
        <v>PLAN 3</v>
      </c>
      <c r="H230" s="186" t="str">
        <f t="shared" si="19"/>
        <v>ELV BC</v>
      </c>
      <c r="I230" s="197">
        <f>SUMIFS('SAGE IMPORT'!Y:Y,'SAGE IMPORT'!A:A,'SLAB-ROWS'!G230,'SAGE IMPORT'!B:B,'SLAB-ROWS'!H230,'SAGE IMPORT'!C:C,'SLAB-ROWS'!A230)</f>
        <v>0</v>
      </c>
      <c r="J230" s="198">
        <f>SUMIFS('SAGE IMPORT'!K:K,'SAGE IMPORT'!A:A,'SLAB-ROWS'!G230,'SAGE IMPORT'!B:B,'SLAB-ROWS'!H230,'SAGE IMPORT'!C:C,'SLAB-ROWS'!A230)</f>
        <v>0</v>
      </c>
      <c r="K230" s="199">
        <f>SUMIFS('SAGE IMPORT'!Q:Q,'SAGE IMPORT'!A:A,'SLAB-ROWS'!G230,'SAGE IMPORT'!B:B,'SLAB-ROWS'!H230,'SAGE IMPORT'!C:C,'SLAB-ROWS'!A230)</f>
        <v>0</v>
      </c>
      <c r="L230" s="199"/>
      <c r="M230" s="205">
        <f>SUMIFS('SAGE IMPORT'!E:E,'SAGE IMPORT'!A:A,'SLAB-ROWS'!G230,'SAGE IMPORT'!B:B,'SLAB-ROWS'!H230,'SAGE IMPORT'!C:C,'SLAB-ROWS'!A230)</f>
        <v>0</v>
      </c>
      <c r="N230" s="199"/>
    </row>
    <row r="231" spans="1:14" x14ac:dyDescent="0.2">
      <c r="A231" s="183" t="s">
        <v>39</v>
      </c>
      <c r="B231" s="184" t="s">
        <v>40</v>
      </c>
      <c r="C231" s="184"/>
      <c r="D231" s="185" t="str">
        <f t="shared" si="16"/>
        <v>****</v>
      </c>
      <c r="E231" s="185">
        <f t="shared" si="17"/>
        <v>42</v>
      </c>
      <c r="F231" s="185"/>
      <c r="G231" s="185" t="str">
        <f t="shared" si="18"/>
        <v>PLAN 3</v>
      </c>
      <c r="H231" s="186" t="str">
        <f t="shared" si="19"/>
        <v>ELV BC</v>
      </c>
      <c r="I231" s="197">
        <f>SUMIFS('SAGE IMPORT'!Y:Y,'SAGE IMPORT'!A:A,'SLAB-ROWS'!G231,'SAGE IMPORT'!B:B,'SLAB-ROWS'!H231,'SAGE IMPORT'!C:C,'SLAB-ROWS'!A231)</f>
        <v>252</v>
      </c>
      <c r="J231" s="198">
        <f>SUMIFS('SAGE IMPORT'!K:K,'SAGE IMPORT'!A:A,'SLAB-ROWS'!G231,'SAGE IMPORT'!B:B,'SLAB-ROWS'!H231,'SAGE IMPORT'!C:C,'SLAB-ROWS'!A231)</f>
        <v>12.35</v>
      </c>
      <c r="K231" s="199">
        <f>SUMIFS('SAGE IMPORT'!Q:Q,'SAGE IMPORT'!A:A,'SLAB-ROWS'!G231,'SAGE IMPORT'!B:B,'SLAB-ROWS'!H231,'SAGE IMPORT'!C:C,'SLAB-ROWS'!A231)</f>
        <v>0</v>
      </c>
      <c r="L231" s="199" t="s">
        <v>391</v>
      </c>
      <c r="M231" s="205">
        <f>SUMIFS('SAGE IMPORT'!E:E,'SAGE IMPORT'!A:A,'SLAB-ROWS'!G231,'SAGE IMPORT'!B:B,'SLAB-ROWS'!H231,'SAGE IMPORT'!C:C,'SLAB-ROWS'!A231)</f>
        <v>1605.02</v>
      </c>
      <c r="N231" s="199" t="s">
        <v>391</v>
      </c>
    </row>
    <row r="232" spans="1:14" x14ac:dyDescent="0.2">
      <c r="A232" s="183" t="s">
        <v>132</v>
      </c>
      <c r="B232" s="184" t="s">
        <v>135</v>
      </c>
      <c r="C232" s="184"/>
      <c r="D232" s="185" t="str">
        <f t="shared" si="16"/>
        <v>****</v>
      </c>
      <c r="E232" s="185">
        <f t="shared" si="17"/>
        <v>42</v>
      </c>
      <c r="F232" s="185"/>
      <c r="G232" s="185" t="str">
        <f t="shared" si="18"/>
        <v>PLAN 3</v>
      </c>
      <c r="H232" s="186" t="str">
        <f t="shared" si="19"/>
        <v>ELV BC</v>
      </c>
      <c r="I232" s="197">
        <f>SUMIFS('SAGE IMPORT'!Y:Y,'SAGE IMPORT'!A:A,'SLAB-ROWS'!G232,'SAGE IMPORT'!B:B,'SLAB-ROWS'!H232,'SAGE IMPORT'!C:C,'SLAB-ROWS'!A232)</f>
        <v>0</v>
      </c>
      <c r="J232" s="198">
        <f>SUMIFS('SAGE IMPORT'!K:K,'SAGE IMPORT'!A:A,'SLAB-ROWS'!G232,'SAGE IMPORT'!B:B,'SLAB-ROWS'!H232,'SAGE IMPORT'!C:C,'SLAB-ROWS'!A232)</f>
        <v>0</v>
      </c>
      <c r="K232" s="199">
        <f>SUMIFS('SAGE IMPORT'!Q:Q,'SAGE IMPORT'!A:A,'SLAB-ROWS'!G232,'SAGE IMPORT'!B:B,'SLAB-ROWS'!H232,'SAGE IMPORT'!C:C,'SLAB-ROWS'!A232)</f>
        <v>0</v>
      </c>
      <c r="L232" s="199" t="s">
        <v>391</v>
      </c>
      <c r="M232" s="205">
        <f>SUMIFS('SAGE IMPORT'!E:E,'SAGE IMPORT'!A:A,'SLAB-ROWS'!G232,'SAGE IMPORT'!B:B,'SLAB-ROWS'!H232,'SAGE IMPORT'!C:C,'SLAB-ROWS'!A232)</f>
        <v>0</v>
      </c>
      <c r="N232" s="199" t="s">
        <v>391</v>
      </c>
    </row>
    <row r="233" spans="1:14" x14ac:dyDescent="0.2">
      <c r="A233" s="183" t="s">
        <v>133</v>
      </c>
      <c r="B233" s="184" t="s">
        <v>136</v>
      </c>
      <c r="C233" s="184"/>
      <c r="D233" s="185" t="str">
        <f t="shared" si="16"/>
        <v>****</v>
      </c>
      <c r="E233" s="185">
        <f t="shared" si="17"/>
        <v>42</v>
      </c>
      <c r="F233" s="185"/>
      <c r="G233" s="185" t="str">
        <f t="shared" si="18"/>
        <v>PLAN 3</v>
      </c>
      <c r="H233" s="186" t="str">
        <f t="shared" si="19"/>
        <v>ELV BC</v>
      </c>
      <c r="I233" s="197">
        <f>SUMIFS('SAGE IMPORT'!Y:Y,'SAGE IMPORT'!A:A,'SLAB-ROWS'!G233,'SAGE IMPORT'!B:B,'SLAB-ROWS'!H233,'SAGE IMPORT'!C:C,'SLAB-ROWS'!A233)</f>
        <v>0</v>
      </c>
      <c r="J233" s="198">
        <f>SUMIFS('SAGE IMPORT'!K:K,'SAGE IMPORT'!A:A,'SLAB-ROWS'!G233,'SAGE IMPORT'!B:B,'SLAB-ROWS'!H233,'SAGE IMPORT'!C:C,'SLAB-ROWS'!A233)</f>
        <v>0</v>
      </c>
      <c r="K233" s="199">
        <f>SUMIFS('SAGE IMPORT'!Q:Q,'SAGE IMPORT'!A:A,'SLAB-ROWS'!G233,'SAGE IMPORT'!B:B,'SLAB-ROWS'!H233,'SAGE IMPORT'!C:C,'SLAB-ROWS'!A233)</f>
        <v>0</v>
      </c>
      <c r="L233" s="199" t="s">
        <v>391</v>
      </c>
      <c r="M233" s="205">
        <f>SUMIFS('SAGE IMPORT'!E:E,'SAGE IMPORT'!A:A,'SLAB-ROWS'!G233,'SAGE IMPORT'!B:B,'SLAB-ROWS'!H233,'SAGE IMPORT'!C:C,'SLAB-ROWS'!A233)</f>
        <v>0</v>
      </c>
      <c r="N233" s="199" t="s">
        <v>391</v>
      </c>
    </row>
    <row r="234" spans="1:14" x14ac:dyDescent="0.2">
      <c r="A234" s="183" t="s">
        <v>134</v>
      </c>
      <c r="B234" s="184" t="s">
        <v>137</v>
      </c>
      <c r="C234" s="184"/>
      <c r="D234" s="185" t="str">
        <f t="shared" si="16"/>
        <v>****</v>
      </c>
      <c r="E234" s="185">
        <f t="shared" si="17"/>
        <v>42</v>
      </c>
      <c r="F234" s="185"/>
      <c r="G234" s="185" t="str">
        <f t="shared" si="18"/>
        <v>PLAN 3</v>
      </c>
      <c r="H234" s="186" t="str">
        <f t="shared" si="19"/>
        <v>ELV BC</v>
      </c>
      <c r="I234" s="197">
        <f>SUMIFS('SAGE IMPORT'!Y:Y,'SAGE IMPORT'!A:A,'SLAB-ROWS'!G234,'SAGE IMPORT'!B:B,'SLAB-ROWS'!H234,'SAGE IMPORT'!C:C,'SLAB-ROWS'!A234)</f>
        <v>0</v>
      </c>
      <c r="J234" s="198">
        <f>SUMIFS('SAGE IMPORT'!K:K,'SAGE IMPORT'!A:A,'SLAB-ROWS'!G234,'SAGE IMPORT'!B:B,'SLAB-ROWS'!H234,'SAGE IMPORT'!C:C,'SLAB-ROWS'!A234)</f>
        <v>0</v>
      </c>
      <c r="K234" s="199">
        <f>SUMIFS('SAGE IMPORT'!Q:Q,'SAGE IMPORT'!A:A,'SLAB-ROWS'!G234,'SAGE IMPORT'!B:B,'SLAB-ROWS'!H234,'SAGE IMPORT'!C:C,'SLAB-ROWS'!A234)</f>
        <v>0</v>
      </c>
      <c r="L234" s="199" t="s">
        <v>398</v>
      </c>
      <c r="M234" s="205">
        <f>SUMIFS('SAGE IMPORT'!E:E,'SAGE IMPORT'!A:A,'SLAB-ROWS'!G234,'SAGE IMPORT'!B:B,'SLAB-ROWS'!H234,'SAGE IMPORT'!C:C,'SLAB-ROWS'!A234)</f>
        <v>0</v>
      </c>
      <c r="N234" s="199" t="s">
        <v>398</v>
      </c>
    </row>
    <row r="235" spans="1:14" x14ac:dyDescent="0.2">
      <c r="A235" s="183" t="s">
        <v>497</v>
      </c>
      <c r="B235" s="184" t="s">
        <v>505</v>
      </c>
      <c r="C235" s="184"/>
      <c r="D235" s="185" t="str">
        <f t="shared" si="16"/>
        <v>****</v>
      </c>
      <c r="E235" s="185">
        <f t="shared" si="17"/>
        <v>42</v>
      </c>
      <c r="F235" s="185"/>
      <c r="G235" s="185" t="str">
        <f t="shared" si="18"/>
        <v>PLAN 3</v>
      </c>
      <c r="H235" s="186" t="str">
        <f t="shared" si="19"/>
        <v>ELV BC</v>
      </c>
      <c r="I235" s="197">
        <f>SUMIFS('SAGE IMPORT'!Y:Y,'SAGE IMPORT'!A:A,'SLAB-ROWS'!G235,'SAGE IMPORT'!B:B,'SLAB-ROWS'!H235,'SAGE IMPORT'!C:C,'SLAB-ROWS'!A235)</f>
        <v>0</v>
      </c>
      <c r="J235" s="198">
        <f>SUMIFS('SAGE IMPORT'!K:K,'SAGE IMPORT'!A:A,'SLAB-ROWS'!G235,'SAGE IMPORT'!B:B,'SLAB-ROWS'!H235,'SAGE IMPORT'!C:C,'SLAB-ROWS'!A235)</f>
        <v>0</v>
      </c>
      <c r="K235" s="199">
        <f>SUMIFS('SAGE IMPORT'!Q:Q,'SAGE IMPORT'!A:A,'SLAB-ROWS'!G235,'SAGE IMPORT'!B:B,'SLAB-ROWS'!H235,'SAGE IMPORT'!C:C,'SLAB-ROWS'!A235)</f>
        <v>0</v>
      </c>
      <c r="L235" s="199" t="s">
        <v>397</v>
      </c>
      <c r="M235" s="205">
        <f>SUMIFS('SAGE IMPORT'!E:E,'SAGE IMPORT'!A:A,'SLAB-ROWS'!G235,'SAGE IMPORT'!B:B,'SLAB-ROWS'!H235,'SAGE IMPORT'!C:C,'SLAB-ROWS'!A235)</f>
        <v>0</v>
      </c>
      <c r="N235" s="199" t="s">
        <v>391</v>
      </c>
    </row>
    <row r="236" spans="1:14" x14ac:dyDescent="0.2">
      <c r="A236" s="183" t="s">
        <v>501</v>
      </c>
      <c r="B236" s="184" t="s">
        <v>506</v>
      </c>
      <c r="C236" s="184"/>
      <c r="D236" s="185" t="str">
        <f t="shared" si="16"/>
        <v>****</v>
      </c>
      <c r="E236" s="185">
        <f t="shared" si="17"/>
        <v>42</v>
      </c>
      <c r="F236" s="185"/>
      <c r="G236" s="185" t="str">
        <f t="shared" si="18"/>
        <v>PLAN 3</v>
      </c>
      <c r="H236" s="186" t="str">
        <f t="shared" si="19"/>
        <v>ELV BC</v>
      </c>
      <c r="I236" s="197">
        <f>SUMIFS('SAGE IMPORT'!Y:Y,'SAGE IMPORT'!A:A,'SLAB-ROWS'!G236,'SAGE IMPORT'!B:B,'SLAB-ROWS'!H236,'SAGE IMPORT'!C:C,'SLAB-ROWS'!A236)</f>
        <v>0</v>
      </c>
      <c r="J236" s="198">
        <f>SUMIFS('SAGE IMPORT'!K:K,'SAGE IMPORT'!A:A,'SLAB-ROWS'!G236,'SAGE IMPORT'!B:B,'SLAB-ROWS'!H236,'SAGE IMPORT'!C:C,'SLAB-ROWS'!A236)</f>
        <v>0</v>
      </c>
      <c r="K236" s="199">
        <f>SUMIFS('SAGE IMPORT'!Q:Q,'SAGE IMPORT'!A:A,'SLAB-ROWS'!G236,'SAGE IMPORT'!B:B,'SLAB-ROWS'!H236,'SAGE IMPORT'!C:C,'SLAB-ROWS'!A236)</f>
        <v>0</v>
      </c>
      <c r="L236" s="199" t="s">
        <v>397</v>
      </c>
      <c r="M236" s="205">
        <f>SUMIFS('SAGE IMPORT'!E:E,'SAGE IMPORT'!A:A,'SLAB-ROWS'!G236,'SAGE IMPORT'!B:B,'SLAB-ROWS'!H236,'SAGE IMPORT'!C:C,'SLAB-ROWS'!A236)</f>
        <v>0</v>
      </c>
      <c r="N236" s="199" t="s">
        <v>391</v>
      </c>
    </row>
    <row r="237" spans="1:14" x14ac:dyDescent="0.2">
      <c r="A237" s="183" t="s">
        <v>502</v>
      </c>
      <c r="B237" s="184" t="s">
        <v>507</v>
      </c>
      <c r="C237" s="184"/>
      <c r="D237" s="185" t="str">
        <f t="shared" si="16"/>
        <v>****</v>
      </c>
      <c r="E237" s="185">
        <f t="shared" si="17"/>
        <v>42</v>
      </c>
      <c r="F237" s="185"/>
      <c r="G237" s="185" t="str">
        <f t="shared" si="18"/>
        <v>PLAN 3</v>
      </c>
      <c r="H237" s="186" t="str">
        <f t="shared" si="19"/>
        <v>ELV BC</v>
      </c>
      <c r="I237" s="197">
        <f>SUMIFS('SAGE IMPORT'!Y:Y,'SAGE IMPORT'!A:A,'SLAB-ROWS'!G237,'SAGE IMPORT'!B:B,'SLAB-ROWS'!H237,'SAGE IMPORT'!C:C,'SLAB-ROWS'!A237)</f>
        <v>0</v>
      </c>
      <c r="J237" s="198">
        <f>SUMIFS('SAGE IMPORT'!K:K,'SAGE IMPORT'!A:A,'SLAB-ROWS'!G237,'SAGE IMPORT'!B:B,'SLAB-ROWS'!H237,'SAGE IMPORT'!C:C,'SLAB-ROWS'!A237)</f>
        <v>0</v>
      </c>
      <c r="K237" s="199">
        <f>SUMIFS('SAGE IMPORT'!Q:Q,'SAGE IMPORT'!A:A,'SLAB-ROWS'!G237,'SAGE IMPORT'!B:B,'SLAB-ROWS'!H237,'SAGE IMPORT'!C:C,'SLAB-ROWS'!A237)</f>
        <v>0</v>
      </c>
      <c r="L237" s="199" t="s">
        <v>397</v>
      </c>
      <c r="M237" s="205">
        <f>SUMIFS('SAGE IMPORT'!E:E,'SAGE IMPORT'!A:A,'SLAB-ROWS'!G237,'SAGE IMPORT'!B:B,'SLAB-ROWS'!H237,'SAGE IMPORT'!C:C,'SLAB-ROWS'!A237)</f>
        <v>0</v>
      </c>
      <c r="N237" s="199" t="s">
        <v>391</v>
      </c>
    </row>
    <row r="238" spans="1:14" x14ac:dyDescent="0.2">
      <c r="A238" s="183" t="s">
        <v>503</v>
      </c>
      <c r="B238" s="184" t="s">
        <v>508</v>
      </c>
      <c r="C238" s="184"/>
      <c r="D238" s="185" t="str">
        <f t="shared" si="16"/>
        <v>****</v>
      </c>
      <c r="E238" s="185">
        <f t="shared" si="17"/>
        <v>42</v>
      </c>
      <c r="F238" s="185"/>
      <c r="G238" s="185" t="str">
        <f t="shared" si="18"/>
        <v>PLAN 3</v>
      </c>
      <c r="H238" s="186" t="str">
        <f t="shared" si="19"/>
        <v>ELV BC</v>
      </c>
      <c r="I238" s="197">
        <f>SUMIFS('SAGE IMPORT'!Y:Y,'SAGE IMPORT'!A:A,'SLAB-ROWS'!G238,'SAGE IMPORT'!B:B,'SLAB-ROWS'!H238,'SAGE IMPORT'!C:C,'SLAB-ROWS'!A238)</f>
        <v>0</v>
      </c>
      <c r="J238" s="198">
        <f>SUMIFS('SAGE IMPORT'!K:K,'SAGE IMPORT'!A:A,'SLAB-ROWS'!G238,'SAGE IMPORT'!B:B,'SLAB-ROWS'!H238,'SAGE IMPORT'!C:C,'SLAB-ROWS'!A238)</f>
        <v>0</v>
      </c>
      <c r="K238" s="199">
        <f>SUMIFS('SAGE IMPORT'!Q:Q,'SAGE IMPORT'!A:A,'SLAB-ROWS'!G238,'SAGE IMPORT'!B:B,'SLAB-ROWS'!H238,'SAGE IMPORT'!C:C,'SLAB-ROWS'!A238)</f>
        <v>0</v>
      </c>
      <c r="L238" s="199" t="s">
        <v>397</v>
      </c>
      <c r="M238" s="205">
        <f>SUMIFS('SAGE IMPORT'!E:E,'SAGE IMPORT'!A:A,'SLAB-ROWS'!G238,'SAGE IMPORT'!B:B,'SLAB-ROWS'!H238,'SAGE IMPORT'!C:C,'SLAB-ROWS'!A238)</f>
        <v>0</v>
      </c>
      <c r="N238" s="199" t="s">
        <v>391</v>
      </c>
    </row>
    <row r="239" spans="1:14" x14ac:dyDescent="0.2">
      <c r="A239" s="183" t="s">
        <v>504</v>
      </c>
      <c r="B239" s="184" t="s">
        <v>509</v>
      </c>
      <c r="C239" s="184"/>
      <c r="D239" s="185" t="str">
        <f t="shared" si="16"/>
        <v>****</v>
      </c>
      <c r="E239" s="185">
        <f t="shared" si="17"/>
        <v>42</v>
      </c>
      <c r="F239" s="185"/>
      <c r="G239" s="185" t="str">
        <f t="shared" si="18"/>
        <v>PLAN 3</v>
      </c>
      <c r="H239" s="186" t="str">
        <f t="shared" si="19"/>
        <v>ELV BC</v>
      </c>
      <c r="I239" s="197">
        <f>SUMIFS('SAGE IMPORT'!Y:Y,'SAGE IMPORT'!A:A,'SLAB-ROWS'!G239,'SAGE IMPORT'!B:B,'SLAB-ROWS'!H239,'SAGE IMPORT'!C:C,'SLAB-ROWS'!A239)</f>
        <v>0</v>
      </c>
      <c r="J239" s="198">
        <f>SUMIFS('SAGE IMPORT'!K:K,'SAGE IMPORT'!A:A,'SLAB-ROWS'!G239,'SAGE IMPORT'!B:B,'SLAB-ROWS'!H239,'SAGE IMPORT'!C:C,'SLAB-ROWS'!A239)</f>
        <v>0</v>
      </c>
      <c r="K239" s="199">
        <f>SUMIFS('SAGE IMPORT'!Q:Q,'SAGE IMPORT'!A:A,'SLAB-ROWS'!G239,'SAGE IMPORT'!B:B,'SLAB-ROWS'!H239,'SAGE IMPORT'!C:C,'SLAB-ROWS'!A239)</f>
        <v>0</v>
      </c>
      <c r="L239" s="199" t="s">
        <v>397</v>
      </c>
      <c r="M239" s="205">
        <f>SUMIFS('SAGE IMPORT'!E:E,'SAGE IMPORT'!A:A,'SLAB-ROWS'!G239,'SAGE IMPORT'!B:B,'SLAB-ROWS'!H239,'SAGE IMPORT'!C:C,'SLAB-ROWS'!A239)</f>
        <v>0</v>
      </c>
      <c r="N239" s="199" t="s">
        <v>391</v>
      </c>
    </row>
    <row r="240" spans="1:14" x14ac:dyDescent="0.2">
      <c r="A240" s="183" t="s">
        <v>41</v>
      </c>
      <c r="B240" s="184" t="s">
        <v>65</v>
      </c>
      <c r="C240" s="184"/>
      <c r="D240" s="185" t="str">
        <f>D234</f>
        <v>****</v>
      </c>
      <c r="E240" s="185">
        <f>E234</f>
        <v>42</v>
      </c>
      <c r="F240" s="185"/>
      <c r="G240" s="185" t="str">
        <f>G234</f>
        <v>PLAN 3</v>
      </c>
      <c r="H240" s="186" t="str">
        <f>H234</f>
        <v>ELV BC</v>
      </c>
      <c r="I240" s="197">
        <f>SUMIFS('SAGE IMPORT'!Y:Y,'SAGE IMPORT'!A:A,'SLAB-ROWS'!G240,'SAGE IMPORT'!B:B,'SLAB-ROWS'!H240,'SAGE IMPORT'!C:C,'SLAB-ROWS'!A240)</f>
        <v>67</v>
      </c>
      <c r="J240" s="198">
        <f>SUMIFS('SAGE IMPORT'!K:K,'SAGE IMPORT'!A:A,'SLAB-ROWS'!G240,'SAGE IMPORT'!B:B,'SLAB-ROWS'!H240,'SAGE IMPORT'!C:C,'SLAB-ROWS'!A240)</f>
        <v>0</v>
      </c>
      <c r="K240" s="199">
        <f>SUMIFS('SAGE IMPORT'!Q:Q,'SAGE IMPORT'!A:A,'SLAB-ROWS'!G240,'SAGE IMPORT'!B:B,'SLAB-ROWS'!H240,'SAGE IMPORT'!C:C,'SLAB-ROWS'!A240)</f>
        <v>4</v>
      </c>
      <c r="L240" s="199" t="s">
        <v>391</v>
      </c>
      <c r="M240" s="205">
        <f>SUMIFS('SAGE IMPORT'!E:E,'SAGE IMPORT'!A:A,'SLAB-ROWS'!G240,'SAGE IMPORT'!B:B,'SLAB-ROWS'!H240,'SAGE IMPORT'!C:C,'SLAB-ROWS'!A240)</f>
        <v>4</v>
      </c>
      <c r="N240" s="199" t="s">
        <v>391</v>
      </c>
    </row>
    <row r="241" spans="1:14" x14ac:dyDescent="0.2">
      <c r="A241" s="183" t="s">
        <v>498</v>
      </c>
      <c r="B241" s="184" t="s">
        <v>140</v>
      </c>
      <c r="C241" s="184"/>
      <c r="D241" s="185" t="str">
        <f t="shared" si="16"/>
        <v>****</v>
      </c>
      <c r="E241" s="185">
        <f t="shared" si="17"/>
        <v>42</v>
      </c>
      <c r="F241" s="185"/>
      <c r="G241" s="185" t="str">
        <f t="shared" si="18"/>
        <v>PLAN 3</v>
      </c>
      <c r="H241" s="186" t="str">
        <f t="shared" si="19"/>
        <v>ELV BC</v>
      </c>
      <c r="I241" s="197">
        <f>SUMIFS('SAGE IMPORT'!Y:Y,'SAGE IMPORT'!A:A,'SLAB-ROWS'!G241,'SAGE IMPORT'!B:B,'SLAB-ROWS'!H241,'SAGE IMPORT'!C:C,'SLAB-ROWS'!A241)</f>
        <v>0</v>
      </c>
      <c r="J241" s="198">
        <f>SUMIFS('SAGE IMPORT'!K:K,'SAGE IMPORT'!A:A,'SLAB-ROWS'!G241,'SAGE IMPORT'!B:B,'SLAB-ROWS'!H241,'SAGE IMPORT'!C:C,'SLAB-ROWS'!A241)</f>
        <v>0</v>
      </c>
      <c r="K241" s="199">
        <f>SUMIFS('SAGE IMPORT'!Q:Q,'SAGE IMPORT'!A:A,'SLAB-ROWS'!G241,'SAGE IMPORT'!B:B,'SLAB-ROWS'!H241,'SAGE IMPORT'!C:C,'SLAB-ROWS'!A241)</f>
        <v>0</v>
      </c>
      <c r="L241" s="199" t="s">
        <v>399</v>
      </c>
      <c r="M241" s="205">
        <f>SUMIFS('SAGE IMPORT'!E:E,'SAGE IMPORT'!A:A,'SLAB-ROWS'!G241,'SAGE IMPORT'!B:B,'SLAB-ROWS'!H241,'SAGE IMPORT'!C:C,'SLAB-ROWS'!A241)</f>
        <v>0</v>
      </c>
      <c r="N241" s="199" t="s">
        <v>399</v>
      </c>
    </row>
    <row r="242" spans="1:14" x14ac:dyDescent="0.2">
      <c r="A242" s="183" t="s">
        <v>42</v>
      </c>
      <c r="B242" s="184" t="s">
        <v>138</v>
      </c>
      <c r="C242" s="184"/>
      <c r="D242" s="185" t="str">
        <f t="shared" si="16"/>
        <v>****</v>
      </c>
      <c r="E242" s="185">
        <f t="shared" si="17"/>
        <v>42</v>
      </c>
      <c r="F242" s="185"/>
      <c r="G242" s="185" t="str">
        <f t="shared" si="18"/>
        <v>PLAN 3</v>
      </c>
      <c r="H242" s="186" t="str">
        <f t="shared" si="19"/>
        <v>ELV BC</v>
      </c>
      <c r="I242" s="197">
        <f>SUMIFS('SAGE IMPORT'!Y:Y,'SAGE IMPORT'!A:A,'SLAB-ROWS'!G242,'SAGE IMPORT'!B:B,'SLAB-ROWS'!H242,'SAGE IMPORT'!C:C,'SLAB-ROWS'!A242)</f>
        <v>386</v>
      </c>
      <c r="J242" s="198">
        <f>SUMIFS('SAGE IMPORT'!K:K,'SAGE IMPORT'!A:A,'SLAB-ROWS'!G242,'SAGE IMPORT'!B:B,'SLAB-ROWS'!H242,'SAGE IMPORT'!C:C,'SLAB-ROWS'!A242)</f>
        <v>0</v>
      </c>
      <c r="K242" s="199">
        <f>SUMIFS('SAGE IMPORT'!Q:Q,'SAGE IMPORT'!A:A,'SLAB-ROWS'!G242,'SAGE IMPORT'!B:B,'SLAB-ROWS'!H242,'SAGE IMPORT'!C:C,'SLAB-ROWS'!A242)</f>
        <v>16.350000000000001</v>
      </c>
      <c r="L242" s="199" t="s">
        <v>399</v>
      </c>
      <c r="M242" s="205">
        <f>SUMIFS('SAGE IMPORT'!E:E,'SAGE IMPORT'!A:A,'SLAB-ROWS'!G242,'SAGE IMPORT'!B:B,'SLAB-ROWS'!H242,'SAGE IMPORT'!C:C,'SLAB-ROWS'!A242)</f>
        <v>16.350000000000001</v>
      </c>
      <c r="N242" s="199" t="s">
        <v>399</v>
      </c>
    </row>
    <row r="243" spans="1:14" x14ac:dyDescent="0.2">
      <c r="A243" s="183" t="s">
        <v>77</v>
      </c>
      <c r="B243" s="184" t="s">
        <v>139</v>
      </c>
      <c r="C243" s="184"/>
      <c r="D243" s="185" t="str">
        <f t="shared" si="16"/>
        <v>****</v>
      </c>
      <c r="E243" s="185">
        <f t="shared" si="17"/>
        <v>42</v>
      </c>
      <c r="F243" s="185"/>
      <c r="G243" s="185" t="str">
        <f t="shared" si="18"/>
        <v>PLAN 3</v>
      </c>
      <c r="H243" s="186" t="str">
        <f t="shared" si="19"/>
        <v>ELV BC</v>
      </c>
      <c r="I243" s="197">
        <f>SUMIFS('SAGE IMPORT'!Y:Y,'SAGE IMPORT'!A:A,'SLAB-ROWS'!G243,'SAGE IMPORT'!B:B,'SLAB-ROWS'!H243,'SAGE IMPORT'!C:C,'SLAB-ROWS'!A243)</f>
        <v>0</v>
      </c>
      <c r="J243" s="198">
        <f>SUMIFS('SAGE IMPORT'!K:K,'SAGE IMPORT'!A:A,'SLAB-ROWS'!G243,'SAGE IMPORT'!B:B,'SLAB-ROWS'!H243,'SAGE IMPORT'!C:C,'SLAB-ROWS'!A243)</f>
        <v>0</v>
      </c>
      <c r="K243" s="199">
        <f>SUMIFS('SAGE IMPORT'!Q:Q,'SAGE IMPORT'!A:A,'SLAB-ROWS'!G243,'SAGE IMPORT'!B:B,'SLAB-ROWS'!H243,'SAGE IMPORT'!C:C,'SLAB-ROWS'!A243)</f>
        <v>0</v>
      </c>
      <c r="L243" s="199" t="s">
        <v>399</v>
      </c>
      <c r="M243" s="205">
        <f>SUMIFS('SAGE IMPORT'!E:E,'SAGE IMPORT'!A:A,'SLAB-ROWS'!G243,'SAGE IMPORT'!B:B,'SLAB-ROWS'!H243,'SAGE IMPORT'!C:C,'SLAB-ROWS'!A243)</f>
        <v>0</v>
      </c>
      <c r="N243" s="199" t="s">
        <v>399</v>
      </c>
    </row>
    <row r="244" spans="1:14" x14ac:dyDescent="0.2">
      <c r="A244" s="183" t="s">
        <v>43</v>
      </c>
      <c r="B244" s="184" t="s">
        <v>141</v>
      </c>
      <c r="C244" s="184"/>
      <c r="D244" s="185" t="str">
        <f t="shared" si="16"/>
        <v>****</v>
      </c>
      <c r="E244" s="185">
        <f t="shared" si="17"/>
        <v>42</v>
      </c>
      <c r="F244" s="185"/>
      <c r="G244" s="185" t="str">
        <f t="shared" si="18"/>
        <v>PLAN 3</v>
      </c>
      <c r="H244" s="186" t="str">
        <f t="shared" si="19"/>
        <v>ELV BC</v>
      </c>
      <c r="I244" s="197">
        <f>SUMIFS('SAGE IMPORT'!Y:Y,'SAGE IMPORT'!A:A,'SLAB-ROWS'!G244,'SAGE IMPORT'!B:B,'SLAB-ROWS'!H244,'SAGE IMPORT'!C:C,'SLAB-ROWS'!A244)</f>
        <v>218</v>
      </c>
      <c r="J244" s="198">
        <f>SUMIFS('SAGE IMPORT'!K:K,'SAGE IMPORT'!A:A,'SLAB-ROWS'!G244,'SAGE IMPORT'!B:B,'SLAB-ROWS'!H244,'SAGE IMPORT'!C:C,'SLAB-ROWS'!A244)</f>
        <v>0</v>
      </c>
      <c r="K244" s="199">
        <f>SUMIFS('SAGE IMPORT'!Q:Q,'SAGE IMPORT'!A:A,'SLAB-ROWS'!G244,'SAGE IMPORT'!B:B,'SLAB-ROWS'!H244,'SAGE IMPORT'!C:C,'SLAB-ROWS'!A244)</f>
        <v>2.23</v>
      </c>
      <c r="L244" s="199" t="s">
        <v>391</v>
      </c>
      <c r="M244" s="205">
        <f>SUMIFS('SAGE IMPORT'!E:E,'SAGE IMPORT'!A:A,'SLAB-ROWS'!G244,'SAGE IMPORT'!B:B,'SLAB-ROWS'!H244,'SAGE IMPORT'!C:C,'SLAB-ROWS'!A244)</f>
        <v>3210.04</v>
      </c>
      <c r="N244" s="199" t="s">
        <v>391</v>
      </c>
    </row>
    <row r="245" spans="1:14" x14ac:dyDescent="0.2">
      <c r="A245" s="183"/>
      <c r="B245" s="184"/>
      <c r="C245" s="184"/>
      <c r="D245" s="185" t="str">
        <f t="shared" si="16"/>
        <v>****</v>
      </c>
      <c r="E245" s="185">
        <f t="shared" si="17"/>
        <v>42</v>
      </c>
      <c r="F245" s="185"/>
      <c r="G245" s="185" t="str">
        <f t="shared" si="18"/>
        <v>PLAN 3</v>
      </c>
      <c r="H245" s="186" t="str">
        <f t="shared" si="19"/>
        <v>ELV BC</v>
      </c>
      <c r="I245" s="197">
        <f>SUMIFS('SAGE IMPORT'!Y:Y,'SAGE IMPORT'!A:A,'SLAB-ROWS'!G245,'SAGE IMPORT'!B:B,'SLAB-ROWS'!H245,'SAGE IMPORT'!C:C,'SLAB-ROWS'!A245)</f>
        <v>0</v>
      </c>
      <c r="J245" s="198">
        <f>SUMIFS('SAGE IMPORT'!K:K,'SAGE IMPORT'!A:A,'SLAB-ROWS'!G245,'SAGE IMPORT'!B:B,'SLAB-ROWS'!H245,'SAGE IMPORT'!C:C,'SLAB-ROWS'!A245)</f>
        <v>0</v>
      </c>
      <c r="K245" s="199">
        <f>SUMIFS('SAGE IMPORT'!Q:Q,'SAGE IMPORT'!A:A,'SLAB-ROWS'!G245,'SAGE IMPORT'!B:B,'SLAB-ROWS'!H245,'SAGE IMPORT'!C:C,'SLAB-ROWS'!A245)</f>
        <v>0</v>
      </c>
      <c r="L245" s="199"/>
      <c r="M245" s="205">
        <f>SUMIFS('SAGE IMPORT'!E:E,'SAGE IMPORT'!A:A,'SLAB-ROWS'!G245,'SAGE IMPORT'!B:B,'SLAB-ROWS'!H245,'SAGE IMPORT'!C:C,'SLAB-ROWS'!A245)</f>
        <v>0</v>
      </c>
      <c r="N245" s="199"/>
    </row>
    <row r="246" spans="1:14" x14ac:dyDescent="0.2">
      <c r="A246" s="183" t="s">
        <v>44</v>
      </c>
      <c r="B246" s="184" t="s">
        <v>69</v>
      </c>
      <c r="C246" s="184"/>
      <c r="D246" s="185" t="str">
        <f t="shared" si="16"/>
        <v>****</v>
      </c>
      <c r="E246" s="185">
        <f t="shared" si="17"/>
        <v>42</v>
      </c>
      <c r="F246" s="185"/>
      <c r="G246" s="185" t="str">
        <f t="shared" si="18"/>
        <v>PLAN 3</v>
      </c>
      <c r="H246" s="186" t="str">
        <f t="shared" si="19"/>
        <v>ELV BC</v>
      </c>
      <c r="I246" s="197">
        <f>SUMIFS('SAGE IMPORT'!Y:Y,'SAGE IMPORT'!A:A,'SLAB-ROWS'!G246,'SAGE IMPORT'!B:B,'SLAB-ROWS'!H246,'SAGE IMPORT'!C:C,'SLAB-ROWS'!A246)</f>
        <v>1101</v>
      </c>
      <c r="J246" s="198">
        <f>SUMIFS('SAGE IMPORT'!K:K,'SAGE IMPORT'!A:A,'SLAB-ROWS'!G246,'SAGE IMPORT'!B:B,'SLAB-ROWS'!H246,'SAGE IMPORT'!C:C,'SLAB-ROWS'!A246)</f>
        <v>45.86</v>
      </c>
      <c r="K246" s="199">
        <f>SUMIFS('SAGE IMPORT'!Q:Q,'SAGE IMPORT'!A:A,'SLAB-ROWS'!G246,'SAGE IMPORT'!B:B,'SLAB-ROWS'!H246,'SAGE IMPORT'!C:C,'SLAB-ROWS'!A246)</f>
        <v>0</v>
      </c>
      <c r="L246" s="199" t="s">
        <v>391</v>
      </c>
      <c r="M246" s="205">
        <f>SUMIFS('SAGE IMPORT'!E:E,'SAGE IMPORT'!A:A,'SLAB-ROWS'!G246,'SAGE IMPORT'!B:B,'SLAB-ROWS'!H246,'SAGE IMPORT'!C:C,'SLAB-ROWS'!A246)</f>
        <v>1605.02</v>
      </c>
      <c r="N246" s="199" t="s">
        <v>391</v>
      </c>
    </row>
    <row r="247" spans="1:14" x14ac:dyDescent="0.2">
      <c r="A247" s="183" t="s">
        <v>45</v>
      </c>
      <c r="B247" s="184" t="s">
        <v>46</v>
      </c>
      <c r="C247" s="184"/>
      <c r="D247" s="185" t="str">
        <f t="shared" si="16"/>
        <v>****</v>
      </c>
      <c r="E247" s="185">
        <f t="shared" si="17"/>
        <v>42</v>
      </c>
      <c r="F247" s="185"/>
      <c r="G247" s="185" t="str">
        <f t="shared" si="18"/>
        <v>PLAN 3</v>
      </c>
      <c r="H247" s="186" t="str">
        <f t="shared" si="19"/>
        <v>ELV BC</v>
      </c>
      <c r="I247" s="197">
        <f>SUMIFS('SAGE IMPORT'!Y:Y,'SAGE IMPORT'!A:A,'SLAB-ROWS'!G247,'SAGE IMPORT'!B:B,'SLAB-ROWS'!H247,'SAGE IMPORT'!C:C,'SLAB-ROWS'!A247)</f>
        <v>176</v>
      </c>
      <c r="J247" s="198">
        <f>SUMIFS('SAGE IMPORT'!K:K,'SAGE IMPORT'!A:A,'SLAB-ROWS'!G247,'SAGE IMPORT'!B:B,'SLAB-ROWS'!H247,'SAGE IMPORT'!C:C,'SLAB-ROWS'!A247)</f>
        <v>8.92</v>
      </c>
      <c r="K247" s="199">
        <f>SUMIFS('SAGE IMPORT'!Q:Q,'SAGE IMPORT'!A:A,'SLAB-ROWS'!G247,'SAGE IMPORT'!B:B,'SLAB-ROWS'!H247,'SAGE IMPORT'!C:C,'SLAB-ROWS'!A247)</f>
        <v>0</v>
      </c>
      <c r="L247" s="199" t="s">
        <v>391</v>
      </c>
      <c r="M247" s="205">
        <f>SUMIFS('SAGE IMPORT'!E:E,'SAGE IMPORT'!A:A,'SLAB-ROWS'!G247,'SAGE IMPORT'!B:B,'SLAB-ROWS'!H247,'SAGE IMPORT'!C:C,'SLAB-ROWS'!A247)</f>
        <v>1605.02</v>
      </c>
      <c r="N247" s="199" t="s">
        <v>391</v>
      </c>
    </row>
    <row r="248" spans="1:14" x14ac:dyDescent="0.2">
      <c r="A248" s="183" t="s">
        <v>142</v>
      </c>
      <c r="B248" s="184" t="s">
        <v>143</v>
      </c>
      <c r="C248" s="184"/>
      <c r="D248" s="185" t="str">
        <f t="shared" si="16"/>
        <v>****</v>
      </c>
      <c r="E248" s="185">
        <f t="shared" si="17"/>
        <v>42</v>
      </c>
      <c r="F248" s="185"/>
      <c r="G248" s="185" t="str">
        <f t="shared" si="18"/>
        <v>PLAN 3</v>
      </c>
      <c r="H248" s="186" t="str">
        <f t="shared" si="19"/>
        <v>ELV BC</v>
      </c>
      <c r="I248" s="197">
        <f>SUMIFS('SAGE IMPORT'!Y:Y,'SAGE IMPORT'!A:A,'SLAB-ROWS'!G248,'SAGE IMPORT'!B:B,'SLAB-ROWS'!H248,'SAGE IMPORT'!C:C,'SLAB-ROWS'!A248)</f>
        <v>0</v>
      </c>
      <c r="J248" s="198">
        <f>SUMIFS('SAGE IMPORT'!K:K,'SAGE IMPORT'!A:A,'SLAB-ROWS'!G248,'SAGE IMPORT'!B:B,'SLAB-ROWS'!H248,'SAGE IMPORT'!C:C,'SLAB-ROWS'!A248)</f>
        <v>0</v>
      </c>
      <c r="K248" s="199">
        <f>SUMIFS('SAGE IMPORT'!Q:Q,'SAGE IMPORT'!A:A,'SLAB-ROWS'!G248,'SAGE IMPORT'!B:B,'SLAB-ROWS'!H248,'SAGE IMPORT'!C:C,'SLAB-ROWS'!A248)</f>
        <v>0</v>
      </c>
      <c r="L248" s="199" t="s">
        <v>354</v>
      </c>
      <c r="M248" s="205">
        <f>SUMIFS('SAGE IMPORT'!E:E,'SAGE IMPORT'!A:A,'SLAB-ROWS'!G248,'SAGE IMPORT'!B:B,'SLAB-ROWS'!H248,'SAGE IMPORT'!C:C,'SLAB-ROWS'!A248)</f>
        <v>0</v>
      </c>
      <c r="N248" s="199" t="s">
        <v>354</v>
      </c>
    </row>
    <row r="249" spans="1:14" x14ac:dyDescent="0.2">
      <c r="A249" s="183" t="s">
        <v>144</v>
      </c>
      <c r="B249" s="184" t="s">
        <v>145</v>
      </c>
      <c r="C249" s="184"/>
      <c r="D249" s="185" t="str">
        <f t="shared" si="16"/>
        <v>****</v>
      </c>
      <c r="E249" s="185">
        <f t="shared" si="17"/>
        <v>42</v>
      </c>
      <c r="F249" s="185"/>
      <c r="G249" s="185" t="str">
        <f t="shared" si="18"/>
        <v>PLAN 3</v>
      </c>
      <c r="H249" s="186" t="str">
        <f t="shared" si="19"/>
        <v>ELV BC</v>
      </c>
      <c r="I249" s="197">
        <f>SUMIFS('SAGE IMPORT'!Y:Y,'SAGE IMPORT'!A:A,'SLAB-ROWS'!G249,'SAGE IMPORT'!B:B,'SLAB-ROWS'!H249,'SAGE IMPORT'!C:C,'SLAB-ROWS'!A249)</f>
        <v>0</v>
      </c>
      <c r="J249" s="198">
        <f>SUMIFS('SAGE IMPORT'!K:K,'SAGE IMPORT'!A:A,'SLAB-ROWS'!G249,'SAGE IMPORT'!B:B,'SLAB-ROWS'!H249,'SAGE IMPORT'!C:C,'SLAB-ROWS'!A249)</f>
        <v>0</v>
      </c>
      <c r="K249" s="199">
        <f>SUMIFS('SAGE IMPORT'!Q:Q,'SAGE IMPORT'!A:A,'SLAB-ROWS'!G249,'SAGE IMPORT'!B:B,'SLAB-ROWS'!H249,'SAGE IMPORT'!C:C,'SLAB-ROWS'!A249)</f>
        <v>0</v>
      </c>
      <c r="L249" s="199" t="s">
        <v>391</v>
      </c>
      <c r="M249" s="205">
        <f>SUMIFS('SAGE IMPORT'!E:E,'SAGE IMPORT'!A:A,'SLAB-ROWS'!G249,'SAGE IMPORT'!B:B,'SLAB-ROWS'!H249,'SAGE IMPORT'!C:C,'SLAB-ROWS'!A249)</f>
        <v>0</v>
      </c>
      <c r="N249" s="199" t="s">
        <v>391</v>
      </c>
    </row>
    <row r="250" spans="1:14" x14ac:dyDescent="0.2">
      <c r="A250" s="183" t="s">
        <v>47</v>
      </c>
      <c r="B250" s="184" t="s">
        <v>66</v>
      </c>
      <c r="C250" s="184"/>
      <c r="D250" s="185" t="str">
        <f t="shared" ref="D250:D261" si="20">D249</f>
        <v>****</v>
      </c>
      <c r="E250" s="185">
        <f t="shared" ref="E250:E261" si="21">E249</f>
        <v>42</v>
      </c>
      <c r="F250" s="185"/>
      <c r="G250" s="185" t="str">
        <f t="shared" ref="G250:G261" si="22">G249</f>
        <v>PLAN 3</v>
      </c>
      <c r="H250" s="186" t="str">
        <f t="shared" ref="H250:H261" si="23">H249</f>
        <v>ELV BC</v>
      </c>
      <c r="I250" s="197">
        <f>SUMIFS('SAGE IMPORT'!Y:Y,'SAGE IMPORT'!A:A,'SLAB-ROWS'!G250,'SAGE IMPORT'!B:B,'SLAB-ROWS'!H250,'SAGE IMPORT'!C:C,'SLAB-ROWS'!A250)</f>
        <v>6741</v>
      </c>
      <c r="J250" s="198">
        <f>SUMIFS('SAGE IMPORT'!K:K,'SAGE IMPORT'!A:A,'SLAB-ROWS'!G250,'SAGE IMPORT'!B:B,'SLAB-ROWS'!H250,'SAGE IMPORT'!C:C,'SLAB-ROWS'!A250)</f>
        <v>0</v>
      </c>
      <c r="K250" s="199">
        <f>SUMIFS('SAGE IMPORT'!Q:Q,'SAGE IMPORT'!A:A,'SLAB-ROWS'!G250,'SAGE IMPORT'!B:B,'SLAB-ROWS'!H250,'SAGE IMPORT'!C:C,'SLAB-ROWS'!A250)</f>
        <v>63.410000000000004</v>
      </c>
      <c r="L250" s="199" t="s">
        <v>395</v>
      </c>
      <c r="M250" s="205">
        <f>SUMIFS('SAGE IMPORT'!E:E,'SAGE IMPORT'!A:A,'SLAB-ROWS'!G250,'SAGE IMPORT'!B:B,'SLAB-ROWS'!H250,'SAGE IMPORT'!C:C,'SLAB-ROWS'!A250)</f>
        <v>63.410000000000004</v>
      </c>
      <c r="N250" s="199" t="s">
        <v>395</v>
      </c>
    </row>
    <row r="251" spans="1:14" x14ac:dyDescent="0.2">
      <c r="A251" s="183"/>
      <c r="B251" s="451" t="s">
        <v>622</v>
      </c>
      <c r="C251" s="452"/>
      <c r="D251" s="453"/>
      <c r="E251" s="453"/>
      <c r="F251" s="453"/>
      <c r="G251" s="453" t="str">
        <f t="shared" si="22"/>
        <v>PLAN 3</v>
      </c>
      <c r="H251" s="454" t="str">
        <f t="shared" si="23"/>
        <v>ELV BC</v>
      </c>
      <c r="I251" s="455"/>
      <c r="J251" s="456"/>
      <c r="K251" s="457">
        <f>SUMIFS('SAGE IMPORT'!Q:Q,'SAGE IMPORT'!A:A,'SLAB-ROWS'!G251,'SAGE IMPORT'!B:B,'SLAB-ROWS'!H251,'SAGE IMPORT'!D:D,'SLAB-ROWS'!B251)</f>
        <v>3.42</v>
      </c>
      <c r="L251" s="457" t="s">
        <v>395</v>
      </c>
      <c r="M251" s="458"/>
      <c r="N251" s="457"/>
    </row>
    <row r="252" spans="1:14" x14ac:dyDescent="0.2">
      <c r="A252" s="183" t="s">
        <v>48</v>
      </c>
      <c r="B252" s="184" t="s">
        <v>67</v>
      </c>
      <c r="C252" s="184"/>
      <c r="D252" s="185" t="str">
        <f>D250</f>
        <v>****</v>
      </c>
      <c r="E252" s="185">
        <f>E250</f>
        <v>42</v>
      </c>
      <c r="F252" s="185"/>
      <c r="G252" s="185" t="str">
        <f>G250</f>
        <v>PLAN 3</v>
      </c>
      <c r="H252" s="186" t="str">
        <f>H250</f>
        <v>ELV BC</v>
      </c>
      <c r="I252" s="197">
        <f>SUMIFS('SAGE IMPORT'!Y:Y,'SAGE IMPORT'!A:A,'SLAB-ROWS'!G252,'SAGE IMPORT'!B:B,'SLAB-ROWS'!H252,'SAGE IMPORT'!C:C,'SLAB-ROWS'!A252)</f>
        <v>46</v>
      </c>
      <c r="J252" s="198">
        <f>SUMIFS('SAGE IMPORT'!K:K,'SAGE IMPORT'!A:A,'SLAB-ROWS'!G252,'SAGE IMPORT'!B:B,'SLAB-ROWS'!H252,'SAGE IMPORT'!C:C,'SLAB-ROWS'!A252)</f>
        <v>0</v>
      </c>
      <c r="K252" s="199">
        <f>SUMIFS('SAGE IMPORT'!Q:Q,'SAGE IMPORT'!A:A,'SLAB-ROWS'!G252,'SAGE IMPORT'!B:B,'SLAB-ROWS'!H252,'SAGE IMPORT'!C:C,'SLAB-ROWS'!A252)</f>
        <v>6.42</v>
      </c>
      <c r="L252" s="199" t="s">
        <v>391</v>
      </c>
      <c r="M252" s="205">
        <f>SUMIFS('SAGE IMPORT'!E:E,'SAGE IMPORT'!A:A,'SLAB-ROWS'!G252,'SAGE IMPORT'!B:B,'SLAB-ROWS'!H252,'SAGE IMPORT'!C:C,'SLAB-ROWS'!A252)</f>
        <v>6.42</v>
      </c>
      <c r="N252" s="199" t="s">
        <v>391</v>
      </c>
    </row>
    <row r="253" spans="1:14" x14ac:dyDescent="0.2">
      <c r="A253" s="183" t="s">
        <v>146</v>
      </c>
      <c r="B253" s="184" t="s">
        <v>147</v>
      </c>
      <c r="C253" s="184"/>
      <c r="D253" s="185" t="str">
        <f t="shared" si="20"/>
        <v>****</v>
      </c>
      <c r="E253" s="185">
        <f t="shared" si="21"/>
        <v>42</v>
      </c>
      <c r="F253" s="185"/>
      <c r="G253" s="185" t="str">
        <f t="shared" si="22"/>
        <v>PLAN 3</v>
      </c>
      <c r="H253" s="186" t="str">
        <f t="shared" si="23"/>
        <v>ELV BC</v>
      </c>
      <c r="I253" s="197">
        <f>SUMIFS('SAGE IMPORT'!Y:Y,'SAGE IMPORT'!A:A,'SLAB-ROWS'!G253,'SAGE IMPORT'!B:B,'SLAB-ROWS'!H253,'SAGE IMPORT'!C:C,'SLAB-ROWS'!A253)</f>
        <v>0</v>
      </c>
      <c r="J253" s="198">
        <f>SUMIFS('SAGE IMPORT'!K:K,'SAGE IMPORT'!A:A,'SLAB-ROWS'!G253,'SAGE IMPORT'!B:B,'SLAB-ROWS'!H253,'SAGE IMPORT'!C:C,'SLAB-ROWS'!A253)</f>
        <v>0</v>
      </c>
      <c r="K253" s="199">
        <f>SUMIFS('SAGE IMPORT'!Q:Q,'SAGE IMPORT'!A:A,'SLAB-ROWS'!G253,'SAGE IMPORT'!B:B,'SLAB-ROWS'!H253,'SAGE IMPORT'!C:C,'SLAB-ROWS'!A253)</f>
        <v>0</v>
      </c>
      <c r="L253" s="199" t="s">
        <v>393</v>
      </c>
      <c r="M253" s="205">
        <f>SUMIFS('SAGE IMPORT'!E:E,'SAGE IMPORT'!A:A,'SLAB-ROWS'!G253,'SAGE IMPORT'!B:B,'SLAB-ROWS'!H253,'SAGE IMPORT'!C:C,'SLAB-ROWS'!A253)</f>
        <v>0</v>
      </c>
      <c r="N253" s="199" t="s">
        <v>393</v>
      </c>
    </row>
    <row r="254" spans="1:14" x14ac:dyDescent="0.2">
      <c r="A254" s="183" t="s">
        <v>148</v>
      </c>
      <c r="B254" s="184" t="s">
        <v>149</v>
      </c>
      <c r="C254" s="184"/>
      <c r="D254" s="185" t="str">
        <f t="shared" si="20"/>
        <v>****</v>
      </c>
      <c r="E254" s="185">
        <f t="shared" si="21"/>
        <v>42</v>
      </c>
      <c r="F254" s="185"/>
      <c r="G254" s="185" t="str">
        <f t="shared" si="22"/>
        <v>PLAN 3</v>
      </c>
      <c r="H254" s="186" t="str">
        <f t="shared" si="23"/>
        <v>ELV BC</v>
      </c>
      <c r="I254" s="197">
        <f>SUMIFS('SAGE IMPORT'!Y:Y,'SAGE IMPORT'!A:A,'SLAB-ROWS'!G254,'SAGE IMPORT'!B:B,'SLAB-ROWS'!H254,'SAGE IMPORT'!C:C,'SLAB-ROWS'!A254)</f>
        <v>0</v>
      </c>
      <c r="J254" s="198">
        <f>SUMIFS('SAGE IMPORT'!K:K,'SAGE IMPORT'!A:A,'SLAB-ROWS'!G254,'SAGE IMPORT'!B:B,'SLAB-ROWS'!H254,'SAGE IMPORT'!C:C,'SLAB-ROWS'!A254)</f>
        <v>0</v>
      </c>
      <c r="K254" s="199">
        <f>SUMIFS('SAGE IMPORT'!Q:Q,'SAGE IMPORT'!A:A,'SLAB-ROWS'!G254,'SAGE IMPORT'!B:B,'SLAB-ROWS'!H254,'SAGE IMPORT'!C:C,'SLAB-ROWS'!A254)</f>
        <v>0</v>
      </c>
      <c r="L254" s="199" t="s">
        <v>391</v>
      </c>
      <c r="M254" s="205">
        <f>SUMIFS('SAGE IMPORT'!E:E,'SAGE IMPORT'!A:A,'SLAB-ROWS'!G254,'SAGE IMPORT'!B:B,'SLAB-ROWS'!H254,'SAGE IMPORT'!C:C,'SLAB-ROWS'!A254)</f>
        <v>0</v>
      </c>
      <c r="N254" s="199" t="s">
        <v>391</v>
      </c>
    </row>
    <row r="255" spans="1:14" x14ac:dyDescent="0.2">
      <c r="A255" s="183" t="s">
        <v>150</v>
      </c>
      <c r="B255" s="184" t="s">
        <v>151</v>
      </c>
      <c r="C255" s="184"/>
      <c r="D255" s="185" t="str">
        <f t="shared" si="20"/>
        <v>****</v>
      </c>
      <c r="E255" s="185">
        <f t="shared" si="21"/>
        <v>42</v>
      </c>
      <c r="F255" s="185"/>
      <c r="G255" s="185" t="str">
        <f t="shared" si="22"/>
        <v>PLAN 3</v>
      </c>
      <c r="H255" s="186" t="str">
        <f t="shared" si="23"/>
        <v>ELV BC</v>
      </c>
      <c r="I255" s="197">
        <f>SUMIFS('SAGE IMPORT'!Y:Y,'SAGE IMPORT'!A:A,'SLAB-ROWS'!G255,'SAGE IMPORT'!B:B,'SLAB-ROWS'!H255,'SAGE IMPORT'!C:C,'SLAB-ROWS'!A255)</f>
        <v>0</v>
      </c>
      <c r="J255" s="198">
        <f>SUMIFS('SAGE IMPORT'!K:K,'SAGE IMPORT'!A:A,'SLAB-ROWS'!G255,'SAGE IMPORT'!B:B,'SLAB-ROWS'!H255,'SAGE IMPORT'!C:C,'SLAB-ROWS'!A255)</f>
        <v>0</v>
      </c>
      <c r="K255" s="199">
        <f>SUMIFS('SAGE IMPORT'!Q:Q,'SAGE IMPORT'!A:A,'SLAB-ROWS'!G255,'SAGE IMPORT'!B:B,'SLAB-ROWS'!H255,'SAGE IMPORT'!C:C,'SLAB-ROWS'!A255)</f>
        <v>0</v>
      </c>
      <c r="L255" s="199" t="s">
        <v>391</v>
      </c>
      <c r="M255" s="205">
        <f>SUMIFS('SAGE IMPORT'!E:E,'SAGE IMPORT'!A:A,'SLAB-ROWS'!G255,'SAGE IMPORT'!B:B,'SLAB-ROWS'!H255,'SAGE IMPORT'!C:C,'SLAB-ROWS'!A255)</f>
        <v>0</v>
      </c>
      <c r="N255" s="199" t="s">
        <v>391</v>
      </c>
    </row>
    <row r="256" spans="1:14" x14ac:dyDescent="0.2">
      <c r="A256" s="183" t="s">
        <v>55</v>
      </c>
      <c r="B256" s="184" t="s">
        <v>56</v>
      </c>
      <c r="C256" s="184"/>
      <c r="D256" s="185" t="str">
        <f t="shared" si="20"/>
        <v>****</v>
      </c>
      <c r="E256" s="185">
        <f t="shared" si="21"/>
        <v>42</v>
      </c>
      <c r="F256" s="185"/>
      <c r="G256" s="185" t="str">
        <f t="shared" si="22"/>
        <v>PLAN 3</v>
      </c>
      <c r="H256" s="186" t="str">
        <f t="shared" si="23"/>
        <v>ELV BC</v>
      </c>
      <c r="I256" s="197">
        <f>SUMIFS('SAGE IMPORT'!Y:Y,'SAGE IMPORT'!A:A,'SLAB-ROWS'!G256,'SAGE IMPORT'!B:B,'SLAB-ROWS'!H256,'SAGE IMPORT'!C:C,'SLAB-ROWS'!A256)</f>
        <v>412</v>
      </c>
      <c r="J256" s="198">
        <f>SUMIFS('SAGE IMPORT'!K:K,'SAGE IMPORT'!A:A,'SLAB-ROWS'!G256,'SAGE IMPORT'!B:B,'SLAB-ROWS'!H256,'SAGE IMPORT'!C:C,'SLAB-ROWS'!A256)</f>
        <v>0</v>
      </c>
      <c r="K256" s="199">
        <f>SUMIFS('SAGE IMPORT'!Q:Q,'SAGE IMPORT'!A:A,'SLAB-ROWS'!G256,'SAGE IMPORT'!B:B,'SLAB-ROWS'!H256,'SAGE IMPORT'!C:C,'SLAB-ROWS'!A256)</f>
        <v>0</v>
      </c>
      <c r="L256" s="199" t="s">
        <v>395</v>
      </c>
      <c r="M256" s="205">
        <f>SUMIFS('SAGE IMPORT'!E:E,'SAGE IMPORT'!A:A,'SLAB-ROWS'!G256,'SAGE IMPORT'!B:B,'SLAB-ROWS'!H256,'SAGE IMPORT'!C:C,'SLAB-ROWS'!A256)</f>
        <v>63.41</v>
      </c>
      <c r="N256" s="199" t="s">
        <v>395</v>
      </c>
    </row>
    <row r="257" spans="1:14" x14ac:dyDescent="0.2">
      <c r="A257" s="183" t="s">
        <v>152</v>
      </c>
      <c r="B257" s="184" t="s">
        <v>153</v>
      </c>
      <c r="C257" s="184"/>
      <c r="D257" s="185" t="str">
        <f t="shared" si="20"/>
        <v>****</v>
      </c>
      <c r="E257" s="185">
        <f t="shared" si="21"/>
        <v>42</v>
      </c>
      <c r="F257" s="185"/>
      <c r="G257" s="185" t="str">
        <f t="shared" si="22"/>
        <v>PLAN 3</v>
      </c>
      <c r="H257" s="186" t="str">
        <f t="shared" si="23"/>
        <v>ELV BC</v>
      </c>
      <c r="I257" s="197">
        <f>SUMIFS('SAGE IMPORT'!Y:Y,'SAGE IMPORT'!A:A,'SLAB-ROWS'!G257,'SAGE IMPORT'!B:B,'SLAB-ROWS'!H257,'SAGE IMPORT'!C:C,'SLAB-ROWS'!A257)</f>
        <v>0</v>
      </c>
      <c r="J257" s="198">
        <f>SUMIFS('SAGE IMPORT'!K:K,'SAGE IMPORT'!A:A,'SLAB-ROWS'!G257,'SAGE IMPORT'!B:B,'SLAB-ROWS'!H257,'SAGE IMPORT'!C:C,'SLAB-ROWS'!A257)</f>
        <v>0</v>
      </c>
      <c r="K257" s="199">
        <f>SUMIFS('SAGE IMPORT'!Q:Q,'SAGE IMPORT'!A:A,'SLAB-ROWS'!G257,'SAGE IMPORT'!B:B,'SLAB-ROWS'!H257,'SAGE IMPORT'!C:C,'SLAB-ROWS'!A257)</f>
        <v>0</v>
      </c>
      <c r="L257" s="199" t="s">
        <v>399</v>
      </c>
      <c r="M257" s="205">
        <f>SUMIFS('SAGE IMPORT'!E:E,'SAGE IMPORT'!A:A,'SLAB-ROWS'!G257,'SAGE IMPORT'!B:B,'SLAB-ROWS'!H257,'SAGE IMPORT'!C:C,'SLAB-ROWS'!A257)</f>
        <v>0</v>
      </c>
      <c r="N257" s="199" t="s">
        <v>399</v>
      </c>
    </row>
    <row r="258" spans="1:14" x14ac:dyDescent="0.2">
      <c r="A258" s="183"/>
      <c r="B258" s="184"/>
      <c r="C258" s="184"/>
      <c r="D258" s="185" t="str">
        <f t="shared" si="20"/>
        <v>****</v>
      </c>
      <c r="E258" s="185">
        <f t="shared" si="21"/>
        <v>42</v>
      </c>
      <c r="F258" s="185"/>
      <c r="G258" s="185" t="str">
        <f t="shared" si="22"/>
        <v>PLAN 3</v>
      </c>
      <c r="H258" s="186" t="str">
        <f t="shared" si="23"/>
        <v>ELV BC</v>
      </c>
      <c r="I258" s="197">
        <f>SUMIFS('SAGE IMPORT'!Y:Y,'SAGE IMPORT'!A:A,'SLAB-ROWS'!G258,'SAGE IMPORT'!B:B,'SLAB-ROWS'!H258,'SAGE IMPORT'!C:C,'SLAB-ROWS'!A258)</f>
        <v>0</v>
      </c>
      <c r="J258" s="198">
        <f>SUMIFS('SAGE IMPORT'!K:K,'SAGE IMPORT'!A:A,'SLAB-ROWS'!G258,'SAGE IMPORT'!B:B,'SLAB-ROWS'!H258,'SAGE IMPORT'!C:C,'SLAB-ROWS'!A258)</f>
        <v>0</v>
      </c>
      <c r="K258" s="199">
        <f>SUMIFS('SAGE IMPORT'!Q:Q,'SAGE IMPORT'!A:A,'SLAB-ROWS'!G258,'SAGE IMPORT'!B:B,'SLAB-ROWS'!H258,'SAGE IMPORT'!C:C,'SLAB-ROWS'!A258)</f>
        <v>0</v>
      </c>
      <c r="L258" s="199"/>
      <c r="M258" s="205">
        <f>SUMIFS('SAGE IMPORT'!E:E,'SAGE IMPORT'!A:A,'SLAB-ROWS'!G258,'SAGE IMPORT'!B:B,'SLAB-ROWS'!H258,'SAGE IMPORT'!C:C,'SLAB-ROWS'!A258)</f>
        <v>0</v>
      </c>
      <c r="N258" s="199"/>
    </row>
    <row r="259" spans="1:14" x14ac:dyDescent="0.2">
      <c r="A259" s="183" t="s">
        <v>49</v>
      </c>
      <c r="B259" s="184" t="s">
        <v>50</v>
      </c>
      <c r="C259" s="184"/>
      <c r="D259" s="185" t="str">
        <f t="shared" si="20"/>
        <v>****</v>
      </c>
      <c r="E259" s="185">
        <f t="shared" si="21"/>
        <v>42</v>
      </c>
      <c r="F259" s="185"/>
      <c r="G259" s="185" t="str">
        <f t="shared" si="22"/>
        <v>PLAN 3</v>
      </c>
      <c r="H259" s="186" t="str">
        <f t="shared" si="23"/>
        <v>ELV BC</v>
      </c>
      <c r="I259" s="197">
        <f>SUMIFS('SAGE IMPORT'!Y:Y,'SAGE IMPORT'!A:A,'SLAB-ROWS'!G259,'SAGE IMPORT'!B:B,'SLAB-ROWS'!H259,'SAGE IMPORT'!C:C,'SLAB-ROWS'!A259)</f>
        <v>35</v>
      </c>
      <c r="J259" s="198">
        <f>SUMIFS('SAGE IMPORT'!K:K,'SAGE IMPORT'!A:A,'SLAB-ROWS'!G259,'SAGE IMPORT'!B:B,'SLAB-ROWS'!H259,'SAGE IMPORT'!C:C,'SLAB-ROWS'!A259)</f>
        <v>0.8</v>
      </c>
      <c r="K259" s="199">
        <f>SUMIFS('SAGE IMPORT'!Q:Q,'SAGE IMPORT'!A:A,'SLAB-ROWS'!G259,'SAGE IMPORT'!B:B,'SLAB-ROWS'!H259,'SAGE IMPORT'!C:C,'SLAB-ROWS'!A259)</f>
        <v>1605.02</v>
      </c>
      <c r="L259" s="199" t="s">
        <v>391</v>
      </c>
      <c r="M259" s="205">
        <f>SUMIFS('SAGE IMPORT'!E:E,'SAGE IMPORT'!A:A,'SLAB-ROWS'!G259,'SAGE IMPORT'!B:B,'SLAB-ROWS'!H259,'SAGE IMPORT'!C:C,'SLAB-ROWS'!A259)</f>
        <v>1605.02</v>
      </c>
      <c r="N259" s="199" t="s">
        <v>391</v>
      </c>
    </row>
    <row r="260" spans="1:14" x14ac:dyDescent="0.2">
      <c r="A260" s="183" t="s">
        <v>51</v>
      </c>
      <c r="B260" s="184" t="s">
        <v>52</v>
      </c>
      <c r="C260" s="184"/>
      <c r="D260" s="185" t="str">
        <f t="shared" si="20"/>
        <v>****</v>
      </c>
      <c r="E260" s="185">
        <f t="shared" si="21"/>
        <v>42</v>
      </c>
      <c r="F260" s="185"/>
      <c r="G260" s="185" t="str">
        <f t="shared" si="22"/>
        <v>PLAN 3</v>
      </c>
      <c r="H260" s="186" t="str">
        <f t="shared" si="23"/>
        <v>ELV BC</v>
      </c>
      <c r="I260" s="197">
        <f>SUMIFS('SAGE IMPORT'!Y:Y,'SAGE IMPORT'!A:A,'SLAB-ROWS'!G260,'SAGE IMPORT'!B:B,'SLAB-ROWS'!H260,'SAGE IMPORT'!C:C,'SLAB-ROWS'!A260)</f>
        <v>80</v>
      </c>
      <c r="J260" s="198">
        <f>SUMIFS('SAGE IMPORT'!K:K,'SAGE IMPORT'!A:A,'SLAB-ROWS'!G260,'SAGE IMPORT'!B:B,'SLAB-ROWS'!H260,'SAGE IMPORT'!C:C,'SLAB-ROWS'!A260)</f>
        <v>2.0099999999999998</v>
      </c>
      <c r="K260" s="199">
        <f>SUMIFS('SAGE IMPORT'!Q:Q,'SAGE IMPORT'!A:A,'SLAB-ROWS'!G260,'SAGE IMPORT'!B:B,'SLAB-ROWS'!H260,'SAGE IMPORT'!C:C,'SLAB-ROWS'!A260)</f>
        <v>1605.02</v>
      </c>
      <c r="L260" s="199" t="s">
        <v>391</v>
      </c>
      <c r="M260" s="205">
        <f>SUMIFS('SAGE IMPORT'!E:E,'SAGE IMPORT'!A:A,'SLAB-ROWS'!G260,'SAGE IMPORT'!B:B,'SLAB-ROWS'!H260,'SAGE IMPORT'!C:C,'SLAB-ROWS'!A260)</f>
        <v>1605.02</v>
      </c>
      <c r="N260" s="199" t="s">
        <v>391</v>
      </c>
    </row>
    <row r="261" spans="1:14" x14ac:dyDescent="0.2">
      <c r="A261" s="183" t="s">
        <v>53</v>
      </c>
      <c r="B261" s="184" t="s">
        <v>54</v>
      </c>
      <c r="C261" s="184"/>
      <c r="D261" s="185" t="str">
        <f t="shared" si="20"/>
        <v>****</v>
      </c>
      <c r="E261" s="185">
        <f t="shared" si="21"/>
        <v>42</v>
      </c>
      <c r="F261" s="185"/>
      <c r="G261" s="185" t="str">
        <f t="shared" si="22"/>
        <v>PLAN 3</v>
      </c>
      <c r="H261" s="186" t="str">
        <f t="shared" si="23"/>
        <v>ELV BC</v>
      </c>
      <c r="I261" s="197">
        <f>SUMIFS('SAGE IMPORT'!Y:Y,'SAGE IMPORT'!A:A,'SLAB-ROWS'!G261,'SAGE IMPORT'!B:B,'SLAB-ROWS'!H261,'SAGE IMPORT'!C:C,'SLAB-ROWS'!A261)</f>
        <v>35</v>
      </c>
      <c r="J261" s="198">
        <f>SUMIFS('SAGE IMPORT'!K:K,'SAGE IMPORT'!A:A,'SLAB-ROWS'!G261,'SAGE IMPORT'!B:B,'SLAB-ROWS'!H261,'SAGE IMPORT'!C:C,'SLAB-ROWS'!A261)</f>
        <v>0.8</v>
      </c>
      <c r="K261" s="199">
        <f>SUMIFS('SAGE IMPORT'!Q:Q,'SAGE IMPORT'!A:A,'SLAB-ROWS'!G261,'SAGE IMPORT'!B:B,'SLAB-ROWS'!H261,'SAGE IMPORT'!C:C,'SLAB-ROWS'!A261)</f>
        <v>1605.02</v>
      </c>
      <c r="L261" s="199" t="s">
        <v>391</v>
      </c>
      <c r="M261" s="205">
        <f>SUMIFS('SAGE IMPORT'!E:E,'SAGE IMPORT'!A:A,'SLAB-ROWS'!G261,'SAGE IMPORT'!B:B,'SLAB-ROWS'!H261,'SAGE IMPORT'!C:C,'SLAB-ROWS'!A261)</f>
        <v>1605.02</v>
      </c>
      <c r="N261" s="199" t="s">
        <v>391</v>
      </c>
    </row>
    <row r="262" spans="1:14" x14ac:dyDescent="0.2">
      <c r="A262" s="183"/>
      <c r="B262" s="184"/>
      <c r="C262" s="184"/>
      <c r="D262" s="184"/>
      <c r="E262" s="184"/>
      <c r="F262" s="184"/>
      <c r="G262" s="184"/>
      <c r="H262" s="184"/>
      <c r="I262" s="197">
        <f>SUMIFS('SAGE IMPORT'!Y:Y,'SAGE IMPORT'!A:A,'SLAB-ROWS'!G262,'SAGE IMPORT'!B:B,'SLAB-ROWS'!H262,'SAGE IMPORT'!C:C,'SLAB-ROWS'!A262)</f>
        <v>0</v>
      </c>
      <c r="J262" s="198">
        <f>SUMIFS('SAGE IMPORT'!K:K,'SAGE IMPORT'!A:A,'SLAB-ROWS'!G262,'SAGE IMPORT'!B:B,'SLAB-ROWS'!H262,'SAGE IMPORT'!C:C,'SLAB-ROWS'!A262)</f>
        <v>0</v>
      </c>
      <c r="K262" s="199">
        <f>SUMIFS('SAGE IMPORT'!Q:Q,'SAGE IMPORT'!A:A,'SLAB-ROWS'!G262,'SAGE IMPORT'!B:B,'SLAB-ROWS'!H262,'SAGE IMPORT'!C:C,'SLAB-ROWS'!A262)</f>
        <v>0</v>
      </c>
      <c r="L262" s="199"/>
      <c r="M262" s="205">
        <f>SUMIFS('SAGE IMPORT'!E:E,'SAGE IMPORT'!A:A,'SLAB-ROWS'!G262,'SAGE IMPORT'!B:B,'SLAB-ROWS'!H262,'SAGE IMPORT'!C:C,'SLAB-ROWS'!A262)</f>
        <v>0</v>
      </c>
      <c r="N262" s="199"/>
    </row>
    <row r="263" spans="1:14" ht="12" x14ac:dyDescent="0.25">
      <c r="C263" s="200" t="s">
        <v>74</v>
      </c>
      <c r="D263" s="200"/>
      <c r="E263" s="200"/>
      <c r="F263" s="200"/>
      <c r="G263" s="200"/>
      <c r="H263" s="200"/>
      <c r="I263" s="201">
        <f>SUM(I179:I262)</f>
        <v>13887</v>
      </c>
      <c r="J263" s="202"/>
      <c r="K263" s="202"/>
      <c r="L263" s="202"/>
      <c r="M263" s="205">
        <f>SUMIFS('SAGE IMPORT'!E:E,'SAGE IMPORT'!A:A,'SLAB-ROWS'!G263,'SAGE IMPORT'!B:B,'SLAB-ROWS'!H263,'SAGE IMPORT'!C:C,'SLAB-ROWS'!A263)</f>
        <v>0</v>
      </c>
      <c r="N263" s="202"/>
    </row>
    <row r="264" spans="1:14" ht="12" x14ac:dyDescent="0.25">
      <c r="C264" s="200" t="s">
        <v>75</v>
      </c>
      <c r="D264" s="200"/>
      <c r="E264" s="200"/>
      <c r="F264" s="200"/>
      <c r="G264" s="200"/>
      <c r="H264" s="200"/>
      <c r="I264" s="203">
        <f>SUMIFS('SAGE IMPORT'!Y:Y,'SAGE IMPORT'!A:A,'SLAB-ROWS'!G178,'SAGE IMPORT'!B:B,'SLAB-ROWS'!H178)-I263</f>
        <v>0</v>
      </c>
      <c r="J264" s="202"/>
      <c r="K264" s="202"/>
      <c r="L264" s="202"/>
      <c r="M264" s="205">
        <f>SUMIFS('SAGE IMPORT'!E:E,'SAGE IMPORT'!A:A,'SLAB-ROWS'!G264,'SAGE IMPORT'!B:B,'SLAB-ROWS'!H264,'SAGE IMPORT'!C:C,'SLAB-ROWS'!A264)</f>
        <v>0</v>
      </c>
      <c r="N264" s="202"/>
    </row>
    <row r="265" spans="1:14" ht="21.75" customHeight="1" x14ac:dyDescent="0.2">
      <c r="D265" s="191" t="s">
        <v>359</v>
      </c>
      <c r="E265" s="190" t="s">
        <v>358</v>
      </c>
      <c r="F265" s="190"/>
      <c r="G265" s="191" t="s">
        <v>159</v>
      </c>
      <c r="H265" s="192" t="s">
        <v>357</v>
      </c>
      <c r="I265" s="194" t="s">
        <v>383</v>
      </c>
      <c r="J265" s="194" t="s">
        <v>356</v>
      </c>
      <c r="K265" s="194" t="s">
        <v>355</v>
      </c>
      <c r="L265" s="194"/>
      <c r="M265" s="194" t="s">
        <v>394</v>
      </c>
      <c r="N265" s="194"/>
    </row>
    <row r="266" spans="1:14" x14ac:dyDescent="0.2">
      <c r="D266" s="195" t="str">
        <f>'START-SLABS'!A12</f>
        <v>****</v>
      </c>
      <c r="E266" s="195">
        <f>'START-SLABS'!C12</f>
        <v>0</v>
      </c>
      <c r="F266" s="195">
        <f>'START-SLABS'!D12</f>
        <v>0</v>
      </c>
      <c r="G266" s="195">
        <f>'START-SLABS'!F12</f>
        <v>0</v>
      </c>
      <c r="H266" s="195">
        <f>'START-SLABS'!G12</f>
        <v>0</v>
      </c>
      <c r="I266" s="196"/>
      <c r="J266" s="196"/>
      <c r="K266" s="196"/>
      <c r="L266" s="196"/>
      <c r="M266" s="196"/>
      <c r="N266" s="196"/>
    </row>
    <row r="267" spans="1:14" x14ac:dyDescent="0.2">
      <c r="A267" s="183" t="s">
        <v>16</v>
      </c>
      <c r="B267" s="184" t="s">
        <v>17</v>
      </c>
      <c r="C267" s="184"/>
      <c r="D267" s="185" t="str">
        <f>D266</f>
        <v>****</v>
      </c>
      <c r="E267" s="185">
        <f>E266</f>
        <v>0</v>
      </c>
      <c r="F267" s="185"/>
      <c r="G267" s="185">
        <f>G266</f>
        <v>0</v>
      </c>
      <c r="H267" s="186">
        <f>H266</f>
        <v>0</v>
      </c>
      <c r="I267" s="197">
        <f>SUMIFS('SAGE IMPORT'!Y:Y,'SAGE IMPORT'!A:A,'SLAB-ROWS'!G267,'SAGE IMPORT'!B:B,'SLAB-ROWS'!H267,'SAGE IMPORT'!C:C,'SLAB-ROWS'!A267)</f>
        <v>0</v>
      </c>
      <c r="J267" s="198">
        <f>SUMIFS('SAGE IMPORT'!K:K,'SAGE IMPORT'!A:A,'SLAB-ROWS'!G267,'SAGE IMPORT'!B:B,'SLAB-ROWS'!H267,'SAGE IMPORT'!C:C,'SLAB-ROWS'!A267)</f>
        <v>0</v>
      </c>
      <c r="K267" s="199">
        <f>SUMIFS('SAGE IMPORT'!Q:Q,'SAGE IMPORT'!A:A,'SLAB-ROWS'!G267,'SAGE IMPORT'!B:B,'SLAB-ROWS'!H267,'SAGE IMPORT'!C:C,'SLAB-ROWS'!A267)</f>
        <v>0</v>
      </c>
      <c r="L267" s="199" t="s">
        <v>391</v>
      </c>
      <c r="M267" s="205">
        <f>SUMIFS('SAGE IMPORT'!E:E,'SAGE IMPORT'!A:A,'SLAB-ROWS'!G267,'SAGE IMPORT'!B:B,'SLAB-ROWS'!H267,'SAGE IMPORT'!C:C,'SLAB-ROWS'!A267)</f>
        <v>0</v>
      </c>
      <c r="N267" s="199" t="s">
        <v>391</v>
      </c>
    </row>
    <row r="268" spans="1:14" x14ac:dyDescent="0.2">
      <c r="A268" s="183" t="s">
        <v>78</v>
      </c>
      <c r="B268" s="184" t="s">
        <v>81</v>
      </c>
      <c r="C268" s="184"/>
      <c r="D268" s="185" t="str">
        <f t="shared" ref="D268:D337" si="24">D267</f>
        <v>****</v>
      </c>
      <c r="E268" s="185">
        <f t="shared" ref="E268:E337" si="25">E267</f>
        <v>0</v>
      </c>
      <c r="F268" s="185"/>
      <c r="G268" s="185">
        <f t="shared" ref="G268:G337" si="26">G267</f>
        <v>0</v>
      </c>
      <c r="H268" s="186">
        <f t="shared" ref="H268:H337" si="27">H267</f>
        <v>0</v>
      </c>
      <c r="I268" s="197">
        <f>SUMIFS('SAGE IMPORT'!Y:Y,'SAGE IMPORT'!A:A,'SLAB-ROWS'!G268,'SAGE IMPORT'!B:B,'SLAB-ROWS'!H268,'SAGE IMPORT'!C:C,'SLAB-ROWS'!A268)</f>
        <v>0</v>
      </c>
      <c r="J268" s="198">
        <f>SUMIFS('SAGE IMPORT'!K:K,'SAGE IMPORT'!A:A,'SLAB-ROWS'!G268,'SAGE IMPORT'!B:B,'SLAB-ROWS'!H268,'SAGE IMPORT'!C:C,'SLAB-ROWS'!A268)</f>
        <v>0</v>
      </c>
      <c r="K268" s="199">
        <f>SUMIFS('SAGE IMPORT'!Q:Q,'SAGE IMPORT'!A:A,'SLAB-ROWS'!G268,'SAGE IMPORT'!B:B,'SLAB-ROWS'!H268,'SAGE IMPORT'!C:C,'SLAB-ROWS'!A268)</f>
        <v>0</v>
      </c>
      <c r="L268" s="199" t="s">
        <v>391</v>
      </c>
      <c r="M268" s="205">
        <f>SUMIFS('SAGE IMPORT'!E:E,'SAGE IMPORT'!A:A,'SLAB-ROWS'!G268,'SAGE IMPORT'!B:B,'SLAB-ROWS'!H268,'SAGE IMPORT'!C:C,'SLAB-ROWS'!A268)</f>
        <v>0</v>
      </c>
      <c r="N268" s="199" t="s">
        <v>391</v>
      </c>
    </row>
    <row r="269" spans="1:14" x14ac:dyDescent="0.2">
      <c r="A269" s="183" t="s">
        <v>79</v>
      </c>
      <c r="B269" s="184" t="s">
        <v>82</v>
      </c>
      <c r="C269" s="184"/>
      <c r="D269" s="185" t="str">
        <f t="shared" si="24"/>
        <v>****</v>
      </c>
      <c r="E269" s="185">
        <f t="shared" si="25"/>
        <v>0</v>
      </c>
      <c r="F269" s="185"/>
      <c r="G269" s="185">
        <f t="shared" si="26"/>
        <v>0</v>
      </c>
      <c r="H269" s="186">
        <f t="shared" si="27"/>
        <v>0</v>
      </c>
      <c r="I269" s="197">
        <f>SUMIFS('SAGE IMPORT'!Y:Y,'SAGE IMPORT'!A:A,'SLAB-ROWS'!G269,'SAGE IMPORT'!B:B,'SLAB-ROWS'!H269,'SAGE IMPORT'!C:C,'SLAB-ROWS'!A269)</f>
        <v>0</v>
      </c>
      <c r="J269" s="198">
        <f>SUMIFS('SAGE IMPORT'!K:K,'SAGE IMPORT'!A:A,'SLAB-ROWS'!G269,'SAGE IMPORT'!B:B,'SLAB-ROWS'!H269,'SAGE IMPORT'!C:C,'SLAB-ROWS'!A269)</f>
        <v>0</v>
      </c>
      <c r="K269" s="199">
        <f>SUMIFS('SAGE IMPORT'!Q:Q,'SAGE IMPORT'!A:A,'SLAB-ROWS'!G269,'SAGE IMPORT'!B:B,'SLAB-ROWS'!H269,'SAGE IMPORT'!C:C,'SLAB-ROWS'!A269)</f>
        <v>0</v>
      </c>
      <c r="L269" s="199" t="s">
        <v>391</v>
      </c>
      <c r="M269" s="205">
        <f>SUMIFS('SAGE IMPORT'!E:E,'SAGE IMPORT'!A:A,'SLAB-ROWS'!G269,'SAGE IMPORT'!B:B,'SLAB-ROWS'!H269,'SAGE IMPORT'!C:C,'SLAB-ROWS'!A269)</f>
        <v>0</v>
      </c>
      <c r="N269" s="199" t="s">
        <v>391</v>
      </c>
    </row>
    <row r="270" spans="1:14" x14ac:dyDescent="0.2">
      <c r="A270" s="183" t="s">
        <v>80</v>
      </c>
      <c r="B270" s="184" t="s">
        <v>83</v>
      </c>
      <c r="C270" s="184"/>
      <c r="D270" s="185" t="str">
        <f t="shared" si="24"/>
        <v>****</v>
      </c>
      <c r="E270" s="185">
        <f t="shared" si="25"/>
        <v>0</v>
      </c>
      <c r="F270" s="185"/>
      <c r="G270" s="185">
        <f t="shared" si="26"/>
        <v>0</v>
      </c>
      <c r="H270" s="186">
        <f t="shared" si="27"/>
        <v>0</v>
      </c>
      <c r="I270" s="197">
        <f>SUMIFS('SAGE IMPORT'!Y:Y,'SAGE IMPORT'!A:A,'SLAB-ROWS'!G270,'SAGE IMPORT'!B:B,'SLAB-ROWS'!H270,'SAGE IMPORT'!C:C,'SLAB-ROWS'!A270)</f>
        <v>0</v>
      </c>
      <c r="J270" s="198">
        <f>SUMIFS('SAGE IMPORT'!K:K,'SAGE IMPORT'!A:A,'SLAB-ROWS'!G270,'SAGE IMPORT'!B:B,'SLAB-ROWS'!H270,'SAGE IMPORT'!C:C,'SLAB-ROWS'!A270)</f>
        <v>0</v>
      </c>
      <c r="K270" s="199">
        <f>SUMIFS('SAGE IMPORT'!Q:Q,'SAGE IMPORT'!A:A,'SLAB-ROWS'!G270,'SAGE IMPORT'!B:B,'SLAB-ROWS'!H270,'SAGE IMPORT'!C:C,'SLAB-ROWS'!A270)</f>
        <v>0</v>
      </c>
      <c r="L270" s="199" t="s">
        <v>391</v>
      </c>
      <c r="M270" s="205">
        <f>SUMIFS('SAGE IMPORT'!E:E,'SAGE IMPORT'!A:A,'SLAB-ROWS'!G270,'SAGE IMPORT'!B:B,'SLAB-ROWS'!H270,'SAGE IMPORT'!C:C,'SLAB-ROWS'!A270)</f>
        <v>0</v>
      </c>
      <c r="N270" s="199" t="s">
        <v>391</v>
      </c>
    </row>
    <row r="271" spans="1:14" x14ac:dyDescent="0.2">
      <c r="A271" s="183" t="s">
        <v>18</v>
      </c>
      <c r="B271" s="184" t="s">
        <v>19</v>
      </c>
      <c r="C271" s="184"/>
      <c r="D271" s="185" t="str">
        <f t="shared" si="24"/>
        <v>****</v>
      </c>
      <c r="E271" s="185">
        <f t="shared" si="25"/>
        <v>0</v>
      </c>
      <c r="F271" s="185"/>
      <c r="G271" s="185">
        <f t="shared" si="26"/>
        <v>0</v>
      </c>
      <c r="H271" s="186">
        <f t="shared" si="27"/>
        <v>0</v>
      </c>
      <c r="I271" s="197">
        <f>SUMIFS('SAGE IMPORT'!Y:Y,'SAGE IMPORT'!A:A,'SLAB-ROWS'!G271,'SAGE IMPORT'!B:B,'SLAB-ROWS'!H271,'SAGE IMPORT'!C:C,'SLAB-ROWS'!A271)</f>
        <v>0</v>
      </c>
      <c r="J271" s="198">
        <f>SUMIFS('SAGE IMPORT'!K:K,'SAGE IMPORT'!A:A,'SLAB-ROWS'!G271,'SAGE IMPORT'!B:B,'SLAB-ROWS'!H271,'SAGE IMPORT'!C:C,'SLAB-ROWS'!A271)</f>
        <v>0</v>
      </c>
      <c r="K271" s="199">
        <f>SUMIFS('SAGE IMPORT'!Q:Q,'SAGE IMPORT'!A:A,'SLAB-ROWS'!G271,'SAGE IMPORT'!B:B,'SLAB-ROWS'!H271,'SAGE IMPORT'!C:C,'SLAB-ROWS'!A271)</f>
        <v>0</v>
      </c>
      <c r="L271" s="199" t="s">
        <v>391</v>
      </c>
      <c r="M271" s="205">
        <f>SUMIFS('SAGE IMPORT'!E:E,'SAGE IMPORT'!A:A,'SLAB-ROWS'!G271,'SAGE IMPORT'!B:B,'SLAB-ROWS'!H271,'SAGE IMPORT'!C:C,'SLAB-ROWS'!A271)</f>
        <v>0</v>
      </c>
      <c r="N271" s="199" t="s">
        <v>391</v>
      </c>
    </row>
    <row r="272" spans="1:14" x14ac:dyDescent="0.2">
      <c r="A272" s="183"/>
      <c r="B272" s="184"/>
      <c r="C272" s="184"/>
      <c r="D272" s="185" t="str">
        <f t="shared" si="24"/>
        <v>****</v>
      </c>
      <c r="E272" s="185">
        <f t="shared" si="25"/>
        <v>0</v>
      </c>
      <c r="F272" s="185"/>
      <c r="G272" s="185">
        <f t="shared" si="26"/>
        <v>0</v>
      </c>
      <c r="H272" s="186">
        <f t="shared" si="27"/>
        <v>0</v>
      </c>
      <c r="I272" s="197">
        <f>SUMIFS('SAGE IMPORT'!Y:Y,'SAGE IMPORT'!A:A,'SLAB-ROWS'!G272,'SAGE IMPORT'!B:B,'SLAB-ROWS'!H272,'SAGE IMPORT'!C:C,'SLAB-ROWS'!A272)</f>
        <v>0</v>
      </c>
      <c r="J272" s="198">
        <f>SUMIFS('SAGE IMPORT'!K:K,'SAGE IMPORT'!A:A,'SLAB-ROWS'!G272,'SAGE IMPORT'!B:B,'SLAB-ROWS'!H272,'SAGE IMPORT'!C:C,'SLAB-ROWS'!A272)</f>
        <v>0</v>
      </c>
      <c r="K272" s="199">
        <f>SUMIFS('SAGE IMPORT'!Q:Q,'SAGE IMPORT'!A:A,'SLAB-ROWS'!G272,'SAGE IMPORT'!B:B,'SLAB-ROWS'!H272,'SAGE IMPORT'!C:C,'SLAB-ROWS'!A272)</f>
        <v>0</v>
      </c>
      <c r="L272" s="199"/>
      <c r="M272" s="205">
        <f>SUMIFS('SAGE IMPORT'!E:E,'SAGE IMPORT'!A:A,'SLAB-ROWS'!G272,'SAGE IMPORT'!B:B,'SLAB-ROWS'!H272,'SAGE IMPORT'!C:C,'SLAB-ROWS'!A272)</f>
        <v>0</v>
      </c>
      <c r="N272" s="199"/>
    </row>
    <row r="273" spans="1:14" x14ac:dyDescent="0.2">
      <c r="A273" s="183" t="s">
        <v>84</v>
      </c>
      <c r="B273" s="184" t="s">
        <v>85</v>
      </c>
      <c r="C273" s="184"/>
      <c r="D273" s="185" t="str">
        <f t="shared" si="24"/>
        <v>****</v>
      </c>
      <c r="E273" s="185">
        <f t="shared" si="25"/>
        <v>0</v>
      </c>
      <c r="F273" s="185"/>
      <c r="G273" s="185">
        <f t="shared" si="26"/>
        <v>0</v>
      </c>
      <c r="H273" s="186">
        <f t="shared" si="27"/>
        <v>0</v>
      </c>
      <c r="I273" s="197">
        <f>SUMIFS('SAGE IMPORT'!Y:Y,'SAGE IMPORT'!A:A,'SLAB-ROWS'!G273,'SAGE IMPORT'!B:B,'SLAB-ROWS'!H273,'SAGE IMPORT'!C:C,'SLAB-ROWS'!A273)</f>
        <v>0</v>
      </c>
      <c r="J273" s="198">
        <f>SUMIFS('SAGE IMPORT'!K:K,'SAGE IMPORT'!A:A,'SLAB-ROWS'!G273,'SAGE IMPORT'!B:B,'SLAB-ROWS'!H273,'SAGE IMPORT'!C:C,'SLAB-ROWS'!A273)</f>
        <v>0</v>
      </c>
      <c r="K273" s="199">
        <f>SUMIFS('SAGE IMPORT'!Q:Q,'SAGE IMPORT'!A:A,'SLAB-ROWS'!G273,'SAGE IMPORT'!B:B,'SLAB-ROWS'!H273,'SAGE IMPORT'!C:C,'SLAB-ROWS'!A273)</f>
        <v>0</v>
      </c>
      <c r="L273" s="199" t="s">
        <v>393</v>
      </c>
      <c r="M273" s="205">
        <f>SUMIFS('SAGE IMPORT'!E:E,'SAGE IMPORT'!A:A,'SLAB-ROWS'!G273,'SAGE IMPORT'!B:B,'SLAB-ROWS'!H273,'SAGE IMPORT'!C:C,'SLAB-ROWS'!A273)</f>
        <v>0</v>
      </c>
      <c r="N273" s="199" t="s">
        <v>393</v>
      </c>
    </row>
    <row r="274" spans="1:14" x14ac:dyDescent="0.2">
      <c r="A274" s="183" t="s">
        <v>20</v>
      </c>
      <c r="B274" s="184" t="s">
        <v>21</v>
      </c>
      <c r="C274" s="184"/>
      <c r="D274" s="185" t="str">
        <f t="shared" si="24"/>
        <v>****</v>
      </c>
      <c r="E274" s="185">
        <f t="shared" si="25"/>
        <v>0</v>
      </c>
      <c r="F274" s="185"/>
      <c r="G274" s="185">
        <f t="shared" si="26"/>
        <v>0</v>
      </c>
      <c r="H274" s="186">
        <f t="shared" si="27"/>
        <v>0</v>
      </c>
      <c r="I274" s="197">
        <f>SUMIFS('SAGE IMPORT'!Y:Y,'SAGE IMPORT'!A:A,'SLAB-ROWS'!G274,'SAGE IMPORT'!B:B,'SLAB-ROWS'!H274,'SAGE IMPORT'!C:C,'SLAB-ROWS'!A274)</f>
        <v>0</v>
      </c>
      <c r="J274" s="198">
        <f>SUMIFS('SAGE IMPORT'!K:K,'SAGE IMPORT'!A:A,'SLAB-ROWS'!G274,'SAGE IMPORT'!B:B,'SLAB-ROWS'!H274,'SAGE IMPORT'!C:C,'SLAB-ROWS'!A274)</f>
        <v>0</v>
      </c>
      <c r="K274" s="199">
        <f>SUMIFS('SAGE IMPORT'!Q:Q,'SAGE IMPORT'!A:A,'SLAB-ROWS'!G274,'SAGE IMPORT'!B:B,'SLAB-ROWS'!H274,'SAGE IMPORT'!C:C,'SLAB-ROWS'!A274)</f>
        <v>0</v>
      </c>
      <c r="L274" s="199" t="s">
        <v>354</v>
      </c>
      <c r="M274" s="205">
        <f>SUMIFS('SAGE IMPORT'!E:E,'SAGE IMPORT'!A:A,'SLAB-ROWS'!G274,'SAGE IMPORT'!B:B,'SLAB-ROWS'!H274,'SAGE IMPORT'!C:C,'SLAB-ROWS'!A274)</f>
        <v>0</v>
      </c>
      <c r="N274" s="199" t="s">
        <v>354</v>
      </c>
    </row>
    <row r="275" spans="1:14" x14ac:dyDescent="0.2">
      <c r="A275" s="183" t="s">
        <v>22</v>
      </c>
      <c r="B275" s="184" t="s">
        <v>58</v>
      </c>
      <c r="C275" s="184"/>
      <c r="D275" s="185" t="str">
        <f t="shared" si="24"/>
        <v>****</v>
      </c>
      <c r="E275" s="185">
        <f t="shared" si="25"/>
        <v>0</v>
      </c>
      <c r="F275" s="185"/>
      <c r="G275" s="185">
        <f t="shared" si="26"/>
        <v>0</v>
      </c>
      <c r="H275" s="186">
        <f t="shared" si="27"/>
        <v>0</v>
      </c>
      <c r="I275" s="197">
        <f>SUMIFS('SAGE IMPORT'!Y:Y,'SAGE IMPORT'!A:A,'SLAB-ROWS'!G275,'SAGE IMPORT'!B:B,'SLAB-ROWS'!H275,'SAGE IMPORT'!C:C,'SLAB-ROWS'!A275)</f>
        <v>0</v>
      </c>
      <c r="J275" s="198">
        <f>SUMIFS('SAGE IMPORT'!K:K,'SAGE IMPORT'!A:A,'SLAB-ROWS'!G275,'SAGE IMPORT'!B:B,'SLAB-ROWS'!H275,'SAGE IMPORT'!C:C,'SLAB-ROWS'!A275)</f>
        <v>0</v>
      </c>
      <c r="K275" s="199">
        <f>SUMIFS('SAGE IMPORT'!Q:Q,'SAGE IMPORT'!A:A,'SLAB-ROWS'!G275,'SAGE IMPORT'!B:B,'SLAB-ROWS'!H275,'SAGE IMPORT'!C:C,'SLAB-ROWS'!A275)</f>
        <v>0</v>
      </c>
      <c r="L275" s="199" t="s">
        <v>354</v>
      </c>
      <c r="M275" s="205">
        <f>SUMIFS('SAGE IMPORT'!E:E,'SAGE IMPORT'!A:A,'SLAB-ROWS'!G275,'SAGE IMPORT'!B:B,'SLAB-ROWS'!H275,'SAGE IMPORT'!C:C,'SLAB-ROWS'!A275)</f>
        <v>0</v>
      </c>
      <c r="N275" s="199" t="s">
        <v>354</v>
      </c>
    </row>
    <row r="276" spans="1:14" x14ac:dyDescent="0.2">
      <c r="A276" s="183"/>
      <c r="B276" s="184"/>
      <c r="C276" s="184"/>
      <c r="D276" s="185" t="str">
        <f t="shared" si="24"/>
        <v>****</v>
      </c>
      <c r="E276" s="185">
        <f t="shared" si="25"/>
        <v>0</v>
      </c>
      <c r="F276" s="185"/>
      <c r="G276" s="185">
        <f t="shared" si="26"/>
        <v>0</v>
      </c>
      <c r="H276" s="186">
        <f t="shared" si="27"/>
        <v>0</v>
      </c>
      <c r="I276" s="197">
        <f>SUMIFS('SAGE IMPORT'!Y:Y,'SAGE IMPORT'!A:A,'SLAB-ROWS'!G276,'SAGE IMPORT'!B:B,'SLAB-ROWS'!H276,'SAGE IMPORT'!C:C,'SLAB-ROWS'!A276)</f>
        <v>0</v>
      </c>
      <c r="J276" s="198">
        <f>SUMIFS('SAGE IMPORT'!K:K,'SAGE IMPORT'!A:A,'SLAB-ROWS'!G276,'SAGE IMPORT'!B:B,'SLAB-ROWS'!H276,'SAGE IMPORT'!C:C,'SLAB-ROWS'!A276)</f>
        <v>0</v>
      </c>
      <c r="K276" s="199">
        <f>SUMIFS('SAGE IMPORT'!Q:Q,'SAGE IMPORT'!A:A,'SLAB-ROWS'!G276,'SAGE IMPORT'!B:B,'SLAB-ROWS'!H276,'SAGE IMPORT'!C:C,'SLAB-ROWS'!A276)</f>
        <v>0</v>
      </c>
      <c r="L276" s="199"/>
      <c r="M276" s="205">
        <f>SUMIFS('SAGE IMPORT'!E:E,'SAGE IMPORT'!A:A,'SLAB-ROWS'!G276,'SAGE IMPORT'!B:B,'SLAB-ROWS'!H276,'SAGE IMPORT'!C:C,'SLAB-ROWS'!A276)</f>
        <v>0</v>
      </c>
      <c r="N276" s="199"/>
    </row>
    <row r="277" spans="1:14" x14ac:dyDescent="0.2">
      <c r="A277" s="183" t="s">
        <v>23</v>
      </c>
      <c r="B277" s="184" t="s">
        <v>105</v>
      </c>
      <c r="C277" s="184"/>
      <c r="D277" s="185" t="str">
        <f t="shared" si="24"/>
        <v>****</v>
      </c>
      <c r="E277" s="185">
        <f t="shared" si="25"/>
        <v>0</v>
      </c>
      <c r="F277" s="185"/>
      <c r="G277" s="185">
        <f t="shared" si="26"/>
        <v>0</v>
      </c>
      <c r="H277" s="186">
        <f t="shared" si="27"/>
        <v>0</v>
      </c>
      <c r="I277" s="197">
        <f>SUMIFS('SAGE IMPORT'!Y:Y,'SAGE IMPORT'!A:A,'SLAB-ROWS'!G277,'SAGE IMPORT'!B:B,'SLAB-ROWS'!H277,'SAGE IMPORT'!C:C,'SLAB-ROWS'!A277)</f>
        <v>0</v>
      </c>
      <c r="J277" s="198">
        <f>SUMIFS('SAGE IMPORT'!K:K,'SAGE IMPORT'!A:A,'SLAB-ROWS'!G277,'SAGE IMPORT'!B:B,'SLAB-ROWS'!H277,'SAGE IMPORT'!C:C,'SLAB-ROWS'!A277)</f>
        <v>0</v>
      </c>
      <c r="K277" s="199">
        <f>SUMIFS('SAGE IMPORT'!Q:Q,'SAGE IMPORT'!A:A,'SLAB-ROWS'!G277,'SAGE IMPORT'!B:B,'SLAB-ROWS'!H277,'SAGE IMPORT'!C:C,'SLAB-ROWS'!A277)</f>
        <v>0</v>
      </c>
      <c r="L277" s="199" t="s">
        <v>354</v>
      </c>
      <c r="M277" s="205">
        <f>SUMIFS('SAGE IMPORT'!E:E,'SAGE IMPORT'!A:A,'SLAB-ROWS'!G277,'SAGE IMPORT'!B:B,'SLAB-ROWS'!H277,'SAGE IMPORT'!C:C,'SLAB-ROWS'!A277)</f>
        <v>0</v>
      </c>
      <c r="N277" s="199" t="s">
        <v>354</v>
      </c>
    </row>
    <row r="278" spans="1:14" x14ac:dyDescent="0.2">
      <c r="A278" s="183" t="s">
        <v>100</v>
      </c>
      <c r="B278" s="184" t="s">
        <v>106</v>
      </c>
      <c r="C278" s="184"/>
      <c r="D278" s="185" t="str">
        <f t="shared" si="24"/>
        <v>****</v>
      </c>
      <c r="E278" s="185">
        <f t="shared" si="25"/>
        <v>0</v>
      </c>
      <c r="F278" s="185"/>
      <c r="G278" s="185">
        <f t="shared" si="26"/>
        <v>0</v>
      </c>
      <c r="H278" s="186">
        <f t="shared" si="27"/>
        <v>0</v>
      </c>
      <c r="I278" s="197">
        <f>SUMIFS('SAGE IMPORT'!Y:Y,'SAGE IMPORT'!A:A,'SLAB-ROWS'!G278,'SAGE IMPORT'!B:B,'SLAB-ROWS'!H278,'SAGE IMPORT'!C:C,'SLAB-ROWS'!A278)</f>
        <v>0</v>
      </c>
      <c r="J278" s="198">
        <f>SUMIFS('SAGE IMPORT'!K:K,'SAGE IMPORT'!A:A,'SLAB-ROWS'!G278,'SAGE IMPORT'!B:B,'SLAB-ROWS'!H278,'SAGE IMPORT'!C:C,'SLAB-ROWS'!A278)</f>
        <v>0</v>
      </c>
      <c r="K278" s="199">
        <f>SUMIFS('SAGE IMPORT'!Q:Q,'SAGE IMPORT'!A:A,'SLAB-ROWS'!G278,'SAGE IMPORT'!B:B,'SLAB-ROWS'!H278,'SAGE IMPORT'!C:C,'SLAB-ROWS'!A278)</f>
        <v>0</v>
      </c>
      <c r="L278" s="199" t="s">
        <v>354</v>
      </c>
      <c r="M278" s="205">
        <f>SUMIFS('SAGE IMPORT'!E:E,'SAGE IMPORT'!A:A,'SLAB-ROWS'!G278,'SAGE IMPORT'!B:B,'SLAB-ROWS'!H278,'SAGE IMPORT'!C:C,'SLAB-ROWS'!A278)</f>
        <v>0</v>
      </c>
      <c r="N278" s="199" t="s">
        <v>354</v>
      </c>
    </row>
    <row r="279" spans="1:14" x14ac:dyDescent="0.2">
      <c r="A279" s="183" t="s">
        <v>101</v>
      </c>
      <c r="B279" s="184" t="s">
        <v>107</v>
      </c>
      <c r="C279" s="184"/>
      <c r="D279" s="185" t="str">
        <f t="shared" si="24"/>
        <v>****</v>
      </c>
      <c r="E279" s="185">
        <f t="shared" si="25"/>
        <v>0</v>
      </c>
      <c r="F279" s="185"/>
      <c r="G279" s="185">
        <f t="shared" si="26"/>
        <v>0</v>
      </c>
      <c r="H279" s="186">
        <f t="shared" si="27"/>
        <v>0</v>
      </c>
      <c r="I279" s="197">
        <f>SUMIFS('SAGE IMPORT'!Y:Y,'SAGE IMPORT'!A:A,'SLAB-ROWS'!G279,'SAGE IMPORT'!B:B,'SLAB-ROWS'!H279,'SAGE IMPORT'!C:C,'SLAB-ROWS'!A279)</f>
        <v>0</v>
      </c>
      <c r="J279" s="198">
        <f>SUMIFS('SAGE IMPORT'!K:K,'SAGE IMPORT'!A:A,'SLAB-ROWS'!G279,'SAGE IMPORT'!B:B,'SLAB-ROWS'!H279,'SAGE IMPORT'!C:C,'SLAB-ROWS'!A279)</f>
        <v>0</v>
      </c>
      <c r="K279" s="199">
        <f>SUMIFS('SAGE IMPORT'!Q:Q,'SAGE IMPORT'!A:A,'SLAB-ROWS'!G279,'SAGE IMPORT'!B:B,'SLAB-ROWS'!H279,'SAGE IMPORT'!C:C,'SLAB-ROWS'!A279)</f>
        <v>0</v>
      </c>
      <c r="L279" s="199" t="s">
        <v>354</v>
      </c>
      <c r="M279" s="205">
        <f>SUMIFS('SAGE IMPORT'!E:E,'SAGE IMPORT'!A:A,'SLAB-ROWS'!G279,'SAGE IMPORT'!B:B,'SLAB-ROWS'!H279,'SAGE IMPORT'!C:C,'SLAB-ROWS'!A279)</f>
        <v>0</v>
      </c>
      <c r="N279" s="199" t="s">
        <v>354</v>
      </c>
    </row>
    <row r="280" spans="1:14" x14ac:dyDescent="0.2">
      <c r="A280" s="183" t="s">
        <v>102</v>
      </c>
      <c r="B280" s="184" t="s">
        <v>108</v>
      </c>
      <c r="C280" s="184"/>
      <c r="D280" s="185" t="str">
        <f t="shared" si="24"/>
        <v>****</v>
      </c>
      <c r="E280" s="185">
        <f t="shared" si="25"/>
        <v>0</v>
      </c>
      <c r="F280" s="185"/>
      <c r="G280" s="185">
        <f t="shared" si="26"/>
        <v>0</v>
      </c>
      <c r="H280" s="186">
        <f t="shared" si="27"/>
        <v>0</v>
      </c>
      <c r="I280" s="197">
        <f>SUMIFS('SAGE IMPORT'!Y:Y,'SAGE IMPORT'!A:A,'SLAB-ROWS'!G280,'SAGE IMPORT'!B:B,'SLAB-ROWS'!H280,'SAGE IMPORT'!C:C,'SLAB-ROWS'!A280)</f>
        <v>0</v>
      </c>
      <c r="J280" s="198">
        <f>SUMIFS('SAGE IMPORT'!K:K,'SAGE IMPORT'!A:A,'SLAB-ROWS'!G280,'SAGE IMPORT'!B:B,'SLAB-ROWS'!H280,'SAGE IMPORT'!C:C,'SLAB-ROWS'!A280)</f>
        <v>0</v>
      </c>
      <c r="K280" s="199">
        <f>SUMIFS('SAGE IMPORT'!Q:Q,'SAGE IMPORT'!A:A,'SLAB-ROWS'!G280,'SAGE IMPORT'!B:B,'SLAB-ROWS'!H280,'SAGE IMPORT'!C:C,'SLAB-ROWS'!A280)</f>
        <v>0</v>
      </c>
      <c r="L280" s="199" t="s">
        <v>395</v>
      </c>
      <c r="M280" s="205">
        <f>SUMIFS('SAGE IMPORT'!E:E,'SAGE IMPORT'!A:A,'SLAB-ROWS'!G280,'SAGE IMPORT'!B:B,'SLAB-ROWS'!H280,'SAGE IMPORT'!C:C,'SLAB-ROWS'!A280)</f>
        <v>0</v>
      </c>
      <c r="N280" s="199" t="s">
        <v>395</v>
      </c>
    </row>
    <row r="281" spans="1:14" x14ac:dyDescent="0.2">
      <c r="A281" s="183" t="s">
        <v>103</v>
      </c>
      <c r="B281" s="184" t="s">
        <v>110</v>
      </c>
      <c r="C281" s="184"/>
      <c r="D281" s="185" t="str">
        <f t="shared" si="24"/>
        <v>****</v>
      </c>
      <c r="E281" s="185">
        <f t="shared" si="25"/>
        <v>0</v>
      </c>
      <c r="F281" s="185"/>
      <c r="G281" s="185">
        <f t="shared" si="26"/>
        <v>0</v>
      </c>
      <c r="H281" s="186">
        <f t="shared" si="27"/>
        <v>0</v>
      </c>
      <c r="I281" s="197">
        <f>SUMIFS('SAGE IMPORT'!Y:Y,'SAGE IMPORT'!A:A,'SLAB-ROWS'!G281,'SAGE IMPORT'!B:B,'SLAB-ROWS'!H281,'SAGE IMPORT'!C:C,'SLAB-ROWS'!A281)</f>
        <v>0</v>
      </c>
      <c r="J281" s="198">
        <f>SUMIFS('SAGE IMPORT'!K:K,'SAGE IMPORT'!A:A,'SLAB-ROWS'!G281,'SAGE IMPORT'!B:B,'SLAB-ROWS'!H281,'SAGE IMPORT'!C:C,'SLAB-ROWS'!A281)</f>
        <v>0</v>
      </c>
      <c r="K281" s="199">
        <f>SUMIFS('SAGE IMPORT'!Q:Q,'SAGE IMPORT'!A:A,'SLAB-ROWS'!G281,'SAGE IMPORT'!B:B,'SLAB-ROWS'!H281,'SAGE IMPORT'!C:C,'SLAB-ROWS'!A281)</f>
        <v>0</v>
      </c>
      <c r="L281" s="199" t="s">
        <v>395</v>
      </c>
      <c r="M281" s="205">
        <f>SUMIFS('SAGE IMPORT'!E:E,'SAGE IMPORT'!A:A,'SLAB-ROWS'!G281,'SAGE IMPORT'!B:B,'SLAB-ROWS'!H281,'SAGE IMPORT'!C:C,'SLAB-ROWS'!A281)</f>
        <v>0</v>
      </c>
      <c r="N281" s="199" t="s">
        <v>395</v>
      </c>
    </row>
    <row r="282" spans="1:14" x14ac:dyDescent="0.2">
      <c r="A282" s="183" t="s">
        <v>104</v>
      </c>
      <c r="B282" s="184" t="s">
        <v>109</v>
      </c>
      <c r="C282" s="184"/>
      <c r="D282" s="185" t="str">
        <f t="shared" si="24"/>
        <v>****</v>
      </c>
      <c r="E282" s="185">
        <f t="shared" si="25"/>
        <v>0</v>
      </c>
      <c r="F282" s="185"/>
      <c r="G282" s="185">
        <f t="shared" si="26"/>
        <v>0</v>
      </c>
      <c r="H282" s="186">
        <f t="shared" si="27"/>
        <v>0</v>
      </c>
      <c r="I282" s="197">
        <f>SUMIFS('SAGE IMPORT'!Y:Y,'SAGE IMPORT'!A:A,'SLAB-ROWS'!G282,'SAGE IMPORT'!B:B,'SLAB-ROWS'!H282,'SAGE IMPORT'!C:C,'SLAB-ROWS'!A282)</f>
        <v>0</v>
      </c>
      <c r="J282" s="198">
        <f>SUMIFS('SAGE IMPORT'!K:K,'SAGE IMPORT'!A:A,'SLAB-ROWS'!G282,'SAGE IMPORT'!B:B,'SLAB-ROWS'!H282,'SAGE IMPORT'!C:C,'SLAB-ROWS'!A282)</f>
        <v>0</v>
      </c>
      <c r="K282" s="199">
        <f>SUMIFS('SAGE IMPORT'!Q:Q,'SAGE IMPORT'!A:A,'SLAB-ROWS'!G282,'SAGE IMPORT'!B:B,'SLAB-ROWS'!H282,'SAGE IMPORT'!C:C,'SLAB-ROWS'!A282)</f>
        <v>0</v>
      </c>
      <c r="L282" s="199" t="s">
        <v>354</v>
      </c>
      <c r="M282" s="205">
        <f>SUMIFS('SAGE IMPORT'!E:E,'SAGE IMPORT'!A:A,'SLAB-ROWS'!G282,'SAGE IMPORT'!B:B,'SLAB-ROWS'!H282,'SAGE IMPORT'!C:C,'SLAB-ROWS'!A282)</f>
        <v>0</v>
      </c>
      <c r="N282" s="199" t="s">
        <v>354</v>
      </c>
    </row>
    <row r="283" spans="1:14" x14ac:dyDescent="0.2">
      <c r="A283" s="183"/>
      <c r="B283" s="184"/>
      <c r="C283" s="184"/>
      <c r="D283" s="185" t="str">
        <f t="shared" si="24"/>
        <v>****</v>
      </c>
      <c r="E283" s="185">
        <f t="shared" si="25"/>
        <v>0</v>
      </c>
      <c r="F283" s="185"/>
      <c r="G283" s="185">
        <f t="shared" si="26"/>
        <v>0</v>
      </c>
      <c r="H283" s="186">
        <f t="shared" si="27"/>
        <v>0</v>
      </c>
      <c r="I283" s="197">
        <f>SUMIFS('SAGE IMPORT'!Y:Y,'SAGE IMPORT'!A:A,'SLAB-ROWS'!G283,'SAGE IMPORT'!B:B,'SLAB-ROWS'!H283,'SAGE IMPORT'!C:C,'SLAB-ROWS'!A283)</f>
        <v>0</v>
      </c>
      <c r="J283" s="198">
        <f>SUMIFS('SAGE IMPORT'!K:K,'SAGE IMPORT'!A:A,'SLAB-ROWS'!G283,'SAGE IMPORT'!B:B,'SLAB-ROWS'!H283,'SAGE IMPORT'!C:C,'SLAB-ROWS'!A283)</f>
        <v>0</v>
      </c>
      <c r="K283" s="199">
        <f>SUMIFS('SAGE IMPORT'!Q:Q,'SAGE IMPORT'!A:A,'SLAB-ROWS'!G283,'SAGE IMPORT'!B:B,'SLAB-ROWS'!H283,'SAGE IMPORT'!C:C,'SLAB-ROWS'!A283)</f>
        <v>0</v>
      </c>
      <c r="L283" s="199"/>
      <c r="M283" s="205">
        <f>SUMIFS('SAGE IMPORT'!E:E,'SAGE IMPORT'!A:A,'SLAB-ROWS'!G283,'SAGE IMPORT'!B:B,'SLAB-ROWS'!H283,'SAGE IMPORT'!C:C,'SLAB-ROWS'!A283)</f>
        <v>0</v>
      </c>
      <c r="N283" s="199"/>
    </row>
    <row r="284" spans="1:14" x14ac:dyDescent="0.2">
      <c r="A284" s="183" t="s">
        <v>24</v>
      </c>
      <c r="B284" s="184" t="s">
        <v>68</v>
      </c>
      <c r="C284" s="184"/>
      <c r="D284" s="185" t="str">
        <f t="shared" si="24"/>
        <v>****</v>
      </c>
      <c r="E284" s="185">
        <f t="shared" si="25"/>
        <v>0</v>
      </c>
      <c r="F284" s="185"/>
      <c r="G284" s="185">
        <f t="shared" si="26"/>
        <v>0</v>
      </c>
      <c r="H284" s="186">
        <f t="shared" si="27"/>
        <v>0</v>
      </c>
      <c r="I284" s="197">
        <f>SUMIFS('SAGE IMPORT'!Y:Y,'SAGE IMPORT'!A:A,'SLAB-ROWS'!G284,'SAGE IMPORT'!B:B,'SLAB-ROWS'!H284,'SAGE IMPORT'!C:C,'SLAB-ROWS'!A284)</f>
        <v>0</v>
      </c>
      <c r="J284" s="198">
        <f>SUMIFS('SAGE IMPORT'!K:K,'SAGE IMPORT'!A:A,'SLAB-ROWS'!G284,'SAGE IMPORT'!B:B,'SLAB-ROWS'!H284,'SAGE IMPORT'!C:C,'SLAB-ROWS'!A284)</f>
        <v>0</v>
      </c>
      <c r="K284" s="199">
        <f>SUMIFS('SAGE IMPORT'!Q:Q,'SAGE IMPORT'!A:A,'SLAB-ROWS'!G284,'SAGE IMPORT'!B:B,'SLAB-ROWS'!H284,'SAGE IMPORT'!C:C,'SLAB-ROWS'!A284)</f>
        <v>0</v>
      </c>
      <c r="L284" s="199" t="s">
        <v>392</v>
      </c>
      <c r="M284" s="205">
        <f>SUMIFS('SAGE IMPORT'!E:E,'SAGE IMPORT'!A:A,'SLAB-ROWS'!G284,'SAGE IMPORT'!B:B,'SLAB-ROWS'!H284,'SAGE IMPORT'!C:C,'SLAB-ROWS'!A284)</f>
        <v>0</v>
      </c>
      <c r="N284" s="199" t="s">
        <v>392</v>
      </c>
    </row>
    <row r="285" spans="1:14" x14ac:dyDescent="0.2">
      <c r="A285" s="183" t="s">
        <v>93</v>
      </c>
      <c r="B285" s="184" t="s">
        <v>86</v>
      </c>
      <c r="C285" s="184"/>
      <c r="D285" s="185" t="str">
        <f t="shared" si="24"/>
        <v>****</v>
      </c>
      <c r="E285" s="185">
        <f t="shared" si="25"/>
        <v>0</v>
      </c>
      <c r="F285" s="185"/>
      <c r="G285" s="185">
        <f t="shared" si="26"/>
        <v>0</v>
      </c>
      <c r="H285" s="186">
        <f t="shared" si="27"/>
        <v>0</v>
      </c>
      <c r="I285" s="197">
        <f>SUMIFS('SAGE IMPORT'!Y:Y,'SAGE IMPORT'!A:A,'SLAB-ROWS'!G285,'SAGE IMPORT'!B:B,'SLAB-ROWS'!H285,'SAGE IMPORT'!C:C,'SLAB-ROWS'!A285)</f>
        <v>0</v>
      </c>
      <c r="J285" s="198">
        <f>SUMIFS('SAGE IMPORT'!K:K,'SAGE IMPORT'!A:A,'SLAB-ROWS'!G285,'SAGE IMPORT'!B:B,'SLAB-ROWS'!H285,'SAGE IMPORT'!C:C,'SLAB-ROWS'!A285)</f>
        <v>0</v>
      </c>
      <c r="K285" s="199">
        <f>SUMIFS('SAGE IMPORT'!Q:Q,'SAGE IMPORT'!A:A,'SLAB-ROWS'!G285,'SAGE IMPORT'!B:B,'SLAB-ROWS'!H285,'SAGE IMPORT'!C:C,'SLAB-ROWS'!A285)</f>
        <v>0</v>
      </c>
      <c r="L285" s="199" t="s">
        <v>392</v>
      </c>
      <c r="M285" s="205">
        <f>SUMIFS('SAGE IMPORT'!E:E,'SAGE IMPORT'!A:A,'SLAB-ROWS'!G285,'SAGE IMPORT'!B:B,'SLAB-ROWS'!H285,'SAGE IMPORT'!C:C,'SLAB-ROWS'!A285)</f>
        <v>0</v>
      </c>
      <c r="N285" s="199" t="s">
        <v>392</v>
      </c>
    </row>
    <row r="286" spans="1:14" x14ac:dyDescent="0.2">
      <c r="A286" s="183" t="s">
        <v>94</v>
      </c>
      <c r="B286" s="184" t="s">
        <v>87</v>
      </c>
      <c r="C286" s="184"/>
      <c r="D286" s="185" t="str">
        <f t="shared" si="24"/>
        <v>****</v>
      </c>
      <c r="E286" s="185">
        <f t="shared" si="25"/>
        <v>0</v>
      </c>
      <c r="F286" s="185"/>
      <c r="G286" s="185">
        <f t="shared" si="26"/>
        <v>0</v>
      </c>
      <c r="H286" s="186">
        <f t="shared" si="27"/>
        <v>0</v>
      </c>
      <c r="I286" s="197">
        <f>SUMIFS('SAGE IMPORT'!Y:Y,'SAGE IMPORT'!A:A,'SLAB-ROWS'!G286,'SAGE IMPORT'!B:B,'SLAB-ROWS'!H286,'SAGE IMPORT'!C:C,'SLAB-ROWS'!A286)</f>
        <v>0</v>
      </c>
      <c r="J286" s="198">
        <f>SUMIFS('SAGE IMPORT'!K:K,'SAGE IMPORT'!A:A,'SLAB-ROWS'!G286,'SAGE IMPORT'!B:B,'SLAB-ROWS'!H286,'SAGE IMPORT'!C:C,'SLAB-ROWS'!A286)</f>
        <v>0</v>
      </c>
      <c r="K286" s="199">
        <f>SUMIFS('SAGE IMPORT'!Q:Q,'SAGE IMPORT'!A:A,'SLAB-ROWS'!G286,'SAGE IMPORT'!B:B,'SLAB-ROWS'!H286,'SAGE IMPORT'!C:C,'SLAB-ROWS'!A286)</f>
        <v>0</v>
      </c>
      <c r="L286" s="199" t="s">
        <v>392</v>
      </c>
      <c r="M286" s="205">
        <f>SUMIFS('SAGE IMPORT'!E:E,'SAGE IMPORT'!A:A,'SLAB-ROWS'!G286,'SAGE IMPORT'!B:B,'SLAB-ROWS'!H286,'SAGE IMPORT'!C:C,'SLAB-ROWS'!A286)</f>
        <v>0</v>
      </c>
      <c r="N286" s="199" t="s">
        <v>392</v>
      </c>
    </row>
    <row r="287" spans="1:14" x14ac:dyDescent="0.2">
      <c r="A287" s="183" t="s">
        <v>95</v>
      </c>
      <c r="B287" s="184" t="s">
        <v>88</v>
      </c>
      <c r="C287" s="184"/>
      <c r="D287" s="185" t="str">
        <f t="shared" si="24"/>
        <v>****</v>
      </c>
      <c r="E287" s="185">
        <f t="shared" si="25"/>
        <v>0</v>
      </c>
      <c r="F287" s="185"/>
      <c r="G287" s="185">
        <f t="shared" si="26"/>
        <v>0</v>
      </c>
      <c r="H287" s="186">
        <f t="shared" si="27"/>
        <v>0</v>
      </c>
      <c r="I287" s="197">
        <f>SUMIFS('SAGE IMPORT'!Y:Y,'SAGE IMPORT'!A:A,'SLAB-ROWS'!G287,'SAGE IMPORT'!B:B,'SLAB-ROWS'!H287,'SAGE IMPORT'!C:C,'SLAB-ROWS'!A287)</f>
        <v>0</v>
      </c>
      <c r="J287" s="198">
        <f>SUMIFS('SAGE IMPORT'!K:K,'SAGE IMPORT'!A:A,'SLAB-ROWS'!G287,'SAGE IMPORT'!B:B,'SLAB-ROWS'!H287,'SAGE IMPORT'!C:C,'SLAB-ROWS'!A287)</f>
        <v>0</v>
      </c>
      <c r="K287" s="199">
        <f>SUMIFS('SAGE IMPORT'!Q:Q,'SAGE IMPORT'!A:A,'SLAB-ROWS'!G287,'SAGE IMPORT'!B:B,'SLAB-ROWS'!H287,'SAGE IMPORT'!C:C,'SLAB-ROWS'!A287)</f>
        <v>0</v>
      </c>
      <c r="L287" s="199" t="s">
        <v>393</v>
      </c>
      <c r="M287" s="205">
        <f>SUMIFS('SAGE IMPORT'!E:E,'SAGE IMPORT'!A:A,'SLAB-ROWS'!G287,'SAGE IMPORT'!B:B,'SLAB-ROWS'!H287,'SAGE IMPORT'!C:C,'SLAB-ROWS'!A287)</f>
        <v>0</v>
      </c>
      <c r="N287" s="199" t="s">
        <v>393</v>
      </c>
    </row>
    <row r="288" spans="1:14" x14ac:dyDescent="0.2">
      <c r="A288" s="183" t="s">
        <v>96</v>
      </c>
      <c r="B288" s="184" t="s">
        <v>89</v>
      </c>
      <c r="C288" s="184"/>
      <c r="D288" s="185" t="str">
        <f t="shared" si="24"/>
        <v>****</v>
      </c>
      <c r="E288" s="185">
        <f t="shared" si="25"/>
        <v>0</v>
      </c>
      <c r="F288" s="185"/>
      <c r="G288" s="185">
        <f t="shared" si="26"/>
        <v>0</v>
      </c>
      <c r="H288" s="186">
        <f t="shared" si="27"/>
        <v>0</v>
      </c>
      <c r="I288" s="197">
        <f>SUMIFS('SAGE IMPORT'!Y:Y,'SAGE IMPORT'!A:A,'SLAB-ROWS'!G288,'SAGE IMPORT'!B:B,'SLAB-ROWS'!H288,'SAGE IMPORT'!C:C,'SLAB-ROWS'!A288)</f>
        <v>0</v>
      </c>
      <c r="J288" s="198">
        <f>SUMIFS('SAGE IMPORT'!K:K,'SAGE IMPORT'!A:A,'SLAB-ROWS'!G288,'SAGE IMPORT'!B:B,'SLAB-ROWS'!H288,'SAGE IMPORT'!C:C,'SLAB-ROWS'!A288)</f>
        <v>0</v>
      </c>
      <c r="K288" s="199">
        <f>SUMIFS('SAGE IMPORT'!Q:Q,'SAGE IMPORT'!A:A,'SLAB-ROWS'!G288,'SAGE IMPORT'!B:B,'SLAB-ROWS'!H288,'SAGE IMPORT'!C:C,'SLAB-ROWS'!A288)</f>
        <v>0</v>
      </c>
      <c r="L288" s="199" t="s">
        <v>396</v>
      </c>
      <c r="M288" s="205">
        <f>SUMIFS('SAGE IMPORT'!E:E,'SAGE IMPORT'!A:A,'SLAB-ROWS'!G288,'SAGE IMPORT'!B:B,'SLAB-ROWS'!H288,'SAGE IMPORT'!C:C,'SLAB-ROWS'!A288)</f>
        <v>0</v>
      </c>
      <c r="N288" s="199" t="s">
        <v>396</v>
      </c>
    </row>
    <row r="289" spans="1:14" x14ac:dyDescent="0.2">
      <c r="A289" s="183" t="s">
        <v>97</v>
      </c>
      <c r="B289" s="184" t="s">
        <v>90</v>
      </c>
      <c r="C289" s="184"/>
      <c r="D289" s="185" t="str">
        <f t="shared" si="24"/>
        <v>****</v>
      </c>
      <c r="E289" s="185">
        <f t="shared" si="25"/>
        <v>0</v>
      </c>
      <c r="F289" s="185"/>
      <c r="G289" s="185">
        <f t="shared" si="26"/>
        <v>0</v>
      </c>
      <c r="H289" s="186">
        <f t="shared" si="27"/>
        <v>0</v>
      </c>
      <c r="I289" s="197">
        <f>SUMIFS('SAGE IMPORT'!Y:Y,'SAGE IMPORT'!A:A,'SLAB-ROWS'!G289,'SAGE IMPORT'!B:B,'SLAB-ROWS'!H289,'SAGE IMPORT'!C:C,'SLAB-ROWS'!A289)</f>
        <v>0</v>
      </c>
      <c r="J289" s="198">
        <f>SUMIFS('SAGE IMPORT'!K:K,'SAGE IMPORT'!A:A,'SLAB-ROWS'!G289,'SAGE IMPORT'!B:B,'SLAB-ROWS'!H289,'SAGE IMPORT'!C:C,'SLAB-ROWS'!A289)</f>
        <v>0</v>
      </c>
      <c r="K289" s="199">
        <f>SUMIFS('SAGE IMPORT'!Q:Q,'SAGE IMPORT'!A:A,'SLAB-ROWS'!G289,'SAGE IMPORT'!B:B,'SLAB-ROWS'!H289,'SAGE IMPORT'!C:C,'SLAB-ROWS'!A289)</f>
        <v>0</v>
      </c>
      <c r="L289" s="199" t="s">
        <v>396</v>
      </c>
      <c r="M289" s="205">
        <f>SUMIFS('SAGE IMPORT'!E:E,'SAGE IMPORT'!A:A,'SLAB-ROWS'!G289,'SAGE IMPORT'!B:B,'SLAB-ROWS'!H289,'SAGE IMPORT'!C:C,'SLAB-ROWS'!A289)</f>
        <v>0</v>
      </c>
      <c r="N289" s="199" t="s">
        <v>396</v>
      </c>
    </row>
    <row r="290" spans="1:14" x14ac:dyDescent="0.2">
      <c r="A290" s="183" t="s">
        <v>98</v>
      </c>
      <c r="B290" s="184" t="s">
        <v>91</v>
      </c>
      <c r="C290" s="184"/>
      <c r="D290" s="185" t="str">
        <f t="shared" si="24"/>
        <v>****</v>
      </c>
      <c r="E290" s="185">
        <f t="shared" si="25"/>
        <v>0</v>
      </c>
      <c r="F290" s="185"/>
      <c r="G290" s="185">
        <f t="shared" si="26"/>
        <v>0</v>
      </c>
      <c r="H290" s="186">
        <f t="shared" si="27"/>
        <v>0</v>
      </c>
      <c r="I290" s="197">
        <f>SUMIFS('SAGE IMPORT'!Y:Y,'SAGE IMPORT'!A:A,'SLAB-ROWS'!G290,'SAGE IMPORT'!B:B,'SLAB-ROWS'!H290,'SAGE IMPORT'!C:C,'SLAB-ROWS'!A290)</f>
        <v>0</v>
      </c>
      <c r="J290" s="198">
        <f>SUMIFS('SAGE IMPORT'!K:K,'SAGE IMPORT'!A:A,'SLAB-ROWS'!G290,'SAGE IMPORT'!B:B,'SLAB-ROWS'!H290,'SAGE IMPORT'!C:C,'SLAB-ROWS'!A290)</f>
        <v>0</v>
      </c>
      <c r="K290" s="199">
        <f>SUMIFS('SAGE IMPORT'!Q:Q,'SAGE IMPORT'!A:A,'SLAB-ROWS'!G290,'SAGE IMPORT'!B:B,'SLAB-ROWS'!H290,'SAGE IMPORT'!C:C,'SLAB-ROWS'!A290)</f>
        <v>0</v>
      </c>
      <c r="L290" s="199" t="s">
        <v>393</v>
      </c>
      <c r="M290" s="205">
        <f>SUMIFS('SAGE IMPORT'!E:E,'SAGE IMPORT'!A:A,'SLAB-ROWS'!G290,'SAGE IMPORT'!B:B,'SLAB-ROWS'!H290,'SAGE IMPORT'!C:C,'SLAB-ROWS'!A290)</f>
        <v>0</v>
      </c>
      <c r="N290" s="199" t="s">
        <v>393</v>
      </c>
    </row>
    <row r="291" spans="1:14" x14ac:dyDescent="0.2">
      <c r="A291" s="183" t="s">
        <v>99</v>
      </c>
      <c r="B291" s="184" t="s">
        <v>92</v>
      </c>
      <c r="C291" s="184"/>
      <c r="D291" s="185" t="str">
        <f t="shared" si="24"/>
        <v>****</v>
      </c>
      <c r="E291" s="185">
        <f t="shared" si="25"/>
        <v>0</v>
      </c>
      <c r="F291" s="185"/>
      <c r="G291" s="185">
        <f t="shared" si="26"/>
        <v>0</v>
      </c>
      <c r="H291" s="186">
        <f t="shared" si="27"/>
        <v>0</v>
      </c>
      <c r="I291" s="197">
        <f>SUMIFS('SAGE IMPORT'!Y:Y,'SAGE IMPORT'!A:A,'SLAB-ROWS'!G291,'SAGE IMPORT'!B:B,'SLAB-ROWS'!H291,'SAGE IMPORT'!C:C,'SLAB-ROWS'!A291)</f>
        <v>0</v>
      </c>
      <c r="J291" s="198">
        <f>SUMIFS('SAGE IMPORT'!K:K,'SAGE IMPORT'!A:A,'SLAB-ROWS'!G291,'SAGE IMPORT'!B:B,'SLAB-ROWS'!H291,'SAGE IMPORT'!C:C,'SLAB-ROWS'!A291)</f>
        <v>0</v>
      </c>
      <c r="K291" s="199">
        <f>SUMIFS('SAGE IMPORT'!Q:Q,'SAGE IMPORT'!A:A,'SLAB-ROWS'!G291,'SAGE IMPORT'!B:B,'SLAB-ROWS'!H291,'SAGE IMPORT'!C:C,'SLAB-ROWS'!A291)</f>
        <v>0</v>
      </c>
      <c r="L291" s="199" t="s">
        <v>393</v>
      </c>
      <c r="M291" s="205">
        <f>SUMIFS('SAGE IMPORT'!E:E,'SAGE IMPORT'!A:A,'SLAB-ROWS'!G291,'SAGE IMPORT'!B:B,'SLAB-ROWS'!H291,'SAGE IMPORT'!C:C,'SLAB-ROWS'!A291)</f>
        <v>0</v>
      </c>
      <c r="N291" s="199" t="s">
        <v>393</v>
      </c>
    </row>
    <row r="292" spans="1:14" x14ac:dyDescent="0.2">
      <c r="A292" s="183" t="s">
        <v>25</v>
      </c>
      <c r="B292" s="184" t="s">
        <v>59</v>
      </c>
      <c r="C292" s="184"/>
      <c r="D292" s="185" t="str">
        <f t="shared" si="24"/>
        <v>****</v>
      </c>
      <c r="E292" s="185">
        <f t="shared" si="25"/>
        <v>0</v>
      </c>
      <c r="F292" s="185"/>
      <c r="G292" s="185">
        <f t="shared" si="26"/>
        <v>0</v>
      </c>
      <c r="H292" s="186">
        <f t="shared" si="27"/>
        <v>0</v>
      </c>
      <c r="I292" s="197">
        <f>SUMIFS('SAGE IMPORT'!Y:Y,'SAGE IMPORT'!A:A,'SLAB-ROWS'!G292,'SAGE IMPORT'!B:B,'SLAB-ROWS'!H292,'SAGE IMPORT'!C:C,'SLAB-ROWS'!A292)</f>
        <v>0</v>
      </c>
      <c r="J292" s="198">
        <f>SUMIFS('SAGE IMPORT'!K:K,'SAGE IMPORT'!A:A,'SLAB-ROWS'!G292,'SAGE IMPORT'!B:B,'SLAB-ROWS'!H292,'SAGE IMPORT'!C:C,'SLAB-ROWS'!A292)</f>
        <v>0</v>
      </c>
      <c r="K292" s="199">
        <f>SUMIFS('SAGE IMPORT'!Q:Q,'SAGE IMPORT'!A:A,'SLAB-ROWS'!G292,'SAGE IMPORT'!B:B,'SLAB-ROWS'!H292,'SAGE IMPORT'!C:C,'SLAB-ROWS'!A292)</f>
        <v>0</v>
      </c>
      <c r="L292" s="199" t="s">
        <v>397</v>
      </c>
      <c r="M292" s="205">
        <f>SUMIFS('SAGE IMPORT'!E:E,'SAGE IMPORT'!A:A,'SLAB-ROWS'!G292,'SAGE IMPORT'!B:B,'SLAB-ROWS'!H292,'SAGE IMPORT'!C:C,'SLAB-ROWS'!A292)</f>
        <v>0</v>
      </c>
      <c r="N292" s="199" t="s">
        <v>397</v>
      </c>
    </row>
    <row r="293" spans="1:14" x14ac:dyDescent="0.2">
      <c r="A293" s="183" t="s">
        <v>26</v>
      </c>
      <c r="B293" s="184" t="s">
        <v>60</v>
      </c>
      <c r="C293" s="184"/>
      <c r="D293" s="185" t="str">
        <f t="shared" si="24"/>
        <v>****</v>
      </c>
      <c r="E293" s="185">
        <f t="shared" si="25"/>
        <v>0</v>
      </c>
      <c r="F293" s="185"/>
      <c r="G293" s="185">
        <f t="shared" si="26"/>
        <v>0</v>
      </c>
      <c r="H293" s="186">
        <f t="shared" si="27"/>
        <v>0</v>
      </c>
      <c r="I293" s="197">
        <f>SUMIFS('SAGE IMPORT'!Y:Y,'SAGE IMPORT'!A:A,'SLAB-ROWS'!G293,'SAGE IMPORT'!B:B,'SLAB-ROWS'!H293,'SAGE IMPORT'!C:C,'SLAB-ROWS'!A293)</f>
        <v>0</v>
      </c>
      <c r="J293" s="198">
        <f>SUMIFS('SAGE IMPORT'!K:K,'SAGE IMPORT'!A:A,'SLAB-ROWS'!G293,'SAGE IMPORT'!B:B,'SLAB-ROWS'!H293,'SAGE IMPORT'!C:C,'SLAB-ROWS'!A293)</f>
        <v>0</v>
      </c>
      <c r="K293" s="199">
        <f>SUMIFS('SAGE IMPORT'!Q:Q,'SAGE IMPORT'!A:A,'SLAB-ROWS'!G293,'SAGE IMPORT'!B:B,'SLAB-ROWS'!H293,'SAGE IMPORT'!C:C,'SLAB-ROWS'!A293)</f>
        <v>0</v>
      </c>
      <c r="L293" s="199" t="s">
        <v>354</v>
      </c>
      <c r="M293" s="205">
        <f>SUMIFS('SAGE IMPORT'!E:E,'SAGE IMPORT'!A:A,'SLAB-ROWS'!G293,'SAGE IMPORT'!B:B,'SLAB-ROWS'!H293,'SAGE IMPORT'!C:C,'SLAB-ROWS'!A293)</f>
        <v>0</v>
      </c>
      <c r="N293" s="199" t="s">
        <v>354</v>
      </c>
    </row>
    <row r="294" spans="1:14" x14ac:dyDescent="0.2">
      <c r="A294" s="183"/>
      <c r="B294" s="184"/>
      <c r="C294" s="184"/>
      <c r="D294" s="185" t="str">
        <f t="shared" si="24"/>
        <v>****</v>
      </c>
      <c r="E294" s="185">
        <f t="shared" si="25"/>
        <v>0</v>
      </c>
      <c r="F294" s="185"/>
      <c r="G294" s="185">
        <f t="shared" si="26"/>
        <v>0</v>
      </c>
      <c r="H294" s="186">
        <f t="shared" si="27"/>
        <v>0</v>
      </c>
      <c r="I294" s="197">
        <f>SUMIFS('SAGE IMPORT'!Y:Y,'SAGE IMPORT'!A:A,'SLAB-ROWS'!G294,'SAGE IMPORT'!B:B,'SLAB-ROWS'!H294,'SAGE IMPORT'!C:C,'SLAB-ROWS'!A294)</f>
        <v>0</v>
      </c>
      <c r="J294" s="198">
        <f>SUMIFS('SAGE IMPORT'!K:K,'SAGE IMPORT'!A:A,'SLAB-ROWS'!G294,'SAGE IMPORT'!B:B,'SLAB-ROWS'!H294,'SAGE IMPORT'!C:C,'SLAB-ROWS'!A294)</f>
        <v>0</v>
      </c>
      <c r="K294" s="199">
        <f>SUMIFS('SAGE IMPORT'!Q:Q,'SAGE IMPORT'!A:A,'SLAB-ROWS'!G294,'SAGE IMPORT'!B:B,'SLAB-ROWS'!H294,'SAGE IMPORT'!C:C,'SLAB-ROWS'!A294)</f>
        <v>0</v>
      </c>
      <c r="L294" s="199"/>
      <c r="M294" s="205">
        <f>SUMIFS('SAGE IMPORT'!E:E,'SAGE IMPORT'!A:A,'SLAB-ROWS'!G294,'SAGE IMPORT'!B:B,'SLAB-ROWS'!H294,'SAGE IMPORT'!C:C,'SLAB-ROWS'!A294)</f>
        <v>0</v>
      </c>
      <c r="N294" s="199"/>
    </row>
    <row r="295" spans="1:14" x14ac:dyDescent="0.2">
      <c r="A295" s="183" t="s">
        <v>27</v>
      </c>
      <c r="B295" s="184" t="s">
        <v>28</v>
      </c>
      <c r="C295" s="184"/>
      <c r="D295" s="185" t="str">
        <f t="shared" si="24"/>
        <v>****</v>
      </c>
      <c r="E295" s="185">
        <f t="shared" si="25"/>
        <v>0</v>
      </c>
      <c r="F295" s="185"/>
      <c r="G295" s="185">
        <f t="shared" si="26"/>
        <v>0</v>
      </c>
      <c r="H295" s="186">
        <f t="shared" si="27"/>
        <v>0</v>
      </c>
      <c r="I295" s="197">
        <f>SUMIFS('SAGE IMPORT'!Y:Y,'SAGE IMPORT'!A:A,'SLAB-ROWS'!G295,'SAGE IMPORT'!B:B,'SLAB-ROWS'!H295,'SAGE IMPORT'!C:C,'SLAB-ROWS'!A295)</f>
        <v>0</v>
      </c>
      <c r="J295" s="198">
        <f>SUMIFS('SAGE IMPORT'!K:K,'SAGE IMPORT'!A:A,'SLAB-ROWS'!G295,'SAGE IMPORT'!B:B,'SLAB-ROWS'!H295,'SAGE IMPORT'!C:C,'SLAB-ROWS'!A295)</f>
        <v>0</v>
      </c>
      <c r="K295" s="199">
        <f>SUMIFS('SAGE IMPORT'!Q:Q,'SAGE IMPORT'!A:A,'SLAB-ROWS'!G295,'SAGE IMPORT'!B:B,'SLAB-ROWS'!H295,'SAGE IMPORT'!C:C,'SLAB-ROWS'!A295)</f>
        <v>0</v>
      </c>
      <c r="L295" s="199" t="s">
        <v>391</v>
      </c>
      <c r="M295" s="205">
        <f>SUMIFS('SAGE IMPORT'!E:E,'SAGE IMPORT'!A:A,'SLAB-ROWS'!G295,'SAGE IMPORT'!B:B,'SLAB-ROWS'!H295,'SAGE IMPORT'!C:C,'SLAB-ROWS'!A295)</f>
        <v>0</v>
      </c>
      <c r="N295" s="199" t="s">
        <v>391</v>
      </c>
    </row>
    <row r="296" spans="1:14" x14ac:dyDescent="0.2">
      <c r="A296" s="183" t="s">
        <v>111</v>
      </c>
      <c r="B296" s="184" t="s">
        <v>112</v>
      </c>
      <c r="C296" s="184"/>
      <c r="D296" s="185" t="str">
        <f t="shared" si="24"/>
        <v>****</v>
      </c>
      <c r="E296" s="185">
        <f t="shared" si="25"/>
        <v>0</v>
      </c>
      <c r="F296" s="185"/>
      <c r="G296" s="185">
        <f t="shared" si="26"/>
        <v>0</v>
      </c>
      <c r="H296" s="186">
        <f t="shared" si="27"/>
        <v>0</v>
      </c>
      <c r="I296" s="197">
        <f>SUMIFS('SAGE IMPORT'!Y:Y,'SAGE IMPORT'!A:A,'SLAB-ROWS'!G296,'SAGE IMPORT'!B:B,'SLAB-ROWS'!H296,'SAGE IMPORT'!C:C,'SLAB-ROWS'!A296)</f>
        <v>0</v>
      </c>
      <c r="J296" s="198">
        <f>SUMIFS('SAGE IMPORT'!K:K,'SAGE IMPORT'!A:A,'SLAB-ROWS'!G296,'SAGE IMPORT'!B:B,'SLAB-ROWS'!H296,'SAGE IMPORT'!C:C,'SLAB-ROWS'!A296)</f>
        <v>0</v>
      </c>
      <c r="K296" s="199">
        <f>SUMIFS('SAGE IMPORT'!Q:Q,'SAGE IMPORT'!A:A,'SLAB-ROWS'!G296,'SAGE IMPORT'!B:B,'SLAB-ROWS'!H296,'SAGE IMPORT'!C:C,'SLAB-ROWS'!A296)</f>
        <v>0</v>
      </c>
      <c r="L296" s="199" t="s">
        <v>393</v>
      </c>
      <c r="M296" s="205">
        <f>SUMIFS('SAGE IMPORT'!E:E,'SAGE IMPORT'!A:A,'SLAB-ROWS'!G296,'SAGE IMPORT'!B:B,'SLAB-ROWS'!H296,'SAGE IMPORT'!C:C,'SLAB-ROWS'!A296)</f>
        <v>0</v>
      </c>
      <c r="N296" s="199" t="s">
        <v>393</v>
      </c>
    </row>
    <row r="297" spans="1:14" x14ac:dyDescent="0.2">
      <c r="A297" s="183" t="s">
        <v>29</v>
      </c>
      <c r="B297" s="184" t="s">
        <v>30</v>
      </c>
      <c r="C297" s="184"/>
      <c r="D297" s="185" t="str">
        <f t="shared" si="24"/>
        <v>****</v>
      </c>
      <c r="E297" s="185">
        <f t="shared" si="25"/>
        <v>0</v>
      </c>
      <c r="F297" s="185"/>
      <c r="G297" s="185">
        <f t="shared" si="26"/>
        <v>0</v>
      </c>
      <c r="H297" s="186">
        <f t="shared" si="27"/>
        <v>0</v>
      </c>
      <c r="I297" s="197">
        <f>SUMIFS('SAGE IMPORT'!Y:Y,'SAGE IMPORT'!A:A,'SLAB-ROWS'!G297,'SAGE IMPORT'!B:B,'SLAB-ROWS'!H297,'SAGE IMPORT'!C:C,'SLAB-ROWS'!A297)</f>
        <v>0</v>
      </c>
      <c r="J297" s="198">
        <f>SUMIFS('SAGE IMPORT'!K:K,'SAGE IMPORT'!A:A,'SLAB-ROWS'!G297,'SAGE IMPORT'!B:B,'SLAB-ROWS'!H297,'SAGE IMPORT'!C:C,'SLAB-ROWS'!A297)</f>
        <v>0</v>
      </c>
      <c r="K297" s="199">
        <f>SUMIFS('SAGE IMPORT'!Q:Q,'SAGE IMPORT'!A:A,'SLAB-ROWS'!G297,'SAGE IMPORT'!B:B,'SLAB-ROWS'!H297,'SAGE IMPORT'!C:C,'SLAB-ROWS'!A297)</f>
        <v>0</v>
      </c>
      <c r="L297" s="199" t="s">
        <v>391</v>
      </c>
      <c r="M297" s="205">
        <f>SUMIFS('SAGE IMPORT'!E:E,'SAGE IMPORT'!A:A,'SLAB-ROWS'!G297,'SAGE IMPORT'!B:B,'SLAB-ROWS'!H297,'SAGE IMPORT'!C:C,'SLAB-ROWS'!A297)</f>
        <v>0</v>
      </c>
      <c r="N297" s="199" t="s">
        <v>391</v>
      </c>
    </row>
    <row r="298" spans="1:14" x14ac:dyDescent="0.2">
      <c r="A298" s="183" t="s">
        <v>31</v>
      </c>
      <c r="B298" s="184" t="s">
        <v>61</v>
      </c>
      <c r="C298" s="184"/>
      <c r="D298" s="185" t="str">
        <f t="shared" si="24"/>
        <v>****</v>
      </c>
      <c r="E298" s="185">
        <f t="shared" si="25"/>
        <v>0</v>
      </c>
      <c r="F298" s="185"/>
      <c r="G298" s="185">
        <f t="shared" si="26"/>
        <v>0</v>
      </c>
      <c r="H298" s="186">
        <f t="shared" si="27"/>
        <v>0</v>
      </c>
      <c r="I298" s="197">
        <f>SUMIFS('SAGE IMPORT'!Y:Y,'SAGE IMPORT'!A:A,'SLAB-ROWS'!G298,'SAGE IMPORT'!B:B,'SLAB-ROWS'!H298,'SAGE IMPORT'!C:C,'SLAB-ROWS'!A298)</f>
        <v>0</v>
      </c>
      <c r="J298" s="198">
        <f>SUMIFS('SAGE IMPORT'!K:K,'SAGE IMPORT'!A:A,'SLAB-ROWS'!G298,'SAGE IMPORT'!B:B,'SLAB-ROWS'!H298,'SAGE IMPORT'!C:C,'SLAB-ROWS'!A298)</f>
        <v>0</v>
      </c>
      <c r="K298" s="199">
        <f>SUMIFS('SAGE IMPORT'!Q:Q,'SAGE IMPORT'!A:A,'SLAB-ROWS'!G298,'SAGE IMPORT'!B:B,'SLAB-ROWS'!H298,'SAGE IMPORT'!C:C,'SLAB-ROWS'!A298)</f>
        <v>0</v>
      </c>
      <c r="L298" s="199" t="s">
        <v>354</v>
      </c>
      <c r="M298" s="205">
        <f>SUMIFS('SAGE IMPORT'!E:E,'SAGE IMPORT'!A:A,'SLAB-ROWS'!G298,'SAGE IMPORT'!B:B,'SLAB-ROWS'!H298,'SAGE IMPORT'!C:C,'SLAB-ROWS'!A298)</f>
        <v>0</v>
      </c>
      <c r="N298" s="199" t="s">
        <v>354</v>
      </c>
    </row>
    <row r="299" spans="1:14" x14ac:dyDescent="0.2">
      <c r="A299" s="183" t="s">
        <v>34</v>
      </c>
      <c r="B299" s="184" t="s">
        <v>35</v>
      </c>
      <c r="C299" s="184"/>
      <c r="D299" s="185" t="str">
        <f t="shared" si="24"/>
        <v>****</v>
      </c>
      <c r="E299" s="185">
        <f t="shared" si="25"/>
        <v>0</v>
      </c>
      <c r="F299" s="185"/>
      <c r="G299" s="185">
        <f t="shared" si="26"/>
        <v>0</v>
      </c>
      <c r="H299" s="186">
        <f t="shared" si="27"/>
        <v>0</v>
      </c>
      <c r="I299" s="197">
        <f>SUMIFS('SAGE IMPORT'!Y:Y,'SAGE IMPORT'!A:A,'SLAB-ROWS'!G299,'SAGE IMPORT'!B:B,'SLAB-ROWS'!H299,'SAGE IMPORT'!C:C,'SLAB-ROWS'!A299)</f>
        <v>0</v>
      </c>
      <c r="J299" s="198">
        <f>SUMIFS('SAGE IMPORT'!K:K,'SAGE IMPORT'!A:A,'SLAB-ROWS'!G299,'SAGE IMPORT'!B:B,'SLAB-ROWS'!H299,'SAGE IMPORT'!C:C,'SLAB-ROWS'!A299)</f>
        <v>0</v>
      </c>
      <c r="K299" s="199">
        <f>SUMIFS('SAGE IMPORT'!Q:Q,'SAGE IMPORT'!A:A,'SLAB-ROWS'!G299,'SAGE IMPORT'!B:B,'SLAB-ROWS'!H299,'SAGE IMPORT'!C:C,'SLAB-ROWS'!A299)</f>
        <v>0</v>
      </c>
      <c r="L299" s="199" t="s">
        <v>354</v>
      </c>
      <c r="M299" s="205">
        <f>SUMIFS('SAGE IMPORT'!E:E,'SAGE IMPORT'!A:A,'SLAB-ROWS'!G299,'SAGE IMPORT'!B:B,'SLAB-ROWS'!H299,'SAGE IMPORT'!C:C,'SLAB-ROWS'!A299)</f>
        <v>0</v>
      </c>
      <c r="N299" s="199" t="s">
        <v>354</v>
      </c>
    </row>
    <row r="300" spans="1:14" x14ac:dyDescent="0.2">
      <c r="A300" s="183" t="s">
        <v>36</v>
      </c>
      <c r="B300" s="184" t="s">
        <v>113</v>
      </c>
      <c r="C300" s="184"/>
      <c r="D300" s="185" t="str">
        <f t="shared" si="24"/>
        <v>****</v>
      </c>
      <c r="E300" s="185">
        <f t="shared" si="25"/>
        <v>0</v>
      </c>
      <c r="F300" s="185"/>
      <c r="G300" s="185">
        <f t="shared" si="26"/>
        <v>0</v>
      </c>
      <c r="H300" s="186">
        <f t="shared" si="27"/>
        <v>0</v>
      </c>
      <c r="I300" s="197">
        <f>SUMIFS('SAGE IMPORT'!Y:Y,'SAGE IMPORT'!A:A,'SLAB-ROWS'!G300,'SAGE IMPORT'!B:B,'SLAB-ROWS'!H300,'SAGE IMPORT'!C:C,'SLAB-ROWS'!A300)</f>
        <v>0</v>
      </c>
      <c r="J300" s="198">
        <f>SUMIFS('SAGE IMPORT'!K:K,'SAGE IMPORT'!A:A,'SLAB-ROWS'!G300,'SAGE IMPORT'!B:B,'SLAB-ROWS'!H300,'SAGE IMPORT'!C:C,'SLAB-ROWS'!A300)</f>
        <v>0</v>
      </c>
      <c r="K300" s="199">
        <f>SUMIFS('SAGE IMPORT'!Q:Q,'SAGE IMPORT'!A:A,'SLAB-ROWS'!G300,'SAGE IMPORT'!B:B,'SLAB-ROWS'!H300,'SAGE IMPORT'!C:C,'SLAB-ROWS'!A300)</f>
        <v>0</v>
      </c>
      <c r="L300" s="199" t="s">
        <v>393</v>
      </c>
      <c r="M300" s="205">
        <f>SUMIFS('SAGE IMPORT'!E:E,'SAGE IMPORT'!A:A,'SLAB-ROWS'!G300,'SAGE IMPORT'!B:B,'SLAB-ROWS'!H300,'SAGE IMPORT'!C:C,'SLAB-ROWS'!A300)</f>
        <v>0</v>
      </c>
      <c r="N300" s="199" t="s">
        <v>393</v>
      </c>
    </row>
    <row r="301" spans="1:14" x14ac:dyDescent="0.2">
      <c r="A301" s="183" t="s">
        <v>57</v>
      </c>
      <c r="B301" s="184" t="s">
        <v>71</v>
      </c>
      <c r="C301" s="184"/>
      <c r="D301" s="185" t="str">
        <f t="shared" si="24"/>
        <v>****</v>
      </c>
      <c r="E301" s="185">
        <f t="shared" si="25"/>
        <v>0</v>
      </c>
      <c r="F301" s="185"/>
      <c r="G301" s="185">
        <f t="shared" si="26"/>
        <v>0</v>
      </c>
      <c r="H301" s="186">
        <f t="shared" si="27"/>
        <v>0</v>
      </c>
      <c r="I301" s="197">
        <f>SUMIFS('SAGE IMPORT'!Y:Y,'SAGE IMPORT'!A:A,'SLAB-ROWS'!G301,'SAGE IMPORT'!B:B,'SLAB-ROWS'!H301,'SAGE IMPORT'!C:C,'SLAB-ROWS'!A301)</f>
        <v>0</v>
      </c>
      <c r="J301" s="198">
        <f>SUMIFS('SAGE IMPORT'!K:K,'SAGE IMPORT'!A:A,'SLAB-ROWS'!G301,'SAGE IMPORT'!B:B,'SLAB-ROWS'!H301,'SAGE IMPORT'!C:C,'SLAB-ROWS'!A301)</f>
        <v>0</v>
      </c>
      <c r="K301" s="199">
        <f>SUMIFS('SAGE IMPORT'!Q:Q,'SAGE IMPORT'!A:A,'SLAB-ROWS'!G301,'SAGE IMPORT'!B:B,'SLAB-ROWS'!H301,'SAGE IMPORT'!C:C,'SLAB-ROWS'!A301)</f>
        <v>0</v>
      </c>
      <c r="L301" s="199" t="s">
        <v>397</v>
      </c>
      <c r="M301" s="205">
        <f>SUMIFS('SAGE IMPORT'!E:E,'SAGE IMPORT'!A:A,'SLAB-ROWS'!G301,'SAGE IMPORT'!B:B,'SLAB-ROWS'!H301,'SAGE IMPORT'!C:C,'SLAB-ROWS'!A301)</f>
        <v>0</v>
      </c>
      <c r="N301" s="199" t="s">
        <v>397</v>
      </c>
    </row>
    <row r="302" spans="1:14" x14ac:dyDescent="0.2">
      <c r="A302" s="183" t="s">
        <v>32</v>
      </c>
      <c r="B302" s="184" t="s">
        <v>62</v>
      </c>
      <c r="C302" s="184"/>
      <c r="D302" s="185" t="str">
        <f t="shared" si="24"/>
        <v>****</v>
      </c>
      <c r="E302" s="185">
        <f t="shared" si="25"/>
        <v>0</v>
      </c>
      <c r="F302" s="185"/>
      <c r="G302" s="185">
        <f t="shared" si="26"/>
        <v>0</v>
      </c>
      <c r="H302" s="186">
        <f t="shared" si="27"/>
        <v>0</v>
      </c>
      <c r="I302" s="197">
        <f>SUMIFS('SAGE IMPORT'!Y:Y,'SAGE IMPORT'!A:A,'SLAB-ROWS'!G302,'SAGE IMPORT'!B:B,'SLAB-ROWS'!H302,'SAGE IMPORT'!C:C,'SLAB-ROWS'!A302)</f>
        <v>0</v>
      </c>
      <c r="J302" s="198">
        <f>SUMIFS('SAGE IMPORT'!K:K,'SAGE IMPORT'!A:A,'SLAB-ROWS'!G302,'SAGE IMPORT'!B:B,'SLAB-ROWS'!H302,'SAGE IMPORT'!C:C,'SLAB-ROWS'!A302)</f>
        <v>0</v>
      </c>
      <c r="K302" s="199">
        <f>SUMIFS('SAGE IMPORT'!Q:Q,'SAGE IMPORT'!A:A,'SLAB-ROWS'!G302,'SAGE IMPORT'!B:B,'SLAB-ROWS'!H302,'SAGE IMPORT'!C:C,'SLAB-ROWS'!A302)</f>
        <v>0</v>
      </c>
      <c r="L302" s="199" t="s">
        <v>397</v>
      </c>
      <c r="M302" s="205">
        <f>SUMIFS('SAGE IMPORT'!E:E,'SAGE IMPORT'!A:A,'SLAB-ROWS'!G302,'SAGE IMPORT'!B:B,'SLAB-ROWS'!H302,'SAGE IMPORT'!C:C,'SLAB-ROWS'!A302)</f>
        <v>0</v>
      </c>
      <c r="N302" s="199" t="s">
        <v>397</v>
      </c>
    </row>
    <row r="303" spans="1:14" x14ac:dyDescent="0.2">
      <c r="A303" s="183" t="s">
        <v>33</v>
      </c>
      <c r="B303" s="184" t="s">
        <v>63</v>
      </c>
      <c r="C303" s="184"/>
      <c r="D303" s="185" t="str">
        <f t="shared" si="24"/>
        <v>****</v>
      </c>
      <c r="E303" s="185">
        <f t="shared" si="25"/>
        <v>0</v>
      </c>
      <c r="F303" s="185"/>
      <c r="G303" s="185">
        <f t="shared" si="26"/>
        <v>0</v>
      </c>
      <c r="H303" s="186">
        <f t="shared" si="27"/>
        <v>0</v>
      </c>
      <c r="I303" s="197">
        <f>SUMIFS('SAGE IMPORT'!Y:Y,'SAGE IMPORT'!A:A,'SLAB-ROWS'!G303,'SAGE IMPORT'!B:B,'SLAB-ROWS'!H303,'SAGE IMPORT'!C:C,'SLAB-ROWS'!A303)</f>
        <v>0</v>
      </c>
      <c r="J303" s="198">
        <f>SUMIFS('SAGE IMPORT'!K:K,'SAGE IMPORT'!A:A,'SLAB-ROWS'!G303,'SAGE IMPORT'!B:B,'SLAB-ROWS'!H303,'SAGE IMPORT'!C:C,'SLAB-ROWS'!A303)</f>
        <v>0</v>
      </c>
      <c r="K303" s="199">
        <f>SUMIFS('SAGE IMPORT'!Q:Q,'SAGE IMPORT'!A:A,'SLAB-ROWS'!G303,'SAGE IMPORT'!B:B,'SLAB-ROWS'!H303,'SAGE IMPORT'!C:C,'SLAB-ROWS'!A303)</f>
        <v>0</v>
      </c>
      <c r="L303" s="199" t="s">
        <v>397</v>
      </c>
      <c r="M303" s="205">
        <f>SUMIFS('SAGE IMPORT'!E:E,'SAGE IMPORT'!A:A,'SLAB-ROWS'!G303,'SAGE IMPORT'!B:B,'SLAB-ROWS'!H303,'SAGE IMPORT'!C:C,'SLAB-ROWS'!A303)</f>
        <v>0</v>
      </c>
      <c r="N303" s="199" t="s">
        <v>397</v>
      </c>
    </row>
    <row r="304" spans="1:14" x14ac:dyDescent="0.2">
      <c r="A304" s="183" t="s">
        <v>73</v>
      </c>
      <c r="B304" s="184" t="s">
        <v>72</v>
      </c>
      <c r="C304" s="184"/>
      <c r="D304" s="185" t="str">
        <f t="shared" si="24"/>
        <v>****</v>
      </c>
      <c r="E304" s="185">
        <f t="shared" si="25"/>
        <v>0</v>
      </c>
      <c r="F304" s="185"/>
      <c r="G304" s="185">
        <f t="shared" si="26"/>
        <v>0</v>
      </c>
      <c r="H304" s="186">
        <f t="shared" si="27"/>
        <v>0</v>
      </c>
      <c r="I304" s="197">
        <f>SUMIFS('SAGE IMPORT'!Y:Y,'SAGE IMPORT'!A:A,'SLAB-ROWS'!G304,'SAGE IMPORT'!B:B,'SLAB-ROWS'!H304,'SAGE IMPORT'!C:C,'SLAB-ROWS'!A304)</f>
        <v>0</v>
      </c>
      <c r="J304" s="198">
        <f>SUMIFS('SAGE IMPORT'!K:K,'SAGE IMPORT'!A:A,'SLAB-ROWS'!G304,'SAGE IMPORT'!B:B,'SLAB-ROWS'!H304,'SAGE IMPORT'!C:C,'SLAB-ROWS'!A304)</f>
        <v>0</v>
      </c>
      <c r="K304" s="199">
        <f>SUMIFS('SAGE IMPORT'!Q:Q,'SAGE IMPORT'!A:A,'SLAB-ROWS'!G304,'SAGE IMPORT'!B:B,'SLAB-ROWS'!H304,'SAGE IMPORT'!C:C,'SLAB-ROWS'!A304)</f>
        <v>0</v>
      </c>
      <c r="L304" s="199" t="s">
        <v>397</v>
      </c>
      <c r="M304" s="205">
        <f>SUMIFS('SAGE IMPORT'!E:E,'SAGE IMPORT'!A:A,'SLAB-ROWS'!G304,'SAGE IMPORT'!B:B,'SLAB-ROWS'!H304,'SAGE IMPORT'!C:C,'SLAB-ROWS'!A304)</f>
        <v>0</v>
      </c>
      <c r="N304" s="199" t="s">
        <v>397</v>
      </c>
    </row>
    <row r="305" spans="1:14" x14ac:dyDescent="0.2">
      <c r="A305" s="183" t="s">
        <v>114</v>
      </c>
      <c r="B305" s="184" t="s">
        <v>115</v>
      </c>
      <c r="C305" s="184"/>
      <c r="D305" s="185" t="str">
        <f t="shared" si="24"/>
        <v>****</v>
      </c>
      <c r="E305" s="185">
        <f t="shared" si="25"/>
        <v>0</v>
      </c>
      <c r="F305" s="185"/>
      <c r="G305" s="185">
        <f t="shared" si="26"/>
        <v>0</v>
      </c>
      <c r="H305" s="186">
        <f t="shared" si="27"/>
        <v>0</v>
      </c>
      <c r="I305" s="197">
        <f>SUMIFS('SAGE IMPORT'!Y:Y,'SAGE IMPORT'!A:A,'SLAB-ROWS'!G305,'SAGE IMPORT'!B:B,'SLAB-ROWS'!H305,'SAGE IMPORT'!C:C,'SLAB-ROWS'!A305)</f>
        <v>0</v>
      </c>
      <c r="J305" s="198">
        <f>SUMIFS('SAGE IMPORT'!K:K,'SAGE IMPORT'!A:A,'SLAB-ROWS'!G305,'SAGE IMPORT'!B:B,'SLAB-ROWS'!H305,'SAGE IMPORT'!C:C,'SLAB-ROWS'!A305)</f>
        <v>0</v>
      </c>
      <c r="K305" s="199">
        <f>SUMIFS('SAGE IMPORT'!Q:Q,'SAGE IMPORT'!A:A,'SLAB-ROWS'!G305,'SAGE IMPORT'!B:B,'SLAB-ROWS'!H305,'SAGE IMPORT'!C:C,'SLAB-ROWS'!A305)</f>
        <v>0</v>
      </c>
      <c r="L305" s="199" t="s">
        <v>397</v>
      </c>
      <c r="M305" s="205">
        <f>SUMIFS('SAGE IMPORT'!E:E,'SAGE IMPORT'!A:A,'SLAB-ROWS'!G305,'SAGE IMPORT'!B:B,'SLAB-ROWS'!H305,'SAGE IMPORT'!C:C,'SLAB-ROWS'!A305)</f>
        <v>0</v>
      </c>
      <c r="N305" s="199" t="s">
        <v>397</v>
      </c>
    </row>
    <row r="306" spans="1:14" x14ac:dyDescent="0.2">
      <c r="A306" s="183" t="s">
        <v>37</v>
      </c>
      <c r="B306" s="184" t="s">
        <v>64</v>
      </c>
      <c r="C306" s="184"/>
      <c r="D306" s="185" t="str">
        <f t="shared" si="24"/>
        <v>****</v>
      </c>
      <c r="E306" s="185">
        <f t="shared" si="25"/>
        <v>0</v>
      </c>
      <c r="F306" s="185"/>
      <c r="G306" s="185">
        <f t="shared" si="26"/>
        <v>0</v>
      </c>
      <c r="H306" s="186">
        <f t="shared" si="27"/>
        <v>0</v>
      </c>
      <c r="I306" s="197">
        <f>SUMIFS('SAGE IMPORT'!Y:Y,'SAGE IMPORT'!A:A,'SLAB-ROWS'!G306,'SAGE IMPORT'!B:B,'SLAB-ROWS'!H306,'SAGE IMPORT'!C:C,'SLAB-ROWS'!A306)</f>
        <v>0</v>
      </c>
      <c r="J306" s="198">
        <f>SUMIFS('SAGE IMPORT'!K:K,'SAGE IMPORT'!A:A,'SLAB-ROWS'!G306,'SAGE IMPORT'!B:B,'SLAB-ROWS'!H306,'SAGE IMPORT'!C:C,'SLAB-ROWS'!A306)</f>
        <v>0</v>
      </c>
      <c r="K306" s="199">
        <f>SUMIFS('SAGE IMPORT'!Q:Q,'SAGE IMPORT'!A:A,'SLAB-ROWS'!G306,'SAGE IMPORT'!B:B,'SLAB-ROWS'!H306,'SAGE IMPORT'!C:C,'SLAB-ROWS'!A306)</f>
        <v>0</v>
      </c>
      <c r="L306" s="199" t="s">
        <v>393</v>
      </c>
      <c r="M306" s="205">
        <f>SUMIFS('SAGE IMPORT'!E:E,'SAGE IMPORT'!A:A,'SLAB-ROWS'!G306,'SAGE IMPORT'!B:B,'SLAB-ROWS'!H306,'SAGE IMPORT'!C:C,'SLAB-ROWS'!A306)</f>
        <v>0</v>
      </c>
      <c r="N306" s="199" t="s">
        <v>393</v>
      </c>
    </row>
    <row r="307" spans="1:14" x14ac:dyDescent="0.2">
      <c r="A307" s="183" t="s">
        <v>38</v>
      </c>
      <c r="B307" s="184" t="s">
        <v>116</v>
      </c>
      <c r="C307" s="184"/>
      <c r="D307" s="185" t="str">
        <f t="shared" si="24"/>
        <v>****</v>
      </c>
      <c r="E307" s="185">
        <f t="shared" si="25"/>
        <v>0</v>
      </c>
      <c r="F307" s="185"/>
      <c r="G307" s="185">
        <f t="shared" si="26"/>
        <v>0</v>
      </c>
      <c r="H307" s="186">
        <f t="shared" si="27"/>
        <v>0</v>
      </c>
      <c r="I307" s="197">
        <f>SUMIFS('SAGE IMPORT'!Y:Y,'SAGE IMPORT'!A:A,'SLAB-ROWS'!G307,'SAGE IMPORT'!B:B,'SLAB-ROWS'!H307,'SAGE IMPORT'!C:C,'SLAB-ROWS'!A307)</f>
        <v>0</v>
      </c>
      <c r="J307" s="198">
        <f>SUMIFS('SAGE IMPORT'!K:K,'SAGE IMPORT'!A:A,'SLAB-ROWS'!G307,'SAGE IMPORT'!B:B,'SLAB-ROWS'!H307,'SAGE IMPORT'!C:C,'SLAB-ROWS'!A307)</f>
        <v>0</v>
      </c>
      <c r="K307" s="199">
        <f>SUMIFS('SAGE IMPORT'!Q:Q,'SAGE IMPORT'!A:A,'SLAB-ROWS'!G307,'SAGE IMPORT'!B:B,'SLAB-ROWS'!H307,'SAGE IMPORT'!C:C,'SLAB-ROWS'!A307)</f>
        <v>0</v>
      </c>
      <c r="L307" s="199" t="s">
        <v>393</v>
      </c>
      <c r="M307" s="205">
        <f>SUMIFS('SAGE IMPORT'!E:E,'SAGE IMPORT'!A:A,'SLAB-ROWS'!G307,'SAGE IMPORT'!B:B,'SLAB-ROWS'!H307,'SAGE IMPORT'!C:C,'SLAB-ROWS'!A307)</f>
        <v>0</v>
      </c>
      <c r="N307" s="199" t="s">
        <v>393</v>
      </c>
    </row>
    <row r="308" spans="1:14" x14ac:dyDescent="0.2">
      <c r="A308" s="183" t="s">
        <v>117</v>
      </c>
      <c r="B308" s="184" t="s">
        <v>118</v>
      </c>
      <c r="C308" s="184"/>
      <c r="D308" s="185" t="str">
        <f t="shared" si="24"/>
        <v>****</v>
      </c>
      <c r="E308" s="185">
        <f t="shared" si="25"/>
        <v>0</v>
      </c>
      <c r="F308" s="185"/>
      <c r="G308" s="185">
        <f t="shared" si="26"/>
        <v>0</v>
      </c>
      <c r="H308" s="186">
        <f t="shared" si="27"/>
        <v>0</v>
      </c>
      <c r="I308" s="197">
        <f>SUMIFS('SAGE IMPORT'!Y:Y,'SAGE IMPORT'!A:A,'SLAB-ROWS'!G308,'SAGE IMPORT'!B:B,'SLAB-ROWS'!H308,'SAGE IMPORT'!C:C,'SLAB-ROWS'!A308)</f>
        <v>0</v>
      </c>
      <c r="J308" s="198">
        <f>SUMIFS('SAGE IMPORT'!K:K,'SAGE IMPORT'!A:A,'SLAB-ROWS'!G308,'SAGE IMPORT'!B:B,'SLAB-ROWS'!H308,'SAGE IMPORT'!C:C,'SLAB-ROWS'!A308)</f>
        <v>0</v>
      </c>
      <c r="K308" s="199">
        <f>SUMIFS('SAGE IMPORT'!Q:Q,'SAGE IMPORT'!A:A,'SLAB-ROWS'!G308,'SAGE IMPORT'!B:B,'SLAB-ROWS'!H308,'SAGE IMPORT'!C:C,'SLAB-ROWS'!A308)</f>
        <v>0</v>
      </c>
      <c r="L308" s="199" t="s">
        <v>393</v>
      </c>
      <c r="M308" s="205">
        <f>SUMIFS('SAGE IMPORT'!E:E,'SAGE IMPORT'!A:A,'SLAB-ROWS'!G308,'SAGE IMPORT'!B:B,'SLAB-ROWS'!H308,'SAGE IMPORT'!C:C,'SLAB-ROWS'!A308)</f>
        <v>0</v>
      </c>
      <c r="N308" s="199" t="s">
        <v>393</v>
      </c>
    </row>
    <row r="309" spans="1:14" x14ac:dyDescent="0.2">
      <c r="A309" s="183" t="s">
        <v>119</v>
      </c>
      <c r="B309" s="184" t="s">
        <v>120</v>
      </c>
      <c r="C309" s="184"/>
      <c r="D309" s="185" t="str">
        <f t="shared" si="24"/>
        <v>****</v>
      </c>
      <c r="E309" s="185">
        <f t="shared" si="25"/>
        <v>0</v>
      </c>
      <c r="F309" s="185"/>
      <c r="G309" s="185">
        <f t="shared" si="26"/>
        <v>0</v>
      </c>
      <c r="H309" s="186">
        <f t="shared" si="27"/>
        <v>0</v>
      </c>
      <c r="I309" s="197">
        <f>SUMIFS('SAGE IMPORT'!Y:Y,'SAGE IMPORT'!A:A,'SLAB-ROWS'!G309,'SAGE IMPORT'!B:B,'SLAB-ROWS'!H309,'SAGE IMPORT'!C:C,'SLAB-ROWS'!A309)</f>
        <v>0</v>
      </c>
      <c r="J309" s="198">
        <f>SUMIFS('SAGE IMPORT'!K:K,'SAGE IMPORT'!A:A,'SLAB-ROWS'!G309,'SAGE IMPORT'!B:B,'SLAB-ROWS'!H309,'SAGE IMPORT'!C:C,'SLAB-ROWS'!A309)</f>
        <v>0</v>
      </c>
      <c r="K309" s="199">
        <f>SUMIFS('SAGE IMPORT'!Q:Q,'SAGE IMPORT'!A:A,'SLAB-ROWS'!G309,'SAGE IMPORT'!B:B,'SLAB-ROWS'!H309,'SAGE IMPORT'!C:C,'SLAB-ROWS'!A309)</f>
        <v>0</v>
      </c>
      <c r="L309" s="199" t="s">
        <v>393</v>
      </c>
      <c r="M309" s="205">
        <f>SUMIFS('SAGE IMPORT'!E:E,'SAGE IMPORT'!A:A,'SLAB-ROWS'!G309,'SAGE IMPORT'!B:B,'SLAB-ROWS'!H309,'SAGE IMPORT'!C:C,'SLAB-ROWS'!A309)</f>
        <v>0</v>
      </c>
      <c r="N309" s="199" t="s">
        <v>393</v>
      </c>
    </row>
    <row r="310" spans="1:14" x14ac:dyDescent="0.2">
      <c r="A310" s="183"/>
      <c r="B310" s="184"/>
      <c r="C310" s="184"/>
      <c r="D310" s="185" t="str">
        <f t="shared" si="24"/>
        <v>****</v>
      </c>
      <c r="E310" s="185">
        <f t="shared" si="25"/>
        <v>0</v>
      </c>
      <c r="F310" s="185"/>
      <c r="G310" s="185">
        <f t="shared" si="26"/>
        <v>0</v>
      </c>
      <c r="H310" s="186">
        <f t="shared" si="27"/>
        <v>0</v>
      </c>
      <c r="I310" s="197">
        <f>SUMIFS('SAGE IMPORT'!Y:Y,'SAGE IMPORT'!A:A,'SLAB-ROWS'!G310,'SAGE IMPORT'!B:B,'SLAB-ROWS'!H310,'SAGE IMPORT'!C:C,'SLAB-ROWS'!A310)</f>
        <v>0</v>
      </c>
      <c r="J310" s="198">
        <f>SUMIFS('SAGE IMPORT'!K:K,'SAGE IMPORT'!A:A,'SLAB-ROWS'!G310,'SAGE IMPORT'!B:B,'SLAB-ROWS'!H310,'SAGE IMPORT'!C:C,'SLAB-ROWS'!A310)</f>
        <v>0</v>
      </c>
      <c r="K310" s="199">
        <f>SUMIFS('SAGE IMPORT'!Q:Q,'SAGE IMPORT'!A:A,'SLAB-ROWS'!G310,'SAGE IMPORT'!B:B,'SLAB-ROWS'!H310,'SAGE IMPORT'!C:C,'SLAB-ROWS'!A310)</f>
        <v>0</v>
      </c>
      <c r="L310" s="199"/>
      <c r="M310" s="205">
        <f>SUMIFS('SAGE IMPORT'!E:E,'SAGE IMPORT'!A:A,'SLAB-ROWS'!G310,'SAGE IMPORT'!B:B,'SLAB-ROWS'!H310,'SAGE IMPORT'!C:C,'SLAB-ROWS'!A310)</f>
        <v>0</v>
      </c>
      <c r="N310" s="199"/>
    </row>
    <row r="311" spans="1:14" x14ac:dyDescent="0.2">
      <c r="A311" s="183" t="s">
        <v>124</v>
      </c>
      <c r="B311" s="184" t="s">
        <v>125</v>
      </c>
      <c r="C311" s="184"/>
      <c r="D311" s="185" t="str">
        <f t="shared" si="24"/>
        <v>****</v>
      </c>
      <c r="E311" s="185">
        <f t="shared" si="25"/>
        <v>0</v>
      </c>
      <c r="F311" s="185"/>
      <c r="G311" s="185">
        <f t="shared" si="26"/>
        <v>0</v>
      </c>
      <c r="H311" s="186">
        <f t="shared" si="27"/>
        <v>0</v>
      </c>
      <c r="I311" s="197">
        <f>SUMIFS('SAGE IMPORT'!Y:Y,'SAGE IMPORT'!A:A,'SLAB-ROWS'!G311,'SAGE IMPORT'!B:B,'SLAB-ROWS'!H311,'SAGE IMPORT'!C:C,'SLAB-ROWS'!A311)</f>
        <v>0</v>
      </c>
      <c r="J311" s="198">
        <f>SUMIFS('SAGE IMPORT'!K:K,'SAGE IMPORT'!A:A,'SLAB-ROWS'!G311,'SAGE IMPORT'!B:B,'SLAB-ROWS'!H311,'SAGE IMPORT'!C:C,'SLAB-ROWS'!A311)</f>
        <v>0</v>
      </c>
      <c r="K311" s="199">
        <f>SUMIFS('SAGE IMPORT'!Q:Q,'SAGE IMPORT'!A:A,'SLAB-ROWS'!G311,'SAGE IMPORT'!B:B,'SLAB-ROWS'!H311,'SAGE IMPORT'!C:C,'SLAB-ROWS'!A311)</f>
        <v>0</v>
      </c>
      <c r="L311" s="199" t="s">
        <v>354</v>
      </c>
      <c r="M311" s="205">
        <f>SUMIFS('SAGE IMPORT'!E:E,'SAGE IMPORT'!A:A,'SLAB-ROWS'!G311,'SAGE IMPORT'!B:B,'SLAB-ROWS'!H311,'SAGE IMPORT'!C:C,'SLAB-ROWS'!A311)</f>
        <v>0</v>
      </c>
      <c r="N311" s="199" t="s">
        <v>354</v>
      </c>
    </row>
    <row r="312" spans="1:14" x14ac:dyDescent="0.2">
      <c r="A312" s="183" t="s">
        <v>121</v>
      </c>
      <c r="B312" s="184" t="s">
        <v>126</v>
      </c>
      <c r="C312" s="184"/>
      <c r="D312" s="185" t="str">
        <f t="shared" si="24"/>
        <v>****</v>
      </c>
      <c r="E312" s="185">
        <f t="shared" si="25"/>
        <v>0</v>
      </c>
      <c r="F312" s="185"/>
      <c r="G312" s="185">
        <f t="shared" si="26"/>
        <v>0</v>
      </c>
      <c r="H312" s="186">
        <f t="shared" si="27"/>
        <v>0</v>
      </c>
      <c r="I312" s="197">
        <f>SUMIFS('SAGE IMPORT'!Y:Y,'SAGE IMPORT'!A:A,'SLAB-ROWS'!G312,'SAGE IMPORT'!B:B,'SLAB-ROWS'!H312,'SAGE IMPORT'!C:C,'SLAB-ROWS'!A312)</f>
        <v>0</v>
      </c>
      <c r="J312" s="198">
        <f>SUMIFS('SAGE IMPORT'!K:K,'SAGE IMPORT'!A:A,'SLAB-ROWS'!G312,'SAGE IMPORT'!B:B,'SLAB-ROWS'!H312,'SAGE IMPORT'!C:C,'SLAB-ROWS'!A312)</f>
        <v>0</v>
      </c>
      <c r="K312" s="199">
        <f>SUMIFS('SAGE IMPORT'!Q:Q,'SAGE IMPORT'!A:A,'SLAB-ROWS'!G312,'SAGE IMPORT'!B:B,'SLAB-ROWS'!H312,'SAGE IMPORT'!C:C,'SLAB-ROWS'!A312)</f>
        <v>0</v>
      </c>
      <c r="L312" s="199" t="s">
        <v>396</v>
      </c>
      <c r="M312" s="205">
        <f>SUMIFS('SAGE IMPORT'!E:E,'SAGE IMPORT'!A:A,'SLAB-ROWS'!G312,'SAGE IMPORT'!B:B,'SLAB-ROWS'!H312,'SAGE IMPORT'!C:C,'SLAB-ROWS'!A312)</f>
        <v>0</v>
      </c>
      <c r="N312" s="199" t="s">
        <v>396</v>
      </c>
    </row>
    <row r="313" spans="1:14" x14ac:dyDescent="0.2">
      <c r="A313" s="183" t="s">
        <v>122</v>
      </c>
      <c r="B313" s="184" t="s">
        <v>127</v>
      </c>
      <c r="C313" s="184"/>
      <c r="D313" s="185" t="str">
        <f t="shared" si="24"/>
        <v>****</v>
      </c>
      <c r="E313" s="185">
        <f t="shared" si="25"/>
        <v>0</v>
      </c>
      <c r="F313" s="185"/>
      <c r="G313" s="185">
        <f t="shared" si="26"/>
        <v>0</v>
      </c>
      <c r="H313" s="186">
        <f t="shared" si="27"/>
        <v>0</v>
      </c>
      <c r="I313" s="197">
        <f>SUMIFS('SAGE IMPORT'!Y:Y,'SAGE IMPORT'!A:A,'SLAB-ROWS'!G313,'SAGE IMPORT'!B:B,'SLAB-ROWS'!H313,'SAGE IMPORT'!C:C,'SLAB-ROWS'!A313)</f>
        <v>0</v>
      </c>
      <c r="J313" s="198">
        <f>SUMIFS('SAGE IMPORT'!K:K,'SAGE IMPORT'!A:A,'SLAB-ROWS'!G313,'SAGE IMPORT'!B:B,'SLAB-ROWS'!H313,'SAGE IMPORT'!C:C,'SLAB-ROWS'!A313)</f>
        <v>0</v>
      </c>
      <c r="K313" s="199">
        <f>SUMIFS('SAGE IMPORT'!Q:Q,'SAGE IMPORT'!A:A,'SLAB-ROWS'!G313,'SAGE IMPORT'!B:B,'SLAB-ROWS'!H313,'SAGE IMPORT'!C:C,'SLAB-ROWS'!A313)</f>
        <v>0</v>
      </c>
      <c r="L313" s="199" t="s">
        <v>396</v>
      </c>
      <c r="M313" s="205">
        <f>SUMIFS('SAGE IMPORT'!E:E,'SAGE IMPORT'!A:A,'SLAB-ROWS'!G313,'SAGE IMPORT'!B:B,'SLAB-ROWS'!H313,'SAGE IMPORT'!C:C,'SLAB-ROWS'!A313)</f>
        <v>0</v>
      </c>
      <c r="N313" s="199" t="s">
        <v>396</v>
      </c>
    </row>
    <row r="314" spans="1:14" x14ac:dyDescent="0.2">
      <c r="A314" s="183" t="s">
        <v>123</v>
      </c>
      <c r="B314" s="184" t="s">
        <v>128</v>
      </c>
      <c r="C314" s="184"/>
      <c r="D314" s="185" t="str">
        <f t="shared" si="24"/>
        <v>****</v>
      </c>
      <c r="E314" s="185">
        <f t="shared" si="25"/>
        <v>0</v>
      </c>
      <c r="F314" s="185"/>
      <c r="G314" s="185">
        <f t="shared" si="26"/>
        <v>0</v>
      </c>
      <c r="H314" s="186">
        <f t="shared" si="27"/>
        <v>0</v>
      </c>
      <c r="I314" s="197">
        <f>SUMIFS('SAGE IMPORT'!Y:Y,'SAGE IMPORT'!A:A,'SLAB-ROWS'!G314,'SAGE IMPORT'!B:B,'SLAB-ROWS'!H314,'SAGE IMPORT'!C:C,'SLAB-ROWS'!A314)</f>
        <v>0</v>
      </c>
      <c r="J314" s="198">
        <f>SUMIFS('SAGE IMPORT'!K:K,'SAGE IMPORT'!A:A,'SLAB-ROWS'!G314,'SAGE IMPORT'!B:B,'SLAB-ROWS'!H314,'SAGE IMPORT'!C:C,'SLAB-ROWS'!A314)</f>
        <v>0</v>
      </c>
      <c r="K314" s="199">
        <f>SUMIFS('SAGE IMPORT'!Q:Q,'SAGE IMPORT'!A:A,'SLAB-ROWS'!G314,'SAGE IMPORT'!B:B,'SLAB-ROWS'!H314,'SAGE IMPORT'!C:C,'SLAB-ROWS'!A314)</f>
        <v>0</v>
      </c>
      <c r="L314" s="199" t="s">
        <v>396</v>
      </c>
      <c r="M314" s="205">
        <f>SUMIFS('SAGE IMPORT'!E:E,'SAGE IMPORT'!A:A,'SLAB-ROWS'!G314,'SAGE IMPORT'!B:B,'SLAB-ROWS'!H314,'SAGE IMPORT'!C:C,'SLAB-ROWS'!A314)</f>
        <v>0</v>
      </c>
      <c r="N314" s="199" t="s">
        <v>396</v>
      </c>
    </row>
    <row r="315" spans="1:14" x14ac:dyDescent="0.2">
      <c r="A315" s="183" t="s">
        <v>76</v>
      </c>
      <c r="B315" s="184" t="s">
        <v>129</v>
      </c>
      <c r="C315" s="184"/>
      <c r="D315" s="185" t="str">
        <f t="shared" si="24"/>
        <v>****</v>
      </c>
      <c r="E315" s="185">
        <f t="shared" si="25"/>
        <v>0</v>
      </c>
      <c r="F315" s="185"/>
      <c r="G315" s="185">
        <f t="shared" si="26"/>
        <v>0</v>
      </c>
      <c r="H315" s="186">
        <f t="shared" si="27"/>
        <v>0</v>
      </c>
      <c r="I315" s="197">
        <f>SUMIFS('SAGE IMPORT'!Y:Y,'SAGE IMPORT'!A:A,'SLAB-ROWS'!G315,'SAGE IMPORT'!B:B,'SLAB-ROWS'!H315,'SAGE IMPORT'!C:C,'SLAB-ROWS'!A315)</f>
        <v>0</v>
      </c>
      <c r="J315" s="198">
        <f>SUMIFS('SAGE IMPORT'!K:K,'SAGE IMPORT'!A:A,'SLAB-ROWS'!G315,'SAGE IMPORT'!B:B,'SLAB-ROWS'!H315,'SAGE IMPORT'!C:C,'SLAB-ROWS'!A315)</f>
        <v>0</v>
      </c>
      <c r="K315" s="199">
        <f>SUMIFS('SAGE IMPORT'!Q:Q,'SAGE IMPORT'!A:A,'SLAB-ROWS'!G315,'SAGE IMPORT'!B:B,'SLAB-ROWS'!H315,'SAGE IMPORT'!C:C,'SLAB-ROWS'!A315)</f>
        <v>0</v>
      </c>
      <c r="L315" s="199" t="s">
        <v>395</v>
      </c>
      <c r="M315" s="205">
        <f>SUMIFS('SAGE IMPORT'!E:E,'SAGE IMPORT'!A:A,'SLAB-ROWS'!G315,'SAGE IMPORT'!B:B,'SLAB-ROWS'!H315,'SAGE IMPORT'!C:C,'SLAB-ROWS'!A315)</f>
        <v>0</v>
      </c>
      <c r="N315" s="199" t="s">
        <v>395</v>
      </c>
    </row>
    <row r="316" spans="1:14" x14ac:dyDescent="0.2">
      <c r="A316" s="183"/>
      <c r="B316" s="451" t="s">
        <v>621</v>
      </c>
      <c r="C316" s="452"/>
      <c r="D316" s="453"/>
      <c r="E316" s="453"/>
      <c r="F316" s="453"/>
      <c r="G316" s="453">
        <f t="shared" si="26"/>
        <v>0</v>
      </c>
      <c r="H316" s="454">
        <f t="shared" si="27"/>
        <v>0</v>
      </c>
      <c r="I316" s="455"/>
      <c r="J316" s="456"/>
      <c r="K316" s="457">
        <f>SUMIFS('SAGE IMPORT'!Q:Q,'SAGE IMPORT'!A:A,'SLAB-ROWS'!G316,'SAGE IMPORT'!B:B,'SLAB-ROWS'!H316,'SAGE IMPORT'!D:D,'SLAB-ROWS'!B316)</f>
        <v>0</v>
      </c>
      <c r="L316" s="457" t="s">
        <v>395</v>
      </c>
      <c r="M316" s="458"/>
      <c r="N316" s="457"/>
    </row>
    <row r="317" spans="1:14" x14ac:dyDescent="0.2">
      <c r="A317" s="183" t="s">
        <v>130</v>
      </c>
      <c r="B317" s="184" t="s">
        <v>131</v>
      </c>
      <c r="C317" s="184"/>
      <c r="D317" s="185" t="str">
        <f>D315</f>
        <v>****</v>
      </c>
      <c r="E317" s="185">
        <f>E315</f>
        <v>0</v>
      </c>
      <c r="F317" s="185"/>
      <c r="G317" s="185">
        <f>G315</f>
        <v>0</v>
      </c>
      <c r="H317" s="186">
        <f>H315</f>
        <v>0</v>
      </c>
      <c r="I317" s="197">
        <f>SUMIFS('SAGE IMPORT'!Y:Y,'SAGE IMPORT'!A:A,'SLAB-ROWS'!G317,'SAGE IMPORT'!B:B,'SLAB-ROWS'!H317,'SAGE IMPORT'!C:C,'SLAB-ROWS'!A317)</f>
        <v>0</v>
      </c>
      <c r="J317" s="198">
        <f>SUMIFS('SAGE IMPORT'!K:K,'SAGE IMPORT'!A:A,'SLAB-ROWS'!G317,'SAGE IMPORT'!B:B,'SLAB-ROWS'!H317,'SAGE IMPORT'!C:C,'SLAB-ROWS'!A317)</f>
        <v>0</v>
      </c>
      <c r="K317" s="199">
        <f>SUMIFS('SAGE IMPORT'!Q:Q,'SAGE IMPORT'!A:A,'SLAB-ROWS'!G317,'SAGE IMPORT'!B:B,'SLAB-ROWS'!H317,'SAGE IMPORT'!C:C,'SLAB-ROWS'!A317)</f>
        <v>0</v>
      </c>
      <c r="L317" s="199" t="s">
        <v>395</v>
      </c>
      <c r="M317" s="205">
        <f>SUMIFS('SAGE IMPORT'!E:E,'SAGE IMPORT'!A:A,'SLAB-ROWS'!G317,'SAGE IMPORT'!B:B,'SLAB-ROWS'!H317,'SAGE IMPORT'!C:C,'SLAB-ROWS'!A317)</f>
        <v>0</v>
      </c>
      <c r="N317" s="199" t="s">
        <v>395</v>
      </c>
    </row>
    <row r="318" spans="1:14" x14ac:dyDescent="0.2">
      <c r="A318" s="183"/>
      <c r="B318" s="184"/>
      <c r="C318" s="184"/>
      <c r="D318" s="185" t="str">
        <f t="shared" si="24"/>
        <v>****</v>
      </c>
      <c r="E318" s="185">
        <f t="shared" si="25"/>
        <v>0</v>
      </c>
      <c r="F318" s="185"/>
      <c r="G318" s="185">
        <f t="shared" si="26"/>
        <v>0</v>
      </c>
      <c r="H318" s="186">
        <f t="shared" si="27"/>
        <v>0</v>
      </c>
      <c r="I318" s="197">
        <f>SUMIFS('SAGE IMPORT'!Y:Y,'SAGE IMPORT'!A:A,'SLAB-ROWS'!G318,'SAGE IMPORT'!B:B,'SLAB-ROWS'!H318,'SAGE IMPORT'!C:C,'SLAB-ROWS'!A318)</f>
        <v>0</v>
      </c>
      <c r="J318" s="198">
        <f>SUMIFS('SAGE IMPORT'!K:K,'SAGE IMPORT'!A:A,'SLAB-ROWS'!G318,'SAGE IMPORT'!B:B,'SLAB-ROWS'!H318,'SAGE IMPORT'!C:C,'SLAB-ROWS'!A318)</f>
        <v>0</v>
      </c>
      <c r="K318" s="199">
        <f>SUMIFS('SAGE IMPORT'!Q:Q,'SAGE IMPORT'!A:A,'SLAB-ROWS'!G318,'SAGE IMPORT'!B:B,'SLAB-ROWS'!H318,'SAGE IMPORT'!C:C,'SLAB-ROWS'!A318)</f>
        <v>0</v>
      </c>
      <c r="L318" s="199"/>
      <c r="M318" s="205">
        <f>SUMIFS('SAGE IMPORT'!E:E,'SAGE IMPORT'!A:A,'SLAB-ROWS'!G318,'SAGE IMPORT'!B:B,'SLAB-ROWS'!H318,'SAGE IMPORT'!C:C,'SLAB-ROWS'!A318)</f>
        <v>0</v>
      </c>
      <c r="N318" s="199"/>
    </row>
    <row r="319" spans="1:14" x14ac:dyDescent="0.2">
      <c r="A319" s="183" t="s">
        <v>39</v>
      </c>
      <c r="B319" s="184" t="s">
        <v>40</v>
      </c>
      <c r="C319" s="184"/>
      <c r="D319" s="185" t="str">
        <f t="shared" si="24"/>
        <v>****</v>
      </c>
      <c r="E319" s="185">
        <f t="shared" si="25"/>
        <v>0</v>
      </c>
      <c r="F319" s="185"/>
      <c r="G319" s="185">
        <f t="shared" si="26"/>
        <v>0</v>
      </c>
      <c r="H319" s="186">
        <f t="shared" si="27"/>
        <v>0</v>
      </c>
      <c r="I319" s="197">
        <f>SUMIFS('SAGE IMPORT'!Y:Y,'SAGE IMPORT'!A:A,'SLAB-ROWS'!G319,'SAGE IMPORT'!B:B,'SLAB-ROWS'!H319,'SAGE IMPORT'!C:C,'SLAB-ROWS'!A319)</f>
        <v>0</v>
      </c>
      <c r="J319" s="198">
        <f>SUMIFS('SAGE IMPORT'!K:K,'SAGE IMPORT'!A:A,'SLAB-ROWS'!G319,'SAGE IMPORT'!B:B,'SLAB-ROWS'!H319,'SAGE IMPORT'!C:C,'SLAB-ROWS'!A319)</f>
        <v>0</v>
      </c>
      <c r="K319" s="199">
        <f>SUMIFS('SAGE IMPORT'!Q:Q,'SAGE IMPORT'!A:A,'SLAB-ROWS'!G319,'SAGE IMPORT'!B:B,'SLAB-ROWS'!H319,'SAGE IMPORT'!C:C,'SLAB-ROWS'!A319)</f>
        <v>0</v>
      </c>
      <c r="L319" s="199" t="s">
        <v>391</v>
      </c>
      <c r="M319" s="205">
        <f>SUMIFS('SAGE IMPORT'!E:E,'SAGE IMPORT'!A:A,'SLAB-ROWS'!G319,'SAGE IMPORT'!B:B,'SLAB-ROWS'!H319,'SAGE IMPORT'!C:C,'SLAB-ROWS'!A319)</f>
        <v>0</v>
      </c>
      <c r="N319" s="199" t="s">
        <v>391</v>
      </c>
    </row>
    <row r="320" spans="1:14" x14ac:dyDescent="0.2">
      <c r="A320" s="183" t="s">
        <v>132</v>
      </c>
      <c r="B320" s="184" t="s">
        <v>135</v>
      </c>
      <c r="C320" s="184"/>
      <c r="D320" s="185" t="str">
        <f t="shared" si="24"/>
        <v>****</v>
      </c>
      <c r="E320" s="185">
        <f t="shared" si="25"/>
        <v>0</v>
      </c>
      <c r="F320" s="185"/>
      <c r="G320" s="185">
        <f t="shared" si="26"/>
        <v>0</v>
      </c>
      <c r="H320" s="186">
        <f t="shared" si="27"/>
        <v>0</v>
      </c>
      <c r="I320" s="197">
        <f>SUMIFS('SAGE IMPORT'!Y:Y,'SAGE IMPORT'!A:A,'SLAB-ROWS'!G320,'SAGE IMPORT'!B:B,'SLAB-ROWS'!H320,'SAGE IMPORT'!C:C,'SLAB-ROWS'!A320)</f>
        <v>0</v>
      </c>
      <c r="J320" s="198">
        <f>SUMIFS('SAGE IMPORT'!K:K,'SAGE IMPORT'!A:A,'SLAB-ROWS'!G320,'SAGE IMPORT'!B:B,'SLAB-ROWS'!H320,'SAGE IMPORT'!C:C,'SLAB-ROWS'!A320)</f>
        <v>0</v>
      </c>
      <c r="K320" s="199">
        <f>SUMIFS('SAGE IMPORT'!Q:Q,'SAGE IMPORT'!A:A,'SLAB-ROWS'!G320,'SAGE IMPORT'!B:B,'SLAB-ROWS'!H320,'SAGE IMPORT'!C:C,'SLAB-ROWS'!A320)</f>
        <v>0</v>
      </c>
      <c r="L320" s="199" t="s">
        <v>391</v>
      </c>
      <c r="M320" s="205">
        <f>SUMIFS('SAGE IMPORT'!E:E,'SAGE IMPORT'!A:A,'SLAB-ROWS'!G320,'SAGE IMPORT'!B:B,'SLAB-ROWS'!H320,'SAGE IMPORT'!C:C,'SLAB-ROWS'!A320)</f>
        <v>0</v>
      </c>
      <c r="N320" s="199" t="s">
        <v>391</v>
      </c>
    </row>
    <row r="321" spans="1:14" x14ac:dyDescent="0.2">
      <c r="A321" s="183" t="s">
        <v>133</v>
      </c>
      <c r="B321" s="184" t="s">
        <v>136</v>
      </c>
      <c r="C321" s="184"/>
      <c r="D321" s="185" t="str">
        <f t="shared" si="24"/>
        <v>****</v>
      </c>
      <c r="E321" s="185">
        <f t="shared" si="25"/>
        <v>0</v>
      </c>
      <c r="F321" s="185"/>
      <c r="G321" s="185">
        <f t="shared" si="26"/>
        <v>0</v>
      </c>
      <c r="H321" s="186">
        <f t="shared" si="27"/>
        <v>0</v>
      </c>
      <c r="I321" s="197">
        <f>SUMIFS('SAGE IMPORT'!Y:Y,'SAGE IMPORT'!A:A,'SLAB-ROWS'!G321,'SAGE IMPORT'!B:B,'SLAB-ROWS'!H321,'SAGE IMPORT'!C:C,'SLAB-ROWS'!A321)</f>
        <v>0</v>
      </c>
      <c r="J321" s="198">
        <f>SUMIFS('SAGE IMPORT'!K:K,'SAGE IMPORT'!A:A,'SLAB-ROWS'!G321,'SAGE IMPORT'!B:B,'SLAB-ROWS'!H321,'SAGE IMPORT'!C:C,'SLAB-ROWS'!A321)</f>
        <v>0</v>
      </c>
      <c r="K321" s="199">
        <f>SUMIFS('SAGE IMPORT'!Q:Q,'SAGE IMPORT'!A:A,'SLAB-ROWS'!G321,'SAGE IMPORT'!B:B,'SLAB-ROWS'!H321,'SAGE IMPORT'!C:C,'SLAB-ROWS'!A321)</f>
        <v>0</v>
      </c>
      <c r="L321" s="199" t="s">
        <v>391</v>
      </c>
      <c r="M321" s="205">
        <f>SUMIFS('SAGE IMPORT'!E:E,'SAGE IMPORT'!A:A,'SLAB-ROWS'!G321,'SAGE IMPORT'!B:B,'SLAB-ROWS'!H321,'SAGE IMPORT'!C:C,'SLAB-ROWS'!A321)</f>
        <v>0</v>
      </c>
      <c r="N321" s="199" t="s">
        <v>391</v>
      </c>
    </row>
    <row r="322" spans="1:14" x14ac:dyDescent="0.2">
      <c r="A322" s="183" t="s">
        <v>134</v>
      </c>
      <c r="B322" s="184" t="s">
        <v>137</v>
      </c>
      <c r="C322" s="184"/>
      <c r="D322" s="185" t="str">
        <f t="shared" si="24"/>
        <v>****</v>
      </c>
      <c r="E322" s="185">
        <f t="shared" si="25"/>
        <v>0</v>
      </c>
      <c r="F322" s="185"/>
      <c r="G322" s="185">
        <f t="shared" si="26"/>
        <v>0</v>
      </c>
      <c r="H322" s="186">
        <f t="shared" si="27"/>
        <v>0</v>
      </c>
      <c r="I322" s="197">
        <f>SUMIFS('SAGE IMPORT'!Y:Y,'SAGE IMPORT'!A:A,'SLAB-ROWS'!G322,'SAGE IMPORT'!B:B,'SLAB-ROWS'!H322,'SAGE IMPORT'!C:C,'SLAB-ROWS'!A322)</f>
        <v>0</v>
      </c>
      <c r="J322" s="198">
        <f>SUMIFS('SAGE IMPORT'!K:K,'SAGE IMPORT'!A:A,'SLAB-ROWS'!G322,'SAGE IMPORT'!B:B,'SLAB-ROWS'!H322,'SAGE IMPORT'!C:C,'SLAB-ROWS'!A322)</f>
        <v>0</v>
      </c>
      <c r="K322" s="199">
        <f>SUMIFS('SAGE IMPORT'!Q:Q,'SAGE IMPORT'!A:A,'SLAB-ROWS'!G322,'SAGE IMPORT'!B:B,'SLAB-ROWS'!H322,'SAGE IMPORT'!C:C,'SLAB-ROWS'!A322)</f>
        <v>0</v>
      </c>
      <c r="L322" s="199" t="s">
        <v>398</v>
      </c>
      <c r="M322" s="205">
        <f>SUMIFS('SAGE IMPORT'!E:E,'SAGE IMPORT'!A:A,'SLAB-ROWS'!G322,'SAGE IMPORT'!B:B,'SLAB-ROWS'!H322,'SAGE IMPORT'!C:C,'SLAB-ROWS'!A322)</f>
        <v>0</v>
      </c>
      <c r="N322" s="199" t="s">
        <v>398</v>
      </c>
    </row>
    <row r="323" spans="1:14" x14ac:dyDescent="0.2">
      <c r="A323" s="183" t="s">
        <v>497</v>
      </c>
      <c r="B323" s="184" t="s">
        <v>505</v>
      </c>
      <c r="C323" s="184"/>
      <c r="D323" s="185" t="str">
        <f t="shared" si="24"/>
        <v>****</v>
      </c>
      <c r="E323" s="185">
        <f t="shared" si="25"/>
        <v>0</v>
      </c>
      <c r="F323" s="185"/>
      <c r="G323" s="185">
        <f t="shared" si="26"/>
        <v>0</v>
      </c>
      <c r="H323" s="186">
        <f t="shared" si="27"/>
        <v>0</v>
      </c>
      <c r="I323" s="197">
        <f>SUMIFS('SAGE IMPORT'!Y:Y,'SAGE IMPORT'!A:A,'SLAB-ROWS'!G323,'SAGE IMPORT'!B:B,'SLAB-ROWS'!H323,'SAGE IMPORT'!C:C,'SLAB-ROWS'!A323)</f>
        <v>0</v>
      </c>
      <c r="J323" s="198">
        <f>SUMIFS('SAGE IMPORT'!K:K,'SAGE IMPORT'!A:A,'SLAB-ROWS'!G323,'SAGE IMPORT'!B:B,'SLAB-ROWS'!H323,'SAGE IMPORT'!C:C,'SLAB-ROWS'!A323)</f>
        <v>0</v>
      </c>
      <c r="K323" s="199">
        <f>SUMIFS('SAGE IMPORT'!Q:Q,'SAGE IMPORT'!A:A,'SLAB-ROWS'!G323,'SAGE IMPORT'!B:B,'SLAB-ROWS'!H323,'SAGE IMPORT'!C:C,'SLAB-ROWS'!A323)</f>
        <v>0</v>
      </c>
      <c r="L323" s="199" t="s">
        <v>397</v>
      </c>
      <c r="M323" s="205">
        <f>SUMIFS('SAGE IMPORT'!E:E,'SAGE IMPORT'!A:A,'SLAB-ROWS'!G323,'SAGE IMPORT'!B:B,'SLAB-ROWS'!H323,'SAGE IMPORT'!C:C,'SLAB-ROWS'!A323)</f>
        <v>0</v>
      </c>
      <c r="N323" s="199" t="s">
        <v>391</v>
      </c>
    </row>
    <row r="324" spans="1:14" x14ac:dyDescent="0.2">
      <c r="A324" s="183" t="s">
        <v>501</v>
      </c>
      <c r="B324" s="184" t="s">
        <v>506</v>
      </c>
      <c r="C324" s="184"/>
      <c r="D324" s="185" t="str">
        <f t="shared" si="24"/>
        <v>****</v>
      </c>
      <c r="E324" s="185">
        <f t="shared" si="25"/>
        <v>0</v>
      </c>
      <c r="F324" s="185"/>
      <c r="G324" s="185">
        <f t="shared" si="26"/>
        <v>0</v>
      </c>
      <c r="H324" s="186">
        <f t="shared" si="27"/>
        <v>0</v>
      </c>
      <c r="I324" s="197">
        <f>SUMIFS('SAGE IMPORT'!Y:Y,'SAGE IMPORT'!A:A,'SLAB-ROWS'!G324,'SAGE IMPORT'!B:B,'SLAB-ROWS'!H324,'SAGE IMPORT'!C:C,'SLAB-ROWS'!A324)</f>
        <v>0</v>
      </c>
      <c r="J324" s="198">
        <f>SUMIFS('SAGE IMPORT'!K:K,'SAGE IMPORT'!A:A,'SLAB-ROWS'!G324,'SAGE IMPORT'!B:B,'SLAB-ROWS'!H324,'SAGE IMPORT'!C:C,'SLAB-ROWS'!A324)</f>
        <v>0</v>
      </c>
      <c r="K324" s="199">
        <f>SUMIFS('SAGE IMPORT'!Q:Q,'SAGE IMPORT'!A:A,'SLAB-ROWS'!G324,'SAGE IMPORT'!B:B,'SLAB-ROWS'!H324,'SAGE IMPORT'!C:C,'SLAB-ROWS'!A324)</f>
        <v>0</v>
      </c>
      <c r="L324" s="199" t="s">
        <v>397</v>
      </c>
      <c r="M324" s="205">
        <f>SUMIFS('SAGE IMPORT'!E:E,'SAGE IMPORT'!A:A,'SLAB-ROWS'!G324,'SAGE IMPORT'!B:B,'SLAB-ROWS'!H324,'SAGE IMPORT'!C:C,'SLAB-ROWS'!A324)</f>
        <v>0</v>
      </c>
      <c r="N324" s="199" t="s">
        <v>391</v>
      </c>
    </row>
    <row r="325" spans="1:14" x14ac:dyDescent="0.2">
      <c r="A325" s="183" t="s">
        <v>502</v>
      </c>
      <c r="B325" s="184" t="s">
        <v>507</v>
      </c>
      <c r="C325" s="184"/>
      <c r="D325" s="185" t="str">
        <f t="shared" si="24"/>
        <v>****</v>
      </c>
      <c r="E325" s="185">
        <f t="shared" si="25"/>
        <v>0</v>
      </c>
      <c r="F325" s="185"/>
      <c r="G325" s="185">
        <f t="shared" si="26"/>
        <v>0</v>
      </c>
      <c r="H325" s="186">
        <f t="shared" si="27"/>
        <v>0</v>
      </c>
      <c r="I325" s="197">
        <f>SUMIFS('SAGE IMPORT'!Y:Y,'SAGE IMPORT'!A:A,'SLAB-ROWS'!G325,'SAGE IMPORT'!B:B,'SLAB-ROWS'!H325,'SAGE IMPORT'!C:C,'SLAB-ROWS'!A325)</f>
        <v>0</v>
      </c>
      <c r="J325" s="198">
        <f>SUMIFS('SAGE IMPORT'!K:K,'SAGE IMPORT'!A:A,'SLAB-ROWS'!G325,'SAGE IMPORT'!B:B,'SLAB-ROWS'!H325,'SAGE IMPORT'!C:C,'SLAB-ROWS'!A325)</f>
        <v>0</v>
      </c>
      <c r="K325" s="199">
        <f>SUMIFS('SAGE IMPORT'!Q:Q,'SAGE IMPORT'!A:A,'SLAB-ROWS'!G325,'SAGE IMPORT'!B:B,'SLAB-ROWS'!H325,'SAGE IMPORT'!C:C,'SLAB-ROWS'!A325)</f>
        <v>0</v>
      </c>
      <c r="L325" s="199" t="s">
        <v>397</v>
      </c>
      <c r="M325" s="205">
        <f>SUMIFS('SAGE IMPORT'!E:E,'SAGE IMPORT'!A:A,'SLAB-ROWS'!G325,'SAGE IMPORT'!B:B,'SLAB-ROWS'!H325,'SAGE IMPORT'!C:C,'SLAB-ROWS'!A325)</f>
        <v>0</v>
      </c>
      <c r="N325" s="199" t="s">
        <v>391</v>
      </c>
    </row>
    <row r="326" spans="1:14" x14ac:dyDescent="0.2">
      <c r="A326" s="183" t="s">
        <v>503</v>
      </c>
      <c r="B326" s="184" t="s">
        <v>508</v>
      </c>
      <c r="C326" s="184"/>
      <c r="D326" s="185" t="str">
        <f t="shared" si="24"/>
        <v>****</v>
      </c>
      <c r="E326" s="185">
        <f t="shared" si="25"/>
        <v>0</v>
      </c>
      <c r="F326" s="185"/>
      <c r="G326" s="185">
        <f t="shared" si="26"/>
        <v>0</v>
      </c>
      <c r="H326" s="186">
        <f t="shared" si="27"/>
        <v>0</v>
      </c>
      <c r="I326" s="197">
        <f>SUMIFS('SAGE IMPORT'!Y:Y,'SAGE IMPORT'!A:A,'SLAB-ROWS'!G326,'SAGE IMPORT'!B:B,'SLAB-ROWS'!H326,'SAGE IMPORT'!C:C,'SLAB-ROWS'!A326)</f>
        <v>0</v>
      </c>
      <c r="J326" s="198">
        <f>SUMIFS('SAGE IMPORT'!K:K,'SAGE IMPORT'!A:A,'SLAB-ROWS'!G326,'SAGE IMPORT'!B:B,'SLAB-ROWS'!H326,'SAGE IMPORT'!C:C,'SLAB-ROWS'!A326)</f>
        <v>0</v>
      </c>
      <c r="K326" s="199">
        <f>SUMIFS('SAGE IMPORT'!Q:Q,'SAGE IMPORT'!A:A,'SLAB-ROWS'!G326,'SAGE IMPORT'!B:B,'SLAB-ROWS'!H326,'SAGE IMPORT'!C:C,'SLAB-ROWS'!A326)</f>
        <v>0</v>
      </c>
      <c r="L326" s="199" t="s">
        <v>397</v>
      </c>
      <c r="M326" s="205">
        <f>SUMIFS('SAGE IMPORT'!E:E,'SAGE IMPORT'!A:A,'SLAB-ROWS'!G326,'SAGE IMPORT'!B:B,'SLAB-ROWS'!H326,'SAGE IMPORT'!C:C,'SLAB-ROWS'!A326)</f>
        <v>0</v>
      </c>
      <c r="N326" s="199" t="s">
        <v>391</v>
      </c>
    </row>
    <row r="327" spans="1:14" x14ac:dyDescent="0.2">
      <c r="A327" s="183" t="s">
        <v>504</v>
      </c>
      <c r="B327" s="184" t="s">
        <v>509</v>
      </c>
      <c r="C327" s="184"/>
      <c r="D327" s="185" t="str">
        <f t="shared" si="24"/>
        <v>****</v>
      </c>
      <c r="E327" s="185">
        <f t="shared" si="25"/>
        <v>0</v>
      </c>
      <c r="F327" s="185"/>
      <c r="G327" s="185">
        <f t="shared" si="26"/>
        <v>0</v>
      </c>
      <c r="H327" s="186">
        <f t="shared" si="27"/>
        <v>0</v>
      </c>
      <c r="I327" s="197">
        <f>SUMIFS('SAGE IMPORT'!Y:Y,'SAGE IMPORT'!A:A,'SLAB-ROWS'!G327,'SAGE IMPORT'!B:B,'SLAB-ROWS'!H327,'SAGE IMPORT'!C:C,'SLAB-ROWS'!A327)</f>
        <v>0</v>
      </c>
      <c r="J327" s="198">
        <f>SUMIFS('SAGE IMPORT'!K:K,'SAGE IMPORT'!A:A,'SLAB-ROWS'!G327,'SAGE IMPORT'!B:B,'SLAB-ROWS'!H327,'SAGE IMPORT'!C:C,'SLAB-ROWS'!A327)</f>
        <v>0</v>
      </c>
      <c r="K327" s="199">
        <f>SUMIFS('SAGE IMPORT'!Q:Q,'SAGE IMPORT'!A:A,'SLAB-ROWS'!G327,'SAGE IMPORT'!B:B,'SLAB-ROWS'!H327,'SAGE IMPORT'!C:C,'SLAB-ROWS'!A327)</f>
        <v>0</v>
      </c>
      <c r="L327" s="199" t="s">
        <v>397</v>
      </c>
      <c r="M327" s="205">
        <f>SUMIFS('SAGE IMPORT'!E:E,'SAGE IMPORT'!A:A,'SLAB-ROWS'!G327,'SAGE IMPORT'!B:B,'SLAB-ROWS'!H327,'SAGE IMPORT'!C:C,'SLAB-ROWS'!A327)</f>
        <v>0</v>
      </c>
      <c r="N327" s="199" t="s">
        <v>391</v>
      </c>
    </row>
    <row r="328" spans="1:14" x14ac:dyDescent="0.2">
      <c r="A328" s="183" t="s">
        <v>41</v>
      </c>
      <c r="B328" s="184" t="s">
        <v>65</v>
      </c>
      <c r="C328" s="184"/>
      <c r="D328" s="185" t="str">
        <f>D322</f>
        <v>****</v>
      </c>
      <c r="E328" s="185">
        <f>E322</f>
        <v>0</v>
      </c>
      <c r="F328" s="185"/>
      <c r="G328" s="185">
        <f>G322</f>
        <v>0</v>
      </c>
      <c r="H328" s="186">
        <f>H322</f>
        <v>0</v>
      </c>
      <c r="I328" s="197">
        <f>SUMIFS('SAGE IMPORT'!Y:Y,'SAGE IMPORT'!A:A,'SLAB-ROWS'!G328,'SAGE IMPORT'!B:B,'SLAB-ROWS'!H328,'SAGE IMPORT'!C:C,'SLAB-ROWS'!A328)</f>
        <v>0</v>
      </c>
      <c r="J328" s="198">
        <f>SUMIFS('SAGE IMPORT'!K:K,'SAGE IMPORT'!A:A,'SLAB-ROWS'!G328,'SAGE IMPORT'!B:B,'SLAB-ROWS'!H328,'SAGE IMPORT'!C:C,'SLAB-ROWS'!A328)</f>
        <v>0</v>
      </c>
      <c r="K328" s="199">
        <f>SUMIFS('SAGE IMPORT'!Q:Q,'SAGE IMPORT'!A:A,'SLAB-ROWS'!G328,'SAGE IMPORT'!B:B,'SLAB-ROWS'!H328,'SAGE IMPORT'!C:C,'SLAB-ROWS'!A328)</f>
        <v>0</v>
      </c>
      <c r="L328" s="199" t="s">
        <v>391</v>
      </c>
      <c r="M328" s="205">
        <f>SUMIFS('SAGE IMPORT'!E:E,'SAGE IMPORT'!A:A,'SLAB-ROWS'!G328,'SAGE IMPORT'!B:B,'SLAB-ROWS'!H328,'SAGE IMPORT'!C:C,'SLAB-ROWS'!A328)</f>
        <v>0</v>
      </c>
      <c r="N328" s="199" t="s">
        <v>391</v>
      </c>
    </row>
    <row r="329" spans="1:14" x14ac:dyDescent="0.2">
      <c r="A329" s="183" t="s">
        <v>498</v>
      </c>
      <c r="B329" s="184" t="s">
        <v>140</v>
      </c>
      <c r="C329" s="184"/>
      <c r="D329" s="185" t="str">
        <f t="shared" si="24"/>
        <v>****</v>
      </c>
      <c r="E329" s="185">
        <f t="shared" si="25"/>
        <v>0</v>
      </c>
      <c r="F329" s="185"/>
      <c r="G329" s="185">
        <f t="shared" si="26"/>
        <v>0</v>
      </c>
      <c r="H329" s="186">
        <f t="shared" si="27"/>
        <v>0</v>
      </c>
      <c r="I329" s="197">
        <f>SUMIFS('SAGE IMPORT'!Y:Y,'SAGE IMPORT'!A:A,'SLAB-ROWS'!G329,'SAGE IMPORT'!B:B,'SLAB-ROWS'!H329,'SAGE IMPORT'!C:C,'SLAB-ROWS'!A329)</f>
        <v>0</v>
      </c>
      <c r="J329" s="198">
        <f>SUMIFS('SAGE IMPORT'!K:K,'SAGE IMPORT'!A:A,'SLAB-ROWS'!G329,'SAGE IMPORT'!B:B,'SLAB-ROWS'!H329,'SAGE IMPORT'!C:C,'SLAB-ROWS'!A329)</f>
        <v>0</v>
      </c>
      <c r="K329" s="199">
        <f>SUMIFS('SAGE IMPORT'!Q:Q,'SAGE IMPORT'!A:A,'SLAB-ROWS'!G329,'SAGE IMPORT'!B:B,'SLAB-ROWS'!H329,'SAGE IMPORT'!C:C,'SLAB-ROWS'!A329)</f>
        <v>0</v>
      </c>
      <c r="L329" s="199" t="s">
        <v>399</v>
      </c>
      <c r="M329" s="205">
        <f>SUMIFS('SAGE IMPORT'!E:E,'SAGE IMPORT'!A:A,'SLAB-ROWS'!G329,'SAGE IMPORT'!B:B,'SLAB-ROWS'!H329,'SAGE IMPORT'!C:C,'SLAB-ROWS'!A329)</f>
        <v>0</v>
      </c>
      <c r="N329" s="199" t="s">
        <v>399</v>
      </c>
    </row>
    <row r="330" spans="1:14" x14ac:dyDescent="0.2">
      <c r="A330" s="183" t="s">
        <v>42</v>
      </c>
      <c r="B330" s="184" t="s">
        <v>138</v>
      </c>
      <c r="C330" s="184"/>
      <c r="D330" s="185" t="str">
        <f t="shared" si="24"/>
        <v>****</v>
      </c>
      <c r="E330" s="185">
        <f t="shared" si="25"/>
        <v>0</v>
      </c>
      <c r="F330" s="185"/>
      <c r="G330" s="185">
        <f t="shared" si="26"/>
        <v>0</v>
      </c>
      <c r="H330" s="186">
        <f t="shared" si="27"/>
        <v>0</v>
      </c>
      <c r="I330" s="197">
        <f>SUMIFS('SAGE IMPORT'!Y:Y,'SAGE IMPORT'!A:A,'SLAB-ROWS'!G330,'SAGE IMPORT'!B:B,'SLAB-ROWS'!H330,'SAGE IMPORT'!C:C,'SLAB-ROWS'!A330)</f>
        <v>0</v>
      </c>
      <c r="J330" s="198">
        <f>SUMIFS('SAGE IMPORT'!K:K,'SAGE IMPORT'!A:A,'SLAB-ROWS'!G330,'SAGE IMPORT'!B:B,'SLAB-ROWS'!H330,'SAGE IMPORT'!C:C,'SLAB-ROWS'!A330)</f>
        <v>0</v>
      </c>
      <c r="K330" s="199">
        <f>SUMIFS('SAGE IMPORT'!Q:Q,'SAGE IMPORT'!A:A,'SLAB-ROWS'!G330,'SAGE IMPORT'!B:B,'SLAB-ROWS'!H330,'SAGE IMPORT'!C:C,'SLAB-ROWS'!A330)</f>
        <v>0</v>
      </c>
      <c r="L330" s="199" t="s">
        <v>399</v>
      </c>
      <c r="M330" s="205">
        <f>SUMIFS('SAGE IMPORT'!E:E,'SAGE IMPORT'!A:A,'SLAB-ROWS'!G330,'SAGE IMPORT'!B:B,'SLAB-ROWS'!H330,'SAGE IMPORT'!C:C,'SLAB-ROWS'!A330)</f>
        <v>0</v>
      </c>
      <c r="N330" s="199" t="s">
        <v>399</v>
      </c>
    </row>
    <row r="331" spans="1:14" x14ac:dyDescent="0.2">
      <c r="A331" s="183" t="s">
        <v>77</v>
      </c>
      <c r="B331" s="184" t="s">
        <v>139</v>
      </c>
      <c r="C331" s="184"/>
      <c r="D331" s="185" t="str">
        <f t="shared" si="24"/>
        <v>****</v>
      </c>
      <c r="E331" s="185">
        <f t="shared" si="25"/>
        <v>0</v>
      </c>
      <c r="F331" s="185"/>
      <c r="G331" s="185">
        <f t="shared" si="26"/>
        <v>0</v>
      </c>
      <c r="H331" s="186">
        <f t="shared" si="27"/>
        <v>0</v>
      </c>
      <c r="I331" s="197">
        <f>SUMIFS('SAGE IMPORT'!Y:Y,'SAGE IMPORT'!A:A,'SLAB-ROWS'!G331,'SAGE IMPORT'!B:B,'SLAB-ROWS'!H331,'SAGE IMPORT'!C:C,'SLAB-ROWS'!A331)</f>
        <v>0</v>
      </c>
      <c r="J331" s="198">
        <f>SUMIFS('SAGE IMPORT'!K:K,'SAGE IMPORT'!A:A,'SLAB-ROWS'!G331,'SAGE IMPORT'!B:B,'SLAB-ROWS'!H331,'SAGE IMPORT'!C:C,'SLAB-ROWS'!A331)</f>
        <v>0</v>
      </c>
      <c r="K331" s="199">
        <f>SUMIFS('SAGE IMPORT'!Q:Q,'SAGE IMPORT'!A:A,'SLAB-ROWS'!G331,'SAGE IMPORT'!B:B,'SLAB-ROWS'!H331,'SAGE IMPORT'!C:C,'SLAB-ROWS'!A331)</f>
        <v>0</v>
      </c>
      <c r="L331" s="199" t="s">
        <v>399</v>
      </c>
      <c r="M331" s="205">
        <f>SUMIFS('SAGE IMPORT'!E:E,'SAGE IMPORT'!A:A,'SLAB-ROWS'!G331,'SAGE IMPORT'!B:B,'SLAB-ROWS'!H331,'SAGE IMPORT'!C:C,'SLAB-ROWS'!A331)</f>
        <v>0</v>
      </c>
      <c r="N331" s="199" t="s">
        <v>399</v>
      </c>
    </row>
    <row r="332" spans="1:14" x14ac:dyDescent="0.2">
      <c r="A332" s="183" t="s">
        <v>43</v>
      </c>
      <c r="B332" s="184" t="s">
        <v>141</v>
      </c>
      <c r="C332" s="184"/>
      <c r="D332" s="185" t="str">
        <f t="shared" si="24"/>
        <v>****</v>
      </c>
      <c r="E332" s="185">
        <f t="shared" si="25"/>
        <v>0</v>
      </c>
      <c r="F332" s="185"/>
      <c r="G332" s="185">
        <f t="shared" si="26"/>
        <v>0</v>
      </c>
      <c r="H332" s="186">
        <f t="shared" si="27"/>
        <v>0</v>
      </c>
      <c r="I332" s="197">
        <f>SUMIFS('SAGE IMPORT'!Y:Y,'SAGE IMPORT'!A:A,'SLAB-ROWS'!G332,'SAGE IMPORT'!B:B,'SLAB-ROWS'!H332,'SAGE IMPORT'!C:C,'SLAB-ROWS'!A332)</f>
        <v>0</v>
      </c>
      <c r="J332" s="198">
        <f>SUMIFS('SAGE IMPORT'!K:K,'SAGE IMPORT'!A:A,'SLAB-ROWS'!G332,'SAGE IMPORT'!B:B,'SLAB-ROWS'!H332,'SAGE IMPORT'!C:C,'SLAB-ROWS'!A332)</f>
        <v>0</v>
      </c>
      <c r="K332" s="199">
        <f>SUMIFS('SAGE IMPORT'!Q:Q,'SAGE IMPORT'!A:A,'SLAB-ROWS'!G332,'SAGE IMPORT'!B:B,'SLAB-ROWS'!H332,'SAGE IMPORT'!C:C,'SLAB-ROWS'!A332)</f>
        <v>0</v>
      </c>
      <c r="L332" s="199" t="s">
        <v>391</v>
      </c>
      <c r="M332" s="205">
        <f>SUMIFS('SAGE IMPORT'!E:E,'SAGE IMPORT'!A:A,'SLAB-ROWS'!G332,'SAGE IMPORT'!B:B,'SLAB-ROWS'!H332,'SAGE IMPORT'!C:C,'SLAB-ROWS'!A332)</f>
        <v>0</v>
      </c>
      <c r="N332" s="199" t="s">
        <v>391</v>
      </c>
    </row>
    <row r="333" spans="1:14" x14ac:dyDescent="0.2">
      <c r="A333" s="183"/>
      <c r="B333" s="184"/>
      <c r="C333" s="184"/>
      <c r="D333" s="185" t="str">
        <f t="shared" si="24"/>
        <v>****</v>
      </c>
      <c r="E333" s="185">
        <f t="shared" si="25"/>
        <v>0</v>
      </c>
      <c r="F333" s="185"/>
      <c r="G333" s="185">
        <f t="shared" si="26"/>
        <v>0</v>
      </c>
      <c r="H333" s="186">
        <f t="shared" si="27"/>
        <v>0</v>
      </c>
      <c r="I333" s="197">
        <f>SUMIFS('SAGE IMPORT'!Y:Y,'SAGE IMPORT'!A:A,'SLAB-ROWS'!G333,'SAGE IMPORT'!B:B,'SLAB-ROWS'!H333,'SAGE IMPORT'!C:C,'SLAB-ROWS'!A333)</f>
        <v>0</v>
      </c>
      <c r="J333" s="198">
        <f>SUMIFS('SAGE IMPORT'!K:K,'SAGE IMPORT'!A:A,'SLAB-ROWS'!G333,'SAGE IMPORT'!B:B,'SLAB-ROWS'!H333,'SAGE IMPORT'!C:C,'SLAB-ROWS'!A333)</f>
        <v>0</v>
      </c>
      <c r="K333" s="199">
        <f>SUMIFS('SAGE IMPORT'!Q:Q,'SAGE IMPORT'!A:A,'SLAB-ROWS'!G333,'SAGE IMPORT'!B:B,'SLAB-ROWS'!H333,'SAGE IMPORT'!C:C,'SLAB-ROWS'!A333)</f>
        <v>0</v>
      </c>
      <c r="L333" s="199"/>
      <c r="M333" s="205">
        <f>SUMIFS('SAGE IMPORT'!E:E,'SAGE IMPORT'!A:A,'SLAB-ROWS'!G333,'SAGE IMPORT'!B:B,'SLAB-ROWS'!H333,'SAGE IMPORT'!C:C,'SLAB-ROWS'!A333)</f>
        <v>0</v>
      </c>
      <c r="N333" s="199"/>
    </row>
    <row r="334" spans="1:14" x14ac:dyDescent="0.2">
      <c r="A334" s="183" t="s">
        <v>44</v>
      </c>
      <c r="B334" s="184" t="s">
        <v>69</v>
      </c>
      <c r="C334" s="184"/>
      <c r="D334" s="185" t="str">
        <f t="shared" si="24"/>
        <v>****</v>
      </c>
      <c r="E334" s="185">
        <f t="shared" si="25"/>
        <v>0</v>
      </c>
      <c r="F334" s="185"/>
      <c r="G334" s="185">
        <f t="shared" si="26"/>
        <v>0</v>
      </c>
      <c r="H334" s="186">
        <f t="shared" si="27"/>
        <v>0</v>
      </c>
      <c r="I334" s="197">
        <f>SUMIFS('SAGE IMPORT'!Y:Y,'SAGE IMPORT'!A:A,'SLAB-ROWS'!G334,'SAGE IMPORT'!B:B,'SLAB-ROWS'!H334,'SAGE IMPORT'!C:C,'SLAB-ROWS'!A334)</f>
        <v>0</v>
      </c>
      <c r="J334" s="198">
        <f>SUMIFS('SAGE IMPORT'!K:K,'SAGE IMPORT'!A:A,'SLAB-ROWS'!G334,'SAGE IMPORT'!B:B,'SLAB-ROWS'!H334,'SAGE IMPORT'!C:C,'SLAB-ROWS'!A334)</f>
        <v>0</v>
      </c>
      <c r="K334" s="199">
        <f>SUMIFS('SAGE IMPORT'!Q:Q,'SAGE IMPORT'!A:A,'SLAB-ROWS'!G334,'SAGE IMPORT'!B:B,'SLAB-ROWS'!H334,'SAGE IMPORT'!C:C,'SLAB-ROWS'!A334)</f>
        <v>0</v>
      </c>
      <c r="L334" s="199" t="s">
        <v>391</v>
      </c>
      <c r="M334" s="205">
        <f>SUMIFS('SAGE IMPORT'!E:E,'SAGE IMPORT'!A:A,'SLAB-ROWS'!G334,'SAGE IMPORT'!B:B,'SLAB-ROWS'!H334,'SAGE IMPORT'!C:C,'SLAB-ROWS'!A334)</f>
        <v>0</v>
      </c>
      <c r="N334" s="199" t="s">
        <v>391</v>
      </c>
    </row>
    <row r="335" spans="1:14" x14ac:dyDescent="0.2">
      <c r="A335" s="183" t="s">
        <v>45</v>
      </c>
      <c r="B335" s="184" t="s">
        <v>46</v>
      </c>
      <c r="C335" s="184"/>
      <c r="D335" s="185" t="str">
        <f t="shared" si="24"/>
        <v>****</v>
      </c>
      <c r="E335" s="185">
        <f t="shared" si="25"/>
        <v>0</v>
      </c>
      <c r="F335" s="185"/>
      <c r="G335" s="185">
        <f t="shared" si="26"/>
        <v>0</v>
      </c>
      <c r="H335" s="186">
        <f t="shared" si="27"/>
        <v>0</v>
      </c>
      <c r="I335" s="197">
        <f>SUMIFS('SAGE IMPORT'!Y:Y,'SAGE IMPORT'!A:A,'SLAB-ROWS'!G335,'SAGE IMPORT'!B:B,'SLAB-ROWS'!H335,'SAGE IMPORT'!C:C,'SLAB-ROWS'!A335)</f>
        <v>0</v>
      </c>
      <c r="J335" s="198">
        <f>SUMIFS('SAGE IMPORT'!K:K,'SAGE IMPORT'!A:A,'SLAB-ROWS'!G335,'SAGE IMPORT'!B:B,'SLAB-ROWS'!H335,'SAGE IMPORT'!C:C,'SLAB-ROWS'!A335)</f>
        <v>0</v>
      </c>
      <c r="K335" s="199">
        <f>SUMIFS('SAGE IMPORT'!Q:Q,'SAGE IMPORT'!A:A,'SLAB-ROWS'!G335,'SAGE IMPORT'!B:B,'SLAB-ROWS'!H335,'SAGE IMPORT'!C:C,'SLAB-ROWS'!A335)</f>
        <v>0</v>
      </c>
      <c r="L335" s="199" t="s">
        <v>391</v>
      </c>
      <c r="M335" s="205">
        <f>SUMIFS('SAGE IMPORT'!E:E,'SAGE IMPORT'!A:A,'SLAB-ROWS'!G335,'SAGE IMPORT'!B:B,'SLAB-ROWS'!H335,'SAGE IMPORT'!C:C,'SLAB-ROWS'!A335)</f>
        <v>0</v>
      </c>
      <c r="N335" s="199" t="s">
        <v>391</v>
      </c>
    </row>
    <row r="336" spans="1:14" x14ac:dyDescent="0.2">
      <c r="A336" s="183" t="s">
        <v>142</v>
      </c>
      <c r="B336" s="184" t="s">
        <v>143</v>
      </c>
      <c r="C336" s="184"/>
      <c r="D336" s="185" t="str">
        <f t="shared" si="24"/>
        <v>****</v>
      </c>
      <c r="E336" s="185">
        <f t="shared" si="25"/>
        <v>0</v>
      </c>
      <c r="F336" s="185"/>
      <c r="G336" s="185">
        <f t="shared" si="26"/>
        <v>0</v>
      </c>
      <c r="H336" s="186">
        <f t="shared" si="27"/>
        <v>0</v>
      </c>
      <c r="I336" s="197">
        <f>SUMIFS('SAGE IMPORT'!Y:Y,'SAGE IMPORT'!A:A,'SLAB-ROWS'!G336,'SAGE IMPORT'!B:B,'SLAB-ROWS'!H336,'SAGE IMPORT'!C:C,'SLAB-ROWS'!A336)</f>
        <v>0</v>
      </c>
      <c r="J336" s="198">
        <f>SUMIFS('SAGE IMPORT'!K:K,'SAGE IMPORT'!A:A,'SLAB-ROWS'!G336,'SAGE IMPORT'!B:B,'SLAB-ROWS'!H336,'SAGE IMPORT'!C:C,'SLAB-ROWS'!A336)</f>
        <v>0</v>
      </c>
      <c r="K336" s="199">
        <f>SUMIFS('SAGE IMPORT'!Q:Q,'SAGE IMPORT'!A:A,'SLAB-ROWS'!G336,'SAGE IMPORT'!B:B,'SLAB-ROWS'!H336,'SAGE IMPORT'!C:C,'SLAB-ROWS'!A336)</f>
        <v>0</v>
      </c>
      <c r="L336" s="199" t="s">
        <v>354</v>
      </c>
      <c r="M336" s="205">
        <f>SUMIFS('SAGE IMPORT'!E:E,'SAGE IMPORT'!A:A,'SLAB-ROWS'!G336,'SAGE IMPORT'!B:B,'SLAB-ROWS'!H336,'SAGE IMPORT'!C:C,'SLAB-ROWS'!A336)</f>
        <v>0</v>
      </c>
      <c r="N336" s="199" t="s">
        <v>354</v>
      </c>
    </row>
    <row r="337" spans="1:14" x14ac:dyDescent="0.2">
      <c r="A337" s="183" t="s">
        <v>144</v>
      </c>
      <c r="B337" s="184" t="s">
        <v>145</v>
      </c>
      <c r="C337" s="184"/>
      <c r="D337" s="185" t="str">
        <f t="shared" si="24"/>
        <v>****</v>
      </c>
      <c r="E337" s="185">
        <f t="shared" si="25"/>
        <v>0</v>
      </c>
      <c r="F337" s="185"/>
      <c r="G337" s="185">
        <f t="shared" si="26"/>
        <v>0</v>
      </c>
      <c r="H337" s="186">
        <f t="shared" si="27"/>
        <v>0</v>
      </c>
      <c r="I337" s="197">
        <f>SUMIFS('SAGE IMPORT'!Y:Y,'SAGE IMPORT'!A:A,'SLAB-ROWS'!G337,'SAGE IMPORT'!B:B,'SLAB-ROWS'!H337,'SAGE IMPORT'!C:C,'SLAB-ROWS'!A337)</f>
        <v>0</v>
      </c>
      <c r="J337" s="198">
        <f>SUMIFS('SAGE IMPORT'!K:K,'SAGE IMPORT'!A:A,'SLAB-ROWS'!G337,'SAGE IMPORT'!B:B,'SLAB-ROWS'!H337,'SAGE IMPORT'!C:C,'SLAB-ROWS'!A337)</f>
        <v>0</v>
      </c>
      <c r="K337" s="199">
        <f>SUMIFS('SAGE IMPORT'!Q:Q,'SAGE IMPORT'!A:A,'SLAB-ROWS'!G337,'SAGE IMPORT'!B:B,'SLAB-ROWS'!H337,'SAGE IMPORT'!C:C,'SLAB-ROWS'!A337)</f>
        <v>0</v>
      </c>
      <c r="L337" s="199" t="s">
        <v>391</v>
      </c>
      <c r="M337" s="205">
        <f>SUMIFS('SAGE IMPORT'!E:E,'SAGE IMPORT'!A:A,'SLAB-ROWS'!G337,'SAGE IMPORT'!B:B,'SLAB-ROWS'!H337,'SAGE IMPORT'!C:C,'SLAB-ROWS'!A337)</f>
        <v>0</v>
      </c>
      <c r="N337" s="199" t="s">
        <v>391</v>
      </c>
    </row>
    <row r="338" spans="1:14" x14ac:dyDescent="0.2">
      <c r="A338" s="183" t="s">
        <v>47</v>
      </c>
      <c r="B338" s="184" t="s">
        <v>66</v>
      </c>
      <c r="C338" s="184"/>
      <c r="D338" s="185" t="str">
        <f t="shared" ref="D338:D349" si="28">D337</f>
        <v>****</v>
      </c>
      <c r="E338" s="185">
        <f t="shared" ref="E338:E349" si="29">E337</f>
        <v>0</v>
      </c>
      <c r="F338" s="185"/>
      <c r="G338" s="185">
        <f t="shared" ref="G338:G349" si="30">G337</f>
        <v>0</v>
      </c>
      <c r="H338" s="186">
        <f t="shared" ref="H338:H349" si="31">H337</f>
        <v>0</v>
      </c>
      <c r="I338" s="197">
        <f>SUMIFS('SAGE IMPORT'!Y:Y,'SAGE IMPORT'!A:A,'SLAB-ROWS'!G338,'SAGE IMPORT'!B:B,'SLAB-ROWS'!H338,'SAGE IMPORT'!C:C,'SLAB-ROWS'!A338)</f>
        <v>0</v>
      </c>
      <c r="J338" s="198">
        <f>SUMIFS('SAGE IMPORT'!K:K,'SAGE IMPORT'!A:A,'SLAB-ROWS'!G338,'SAGE IMPORT'!B:B,'SLAB-ROWS'!H338,'SAGE IMPORT'!C:C,'SLAB-ROWS'!A338)</f>
        <v>0</v>
      </c>
      <c r="K338" s="199">
        <f>SUMIFS('SAGE IMPORT'!Q:Q,'SAGE IMPORT'!A:A,'SLAB-ROWS'!G338,'SAGE IMPORT'!B:B,'SLAB-ROWS'!H338,'SAGE IMPORT'!C:C,'SLAB-ROWS'!A338)</f>
        <v>0</v>
      </c>
      <c r="L338" s="199" t="s">
        <v>395</v>
      </c>
      <c r="M338" s="205">
        <f>SUMIFS('SAGE IMPORT'!E:E,'SAGE IMPORT'!A:A,'SLAB-ROWS'!G338,'SAGE IMPORT'!B:B,'SLAB-ROWS'!H338,'SAGE IMPORT'!C:C,'SLAB-ROWS'!A338)</f>
        <v>0</v>
      </c>
      <c r="N338" s="199" t="s">
        <v>395</v>
      </c>
    </row>
    <row r="339" spans="1:14" x14ac:dyDescent="0.2">
      <c r="A339" s="183"/>
      <c r="B339" s="451" t="s">
        <v>622</v>
      </c>
      <c r="C339" s="452"/>
      <c r="D339" s="453"/>
      <c r="E339" s="453"/>
      <c r="F339" s="453"/>
      <c r="G339" s="453">
        <f t="shared" si="30"/>
        <v>0</v>
      </c>
      <c r="H339" s="454">
        <f t="shared" si="31"/>
        <v>0</v>
      </c>
      <c r="I339" s="455"/>
      <c r="J339" s="456"/>
      <c r="K339" s="457">
        <f>SUMIFS('SAGE IMPORT'!Q:Q,'SAGE IMPORT'!A:A,'SLAB-ROWS'!G339,'SAGE IMPORT'!B:B,'SLAB-ROWS'!H339,'SAGE IMPORT'!D:D,'SLAB-ROWS'!B339)</f>
        <v>0</v>
      </c>
      <c r="L339" s="457" t="s">
        <v>395</v>
      </c>
      <c r="M339" s="458"/>
      <c r="N339" s="457"/>
    </row>
    <row r="340" spans="1:14" x14ac:dyDescent="0.2">
      <c r="A340" s="183" t="s">
        <v>48</v>
      </c>
      <c r="B340" s="184" t="s">
        <v>67</v>
      </c>
      <c r="C340" s="184"/>
      <c r="D340" s="185" t="str">
        <f>D338</f>
        <v>****</v>
      </c>
      <c r="E340" s="185">
        <f>E338</f>
        <v>0</v>
      </c>
      <c r="F340" s="185"/>
      <c r="G340" s="185">
        <f>G338</f>
        <v>0</v>
      </c>
      <c r="H340" s="186">
        <f>H338</f>
        <v>0</v>
      </c>
      <c r="I340" s="197">
        <f>SUMIFS('SAGE IMPORT'!Y:Y,'SAGE IMPORT'!A:A,'SLAB-ROWS'!G340,'SAGE IMPORT'!B:B,'SLAB-ROWS'!H340,'SAGE IMPORT'!C:C,'SLAB-ROWS'!A340)</f>
        <v>0</v>
      </c>
      <c r="J340" s="198">
        <f>SUMIFS('SAGE IMPORT'!K:K,'SAGE IMPORT'!A:A,'SLAB-ROWS'!G340,'SAGE IMPORT'!B:B,'SLAB-ROWS'!H340,'SAGE IMPORT'!C:C,'SLAB-ROWS'!A340)</f>
        <v>0</v>
      </c>
      <c r="K340" s="199">
        <f>SUMIFS('SAGE IMPORT'!Q:Q,'SAGE IMPORT'!A:A,'SLAB-ROWS'!G340,'SAGE IMPORT'!B:B,'SLAB-ROWS'!H340,'SAGE IMPORT'!C:C,'SLAB-ROWS'!A340)</f>
        <v>0</v>
      </c>
      <c r="L340" s="199" t="s">
        <v>391</v>
      </c>
      <c r="M340" s="205">
        <f>SUMIFS('SAGE IMPORT'!E:E,'SAGE IMPORT'!A:A,'SLAB-ROWS'!G340,'SAGE IMPORT'!B:B,'SLAB-ROWS'!H340,'SAGE IMPORT'!C:C,'SLAB-ROWS'!A340)</f>
        <v>0</v>
      </c>
      <c r="N340" s="199" t="s">
        <v>391</v>
      </c>
    </row>
    <row r="341" spans="1:14" x14ac:dyDescent="0.2">
      <c r="A341" s="183" t="s">
        <v>146</v>
      </c>
      <c r="B341" s="184" t="s">
        <v>147</v>
      </c>
      <c r="C341" s="184"/>
      <c r="D341" s="185" t="str">
        <f t="shared" si="28"/>
        <v>****</v>
      </c>
      <c r="E341" s="185">
        <f t="shared" si="29"/>
        <v>0</v>
      </c>
      <c r="F341" s="185"/>
      <c r="G341" s="185">
        <f t="shared" si="30"/>
        <v>0</v>
      </c>
      <c r="H341" s="186">
        <f t="shared" si="31"/>
        <v>0</v>
      </c>
      <c r="I341" s="197">
        <f>SUMIFS('SAGE IMPORT'!Y:Y,'SAGE IMPORT'!A:A,'SLAB-ROWS'!G341,'SAGE IMPORT'!B:B,'SLAB-ROWS'!H341,'SAGE IMPORT'!C:C,'SLAB-ROWS'!A341)</f>
        <v>0</v>
      </c>
      <c r="J341" s="198">
        <f>SUMIFS('SAGE IMPORT'!K:K,'SAGE IMPORT'!A:A,'SLAB-ROWS'!G341,'SAGE IMPORT'!B:B,'SLAB-ROWS'!H341,'SAGE IMPORT'!C:C,'SLAB-ROWS'!A341)</f>
        <v>0</v>
      </c>
      <c r="K341" s="199">
        <f>SUMIFS('SAGE IMPORT'!Q:Q,'SAGE IMPORT'!A:A,'SLAB-ROWS'!G341,'SAGE IMPORT'!B:B,'SLAB-ROWS'!H341,'SAGE IMPORT'!C:C,'SLAB-ROWS'!A341)</f>
        <v>0</v>
      </c>
      <c r="L341" s="199" t="s">
        <v>393</v>
      </c>
      <c r="M341" s="205">
        <f>SUMIFS('SAGE IMPORT'!E:E,'SAGE IMPORT'!A:A,'SLAB-ROWS'!G341,'SAGE IMPORT'!B:B,'SLAB-ROWS'!H341,'SAGE IMPORT'!C:C,'SLAB-ROWS'!A341)</f>
        <v>0</v>
      </c>
      <c r="N341" s="199" t="s">
        <v>393</v>
      </c>
    </row>
    <row r="342" spans="1:14" x14ac:dyDescent="0.2">
      <c r="A342" s="183" t="s">
        <v>148</v>
      </c>
      <c r="B342" s="184" t="s">
        <v>149</v>
      </c>
      <c r="C342" s="184"/>
      <c r="D342" s="185" t="str">
        <f t="shared" si="28"/>
        <v>****</v>
      </c>
      <c r="E342" s="185">
        <f t="shared" si="29"/>
        <v>0</v>
      </c>
      <c r="F342" s="185"/>
      <c r="G342" s="185">
        <f t="shared" si="30"/>
        <v>0</v>
      </c>
      <c r="H342" s="186">
        <f t="shared" si="31"/>
        <v>0</v>
      </c>
      <c r="I342" s="197">
        <f>SUMIFS('SAGE IMPORT'!Y:Y,'SAGE IMPORT'!A:A,'SLAB-ROWS'!G342,'SAGE IMPORT'!B:B,'SLAB-ROWS'!H342,'SAGE IMPORT'!C:C,'SLAB-ROWS'!A342)</f>
        <v>0</v>
      </c>
      <c r="J342" s="198">
        <f>SUMIFS('SAGE IMPORT'!K:K,'SAGE IMPORT'!A:A,'SLAB-ROWS'!G342,'SAGE IMPORT'!B:B,'SLAB-ROWS'!H342,'SAGE IMPORT'!C:C,'SLAB-ROWS'!A342)</f>
        <v>0</v>
      </c>
      <c r="K342" s="199">
        <f>SUMIFS('SAGE IMPORT'!Q:Q,'SAGE IMPORT'!A:A,'SLAB-ROWS'!G342,'SAGE IMPORT'!B:B,'SLAB-ROWS'!H342,'SAGE IMPORT'!C:C,'SLAB-ROWS'!A342)</f>
        <v>0</v>
      </c>
      <c r="L342" s="199" t="s">
        <v>391</v>
      </c>
      <c r="M342" s="205">
        <f>SUMIFS('SAGE IMPORT'!E:E,'SAGE IMPORT'!A:A,'SLAB-ROWS'!G342,'SAGE IMPORT'!B:B,'SLAB-ROWS'!H342,'SAGE IMPORT'!C:C,'SLAB-ROWS'!A342)</f>
        <v>0</v>
      </c>
      <c r="N342" s="199" t="s">
        <v>391</v>
      </c>
    </row>
    <row r="343" spans="1:14" x14ac:dyDescent="0.2">
      <c r="A343" s="183" t="s">
        <v>150</v>
      </c>
      <c r="B343" s="184" t="s">
        <v>151</v>
      </c>
      <c r="C343" s="184"/>
      <c r="D343" s="185" t="str">
        <f t="shared" si="28"/>
        <v>****</v>
      </c>
      <c r="E343" s="185">
        <f t="shared" si="29"/>
        <v>0</v>
      </c>
      <c r="F343" s="185"/>
      <c r="G343" s="185">
        <f t="shared" si="30"/>
        <v>0</v>
      </c>
      <c r="H343" s="186">
        <f t="shared" si="31"/>
        <v>0</v>
      </c>
      <c r="I343" s="197">
        <f>SUMIFS('SAGE IMPORT'!Y:Y,'SAGE IMPORT'!A:A,'SLAB-ROWS'!G343,'SAGE IMPORT'!B:B,'SLAB-ROWS'!H343,'SAGE IMPORT'!C:C,'SLAB-ROWS'!A343)</f>
        <v>0</v>
      </c>
      <c r="J343" s="198">
        <f>SUMIFS('SAGE IMPORT'!K:K,'SAGE IMPORT'!A:A,'SLAB-ROWS'!G343,'SAGE IMPORT'!B:B,'SLAB-ROWS'!H343,'SAGE IMPORT'!C:C,'SLAB-ROWS'!A343)</f>
        <v>0</v>
      </c>
      <c r="K343" s="199">
        <f>SUMIFS('SAGE IMPORT'!Q:Q,'SAGE IMPORT'!A:A,'SLAB-ROWS'!G343,'SAGE IMPORT'!B:B,'SLAB-ROWS'!H343,'SAGE IMPORT'!C:C,'SLAB-ROWS'!A343)</f>
        <v>0</v>
      </c>
      <c r="L343" s="199" t="s">
        <v>391</v>
      </c>
      <c r="M343" s="205">
        <f>SUMIFS('SAGE IMPORT'!E:E,'SAGE IMPORT'!A:A,'SLAB-ROWS'!G343,'SAGE IMPORT'!B:B,'SLAB-ROWS'!H343,'SAGE IMPORT'!C:C,'SLAB-ROWS'!A343)</f>
        <v>0</v>
      </c>
      <c r="N343" s="199" t="s">
        <v>391</v>
      </c>
    </row>
    <row r="344" spans="1:14" x14ac:dyDescent="0.2">
      <c r="A344" s="183" t="s">
        <v>55</v>
      </c>
      <c r="B344" s="184" t="s">
        <v>56</v>
      </c>
      <c r="C344" s="184"/>
      <c r="D344" s="185" t="str">
        <f t="shared" si="28"/>
        <v>****</v>
      </c>
      <c r="E344" s="185">
        <f t="shared" si="29"/>
        <v>0</v>
      </c>
      <c r="F344" s="185"/>
      <c r="G344" s="185">
        <f t="shared" si="30"/>
        <v>0</v>
      </c>
      <c r="H344" s="186">
        <f t="shared" si="31"/>
        <v>0</v>
      </c>
      <c r="I344" s="197">
        <f>SUMIFS('SAGE IMPORT'!Y:Y,'SAGE IMPORT'!A:A,'SLAB-ROWS'!G344,'SAGE IMPORT'!B:B,'SLAB-ROWS'!H344,'SAGE IMPORT'!C:C,'SLAB-ROWS'!A344)</f>
        <v>0</v>
      </c>
      <c r="J344" s="198">
        <f>SUMIFS('SAGE IMPORT'!K:K,'SAGE IMPORT'!A:A,'SLAB-ROWS'!G344,'SAGE IMPORT'!B:B,'SLAB-ROWS'!H344,'SAGE IMPORT'!C:C,'SLAB-ROWS'!A344)</f>
        <v>0</v>
      </c>
      <c r="K344" s="199">
        <f>SUMIFS('SAGE IMPORT'!Q:Q,'SAGE IMPORT'!A:A,'SLAB-ROWS'!G344,'SAGE IMPORT'!B:B,'SLAB-ROWS'!H344,'SAGE IMPORT'!C:C,'SLAB-ROWS'!A344)</f>
        <v>0</v>
      </c>
      <c r="L344" s="199" t="s">
        <v>395</v>
      </c>
      <c r="M344" s="205">
        <f>SUMIFS('SAGE IMPORT'!E:E,'SAGE IMPORT'!A:A,'SLAB-ROWS'!G344,'SAGE IMPORT'!B:B,'SLAB-ROWS'!H344,'SAGE IMPORT'!C:C,'SLAB-ROWS'!A344)</f>
        <v>0</v>
      </c>
      <c r="N344" s="199" t="s">
        <v>395</v>
      </c>
    </row>
    <row r="345" spans="1:14" x14ac:dyDescent="0.2">
      <c r="A345" s="183" t="s">
        <v>152</v>
      </c>
      <c r="B345" s="184" t="s">
        <v>153</v>
      </c>
      <c r="C345" s="184"/>
      <c r="D345" s="185" t="str">
        <f t="shared" si="28"/>
        <v>****</v>
      </c>
      <c r="E345" s="185">
        <f t="shared" si="29"/>
        <v>0</v>
      </c>
      <c r="F345" s="185"/>
      <c r="G345" s="185">
        <f t="shared" si="30"/>
        <v>0</v>
      </c>
      <c r="H345" s="186">
        <f t="shared" si="31"/>
        <v>0</v>
      </c>
      <c r="I345" s="197">
        <f>SUMIFS('SAGE IMPORT'!Y:Y,'SAGE IMPORT'!A:A,'SLAB-ROWS'!G345,'SAGE IMPORT'!B:B,'SLAB-ROWS'!H345,'SAGE IMPORT'!C:C,'SLAB-ROWS'!A345)</f>
        <v>0</v>
      </c>
      <c r="J345" s="198">
        <f>SUMIFS('SAGE IMPORT'!K:K,'SAGE IMPORT'!A:A,'SLAB-ROWS'!G345,'SAGE IMPORT'!B:B,'SLAB-ROWS'!H345,'SAGE IMPORT'!C:C,'SLAB-ROWS'!A345)</f>
        <v>0</v>
      </c>
      <c r="K345" s="199">
        <f>SUMIFS('SAGE IMPORT'!Q:Q,'SAGE IMPORT'!A:A,'SLAB-ROWS'!G345,'SAGE IMPORT'!B:B,'SLAB-ROWS'!H345,'SAGE IMPORT'!C:C,'SLAB-ROWS'!A345)</f>
        <v>0</v>
      </c>
      <c r="L345" s="199" t="s">
        <v>399</v>
      </c>
      <c r="M345" s="205">
        <f>SUMIFS('SAGE IMPORT'!E:E,'SAGE IMPORT'!A:A,'SLAB-ROWS'!G345,'SAGE IMPORT'!B:B,'SLAB-ROWS'!H345,'SAGE IMPORT'!C:C,'SLAB-ROWS'!A345)</f>
        <v>0</v>
      </c>
      <c r="N345" s="199" t="s">
        <v>399</v>
      </c>
    </row>
    <row r="346" spans="1:14" x14ac:dyDescent="0.2">
      <c r="A346" s="183"/>
      <c r="B346" s="184"/>
      <c r="C346" s="184"/>
      <c r="D346" s="185" t="str">
        <f t="shared" si="28"/>
        <v>****</v>
      </c>
      <c r="E346" s="185">
        <f t="shared" si="29"/>
        <v>0</v>
      </c>
      <c r="F346" s="185"/>
      <c r="G346" s="185">
        <f t="shared" si="30"/>
        <v>0</v>
      </c>
      <c r="H346" s="186">
        <f t="shared" si="31"/>
        <v>0</v>
      </c>
      <c r="I346" s="197">
        <f>SUMIFS('SAGE IMPORT'!Y:Y,'SAGE IMPORT'!A:A,'SLAB-ROWS'!G346,'SAGE IMPORT'!B:B,'SLAB-ROWS'!H346,'SAGE IMPORT'!C:C,'SLAB-ROWS'!A346)</f>
        <v>0</v>
      </c>
      <c r="J346" s="198">
        <f>SUMIFS('SAGE IMPORT'!K:K,'SAGE IMPORT'!A:A,'SLAB-ROWS'!G346,'SAGE IMPORT'!B:B,'SLAB-ROWS'!H346,'SAGE IMPORT'!C:C,'SLAB-ROWS'!A346)</f>
        <v>0</v>
      </c>
      <c r="K346" s="199">
        <f>SUMIFS('SAGE IMPORT'!Q:Q,'SAGE IMPORT'!A:A,'SLAB-ROWS'!G346,'SAGE IMPORT'!B:B,'SLAB-ROWS'!H346,'SAGE IMPORT'!C:C,'SLAB-ROWS'!A346)</f>
        <v>0</v>
      </c>
      <c r="L346" s="199"/>
      <c r="M346" s="205">
        <f>SUMIFS('SAGE IMPORT'!E:E,'SAGE IMPORT'!A:A,'SLAB-ROWS'!G346,'SAGE IMPORT'!B:B,'SLAB-ROWS'!H346,'SAGE IMPORT'!C:C,'SLAB-ROWS'!A346)</f>
        <v>0</v>
      </c>
      <c r="N346" s="199"/>
    </row>
    <row r="347" spans="1:14" x14ac:dyDescent="0.2">
      <c r="A347" s="183" t="s">
        <v>49</v>
      </c>
      <c r="B347" s="184" t="s">
        <v>50</v>
      </c>
      <c r="C347" s="184"/>
      <c r="D347" s="185" t="str">
        <f t="shared" si="28"/>
        <v>****</v>
      </c>
      <c r="E347" s="185">
        <f t="shared" si="29"/>
        <v>0</v>
      </c>
      <c r="F347" s="185"/>
      <c r="G347" s="185">
        <f t="shared" si="30"/>
        <v>0</v>
      </c>
      <c r="H347" s="186">
        <f t="shared" si="31"/>
        <v>0</v>
      </c>
      <c r="I347" s="197">
        <f>SUMIFS('SAGE IMPORT'!Y:Y,'SAGE IMPORT'!A:A,'SLAB-ROWS'!G347,'SAGE IMPORT'!B:B,'SLAB-ROWS'!H347,'SAGE IMPORT'!C:C,'SLAB-ROWS'!A347)</f>
        <v>0</v>
      </c>
      <c r="J347" s="198">
        <f>SUMIFS('SAGE IMPORT'!K:K,'SAGE IMPORT'!A:A,'SLAB-ROWS'!G347,'SAGE IMPORT'!B:B,'SLAB-ROWS'!H347,'SAGE IMPORT'!C:C,'SLAB-ROWS'!A347)</f>
        <v>0</v>
      </c>
      <c r="K347" s="199">
        <f>SUMIFS('SAGE IMPORT'!Q:Q,'SAGE IMPORT'!A:A,'SLAB-ROWS'!G347,'SAGE IMPORT'!B:B,'SLAB-ROWS'!H347,'SAGE IMPORT'!C:C,'SLAB-ROWS'!A347)</f>
        <v>0</v>
      </c>
      <c r="L347" s="199" t="s">
        <v>391</v>
      </c>
      <c r="M347" s="205">
        <f>SUMIFS('SAGE IMPORT'!E:E,'SAGE IMPORT'!A:A,'SLAB-ROWS'!G347,'SAGE IMPORT'!B:B,'SLAB-ROWS'!H347,'SAGE IMPORT'!C:C,'SLAB-ROWS'!A347)</f>
        <v>0</v>
      </c>
      <c r="N347" s="199" t="s">
        <v>391</v>
      </c>
    </row>
    <row r="348" spans="1:14" x14ac:dyDescent="0.2">
      <c r="A348" s="183" t="s">
        <v>51</v>
      </c>
      <c r="B348" s="184" t="s">
        <v>52</v>
      </c>
      <c r="C348" s="184"/>
      <c r="D348" s="185" t="str">
        <f t="shared" si="28"/>
        <v>****</v>
      </c>
      <c r="E348" s="185">
        <f t="shared" si="29"/>
        <v>0</v>
      </c>
      <c r="F348" s="185"/>
      <c r="G348" s="185">
        <f t="shared" si="30"/>
        <v>0</v>
      </c>
      <c r="H348" s="186">
        <f t="shared" si="31"/>
        <v>0</v>
      </c>
      <c r="I348" s="197">
        <f>SUMIFS('SAGE IMPORT'!Y:Y,'SAGE IMPORT'!A:A,'SLAB-ROWS'!G348,'SAGE IMPORT'!B:B,'SLAB-ROWS'!H348,'SAGE IMPORT'!C:C,'SLAB-ROWS'!A348)</f>
        <v>0</v>
      </c>
      <c r="J348" s="198">
        <f>SUMIFS('SAGE IMPORT'!K:K,'SAGE IMPORT'!A:A,'SLAB-ROWS'!G348,'SAGE IMPORT'!B:B,'SLAB-ROWS'!H348,'SAGE IMPORT'!C:C,'SLAB-ROWS'!A348)</f>
        <v>0</v>
      </c>
      <c r="K348" s="199">
        <f>SUMIFS('SAGE IMPORT'!Q:Q,'SAGE IMPORT'!A:A,'SLAB-ROWS'!G348,'SAGE IMPORT'!B:B,'SLAB-ROWS'!H348,'SAGE IMPORT'!C:C,'SLAB-ROWS'!A348)</f>
        <v>0</v>
      </c>
      <c r="L348" s="199" t="s">
        <v>391</v>
      </c>
      <c r="M348" s="205">
        <f>SUMIFS('SAGE IMPORT'!E:E,'SAGE IMPORT'!A:A,'SLAB-ROWS'!G348,'SAGE IMPORT'!B:B,'SLAB-ROWS'!H348,'SAGE IMPORT'!C:C,'SLAB-ROWS'!A348)</f>
        <v>0</v>
      </c>
      <c r="N348" s="199" t="s">
        <v>391</v>
      </c>
    </row>
    <row r="349" spans="1:14" x14ac:dyDescent="0.2">
      <c r="A349" s="183" t="s">
        <v>53</v>
      </c>
      <c r="B349" s="184" t="s">
        <v>54</v>
      </c>
      <c r="C349" s="184"/>
      <c r="D349" s="185" t="str">
        <f t="shared" si="28"/>
        <v>****</v>
      </c>
      <c r="E349" s="185">
        <f t="shared" si="29"/>
        <v>0</v>
      </c>
      <c r="F349" s="185"/>
      <c r="G349" s="185">
        <f t="shared" si="30"/>
        <v>0</v>
      </c>
      <c r="H349" s="186">
        <f t="shared" si="31"/>
        <v>0</v>
      </c>
      <c r="I349" s="197">
        <f>SUMIFS('SAGE IMPORT'!Y:Y,'SAGE IMPORT'!A:A,'SLAB-ROWS'!G349,'SAGE IMPORT'!B:B,'SLAB-ROWS'!H349,'SAGE IMPORT'!C:C,'SLAB-ROWS'!A349)</f>
        <v>0</v>
      </c>
      <c r="J349" s="198">
        <f>SUMIFS('SAGE IMPORT'!K:K,'SAGE IMPORT'!A:A,'SLAB-ROWS'!G349,'SAGE IMPORT'!B:B,'SLAB-ROWS'!H349,'SAGE IMPORT'!C:C,'SLAB-ROWS'!A349)</f>
        <v>0</v>
      </c>
      <c r="K349" s="199">
        <f>SUMIFS('SAGE IMPORT'!Q:Q,'SAGE IMPORT'!A:A,'SLAB-ROWS'!G349,'SAGE IMPORT'!B:B,'SLAB-ROWS'!H349,'SAGE IMPORT'!C:C,'SLAB-ROWS'!A349)</f>
        <v>0</v>
      </c>
      <c r="L349" s="199" t="s">
        <v>391</v>
      </c>
      <c r="M349" s="205">
        <f>SUMIFS('SAGE IMPORT'!E:E,'SAGE IMPORT'!A:A,'SLAB-ROWS'!G349,'SAGE IMPORT'!B:B,'SLAB-ROWS'!H349,'SAGE IMPORT'!C:C,'SLAB-ROWS'!A349)</f>
        <v>0</v>
      </c>
      <c r="N349" s="199" t="s">
        <v>391</v>
      </c>
    </row>
    <row r="350" spans="1:14" x14ac:dyDescent="0.2">
      <c r="A350" s="183"/>
      <c r="B350" s="184"/>
      <c r="C350" s="184"/>
      <c r="D350" s="184"/>
      <c r="E350" s="184"/>
      <c r="F350" s="184"/>
      <c r="G350" s="184"/>
      <c r="H350" s="184"/>
      <c r="I350" s="197">
        <f>SUMIFS('SAGE IMPORT'!Y:Y,'SAGE IMPORT'!A:A,'SLAB-ROWS'!G350,'SAGE IMPORT'!B:B,'SLAB-ROWS'!H350,'SAGE IMPORT'!C:C,'SLAB-ROWS'!A350)</f>
        <v>0</v>
      </c>
      <c r="J350" s="198">
        <f>SUMIFS('SAGE IMPORT'!K:K,'SAGE IMPORT'!A:A,'SLAB-ROWS'!G350,'SAGE IMPORT'!B:B,'SLAB-ROWS'!H350,'SAGE IMPORT'!C:C,'SLAB-ROWS'!A350)</f>
        <v>0</v>
      </c>
      <c r="K350" s="199">
        <f>SUMIFS('SAGE IMPORT'!Q:Q,'SAGE IMPORT'!A:A,'SLAB-ROWS'!G350,'SAGE IMPORT'!B:B,'SLAB-ROWS'!H350,'SAGE IMPORT'!C:C,'SLAB-ROWS'!A350)</f>
        <v>0</v>
      </c>
      <c r="L350" s="199"/>
      <c r="M350" s="205">
        <f>SUMIFS('SAGE IMPORT'!E:E,'SAGE IMPORT'!A:A,'SLAB-ROWS'!G350,'SAGE IMPORT'!B:B,'SLAB-ROWS'!H350,'SAGE IMPORT'!C:C,'SLAB-ROWS'!A350)</f>
        <v>0</v>
      </c>
      <c r="N350" s="199"/>
    </row>
    <row r="351" spans="1:14" ht="12" x14ac:dyDescent="0.25">
      <c r="C351" s="200" t="s">
        <v>74</v>
      </c>
      <c r="D351" s="200"/>
      <c r="E351" s="200"/>
      <c r="F351" s="200"/>
      <c r="G351" s="200"/>
      <c r="H351" s="200"/>
      <c r="I351" s="201">
        <f>SUM(I267:I350)</f>
        <v>0</v>
      </c>
      <c r="J351" s="202"/>
      <c r="K351" s="202"/>
      <c r="L351" s="202"/>
      <c r="M351" s="205">
        <f>SUMIFS('SAGE IMPORT'!E:E,'SAGE IMPORT'!A:A,'SLAB-ROWS'!G351,'SAGE IMPORT'!B:B,'SLAB-ROWS'!H351,'SAGE IMPORT'!C:C,'SLAB-ROWS'!A351)</f>
        <v>0</v>
      </c>
    </row>
    <row r="352" spans="1:14" ht="12" x14ac:dyDescent="0.25">
      <c r="C352" s="200" t="s">
        <v>75</v>
      </c>
      <c r="D352" s="200"/>
      <c r="E352" s="200"/>
      <c r="F352" s="200"/>
      <c r="G352" s="200"/>
      <c r="H352" s="200"/>
      <c r="I352" s="203">
        <f>SUMIFS('SAGE IMPORT'!Y:Y,'SAGE IMPORT'!A:A,'SLAB-ROWS'!G266,'SAGE IMPORT'!B:B,'SLAB-ROWS'!H266)-I351</f>
        <v>0</v>
      </c>
      <c r="J352" s="202"/>
      <c r="K352" s="202"/>
      <c r="L352" s="202"/>
      <c r="M352" s="205">
        <f>SUMIFS('SAGE IMPORT'!E:E,'SAGE IMPORT'!A:A,'SLAB-ROWS'!G352,'SAGE IMPORT'!B:B,'SLAB-ROWS'!H352,'SAGE IMPORT'!C:C,'SLAB-ROWS'!A352)</f>
        <v>0</v>
      </c>
    </row>
    <row r="353" spans="1:14" ht="21.75" customHeight="1" x14ac:dyDescent="0.2">
      <c r="D353" s="191" t="s">
        <v>359</v>
      </c>
      <c r="E353" s="190" t="s">
        <v>358</v>
      </c>
      <c r="F353" s="190"/>
      <c r="G353" s="191" t="s">
        <v>159</v>
      </c>
      <c r="H353" s="192" t="s">
        <v>357</v>
      </c>
      <c r="I353" s="194" t="s">
        <v>383</v>
      </c>
      <c r="J353" s="194" t="s">
        <v>356</v>
      </c>
      <c r="K353" s="194" t="s">
        <v>355</v>
      </c>
      <c r="L353" s="194"/>
      <c r="M353" s="194" t="s">
        <v>394</v>
      </c>
      <c r="N353" s="194"/>
    </row>
    <row r="354" spans="1:14" ht="12" x14ac:dyDescent="0.2">
      <c r="D354" s="195" t="str">
        <f>'START-SLABS'!A13</f>
        <v>****</v>
      </c>
      <c r="E354" s="195">
        <f>'START-SLABS'!C13</f>
        <v>43</v>
      </c>
      <c r="F354" s="195" t="str">
        <f>'START-SLABS'!D13</f>
        <v>1080 ST. OLAF CT</v>
      </c>
      <c r="G354" s="195" t="str">
        <f>'START-SLABS'!F13</f>
        <v>PLAN 1</v>
      </c>
      <c r="H354" s="195" t="str">
        <f>'START-SLABS'!G13</f>
        <v>ELV AC</v>
      </c>
      <c r="I354" s="196"/>
      <c r="J354" s="196"/>
      <c r="K354" s="196"/>
      <c r="L354" s="196"/>
      <c r="M354" s="196"/>
      <c r="N354" s="194"/>
    </row>
    <row r="355" spans="1:14" x14ac:dyDescent="0.2">
      <c r="A355" s="183" t="s">
        <v>16</v>
      </c>
      <c r="B355" s="184" t="s">
        <v>17</v>
      </c>
      <c r="C355" s="184"/>
      <c r="D355" s="185" t="str">
        <f>D354</f>
        <v>****</v>
      </c>
      <c r="E355" s="185">
        <f>E354</f>
        <v>43</v>
      </c>
      <c r="F355" s="185"/>
      <c r="G355" s="185" t="str">
        <f>G354</f>
        <v>PLAN 1</v>
      </c>
      <c r="H355" s="186" t="str">
        <f>H354</f>
        <v>ELV AC</v>
      </c>
      <c r="I355" s="197">
        <f>SUMIFS('SAGE IMPORT'!Y:Y,'SAGE IMPORT'!A:A,'SLAB-ROWS'!G355,'SAGE IMPORT'!B:B,'SLAB-ROWS'!H355,'SAGE IMPORT'!C:C,'SLAB-ROWS'!A355)</f>
        <v>221</v>
      </c>
      <c r="J355" s="198">
        <f>SUMIFS('SAGE IMPORT'!K:K,'SAGE IMPORT'!A:A,'SLAB-ROWS'!G355,'SAGE IMPORT'!B:B,'SLAB-ROWS'!H355,'SAGE IMPORT'!C:C,'SLAB-ROWS'!A355)</f>
        <v>5.33</v>
      </c>
      <c r="K355" s="199">
        <f>SUMIFS('SAGE IMPORT'!Q:Q,'SAGE IMPORT'!A:A,'SLAB-ROWS'!G355,'SAGE IMPORT'!B:B,'SLAB-ROWS'!H355,'SAGE IMPORT'!C:C,'SLAB-ROWS'!A355)</f>
        <v>0</v>
      </c>
      <c r="L355" s="199" t="s">
        <v>391</v>
      </c>
      <c r="M355" s="205">
        <f>SUMIFS('SAGE IMPORT'!E:E,'SAGE IMPORT'!A:A,'SLAB-ROWS'!G355,'SAGE IMPORT'!B:B,'SLAB-ROWS'!H355,'SAGE IMPORT'!C:C,'SLAB-ROWS'!A355)</f>
        <v>1331.85</v>
      </c>
      <c r="N355" s="199" t="s">
        <v>391</v>
      </c>
    </row>
    <row r="356" spans="1:14" x14ac:dyDescent="0.2">
      <c r="A356" s="183" t="s">
        <v>78</v>
      </c>
      <c r="B356" s="184" t="s">
        <v>81</v>
      </c>
      <c r="C356" s="184"/>
      <c r="D356" s="185" t="str">
        <f t="shared" ref="D356:D425" si="32">D355</f>
        <v>****</v>
      </c>
      <c r="E356" s="185">
        <f t="shared" ref="E356:E425" si="33">E355</f>
        <v>43</v>
      </c>
      <c r="F356" s="185"/>
      <c r="G356" s="185" t="str">
        <f t="shared" ref="G356:G425" si="34">G355</f>
        <v>PLAN 1</v>
      </c>
      <c r="H356" s="186" t="str">
        <f t="shared" ref="H356:H425" si="35">H355</f>
        <v>ELV AC</v>
      </c>
      <c r="I356" s="197">
        <f>SUMIFS('SAGE IMPORT'!Y:Y,'SAGE IMPORT'!A:A,'SLAB-ROWS'!G356,'SAGE IMPORT'!B:B,'SLAB-ROWS'!H356,'SAGE IMPORT'!C:C,'SLAB-ROWS'!A356)</f>
        <v>0</v>
      </c>
      <c r="J356" s="198">
        <f>SUMIFS('SAGE IMPORT'!K:K,'SAGE IMPORT'!A:A,'SLAB-ROWS'!G356,'SAGE IMPORT'!B:B,'SLAB-ROWS'!H356,'SAGE IMPORT'!C:C,'SLAB-ROWS'!A356)</f>
        <v>0</v>
      </c>
      <c r="K356" s="199">
        <f>SUMIFS('SAGE IMPORT'!Q:Q,'SAGE IMPORT'!A:A,'SLAB-ROWS'!G356,'SAGE IMPORT'!B:B,'SLAB-ROWS'!H356,'SAGE IMPORT'!C:C,'SLAB-ROWS'!A356)</f>
        <v>0</v>
      </c>
      <c r="L356" s="199" t="s">
        <v>391</v>
      </c>
      <c r="M356" s="205">
        <f>SUMIFS('SAGE IMPORT'!E:E,'SAGE IMPORT'!A:A,'SLAB-ROWS'!G356,'SAGE IMPORT'!B:B,'SLAB-ROWS'!H356,'SAGE IMPORT'!C:C,'SLAB-ROWS'!A356)</f>
        <v>0</v>
      </c>
      <c r="N356" s="199" t="s">
        <v>391</v>
      </c>
    </row>
    <row r="357" spans="1:14" x14ac:dyDescent="0.2">
      <c r="A357" s="183" t="s">
        <v>79</v>
      </c>
      <c r="B357" s="184" t="s">
        <v>82</v>
      </c>
      <c r="C357" s="184"/>
      <c r="D357" s="185" t="str">
        <f t="shared" si="32"/>
        <v>****</v>
      </c>
      <c r="E357" s="185">
        <f t="shared" si="33"/>
        <v>43</v>
      </c>
      <c r="F357" s="185"/>
      <c r="G357" s="185" t="str">
        <f t="shared" si="34"/>
        <v>PLAN 1</v>
      </c>
      <c r="H357" s="186" t="str">
        <f t="shared" si="35"/>
        <v>ELV AC</v>
      </c>
      <c r="I357" s="197">
        <f>SUMIFS('SAGE IMPORT'!Y:Y,'SAGE IMPORT'!A:A,'SLAB-ROWS'!G357,'SAGE IMPORT'!B:B,'SLAB-ROWS'!H357,'SAGE IMPORT'!C:C,'SLAB-ROWS'!A357)</f>
        <v>0</v>
      </c>
      <c r="J357" s="198">
        <f>SUMIFS('SAGE IMPORT'!K:K,'SAGE IMPORT'!A:A,'SLAB-ROWS'!G357,'SAGE IMPORT'!B:B,'SLAB-ROWS'!H357,'SAGE IMPORT'!C:C,'SLAB-ROWS'!A357)</f>
        <v>0</v>
      </c>
      <c r="K357" s="199">
        <f>SUMIFS('SAGE IMPORT'!Q:Q,'SAGE IMPORT'!A:A,'SLAB-ROWS'!G357,'SAGE IMPORT'!B:B,'SLAB-ROWS'!H357,'SAGE IMPORT'!C:C,'SLAB-ROWS'!A357)</f>
        <v>0</v>
      </c>
      <c r="L357" s="199" t="s">
        <v>391</v>
      </c>
      <c r="M357" s="205">
        <f>SUMIFS('SAGE IMPORT'!E:E,'SAGE IMPORT'!A:A,'SLAB-ROWS'!G357,'SAGE IMPORT'!B:B,'SLAB-ROWS'!H357,'SAGE IMPORT'!C:C,'SLAB-ROWS'!A357)</f>
        <v>0</v>
      </c>
      <c r="N357" s="199" t="s">
        <v>391</v>
      </c>
    </row>
    <row r="358" spans="1:14" x14ac:dyDescent="0.2">
      <c r="A358" s="183" t="s">
        <v>80</v>
      </c>
      <c r="B358" s="184" t="s">
        <v>83</v>
      </c>
      <c r="C358" s="184"/>
      <c r="D358" s="185" t="str">
        <f t="shared" si="32"/>
        <v>****</v>
      </c>
      <c r="E358" s="185">
        <f t="shared" si="33"/>
        <v>43</v>
      </c>
      <c r="F358" s="185"/>
      <c r="G358" s="185" t="str">
        <f t="shared" si="34"/>
        <v>PLAN 1</v>
      </c>
      <c r="H358" s="186" t="str">
        <f t="shared" si="35"/>
        <v>ELV AC</v>
      </c>
      <c r="I358" s="197">
        <f>SUMIFS('SAGE IMPORT'!Y:Y,'SAGE IMPORT'!A:A,'SLAB-ROWS'!G358,'SAGE IMPORT'!B:B,'SLAB-ROWS'!H358,'SAGE IMPORT'!C:C,'SLAB-ROWS'!A358)</f>
        <v>0</v>
      </c>
      <c r="J358" s="198">
        <f>SUMIFS('SAGE IMPORT'!K:K,'SAGE IMPORT'!A:A,'SLAB-ROWS'!G358,'SAGE IMPORT'!B:B,'SLAB-ROWS'!H358,'SAGE IMPORT'!C:C,'SLAB-ROWS'!A358)</f>
        <v>0</v>
      </c>
      <c r="K358" s="199">
        <f>SUMIFS('SAGE IMPORT'!Q:Q,'SAGE IMPORT'!A:A,'SLAB-ROWS'!G358,'SAGE IMPORT'!B:B,'SLAB-ROWS'!H358,'SAGE IMPORT'!C:C,'SLAB-ROWS'!A358)</f>
        <v>0</v>
      </c>
      <c r="L358" s="199" t="s">
        <v>391</v>
      </c>
      <c r="M358" s="205">
        <f>SUMIFS('SAGE IMPORT'!E:E,'SAGE IMPORT'!A:A,'SLAB-ROWS'!G358,'SAGE IMPORT'!B:B,'SLAB-ROWS'!H358,'SAGE IMPORT'!C:C,'SLAB-ROWS'!A358)</f>
        <v>0</v>
      </c>
      <c r="N358" s="199" t="s">
        <v>391</v>
      </c>
    </row>
    <row r="359" spans="1:14" x14ac:dyDescent="0.2">
      <c r="A359" s="183" t="s">
        <v>18</v>
      </c>
      <c r="B359" s="184" t="s">
        <v>19</v>
      </c>
      <c r="C359" s="184"/>
      <c r="D359" s="185" t="str">
        <f t="shared" si="32"/>
        <v>****</v>
      </c>
      <c r="E359" s="185">
        <f t="shared" si="33"/>
        <v>43</v>
      </c>
      <c r="F359" s="185"/>
      <c r="G359" s="185" t="str">
        <f t="shared" si="34"/>
        <v>PLAN 1</v>
      </c>
      <c r="H359" s="186" t="str">
        <f t="shared" si="35"/>
        <v>ELV AC</v>
      </c>
      <c r="I359" s="197">
        <f>SUMIFS('SAGE IMPORT'!Y:Y,'SAGE IMPORT'!A:A,'SLAB-ROWS'!G359,'SAGE IMPORT'!B:B,'SLAB-ROWS'!H359,'SAGE IMPORT'!C:C,'SLAB-ROWS'!A359)</f>
        <v>53</v>
      </c>
      <c r="J359" s="198">
        <f>SUMIFS('SAGE IMPORT'!K:K,'SAGE IMPORT'!A:A,'SLAB-ROWS'!G359,'SAGE IMPORT'!B:B,'SLAB-ROWS'!H359,'SAGE IMPORT'!C:C,'SLAB-ROWS'!A359)</f>
        <v>2.37</v>
      </c>
      <c r="K359" s="199">
        <f>SUMIFS('SAGE IMPORT'!Q:Q,'SAGE IMPORT'!A:A,'SLAB-ROWS'!G359,'SAGE IMPORT'!B:B,'SLAB-ROWS'!H359,'SAGE IMPORT'!C:C,'SLAB-ROWS'!A359)</f>
        <v>0</v>
      </c>
      <c r="L359" s="199" t="s">
        <v>391</v>
      </c>
      <c r="M359" s="205">
        <f>SUMIFS('SAGE IMPORT'!E:E,'SAGE IMPORT'!A:A,'SLAB-ROWS'!G359,'SAGE IMPORT'!B:B,'SLAB-ROWS'!H359,'SAGE IMPORT'!C:C,'SLAB-ROWS'!A359)</f>
        <v>1331.85</v>
      </c>
      <c r="N359" s="199" t="s">
        <v>391</v>
      </c>
    </row>
    <row r="360" spans="1:14" x14ac:dyDescent="0.2">
      <c r="A360" s="183"/>
      <c r="B360" s="184"/>
      <c r="C360" s="184"/>
      <c r="D360" s="185" t="str">
        <f t="shared" si="32"/>
        <v>****</v>
      </c>
      <c r="E360" s="185">
        <f t="shared" si="33"/>
        <v>43</v>
      </c>
      <c r="F360" s="185"/>
      <c r="G360" s="185" t="str">
        <f t="shared" si="34"/>
        <v>PLAN 1</v>
      </c>
      <c r="H360" s="186" t="str">
        <f t="shared" si="35"/>
        <v>ELV AC</v>
      </c>
      <c r="I360" s="197">
        <f>SUMIFS('SAGE IMPORT'!Y:Y,'SAGE IMPORT'!A:A,'SLAB-ROWS'!G360,'SAGE IMPORT'!B:B,'SLAB-ROWS'!H360,'SAGE IMPORT'!C:C,'SLAB-ROWS'!A360)</f>
        <v>0</v>
      </c>
      <c r="J360" s="198">
        <f>SUMIFS('SAGE IMPORT'!K:K,'SAGE IMPORT'!A:A,'SLAB-ROWS'!G360,'SAGE IMPORT'!B:B,'SLAB-ROWS'!H360,'SAGE IMPORT'!C:C,'SLAB-ROWS'!A360)</f>
        <v>0</v>
      </c>
      <c r="K360" s="199">
        <f>SUMIFS('SAGE IMPORT'!Q:Q,'SAGE IMPORT'!A:A,'SLAB-ROWS'!G360,'SAGE IMPORT'!B:B,'SLAB-ROWS'!H360,'SAGE IMPORT'!C:C,'SLAB-ROWS'!A360)</f>
        <v>0</v>
      </c>
      <c r="L360" s="199"/>
      <c r="M360" s="205">
        <f>SUMIFS('SAGE IMPORT'!E:E,'SAGE IMPORT'!A:A,'SLAB-ROWS'!G360,'SAGE IMPORT'!B:B,'SLAB-ROWS'!H360,'SAGE IMPORT'!C:C,'SLAB-ROWS'!A360)</f>
        <v>0</v>
      </c>
      <c r="N360" s="199"/>
    </row>
    <row r="361" spans="1:14" x14ac:dyDescent="0.2">
      <c r="A361" s="183" t="s">
        <v>84</v>
      </c>
      <c r="B361" s="184" t="s">
        <v>85</v>
      </c>
      <c r="C361" s="184"/>
      <c r="D361" s="185" t="str">
        <f t="shared" si="32"/>
        <v>****</v>
      </c>
      <c r="E361" s="185">
        <f t="shared" si="33"/>
        <v>43</v>
      </c>
      <c r="F361" s="185"/>
      <c r="G361" s="185" t="str">
        <f t="shared" si="34"/>
        <v>PLAN 1</v>
      </c>
      <c r="H361" s="186" t="str">
        <f t="shared" si="35"/>
        <v>ELV AC</v>
      </c>
      <c r="I361" s="197">
        <f>SUMIFS('SAGE IMPORT'!Y:Y,'SAGE IMPORT'!A:A,'SLAB-ROWS'!G361,'SAGE IMPORT'!B:B,'SLAB-ROWS'!H361,'SAGE IMPORT'!C:C,'SLAB-ROWS'!A361)</f>
        <v>0</v>
      </c>
      <c r="J361" s="198">
        <f>SUMIFS('SAGE IMPORT'!K:K,'SAGE IMPORT'!A:A,'SLAB-ROWS'!G361,'SAGE IMPORT'!B:B,'SLAB-ROWS'!H361,'SAGE IMPORT'!C:C,'SLAB-ROWS'!A361)</f>
        <v>0</v>
      </c>
      <c r="K361" s="199">
        <f>SUMIFS('SAGE IMPORT'!Q:Q,'SAGE IMPORT'!A:A,'SLAB-ROWS'!G361,'SAGE IMPORT'!B:B,'SLAB-ROWS'!H361,'SAGE IMPORT'!C:C,'SLAB-ROWS'!A361)</f>
        <v>0</v>
      </c>
      <c r="L361" s="199" t="s">
        <v>393</v>
      </c>
      <c r="M361" s="205">
        <f>SUMIFS('SAGE IMPORT'!E:E,'SAGE IMPORT'!A:A,'SLAB-ROWS'!G361,'SAGE IMPORT'!B:B,'SLAB-ROWS'!H361,'SAGE IMPORT'!C:C,'SLAB-ROWS'!A361)</f>
        <v>0</v>
      </c>
      <c r="N361" s="199" t="s">
        <v>393</v>
      </c>
    </row>
    <row r="362" spans="1:14" x14ac:dyDescent="0.2">
      <c r="A362" s="183" t="s">
        <v>20</v>
      </c>
      <c r="B362" s="184" t="s">
        <v>21</v>
      </c>
      <c r="C362" s="184"/>
      <c r="D362" s="185" t="str">
        <f t="shared" si="32"/>
        <v>****</v>
      </c>
      <c r="E362" s="185">
        <f t="shared" si="33"/>
        <v>43</v>
      </c>
      <c r="F362" s="185"/>
      <c r="G362" s="185" t="str">
        <f t="shared" si="34"/>
        <v>PLAN 1</v>
      </c>
      <c r="H362" s="186" t="str">
        <f t="shared" si="35"/>
        <v>ELV AC</v>
      </c>
      <c r="I362" s="197">
        <f>SUMIFS('SAGE IMPORT'!Y:Y,'SAGE IMPORT'!A:A,'SLAB-ROWS'!G362,'SAGE IMPORT'!B:B,'SLAB-ROWS'!H362,'SAGE IMPORT'!C:C,'SLAB-ROWS'!A362)</f>
        <v>55</v>
      </c>
      <c r="J362" s="198">
        <f>SUMIFS('SAGE IMPORT'!K:K,'SAGE IMPORT'!A:A,'SLAB-ROWS'!G362,'SAGE IMPORT'!B:B,'SLAB-ROWS'!H362,'SAGE IMPORT'!C:C,'SLAB-ROWS'!A362)</f>
        <v>1.78</v>
      </c>
      <c r="K362" s="199">
        <f>SUMIFS('SAGE IMPORT'!Q:Q,'SAGE IMPORT'!A:A,'SLAB-ROWS'!G362,'SAGE IMPORT'!B:B,'SLAB-ROWS'!H362,'SAGE IMPORT'!C:C,'SLAB-ROWS'!A362)</f>
        <v>0</v>
      </c>
      <c r="L362" s="199" t="s">
        <v>354</v>
      </c>
      <c r="M362" s="205">
        <f>SUMIFS('SAGE IMPORT'!E:E,'SAGE IMPORT'!A:A,'SLAB-ROWS'!G362,'SAGE IMPORT'!B:B,'SLAB-ROWS'!H362,'SAGE IMPORT'!C:C,'SLAB-ROWS'!A362)</f>
        <v>320.5</v>
      </c>
      <c r="N362" s="199" t="s">
        <v>354</v>
      </c>
    </row>
    <row r="363" spans="1:14" x14ac:dyDescent="0.2">
      <c r="A363" s="183" t="s">
        <v>22</v>
      </c>
      <c r="B363" s="184" t="s">
        <v>58</v>
      </c>
      <c r="C363" s="184"/>
      <c r="D363" s="185" t="str">
        <f t="shared" si="32"/>
        <v>****</v>
      </c>
      <c r="E363" s="185">
        <f t="shared" si="33"/>
        <v>43</v>
      </c>
      <c r="F363" s="185"/>
      <c r="G363" s="185" t="str">
        <f t="shared" si="34"/>
        <v>PLAN 1</v>
      </c>
      <c r="H363" s="186" t="str">
        <f t="shared" si="35"/>
        <v>ELV AC</v>
      </c>
      <c r="I363" s="197">
        <f>SUMIFS('SAGE IMPORT'!Y:Y,'SAGE IMPORT'!A:A,'SLAB-ROWS'!G363,'SAGE IMPORT'!B:B,'SLAB-ROWS'!H363,'SAGE IMPORT'!C:C,'SLAB-ROWS'!A363)</f>
        <v>7</v>
      </c>
      <c r="J363" s="198">
        <f>SUMIFS('SAGE IMPORT'!K:K,'SAGE IMPORT'!A:A,'SLAB-ROWS'!G363,'SAGE IMPORT'!B:B,'SLAB-ROWS'!H363,'SAGE IMPORT'!C:C,'SLAB-ROWS'!A363)</f>
        <v>0</v>
      </c>
      <c r="K363" s="199">
        <f>SUMIFS('SAGE IMPORT'!Q:Q,'SAGE IMPORT'!A:A,'SLAB-ROWS'!G363,'SAGE IMPORT'!B:B,'SLAB-ROWS'!H363,'SAGE IMPORT'!C:C,'SLAB-ROWS'!A363)</f>
        <v>1.07</v>
      </c>
      <c r="L363" s="199" t="s">
        <v>354</v>
      </c>
      <c r="M363" s="205">
        <f>SUMIFS('SAGE IMPORT'!E:E,'SAGE IMPORT'!A:A,'SLAB-ROWS'!G363,'SAGE IMPORT'!B:B,'SLAB-ROWS'!H363,'SAGE IMPORT'!C:C,'SLAB-ROWS'!A363)</f>
        <v>320.5</v>
      </c>
      <c r="N363" s="199" t="s">
        <v>354</v>
      </c>
    </row>
    <row r="364" spans="1:14" x14ac:dyDescent="0.2">
      <c r="A364" s="183"/>
      <c r="B364" s="184"/>
      <c r="C364" s="184"/>
      <c r="D364" s="185" t="str">
        <f t="shared" si="32"/>
        <v>****</v>
      </c>
      <c r="E364" s="185">
        <f t="shared" si="33"/>
        <v>43</v>
      </c>
      <c r="F364" s="185"/>
      <c r="G364" s="185" t="str">
        <f t="shared" si="34"/>
        <v>PLAN 1</v>
      </c>
      <c r="H364" s="186" t="str">
        <f t="shared" si="35"/>
        <v>ELV AC</v>
      </c>
      <c r="I364" s="197">
        <f>SUMIFS('SAGE IMPORT'!Y:Y,'SAGE IMPORT'!A:A,'SLAB-ROWS'!G364,'SAGE IMPORT'!B:B,'SLAB-ROWS'!H364,'SAGE IMPORT'!C:C,'SLAB-ROWS'!A364)</f>
        <v>0</v>
      </c>
      <c r="J364" s="198">
        <f>SUMIFS('SAGE IMPORT'!K:K,'SAGE IMPORT'!A:A,'SLAB-ROWS'!G364,'SAGE IMPORT'!B:B,'SLAB-ROWS'!H364,'SAGE IMPORT'!C:C,'SLAB-ROWS'!A364)</f>
        <v>0</v>
      </c>
      <c r="K364" s="199">
        <f>SUMIFS('SAGE IMPORT'!Q:Q,'SAGE IMPORT'!A:A,'SLAB-ROWS'!G364,'SAGE IMPORT'!B:B,'SLAB-ROWS'!H364,'SAGE IMPORT'!C:C,'SLAB-ROWS'!A364)</f>
        <v>0</v>
      </c>
      <c r="L364" s="199"/>
      <c r="M364" s="205">
        <f>SUMIFS('SAGE IMPORT'!E:E,'SAGE IMPORT'!A:A,'SLAB-ROWS'!G364,'SAGE IMPORT'!B:B,'SLAB-ROWS'!H364,'SAGE IMPORT'!C:C,'SLAB-ROWS'!A364)</f>
        <v>0</v>
      </c>
      <c r="N364" s="199"/>
    </row>
    <row r="365" spans="1:14" x14ac:dyDescent="0.2">
      <c r="A365" s="183" t="s">
        <v>23</v>
      </c>
      <c r="B365" s="184" t="s">
        <v>105</v>
      </c>
      <c r="C365" s="184"/>
      <c r="D365" s="185" t="str">
        <f t="shared" si="32"/>
        <v>****</v>
      </c>
      <c r="E365" s="185">
        <f t="shared" si="33"/>
        <v>43</v>
      </c>
      <c r="F365" s="185"/>
      <c r="G365" s="185" t="str">
        <f t="shared" si="34"/>
        <v>PLAN 1</v>
      </c>
      <c r="H365" s="186" t="str">
        <f t="shared" si="35"/>
        <v>ELV AC</v>
      </c>
      <c r="I365" s="197">
        <f>SUMIFS('SAGE IMPORT'!Y:Y,'SAGE IMPORT'!A:A,'SLAB-ROWS'!G365,'SAGE IMPORT'!B:B,'SLAB-ROWS'!H365,'SAGE IMPORT'!C:C,'SLAB-ROWS'!A365)</f>
        <v>240</v>
      </c>
      <c r="J365" s="198">
        <f>SUMIFS('SAGE IMPORT'!K:K,'SAGE IMPORT'!A:A,'SLAB-ROWS'!G365,'SAGE IMPORT'!B:B,'SLAB-ROWS'!H365,'SAGE IMPORT'!C:C,'SLAB-ROWS'!A365)</f>
        <v>0</v>
      </c>
      <c r="K365" s="199">
        <f>SUMIFS('SAGE IMPORT'!Q:Q,'SAGE IMPORT'!A:A,'SLAB-ROWS'!G365,'SAGE IMPORT'!B:B,'SLAB-ROWS'!H365,'SAGE IMPORT'!C:C,'SLAB-ROWS'!A365)</f>
        <v>0</v>
      </c>
      <c r="L365" s="199" t="s">
        <v>354</v>
      </c>
      <c r="M365" s="205">
        <f>SUMIFS('SAGE IMPORT'!E:E,'SAGE IMPORT'!A:A,'SLAB-ROWS'!G365,'SAGE IMPORT'!B:B,'SLAB-ROWS'!H365,'SAGE IMPORT'!C:C,'SLAB-ROWS'!A365)</f>
        <v>320.5</v>
      </c>
      <c r="N365" s="199" t="s">
        <v>354</v>
      </c>
    </row>
    <row r="366" spans="1:14" x14ac:dyDescent="0.2">
      <c r="A366" s="183" t="s">
        <v>100</v>
      </c>
      <c r="B366" s="184" t="s">
        <v>106</v>
      </c>
      <c r="C366" s="184"/>
      <c r="D366" s="185" t="str">
        <f t="shared" si="32"/>
        <v>****</v>
      </c>
      <c r="E366" s="185">
        <f t="shared" si="33"/>
        <v>43</v>
      </c>
      <c r="F366" s="185"/>
      <c r="G366" s="185" t="str">
        <f t="shared" si="34"/>
        <v>PLAN 1</v>
      </c>
      <c r="H366" s="186" t="str">
        <f t="shared" si="35"/>
        <v>ELV AC</v>
      </c>
      <c r="I366" s="197">
        <f>SUMIFS('SAGE IMPORT'!Y:Y,'SAGE IMPORT'!A:A,'SLAB-ROWS'!G366,'SAGE IMPORT'!B:B,'SLAB-ROWS'!H366,'SAGE IMPORT'!C:C,'SLAB-ROWS'!A366)</f>
        <v>0</v>
      </c>
      <c r="J366" s="198">
        <f>SUMIFS('SAGE IMPORT'!K:K,'SAGE IMPORT'!A:A,'SLAB-ROWS'!G366,'SAGE IMPORT'!B:B,'SLAB-ROWS'!H366,'SAGE IMPORT'!C:C,'SLAB-ROWS'!A366)</f>
        <v>0</v>
      </c>
      <c r="K366" s="199">
        <f>SUMIFS('SAGE IMPORT'!Q:Q,'SAGE IMPORT'!A:A,'SLAB-ROWS'!G366,'SAGE IMPORT'!B:B,'SLAB-ROWS'!H366,'SAGE IMPORT'!C:C,'SLAB-ROWS'!A366)</f>
        <v>0</v>
      </c>
      <c r="L366" s="199" t="s">
        <v>354</v>
      </c>
      <c r="M366" s="205">
        <f>SUMIFS('SAGE IMPORT'!E:E,'SAGE IMPORT'!A:A,'SLAB-ROWS'!G366,'SAGE IMPORT'!B:B,'SLAB-ROWS'!H366,'SAGE IMPORT'!C:C,'SLAB-ROWS'!A366)</f>
        <v>0</v>
      </c>
      <c r="N366" s="199" t="s">
        <v>354</v>
      </c>
    </row>
    <row r="367" spans="1:14" x14ac:dyDescent="0.2">
      <c r="A367" s="183" t="s">
        <v>101</v>
      </c>
      <c r="B367" s="184" t="s">
        <v>107</v>
      </c>
      <c r="C367" s="184"/>
      <c r="D367" s="185" t="str">
        <f t="shared" si="32"/>
        <v>****</v>
      </c>
      <c r="E367" s="185">
        <f t="shared" si="33"/>
        <v>43</v>
      </c>
      <c r="F367" s="185"/>
      <c r="G367" s="185" t="str">
        <f t="shared" si="34"/>
        <v>PLAN 1</v>
      </c>
      <c r="H367" s="186" t="str">
        <f t="shared" si="35"/>
        <v>ELV AC</v>
      </c>
      <c r="I367" s="197">
        <f>SUMIFS('SAGE IMPORT'!Y:Y,'SAGE IMPORT'!A:A,'SLAB-ROWS'!G367,'SAGE IMPORT'!B:B,'SLAB-ROWS'!H367,'SAGE IMPORT'!C:C,'SLAB-ROWS'!A367)</f>
        <v>0</v>
      </c>
      <c r="J367" s="198">
        <f>SUMIFS('SAGE IMPORT'!K:K,'SAGE IMPORT'!A:A,'SLAB-ROWS'!G367,'SAGE IMPORT'!B:B,'SLAB-ROWS'!H367,'SAGE IMPORT'!C:C,'SLAB-ROWS'!A367)</f>
        <v>0</v>
      </c>
      <c r="K367" s="199">
        <f>SUMIFS('SAGE IMPORT'!Q:Q,'SAGE IMPORT'!A:A,'SLAB-ROWS'!G367,'SAGE IMPORT'!B:B,'SLAB-ROWS'!H367,'SAGE IMPORT'!C:C,'SLAB-ROWS'!A367)</f>
        <v>0</v>
      </c>
      <c r="L367" s="199" t="s">
        <v>354</v>
      </c>
      <c r="M367" s="205">
        <f>SUMIFS('SAGE IMPORT'!E:E,'SAGE IMPORT'!A:A,'SLAB-ROWS'!G367,'SAGE IMPORT'!B:B,'SLAB-ROWS'!H367,'SAGE IMPORT'!C:C,'SLAB-ROWS'!A367)</f>
        <v>0</v>
      </c>
      <c r="N367" s="199" t="s">
        <v>354</v>
      </c>
    </row>
    <row r="368" spans="1:14" x14ac:dyDescent="0.2">
      <c r="A368" s="183" t="s">
        <v>102</v>
      </c>
      <c r="B368" s="184" t="s">
        <v>108</v>
      </c>
      <c r="C368" s="184"/>
      <c r="D368" s="185" t="str">
        <f t="shared" si="32"/>
        <v>****</v>
      </c>
      <c r="E368" s="185">
        <f t="shared" si="33"/>
        <v>43</v>
      </c>
      <c r="F368" s="185"/>
      <c r="G368" s="185" t="str">
        <f t="shared" si="34"/>
        <v>PLAN 1</v>
      </c>
      <c r="H368" s="186" t="str">
        <f t="shared" si="35"/>
        <v>ELV AC</v>
      </c>
      <c r="I368" s="197">
        <f>SUMIFS('SAGE IMPORT'!Y:Y,'SAGE IMPORT'!A:A,'SLAB-ROWS'!G368,'SAGE IMPORT'!B:B,'SLAB-ROWS'!H368,'SAGE IMPORT'!C:C,'SLAB-ROWS'!A368)</f>
        <v>0</v>
      </c>
      <c r="J368" s="198">
        <f>SUMIFS('SAGE IMPORT'!K:K,'SAGE IMPORT'!A:A,'SLAB-ROWS'!G368,'SAGE IMPORT'!B:B,'SLAB-ROWS'!H368,'SAGE IMPORT'!C:C,'SLAB-ROWS'!A368)</f>
        <v>0</v>
      </c>
      <c r="K368" s="199">
        <f>SUMIFS('SAGE IMPORT'!Q:Q,'SAGE IMPORT'!A:A,'SLAB-ROWS'!G368,'SAGE IMPORT'!B:B,'SLAB-ROWS'!H368,'SAGE IMPORT'!C:C,'SLAB-ROWS'!A368)</f>
        <v>0</v>
      </c>
      <c r="L368" s="199" t="s">
        <v>395</v>
      </c>
      <c r="M368" s="205">
        <f>SUMIFS('SAGE IMPORT'!E:E,'SAGE IMPORT'!A:A,'SLAB-ROWS'!G368,'SAGE IMPORT'!B:B,'SLAB-ROWS'!H368,'SAGE IMPORT'!C:C,'SLAB-ROWS'!A368)</f>
        <v>0</v>
      </c>
      <c r="N368" s="199" t="s">
        <v>395</v>
      </c>
    </row>
    <row r="369" spans="1:14" x14ac:dyDescent="0.2">
      <c r="A369" s="183" t="s">
        <v>103</v>
      </c>
      <c r="B369" s="184" t="s">
        <v>110</v>
      </c>
      <c r="C369" s="184"/>
      <c r="D369" s="185" t="str">
        <f t="shared" si="32"/>
        <v>****</v>
      </c>
      <c r="E369" s="185">
        <f t="shared" si="33"/>
        <v>43</v>
      </c>
      <c r="F369" s="185"/>
      <c r="G369" s="185" t="str">
        <f t="shared" si="34"/>
        <v>PLAN 1</v>
      </c>
      <c r="H369" s="186" t="str">
        <f t="shared" si="35"/>
        <v>ELV AC</v>
      </c>
      <c r="I369" s="197">
        <f>SUMIFS('SAGE IMPORT'!Y:Y,'SAGE IMPORT'!A:A,'SLAB-ROWS'!G369,'SAGE IMPORT'!B:B,'SLAB-ROWS'!H369,'SAGE IMPORT'!C:C,'SLAB-ROWS'!A369)</f>
        <v>0</v>
      </c>
      <c r="J369" s="198">
        <f>SUMIFS('SAGE IMPORT'!K:K,'SAGE IMPORT'!A:A,'SLAB-ROWS'!G369,'SAGE IMPORT'!B:B,'SLAB-ROWS'!H369,'SAGE IMPORT'!C:C,'SLAB-ROWS'!A369)</f>
        <v>0</v>
      </c>
      <c r="K369" s="199">
        <f>SUMIFS('SAGE IMPORT'!Q:Q,'SAGE IMPORT'!A:A,'SLAB-ROWS'!G369,'SAGE IMPORT'!B:B,'SLAB-ROWS'!H369,'SAGE IMPORT'!C:C,'SLAB-ROWS'!A369)</f>
        <v>0</v>
      </c>
      <c r="L369" s="199" t="s">
        <v>395</v>
      </c>
      <c r="M369" s="205">
        <f>SUMIFS('SAGE IMPORT'!E:E,'SAGE IMPORT'!A:A,'SLAB-ROWS'!G369,'SAGE IMPORT'!B:B,'SLAB-ROWS'!H369,'SAGE IMPORT'!C:C,'SLAB-ROWS'!A369)</f>
        <v>0</v>
      </c>
      <c r="N369" s="199" t="s">
        <v>395</v>
      </c>
    </row>
    <row r="370" spans="1:14" x14ac:dyDescent="0.2">
      <c r="A370" s="183" t="s">
        <v>104</v>
      </c>
      <c r="B370" s="184" t="s">
        <v>109</v>
      </c>
      <c r="C370" s="184"/>
      <c r="D370" s="185" t="str">
        <f t="shared" si="32"/>
        <v>****</v>
      </c>
      <c r="E370" s="185">
        <f t="shared" si="33"/>
        <v>43</v>
      </c>
      <c r="F370" s="185"/>
      <c r="G370" s="185" t="str">
        <f t="shared" si="34"/>
        <v>PLAN 1</v>
      </c>
      <c r="H370" s="186" t="str">
        <f t="shared" si="35"/>
        <v>ELV AC</v>
      </c>
      <c r="I370" s="197">
        <f>SUMIFS('SAGE IMPORT'!Y:Y,'SAGE IMPORT'!A:A,'SLAB-ROWS'!G370,'SAGE IMPORT'!B:B,'SLAB-ROWS'!H370,'SAGE IMPORT'!C:C,'SLAB-ROWS'!A370)</f>
        <v>0</v>
      </c>
      <c r="J370" s="198">
        <f>SUMIFS('SAGE IMPORT'!K:K,'SAGE IMPORT'!A:A,'SLAB-ROWS'!G370,'SAGE IMPORT'!B:B,'SLAB-ROWS'!H370,'SAGE IMPORT'!C:C,'SLAB-ROWS'!A370)</f>
        <v>0</v>
      </c>
      <c r="K370" s="199">
        <f>SUMIFS('SAGE IMPORT'!Q:Q,'SAGE IMPORT'!A:A,'SLAB-ROWS'!G370,'SAGE IMPORT'!B:B,'SLAB-ROWS'!H370,'SAGE IMPORT'!C:C,'SLAB-ROWS'!A370)</f>
        <v>0</v>
      </c>
      <c r="L370" s="199" t="s">
        <v>354</v>
      </c>
      <c r="M370" s="205">
        <f>SUMIFS('SAGE IMPORT'!E:E,'SAGE IMPORT'!A:A,'SLAB-ROWS'!G370,'SAGE IMPORT'!B:B,'SLAB-ROWS'!H370,'SAGE IMPORT'!C:C,'SLAB-ROWS'!A370)</f>
        <v>0</v>
      </c>
      <c r="N370" s="199" t="s">
        <v>354</v>
      </c>
    </row>
    <row r="371" spans="1:14" x14ac:dyDescent="0.2">
      <c r="A371" s="183"/>
      <c r="B371" s="184"/>
      <c r="C371" s="184"/>
      <c r="D371" s="185" t="str">
        <f t="shared" si="32"/>
        <v>****</v>
      </c>
      <c r="E371" s="185">
        <f t="shared" si="33"/>
        <v>43</v>
      </c>
      <c r="F371" s="185"/>
      <c r="G371" s="185" t="str">
        <f t="shared" si="34"/>
        <v>PLAN 1</v>
      </c>
      <c r="H371" s="186" t="str">
        <f t="shared" si="35"/>
        <v>ELV AC</v>
      </c>
      <c r="I371" s="197">
        <f>SUMIFS('SAGE IMPORT'!Y:Y,'SAGE IMPORT'!A:A,'SLAB-ROWS'!G371,'SAGE IMPORT'!B:B,'SLAB-ROWS'!H371,'SAGE IMPORT'!C:C,'SLAB-ROWS'!A371)</f>
        <v>0</v>
      </c>
      <c r="J371" s="198">
        <f>SUMIFS('SAGE IMPORT'!K:K,'SAGE IMPORT'!A:A,'SLAB-ROWS'!G371,'SAGE IMPORT'!B:B,'SLAB-ROWS'!H371,'SAGE IMPORT'!C:C,'SLAB-ROWS'!A371)</f>
        <v>0</v>
      </c>
      <c r="K371" s="199">
        <f>SUMIFS('SAGE IMPORT'!Q:Q,'SAGE IMPORT'!A:A,'SLAB-ROWS'!G371,'SAGE IMPORT'!B:B,'SLAB-ROWS'!H371,'SAGE IMPORT'!C:C,'SLAB-ROWS'!A371)</f>
        <v>0</v>
      </c>
      <c r="L371" s="199"/>
      <c r="M371" s="205">
        <f>SUMIFS('SAGE IMPORT'!E:E,'SAGE IMPORT'!A:A,'SLAB-ROWS'!G371,'SAGE IMPORT'!B:B,'SLAB-ROWS'!H371,'SAGE IMPORT'!C:C,'SLAB-ROWS'!A371)</f>
        <v>0</v>
      </c>
      <c r="N371" s="199"/>
    </row>
    <row r="372" spans="1:14" x14ac:dyDescent="0.2">
      <c r="A372" s="183" t="s">
        <v>24</v>
      </c>
      <c r="B372" s="184" t="s">
        <v>68</v>
      </c>
      <c r="C372" s="184"/>
      <c r="D372" s="185" t="str">
        <f t="shared" si="32"/>
        <v>****</v>
      </c>
      <c r="E372" s="185">
        <f t="shared" si="33"/>
        <v>43</v>
      </c>
      <c r="F372" s="185"/>
      <c r="G372" s="185" t="str">
        <f t="shared" si="34"/>
        <v>PLAN 1</v>
      </c>
      <c r="H372" s="186" t="str">
        <f t="shared" si="35"/>
        <v>ELV AC</v>
      </c>
      <c r="I372" s="197">
        <f>SUMIFS('SAGE IMPORT'!Y:Y,'SAGE IMPORT'!A:A,'SLAB-ROWS'!G372,'SAGE IMPORT'!B:B,'SLAB-ROWS'!H372,'SAGE IMPORT'!C:C,'SLAB-ROWS'!A372)</f>
        <v>677</v>
      </c>
      <c r="J372" s="198">
        <f>SUMIFS('SAGE IMPORT'!K:K,'SAGE IMPORT'!A:A,'SLAB-ROWS'!G372,'SAGE IMPORT'!B:B,'SLAB-ROWS'!H372,'SAGE IMPORT'!C:C,'SLAB-ROWS'!A372)</f>
        <v>27.08</v>
      </c>
      <c r="K372" s="199">
        <f>SUMIFS('SAGE IMPORT'!Q:Q,'SAGE IMPORT'!A:A,'SLAB-ROWS'!G372,'SAGE IMPORT'!B:B,'SLAB-ROWS'!H372,'SAGE IMPORT'!C:C,'SLAB-ROWS'!A372)</f>
        <v>0</v>
      </c>
      <c r="L372" s="199" t="s">
        <v>392</v>
      </c>
      <c r="M372" s="205">
        <f>SUMIFS('SAGE IMPORT'!E:E,'SAGE IMPORT'!A:A,'SLAB-ROWS'!G372,'SAGE IMPORT'!B:B,'SLAB-ROWS'!H372,'SAGE IMPORT'!C:C,'SLAB-ROWS'!A372)</f>
        <v>243.71</v>
      </c>
      <c r="N372" s="199" t="s">
        <v>392</v>
      </c>
    </row>
    <row r="373" spans="1:14" x14ac:dyDescent="0.2">
      <c r="A373" s="183" t="s">
        <v>93</v>
      </c>
      <c r="B373" s="184" t="s">
        <v>86</v>
      </c>
      <c r="C373" s="184"/>
      <c r="D373" s="185" t="str">
        <f t="shared" si="32"/>
        <v>****</v>
      </c>
      <c r="E373" s="185">
        <f t="shared" si="33"/>
        <v>43</v>
      </c>
      <c r="F373" s="185"/>
      <c r="G373" s="185" t="str">
        <f t="shared" si="34"/>
        <v>PLAN 1</v>
      </c>
      <c r="H373" s="186" t="str">
        <f t="shared" si="35"/>
        <v>ELV AC</v>
      </c>
      <c r="I373" s="197">
        <f>SUMIFS('SAGE IMPORT'!Y:Y,'SAGE IMPORT'!A:A,'SLAB-ROWS'!G373,'SAGE IMPORT'!B:B,'SLAB-ROWS'!H373,'SAGE IMPORT'!C:C,'SLAB-ROWS'!A373)</f>
        <v>0</v>
      </c>
      <c r="J373" s="198">
        <f>SUMIFS('SAGE IMPORT'!K:K,'SAGE IMPORT'!A:A,'SLAB-ROWS'!G373,'SAGE IMPORT'!B:B,'SLAB-ROWS'!H373,'SAGE IMPORT'!C:C,'SLAB-ROWS'!A373)</f>
        <v>0</v>
      </c>
      <c r="K373" s="199">
        <f>SUMIFS('SAGE IMPORT'!Q:Q,'SAGE IMPORT'!A:A,'SLAB-ROWS'!G373,'SAGE IMPORT'!B:B,'SLAB-ROWS'!H373,'SAGE IMPORT'!C:C,'SLAB-ROWS'!A373)</f>
        <v>0</v>
      </c>
      <c r="L373" s="199" t="s">
        <v>392</v>
      </c>
      <c r="M373" s="205">
        <f>SUMIFS('SAGE IMPORT'!E:E,'SAGE IMPORT'!A:A,'SLAB-ROWS'!G373,'SAGE IMPORT'!B:B,'SLAB-ROWS'!H373,'SAGE IMPORT'!C:C,'SLAB-ROWS'!A373)</f>
        <v>0</v>
      </c>
      <c r="N373" s="199" t="s">
        <v>392</v>
      </c>
    </row>
    <row r="374" spans="1:14" x14ac:dyDescent="0.2">
      <c r="A374" s="183" t="s">
        <v>94</v>
      </c>
      <c r="B374" s="184" t="s">
        <v>87</v>
      </c>
      <c r="C374" s="184"/>
      <c r="D374" s="185" t="str">
        <f t="shared" si="32"/>
        <v>****</v>
      </c>
      <c r="E374" s="185">
        <f t="shared" si="33"/>
        <v>43</v>
      </c>
      <c r="F374" s="185"/>
      <c r="G374" s="185" t="str">
        <f t="shared" si="34"/>
        <v>PLAN 1</v>
      </c>
      <c r="H374" s="186" t="str">
        <f t="shared" si="35"/>
        <v>ELV AC</v>
      </c>
      <c r="I374" s="197">
        <f>SUMIFS('SAGE IMPORT'!Y:Y,'SAGE IMPORT'!A:A,'SLAB-ROWS'!G374,'SAGE IMPORT'!B:B,'SLAB-ROWS'!H374,'SAGE IMPORT'!C:C,'SLAB-ROWS'!A374)</f>
        <v>0</v>
      </c>
      <c r="J374" s="198">
        <f>SUMIFS('SAGE IMPORT'!K:K,'SAGE IMPORT'!A:A,'SLAB-ROWS'!G374,'SAGE IMPORT'!B:B,'SLAB-ROWS'!H374,'SAGE IMPORT'!C:C,'SLAB-ROWS'!A374)</f>
        <v>0</v>
      </c>
      <c r="K374" s="199">
        <f>SUMIFS('SAGE IMPORT'!Q:Q,'SAGE IMPORT'!A:A,'SLAB-ROWS'!G374,'SAGE IMPORT'!B:B,'SLAB-ROWS'!H374,'SAGE IMPORT'!C:C,'SLAB-ROWS'!A374)</f>
        <v>0</v>
      </c>
      <c r="L374" s="199" t="s">
        <v>392</v>
      </c>
      <c r="M374" s="205">
        <f>SUMIFS('SAGE IMPORT'!E:E,'SAGE IMPORT'!A:A,'SLAB-ROWS'!G374,'SAGE IMPORT'!B:B,'SLAB-ROWS'!H374,'SAGE IMPORT'!C:C,'SLAB-ROWS'!A374)</f>
        <v>0</v>
      </c>
      <c r="N374" s="199" t="s">
        <v>392</v>
      </c>
    </row>
    <row r="375" spans="1:14" x14ac:dyDescent="0.2">
      <c r="A375" s="183" t="s">
        <v>95</v>
      </c>
      <c r="B375" s="184" t="s">
        <v>88</v>
      </c>
      <c r="C375" s="184"/>
      <c r="D375" s="185" t="str">
        <f t="shared" si="32"/>
        <v>****</v>
      </c>
      <c r="E375" s="185">
        <f t="shared" si="33"/>
        <v>43</v>
      </c>
      <c r="F375" s="185"/>
      <c r="G375" s="185" t="str">
        <f t="shared" si="34"/>
        <v>PLAN 1</v>
      </c>
      <c r="H375" s="186" t="str">
        <f t="shared" si="35"/>
        <v>ELV AC</v>
      </c>
      <c r="I375" s="197">
        <f>SUMIFS('SAGE IMPORT'!Y:Y,'SAGE IMPORT'!A:A,'SLAB-ROWS'!G375,'SAGE IMPORT'!B:B,'SLAB-ROWS'!H375,'SAGE IMPORT'!C:C,'SLAB-ROWS'!A375)</f>
        <v>0</v>
      </c>
      <c r="J375" s="198">
        <f>SUMIFS('SAGE IMPORT'!K:K,'SAGE IMPORT'!A:A,'SLAB-ROWS'!G375,'SAGE IMPORT'!B:B,'SLAB-ROWS'!H375,'SAGE IMPORT'!C:C,'SLAB-ROWS'!A375)</f>
        <v>0</v>
      </c>
      <c r="K375" s="199">
        <f>SUMIFS('SAGE IMPORT'!Q:Q,'SAGE IMPORT'!A:A,'SLAB-ROWS'!G375,'SAGE IMPORT'!B:B,'SLAB-ROWS'!H375,'SAGE IMPORT'!C:C,'SLAB-ROWS'!A375)</f>
        <v>0</v>
      </c>
      <c r="L375" s="199" t="s">
        <v>393</v>
      </c>
      <c r="M375" s="205">
        <f>SUMIFS('SAGE IMPORT'!E:E,'SAGE IMPORT'!A:A,'SLAB-ROWS'!G375,'SAGE IMPORT'!B:B,'SLAB-ROWS'!H375,'SAGE IMPORT'!C:C,'SLAB-ROWS'!A375)</f>
        <v>0</v>
      </c>
      <c r="N375" s="199" t="s">
        <v>393</v>
      </c>
    </row>
    <row r="376" spans="1:14" x14ac:dyDescent="0.2">
      <c r="A376" s="183" t="s">
        <v>96</v>
      </c>
      <c r="B376" s="184" t="s">
        <v>89</v>
      </c>
      <c r="C376" s="184"/>
      <c r="D376" s="185" t="str">
        <f t="shared" si="32"/>
        <v>****</v>
      </c>
      <c r="E376" s="185">
        <f t="shared" si="33"/>
        <v>43</v>
      </c>
      <c r="F376" s="185"/>
      <c r="G376" s="185" t="str">
        <f t="shared" si="34"/>
        <v>PLAN 1</v>
      </c>
      <c r="H376" s="186" t="str">
        <f t="shared" si="35"/>
        <v>ELV AC</v>
      </c>
      <c r="I376" s="197">
        <f>SUMIFS('SAGE IMPORT'!Y:Y,'SAGE IMPORT'!A:A,'SLAB-ROWS'!G376,'SAGE IMPORT'!B:B,'SLAB-ROWS'!H376,'SAGE IMPORT'!C:C,'SLAB-ROWS'!A376)</f>
        <v>0</v>
      </c>
      <c r="J376" s="198">
        <f>SUMIFS('SAGE IMPORT'!K:K,'SAGE IMPORT'!A:A,'SLAB-ROWS'!G376,'SAGE IMPORT'!B:B,'SLAB-ROWS'!H376,'SAGE IMPORT'!C:C,'SLAB-ROWS'!A376)</f>
        <v>0</v>
      </c>
      <c r="K376" s="199">
        <f>SUMIFS('SAGE IMPORT'!Q:Q,'SAGE IMPORT'!A:A,'SLAB-ROWS'!G376,'SAGE IMPORT'!B:B,'SLAB-ROWS'!H376,'SAGE IMPORT'!C:C,'SLAB-ROWS'!A376)</f>
        <v>0</v>
      </c>
      <c r="L376" s="199" t="s">
        <v>396</v>
      </c>
      <c r="M376" s="205">
        <f>SUMIFS('SAGE IMPORT'!E:E,'SAGE IMPORT'!A:A,'SLAB-ROWS'!G376,'SAGE IMPORT'!B:B,'SLAB-ROWS'!H376,'SAGE IMPORT'!C:C,'SLAB-ROWS'!A376)</f>
        <v>0</v>
      </c>
      <c r="N376" s="199" t="s">
        <v>396</v>
      </c>
    </row>
    <row r="377" spans="1:14" x14ac:dyDescent="0.2">
      <c r="A377" s="183" t="s">
        <v>97</v>
      </c>
      <c r="B377" s="184" t="s">
        <v>90</v>
      </c>
      <c r="C377" s="184"/>
      <c r="D377" s="185" t="str">
        <f t="shared" si="32"/>
        <v>****</v>
      </c>
      <c r="E377" s="185">
        <f t="shared" si="33"/>
        <v>43</v>
      </c>
      <c r="F377" s="185"/>
      <c r="G377" s="185" t="str">
        <f t="shared" si="34"/>
        <v>PLAN 1</v>
      </c>
      <c r="H377" s="186" t="str">
        <f t="shared" si="35"/>
        <v>ELV AC</v>
      </c>
      <c r="I377" s="197">
        <f>SUMIFS('SAGE IMPORT'!Y:Y,'SAGE IMPORT'!A:A,'SLAB-ROWS'!G377,'SAGE IMPORT'!B:B,'SLAB-ROWS'!H377,'SAGE IMPORT'!C:C,'SLAB-ROWS'!A377)</f>
        <v>0</v>
      </c>
      <c r="J377" s="198">
        <f>SUMIFS('SAGE IMPORT'!K:K,'SAGE IMPORT'!A:A,'SLAB-ROWS'!G377,'SAGE IMPORT'!B:B,'SLAB-ROWS'!H377,'SAGE IMPORT'!C:C,'SLAB-ROWS'!A377)</f>
        <v>0</v>
      </c>
      <c r="K377" s="199">
        <f>SUMIFS('SAGE IMPORT'!Q:Q,'SAGE IMPORT'!A:A,'SLAB-ROWS'!G377,'SAGE IMPORT'!B:B,'SLAB-ROWS'!H377,'SAGE IMPORT'!C:C,'SLAB-ROWS'!A377)</f>
        <v>0</v>
      </c>
      <c r="L377" s="199" t="s">
        <v>396</v>
      </c>
      <c r="M377" s="205">
        <f>SUMIFS('SAGE IMPORT'!E:E,'SAGE IMPORT'!A:A,'SLAB-ROWS'!G377,'SAGE IMPORT'!B:B,'SLAB-ROWS'!H377,'SAGE IMPORT'!C:C,'SLAB-ROWS'!A377)</f>
        <v>0</v>
      </c>
      <c r="N377" s="199" t="s">
        <v>396</v>
      </c>
    </row>
    <row r="378" spans="1:14" x14ac:dyDescent="0.2">
      <c r="A378" s="183" t="s">
        <v>98</v>
      </c>
      <c r="B378" s="184" t="s">
        <v>91</v>
      </c>
      <c r="C378" s="184"/>
      <c r="D378" s="185" t="str">
        <f t="shared" si="32"/>
        <v>****</v>
      </c>
      <c r="E378" s="185">
        <f t="shared" si="33"/>
        <v>43</v>
      </c>
      <c r="F378" s="185"/>
      <c r="G378" s="185" t="str">
        <f t="shared" si="34"/>
        <v>PLAN 1</v>
      </c>
      <c r="H378" s="186" t="str">
        <f t="shared" si="35"/>
        <v>ELV AC</v>
      </c>
      <c r="I378" s="197">
        <f>SUMIFS('SAGE IMPORT'!Y:Y,'SAGE IMPORT'!A:A,'SLAB-ROWS'!G378,'SAGE IMPORT'!B:B,'SLAB-ROWS'!H378,'SAGE IMPORT'!C:C,'SLAB-ROWS'!A378)</f>
        <v>0</v>
      </c>
      <c r="J378" s="198">
        <f>SUMIFS('SAGE IMPORT'!K:K,'SAGE IMPORT'!A:A,'SLAB-ROWS'!G378,'SAGE IMPORT'!B:B,'SLAB-ROWS'!H378,'SAGE IMPORT'!C:C,'SLAB-ROWS'!A378)</f>
        <v>0</v>
      </c>
      <c r="K378" s="199">
        <f>SUMIFS('SAGE IMPORT'!Q:Q,'SAGE IMPORT'!A:A,'SLAB-ROWS'!G378,'SAGE IMPORT'!B:B,'SLAB-ROWS'!H378,'SAGE IMPORT'!C:C,'SLAB-ROWS'!A378)</f>
        <v>0</v>
      </c>
      <c r="L378" s="199" t="s">
        <v>393</v>
      </c>
      <c r="M378" s="205">
        <f>SUMIFS('SAGE IMPORT'!E:E,'SAGE IMPORT'!A:A,'SLAB-ROWS'!G378,'SAGE IMPORT'!B:B,'SLAB-ROWS'!H378,'SAGE IMPORT'!C:C,'SLAB-ROWS'!A378)</f>
        <v>0</v>
      </c>
      <c r="N378" s="199" t="s">
        <v>393</v>
      </c>
    </row>
    <row r="379" spans="1:14" x14ac:dyDescent="0.2">
      <c r="A379" s="183" t="s">
        <v>99</v>
      </c>
      <c r="B379" s="184" t="s">
        <v>92</v>
      </c>
      <c r="C379" s="184"/>
      <c r="D379" s="185" t="str">
        <f t="shared" si="32"/>
        <v>****</v>
      </c>
      <c r="E379" s="185">
        <f t="shared" si="33"/>
        <v>43</v>
      </c>
      <c r="F379" s="185"/>
      <c r="G379" s="185" t="str">
        <f t="shared" si="34"/>
        <v>PLAN 1</v>
      </c>
      <c r="H379" s="186" t="str">
        <f t="shared" si="35"/>
        <v>ELV AC</v>
      </c>
      <c r="I379" s="197">
        <f>SUMIFS('SAGE IMPORT'!Y:Y,'SAGE IMPORT'!A:A,'SLAB-ROWS'!G379,'SAGE IMPORT'!B:B,'SLAB-ROWS'!H379,'SAGE IMPORT'!C:C,'SLAB-ROWS'!A379)</f>
        <v>0</v>
      </c>
      <c r="J379" s="198">
        <f>SUMIFS('SAGE IMPORT'!K:K,'SAGE IMPORT'!A:A,'SLAB-ROWS'!G379,'SAGE IMPORT'!B:B,'SLAB-ROWS'!H379,'SAGE IMPORT'!C:C,'SLAB-ROWS'!A379)</f>
        <v>0</v>
      </c>
      <c r="K379" s="199">
        <f>SUMIFS('SAGE IMPORT'!Q:Q,'SAGE IMPORT'!A:A,'SLAB-ROWS'!G379,'SAGE IMPORT'!B:B,'SLAB-ROWS'!H379,'SAGE IMPORT'!C:C,'SLAB-ROWS'!A379)</f>
        <v>0</v>
      </c>
      <c r="L379" s="199" t="s">
        <v>393</v>
      </c>
      <c r="M379" s="205">
        <f>SUMIFS('SAGE IMPORT'!E:E,'SAGE IMPORT'!A:A,'SLAB-ROWS'!G379,'SAGE IMPORT'!B:B,'SLAB-ROWS'!H379,'SAGE IMPORT'!C:C,'SLAB-ROWS'!A379)</f>
        <v>0</v>
      </c>
      <c r="N379" s="199" t="s">
        <v>393</v>
      </c>
    </row>
    <row r="380" spans="1:14" x14ac:dyDescent="0.2">
      <c r="A380" s="183" t="s">
        <v>25</v>
      </c>
      <c r="B380" s="184" t="s">
        <v>59</v>
      </c>
      <c r="C380" s="184"/>
      <c r="D380" s="185" t="str">
        <f t="shared" si="32"/>
        <v>****</v>
      </c>
      <c r="E380" s="185">
        <f t="shared" si="33"/>
        <v>43</v>
      </c>
      <c r="F380" s="185"/>
      <c r="G380" s="185" t="str">
        <f t="shared" si="34"/>
        <v>PLAN 1</v>
      </c>
      <c r="H380" s="186" t="str">
        <f t="shared" si="35"/>
        <v>ELV AC</v>
      </c>
      <c r="I380" s="197">
        <f>SUMIFS('SAGE IMPORT'!Y:Y,'SAGE IMPORT'!A:A,'SLAB-ROWS'!G380,'SAGE IMPORT'!B:B,'SLAB-ROWS'!H380,'SAGE IMPORT'!C:C,'SLAB-ROWS'!A380)</f>
        <v>2</v>
      </c>
      <c r="J380" s="198">
        <f>SUMIFS('SAGE IMPORT'!K:K,'SAGE IMPORT'!A:A,'SLAB-ROWS'!G380,'SAGE IMPORT'!B:B,'SLAB-ROWS'!H380,'SAGE IMPORT'!C:C,'SLAB-ROWS'!A380)</f>
        <v>0</v>
      </c>
      <c r="K380" s="199">
        <f>SUMIFS('SAGE IMPORT'!Q:Q,'SAGE IMPORT'!A:A,'SLAB-ROWS'!G380,'SAGE IMPORT'!B:B,'SLAB-ROWS'!H380,'SAGE IMPORT'!C:C,'SLAB-ROWS'!A380)</f>
        <v>0.08</v>
      </c>
      <c r="L380" s="199" t="s">
        <v>397</v>
      </c>
      <c r="M380" s="205">
        <f>SUMIFS('SAGE IMPORT'!E:E,'SAGE IMPORT'!A:A,'SLAB-ROWS'!G380,'SAGE IMPORT'!B:B,'SLAB-ROWS'!H380,'SAGE IMPORT'!C:C,'SLAB-ROWS'!A380)</f>
        <v>335.09999999999997</v>
      </c>
      <c r="N380" s="199" t="s">
        <v>397</v>
      </c>
    </row>
    <row r="381" spans="1:14" x14ac:dyDescent="0.2">
      <c r="A381" s="183" t="s">
        <v>26</v>
      </c>
      <c r="B381" s="184" t="s">
        <v>60</v>
      </c>
      <c r="C381" s="184"/>
      <c r="D381" s="185" t="str">
        <f t="shared" si="32"/>
        <v>****</v>
      </c>
      <c r="E381" s="185">
        <f t="shared" si="33"/>
        <v>43</v>
      </c>
      <c r="F381" s="185"/>
      <c r="G381" s="185" t="str">
        <f t="shared" si="34"/>
        <v>PLAN 1</v>
      </c>
      <c r="H381" s="186" t="str">
        <f t="shared" si="35"/>
        <v>ELV AC</v>
      </c>
      <c r="I381" s="197">
        <f>SUMIFS('SAGE IMPORT'!Y:Y,'SAGE IMPORT'!A:A,'SLAB-ROWS'!G381,'SAGE IMPORT'!B:B,'SLAB-ROWS'!H381,'SAGE IMPORT'!C:C,'SLAB-ROWS'!A381)</f>
        <v>280</v>
      </c>
      <c r="J381" s="198">
        <f>SUMIFS('SAGE IMPORT'!K:K,'SAGE IMPORT'!A:A,'SLAB-ROWS'!G381,'SAGE IMPORT'!B:B,'SLAB-ROWS'!H381,'SAGE IMPORT'!C:C,'SLAB-ROWS'!A381)</f>
        <v>0</v>
      </c>
      <c r="K381" s="199">
        <f>SUMIFS('SAGE IMPORT'!Q:Q,'SAGE IMPORT'!A:A,'SLAB-ROWS'!G381,'SAGE IMPORT'!B:B,'SLAB-ROWS'!H381,'SAGE IMPORT'!C:C,'SLAB-ROWS'!A381)</f>
        <v>19.29</v>
      </c>
      <c r="L381" s="199" t="s">
        <v>354</v>
      </c>
      <c r="M381" s="205">
        <f>SUMIFS('SAGE IMPORT'!E:E,'SAGE IMPORT'!A:A,'SLAB-ROWS'!G381,'SAGE IMPORT'!B:B,'SLAB-ROWS'!H381,'SAGE IMPORT'!C:C,'SLAB-ROWS'!A381)</f>
        <v>365.54999999999995</v>
      </c>
      <c r="N381" s="199" t="s">
        <v>354</v>
      </c>
    </row>
    <row r="382" spans="1:14" x14ac:dyDescent="0.2">
      <c r="A382" s="183"/>
      <c r="B382" s="184"/>
      <c r="C382" s="184"/>
      <c r="D382" s="185" t="str">
        <f t="shared" si="32"/>
        <v>****</v>
      </c>
      <c r="E382" s="185">
        <f t="shared" si="33"/>
        <v>43</v>
      </c>
      <c r="F382" s="185"/>
      <c r="G382" s="185" t="str">
        <f t="shared" si="34"/>
        <v>PLAN 1</v>
      </c>
      <c r="H382" s="186" t="str">
        <f t="shared" si="35"/>
        <v>ELV AC</v>
      </c>
      <c r="I382" s="197">
        <f>SUMIFS('SAGE IMPORT'!Y:Y,'SAGE IMPORT'!A:A,'SLAB-ROWS'!G382,'SAGE IMPORT'!B:B,'SLAB-ROWS'!H382,'SAGE IMPORT'!C:C,'SLAB-ROWS'!A382)</f>
        <v>0</v>
      </c>
      <c r="J382" s="198">
        <f>SUMIFS('SAGE IMPORT'!K:K,'SAGE IMPORT'!A:A,'SLAB-ROWS'!G382,'SAGE IMPORT'!B:B,'SLAB-ROWS'!H382,'SAGE IMPORT'!C:C,'SLAB-ROWS'!A382)</f>
        <v>0</v>
      </c>
      <c r="K382" s="199">
        <f>SUMIFS('SAGE IMPORT'!Q:Q,'SAGE IMPORT'!A:A,'SLAB-ROWS'!G382,'SAGE IMPORT'!B:B,'SLAB-ROWS'!H382,'SAGE IMPORT'!C:C,'SLAB-ROWS'!A382)</f>
        <v>0</v>
      </c>
      <c r="L382" s="199"/>
      <c r="M382" s="205">
        <f>SUMIFS('SAGE IMPORT'!E:E,'SAGE IMPORT'!A:A,'SLAB-ROWS'!G382,'SAGE IMPORT'!B:B,'SLAB-ROWS'!H382,'SAGE IMPORT'!C:C,'SLAB-ROWS'!A382)</f>
        <v>0</v>
      </c>
      <c r="N382" s="199"/>
    </row>
    <row r="383" spans="1:14" x14ac:dyDescent="0.2">
      <c r="A383" s="183" t="s">
        <v>27</v>
      </c>
      <c r="B383" s="184" t="s">
        <v>28</v>
      </c>
      <c r="C383" s="184"/>
      <c r="D383" s="185" t="str">
        <f t="shared" si="32"/>
        <v>****</v>
      </c>
      <c r="E383" s="185">
        <f t="shared" si="33"/>
        <v>43</v>
      </c>
      <c r="F383" s="185"/>
      <c r="G383" s="185" t="str">
        <f t="shared" si="34"/>
        <v>PLAN 1</v>
      </c>
      <c r="H383" s="186" t="str">
        <f t="shared" si="35"/>
        <v>ELV AC</v>
      </c>
      <c r="I383" s="197">
        <f>SUMIFS('SAGE IMPORT'!Y:Y,'SAGE IMPORT'!A:A,'SLAB-ROWS'!G383,'SAGE IMPORT'!B:B,'SLAB-ROWS'!H383,'SAGE IMPORT'!C:C,'SLAB-ROWS'!A383)</f>
        <v>771</v>
      </c>
      <c r="J383" s="198">
        <f>SUMIFS('SAGE IMPORT'!K:K,'SAGE IMPORT'!A:A,'SLAB-ROWS'!G383,'SAGE IMPORT'!B:B,'SLAB-ROWS'!H383,'SAGE IMPORT'!C:C,'SLAB-ROWS'!A383)</f>
        <v>33.299999999999997</v>
      </c>
      <c r="K383" s="199">
        <f>SUMIFS('SAGE IMPORT'!Q:Q,'SAGE IMPORT'!A:A,'SLAB-ROWS'!G383,'SAGE IMPORT'!B:B,'SLAB-ROWS'!H383,'SAGE IMPORT'!C:C,'SLAB-ROWS'!A383)</f>
        <v>0</v>
      </c>
      <c r="L383" s="199" t="s">
        <v>391</v>
      </c>
      <c r="M383" s="205">
        <f>SUMIFS('SAGE IMPORT'!E:E,'SAGE IMPORT'!A:A,'SLAB-ROWS'!G383,'SAGE IMPORT'!B:B,'SLAB-ROWS'!H383,'SAGE IMPORT'!C:C,'SLAB-ROWS'!A383)</f>
        <v>1331.85</v>
      </c>
      <c r="N383" s="199" t="s">
        <v>391</v>
      </c>
    </row>
    <row r="384" spans="1:14" x14ac:dyDescent="0.2">
      <c r="A384" s="183" t="s">
        <v>111</v>
      </c>
      <c r="B384" s="184" t="s">
        <v>112</v>
      </c>
      <c r="C384" s="184"/>
      <c r="D384" s="185" t="str">
        <f t="shared" si="32"/>
        <v>****</v>
      </c>
      <c r="E384" s="185">
        <f t="shared" si="33"/>
        <v>43</v>
      </c>
      <c r="F384" s="185"/>
      <c r="G384" s="185" t="str">
        <f t="shared" si="34"/>
        <v>PLAN 1</v>
      </c>
      <c r="H384" s="186" t="str">
        <f t="shared" si="35"/>
        <v>ELV AC</v>
      </c>
      <c r="I384" s="197">
        <f>SUMIFS('SAGE IMPORT'!Y:Y,'SAGE IMPORT'!A:A,'SLAB-ROWS'!G384,'SAGE IMPORT'!B:B,'SLAB-ROWS'!H384,'SAGE IMPORT'!C:C,'SLAB-ROWS'!A384)</f>
        <v>0</v>
      </c>
      <c r="J384" s="198">
        <f>SUMIFS('SAGE IMPORT'!K:K,'SAGE IMPORT'!A:A,'SLAB-ROWS'!G384,'SAGE IMPORT'!B:B,'SLAB-ROWS'!H384,'SAGE IMPORT'!C:C,'SLAB-ROWS'!A384)</f>
        <v>0</v>
      </c>
      <c r="K384" s="199">
        <f>SUMIFS('SAGE IMPORT'!Q:Q,'SAGE IMPORT'!A:A,'SLAB-ROWS'!G384,'SAGE IMPORT'!B:B,'SLAB-ROWS'!H384,'SAGE IMPORT'!C:C,'SLAB-ROWS'!A384)</f>
        <v>0</v>
      </c>
      <c r="L384" s="199" t="s">
        <v>393</v>
      </c>
      <c r="M384" s="205">
        <f>SUMIFS('SAGE IMPORT'!E:E,'SAGE IMPORT'!A:A,'SLAB-ROWS'!G384,'SAGE IMPORT'!B:B,'SLAB-ROWS'!H384,'SAGE IMPORT'!C:C,'SLAB-ROWS'!A384)</f>
        <v>0</v>
      </c>
      <c r="N384" s="199" t="s">
        <v>393</v>
      </c>
    </row>
    <row r="385" spans="1:14" x14ac:dyDescent="0.2">
      <c r="A385" s="183" t="s">
        <v>29</v>
      </c>
      <c r="B385" s="184" t="s">
        <v>30</v>
      </c>
      <c r="C385" s="184"/>
      <c r="D385" s="185" t="str">
        <f t="shared" si="32"/>
        <v>****</v>
      </c>
      <c r="E385" s="185">
        <f t="shared" si="33"/>
        <v>43</v>
      </c>
      <c r="F385" s="185"/>
      <c r="G385" s="185" t="str">
        <f t="shared" si="34"/>
        <v>PLAN 1</v>
      </c>
      <c r="H385" s="186" t="str">
        <f t="shared" si="35"/>
        <v>ELV AC</v>
      </c>
      <c r="I385" s="197">
        <f>SUMIFS('SAGE IMPORT'!Y:Y,'SAGE IMPORT'!A:A,'SLAB-ROWS'!G385,'SAGE IMPORT'!B:B,'SLAB-ROWS'!H385,'SAGE IMPORT'!C:C,'SLAB-ROWS'!A385)</f>
        <v>74</v>
      </c>
      <c r="J385" s="198">
        <f>SUMIFS('SAGE IMPORT'!K:K,'SAGE IMPORT'!A:A,'SLAB-ROWS'!G385,'SAGE IMPORT'!B:B,'SLAB-ROWS'!H385,'SAGE IMPORT'!C:C,'SLAB-ROWS'!A385)</f>
        <v>3.81</v>
      </c>
      <c r="K385" s="199">
        <f>SUMIFS('SAGE IMPORT'!Q:Q,'SAGE IMPORT'!A:A,'SLAB-ROWS'!G385,'SAGE IMPORT'!B:B,'SLAB-ROWS'!H385,'SAGE IMPORT'!C:C,'SLAB-ROWS'!A385)</f>
        <v>0</v>
      </c>
      <c r="L385" s="199" t="s">
        <v>391</v>
      </c>
      <c r="M385" s="205">
        <f>SUMIFS('SAGE IMPORT'!E:E,'SAGE IMPORT'!A:A,'SLAB-ROWS'!G385,'SAGE IMPORT'!B:B,'SLAB-ROWS'!H385,'SAGE IMPORT'!C:C,'SLAB-ROWS'!A385)</f>
        <v>1331.85</v>
      </c>
      <c r="N385" s="199" t="s">
        <v>391</v>
      </c>
    </row>
    <row r="386" spans="1:14" x14ac:dyDescent="0.2">
      <c r="A386" s="183" t="s">
        <v>31</v>
      </c>
      <c r="B386" s="184" t="s">
        <v>61</v>
      </c>
      <c r="C386" s="184"/>
      <c r="D386" s="185" t="str">
        <f t="shared" si="32"/>
        <v>****</v>
      </c>
      <c r="E386" s="185">
        <f t="shared" si="33"/>
        <v>43</v>
      </c>
      <c r="F386" s="185"/>
      <c r="G386" s="185" t="str">
        <f t="shared" si="34"/>
        <v>PLAN 1</v>
      </c>
      <c r="H386" s="186" t="str">
        <f t="shared" si="35"/>
        <v>ELV AC</v>
      </c>
      <c r="I386" s="197">
        <f>SUMIFS('SAGE IMPORT'!Y:Y,'SAGE IMPORT'!A:A,'SLAB-ROWS'!G386,'SAGE IMPORT'!B:B,'SLAB-ROWS'!H386,'SAGE IMPORT'!C:C,'SLAB-ROWS'!A386)</f>
        <v>113</v>
      </c>
      <c r="J386" s="198">
        <f>SUMIFS('SAGE IMPORT'!K:K,'SAGE IMPORT'!A:A,'SLAB-ROWS'!G386,'SAGE IMPORT'!B:B,'SLAB-ROWS'!H386,'SAGE IMPORT'!C:C,'SLAB-ROWS'!A386)</f>
        <v>0</v>
      </c>
      <c r="K386" s="199">
        <f>SUMIFS('SAGE IMPORT'!Q:Q,'SAGE IMPORT'!A:A,'SLAB-ROWS'!G386,'SAGE IMPORT'!B:B,'SLAB-ROWS'!H386,'SAGE IMPORT'!C:C,'SLAB-ROWS'!A386)</f>
        <v>33.26</v>
      </c>
      <c r="L386" s="199" t="s">
        <v>354</v>
      </c>
      <c r="M386" s="205">
        <f>SUMIFS('SAGE IMPORT'!E:E,'SAGE IMPORT'!A:A,'SLAB-ROWS'!G386,'SAGE IMPORT'!B:B,'SLAB-ROWS'!H386,'SAGE IMPORT'!C:C,'SLAB-ROWS'!A386)</f>
        <v>265.39999999999998</v>
      </c>
      <c r="N386" s="199" t="s">
        <v>354</v>
      </c>
    </row>
    <row r="387" spans="1:14" x14ac:dyDescent="0.2">
      <c r="A387" s="183" t="s">
        <v>34</v>
      </c>
      <c r="B387" s="184" t="s">
        <v>35</v>
      </c>
      <c r="C387" s="184"/>
      <c r="D387" s="185" t="str">
        <f t="shared" si="32"/>
        <v>****</v>
      </c>
      <c r="E387" s="185">
        <f t="shared" si="33"/>
        <v>43</v>
      </c>
      <c r="F387" s="185"/>
      <c r="G387" s="185" t="str">
        <f t="shared" si="34"/>
        <v>PLAN 1</v>
      </c>
      <c r="H387" s="186" t="str">
        <f t="shared" si="35"/>
        <v>ELV AC</v>
      </c>
      <c r="I387" s="197">
        <f>SUMIFS('SAGE IMPORT'!Y:Y,'SAGE IMPORT'!A:A,'SLAB-ROWS'!G387,'SAGE IMPORT'!B:B,'SLAB-ROWS'!H387,'SAGE IMPORT'!C:C,'SLAB-ROWS'!A387)</f>
        <v>651</v>
      </c>
      <c r="J387" s="198">
        <f>SUMIFS('SAGE IMPORT'!K:K,'SAGE IMPORT'!A:A,'SLAB-ROWS'!G387,'SAGE IMPORT'!B:B,'SLAB-ROWS'!H387,'SAGE IMPORT'!C:C,'SLAB-ROWS'!A387)</f>
        <v>0</v>
      </c>
      <c r="K387" s="199">
        <f>SUMIFS('SAGE IMPORT'!Q:Q,'SAGE IMPORT'!A:A,'SLAB-ROWS'!G387,'SAGE IMPORT'!B:B,'SLAB-ROWS'!H387,'SAGE IMPORT'!C:C,'SLAB-ROWS'!A387)</f>
        <v>1477.82</v>
      </c>
      <c r="L387" s="199" t="s">
        <v>354</v>
      </c>
      <c r="M387" s="205">
        <f>SUMIFS('SAGE IMPORT'!E:E,'SAGE IMPORT'!A:A,'SLAB-ROWS'!G387,'SAGE IMPORT'!B:B,'SLAB-ROWS'!H387,'SAGE IMPORT'!C:C,'SLAB-ROWS'!A387)</f>
        <v>1477.82</v>
      </c>
      <c r="N387" s="199" t="s">
        <v>354</v>
      </c>
    </row>
    <row r="388" spans="1:14" x14ac:dyDescent="0.2">
      <c r="A388" s="183" t="s">
        <v>36</v>
      </c>
      <c r="B388" s="184" t="s">
        <v>113</v>
      </c>
      <c r="C388" s="184"/>
      <c r="D388" s="185" t="str">
        <f t="shared" si="32"/>
        <v>****</v>
      </c>
      <c r="E388" s="185">
        <f t="shared" si="33"/>
        <v>43</v>
      </c>
      <c r="F388" s="185"/>
      <c r="G388" s="185" t="str">
        <f t="shared" si="34"/>
        <v>PLAN 1</v>
      </c>
      <c r="H388" s="186" t="str">
        <f t="shared" si="35"/>
        <v>ELV AC</v>
      </c>
      <c r="I388" s="197">
        <f>SUMIFS('SAGE IMPORT'!Y:Y,'SAGE IMPORT'!A:A,'SLAB-ROWS'!G388,'SAGE IMPORT'!B:B,'SLAB-ROWS'!H388,'SAGE IMPORT'!C:C,'SLAB-ROWS'!A388)</f>
        <v>162</v>
      </c>
      <c r="J388" s="198">
        <f>SUMIFS('SAGE IMPORT'!K:K,'SAGE IMPORT'!A:A,'SLAB-ROWS'!G388,'SAGE IMPORT'!B:B,'SLAB-ROWS'!H388,'SAGE IMPORT'!C:C,'SLAB-ROWS'!A388)</f>
        <v>0</v>
      </c>
      <c r="K388" s="199">
        <f>SUMIFS('SAGE IMPORT'!Q:Q,'SAGE IMPORT'!A:A,'SLAB-ROWS'!G388,'SAGE IMPORT'!B:B,'SLAB-ROWS'!H388,'SAGE IMPORT'!C:C,'SLAB-ROWS'!A388)</f>
        <v>188.68</v>
      </c>
      <c r="L388" s="199" t="s">
        <v>393</v>
      </c>
      <c r="M388" s="205">
        <f>SUMIFS('SAGE IMPORT'!E:E,'SAGE IMPORT'!A:A,'SLAB-ROWS'!G388,'SAGE IMPORT'!B:B,'SLAB-ROWS'!H388,'SAGE IMPORT'!C:C,'SLAB-ROWS'!A388)</f>
        <v>339.36</v>
      </c>
      <c r="N388" s="199" t="s">
        <v>393</v>
      </c>
    </row>
    <row r="389" spans="1:14" x14ac:dyDescent="0.2">
      <c r="A389" s="183" t="s">
        <v>57</v>
      </c>
      <c r="B389" s="184" t="s">
        <v>71</v>
      </c>
      <c r="C389" s="184"/>
      <c r="D389" s="185" t="str">
        <f t="shared" si="32"/>
        <v>****</v>
      </c>
      <c r="E389" s="185">
        <f t="shared" si="33"/>
        <v>43</v>
      </c>
      <c r="F389" s="185"/>
      <c r="G389" s="185" t="str">
        <f t="shared" si="34"/>
        <v>PLAN 1</v>
      </c>
      <c r="H389" s="186" t="str">
        <f t="shared" si="35"/>
        <v>ELV AC</v>
      </c>
      <c r="I389" s="197">
        <f>SUMIFS('SAGE IMPORT'!Y:Y,'SAGE IMPORT'!A:A,'SLAB-ROWS'!G389,'SAGE IMPORT'!B:B,'SLAB-ROWS'!H389,'SAGE IMPORT'!C:C,'SLAB-ROWS'!A389)</f>
        <v>6</v>
      </c>
      <c r="J389" s="198">
        <f>SUMIFS('SAGE IMPORT'!K:K,'SAGE IMPORT'!A:A,'SLAB-ROWS'!G389,'SAGE IMPORT'!B:B,'SLAB-ROWS'!H389,'SAGE IMPORT'!C:C,'SLAB-ROWS'!A389)</f>
        <v>0</v>
      </c>
      <c r="K389" s="199">
        <f>SUMIFS('SAGE IMPORT'!Q:Q,'SAGE IMPORT'!A:A,'SLAB-ROWS'!G389,'SAGE IMPORT'!B:B,'SLAB-ROWS'!H389,'SAGE IMPORT'!C:C,'SLAB-ROWS'!A389)</f>
        <v>1.5</v>
      </c>
      <c r="L389" s="199" t="s">
        <v>397</v>
      </c>
      <c r="M389" s="205">
        <f>SUMIFS('SAGE IMPORT'!E:E,'SAGE IMPORT'!A:A,'SLAB-ROWS'!G389,'SAGE IMPORT'!B:B,'SLAB-ROWS'!H389,'SAGE IMPORT'!C:C,'SLAB-ROWS'!A389)</f>
        <v>11.28</v>
      </c>
      <c r="N389" s="199" t="s">
        <v>397</v>
      </c>
    </row>
    <row r="390" spans="1:14" x14ac:dyDescent="0.2">
      <c r="A390" s="183" t="s">
        <v>32</v>
      </c>
      <c r="B390" s="184" t="s">
        <v>62</v>
      </c>
      <c r="C390" s="184"/>
      <c r="D390" s="185" t="str">
        <f t="shared" si="32"/>
        <v>****</v>
      </c>
      <c r="E390" s="185">
        <f t="shared" si="33"/>
        <v>43</v>
      </c>
      <c r="F390" s="185"/>
      <c r="G390" s="185" t="str">
        <f t="shared" si="34"/>
        <v>PLAN 1</v>
      </c>
      <c r="H390" s="186" t="str">
        <f t="shared" si="35"/>
        <v>ELV AC</v>
      </c>
      <c r="I390" s="197">
        <f>SUMIFS('SAGE IMPORT'!Y:Y,'SAGE IMPORT'!A:A,'SLAB-ROWS'!G390,'SAGE IMPORT'!B:B,'SLAB-ROWS'!H390,'SAGE IMPORT'!C:C,'SLAB-ROWS'!A390)</f>
        <v>251</v>
      </c>
      <c r="J390" s="198">
        <f>SUMIFS('SAGE IMPORT'!K:K,'SAGE IMPORT'!A:A,'SLAB-ROWS'!G390,'SAGE IMPORT'!B:B,'SLAB-ROWS'!H390,'SAGE IMPORT'!C:C,'SLAB-ROWS'!A390)</f>
        <v>0</v>
      </c>
      <c r="K390" s="199">
        <f>SUMIFS('SAGE IMPORT'!Q:Q,'SAGE IMPORT'!A:A,'SLAB-ROWS'!G390,'SAGE IMPORT'!B:B,'SLAB-ROWS'!H390,'SAGE IMPORT'!C:C,'SLAB-ROWS'!A390)</f>
        <v>35.76</v>
      </c>
      <c r="L390" s="199" t="s">
        <v>397</v>
      </c>
      <c r="M390" s="205">
        <f>SUMIFS('SAGE IMPORT'!E:E,'SAGE IMPORT'!A:A,'SLAB-ROWS'!G390,'SAGE IMPORT'!B:B,'SLAB-ROWS'!H390,'SAGE IMPORT'!C:C,'SLAB-ROWS'!A390)</f>
        <v>477.8</v>
      </c>
      <c r="N390" s="199" t="s">
        <v>397</v>
      </c>
    </row>
    <row r="391" spans="1:14" x14ac:dyDescent="0.2">
      <c r="A391" s="183" t="s">
        <v>33</v>
      </c>
      <c r="B391" s="184" t="s">
        <v>63</v>
      </c>
      <c r="C391" s="184"/>
      <c r="D391" s="185" t="str">
        <f t="shared" si="32"/>
        <v>****</v>
      </c>
      <c r="E391" s="185">
        <f t="shared" si="33"/>
        <v>43</v>
      </c>
      <c r="F391" s="185"/>
      <c r="G391" s="185" t="str">
        <f t="shared" si="34"/>
        <v>PLAN 1</v>
      </c>
      <c r="H391" s="186" t="str">
        <f t="shared" si="35"/>
        <v>ELV AC</v>
      </c>
      <c r="I391" s="197">
        <f>SUMIFS('SAGE IMPORT'!Y:Y,'SAGE IMPORT'!A:A,'SLAB-ROWS'!G391,'SAGE IMPORT'!B:B,'SLAB-ROWS'!H391,'SAGE IMPORT'!C:C,'SLAB-ROWS'!A391)</f>
        <v>190</v>
      </c>
      <c r="J391" s="198">
        <f>SUMIFS('SAGE IMPORT'!K:K,'SAGE IMPORT'!A:A,'SLAB-ROWS'!G391,'SAGE IMPORT'!B:B,'SLAB-ROWS'!H391,'SAGE IMPORT'!C:C,'SLAB-ROWS'!A391)</f>
        <v>0</v>
      </c>
      <c r="K391" s="199">
        <f>SUMIFS('SAGE IMPORT'!Q:Q,'SAGE IMPORT'!A:A,'SLAB-ROWS'!G391,'SAGE IMPORT'!B:B,'SLAB-ROWS'!H391,'SAGE IMPORT'!C:C,'SLAB-ROWS'!A391)</f>
        <v>17.34</v>
      </c>
      <c r="L391" s="199" t="s">
        <v>397</v>
      </c>
      <c r="M391" s="205">
        <f>SUMIFS('SAGE IMPORT'!E:E,'SAGE IMPORT'!A:A,'SLAB-ROWS'!G391,'SAGE IMPORT'!B:B,'SLAB-ROWS'!H391,'SAGE IMPORT'!C:C,'SLAB-ROWS'!A391)</f>
        <v>361.8</v>
      </c>
      <c r="N391" s="199" t="s">
        <v>397</v>
      </c>
    </row>
    <row r="392" spans="1:14" x14ac:dyDescent="0.2">
      <c r="A392" s="183" t="s">
        <v>73</v>
      </c>
      <c r="B392" s="184" t="s">
        <v>72</v>
      </c>
      <c r="C392" s="184"/>
      <c r="D392" s="185" t="str">
        <f t="shared" si="32"/>
        <v>****</v>
      </c>
      <c r="E392" s="185">
        <f t="shared" si="33"/>
        <v>43</v>
      </c>
      <c r="F392" s="185"/>
      <c r="G392" s="185" t="str">
        <f t="shared" si="34"/>
        <v>PLAN 1</v>
      </c>
      <c r="H392" s="186" t="str">
        <f t="shared" si="35"/>
        <v>ELV AC</v>
      </c>
      <c r="I392" s="197">
        <f>SUMIFS('SAGE IMPORT'!Y:Y,'SAGE IMPORT'!A:A,'SLAB-ROWS'!G392,'SAGE IMPORT'!B:B,'SLAB-ROWS'!H392,'SAGE IMPORT'!C:C,'SLAB-ROWS'!A392)</f>
        <v>0</v>
      </c>
      <c r="J392" s="198">
        <f>SUMIFS('SAGE IMPORT'!K:K,'SAGE IMPORT'!A:A,'SLAB-ROWS'!G392,'SAGE IMPORT'!B:B,'SLAB-ROWS'!H392,'SAGE IMPORT'!C:C,'SLAB-ROWS'!A392)</f>
        <v>0</v>
      </c>
      <c r="K392" s="199">
        <f>SUMIFS('SAGE IMPORT'!Q:Q,'SAGE IMPORT'!A:A,'SLAB-ROWS'!G392,'SAGE IMPORT'!B:B,'SLAB-ROWS'!H392,'SAGE IMPORT'!C:C,'SLAB-ROWS'!A392)</f>
        <v>0</v>
      </c>
      <c r="L392" s="199" t="s">
        <v>397</v>
      </c>
      <c r="M392" s="205">
        <f>SUMIFS('SAGE IMPORT'!E:E,'SAGE IMPORT'!A:A,'SLAB-ROWS'!G392,'SAGE IMPORT'!B:B,'SLAB-ROWS'!H392,'SAGE IMPORT'!C:C,'SLAB-ROWS'!A392)</f>
        <v>0</v>
      </c>
      <c r="N392" s="199" t="s">
        <v>397</v>
      </c>
    </row>
    <row r="393" spans="1:14" x14ac:dyDescent="0.2">
      <c r="A393" s="183" t="s">
        <v>114</v>
      </c>
      <c r="B393" s="184" t="s">
        <v>115</v>
      </c>
      <c r="C393" s="184"/>
      <c r="D393" s="185" t="str">
        <f t="shared" si="32"/>
        <v>****</v>
      </c>
      <c r="E393" s="185">
        <f t="shared" si="33"/>
        <v>43</v>
      </c>
      <c r="F393" s="185"/>
      <c r="G393" s="185" t="str">
        <f t="shared" si="34"/>
        <v>PLAN 1</v>
      </c>
      <c r="H393" s="186" t="str">
        <f t="shared" si="35"/>
        <v>ELV AC</v>
      </c>
      <c r="I393" s="197">
        <f>SUMIFS('SAGE IMPORT'!Y:Y,'SAGE IMPORT'!A:A,'SLAB-ROWS'!G393,'SAGE IMPORT'!B:B,'SLAB-ROWS'!H393,'SAGE IMPORT'!C:C,'SLAB-ROWS'!A393)</f>
        <v>0</v>
      </c>
      <c r="J393" s="198">
        <f>SUMIFS('SAGE IMPORT'!K:K,'SAGE IMPORT'!A:A,'SLAB-ROWS'!G393,'SAGE IMPORT'!B:B,'SLAB-ROWS'!H393,'SAGE IMPORT'!C:C,'SLAB-ROWS'!A393)</f>
        <v>0</v>
      </c>
      <c r="K393" s="199">
        <f>SUMIFS('SAGE IMPORT'!Q:Q,'SAGE IMPORT'!A:A,'SLAB-ROWS'!G393,'SAGE IMPORT'!B:B,'SLAB-ROWS'!H393,'SAGE IMPORT'!C:C,'SLAB-ROWS'!A393)</f>
        <v>0</v>
      </c>
      <c r="L393" s="199" t="s">
        <v>397</v>
      </c>
      <c r="M393" s="205">
        <f>SUMIFS('SAGE IMPORT'!E:E,'SAGE IMPORT'!A:A,'SLAB-ROWS'!G393,'SAGE IMPORT'!B:B,'SLAB-ROWS'!H393,'SAGE IMPORT'!C:C,'SLAB-ROWS'!A393)</f>
        <v>0</v>
      </c>
      <c r="N393" s="199" t="s">
        <v>397</v>
      </c>
    </row>
    <row r="394" spans="1:14" x14ac:dyDescent="0.2">
      <c r="A394" s="183" t="s">
        <v>37</v>
      </c>
      <c r="B394" s="184" t="s">
        <v>64</v>
      </c>
      <c r="C394" s="184"/>
      <c r="D394" s="185" t="str">
        <f t="shared" si="32"/>
        <v>****</v>
      </c>
      <c r="E394" s="185">
        <f t="shared" si="33"/>
        <v>43</v>
      </c>
      <c r="F394" s="185"/>
      <c r="G394" s="185" t="str">
        <f t="shared" si="34"/>
        <v>PLAN 1</v>
      </c>
      <c r="H394" s="186" t="str">
        <f t="shared" si="35"/>
        <v>ELV AC</v>
      </c>
      <c r="I394" s="197">
        <f>SUMIFS('SAGE IMPORT'!Y:Y,'SAGE IMPORT'!A:A,'SLAB-ROWS'!G394,'SAGE IMPORT'!B:B,'SLAB-ROWS'!H394,'SAGE IMPORT'!C:C,'SLAB-ROWS'!A394)</f>
        <v>73</v>
      </c>
      <c r="J394" s="198">
        <f>SUMIFS('SAGE IMPORT'!K:K,'SAGE IMPORT'!A:A,'SLAB-ROWS'!G394,'SAGE IMPORT'!B:B,'SLAB-ROWS'!H394,'SAGE IMPORT'!C:C,'SLAB-ROWS'!A394)</f>
        <v>0</v>
      </c>
      <c r="K394" s="199">
        <f>SUMIFS('SAGE IMPORT'!Q:Q,'SAGE IMPORT'!A:A,'SLAB-ROWS'!G394,'SAGE IMPORT'!B:B,'SLAB-ROWS'!H394,'SAGE IMPORT'!C:C,'SLAB-ROWS'!A394)</f>
        <v>121.85</v>
      </c>
      <c r="L394" s="199" t="s">
        <v>393</v>
      </c>
      <c r="M394" s="205">
        <f>SUMIFS('SAGE IMPORT'!E:E,'SAGE IMPORT'!A:A,'SLAB-ROWS'!G394,'SAGE IMPORT'!B:B,'SLAB-ROWS'!H394,'SAGE IMPORT'!C:C,'SLAB-ROWS'!A394)</f>
        <v>121.85</v>
      </c>
      <c r="N394" s="199" t="s">
        <v>393</v>
      </c>
    </row>
    <row r="395" spans="1:14" x14ac:dyDescent="0.2">
      <c r="A395" s="183" t="s">
        <v>38</v>
      </c>
      <c r="B395" s="184" t="s">
        <v>116</v>
      </c>
      <c r="C395" s="184"/>
      <c r="D395" s="185" t="str">
        <f t="shared" si="32"/>
        <v>****</v>
      </c>
      <c r="E395" s="185">
        <f t="shared" si="33"/>
        <v>43</v>
      </c>
      <c r="F395" s="185"/>
      <c r="G395" s="185" t="str">
        <f t="shared" si="34"/>
        <v>PLAN 1</v>
      </c>
      <c r="H395" s="186" t="str">
        <f t="shared" si="35"/>
        <v>ELV AC</v>
      </c>
      <c r="I395" s="197">
        <f>SUMIFS('SAGE IMPORT'!Y:Y,'SAGE IMPORT'!A:A,'SLAB-ROWS'!G395,'SAGE IMPORT'!B:B,'SLAB-ROWS'!H395,'SAGE IMPORT'!C:C,'SLAB-ROWS'!A395)</f>
        <v>583</v>
      </c>
      <c r="J395" s="198">
        <f>SUMIFS('SAGE IMPORT'!K:K,'SAGE IMPORT'!A:A,'SLAB-ROWS'!G395,'SAGE IMPORT'!B:B,'SLAB-ROWS'!H395,'SAGE IMPORT'!C:C,'SLAB-ROWS'!A395)</f>
        <v>0</v>
      </c>
      <c r="K395" s="199">
        <f>SUMIFS('SAGE IMPORT'!Q:Q,'SAGE IMPORT'!A:A,'SLAB-ROWS'!G395,'SAGE IMPORT'!B:B,'SLAB-ROWS'!H395,'SAGE IMPORT'!C:C,'SLAB-ROWS'!A395)</f>
        <v>50</v>
      </c>
      <c r="L395" s="199" t="s">
        <v>393</v>
      </c>
      <c r="M395" s="205">
        <f>SUMIFS('SAGE IMPORT'!E:E,'SAGE IMPORT'!A:A,'SLAB-ROWS'!G395,'SAGE IMPORT'!B:B,'SLAB-ROWS'!H395,'SAGE IMPORT'!C:C,'SLAB-ROWS'!A395)</f>
        <v>50</v>
      </c>
      <c r="N395" s="199" t="s">
        <v>393</v>
      </c>
    </row>
    <row r="396" spans="1:14" x14ac:dyDescent="0.2">
      <c r="A396" s="183" t="s">
        <v>117</v>
      </c>
      <c r="B396" s="184" t="s">
        <v>118</v>
      </c>
      <c r="C396" s="184"/>
      <c r="D396" s="185" t="str">
        <f t="shared" si="32"/>
        <v>****</v>
      </c>
      <c r="E396" s="185">
        <f t="shared" si="33"/>
        <v>43</v>
      </c>
      <c r="F396" s="185"/>
      <c r="G396" s="185" t="str">
        <f t="shared" si="34"/>
        <v>PLAN 1</v>
      </c>
      <c r="H396" s="186" t="str">
        <f t="shared" si="35"/>
        <v>ELV AC</v>
      </c>
      <c r="I396" s="197">
        <f>SUMIFS('SAGE IMPORT'!Y:Y,'SAGE IMPORT'!A:A,'SLAB-ROWS'!G396,'SAGE IMPORT'!B:B,'SLAB-ROWS'!H396,'SAGE IMPORT'!C:C,'SLAB-ROWS'!A396)</f>
        <v>0</v>
      </c>
      <c r="J396" s="198">
        <f>SUMIFS('SAGE IMPORT'!K:K,'SAGE IMPORT'!A:A,'SLAB-ROWS'!G396,'SAGE IMPORT'!B:B,'SLAB-ROWS'!H396,'SAGE IMPORT'!C:C,'SLAB-ROWS'!A396)</f>
        <v>0</v>
      </c>
      <c r="K396" s="199">
        <f>SUMIFS('SAGE IMPORT'!Q:Q,'SAGE IMPORT'!A:A,'SLAB-ROWS'!G396,'SAGE IMPORT'!B:B,'SLAB-ROWS'!H396,'SAGE IMPORT'!C:C,'SLAB-ROWS'!A396)</f>
        <v>0</v>
      </c>
      <c r="L396" s="199" t="s">
        <v>393</v>
      </c>
      <c r="M396" s="205">
        <f>SUMIFS('SAGE IMPORT'!E:E,'SAGE IMPORT'!A:A,'SLAB-ROWS'!G396,'SAGE IMPORT'!B:B,'SLAB-ROWS'!H396,'SAGE IMPORT'!C:C,'SLAB-ROWS'!A396)</f>
        <v>0</v>
      </c>
      <c r="N396" s="199" t="s">
        <v>393</v>
      </c>
    </row>
    <row r="397" spans="1:14" x14ac:dyDescent="0.2">
      <c r="A397" s="183" t="s">
        <v>119</v>
      </c>
      <c r="B397" s="184" t="s">
        <v>120</v>
      </c>
      <c r="C397" s="184"/>
      <c r="D397" s="185" t="str">
        <f t="shared" si="32"/>
        <v>****</v>
      </c>
      <c r="E397" s="185">
        <f t="shared" si="33"/>
        <v>43</v>
      </c>
      <c r="F397" s="185"/>
      <c r="G397" s="185" t="str">
        <f t="shared" si="34"/>
        <v>PLAN 1</v>
      </c>
      <c r="H397" s="186" t="str">
        <f t="shared" si="35"/>
        <v>ELV AC</v>
      </c>
      <c r="I397" s="197">
        <f>SUMIFS('SAGE IMPORT'!Y:Y,'SAGE IMPORT'!A:A,'SLAB-ROWS'!G397,'SAGE IMPORT'!B:B,'SLAB-ROWS'!H397,'SAGE IMPORT'!C:C,'SLAB-ROWS'!A397)</f>
        <v>0</v>
      </c>
      <c r="J397" s="198">
        <f>SUMIFS('SAGE IMPORT'!K:K,'SAGE IMPORT'!A:A,'SLAB-ROWS'!G397,'SAGE IMPORT'!B:B,'SLAB-ROWS'!H397,'SAGE IMPORT'!C:C,'SLAB-ROWS'!A397)</f>
        <v>0</v>
      </c>
      <c r="K397" s="199">
        <f>SUMIFS('SAGE IMPORT'!Q:Q,'SAGE IMPORT'!A:A,'SLAB-ROWS'!G397,'SAGE IMPORT'!B:B,'SLAB-ROWS'!H397,'SAGE IMPORT'!C:C,'SLAB-ROWS'!A397)</f>
        <v>0</v>
      </c>
      <c r="L397" s="199" t="s">
        <v>393</v>
      </c>
      <c r="M397" s="205">
        <f>SUMIFS('SAGE IMPORT'!E:E,'SAGE IMPORT'!A:A,'SLAB-ROWS'!G397,'SAGE IMPORT'!B:B,'SLAB-ROWS'!H397,'SAGE IMPORT'!C:C,'SLAB-ROWS'!A397)</f>
        <v>0</v>
      </c>
      <c r="N397" s="199" t="s">
        <v>393</v>
      </c>
    </row>
    <row r="398" spans="1:14" x14ac:dyDescent="0.2">
      <c r="A398" s="183"/>
      <c r="B398" s="184"/>
      <c r="C398" s="184"/>
      <c r="D398" s="185" t="str">
        <f t="shared" si="32"/>
        <v>****</v>
      </c>
      <c r="E398" s="185">
        <f t="shared" si="33"/>
        <v>43</v>
      </c>
      <c r="F398" s="185"/>
      <c r="G398" s="185" t="str">
        <f t="shared" si="34"/>
        <v>PLAN 1</v>
      </c>
      <c r="H398" s="186" t="str">
        <f t="shared" si="35"/>
        <v>ELV AC</v>
      </c>
      <c r="I398" s="197">
        <f>SUMIFS('SAGE IMPORT'!Y:Y,'SAGE IMPORT'!A:A,'SLAB-ROWS'!G398,'SAGE IMPORT'!B:B,'SLAB-ROWS'!H398,'SAGE IMPORT'!C:C,'SLAB-ROWS'!A398)</f>
        <v>0</v>
      </c>
      <c r="J398" s="198">
        <f>SUMIFS('SAGE IMPORT'!K:K,'SAGE IMPORT'!A:A,'SLAB-ROWS'!G398,'SAGE IMPORT'!B:B,'SLAB-ROWS'!H398,'SAGE IMPORT'!C:C,'SLAB-ROWS'!A398)</f>
        <v>0</v>
      </c>
      <c r="K398" s="199">
        <f>SUMIFS('SAGE IMPORT'!Q:Q,'SAGE IMPORT'!A:A,'SLAB-ROWS'!G398,'SAGE IMPORT'!B:B,'SLAB-ROWS'!H398,'SAGE IMPORT'!C:C,'SLAB-ROWS'!A398)</f>
        <v>0</v>
      </c>
      <c r="L398" s="199"/>
      <c r="M398" s="205">
        <f>SUMIFS('SAGE IMPORT'!E:E,'SAGE IMPORT'!A:A,'SLAB-ROWS'!G398,'SAGE IMPORT'!B:B,'SLAB-ROWS'!H398,'SAGE IMPORT'!C:C,'SLAB-ROWS'!A398)</f>
        <v>0</v>
      </c>
      <c r="N398" s="199"/>
    </row>
    <row r="399" spans="1:14" x14ac:dyDescent="0.2">
      <c r="A399" s="183" t="s">
        <v>124</v>
      </c>
      <c r="B399" s="184" t="s">
        <v>125</v>
      </c>
      <c r="C399" s="184"/>
      <c r="D399" s="185" t="str">
        <f t="shared" si="32"/>
        <v>****</v>
      </c>
      <c r="E399" s="185">
        <f t="shared" si="33"/>
        <v>43</v>
      </c>
      <c r="F399" s="185"/>
      <c r="G399" s="185" t="str">
        <f t="shared" si="34"/>
        <v>PLAN 1</v>
      </c>
      <c r="H399" s="186" t="str">
        <f t="shared" si="35"/>
        <v>ELV AC</v>
      </c>
      <c r="I399" s="197">
        <f>SUMIFS('SAGE IMPORT'!Y:Y,'SAGE IMPORT'!A:A,'SLAB-ROWS'!G399,'SAGE IMPORT'!B:B,'SLAB-ROWS'!H399,'SAGE IMPORT'!C:C,'SLAB-ROWS'!A399)</f>
        <v>0</v>
      </c>
      <c r="J399" s="198">
        <f>SUMIFS('SAGE IMPORT'!K:K,'SAGE IMPORT'!A:A,'SLAB-ROWS'!G399,'SAGE IMPORT'!B:B,'SLAB-ROWS'!H399,'SAGE IMPORT'!C:C,'SLAB-ROWS'!A399)</f>
        <v>0</v>
      </c>
      <c r="K399" s="199">
        <f>SUMIFS('SAGE IMPORT'!Q:Q,'SAGE IMPORT'!A:A,'SLAB-ROWS'!G399,'SAGE IMPORT'!B:B,'SLAB-ROWS'!H399,'SAGE IMPORT'!C:C,'SLAB-ROWS'!A399)</f>
        <v>0</v>
      </c>
      <c r="L399" s="199" t="s">
        <v>354</v>
      </c>
      <c r="M399" s="205">
        <f>SUMIFS('SAGE IMPORT'!E:E,'SAGE IMPORT'!A:A,'SLAB-ROWS'!G399,'SAGE IMPORT'!B:B,'SLAB-ROWS'!H399,'SAGE IMPORT'!C:C,'SLAB-ROWS'!A399)</f>
        <v>0</v>
      </c>
      <c r="N399" s="199" t="s">
        <v>354</v>
      </c>
    </row>
    <row r="400" spans="1:14" x14ac:dyDescent="0.2">
      <c r="A400" s="183" t="s">
        <v>121</v>
      </c>
      <c r="B400" s="184" t="s">
        <v>126</v>
      </c>
      <c r="C400" s="184"/>
      <c r="D400" s="185" t="str">
        <f t="shared" si="32"/>
        <v>****</v>
      </c>
      <c r="E400" s="185">
        <f t="shared" si="33"/>
        <v>43</v>
      </c>
      <c r="F400" s="185"/>
      <c r="G400" s="185" t="str">
        <f t="shared" si="34"/>
        <v>PLAN 1</v>
      </c>
      <c r="H400" s="186" t="str">
        <f t="shared" si="35"/>
        <v>ELV AC</v>
      </c>
      <c r="I400" s="197">
        <f>SUMIFS('SAGE IMPORT'!Y:Y,'SAGE IMPORT'!A:A,'SLAB-ROWS'!G400,'SAGE IMPORT'!B:B,'SLAB-ROWS'!H400,'SAGE IMPORT'!C:C,'SLAB-ROWS'!A400)</f>
        <v>0</v>
      </c>
      <c r="J400" s="198">
        <f>SUMIFS('SAGE IMPORT'!K:K,'SAGE IMPORT'!A:A,'SLAB-ROWS'!G400,'SAGE IMPORT'!B:B,'SLAB-ROWS'!H400,'SAGE IMPORT'!C:C,'SLAB-ROWS'!A400)</f>
        <v>0</v>
      </c>
      <c r="K400" s="199">
        <f>SUMIFS('SAGE IMPORT'!Q:Q,'SAGE IMPORT'!A:A,'SLAB-ROWS'!G400,'SAGE IMPORT'!B:B,'SLAB-ROWS'!H400,'SAGE IMPORT'!C:C,'SLAB-ROWS'!A400)</f>
        <v>0</v>
      </c>
      <c r="L400" s="199" t="s">
        <v>396</v>
      </c>
      <c r="M400" s="205">
        <f>SUMIFS('SAGE IMPORT'!E:E,'SAGE IMPORT'!A:A,'SLAB-ROWS'!G400,'SAGE IMPORT'!B:B,'SLAB-ROWS'!H400,'SAGE IMPORT'!C:C,'SLAB-ROWS'!A400)</f>
        <v>0</v>
      </c>
      <c r="N400" s="199" t="s">
        <v>396</v>
      </c>
    </row>
    <row r="401" spans="1:14" x14ac:dyDescent="0.2">
      <c r="A401" s="183" t="s">
        <v>122</v>
      </c>
      <c r="B401" s="184" t="s">
        <v>127</v>
      </c>
      <c r="C401" s="184"/>
      <c r="D401" s="185" t="str">
        <f t="shared" si="32"/>
        <v>****</v>
      </c>
      <c r="E401" s="185">
        <f t="shared" si="33"/>
        <v>43</v>
      </c>
      <c r="F401" s="185"/>
      <c r="G401" s="185" t="str">
        <f t="shared" si="34"/>
        <v>PLAN 1</v>
      </c>
      <c r="H401" s="186" t="str">
        <f t="shared" si="35"/>
        <v>ELV AC</v>
      </c>
      <c r="I401" s="197">
        <f>SUMIFS('SAGE IMPORT'!Y:Y,'SAGE IMPORT'!A:A,'SLAB-ROWS'!G401,'SAGE IMPORT'!B:B,'SLAB-ROWS'!H401,'SAGE IMPORT'!C:C,'SLAB-ROWS'!A401)</f>
        <v>0</v>
      </c>
      <c r="J401" s="198">
        <f>SUMIFS('SAGE IMPORT'!K:K,'SAGE IMPORT'!A:A,'SLAB-ROWS'!G401,'SAGE IMPORT'!B:B,'SLAB-ROWS'!H401,'SAGE IMPORT'!C:C,'SLAB-ROWS'!A401)</f>
        <v>0</v>
      </c>
      <c r="K401" s="199">
        <f>SUMIFS('SAGE IMPORT'!Q:Q,'SAGE IMPORT'!A:A,'SLAB-ROWS'!G401,'SAGE IMPORT'!B:B,'SLAB-ROWS'!H401,'SAGE IMPORT'!C:C,'SLAB-ROWS'!A401)</f>
        <v>0</v>
      </c>
      <c r="L401" s="199" t="s">
        <v>396</v>
      </c>
      <c r="M401" s="205">
        <f>SUMIFS('SAGE IMPORT'!E:E,'SAGE IMPORT'!A:A,'SLAB-ROWS'!G401,'SAGE IMPORT'!B:B,'SLAB-ROWS'!H401,'SAGE IMPORT'!C:C,'SLAB-ROWS'!A401)</f>
        <v>0</v>
      </c>
      <c r="N401" s="199" t="s">
        <v>396</v>
      </c>
    </row>
    <row r="402" spans="1:14" x14ac:dyDescent="0.2">
      <c r="A402" s="183" t="s">
        <v>123</v>
      </c>
      <c r="B402" s="184" t="s">
        <v>128</v>
      </c>
      <c r="C402" s="184"/>
      <c r="D402" s="185" t="str">
        <f t="shared" si="32"/>
        <v>****</v>
      </c>
      <c r="E402" s="185">
        <f t="shared" si="33"/>
        <v>43</v>
      </c>
      <c r="F402" s="185"/>
      <c r="G402" s="185" t="str">
        <f t="shared" si="34"/>
        <v>PLAN 1</v>
      </c>
      <c r="H402" s="186" t="str">
        <f t="shared" si="35"/>
        <v>ELV AC</v>
      </c>
      <c r="I402" s="197">
        <f>SUMIFS('SAGE IMPORT'!Y:Y,'SAGE IMPORT'!A:A,'SLAB-ROWS'!G402,'SAGE IMPORT'!B:B,'SLAB-ROWS'!H402,'SAGE IMPORT'!C:C,'SLAB-ROWS'!A402)</f>
        <v>0</v>
      </c>
      <c r="J402" s="198">
        <f>SUMIFS('SAGE IMPORT'!K:K,'SAGE IMPORT'!A:A,'SLAB-ROWS'!G402,'SAGE IMPORT'!B:B,'SLAB-ROWS'!H402,'SAGE IMPORT'!C:C,'SLAB-ROWS'!A402)</f>
        <v>0</v>
      </c>
      <c r="K402" s="199">
        <f>SUMIFS('SAGE IMPORT'!Q:Q,'SAGE IMPORT'!A:A,'SLAB-ROWS'!G402,'SAGE IMPORT'!B:B,'SLAB-ROWS'!H402,'SAGE IMPORT'!C:C,'SLAB-ROWS'!A402)</f>
        <v>0</v>
      </c>
      <c r="L402" s="199" t="s">
        <v>396</v>
      </c>
      <c r="M402" s="205">
        <f>SUMIFS('SAGE IMPORT'!E:E,'SAGE IMPORT'!A:A,'SLAB-ROWS'!G402,'SAGE IMPORT'!B:B,'SLAB-ROWS'!H402,'SAGE IMPORT'!C:C,'SLAB-ROWS'!A402)</f>
        <v>0</v>
      </c>
      <c r="N402" s="199" t="s">
        <v>396</v>
      </c>
    </row>
    <row r="403" spans="1:14" x14ac:dyDescent="0.2">
      <c r="A403" s="183" t="s">
        <v>76</v>
      </c>
      <c r="B403" s="184" t="s">
        <v>129</v>
      </c>
      <c r="C403" s="184"/>
      <c r="D403" s="185" t="str">
        <f t="shared" si="32"/>
        <v>****</v>
      </c>
      <c r="E403" s="185">
        <f t="shared" si="33"/>
        <v>43</v>
      </c>
      <c r="F403" s="185"/>
      <c r="G403" s="185" t="str">
        <f t="shared" si="34"/>
        <v>PLAN 1</v>
      </c>
      <c r="H403" s="186" t="str">
        <f t="shared" si="35"/>
        <v>ELV AC</v>
      </c>
      <c r="I403" s="197">
        <f>SUMIFS('SAGE IMPORT'!Y:Y,'SAGE IMPORT'!A:A,'SLAB-ROWS'!G403,'SAGE IMPORT'!B:B,'SLAB-ROWS'!H403,'SAGE IMPORT'!C:C,'SLAB-ROWS'!A403)</f>
        <v>0</v>
      </c>
      <c r="J403" s="198">
        <f>SUMIFS('SAGE IMPORT'!K:K,'SAGE IMPORT'!A:A,'SLAB-ROWS'!G403,'SAGE IMPORT'!B:B,'SLAB-ROWS'!H403,'SAGE IMPORT'!C:C,'SLAB-ROWS'!A403)</f>
        <v>0</v>
      </c>
      <c r="K403" s="199">
        <f>SUMIFS('SAGE IMPORT'!Q:Q,'SAGE IMPORT'!A:A,'SLAB-ROWS'!G403,'SAGE IMPORT'!B:B,'SLAB-ROWS'!H403,'SAGE IMPORT'!C:C,'SLAB-ROWS'!A403)</f>
        <v>0</v>
      </c>
      <c r="L403" s="199" t="s">
        <v>395</v>
      </c>
      <c r="M403" s="205">
        <f>SUMIFS('SAGE IMPORT'!E:E,'SAGE IMPORT'!A:A,'SLAB-ROWS'!G403,'SAGE IMPORT'!B:B,'SLAB-ROWS'!H403,'SAGE IMPORT'!C:C,'SLAB-ROWS'!A403)</f>
        <v>0</v>
      </c>
      <c r="N403" s="199" t="s">
        <v>395</v>
      </c>
    </row>
    <row r="404" spans="1:14" x14ac:dyDescent="0.2">
      <c r="A404" s="183"/>
      <c r="B404" s="451" t="s">
        <v>621</v>
      </c>
      <c r="C404" s="452"/>
      <c r="D404" s="453"/>
      <c r="E404" s="453"/>
      <c r="F404" s="453"/>
      <c r="G404" s="453" t="str">
        <f t="shared" si="34"/>
        <v>PLAN 1</v>
      </c>
      <c r="H404" s="454" t="str">
        <f t="shared" si="35"/>
        <v>ELV AC</v>
      </c>
      <c r="I404" s="455"/>
      <c r="J404" s="456"/>
      <c r="K404" s="457">
        <f>SUMIFS('SAGE IMPORT'!Q:Q,'SAGE IMPORT'!A:A,'SLAB-ROWS'!G404,'SAGE IMPORT'!B:B,'SLAB-ROWS'!H404,'SAGE IMPORT'!D:D,'SLAB-ROWS'!B404)</f>
        <v>0</v>
      </c>
      <c r="L404" s="457" t="s">
        <v>395</v>
      </c>
      <c r="M404" s="458"/>
      <c r="N404" s="457"/>
    </row>
    <row r="405" spans="1:14" x14ac:dyDescent="0.2">
      <c r="A405" s="183" t="s">
        <v>130</v>
      </c>
      <c r="B405" s="184" t="s">
        <v>131</v>
      </c>
      <c r="C405" s="184"/>
      <c r="D405" s="185" t="str">
        <f>D403</f>
        <v>****</v>
      </c>
      <c r="E405" s="185">
        <f>E403</f>
        <v>43</v>
      </c>
      <c r="F405" s="185"/>
      <c r="G405" s="185" t="str">
        <f>G403</f>
        <v>PLAN 1</v>
      </c>
      <c r="H405" s="186" t="str">
        <f>H403</f>
        <v>ELV AC</v>
      </c>
      <c r="I405" s="197">
        <f>SUMIFS('SAGE IMPORT'!Y:Y,'SAGE IMPORT'!A:A,'SLAB-ROWS'!G405,'SAGE IMPORT'!B:B,'SLAB-ROWS'!H405,'SAGE IMPORT'!C:C,'SLAB-ROWS'!A405)</f>
        <v>0</v>
      </c>
      <c r="J405" s="198">
        <f>SUMIFS('SAGE IMPORT'!K:K,'SAGE IMPORT'!A:A,'SLAB-ROWS'!G405,'SAGE IMPORT'!B:B,'SLAB-ROWS'!H405,'SAGE IMPORT'!C:C,'SLAB-ROWS'!A405)</f>
        <v>0</v>
      </c>
      <c r="K405" s="199">
        <f>SUMIFS('SAGE IMPORT'!Q:Q,'SAGE IMPORT'!A:A,'SLAB-ROWS'!G405,'SAGE IMPORT'!B:B,'SLAB-ROWS'!H405,'SAGE IMPORT'!C:C,'SLAB-ROWS'!A405)</f>
        <v>0</v>
      </c>
      <c r="L405" s="199" t="s">
        <v>395</v>
      </c>
      <c r="M405" s="205">
        <f>SUMIFS('SAGE IMPORT'!E:E,'SAGE IMPORT'!A:A,'SLAB-ROWS'!G405,'SAGE IMPORT'!B:B,'SLAB-ROWS'!H405,'SAGE IMPORT'!C:C,'SLAB-ROWS'!A405)</f>
        <v>0</v>
      </c>
      <c r="N405" s="199" t="s">
        <v>395</v>
      </c>
    </row>
    <row r="406" spans="1:14" x14ac:dyDescent="0.2">
      <c r="A406" s="183"/>
      <c r="B406" s="184"/>
      <c r="C406" s="184"/>
      <c r="D406" s="185" t="str">
        <f t="shared" si="32"/>
        <v>****</v>
      </c>
      <c r="E406" s="185">
        <f t="shared" si="33"/>
        <v>43</v>
      </c>
      <c r="F406" s="185"/>
      <c r="G406" s="185" t="str">
        <f t="shared" si="34"/>
        <v>PLAN 1</v>
      </c>
      <c r="H406" s="186" t="str">
        <f t="shared" si="35"/>
        <v>ELV AC</v>
      </c>
      <c r="I406" s="197">
        <f>SUMIFS('SAGE IMPORT'!Y:Y,'SAGE IMPORT'!A:A,'SLAB-ROWS'!G406,'SAGE IMPORT'!B:B,'SLAB-ROWS'!H406,'SAGE IMPORT'!C:C,'SLAB-ROWS'!A406)</f>
        <v>0</v>
      </c>
      <c r="J406" s="198">
        <f>SUMIFS('SAGE IMPORT'!K:K,'SAGE IMPORT'!A:A,'SLAB-ROWS'!G406,'SAGE IMPORT'!B:B,'SLAB-ROWS'!H406,'SAGE IMPORT'!C:C,'SLAB-ROWS'!A406)</f>
        <v>0</v>
      </c>
      <c r="K406" s="199">
        <f>SUMIFS('SAGE IMPORT'!Q:Q,'SAGE IMPORT'!A:A,'SLAB-ROWS'!G406,'SAGE IMPORT'!B:B,'SLAB-ROWS'!H406,'SAGE IMPORT'!C:C,'SLAB-ROWS'!A406)</f>
        <v>0</v>
      </c>
      <c r="L406" s="199"/>
      <c r="M406" s="205">
        <f>SUMIFS('SAGE IMPORT'!E:E,'SAGE IMPORT'!A:A,'SLAB-ROWS'!G406,'SAGE IMPORT'!B:B,'SLAB-ROWS'!H406,'SAGE IMPORT'!C:C,'SLAB-ROWS'!A406)</f>
        <v>0</v>
      </c>
      <c r="N406" s="199"/>
    </row>
    <row r="407" spans="1:14" x14ac:dyDescent="0.2">
      <c r="A407" s="183" t="s">
        <v>39</v>
      </c>
      <c r="B407" s="184" t="s">
        <v>40</v>
      </c>
      <c r="C407" s="184"/>
      <c r="D407" s="185" t="str">
        <f t="shared" si="32"/>
        <v>****</v>
      </c>
      <c r="E407" s="185">
        <f t="shared" si="33"/>
        <v>43</v>
      </c>
      <c r="F407" s="185"/>
      <c r="G407" s="185" t="str">
        <f t="shared" si="34"/>
        <v>PLAN 1</v>
      </c>
      <c r="H407" s="186" t="str">
        <f t="shared" si="35"/>
        <v>ELV AC</v>
      </c>
      <c r="I407" s="197">
        <f>SUMIFS('SAGE IMPORT'!Y:Y,'SAGE IMPORT'!A:A,'SLAB-ROWS'!G407,'SAGE IMPORT'!B:B,'SLAB-ROWS'!H407,'SAGE IMPORT'!C:C,'SLAB-ROWS'!A407)</f>
        <v>209</v>
      </c>
      <c r="J407" s="198">
        <f>SUMIFS('SAGE IMPORT'!K:K,'SAGE IMPORT'!A:A,'SLAB-ROWS'!G407,'SAGE IMPORT'!B:B,'SLAB-ROWS'!H407,'SAGE IMPORT'!C:C,'SLAB-ROWS'!A407)</f>
        <v>10.24</v>
      </c>
      <c r="K407" s="199">
        <f>SUMIFS('SAGE IMPORT'!Q:Q,'SAGE IMPORT'!A:A,'SLAB-ROWS'!G407,'SAGE IMPORT'!B:B,'SLAB-ROWS'!H407,'SAGE IMPORT'!C:C,'SLAB-ROWS'!A407)</f>
        <v>0</v>
      </c>
      <c r="L407" s="199" t="s">
        <v>391</v>
      </c>
      <c r="M407" s="205">
        <f>SUMIFS('SAGE IMPORT'!E:E,'SAGE IMPORT'!A:A,'SLAB-ROWS'!G407,'SAGE IMPORT'!B:B,'SLAB-ROWS'!H407,'SAGE IMPORT'!C:C,'SLAB-ROWS'!A407)</f>
        <v>1331.85</v>
      </c>
      <c r="N407" s="199" t="s">
        <v>391</v>
      </c>
    </row>
    <row r="408" spans="1:14" x14ac:dyDescent="0.2">
      <c r="A408" s="183" t="s">
        <v>132</v>
      </c>
      <c r="B408" s="184" t="s">
        <v>135</v>
      </c>
      <c r="C408" s="184"/>
      <c r="D408" s="185" t="str">
        <f t="shared" si="32"/>
        <v>****</v>
      </c>
      <c r="E408" s="185">
        <f t="shared" si="33"/>
        <v>43</v>
      </c>
      <c r="F408" s="185"/>
      <c r="G408" s="185" t="str">
        <f t="shared" si="34"/>
        <v>PLAN 1</v>
      </c>
      <c r="H408" s="186" t="str">
        <f t="shared" si="35"/>
        <v>ELV AC</v>
      </c>
      <c r="I408" s="197">
        <f>SUMIFS('SAGE IMPORT'!Y:Y,'SAGE IMPORT'!A:A,'SLAB-ROWS'!G408,'SAGE IMPORT'!B:B,'SLAB-ROWS'!H408,'SAGE IMPORT'!C:C,'SLAB-ROWS'!A408)</f>
        <v>0</v>
      </c>
      <c r="J408" s="198">
        <f>SUMIFS('SAGE IMPORT'!K:K,'SAGE IMPORT'!A:A,'SLAB-ROWS'!G408,'SAGE IMPORT'!B:B,'SLAB-ROWS'!H408,'SAGE IMPORT'!C:C,'SLAB-ROWS'!A408)</f>
        <v>0</v>
      </c>
      <c r="K408" s="199">
        <f>SUMIFS('SAGE IMPORT'!Q:Q,'SAGE IMPORT'!A:A,'SLAB-ROWS'!G408,'SAGE IMPORT'!B:B,'SLAB-ROWS'!H408,'SAGE IMPORT'!C:C,'SLAB-ROWS'!A408)</f>
        <v>0</v>
      </c>
      <c r="L408" s="199" t="s">
        <v>391</v>
      </c>
      <c r="M408" s="205">
        <f>SUMIFS('SAGE IMPORT'!E:E,'SAGE IMPORT'!A:A,'SLAB-ROWS'!G408,'SAGE IMPORT'!B:B,'SLAB-ROWS'!H408,'SAGE IMPORT'!C:C,'SLAB-ROWS'!A408)</f>
        <v>0</v>
      </c>
      <c r="N408" s="199" t="s">
        <v>391</v>
      </c>
    </row>
    <row r="409" spans="1:14" x14ac:dyDescent="0.2">
      <c r="A409" s="183" t="s">
        <v>133</v>
      </c>
      <c r="B409" s="184" t="s">
        <v>136</v>
      </c>
      <c r="C409" s="184"/>
      <c r="D409" s="185" t="str">
        <f t="shared" si="32"/>
        <v>****</v>
      </c>
      <c r="E409" s="185">
        <f t="shared" si="33"/>
        <v>43</v>
      </c>
      <c r="F409" s="185"/>
      <c r="G409" s="185" t="str">
        <f t="shared" si="34"/>
        <v>PLAN 1</v>
      </c>
      <c r="H409" s="186" t="str">
        <f t="shared" si="35"/>
        <v>ELV AC</v>
      </c>
      <c r="I409" s="197">
        <f>SUMIFS('SAGE IMPORT'!Y:Y,'SAGE IMPORT'!A:A,'SLAB-ROWS'!G409,'SAGE IMPORT'!B:B,'SLAB-ROWS'!H409,'SAGE IMPORT'!C:C,'SLAB-ROWS'!A409)</f>
        <v>0</v>
      </c>
      <c r="J409" s="198">
        <f>SUMIFS('SAGE IMPORT'!K:K,'SAGE IMPORT'!A:A,'SLAB-ROWS'!G409,'SAGE IMPORT'!B:B,'SLAB-ROWS'!H409,'SAGE IMPORT'!C:C,'SLAB-ROWS'!A409)</f>
        <v>0</v>
      </c>
      <c r="K409" s="199">
        <f>SUMIFS('SAGE IMPORT'!Q:Q,'SAGE IMPORT'!A:A,'SLAB-ROWS'!G409,'SAGE IMPORT'!B:B,'SLAB-ROWS'!H409,'SAGE IMPORT'!C:C,'SLAB-ROWS'!A409)</f>
        <v>0</v>
      </c>
      <c r="L409" s="199" t="s">
        <v>391</v>
      </c>
      <c r="M409" s="205">
        <f>SUMIFS('SAGE IMPORT'!E:E,'SAGE IMPORT'!A:A,'SLAB-ROWS'!G409,'SAGE IMPORT'!B:B,'SLAB-ROWS'!H409,'SAGE IMPORT'!C:C,'SLAB-ROWS'!A409)</f>
        <v>0</v>
      </c>
      <c r="N409" s="199" t="s">
        <v>391</v>
      </c>
    </row>
    <row r="410" spans="1:14" x14ac:dyDescent="0.2">
      <c r="A410" s="183" t="s">
        <v>134</v>
      </c>
      <c r="B410" s="184" t="s">
        <v>137</v>
      </c>
      <c r="C410" s="184"/>
      <c r="D410" s="185" t="str">
        <f t="shared" si="32"/>
        <v>****</v>
      </c>
      <c r="E410" s="185">
        <f t="shared" si="33"/>
        <v>43</v>
      </c>
      <c r="F410" s="185"/>
      <c r="G410" s="185" t="str">
        <f t="shared" si="34"/>
        <v>PLAN 1</v>
      </c>
      <c r="H410" s="186" t="str">
        <f t="shared" si="35"/>
        <v>ELV AC</v>
      </c>
      <c r="I410" s="197">
        <f>SUMIFS('SAGE IMPORT'!Y:Y,'SAGE IMPORT'!A:A,'SLAB-ROWS'!G410,'SAGE IMPORT'!B:B,'SLAB-ROWS'!H410,'SAGE IMPORT'!C:C,'SLAB-ROWS'!A410)</f>
        <v>0</v>
      </c>
      <c r="J410" s="198">
        <f>SUMIFS('SAGE IMPORT'!K:K,'SAGE IMPORT'!A:A,'SLAB-ROWS'!G410,'SAGE IMPORT'!B:B,'SLAB-ROWS'!H410,'SAGE IMPORT'!C:C,'SLAB-ROWS'!A410)</f>
        <v>0</v>
      </c>
      <c r="K410" s="199">
        <f>SUMIFS('SAGE IMPORT'!Q:Q,'SAGE IMPORT'!A:A,'SLAB-ROWS'!G410,'SAGE IMPORT'!B:B,'SLAB-ROWS'!H410,'SAGE IMPORT'!C:C,'SLAB-ROWS'!A410)</f>
        <v>0</v>
      </c>
      <c r="L410" s="199" t="s">
        <v>398</v>
      </c>
      <c r="M410" s="205">
        <f>SUMIFS('SAGE IMPORT'!E:E,'SAGE IMPORT'!A:A,'SLAB-ROWS'!G410,'SAGE IMPORT'!B:B,'SLAB-ROWS'!H410,'SAGE IMPORT'!C:C,'SLAB-ROWS'!A410)</f>
        <v>0</v>
      </c>
      <c r="N410" s="199" t="s">
        <v>398</v>
      </c>
    </row>
    <row r="411" spans="1:14" x14ac:dyDescent="0.2">
      <c r="A411" s="183" t="s">
        <v>497</v>
      </c>
      <c r="B411" s="184" t="s">
        <v>505</v>
      </c>
      <c r="C411" s="184"/>
      <c r="D411" s="185" t="str">
        <f t="shared" si="32"/>
        <v>****</v>
      </c>
      <c r="E411" s="185">
        <f t="shared" si="33"/>
        <v>43</v>
      </c>
      <c r="F411" s="185"/>
      <c r="G411" s="185" t="str">
        <f t="shared" si="34"/>
        <v>PLAN 1</v>
      </c>
      <c r="H411" s="186" t="str">
        <f t="shared" si="35"/>
        <v>ELV AC</v>
      </c>
      <c r="I411" s="197">
        <f>SUMIFS('SAGE IMPORT'!Y:Y,'SAGE IMPORT'!A:A,'SLAB-ROWS'!G411,'SAGE IMPORT'!B:B,'SLAB-ROWS'!H411,'SAGE IMPORT'!C:C,'SLAB-ROWS'!A411)</f>
        <v>0</v>
      </c>
      <c r="J411" s="198">
        <f>SUMIFS('SAGE IMPORT'!K:K,'SAGE IMPORT'!A:A,'SLAB-ROWS'!G411,'SAGE IMPORT'!B:B,'SLAB-ROWS'!H411,'SAGE IMPORT'!C:C,'SLAB-ROWS'!A411)</f>
        <v>0</v>
      </c>
      <c r="K411" s="199">
        <f>SUMIFS('SAGE IMPORT'!Q:Q,'SAGE IMPORT'!A:A,'SLAB-ROWS'!G411,'SAGE IMPORT'!B:B,'SLAB-ROWS'!H411,'SAGE IMPORT'!C:C,'SLAB-ROWS'!A411)</f>
        <v>0</v>
      </c>
      <c r="L411" s="199" t="s">
        <v>397</v>
      </c>
      <c r="M411" s="205">
        <f>SUMIFS('SAGE IMPORT'!E:E,'SAGE IMPORT'!A:A,'SLAB-ROWS'!G411,'SAGE IMPORT'!B:B,'SLAB-ROWS'!H411,'SAGE IMPORT'!C:C,'SLAB-ROWS'!A411)</f>
        <v>0</v>
      </c>
      <c r="N411" s="199" t="s">
        <v>391</v>
      </c>
    </row>
    <row r="412" spans="1:14" x14ac:dyDescent="0.2">
      <c r="A412" s="183" t="s">
        <v>501</v>
      </c>
      <c r="B412" s="184" t="s">
        <v>506</v>
      </c>
      <c r="C412" s="184"/>
      <c r="D412" s="185" t="str">
        <f t="shared" si="32"/>
        <v>****</v>
      </c>
      <c r="E412" s="185">
        <f t="shared" si="33"/>
        <v>43</v>
      </c>
      <c r="F412" s="185"/>
      <c r="G412" s="185" t="str">
        <f t="shared" si="34"/>
        <v>PLAN 1</v>
      </c>
      <c r="H412" s="186" t="str">
        <f t="shared" si="35"/>
        <v>ELV AC</v>
      </c>
      <c r="I412" s="197">
        <f>SUMIFS('SAGE IMPORT'!Y:Y,'SAGE IMPORT'!A:A,'SLAB-ROWS'!G412,'SAGE IMPORT'!B:B,'SLAB-ROWS'!H412,'SAGE IMPORT'!C:C,'SLAB-ROWS'!A412)</f>
        <v>0</v>
      </c>
      <c r="J412" s="198">
        <f>SUMIFS('SAGE IMPORT'!K:K,'SAGE IMPORT'!A:A,'SLAB-ROWS'!G412,'SAGE IMPORT'!B:B,'SLAB-ROWS'!H412,'SAGE IMPORT'!C:C,'SLAB-ROWS'!A412)</f>
        <v>0</v>
      </c>
      <c r="K412" s="199">
        <f>SUMIFS('SAGE IMPORT'!Q:Q,'SAGE IMPORT'!A:A,'SLAB-ROWS'!G412,'SAGE IMPORT'!B:B,'SLAB-ROWS'!H412,'SAGE IMPORT'!C:C,'SLAB-ROWS'!A412)</f>
        <v>0</v>
      </c>
      <c r="L412" s="199" t="s">
        <v>397</v>
      </c>
      <c r="M412" s="205">
        <f>SUMIFS('SAGE IMPORT'!E:E,'SAGE IMPORT'!A:A,'SLAB-ROWS'!G412,'SAGE IMPORT'!B:B,'SLAB-ROWS'!H412,'SAGE IMPORT'!C:C,'SLAB-ROWS'!A412)</f>
        <v>0</v>
      </c>
      <c r="N412" s="199" t="s">
        <v>391</v>
      </c>
    </row>
    <row r="413" spans="1:14" x14ac:dyDescent="0.2">
      <c r="A413" s="183" t="s">
        <v>502</v>
      </c>
      <c r="B413" s="184" t="s">
        <v>507</v>
      </c>
      <c r="C413" s="184"/>
      <c r="D413" s="185" t="str">
        <f t="shared" si="32"/>
        <v>****</v>
      </c>
      <c r="E413" s="185">
        <f t="shared" si="33"/>
        <v>43</v>
      </c>
      <c r="F413" s="185"/>
      <c r="G413" s="185" t="str">
        <f t="shared" si="34"/>
        <v>PLAN 1</v>
      </c>
      <c r="H413" s="186" t="str">
        <f t="shared" si="35"/>
        <v>ELV AC</v>
      </c>
      <c r="I413" s="197">
        <f>SUMIFS('SAGE IMPORT'!Y:Y,'SAGE IMPORT'!A:A,'SLAB-ROWS'!G413,'SAGE IMPORT'!B:B,'SLAB-ROWS'!H413,'SAGE IMPORT'!C:C,'SLAB-ROWS'!A413)</f>
        <v>0</v>
      </c>
      <c r="J413" s="198">
        <f>SUMIFS('SAGE IMPORT'!K:K,'SAGE IMPORT'!A:A,'SLAB-ROWS'!G413,'SAGE IMPORT'!B:B,'SLAB-ROWS'!H413,'SAGE IMPORT'!C:C,'SLAB-ROWS'!A413)</f>
        <v>0</v>
      </c>
      <c r="K413" s="199">
        <f>SUMIFS('SAGE IMPORT'!Q:Q,'SAGE IMPORT'!A:A,'SLAB-ROWS'!G413,'SAGE IMPORT'!B:B,'SLAB-ROWS'!H413,'SAGE IMPORT'!C:C,'SLAB-ROWS'!A413)</f>
        <v>0</v>
      </c>
      <c r="L413" s="199" t="s">
        <v>397</v>
      </c>
      <c r="M413" s="205">
        <f>SUMIFS('SAGE IMPORT'!E:E,'SAGE IMPORT'!A:A,'SLAB-ROWS'!G413,'SAGE IMPORT'!B:B,'SLAB-ROWS'!H413,'SAGE IMPORT'!C:C,'SLAB-ROWS'!A413)</f>
        <v>0</v>
      </c>
      <c r="N413" s="199" t="s">
        <v>391</v>
      </c>
    </row>
    <row r="414" spans="1:14" x14ac:dyDescent="0.2">
      <c r="A414" s="183" t="s">
        <v>503</v>
      </c>
      <c r="B414" s="184" t="s">
        <v>508</v>
      </c>
      <c r="C414" s="184"/>
      <c r="D414" s="185" t="str">
        <f t="shared" si="32"/>
        <v>****</v>
      </c>
      <c r="E414" s="185">
        <f t="shared" si="33"/>
        <v>43</v>
      </c>
      <c r="F414" s="185"/>
      <c r="G414" s="185" t="str">
        <f t="shared" si="34"/>
        <v>PLAN 1</v>
      </c>
      <c r="H414" s="186" t="str">
        <f t="shared" si="35"/>
        <v>ELV AC</v>
      </c>
      <c r="I414" s="197">
        <f>SUMIFS('SAGE IMPORT'!Y:Y,'SAGE IMPORT'!A:A,'SLAB-ROWS'!G414,'SAGE IMPORT'!B:B,'SLAB-ROWS'!H414,'SAGE IMPORT'!C:C,'SLAB-ROWS'!A414)</f>
        <v>0</v>
      </c>
      <c r="J414" s="198">
        <f>SUMIFS('SAGE IMPORT'!K:K,'SAGE IMPORT'!A:A,'SLAB-ROWS'!G414,'SAGE IMPORT'!B:B,'SLAB-ROWS'!H414,'SAGE IMPORT'!C:C,'SLAB-ROWS'!A414)</f>
        <v>0</v>
      </c>
      <c r="K414" s="199">
        <f>SUMIFS('SAGE IMPORT'!Q:Q,'SAGE IMPORT'!A:A,'SLAB-ROWS'!G414,'SAGE IMPORT'!B:B,'SLAB-ROWS'!H414,'SAGE IMPORT'!C:C,'SLAB-ROWS'!A414)</f>
        <v>0</v>
      </c>
      <c r="L414" s="199" t="s">
        <v>397</v>
      </c>
      <c r="M414" s="205">
        <f>SUMIFS('SAGE IMPORT'!E:E,'SAGE IMPORT'!A:A,'SLAB-ROWS'!G414,'SAGE IMPORT'!B:B,'SLAB-ROWS'!H414,'SAGE IMPORT'!C:C,'SLAB-ROWS'!A414)</f>
        <v>0</v>
      </c>
      <c r="N414" s="199" t="s">
        <v>391</v>
      </c>
    </row>
    <row r="415" spans="1:14" x14ac:dyDescent="0.2">
      <c r="A415" s="183" t="s">
        <v>504</v>
      </c>
      <c r="B415" s="184" t="s">
        <v>509</v>
      </c>
      <c r="C415" s="184"/>
      <c r="D415" s="185" t="str">
        <f t="shared" si="32"/>
        <v>****</v>
      </c>
      <c r="E415" s="185">
        <f t="shared" si="33"/>
        <v>43</v>
      </c>
      <c r="F415" s="185"/>
      <c r="G415" s="185" t="str">
        <f t="shared" si="34"/>
        <v>PLAN 1</v>
      </c>
      <c r="H415" s="186" t="str">
        <f t="shared" si="35"/>
        <v>ELV AC</v>
      </c>
      <c r="I415" s="197">
        <f>SUMIFS('SAGE IMPORT'!Y:Y,'SAGE IMPORT'!A:A,'SLAB-ROWS'!G415,'SAGE IMPORT'!B:B,'SLAB-ROWS'!H415,'SAGE IMPORT'!C:C,'SLAB-ROWS'!A415)</f>
        <v>0</v>
      </c>
      <c r="J415" s="198">
        <f>SUMIFS('SAGE IMPORT'!K:K,'SAGE IMPORT'!A:A,'SLAB-ROWS'!G415,'SAGE IMPORT'!B:B,'SLAB-ROWS'!H415,'SAGE IMPORT'!C:C,'SLAB-ROWS'!A415)</f>
        <v>0</v>
      </c>
      <c r="K415" s="199">
        <f>SUMIFS('SAGE IMPORT'!Q:Q,'SAGE IMPORT'!A:A,'SLAB-ROWS'!G415,'SAGE IMPORT'!B:B,'SLAB-ROWS'!H415,'SAGE IMPORT'!C:C,'SLAB-ROWS'!A415)</f>
        <v>0</v>
      </c>
      <c r="L415" s="199" t="s">
        <v>397</v>
      </c>
      <c r="M415" s="205">
        <f>SUMIFS('SAGE IMPORT'!E:E,'SAGE IMPORT'!A:A,'SLAB-ROWS'!G415,'SAGE IMPORT'!B:B,'SLAB-ROWS'!H415,'SAGE IMPORT'!C:C,'SLAB-ROWS'!A415)</f>
        <v>0</v>
      </c>
      <c r="N415" s="199" t="s">
        <v>391</v>
      </c>
    </row>
    <row r="416" spans="1:14" x14ac:dyDescent="0.2">
      <c r="A416" s="183" t="s">
        <v>41</v>
      </c>
      <c r="B416" s="184" t="s">
        <v>65</v>
      </c>
      <c r="C416" s="184"/>
      <c r="D416" s="185" t="str">
        <f>D410</f>
        <v>****</v>
      </c>
      <c r="E416" s="185">
        <f>E410</f>
        <v>43</v>
      </c>
      <c r="F416" s="185"/>
      <c r="G416" s="185" t="str">
        <f>G410</f>
        <v>PLAN 1</v>
      </c>
      <c r="H416" s="186" t="str">
        <f>H410</f>
        <v>ELV AC</v>
      </c>
      <c r="I416" s="197">
        <f>SUMIFS('SAGE IMPORT'!Y:Y,'SAGE IMPORT'!A:A,'SLAB-ROWS'!G416,'SAGE IMPORT'!B:B,'SLAB-ROWS'!H416,'SAGE IMPORT'!C:C,'SLAB-ROWS'!A416)</f>
        <v>67</v>
      </c>
      <c r="J416" s="198">
        <f>SUMIFS('SAGE IMPORT'!K:K,'SAGE IMPORT'!A:A,'SLAB-ROWS'!G416,'SAGE IMPORT'!B:B,'SLAB-ROWS'!H416,'SAGE IMPORT'!C:C,'SLAB-ROWS'!A416)</f>
        <v>0</v>
      </c>
      <c r="K416" s="199">
        <f>SUMIFS('SAGE IMPORT'!Q:Q,'SAGE IMPORT'!A:A,'SLAB-ROWS'!G416,'SAGE IMPORT'!B:B,'SLAB-ROWS'!H416,'SAGE IMPORT'!C:C,'SLAB-ROWS'!A416)</f>
        <v>4</v>
      </c>
      <c r="L416" s="199" t="s">
        <v>391</v>
      </c>
      <c r="M416" s="205">
        <f>SUMIFS('SAGE IMPORT'!E:E,'SAGE IMPORT'!A:A,'SLAB-ROWS'!G416,'SAGE IMPORT'!B:B,'SLAB-ROWS'!H416,'SAGE IMPORT'!C:C,'SLAB-ROWS'!A416)</f>
        <v>4</v>
      </c>
      <c r="N416" s="199" t="s">
        <v>391</v>
      </c>
    </row>
    <row r="417" spans="1:14" x14ac:dyDescent="0.2">
      <c r="A417" s="183" t="s">
        <v>498</v>
      </c>
      <c r="B417" s="184" t="s">
        <v>140</v>
      </c>
      <c r="C417" s="184"/>
      <c r="D417" s="185" t="str">
        <f t="shared" si="32"/>
        <v>****</v>
      </c>
      <c r="E417" s="185">
        <f t="shared" si="33"/>
        <v>43</v>
      </c>
      <c r="F417" s="185"/>
      <c r="G417" s="185" t="str">
        <f t="shared" si="34"/>
        <v>PLAN 1</v>
      </c>
      <c r="H417" s="186" t="str">
        <f t="shared" si="35"/>
        <v>ELV AC</v>
      </c>
      <c r="I417" s="197">
        <f>SUMIFS('SAGE IMPORT'!Y:Y,'SAGE IMPORT'!A:A,'SLAB-ROWS'!G417,'SAGE IMPORT'!B:B,'SLAB-ROWS'!H417,'SAGE IMPORT'!C:C,'SLAB-ROWS'!A417)</f>
        <v>0</v>
      </c>
      <c r="J417" s="198">
        <f>SUMIFS('SAGE IMPORT'!K:K,'SAGE IMPORT'!A:A,'SLAB-ROWS'!G417,'SAGE IMPORT'!B:B,'SLAB-ROWS'!H417,'SAGE IMPORT'!C:C,'SLAB-ROWS'!A417)</f>
        <v>0</v>
      </c>
      <c r="K417" s="199">
        <f>SUMIFS('SAGE IMPORT'!Q:Q,'SAGE IMPORT'!A:A,'SLAB-ROWS'!G417,'SAGE IMPORT'!B:B,'SLAB-ROWS'!H417,'SAGE IMPORT'!C:C,'SLAB-ROWS'!A417)</f>
        <v>0</v>
      </c>
      <c r="L417" s="199" t="s">
        <v>399</v>
      </c>
      <c r="M417" s="205">
        <f>SUMIFS('SAGE IMPORT'!E:E,'SAGE IMPORT'!A:A,'SLAB-ROWS'!G417,'SAGE IMPORT'!B:B,'SLAB-ROWS'!H417,'SAGE IMPORT'!C:C,'SLAB-ROWS'!A417)</f>
        <v>0</v>
      </c>
      <c r="N417" s="199" t="s">
        <v>399</v>
      </c>
    </row>
    <row r="418" spans="1:14" x14ac:dyDescent="0.2">
      <c r="A418" s="183" t="s">
        <v>42</v>
      </c>
      <c r="B418" s="184" t="s">
        <v>138</v>
      </c>
      <c r="C418" s="184"/>
      <c r="D418" s="185" t="str">
        <f t="shared" si="32"/>
        <v>****</v>
      </c>
      <c r="E418" s="185">
        <f t="shared" si="33"/>
        <v>43</v>
      </c>
      <c r="F418" s="185"/>
      <c r="G418" s="185" t="str">
        <f t="shared" si="34"/>
        <v>PLAN 1</v>
      </c>
      <c r="H418" s="186" t="str">
        <f t="shared" si="35"/>
        <v>ELV AC</v>
      </c>
      <c r="I418" s="197">
        <f>SUMIFS('SAGE IMPORT'!Y:Y,'SAGE IMPORT'!A:A,'SLAB-ROWS'!G418,'SAGE IMPORT'!B:B,'SLAB-ROWS'!H418,'SAGE IMPORT'!C:C,'SLAB-ROWS'!A418)</f>
        <v>320</v>
      </c>
      <c r="J418" s="198">
        <f>SUMIFS('SAGE IMPORT'!K:K,'SAGE IMPORT'!A:A,'SLAB-ROWS'!G418,'SAGE IMPORT'!B:B,'SLAB-ROWS'!H418,'SAGE IMPORT'!C:C,'SLAB-ROWS'!A418)</f>
        <v>0</v>
      </c>
      <c r="K418" s="199">
        <f>SUMIFS('SAGE IMPORT'!Q:Q,'SAGE IMPORT'!A:A,'SLAB-ROWS'!G418,'SAGE IMPORT'!B:B,'SLAB-ROWS'!H418,'SAGE IMPORT'!C:C,'SLAB-ROWS'!A418)</f>
        <v>13.57</v>
      </c>
      <c r="L418" s="199" t="s">
        <v>399</v>
      </c>
      <c r="M418" s="205">
        <f>SUMIFS('SAGE IMPORT'!E:E,'SAGE IMPORT'!A:A,'SLAB-ROWS'!G418,'SAGE IMPORT'!B:B,'SLAB-ROWS'!H418,'SAGE IMPORT'!C:C,'SLAB-ROWS'!A418)</f>
        <v>13.57</v>
      </c>
      <c r="N418" s="199" t="s">
        <v>399</v>
      </c>
    </row>
    <row r="419" spans="1:14" x14ac:dyDescent="0.2">
      <c r="A419" s="183" t="s">
        <v>77</v>
      </c>
      <c r="B419" s="184" t="s">
        <v>139</v>
      </c>
      <c r="C419" s="184"/>
      <c r="D419" s="185" t="str">
        <f t="shared" si="32"/>
        <v>****</v>
      </c>
      <c r="E419" s="185">
        <f t="shared" si="33"/>
        <v>43</v>
      </c>
      <c r="F419" s="185"/>
      <c r="G419" s="185" t="str">
        <f t="shared" si="34"/>
        <v>PLAN 1</v>
      </c>
      <c r="H419" s="186" t="str">
        <f t="shared" si="35"/>
        <v>ELV AC</v>
      </c>
      <c r="I419" s="197">
        <f>SUMIFS('SAGE IMPORT'!Y:Y,'SAGE IMPORT'!A:A,'SLAB-ROWS'!G419,'SAGE IMPORT'!B:B,'SLAB-ROWS'!H419,'SAGE IMPORT'!C:C,'SLAB-ROWS'!A419)</f>
        <v>0</v>
      </c>
      <c r="J419" s="198">
        <f>SUMIFS('SAGE IMPORT'!K:K,'SAGE IMPORT'!A:A,'SLAB-ROWS'!G419,'SAGE IMPORT'!B:B,'SLAB-ROWS'!H419,'SAGE IMPORT'!C:C,'SLAB-ROWS'!A419)</f>
        <v>0</v>
      </c>
      <c r="K419" s="199">
        <f>SUMIFS('SAGE IMPORT'!Q:Q,'SAGE IMPORT'!A:A,'SLAB-ROWS'!G419,'SAGE IMPORT'!B:B,'SLAB-ROWS'!H419,'SAGE IMPORT'!C:C,'SLAB-ROWS'!A419)</f>
        <v>0</v>
      </c>
      <c r="L419" s="199" t="s">
        <v>399</v>
      </c>
      <c r="M419" s="205">
        <f>SUMIFS('SAGE IMPORT'!E:E,'SAGE IMPORT'!A:A,'SLAB-ROWS'!G419,'SAGE IMPORT'!B:B,'SLAB-ROWS'!H419,'SAGE IMPORT'!C:C,'SLAB-ROWS'!A419)</f>
        <v>0</v>
      </c>
      <c r="N419" s="199" t="s">
        <v>399</v>
      </c>
    </row>
    <row r="420" spans="1:14" x14ac:dyDescent="0.2">
      <c r="A420" s="183" t="s">
        <v>43</v>
      </c>
      <c r="B420" s="184" t="s">
        <v>141</v>
      </c>
      <c r="C420" s="184"/>
      <c r="D420" s="185" t="str">
        <f t="shared" si="32"/>
        <v>****</v>
      </c>
      <c r="E420" s="185">
        <f t="shared" si="33"/>
        <v>43</v>
      </c>
      <c r="F420" s="185"/>
      <c r="G420" s="185" t="str">
        <f t="shared" si="34"/>
        <v>PLAN 1</v>
      </c>
      <c r="H420" s="186" t="str">
        <f t="shared" si="35"/>
        <v>ELV AC</v>
      </c>
      <c r="I420" s="197">
        <f>SUMIFS('SAGE IMPORT'!Y:Y,'SAGE IMPORT'!A:A,'SLAB-ROWS'!G420,'SAGE IMPORT'!B:B,'SLAB-ROWS'!H420,'SAGE IMPORT'!C:C,'SLAB-ROWS'!A420)</f>
        <v>181</v>
      </c>
      <c r="J420" s="198">
        <f>SUMIFS('SAGE IMPORT'!K:K,'SAGE IMPORT'!A:A,'SLAB-ROWS'!G420,'SAGE IMPORT'!B:B,'SLAB-ROWS'!H420,'SAGE IMPORT'!C:C,'SLAB-ROWS'!A420)</f>
        <v>0</v>
      </c>
      <c r="K420" s="199">
        <f>SUMIFS('SAGE IMPORT'!Q:Q,'SAGE IMPORT'!A:A,'SLAB-ROWS'!G420,'SAGE IMPORT'!B:B,'SLAB-ROWS'!H420,'SAGE IMPORT'!C:C,'SLAB-ROWS'!A420)</f>
        <v>1.84</v>
      </c>
      <c r="L420" s="199" t="s">
        <v>391</v>
      </c>
      <c r="M420" s="205">
        <f>SUMIFS('SAGE IMPORT'!E:E,'SAGE IMPORT'!A:A,'SLAB-ROWS'!G420,'SAGE IMPORT'!B:B,'SLAB-ROWS'!H420,'SAGE IMPORT'!C:C,'SLAB-ROWS'!A420)</f>
        <v>2663.7</v>
      </c>
      <c r="N420" s="199" t="s">
        <v>391</v>
      </c>
    </row>
    <row r="421" spans="1:14" x14ac:dyDescent="0.2">
      <c r="A421" s="183"/>
      <c r="B421" s="184"/>
      <c r="C421" s="184"/>
      <c r="D421" s="185" t="str">
        <f t="shared" si="32"/>
        <v>****</v>
      </c>
      <c r="E421" s="185">
        <f t="shared" si="33"/>
        <v>43</v>
      </c>
      <c r="F421" s="185"/>
      <c r="G421" s="185" t="str">
        <f t="shared" si="34"/>
        <v>PLAN 1</v>
      </c>
      <c r="H421" s="186" t="str">
        <f t="shared" si="35"/>
        <v>ELV AC</v>
      </c>
      <c r="I421" s="197">
        <f>SUMIFS('SAGE IMPORT'!Y:Y,'SAGE IMPORT'!A:A,'SLAB-ROWS'!G421,'SAGE IMPORT'!B:B,'SLAB-ROWS'!H421,'SAGE IMPORT'!C:C,'SLAB-ROWS'!A421)</f>
        <v>0</v>
      </c>
      <c r="J421" s="198">
        <f>SUMIFS('SAGE IMPORT'!K:K,'SAGE IMPORT'!A:A,'SLAB-ROWS'!G421,'SAGE IMPORT'!B:B,'SLAB-ROWS'!H421,'SAGE IMPORT'!C:C,'SLAB-ROWS'!A421)</f>
        <v>0</v>
      </c>
      <c r="K421" s="199">
        <f>SUMIFS('SAGE IMPORT'!Q:Q,'SAGE IMPORT'!A:A,'SLAB-ROWS'!G421,'SAGE IMPORT'!B:B,'SLAB-ROWS'!H421,'SAGE IMPORT'!C:C,'SLAB-ROWS'!A421)</f>
        <v>0</v>
      </c>
      <c r="L421" s="199"/>
      <c r="M421" s="205">
        <f>SUMIFS('SAGE IMPORT'!E:E,'SAGE IMPORT'!A:A,'SLAB-ROWS'!G421,'SAGE IMPORT'!B:B,'SLAB-ROWS'!H421,'SAGE IMPORT'!C:C,'SLAB-ROWS'!A421)</f>
        <v>0</v>
      </c>
      <c r="N421" s="199"/>
    </row>
    <row r="422" spans="1:14" x14ac:dyDescent="0.2">
      <c r="A422" s="183" t="s">
        <v>44</v>
      </c>
      <c r="B422" s="184" t="s">
        <v>69</v>
      </c>
      <c r="C422" s="184"/>
      <c r="D422" s="185" t="str">
        <f t="shared" si="32"/>
        <v>****</v>
      </c>
      <c r="E422" s="185">
        <f t="shared" si="33"/>
        <v>43</v>
      </c>
      <c r="F422" s="185"/>
      <c r="G422" s="185" t="str">
        <f t="shared" si="34"/>
        <v>PLAN 1</v>
      </c>
      <c r="H422" s="186" t="str">
        <f t="shared" si="35"/>
        <v>ELV AC</v>
      </c>
      <c r="I422" s="197">
        <f>SUMIFS('SAGE IMPORT'!Y:Y,'SAGE IMPORT'!A:A,'SLAB-ROWS'!G422,'SAGE IMPORT'!B:B,'SLAB-ROWS'!H422,'SAGE IMPORT'!C:C,'SLAB-ROWS'!A422)</f>
        <v>913</v>
      </c>
      <c r="J422" s="198">
        <f>SUMIFS('SAGE IMPORT'!K:K,'SAGE IMPORT'!A:A,'SLAB-ROWS'!G422,'SAGE IMPORT'!B:B,'SLAB-ROWS'!H422,'SAGE IMPORT'!C:C,'SLAB-ROWS'!A422)</f>
        <v>38.049999999999997</v>
      </c>
      <c r="K422" s="199">
        <f>SUMIFS('SAGE IMPORT'!Q:Q,'SAGE IMPORT'!A:A,'SLAB-ROWS'!G422,'SAGE IMPORT'!B:B,'SLAB-ROWS'!H422,'SAGE IMPORT'!C:C,'SLAB-ROWS'!A422)</f>
        <v>0</v>
      </c>
      <c r="L422" s="199" t="s">
        <v>391</v>
      </c>
      <c r="M422" s="205">
        <f>SUMIFS('SAGE IMPORT'!E:E,'SAGE IMPORT'!A:A,'SLAB-ROWS'!G422,'SAGE IMPORT'!B:B,'SLAB-ROWS'!H422,'SAGE IMPORT'!C:C,'SLAB-ROWS'!A422)</f>
        <v>1331.85</v>
      </c>
      <c r="N422" s="199" t="s">
        <v>391</v>
      </c>
    </row>
    <row r="423" spans="1:14" x14ac:dyDescent="0.2">
      <c r="A423" s="183" t="s">
        <v>45</v>
      </c>
      <c r="B423" s="184" t="s">
        <v>46</v>
      </c>
      <c r="C423" s="184"/>
      <c r="D423" s="185" t="str">
        <f t="shared" si="32"/>
        <v>****</v>
      </c>
      <c r="E423" s="185">
        <f t="shared" si="33"/>
        <v>43</v>
      </c>
      <c r="F423" s="185"/>
      <c r="G423" s="185" t="str">
        <f t="shared" si="34"/>
        <v>PLAN 1</v>
      </c>
      <c r="H423" s="186" t="str">
        <f t="shared" si="35"/>
        <v>ELV AC</v>
      </c>
      <c r="I423" s="197">
        <f>SUMIFS('SAGE IMPORT'!Y:Y,'SAGE IMPORT'!A:A,'SLAB-ROWS'!G423,'SAGE IMPORT'!B:B,'SLAB-ROWS'!H423,'SAGE IMPORT'!C:C,'SLAB-ROWS'!A423)</f>
        <v>146</v>
      </c>
      <c r="J423" s="198">
        <f>SUMIFS('SAGE IMPORT'!K:K,'SAGE IMPORT'!A:A,'SLAB-ROWS'!G423,'SAGE IMPORT'!B:B,'SLAB-ROWS'!H423,'SAGE IMPORT'!C:C,'SLAB-ROWS'!A423)</f>
        <v>7.4</v>
      </c>
      <c r="K423" s="199">
        <f>SUMIFS('SAGE IMPORT'!Q:Q,'SAGE IMPORT'!A:A,'SLAB-ROWS'!G423,'SAGE IMPORT'!B:B,'SLAB-ROWS'!H423,'SAGE IMPORT'!C:C,'SLAB-ROWS'!A423)</f>
        <v>0</v>
      </c>
      <c r="L423" s="199" t="s">
        <v>391</v>
      </c>
      <c r="M423" s="205">
        <f>SUMIFS('SAGE IMPORT'!E:E,'SAGE IMPORT'!A:A,'SLAB-ROWS'!G423,'SAGE IMPORT'!B:B,'SLAB-ROWS'!H423,'SAGE IMPORT'!C:C,'SLAB-ROWS'!A423)</f>
        <v>1331.85</v>
      </c>
      <c r="N423" s="199" t="s">
        <v>391</v>
      </c>
    </row>
    <row r="424" spans="1:14" x14ac:dyDescent="0.2">
      <c r="A424" s="183" t="s">
        <v>142</v>
      </c>
      <c r="B424" s="184" t="s">
        <v>143</v>
      </c>
      <c r="C424" s="184"/>
      <c r="D424" s="185" t="str">
        <f t="shared" si="32"/>
        <v>****</v>
      </c>
      <c r="E424" s="185">
        <f t="shared" si="33"/>
        <v>43</v>
      </c>
      <c r="F424" s="185"/>
      <c r="G424" s="185" t="str">
        <f t="shared" si="34"/>
        <v>PLAN 1</v>
      </c>
      <c r="H424" s="186" t="str">
        <f t="shared" si="35"/>
        <v>ELV AC</v>
      </c>
      <c r="I424" s="197">
        <f>SUMIFS('SAGE IMPORT'!Y:Y,'SAGE IMPORT'!A:A,'SLAB-ROWS'!G424,'SAGE IMPORT'!B:B,'SLAB-ROWS'!H424,'SAGE IMPORT'!C:C,'SLAB-ROWS'!A424)</f>
        <v>0</v>
      </c>
      <c r="J424" s="198">
        <f>SUMIFS('SAGE IMPORT'!K:K,'SAGE IMPORT'!A:A,'SLAB-ROWS'!G424,'SAGE IMPORT'!B:B,'SLAB-ROWS'!H424,'SAGE IMPORT'!C:C,'SLAB-ROWS'!A424)</f>
        <v>0</v>
      </c>
      <c r="K424" s="199">
        <f>SUMIFS('SAGE IMPORT'!Q:Q,'SAGE IMPORT'!A:A,'SLAB-ROWS'!G424,'SAGE IMPORT'!B:B,'SLAB-ROWS'!H424,'SAGE IMPORT'!C:C,'SLAB-ROWS'!A424)</f>
        <v>0</v>
      </c>
      <c r="L424" s="199" t="s">
        <v>354</v>
      </c>
      <c r="M424" s="205">
        <f>SUMIFS('SAGE IMPORT'!E:E,'SAGE IMPORT'!A:A,'SLAB-ROWS'!G424,'SAGE IMPORT'!B:B,'SLAB-ROWS'!H424,'SAGE IMPORT'!C:C,'SLAB-ROWS'!A424)</f>
        <v>0</v>
      </c>
      <c r="N424" s="199" t="s">
        <v>354</v>
      </c>
    </row>
    <row r="425" spans="1:14" x14ac:dyDescent="0.2">
      <c r="A425" s="183" t="s">
        <v>144</v>
      </c>
      <c r="B425" s="184" t="s">
        <v>145</v>
      </c>
      <c r="C425" s="184"/>
      <c r="D425" s="185" t="str">
        <f t="shared" si="32"/>
        <v>****</v>
      </c>
      <c r="E425" s="185">
        <f t="shared" si="33"/>
        <v>43</v>
      </c>
      <c r="F425" s="185"/>
      <c r="G425" s="185" t="str">
        <f t="shared" si="34"/>
        <v>PLAN 1</v>
      </c>
      <c r="H425" s="186" t="str">
        <f t="shared" si="35"/>
        <v>ELV AC</v>
      </c>
      <c r="I425" s="197">
        <f>SUMIFS('SAGE IMPORT'!Y:Y,'SAGE IMPORT'!A:A,'SLAB-ROWS'!G425,'SAGE IMPORT'!B:B,'SLAB-ROWS'!H425,'SAGE IMPORT'!C:C,'SLAB-ROWS'!A425)</f>
        <v>0</v>
      </c>
      <c r="J425" s="198">
        <f>SUMIFS('SAGE IMPORT'!K:K,'SAGE IMPORT'!A:A,'SLAB-ROWS'!G425,'SAGE IMPORT'!B:B,'SLAB-ROWS'!H425,'SAGE IMPORT'!C:C,'SLAB-ROWS'!A425)</f>
        <v>0</v>
      </c>
      <c r="K425" s="199">
        <f>SUMIFS('SAGE IMPORT'!Q:Q,'SAGE IMPORT'!A:A,'SLAB-ROWS'!G425,'SAGE IMPORT'!B:B,'SLAB-ROWS'!H425,'SAGE IMPORT'!C:C,'SLAB-ROWS'!A425)</f>
        <v>0</v>
      </c>
      <c r="L425" s="199" t="s">
        <v>391</v>
      </c>
      <c r="M425" s="205">
        <f>SUMIFS('SAGE IMPORT'!E:E,'SAGE IMPORT'!A:A,'SLAB-ROWS'!G425,'SAGE IMPORT'!B:B,'SLAB-ROWS'!H425,'SAGE IMPORT'!C:C,'SLAB-ROWS'!A425)</f>
        <v>0</v>
      </c>
      <c r="N425" s="199" t="s">
        <v>391</v>
      </c>
    </row>
    <row r="426" spans="1:14" x14ac:dyDescent="0.2">
      <c r="A426" s="183" t="s">
        <v>47</v>
      </c>
      <c r="B426" s="184" t="s">
        <v>66</v>
      </c>
      <c r="C426" s="184"/>
      <c r="D426" s="185" t="str">
        <f t="shared" ref="D426:D437" si="36">D425</f>
        <v>****</v>
      </c>
      <c r="E426" s="185">
        <f t="shared" ref="E426:E437" si="37">E425</f>
        <v>43</v>
      </c>
      <c r="F426" s="185"/>
      <c r="G426" s="185" t="str">
        <f t="shared" ref="G426:G437" si="38">G425</f>
        <v>PLAN 1</v>
      </c>
      <c r="H426" s="186" t="str">
        <f t="shared" ref="H426:H437" si="39">H425</f>
        <v>ELV AC</v>
      </c>
      <c r="I426" s="197">
        <f>SUMIFS('SAGE IMPORT'!Y:Y,'SAGE IMPORT'!A:A,'SLAB-ROWS'!G426,'SAGE IMPORT'!B:B,'SLAB-ROWS'!H426,'SAGE IMPORT'!C:C,'SLAB-ROWS'!A426)</f>
        <v>6214</v>
      </c>
      <c r="J426" s="198">
        <f>SUMIFS('SAGE IMPORT'!K:K,'SAGE IMPORT'!A:A,'SLAB-ROWS'!G426,'SAGE IMPORT'!B:B,'SLAB-ROWS'!H426,'SAGE IMPORT'!C:C,'SLAB-ROWS'!A426)</f>
        <v>0</v>
      </c>
      <c r="K426" s="199">
        <f>SUMIFS('SAGE IMPORT'!Q:Q,'SAGE IMPORT'!A:A,'SLAB-ROWS'!G426,'SAGE IMPORT'!B:B,'SLAB-ROWS'!H426,'SAGE IMPORT'!C:C,'SLAB-ROWS'!A426)</f>
        <v>58.46</v>
      </c>
      <c r="L426" s="199" t="s">
        <v>395</v>
      </c>
      <c r="M426" s="205">
        <f>SUMIFS('SAGE IMPORT'!E:E,'SAGE IMPORT'!A:A,'SLAB-ROWS'!G426,'SAGE IMPORT'!B:B,'SLAB-ROWS'!H426,'SAGE IMPORT'!C:C,'SLAB-ROWS'!A426)</f>
        <v>58.46</v>
      </c>
      <c r="N426" s="199" t="s">
        <v>395</v>
      </c>
    </row>
    <row r="427" spans="1:14" x14ac:dyDescent="0.2">
      <c r="A427" s="183"/>
      <c r="B427" s="451" t="s">
        <v>622</v>
      </c>
      <c r="C427" s="452"/>
      <c r="D427" s="453"/>
      <c r="E427" s="453"/>
      <c r="F427" s="453"/>
      <c r="G427" s="453" t="str">
        <f t="shared" si="38"/>
        <v>PLAN 1</v>
      </c>
      <c r="H427" s="454" t="str">
        <f t="shared" si="39"/>
        <v>ELV AC</v>
      </c>
      <c r="I427" s="455"/>
      <c r="J427" s="456"/>
      <c r="K427" s="457">
        <f>SUMIFS('SAGE IMPORT'!Q:Q,'SAGE IMPORT'!A:A,'SLAB-ROWS'!G427,'SAGE IMPORT'!B:B,'SLAB-ROWS'!H427,'SAGE IMPORT'!D:D,'SLAB-ROWS'!B427)</f>
        <v>3.51</v>
      </c>
      <c r="L427" s="457" t="s">
        <v>395</v>
      </c>
      <c r="M427" s="458"/>
      <c r="N427" s="457"/>
    </row>
    <row r="428" spans="1:14" x14ac:dyDescent="0.2">
      <c r="A428" s="183" t="s">
        <v>48</v>
      </c>
      <c r="B428" s="184" t="s">
        <v>67</v>
      </c>
      <c r="C428" s="184"/>
      <c r="D428" s="185" t="str">
        <f>D426</f>
        <v>****</v>
      </c>
      <c r="E428" s="185">
        <f>E426</f>
        <v>43</v>
      </c>
      <c r="F428" s="185"/>
      <c r="G428" s="185" t="str">
        <f>G426</f>
        <v>PLAN 1</v>
      </c>
      <c r="H428" s="186" t="str">
        <f>H426</f>
        <v>ELV AC</v>
      </c>
      <c r="I428" s="197">
        <f>SUMIFS('SAGE IMPORT'!Y:Y,'SAGE IMPORT'!A:A,'SLAB-ROWS'!G428,'SAGE IMPORT'!B:B,'SLAB-ROWS'!H428,'SAGE IMPORT'!C:C,'SLAB-ROWS'!A428)</f>
        <v>38</v>
      </c>
      <c r="J428" s="198">
        <f>SUMIFS('SAGE IMPORT'!K:K,'SAGE IMPORT'!A:A,'SLAB-ROWS'!G428,'SAGE IMPORT'!B:B,'SLAB-ROWS'!H428,'SAGE IMPORT'!C:C,'SLAB-ROWS'!A428)</f>
        <v>0</v>
      </c>
      <c r="K428" s="199">
        <f>SUMIFS('SAGE IMPORT'!Q:Q,'SAGE IMPORT'!A:A,'SLAB-ROWS'!G428,'SAGE IMPORT'!B:B,'SLAB-ROWS'!H428,'SAGE IMPORT'!C:C,'SLAB-ROWS'!A428)</f>
        <v>5.33</v>
      </c>
      <c r="L428" s="199" t="s">
        <v>391</v>
      </c>
      <c r="M428" s="205">
        <f>SUMIFS('SAGE IMPORT'!E:E,'SAGE IMPORT'!A:A,'SLAB-ROWS'!G428,'SAGE IMPORT'!B:B,'SLAB-ROWS'!H428,'SAGE IMPORT'!C:C,'SLAB-ROWS'!A428)</f>
        <v>5.33</v>
      </c>
      <c r="N428" s="199" t="s">
        <v>391</v>
      </c>
    </row>
    <row r="429" spans="1:14" x14ac:dyDescent="0.2">
      <c r="A429" s="183" t="s">
        <v>146</v>
      </c>
      <c r="B429" s="184" t="s">
        <v>147</v>
      </c>
      <c r="C429" s="184"/>
      <c r="D429" s="185" t="str">
        <f t="shared" si="36"/>
        <v>****</v>
      </c>
      <c r="E429" s="185">
        <f t="shared" si="37"/>
        <v>43</v>
      </c>
      <c r="F429" s="185"/>
      <c r="G429" s="185" t="str">
        <f t="shared" si="38"/>
        <v>PLAN 1</v>
      </c>
      <c r="H429" s="186" t="str">
        <f t="shared" si="39"/>
        <v>ELV AC</v>
      </c>
      <c r="I429" s="197">
        <f>SUMIFS('SAGE IMPORT'!Y:Y,'SAGE IMPORT'!A:A,'SLAB-ROWS'!G429,'SAGE IMPORT'!B:B,'SLAB-ROWS'!H429,'SAGE IMPORT'!C:C,'SLAB-ROWS'!A429)</f>
        <v>0</v>
      </c>
      <c r="J429" s="198">
        <f>SUMIFS('SAGE IMPORT'!K:K,'SAGE IMPORT'!A:A,'SLAB-ROWS'!G429,'SAGE IMPORT'!B:B,'SLAB-ROWS'!H429,'SAGE IMPORT'!C:C,'SLAB-ROWS'!A429)</f>
        <v>0</v>
      </c>
      <c r="K429" s="199">
        <f>SUMIFS('SAGE IMPORT'!Q:Q,'SAGE IMPORT'!A:A,'SLAB-ROWS'!G429,'SAGE IMPORT'!B:B,'SLAB-ROWS'!H429,'SAGE IMPORT'!C:C,'SLAB-ROWS'!A429)</f>
        <v>0</v>
      </c>
      <c r="L429" s="199" t="s">
        <v>393</v>
      </c>
      <c r="M429" s="205">
        <f>SUMIFS('SAGE IMPORT'!E:E,'SAGE IMPORT'!A:A,'SLAB-ROWS'!G429,'SAGE IMPORT'!B:B,'SLAB-ROWS'!H429,'SAGE IMPORT'!C:C,'SLAB-ROWS'!A429)</f>
        <v>0</v>
      </c>
      <c r="N429" s="199" t="s">
        <v>393</v>
      </c>
    </row>
    <row r="430" spans="1:14" x14ac:dyDescent="0.2">
      <c r="A430" s="183" t="s">
        <v>148</v>
      </c>
      <c r="B430" s="184" t="s">
        <v>149</v>
      </c>
      <c r="C430" s="184"/>
      <c r="D430" s="185" t="str">
        <f t="shared" si="36"/>
        <v>****</v>
      </c>
      <c r="E430" s="185">
        <f t="shared" si="37"/>
        <v>43</v>
      </c>
      <c r="F430" s="185"/>
      <c r="G430" s="185" t="str">
        <f t="shared" si="38"/>
        <v>PLAN 1</v>
      </c>
      <c r="H430" s="186" t="str">
        <f t="shared" si="39"/>
        <v>ELV AC</v>
      </c>
      <c r="I430" s="197">
        <f>SUMIFS('SAGE IMPORT'!Y:Y,'SAGE IMPORT'!A:A,'SLAB-ROWS'!G430,'SAGE IMPORT'!B:B,'SLAB-ROWS'!H430,'SAGE IMPORT'!C:C,'SLAB-ROWS'!A430)</f>
        <v>0</v>
      </c>
      <c r="J430" s="198">
        <f>SUMIFS('SAGE IMPORT'!K:K,'SAGE IMPORT'!A:A,'SLAB-ROWS'!G430,'SAGE IMPORT'!B:B,'SLAB-ROWS'!H430,'SAGE IMPORT'!C:C,'SLAB-ROWS'!A430)</f>
        <v>0</v>
      </c>
      <c r="K430" s="199">
        <f>SUMIFS('SAGE IMPORT'!Q:Q,'SAGE IMPORT'!A:A,'SLAB-ROWS'!G430,'SAGE IMPORT'!B:B,'SLAB-ROWS'!H430,'SAGE IMPORT'!C:C,'SLAB-ROWS'!A430)</f>
        <v>0</v>
      </c>
      <c r="L430" s="199" t="s">
        <v>391</v>
      </c>
      <c r="M430" s="205">
        <f>SUMIFS('SAGE IMPORT'!E:E,'SAGE IMPORT'!A:A,'SLAB-ROWS'!G430,'SAGE IMPORT'!B:B,'SLAB-ROWS'!H430,'SAGE IMPORT'!C:C,'SLAB-ROWS'!A430)</f>
        <v>0</v>
      </c>
      <c r="N430" s="199" t="s">
        <v>391</v>
      </c>
    </row>
    <row r="431" spans="1:14" x14ac:dyDescent="0.2">
      <c r="A431" s="183" t="s">
        <v>150</v>
      </c>
      <c r="B431" s="184" t="s">
        <v>151</v>
      </c>
      <c r="C431" s="184"/>
      <c r="D431" s="185" t="str">
        <f t="shared" si="36"/>
        <v>****</v>
      </c>
      <c r="E431" s="185">
        <f t="shared" si="37"/>
        <v>43</v>
      </c>
      <c r="F431" s="185"/>
      <c r="G431" s="185" t="str">
        <f t="shared" si="38"/>
        <v>PLAN 1</v>
      </c>
      <c r="H431" s="186" t="str">
        <f t="shared" si="39"/>
        <v>ELV AC</v>
      </c>
      <c r="I431" s="197">
        <f>SUMIFS('SAGE IMPORT'!Y:Y,'SAGE IMPORT'!A:A,'SLAB-ROWS'!G431,'SAGE IMPORT'!B:B,'SLAB-ROWS'!H431,'SAGE IMPORT'!C:C,'SLAB-ROWS'!A431)</f>
        <v>0</v>
      </c>
      <c r="J431" s="198">
        <f>SUMIFS('SAGE IMPORT'!K:K,'SAGE IMPORT'!A:A,'SLAB-ROWS'!G431,'SAGE IMPORT'!B:B,'SLAB-ROWS'!H431,'SAGE IMPORT'!C:C,'SLAB-ROWS'!A431)</f>
        <v>0</v>
      </c>
      <c r="K431" s="199">
        <f>SUMIFS('SAGE IMPORT'!Q:Q,'SAGE IMPORT'!A:A,'SLAB-ROWS'!G431,'SAGE IMPORT'!B:B,'SLAB-ROWS'!H431,'SAGE IMPORT'!C:C,'SLAB-ROWS'!A431)</f>
        <v>0</v>
      </c>
      <c r="L431" s="199" t="s">
        <v>391</v>
      </c>
      <c r="M431" s="205">
        <f>SUMIFS('SAGE IMPORT'!E:E,'SAGE IMPORT'!A:A,'SLAB-ROWS'!G431,'SAGE IMPORT'!B:B,'SLAB-ROWS'!H431,'SAGE IMPORT'!C:C,'SLAB-ROWS'!A431)</f>
        <v>0</v>
      </c>
      <c r="N431" s="199" t="s">
        <v>391</v>
      </c>
    </row>
    <row r="432" spans="1:14" x14ac:dyDescent="0.2">
      <c r="A432" s="183" t="s">
        <v>55</v>
      </c>
      <c r="B432" s="184" t="s">
        <v>56</v>
      </c>
      <c r="C432" s="184"/>
      <c r="D432" s="185" t="str">
        <f t="shared" si="36"/>
        <v>****</v>
      </c>
      <c r="E432" s="185">
        <f t="shared" si="37"/>
        <v>43</v>
      </c>
      <c r="F432" s="185"/>
      <c r="G432" s="185" t="str">
        <f t="shared" si="38"/>
        <v>PLAN 1</v>
      </c>
      <c r="H432" s="186" t="str">
        <f t="shared" si="39"/>
        <v>ELV AC</v>
      </c>
      <c r="I432" s="197">
        <f>SUMIFS('SAGE IMPORT'!Y:Y,'SAGE IMPORT'!A:A,'SLAB-ROWS'!G432,'SAGE IMPORT'!B:B,'SLAB-ROWS'!H432,'SAGE IMPORT'!C:C,'SLAB-ROWS'!A432)</f>
        <v>380</v>
      </c>
      <c r="J432" s="198">
        <f>SUMIFS('SAGE IMPORT'!K:K,'SAGE IMPORT'!A:A,'SLAB-ROWS'!G432,'SAGE IMPORT'!B:B,'SLAB-ROWS'!H432,'SAGE IMPORT'!C:C,'SLAB-ROWS'!A432)</f>
        <v>0</v>
      </c>
      <c r="K432" s="199">
        <f>SUMIFS('SAGE IMPORT'!Q:Q,'SAGE IMPORT'!A:A,'SLAB-ROWS'!G432,'SAGE IMPORT'!B:B,'SLAB-ROWS'!H432,'SAGE IMPORT'!C:C,'SLAB-ROWS'!A432)</f>
        <v>0</v>
      </c>
      <c r="L432" s="199" t="s">
        <v>395</v>
      </c>
      <c r="M432" s="205">
        <f>SUMIFS('SAGE IMPORT'!E:E,'SAGE IMPORT'!A:A,'SLAB-ROWS'!G432,'SAGE IMPORT'!B:B,'SLAB-ROWS'!H432,'SAGE IMPORT'!C:C,'SLAB-ROWS'!A432)</f>
        <v>58.46</v>
      </c>
      <c r="N432" s="199" t="s">
        <v>395</v>
      </c>
    </row>
    <row r="433" spans="1:14" x14ac:dyDescent="0.2">
      <c r="A433" s="183" t="s">
        <v>152</v>
      </c>
      <c r="B433" s="184" t="s">
        <v>153</v>
      </c>
      <c r="C433" s="184"/>
      <c r="D433" s="185" t="str">
        <f t="shared" si="36"/>
        <v>****</v>
      </c>
      <c r="E433" s="185">
        <f t="shared" si="37"/>
        <v>43</v>
      </c>
      <c r="F433" s="185"/>
      <c r="G433" s="185" t="str">
        <f t="shared" si="38"/>
        <v>PLAN 1</v>
      </c>
      <c r="H433" s="186" t="str">
        <f t="shared" si="39"/>
        <v>ELV AC</v>
      </c>
      <c r="I433" s="197">
        <f>SUMIFS('SAGE IMPORT'!Y:Y,'SAGE IMPORT'!A:A,'SLAB-ROWS'!G433,'SAGE IMPORT'!B:B,'SLAB-ROWS'!H433,'SAGE IMPORT'!C:C,'SLAB-ROWS'!A433)</f>
        <v>0</v>
      </c>
      <c r="J433" s="198">
        <f>SUMIFS('SAGE IMPORT'!K:K,'SAGE IMPORT'!A:A,'SLAB-ROWS'!G433,'SAGE IMPORT'!B:B,'SLAB-ROWS'!H433,'SAGE IMPORT'!C:C,'SLAB-ROWS'!A433)</f>
        <v>0</v>
      </c>
      <c r="K433" s="199">
        <f>SUMIFS('SAGE IMPORT'!Q:Q,'SAGE IMPORT'!A:A,'SLAB-ROWS'!G433,'SAGE IMPORT'!B:B,'SLAB-ROWS'!H433,'SAGE IMPORT'!C:C,'SLAB-ROWS'!A433)</f>
        <v>0</v>
      </c>
      <c r="L433" s="199" t="s">
        <v>399</v>
      </c>
      <c r="M433" s="205">
        <f>SUMIFS('SAGE IMPORT'!E:E,'SAGE IMPORT'!A:A,'SLAB-ROWS'!G433,'SAGE IMPORT'!B:B,'SLAB-ROWS'!H433,'SAGE IMPORT'!C:C,'SLAB-ROWS'!A433)</f>
        <v>0</v>
      </c>
      <c r="N433" s="199" t="s">
        <v>399</v>
      </c>
    </row>
    <row r="434" spans="1:14" x14ac:dyDescent="0.2">
      <c r="A434" s="183"/>
      <c r="B434" s="184"/>
      <c r="C434" s="184"/>
      <c r="D434" s="185" t="str">
        <f t="shared" si="36"/>
        <v>****</v>
      </c>
      <c r="E434" s="185">
        <f t="shared" si="37"/>
        <v>43</v>
      </c>
      <c r="F434" s="185"/>
      <c r="G434" s="185" t="str">
        <f t="shared" si="38"/>
        <v>PLAN 1</v>
      </c>
      <c r="H434" s="186" t="str">
        <f t="shared" si="39"/>
        <v>ELV AC</v>
      </c>
      <c r="I434" s="197">
        <f>SUMIFS('SAGE IMPORT'!Y:Y,'SAGE IMPORT'!A:A,'SLAB-ROWS'!G434,'SAGE IMPORT'!B:B,'SLAB-ROWS'!H434,'SAGE IMPORT'!C:C,'SLAB-ROWS'!A434)</f>
        <v>0</v>
      </c>
      <c r="J434" s="198">
        <f>SUMIFS('SAGE IMPORT'!K:K,'SAGE IMPORT'!A:A,'SLAB-ROWS'!G434,'SAGE IMPORT'!B:B,'SLAB-ROWS'!H434,'SAGE IMPORT'!C:C,'SLAB-ROWS'!A434)</f>
        <v>0</v>
      </c>
      <c r="K434" s="199">
        <f>SUMIFS('SAGE IMPORT'!Q:Q,'SAGE IMPORT'!A:A,'SLAB-ROWS'!G434,'SAGE IMPORT'!B:B,'SLAB-ROWS'!H434,'SAGE IMPORT'!C:C,'SLAB-ROWS'!A434)</f>
        <v>0</v>
      </c>
      <c r="L434" s="199"/>
      <c r="M434" s="205">
        <f>SUMIFS('SAGE IMPORT'!E:E,'SAGE IMPORT'!A:A,'SLAB-ROWS'!G434,'SAGE IMPORT'!B:B,'SLAB-ROWS'!H434,'SAGE IMPORT'!C:C,'SLAB-ROWS'!A434)</f>
        <v>0</v>
      </c>
      <c r="N434" s="199"/>
    </row>
    <row r="435" spans="1:14" x14ac:dyDescent="0.2">
      <c r="A435" s="183" t="s">
        <v>49</v>
      </c>
      <c r="B435" s="184" t="s">
        <v>50</v>
      </c>
      <c r="C435" s="184"/>
      <c r="D435" s="185" t="str">
        <f t="shared" si="36"/>
        <v>****</v>
      </c>
      <c r="E435" s="185">
        <f t="shared" si="37"/>
        <v>43</v>
      </c>
      <c r="F435" s="185"/>
      <c r="G435" s="185" t="str">
        <f t="shared" si="38"/>
        <v>PLAN 1</v>
      </c>
      <c r="H435" s="186" t="str">
        <f t="shared" si="39"/>
        <v>ELV AC</v>
      </c>
      <c r="I435" s="197">
        <f>SUMIFS('SAGE IMPORT'!Y:Y,'SAGE IMPORT'!A:A,'SLAB-ROWS'!G435,'SAGE IMPORT'!B:B,'SLAB-ROWS'!H435,'SAGE IMPORT'!C:C,'SLAB-ROWS'!A435)</f>
        <v>29</v>
      </c>
      <c r="J435" s="198">
        <f>SUMIFS('SAGE IMPORT'!K:K,'SAGE IMPORT'!A:A,'SLAB-ROWS'!G435,'SAGE IMPORT'!B:B,'SLAB-ROWS'!H435,'SAGE IMPORT'!C:C,'SLAB-ROWS'!A435)</f>
        <v>0.67</v>
      </c>
      <c r="K435" s="199">
        <f>SUMIFS('SAGE IMPORT'!Q:Q,'SAGE IMPORT'!A:A,'SLAB-ROWS'!G435,'SAGE IMPORT'!B:B,'SLAB-ROWS'!H435,'SAGE IMPORT'!C:C,'SLAB-ROWS'!A435)</f>
        <v>1331.85</v>
      </c>
      <c r="L435" s="199" t="s">
        <v>391</v>
      </c>
      <c r="M435" s="205">
        <f>SUMIFS('SAGE IMPORT'!E:E,'SAGE IMPORT'!A:A,'SLAB-ROWS'!G435,'SAGE IMPORT'!B:B,'SLAB-ROWS'!H435,'SAGE IMPORT'!C:C,'SLAB-ROWS'!A435)</f>
        <v>1331.85</v>
      </c>
      <c r="N435" s="199" t="s">
        <v>391</v>
      </c>
    </row>
    <row r="436" spans="1:14" x14ac:dyDescent="0.2">
      <c r="A436" s="183" t="s">
        <v>51</v>
      </c>
      <c r="B436" s="184" t="s">
        <v>52</v>
      </c>
      <c r="C436" s="184"/>
      <c r="D436" s="185" t="str">
        <f t="shared" si="36"/>
        <v>****</v>
      </c>
      <c r="E436" s="185">
        <f t="shared" si="37"/>
        <v>43</v>
      </c>
      <c r="F436" s="185"/>
      <c r="G436" s="185" t="str">
        <f t="shared" si="38"/>
        <v>PLAN 1</v>
      </c>
      <c r="H436" s="186" t="str">
        <f t="shared" si="39"/>
        <v>ELV AC</v>
      </c>
      <c r="I436" s="197">
        <f>SUMIFS('SAGE IMPORT'!Y:Y,'SAGE IMPORT'!A:A,'SLAB-ROWS'!G436,'SAGE IMPORT'!B:B,'SLAB-ROWS'!H436,'SAGE IMPORT'!C:C,'SLAB-ROWS'!A436)</f>
        <v>66</v>
      </c>
      <c r="J436" s="198">
        <f>SUMIFS('SAGE IMPORT'!K:K,'SAGE IMPORT'!A:A,'SLAB-ROWS'!G436,'SAGE IMPORT'!B:B,'SLAB-ROWS'!H436,'SAGE IMPORT'!C:C,'SLAB-ROWS'!A436)</f>
        <v>1.66</v>
      </c>
      <c r="K436" s="199">
        <f>SUMIFS('SAGE IMPORT'!Q:Q,'SAGE IMPORT'!A:A,'SLAB-ROWS'!G436,'SAGE IMPORT'!B:B,'SLAB-ROWS'!H436,'SAGE IMPORT'!C:C,'SLAB-ROWS'!A436)</f>
        <v>1331.85</v>
      </c>
      <c r="L436" s="199" t="s">
        <v>391</v>
      </c>
      <c r="M436" s="205">
        <f>SUMIFS('SAGE IMPORT'!E:E,'SAGE IMPORT'!A:A,'SLAB-ROWS'!G436,'SAGE IMPORT'!B:B,'SLAB-ROWS'!H436,'SAGE IMPORT'!C:C,'SLAB-ROWS'!A436)</f>
        <v>1331.85</v>
      </c>
      <c r="N436" s="199" t="s">
        <v>391</v>
      </c>
    </row>
    <row r="437" spans="1:14" x14ac:dyDescent="0.2">
      <c r="A437" s="183" t="s">
        <v>53</v>
      </c>
      <c r="B437" s="184" t="s">
        <v>54</v>
      </c>
      <c r="C437" s="184"/>
      <c r="D437" s="185" t="str">
        <f t="shared" si="36"/>
        <v>****</v>
      </c>
      <c r="E437" s="185">
        <f t="shared" si="37"/>
        <v>43</v>
      </c>
      <c r="F437" s="185"/>
      <c r="G437" s="185" t="str">
        <f t="shared" si="38"/>
        <v>PLAN 1</v>
      </c>
      <c r="H437" s="186" t="str">
        <f t="shared" si="39"/>
        <v>ELV AC</v>
      </c>
      <c r="I437" s="197">
        <f>SUMIFS('SAGE IMPORT'!Y:Y,'SAGE IMPORT'!A:A,'SLAB-ROWS'!G437,'SAGE IMPORT'!B:B,'SLAB-ROWS'!H437,'SAGE IMPORT'!C:C,'SLAB-ROWS'!A437)</f>
        <v>29</v>
      </c>
      <c r="J437" s="198">
        <f>SUMIFS('SAGE IMPORT'!K:K,'SAGE IMPORT'!A:A,'SLAB-ROWS'!G437,'SAGE IMPORT'!B:B,'SLAB-ROWS'!H437,'SAGE IMPORT'!C:C,'SLAB-ROWS'!A437)</f>
        <v>0.67</v>
      </c>
      <c r="K437" s="199">
        <f>SUMIFS('SAGE IMPORT'!Q:Q,'SAGE IMPORT'!A:A,'SLAB-ROWS'!G437,'SAGE IMPORT'!B:B,'SLAB-ROWS'!H437,'SAGE IMPORT'!C:C,'SLAB-ROWS'!A437)</f>
        <v>1331.85</v>
      </c>
      <c r="L437" s="199" t="s">
        <v>391</v>
      </c>
      <c r="M437" s="205">
        <f>SUMIFS('SAGE IMPORT'!E:E,'SAGE IMPORT'!A:A,'SLAB-ROWS'!G437,'SAGE IMPORT'!B:B,'SLAB-ROWS'!H437,'SAGE IMPORT'!C:C,'SLAB-ROWS'!A437)</f>
        <v>1331.85</v>
      </c>
      <c r="N437" s="199" t="s">
        <v>391</v>
      </c>
    </row>
    <row r="438" spans="1:14" x14ac:dyDescent="0.2">
      <c r="A438" s="183"/>
      <c r="B438" s="184"/>
      <c r="C438" s="184"/>
      <c r="D438" s="184"/>
      <c r="E438" s="184"/>
      <c r="F438" s="184"/>
      <c r="G438" s="184"/>
      <c r="H438" s="184"/>
      <c r="I438" s="197">
        <f>SUMIFS('SAGE IMPORT'!Y:Y,'SAGE IMPORT'!A:A,'SLAB-ROWS'!G438,'SAGE IMPORT'!B:B,'SLAB-ROWS'!H438,'SAGE IMPORT'!C:C,'SLAB-ROWS'!A438)</f>
        <v>0</v>
      </c>
      <c r="J438" s="198">
        <f>SUMIFS('SAGE IMPORT'!K:K,'SAGE IMPORT'!A:A,'SLAB-ROWS'!G438,'SAGE IMPORT'!B:B,'SLAB-ROWS'!H438,'SAGE IMPORT'!C:C,'SLAB-ROWS'!A438)</f>
        <v>0</v>
      </c>
      <c r="K438" s="199">
        <f>SUMIFS('SAGE IMPORT'!Q:Q,'SAGE IMPORT'!A:A,'SLAB-ROWS'!G438,'SAGE IMPORT'!B:B,'SLAB-ROWS'!H438,'SAGE IMPORT'!C:C,'SLAB-ROWS'!A438)</f>
        <v>0</v>
      </c>
      <c r="L438" s="199"/>
      <c r="M438" s="205">
        <f>SUMIFS('SAGE IMPORT'!E:E,'SAGE IMPORT'!A:A,'SLAB-ROWS'!G438,'SAGE IMPORT'!B:B,'SLAB-ROWS'!H438,'SAGE IMPORT'!C:C,'SLAB-ROWS'!A438)</f>
        <v>0</v>
      </c>
      <c r="N438" s="199"/>
    </row>
    <row r="439" spans="1:14" ht="12" x14ac:dyDescent="0.25">
      <c r="C439" s="200" t="s">
        <v>74</v>
      </c>
      <c r="D439" s="200"/>
      <c r="E439" s="200"/>
      <c r="F439" s="200"/>
      <c r="G439" s="200"/>
      <c r="H439" s="200"/>
      <c r="I439" s="201">
        <f>SUM(I355:I438)</f>
        <v>13001</v>
      </c>
      <c r="J439" s="202"/>
      <c r="K439" s="202"/>
      <c r="L439" s="202"/>
      <c r="M439" s="205">
        <f>SUMIFS('SAGE IMPORT'!E:E,'SAGE IMPORT'!A:A,'SLAB-ROWS'!G439,'SAGE IMPORT'!B:B,'SLAB-ROWS'!H439,'SAGE IMPORT'!C:C,'SLAB-ROWS'!A439)</f>
        <v>0</v>
      </c>
      <c r="N439" s="202"/>
    </row>
    <row r="440" spans="1:14" ht="12" x14ac:dyDescent="0.25">
      <c r="C440" s="200" t="s">
        <v>75</v>
      </c>
      <c r="D440" s="200"/>
      <c r="E440" s="200"/>
      <c r="F440" s="200"/>
      <c r="G440" s="200"/>
      <c r="H440" s="200"/>
      <c r="I440" s="203">
        <f>SUMIFS('SAGE IMPORT'!Y:Y,'SAGE IMPORT'!A:A,'SLAB-ROWS'!G354,'SAGE IMPORT'!B:B,'SLAB-ROWS'!H354)-I439</f>
        <v>0</v>
      </c>
      <c r="J440" s="202"/>
      <c r="K440" s="202"/>
      <c r="L440" s="202"/>
      <c r="M440" s="205">
        <f>SUMIFS('SAGE IMPORT'!E:E,'SAGE IMPORT'!A:A,'SLAB-ROWS'!G440,'SAGE IMPORT'!B:B,'SLAB-ROWS'!H440,'SAGE IMPORT'!C:C,'SLAB-ROWS'!A440)</f>
        <v>0</v>
      </c>
      <c r="N440" s="202"/>
    </row>
    <row r="441" spans="1:14" ht="21.75" customHeight="1" x14ac:dyDescent="0.2">
      <c r="D441" s="191" t="s">
        <v>359</v>
      </c>
      <c r="E441" s="190" t="s">
        <v>358</v>
      </c>
      <c r="F441" s="190"/>
      <c r="G441" s="191" t="s">
        <v>159</v>
      </c>
      <c r="H441" s="192" t="s">
        <v>357</v>
      </c>
      <c r="I441" s="194" t="s">
        <v>383</v>
      </c>
      <c r="J441" s="194" t="s">
        <v>356</v>
      </c>
      <c r="K441" s="194" t="s">
        <v>355</v>
      </c>
      <c r="L441" s="194"/>
      <c r="M441" s="194" t="s">
        <v>394</v>
      </c>
      <c r="N441" s="194"/>
    </row>
    <row r="442" spans="1:14" x14ac:dyDescent="0.2">
      <c r="D442" s="195" t="str">
        <f>'START-SLABS'!A14</f>
        <v>****</v>
      </c>
      <c r="E442" s="195">
        <f>'START-SLABS'!C14</f>
        <v>0</v>
      </c>
      <c r="F442" s="195">
        <f>'START-SLABS'!D14</f>
        <v>0</v>
      </c>
      <c r="G442" s="195">
        <f>'START-SLABS'!F14</f>
        <v>0</v>
      </c>
      <c r="H442" s="195">
        <f>'START-SLABS'!G14</f>
        <v>0</v>
      </c>
      <c r="I442" s="196"/>
      <c r="J442" s="196"/>
      <c r="K442" s="196"/>
      <c r="L442" s="196"/>
      <c r="M442" s="196"/>
      <c r="N442" s="196"/>
    </row>
    <row r="443" spans="1:14" x14ac:dyDescent="0.2">
      <c r="A443" s="183" t="s">
        <v>16</v>
      </c>
      <c r="B443" s="184" t="s">
        <v>17</v>
      </c>
      <c r="C443" s="184"/>
      <c r="D443" s="185" t="str">
        <f>D442</f>
        <v>****</v>
      </c>
      <c r="E443" s="185">
        <f>E442</f>
        <v>0</v>
      </c>
      <c r="F443" s="185"/>
      <c r="G443" s="185">
        <f>G442</f>
        <v>0</v>
      </c>
      <c r="H443" s="186">
        <f>H442</f>
        <v>0</v>
      </c>
      <c r="I443" s="197">
        <f>SUMIFS('SAGE IMPORT'!Y:Y,'SAGE IMPORT'!A:A,'SLAB-ROWS'!G443,'SAGE IMPORT'!B:B,'SLAB-ROWS'!H443,'SAGE IMPORT'!C:C,'SLAB-ROWS'!A443)</f>
        <v>0</v>
      </c>
      <c r="J443" s="198">
        <f>SUMIFS('SAGE IMPORT'!K:K,'SAGE IMPORT'!A:A,'SLAB-ROWS'!G443,'SAGE IMPORT'!B:B,'SLAB-ROWS'!H443,'SAGE IMPORT'!C:C,'SLAB-ROWS'!A443)</f>
        <v>0</v>
      </c>
      <c r="K443" s="199">
        <f>SUMIFS('SAGE IMPORT'!Q:Q,'SAGE IMPORT'!A:A,'SLAB-ROWS'!G443,'SAGE IMPORT'!B:B,'SLAB-ROWS'!H443,'SAGE IMPORT'!C:C,'SLAB-ROWS'!A443)</f>
        <v>0</v>
      </c>
      <c r="L443" s="199" t="s">
        <v>391</v>
      </c>
      <c r="M443" s="205">
        <f>SUMIFS('SAGE IMPORT'!E:E,'SAGE IMPORT'!A:A,'SLAB-ROWS'!G443,'SAGE IMPORT'!B:B,'SLAB-ROWS'!H443,'SAGE IMPORT'!C:C,'SLAB-ROWS'!A443)</f>
        <v>0</v>
      </c>
      <c r="N443" s="199" t="s">
        <v>391</v>
      </c>
    </row>
    <row r="444" spans="1:14" x14ac:dyDescent="0.2">
      <c r="A444" s="183" t="s">
        <v>78</v>
      </c>
      <c r="B444" s="184" t="s">
        <v>81</v>
      </c>
      <c r="C444" s="184"/>
      <c r="D444" s="185" t="str">
        <f t="shared" ref="D444:D513" si="40">D443</f>
        <v>****</v>
      </c>
      <c r="E444" s="185">
        <f t="shared" ref="E444:E513" si="41">E443</f>
        <v>0</v>
      </c>
      <c r="F444" s="185"/>
      <c r="G444" s="185">
        <f t="shared" ref="G444:G513" si="42">G443</f>
        <v>0</v>
      </c>
      <c r="H444" s="186">
        <f t="shared" ref="H444:H513" si="43">H443</f>
        <v>0</v>
      </c>
      <c r="I444" s="197">
        <f>SUMIFS('SAGE IMPORT'!Y:Y,'SAGE IMPORT'!A:A,'SLAB-ROWS'!G444,'SAGE IMPORT'!B:B,'SLAB-ROWS'!H444,'SAGE IMPORT'!C:C,'SLAB-ROWS'!A444)</f>
        <v>0</v>
      </c>
      <c r="J444" s="198">
        <f>SUMIFS('SAGE IMPORT'!K:K,'SAGE IMPORT'!A:A,'SLAB-ROWS'!G444,'SAGE IMPORT'!B:B,'SLAB-ROWS'!H444,'SAGE IMPORT'!C:C,'SLAB-ROWS'!A444)</f>
        <v>0</v>
      </c>
      <c r="K444" s="199">
        <f>SUMIFS('SAGE IMPORT'!Q:Q,'SAGE IMPORT'!A:A,'SLAB-ROWS'!G444,'SAGE IMPORT'!B:B,'SLAB-ROWS'!H444,'SAGE IMPORT'!C:C,'SLAB-ROWS'!A444)</f>
        <v>0</v>
      </c>
      <c r="L444" s="199" t="s">
        <v>391</v>
      </c>
      <c r="M444" s="205">
        <f>SUMIFS('SAGE IMPORT'!E:E,'SAGE IMPORT'!A:A,'SLAB-ROWS'!G444,'SAGE IMPORT'!B:B,'SLAB-ROWS'!H444,'SAGE IMPORT'!C:C,'SLAB-ROWS'!A444)</f>
        <v>0</v>
      </c>
      <c r="N444" s="199" t="s">
        <v>391</v>
      </c>
    </row>
    <row r="445" spans="1:14" x14ac:dyDescent="0.2">
      <c r="A445" s="183" t="s">
        <v>79</v>
      </c>
      <c r="B445" s="184" t="s">
        <v>82</v>
      </c>
      <c r="C445" s="184"/>
      <c r="D445" s="185" t="str">
        <f t="shared" si="40"/>
        <v>****</v>
      </c>
      <c r="E445" s="185">
        <f t="shared" si="41"/>
        <v>0</v>
      </c>
      <c r="F445" s="185"/>
      <c r="G445" s="185">
        <f t="shared" si="42"/>
        <v>0</v>
      </c>
      <c r="H445" s="186">
        <f t="shared" si="43"/>
        <v>0</v>
      </c>
      <c r="I445" s="197">
        <f>SUMIFS('SAGE IMPORT'!Y:Y,'SAGE IMPORT'!A:A,'SLAB-ROWS'!G445,'SAGE IMPORT'!B:B,'SLAB-ROWS'!H445,'SAGE IMPORT'!C:C,'SLAB-ROWS'!A445)</f>
        <v>0</v>
      </c>
      <c r="J445" s="198">
        <f>SUMIFS('SAGE IMPORT'!K:K,'SAGE IMPORT'!A:A,'SLAB-ROWS'!G445,'SAGE IMPORT'!B:B,'SLAB-ROWS'!H445,'SAGE IMPORT'!C:C,'SLAB-ROWS'!A445)</f>
        <v>0</v>
      </c>
      <c r="K445" s="199">
        <f>SUMIFS('SAGE IMPORT'!Q:Q,'SAGE IMPORT'!A:A,'SLAB-ROWS'!G445,'SAGE IMPORT'!B:B,'SLAB-ROWS'!H445,'SAGE IMPORT'!C:C,'SLAB-ROWS'!A445)</f>
        <v>0</v>
      </c>
      <c r="L445" s="199" t="s">
        <v>391</v>
      </c>
      <c r="M445" s="205">
        <f>SUMIFS('SAGE IMPORT'!E:E,'SAGE IMPORT'!A:A,'SLAB-ROWS'!G445,'SAGE IMPORT'!B:B,'SLAB-ROWS'!H445,'SAGE IMPORT'!C:C,'SLAB-ROWS'!A445)</f>
        <v>0</v>
      </c>
      <c r="N445" s="199" t="s">
        <v>391</v>
      </c>
    </row>
    <row r="446" spans="1:14" x14ac:dyDescent="0.2">
      <c r="A446" s="183" t="s">
        <v>80</v>
      </c>
      <c r="B446" s="184" t="s">
        <v>83</v>
      </c>
      <c r="C446" s="184"/>
      <c r="D446" s="185" t="str">
        <f t="shared" si="40"/>
        <v>****</v>
      </c>
      <c r="E446" s="185">
        <f t="shared" si="41"/>
        <v>0</v>
      </c>
      <c r="F446" s="185"/>
      <c r="G446" s="185">
        <f t="shared" si="42"/>
        <v>0</v>
      </c>
      <c r="H446" s="186">
        <f t="shared" si="43"/>
        <v>0</v>
      </c>
      <c r="I446" s="197">
        <f>SUMIFS('SAGE IMPORT'!Y:Y,'SAGE IMPORT'!A:A,'SLAB-ROWS'!G446,'SAGE IMPORT'!B:B,'SLAB-ROWS'!H446,'SAGE IMPORT'!C:C,'SLAB-ROWS'!A446)</f>
        <v>0</v>
      </c>
      <c r="J446" s="198">
        <f>SUMIFS('SAGE IMPORT'!K:K,'SAGE IMPORT'!A:A,'SLAB-ROWS'!G446,'SAGE IMPORT'!B:B,'SLAB-ROWS'!H446,'SAGE IMPORT'!C:C,'SLAB-ROWS'!A446)</f>
        <v>0</v>
      </c>
      <c r="K446" s="199">
        <f>SUMIFS('SAGE IMPORT'!Q:Q,'SAGE IMPORT'!A:A,'SLAB-ROWS'!G446,'SAGE IMPORT'!B:B,'SLAB-ROWS'!H446,'SAGE IMPORT'!C:C,'SLAB-ROWS'!A446)</f>
        <v>0</v>
      </c>
      <c r="L446" s="199" t="s">
        <v>391</v>
      </c>
      <c r="M446" s="205">
        <f>SUMIFS('SAGE IMPORT'!E:E,'SAGE IMPORT'!A:A,'SLAB-ROWS'!G446,'SAGE IMPORT'!B:B,'SLAB-ROWS'!H446,'SAGE IMPORT'!C:C,'SLAB-ROWS'!A446)</f>
        <v>0</v>
      </c>
      <c r="N446" s="199" t="s">
        <v>391</v>
      </c>
    </row>
    <row r="447" spans="1:14" x14ac:dyDescent="0.2">
      <c r="A447" s="183" t="s">
        <v>18</v>
      </c>
      <c r="B447" s="184" t="s">
        <v>19</v>
      </c>
      <c r="C447" s="184"/>
      <c r="D447" s="185" t="str">
        <f t="shared" si="40"/>
        <v>****</v>
      </c>
      <c r="E447" s="185">
        <f t="shared" si="41"/>
        <v>0</v>
      </c>
      <c r="F447" s="185"/>
      <c r="G447" s="185">
        <f t="shared" si="42"/>
        <v>0</v>
      </c>
      <c r="H447" s="186">
        <f t="shared" si="43"/>
        <v>0</v>
      </c>
      <c r="I447" s="197">
        <f>SUMIFS('SAGE IMPORT'!Y:Y,'SAGE IMPORT'!A:A,'SLAB-ROWS'!G447,'SAGE IMPORT'!B:B,'SLAB-ROWS'!H447,'SAGE IMPORT'!C:C,'SLAB-ROWS'!A447)</f>
        <v>0</v>
      </c>
      <c r="J447" s="198">
        <f>SUMIFS('SAGE IMPORT'!K:K,'SAGE IMPORT'!A:A,'SLAB-ROWS'!G447,'SAGE IMPORT'!B:B,'SLAB-ROWS'!H447,'SAGE IMPORT'!C:C,'SLAB-ROWS'!A447)</f>
        <v>0</v>
      </c>
      <c r="K447" s="199">
        <f>SUMIFS('SAGE IMPORT'!Q:Q,'SAGE IMPORT'!A:A,'SLAB-ROWS'!G447,'SAGE IMPORT'!B:B,'SLAB-ROWS'!H447,'SAGE IMPORT'!C:C,'SLAB-ROWS'!A447)</f>
        <v>0</v>
      </c>
      <c r="L447" s="199" t="s">
        <v>391</v>
      </c>
      <c r="M447" s="205">
        <f>SUMIFS('SAGE IMPORT'!E:E,'SAGE IMPORT'!A:A,'SLAB-ROWS'!G447,'SAGE IMPORT'!B:B,'SLAB-ROWS'!H447,'SAGE IMPORT'!C:C,'SLAB-ROWS'!A447)</f>
        <v>0</v>
      </c>
      <c r="N447" s="199" t="s">
        <v>391</v>
      </c>
    </row>
    <row r="448" spans="1:14" x14ac:dyDescent="0.2">
      <c r="A448" s="183"/>
      <c r="B448" s="184"/>
      <c r="C448" s="184"/>
      <c r="D448" s="185" t="str">
        <f t="shared" si="40"/>
        <v>****</v>
      </c>
      <c r="E448" s="185">
        <f t="shared" si="41"/>
        <v>0</v>
      </c>
      <c r="F448" s="185"/>
      <c r="G448" s="185">
        <f t="shared" si="42"/>
        <v>0</v>
      </c>
      <c r="H448" s="186">
        <f t="shared" si="43"/>
        <v>0</v>
      </c>
      <c r="I448" s="197">
        <f>SUMIFS('SAGE IMPORT'!Y:Y,'SAGE IMPORT'!A:A,'SLAB-ROWS'!G448,'SAGE IMPORT'!B:B,'SLAB-ROWS'!H448,'SAGE IMPORT'!C:C,'SLAB-ROWS'!A448)</f>
        <v>0</v>
      </c>
      <c r="J448" s="198">
        <f>SUMIFS('SAGE IMPORT'!K:K,'SAGE IMPORT'!A:A,'SLAB-ROWS'!G448,'SAGE IMPORT'!B:B,'SLAB-ROWS'!H448,'SAGE IMPORT'!C:C,'SLAB-ROWS'!A448)</f>
        <v>0</v>
      </c>
      <c r="K448" s="199">
        <f>SUMIFS('SAGE IMPORT'!Q:Q,'SAGE IMPORT'!A:A,'SLAB-ROWS'!G448,'SAGE IMPORT'!B:B,'SLAB-ROWS'!H448,'SAGE IMPORT'!C:C,'SLAB-ROWS'!A448)</f>
        <v>0</v>
      </c>
      <c r="L448" s="199"/>
      <c r="M448" s="205">
        <f>SUMIFS('SAGE IMPORT'!E:E,'SAGE IMPORT'!A:A,'SLAB-ROWS'!G448,'SAGE IMPORT'!B:B,'SLAB-ROWS'!H448,'SAGE IMPORT'!C:C,'SLAB-ROWS'!A448)</f>
        <v>0</v>
      </c>
      <c r="N448" s="199"/>
    </row>
    <row r="449" spans="1:14" x14ac:dyDescent="0.2">
      <c r="A449" s="183" t="s">
        <v>84</v>
      </c>
      <c r="B449" s="184" t="s">
        <v>85</v>
      </c>
      <c r="C449" s="184"/>
      <c r="D449" s="185" t="str">
        <f t="shared" si="40"/>
        <v>****</v>
      </c>
      <c r="E449" s="185">
        <f t="shared" si="41"/>
        <v>0</v>
      </c>
      <c r="F449" s="185"/>
      <c r="G449" s="185">
        <f t="shared" si="42"/>
        <v>0</v>
      </c>
      <c r="H449" s="186">
        <f t="shared" si="43"/>
        <v>0</v>
      </c>
      <c r="I449" s="197">
        <f>SUMIFS('SAGE IMPORT'!Y:Y,'SAGE IMPORT'!A:A,'SLAB-ROWS'!G449,'SAGE IMPORT'!B:B,'SLAB-ROWS'!H449,'SAGE IMPORT'!C:C,'SLAB-ROWS'!A449)</f>
        <v>0</v>
      </c>
      <c r="J449" s="198">
        <f>SUMIFS('SAGE IMPORT'!K:K,'SAGE IMPORT'!A:A,'SLAB-ROWS'!G449,'SAGE IMPORT'!B:B,'SLAB-ROWS'!H449,'SAGE IMPORT'!C:C,'SLAB-ROWS'!A449)</f>
        <v>0</v>
      </c>
      <c r="K449" s="199">
        <f>SUMIFS('SAGE IMPORT'!Q:Q,'SAGE IMPORT'!A:A,'SLAB-ROWS'!G449,'SAGE IMPORT'!B:B,'SLAB-ROWS'!H449,'SAGE IMPORT'!C:C,'SLAB-ROWS'!A449)</f>
        <v>0</v>
      </c>
      <c r="L449" s="199" t="s">
        <v>393</v>
      </c>
      <c r="M449" s="205">
        <f>SUMIFS('SAGE IMPORT'!E:E,'SAGE IMPORT'!A:A,'SLAB-ROWS'!G449,'SAGE IMPORT'!B:B,'SLAB-ROWS'!H449,'SAGE IMPORT'!C:C,'SLAB-ROWS'!A449)</f>
        <v>0</v>
      </c>
      <c r="N449" s="199" t="s">
        <v>393</v>
      </c>
    </row>
    <row r="450" spans="1:14" x14ac:dyDescent="0.2">
      <c r="A450" s="183" t="s">
        <v>20</v>
      </c>
      <c r="B450" s="184" t="s">
        <v>21</v>
      </c>
      <c r="C450" s="184"/>
      <c r="D450" s="185" t="str">
        <f t="shared" si="40"/>
        <v>****</v>
      </c>
      <c r="E450" s="185">
        <f t="shared" si="41"/>
        <v>0</v>
      </c>
      <c r="F450" s="185"/>
      <c r="G450" s="185">
        <f t="shared" si="42"/>
        <v>0</v>
      </c>
      <c r="H450" s="186">
        <f t="shared" si="43"/>
        <v>0</v>
      </c>
      <c r="I450" s="197">
        <f>SUMIFS('SAGE IMPORT'!Y:Y,'SAGE IMPORT'!A:A,'SLAB-ROWS'!G450,'SAGE IMPORT'!B:B,'SLAB-ROWS'!H450,'SAGE IMPORT'!C:C,'SLAB-ROWS'!A450)</f>
        <v>0</v>
      </c>
      <c r="J450" s="198">
        <f>SUMIFS('SAGE IMPORT'!K:K,'SAGE IMPORT'!A:A,'SLAB-ROWS'!G450,'SAGE IMPORT'!B:B,'SLAB-ROWS'!H450,'SAGE IMPORT'!C:C,'SLAB-ROWS'!A450)</f>
        <v>0</v>
      </c>
      <c r="K450" s="199">
        <f>SUMIFS('SAGE IMPORT'!Q:Q,'SAGE IMPORT'!A:A,'SLAB-ROWS'!G450,'SAGE IMPORT'!B:B,'SLAB-ROWS'!H450,'SAGE IMPORT'!C:C,'SLAB-ROWS'!A450)</f>
        <v>0</v>
      </c>
      <c r="L450" s="199" t="s">
        <v>354</v>
      </c>
      <c r="M450" s="205">
        <f>SUMIFS('SAGE IMPORT'!E:E,'SAGE IMPORT'!A:A,'SLAB-ROWS'!G450,'SAGE IMPORT'!B:B,'SLAB-ROWS'!H450,'SAGE IMPORT'!C:C,'SLAB-ROWS'!A450)</f>
        <v>0</v>
      </c>
      <c r="N450" s="199" t="s">
        <v>354</v>
      </c>
    </row>
    <row r="451" spans="1:14" x14ac:dyDescent="0.2">
      <c r="A451" s="183" t="s">
        <v>22</v>
      </c>
      <c r="B451" s="184" t="s">
        <v>58</v>
      </c>
      <c r="C451" s="184"/>
      <c r="D451" s="185" t="str">
        <f t="shared" si="40"/>
        <v>****</v>
      </c>
      <c r="E451" s="185">
        <f t="shared" si="41"/>
        <v>0</v>
      </c>
      <c r="F451" s="185"/>
      <c r="G451" s="185">
        <f t="shared" si="42"/>
        <v>0</v>
      </c>
      <c r="H451" s="186">
        <f t="shared" si="43"/>
        <v>0</v>
      </c>
      <c r="I451" s="197">
        <f>SUMIFS('SAGE IMPORT'!Y:Y,'SAGE IMPORT'!A:A,'SLAB-ROWS'!G451,'SAGE IMPORT'!B:B,'SLAB-ROWS'!H451,'SAGE IMPORT'!C:C,'SLAB-ROWS'!A451)</f>
        <v>0</v>
      </c>
      <c r="J451" s="198">
        <f>SUMIFS('SAGE IMPORT'!K:K,'SAGE IMPORT'!A:A,'SLAB-ROWS'!G451,'SAGE IMPORT'!B:B,'SLAB-ROWS'!H451,'SAGE IMPORT'!C:C,'SLAB-ROWS'!A451)</f>
        <v>0</v>
      </c>
      <c r="K451" s="199">
        <f>SUMIFS('SAGE IMPORT'!Q:Q,'SAGE IMPORT'!A:A,'SLAB-ROWS'!G451,'SAGE IMPORT'!B:B,'SLAB-ROWS'!H451,'SAGE IMPORT'!C:C,'SLAB-ROWS'!A451)</f>
        <v>0</v>
      </c>
      <c r="L451" s="199" t="s">
        <v>354</v>
      </c>
      <c r="M451" s="205">
        <f>SUMIFS('SAGE IMPORT'!E:E,'SAGE IMPORT'!A:A,'SLAB-ROWS'!G451,'SAGE IMPORT'!B:B,'SLAB-ROWS'!H451,'SAGE IMPORT'!C:C,'SLAB-ROWS'!A451)</f>
        <v>0</v>
      </c>
      <c r="N451" s="199" t="s">
        <v>354</v>
      </c>
    </row>
    <row r="452" spans="1:14" x14ac:dyDescent="0.2">
      <c r="A452" s="183"/>
      <c r="B452" s="184"/>
      <c r="C452" s="184"/>
      <c r="D452" s="185" t="str">
        <f t="shared" si="40"/>
        <v>****</v>
      </c>
      <c r="E452" s="185">
        <f t="shared" si="41"/>
        <v>0</v>
      </c>
      <c r="F452" s="185"/>
      <c r="G452" s="185">
        <f t="shared" si="42"/>
        <v>0</v>
      </c>
      <c r="H452" s="186">
        <f t="shared" si="43"/>
        <v>0</v>
      </c>
      <c r="I452" s="197">
        <f>SUMIFS('SAGE IMPORT'!Y:Y,'SAGE IMPORT'!A:A,'SLAB-ROWS'!G452,'SAGE IMPORT'!B:B,'SLAB-ROWS'!H452,'SAGE IMPORT'!C:C,'SLAB-ROWS'!A452)</f>
        <v>0</v>
      </c>
      <c r="J452" s="198">
        <f>SUMIFS('SAGE IMPORT'!K:K,'SAGE IMPORT'!A:A,'SLAB-ROWS'!G452,'SAGE IMPORT'!B:B,'SLAB-ROWS'!H452,'SAGE IMPORT'!C:C,'SLAB-ROWS'!A452)</f>
        <v>0</v>
      </c>
      <c r="K452" s="199">
        <f>SUMIFS('SAGE IMPORT'!Q:Q,'SAGE IMPORT'!A:A,'SLAB-ROWS'!G452,'SAGE IMPORT'!B:B,'SLAB-ROWS'!H452,'SAGE IMPORT'!C:C,'SLAB-ROWS'!A452)</f>
        <v>0</v>
      </c>
      <c r="L452" s="199"/>
      <c r="M452" s="205">
        <f>SUMIFS('SAGE IMPORT'!E:E,'SAGE IMPORT'!A:A,'SLAB-ROWS'!G452,'SAGE IMPORT'!B:B,'SLAB-ROWS'!H452,'SAGE IMPORT'!C:C,'SLAB-ROWS'!A452)</f>
        <v>0</v>
      </c>
      <c r="N452" s="199"/>
    </row>
    <row r="453" spans="1:14" x14ac:dyDescent="0.2">
      <c r="A453" s="183" t="s">
        <v>23</v>
      </c>
      <c r="B453" s="184" t="s">
        <v>105</v>
      </c>
      <c r="C453" s="184"/>
      <c r="D453" s="185" t="str">
        <f t="shared" si="40"/>
        <v>****</v>
      </c>
      <c r="E453" s="185">
        <f t="shared" si="41"/>
        <v>0</v>
      </c>
      <c r="F453" s="185"/>
      <c r="G453" s="185">
        <f t="shared" si="42"/>
        <v>0</v>
      </c>
      <c r="H453" s="186">
        <f t="shared" si="43"/>
        <v>0</v>
      </c>
      <c r="I453" s="197">
        <f>SUMIFS('SAGE IMPORT'!Y:Y,'SAGE IMPORT'!A:A,'SLAB-ROWS'!G453,'SAGE IMPORT'!B:B,'SLAB-ROWS'!H453,'SAGE IMPORT'!C:C,'SLAB-ROWS'!A453)</f>
        <v>0</v>
      </c>
      <c r="J453" s="198">
        <f>SUMIFS('SAGE IMPORT'!K:K,'SAGE IMPORT'!A:A,'SLAB-ROWS'!G453,'SAGE IMPORT'!B:B,'SLAB-ROWS'!H453,'SAGE IMPORT'!C:C,'SLAB-ROWS'!A453)</f>
        <v>0</v>
      </c>
      <c r="K453" s="199">
        <f>SUMIFS('SAGE IMPORT'!Q:Q,'SAGE IMPORT'!A:A,'SLAB-ROWS'!G453,'SAGE IMPORT'!B:B,'SLAB-ROWS'!H453,'SAGE IMPORT'!C:C,'SLAB-ROWS'!A453)</f>
        <v>0</v>
      </c>
      <c r="L453" s="199" t="s">
        <v>354</v>
      </c>
      <c r="M453" s="205">
        <f>SUMIFS('SAGE IMPORT'!E:E,'SAGE IMPORT'!A:A,'SLAB-ROWS'!G453,'SAGE IMPORT'!B:B,'SLAB-ROWS'!H453,'SAGE IMPORT'!C:C,'SLAB-ROWS'!A453)</f>
        <v>0</v>
      </c>
      <c r="N453" s="199" t="s">
        <v>354</v>
      </c>
    </row>
    <row r="454" spans="1:14" x14ac:dyDescent="0.2">
      <c r="A454" s="183" t="s">
        <v>100</v>
      </c>
      <c r="B454" s="184" t="s">
        <v>106</v>
      </c>
      <c r="C454" s="184"/>
      <c r="D454" s="185" t="str">
        <f t="shared" si="40"/>
        <v>****</v>
      </c>
      <c r="E454" s="185">
        <f t="shared" si="41"/>
        <v>0</v>
      </c>
      <c r="F454" s="185"/>
      <c r="G454" s="185">
        <f t="shared" si="42"/>
        <v>0</v>
      </c>
      <c r="H454" s="186">
        <f t="shared" si="43"/>
        <v>0</v>
      </c>
      <c r="I454" s="197">
        <f>SUMIFS('SAGE IMPORT'!Y:Y,'SAGE IMPORT'!A:A,'SLAB-ROWS'!G454,'SAGE IMPORT'!B:B,'SLAB-ROWS'!H454,'SAGE IMPORT'!C:C,'SLAB-ROWS'!A454)</f>
        <v>0</v>
      </c>
      <c r="J454" s="198">
        <f>SUMIFS('SAGE IMPORT'!K:K,'SAGE IMPORT'!A:A,'SLAB-ROWS'!G454,'SAGE IMPORT'!B:B,'SLAB-ROWS'!H454,'SAGE IMPORT'!C:C,'SLAB-ROWS'!A454)</f>
        <v>0</v>
      </c>
      <c r="K454" s="199">
        <f>SUMIFS('SAGE IMPORT'!Q:Q,'SAGE IMPORT'!A:A,'SLAB-ROWS'!G454,'SAGE IMPORT'!B:B,'SLAB-ROWS'!H454,'SAGE IMPORT'!C:C,'SLAB-ROWS'!A454)</f>
        <v>0</v>
      </c>
      <c r="L454" s="199" t="s">
        <v>354</v>
      </c>
      <c r="M454" s="205">
        <f>SUMIFS('SAGE IMPORT'!E:E,'SAGE IMPORT'!A:A,'SLAB-ROWS'!G454,'SAGE IMPORT'!B:B,'SLAB-ROWS'!H454,'SAGE IMPORT'!C:C,'SLAB-ROWS'!A454)</f>
        <v>0</v>
      </c>
      <c r="N454" s="199" t="s">
        <v>354</v>
      </c>
    </row>
    <row r="455" spans="1:14" x14ac:dyDescent="0.2">
      <c r="A455" s="183" t="s">
        <v>101</v>
      </c>
      <c r="B455" s="184" t="s">
        <v>107</v>
      </c>
      <c r="C455" s="184"/>
      <c r="D455" s="185" t="str">
        <f t="shared" si="40"/>
        <v>****</v>
      </c>
      <c r="E455" s="185">
        <f t="shared" si="41"/>
        <v>0</v>
      </c>
      <c r="F455" s="185"/>
      <c r="G455" s="185">
        <f t="shared" si="42"/>
        <v>0</v>
      </c>
      <c r="H455" s="186">
        <f t="shared" si="43"/>
        <v>0</v>
      </c>
      <c r="I455" s="197">
        <f>SUMIFS('SAGE IMPORT'!Y:Y,'SAGE IMPORT'!A:A,'SLAB-ROWS'!G455,'SAGE IMPORT'!B:B,'SLAB-ROWS'!H455,'SAGE IMPORT'!C:C,'SLAB-ROWS'!A455)</f>
        <v>0</v>
      </c>
      <c r="J455" s="198">
        <f>SUMIFS('SAGE IMPORT'!K:K,'SAGE IMPORT'!A:A,'SLAB-ROWS'!G455,'SAGE IMPORT'!B:B,'SLAB-ROWS'!H455,'SAGE IMPORT'!C:C,'SLAB-ROWS'!A455)</f>
        <v>0</v>
      </c>
      <c r="K455" s="199">
        <f>SUMIFS('SAGE IMPORT'!Q:Q,'SAGE IMPORT'!A:A,'SLAB-ROWS'!G455,'SAGE IMPORT'!B:B,'SLAB-ROWS'!H455,'SAGE IMPORT'!C:C,'SLAB-ROWS'!A455)</f>
        <v>0</v>
      </c>
      <c r="L455" s="199" t="s">
        <v>354</v>
      </c>
      <c r="M455" s="205">
        <f>SUMIFS('SAGE IMPORT'!E:E,'SAGE IMPORT'!A:A,'SLAB-ROWS'!G455,'SAGE IMPORT'!B:B,'SLAB-ROWS'!H455,'SAGE IMPORT'!C:C,'SLAB-ROWS'!A455)</f>
        <v>0</v>
      </c>
      <c r="N455" s="199" t="s">
        <v>354</v>
      </c>
    </row>
    <row r="456" spans="1:14" x14ac:dyDescent="0.2">
      <c r="A456" s="183" t="s">
        <v>102</v>
      </c>
      <c r="B456" s="184" t="s">
        <v>108</v>
      </c>
      <c r="C456" s="184"/>
      <c r="D456" s="185" t="str">
        <f t="shared" si="40"/>
        <v>****</v>
      </c>
      <c r="E456" s="185">
        <f t="shared" si="41"/>
        <v>0</v>
      </c>
      <c r="F456" s="185"/>
      <c r="G456" s="185">
        <f t="shared" si="42"/>
        <v>0</v>
      </c>
      <c r="H456" s="186">
        <f t="shared" si="43"/>
        <v>0</v>
      </c>
      <c r="I456" s="197">
        <f>SUMIFS('SAGE IMPORT'!Y:Y,'SAGE IMPORT'!A:A,'SLAB-ROWS'!G456,'SAGE IMPORT'!B:B,'SLAB-ROWS'!H456,'SAGE IMPORT'!C:C,'SLAB-ROWS'!A456)</f>
        <v>0</v>
      </c>
      <c r="J456" s="198">
        <f>SUMIFS('SAGE IMPORT'!K:K,'SAGE IMPORT'!A:A,'SLAB-ROWS'!G456,'SAGE IMPORT'!B:B,'SLAB-ROWS'!H456,'SAGE IMPORT'!C:C,'SLAB-ROWS'!A456)</f>
        <v>0</v>
      </c>
      <c r="K456" s="199">
        <f>SUMIFS('SAGE IMPORT'!Q:Q,'SAGE IMPORT'!A:A,'SLAB-ROWS'!G456,'SAGE IMPORT'!B:B,'SLAB-ROWS'!H456,'SAGE IMPORT'!C:C,'SLAB-ROWS'!A456)</f>
        <v>0</v>
      </c>
      <c r="L456" s="199" t="s">
        <v>395</v>
      </c>
      <c r="M456" s="205">
        <f>SUMIFS('SAGE IMPORT'!E:E,'SAGE IMPORT'!A:A,'SLAB-ROWS'!G456,'SAGE IMPORT'!B:B,'SLAB-ROWS'!H456,'SAGE IMPORT'!C:C,'SLAB-ROWS'!A456)</f>
        <v>0</v>
      </c>
      <c r="N456" s="199" t="s">
        <v>395</v>
      </c>
    </row>
    <row r="457" spans="1:14" x14ac:dyDescent="0.2">
      <c r="A457" s="183" t="s">
        <v>103</v>
      </c>
      <c r="B457" s="184" t="s">
        <v>110</v>
      </c>
      <c r="C457" s="184"/>
      <c r="D457" s="185" t="str">
        <f t="shared" si="40"/>
        <v>****</v>
      </c>
      <c r="E457" s="185">
        <f t="shared" si="41"/>
        <v>0</v>
      </c>
      <c r="F457" s="185"/>
      <c r="G457" s="185">
        <f t="shared" si="42"/>
        <v>0</v>
      </c>
      <c r="H457" s="186">
        <f t="shared" si="43"/>
        <v>0</v>
      </c>
      <c r="I457" s="197">
        <f>SUMIFS('SAGE IMPORT'!Y:Y,'SAGE IMPORT'!A:A,'SLAB-ROWS'!G457,'SAGE IMPORT'!B:B,'SLAB-ROWS'!H457,'SAGE IMPORT'!C:C,'SLAB-ROWS'!A457)</f>
        <v>0</v>
      </c>
      <c r="J457" s="198">
        <f>SUMIFS('SAGE IMPORT'!K:K,'SAGE IMPORT'!A:A,'SLAB-ROWS'!G457,'SAGE IMPORT'!B:B,'SLAB-ROWS'!H457,'SAGE IMPORT'!C:C,'SLAB-ROWS'!A457)</f>
        <v>0</v>
      </c>
      <c r="K457" s="199">
        <f>SUMIFS('SAGE IMPORT'!Q:Q,'SAGE IMPORT'!A:A,'SLAB-ROWS'!G457,'SAGE IMPORT'!B:B,'SLAB-ROWS'!H457,'SAGE IMPORT'!C:C,'SLAB-ROWS'!A457)</f>
        <v>0</v>
      </c>
      <c r="L457" s="199" t="s">
        <v>395</v>
      </c>
      <c r="M457" s="205">
        <f>SUMIFS('SAGE IMPORT'!E:E,'SAGE IMPORT'!A:A,'SLAB-ROWS'!G457,'SAGE IMPORT'!B:B,'SLAB-ROWS'!H457,'SAGE IMPORT'!C:C,'SLAB-ROWS'!A457)</f>
        <v>0</v>
      </c>
      <c r="N457" s="199" t="s">
        <v>395</v>
      </c>
    </row>
    <row r="458" spans="1:14" x14ac:dyDescent="0.2">
      <c r="A458" s="183" t="s">
        <v>104</v>
      </c>
      <c r="B458" s="184" t="s">
        <v>109</v>
      </c>
      <c r="C458" s="184"/>
      <c r="D458" s="185" t="str">
        <f t="shared" si="40"/>
        <v>****</v>
      </c>
      <c r="E458" s="185">
        <f t="shared" si="41"/>
        <v>0</v>
      </c>
      <c r="F458" s="185"/>
      <c r="G458" s="185">
        <f t="shared" si="42"/>
        <v>0</v>
      </c>
      <c r="H458" s="186">
        <f t="shared" si="43"/>
        <v>0</v>
      </c>
      <c r="I458" s="197">
        <f>SUMIFS('SAGE IMPORT'!Y:Y,'SAGE IMPORT'!A:A,'SLAB-ROWS'!G458,'SAGE IMPORT'!B:B,'SLAB-ROWS'!H458,'SAGE IMPORT'!C:C,'SLAB-ROWS'!A458)</f>
        <v>0</v>
      </c>
      <c r="J458" s="198">
        <f>SUMIFS('SAGE IMPORT'!K:K,'SAGE IMPORT'!A:A,'SLAB-ROWS'!G458,'SAGE IMPORT'!B:B,'SLAB-ROWS'!H458,'SAGE IMPORT'!C:C,'SLAB-ROWS'!A458)</f>
        <v>0</v>
      </c>
      <c r="K458" s="199">
        <f>SUMIFS('SAGE IMPORT'!Q:Q,'SAGE IMPORT'!A:A,'SLAB-ROWS'!G458,'SAGE IMPORT'!B:B,'SLAB-ROWS'!H458,'SAGE IMPORT'!C:C,'SLAB-ROWS'!A458)</f>
        <v>0</v>
      </c>
      <c r="L458" s="199" t="s">
        <v>354</v>
      </c>
      <c r="M458" s="205">
        <f>SUMIFS('SAGE IMPORT'!E:E,'SAGE IMPORT'!A:A,'SLAB-ROWS'!G458,'SAGE IMPORT'!B:B,'SLAB-ROWS'!H458,'SAGE IMPORT'!C:C,'SLAB-ROWS'!A458)</f>
        <v>0</v>
      </c>
      <c r="N458" s="199" t="s">
        <v>354</v>
      </c>
    </row>
    <row r="459" spans="1:14" x14ac:dyDescent="0.2">
      <c r="A459" s="183"/>
      <c r="B459" s="184"/>
      <c r="C459" s="184"/>
      <c r="D459" s="185" t="str">
        <f t="shared" si="40"/>
        <v>****</v>
      </c>
      <c r="E459" s="185">
        <f t="shared" si="41"/>
        <v>0</v>
      </c>
      <c r="F459" s="185"/>
      <c r="G459" s="185">
        <f t="shared" si="42"/>
        <v>0</v>
      </c>
      <c r="H459" s="186">
        <f t="shared" si="43"/>
        <v>0</v>
      </c>
      <c r="I459" s="197">
        <f>SUMIFS('SAGE IMPORT'!Y:Y,'SAGE IMPORT'!A:A,'SLAB-ROWS'!G459,'SAGE IMPORT'!B:B,'SLAB-ROWS'!H459,'SAGE IMPORT'!C:C,'SLAB-ROWS'!A459)</f>
        <v>0</v>
      </c>
      <c r="J459" s="198">
        <f>SUMIFS('SAGE IMPORT'!K:K,'SAGE IMPORT'!A:A,'SLAB-ROWS'!G459,'SAGE IMPORT'!B:B,'SLAB-ROWS'!H459,'SAGE IMPORT'!C:C,'SLAB-ROWS'!A459)</f>
        <v>0</v>
      </c>
      <c r="K459" s="199">
        <f>SUMIFS('SAGE IMPORT'!Q:Q,'SAGE IMPORT'!A:A,'SLAB-ROWS'!G459,'SAGE IMPORT'!B:B,'SLAB-ROWS'!H459,'SAGE IMPORT'!C:C,'SLAB-ROWS'!A459)</f>
        <v>0</v>
      </c>
      <c r="L459" s="199"/>
      <c r="M459" s="205">
        <f>SUMIFS('SAGE IMPORT'!E:E,'SAGE IMPORT'!A:A,'SLAB-ROWS'!G459,'SAGE IMPORT'!B:B,'SLAB-ROWS'!H459,'SAGE IMPORT'!C:C,'SLAB-ROWS'!A459)</f>
        <v>0</v>
      </c>
      <c r="N459" s="199"/>
    </row>
    <row r="460" spans="1:14" x14ac:dyDescent="0.2">
      <c r="A460" s="183" t="s">
        <v>24</v>
      </c>
      <c r="B460" s="184" t="s">
        <v>68</v>
      </c>
      <c r="C460" s="184"/>
      <c r="D460" s="185" t="str">
        <f t="shared" si="40"/>
        <v>****</v>
      </c>
      <c r="E460" s="185">
        <f t="shared" si="41"/>
        <v>0</v>
      </c>
      <c r="F460" s="185"/>
      <c r="G460" s="185">
        <f t="shared" si="42"/>
        <v>0</v>
      </c>
      <c r="H460" s="186">
        <f t="shared" si="43"/>
        <v>0</v>
      </c>
      <c r="I460" s="197">
        <f>SUMIFS('SAGE IMPORT'!Y:Y,'SAGE IMPORT'!A:A,'SLAB-ROWS'!G460,'SAGE IMPORT'!B:B,'SLAB-ROWS'!H460,'SAGE IMPORT'!C:C,'SLAB-ROWS'!A460)</f>
        <v>0</v>
      </c>
      <c r="J460" s="198">
        <f>SUMIFS('SAGE IMPORT'!K:K,'SAGE IMPORT'!A:A,'SLAB-ROWS'!G460,'SAGE IMPORT'!B:B,'SLAB-ROWS'!H460,'SAGE IMPORT'!C:C,'SLAB-ROWS'!A460)</f>
        <v>0</v>
      </c>
      <c r="K460" s="199">
        <f>SUMIFS('SAGE IMPORT'!Q:Q,'SAGE IMPORT'!A:A,'SLAB-ROWS'!G460,'SAGE IMPORT'!B:B,'SLAB-ROWS'!H460,'SAGE IMPORT'!C:C,'SLAB-ROWS'!A460)</f>
        <v>0</v>
      </c>
      <c r="L460" s="199" t="s">
        <v>392</v>
      </c>
      <c r="M460" s="205">
        <f>SUMIFS('SAGE IMPORT'!E:E,'SAGE IMPORT'!A:A,'SLAB-ROWS'!G460,'SAGE IMPORT'!B:B,'SLAB-ROWS'!H460,'SAGE IMPORT'!C:C,'SLAB-ROWS'!A460)</f>
        <v>0</v>
      </c>
      <c r="N460" s="199" t="s">
        <v>392</v>
      </c>
    </row>
    <row r="461" spans="1:14" x14ac:dyDescent="0.2">
      <c r="A461" s="183" t="s">
        <v>93</v>
      </c>
      <c r="B461" s="184" t="s">
        <v>86</v>
      </c>
      <c r="C461" s="184"/>
      <c r="D461" s="185" t="str">
        <f t="shared" si="40"/>
        <v>****</v>
      </c>
      <c r="E461" s="185">
        <f t="shared" si="41"/>
        <v>0</v>
      </c>
      <c r="F461" s="185"/>
      <c r="G461" s="185">
        <f t="shared" si="42"/>
        <v>0</v>
      </c>
      <c r="H461" s="186">
        <f t="shared" si="43"/>
        <v>0</v>
      </c>
      <c r="I461" s="197">
        <f>SUMIFS('SAGE IMPORT'!Y:Y,'SAGE IMPORT'!A:A,'SLAB-ROWS'!G461,'SAGE IMPORT'!B:B,'SLAB-ROWS'!H461,'SAGE IMPORT'!C:C,'SLAB-ROWS'!A461)</f>
        <v>0</v>
      </c>
      <c r="J461" s="198">
        <f>SUMIFS('SAGE IMPORT'!K:K,'SAGE IMPORT'!A:A,'SLAB-ROWS'!G461,'SAGE IMPORT'!B:B,'SLAB-ROWS'!H461,'SAGE IMPORT'!C:C,'SLAB-ROWS'!A461)</f>
        <v>0</v>
      </c>
      <c r="K461" s="199">
        <f>SUMIFS('SAGE IMPORT'!Q:Q,'SAGE IMPORT'!A:A,'SLAB-ROWS'!G461,'SAGE IMPORT'!B:B,'SLAB-ROWS'!H461,'SAGE IMPORT'!C:C,'SLAB-ROWS'!A461)</f>
        <v>0</v>
      </c>
      <c r="L461" s="199" t="s">
        <v>392</v>
      </c>
      <c r="M461" s="205">
        <f>SUMIFS('SAGE IMPORT'!E:E,'SAGE IMPORT'!A:A,'SLAB-ROWS'!G461,'SAGE IMPORT'!B:B,'SLAB-ROWS'!H461,'SAGE IMPORT'!C:C,'SLAB-ROWS'!A461)</f>
        <v>0</v>
      </c>
      <c r="N461" s="199" t="s">
        <v>392</v>
      </c>
    </row>
    <row r="462" spans="1:14" x14ac:dyDescent="0.2">
      <c r="A462" s="183" t="s">
        <v>94</v>
      </c>
      <c r="B462" s="184" t="s">
        <v>87</v>
      </c>
      <c r="C462" s="184"/>
      <c r="D462" s="185" t="str">
        <f t="shared" si="40"/>
        <v>****</v>
      </c>
      <c r="E462" s="185">
        <f t="shared" si="41"/>
        <v>0</v>
      </c>
      <c r="F462" s="185"/>
      <c r="G462" s="185">
        <f t="shared" si="42"/>
        <v>0</v>
      </c>
      <c r="H462" s="186">
        <f t="shared" si="43"/>
        <v>0</v>
      </c>
      <c r="I462" s="197">
        <f>SUMIFS('SAGE IMPORT'!Y:Y,'SAGE IMPORT'!A:A,'SLAB-ROWS'!G462,'SAGE IMPORT'!B:B,'SLAB-ROWS'!H462,'SAGE IMPORT'!C:C,'SLAB-ROWS'!A462)</f>
        <v>0</v>
      </c>
      <c r="J462" s="198">
        <f>SUMIFS('SAGE IMPORT'!K:K,'SAGE IMPORT'!A:A,'SLAB-ROWS'!G462,'SAGE IMPORT'!B:B,'SLAB-ROWS'!H462,'SAGE IMPORT'!C:C,'SLAB-ROWS'!A462)</f>
        <v>0</v>
      </c>
      <c r="K462" s="199">
        <f>SUMIFS('SAGE IMPORT'!Q:Q,'SAGE IMPORT'!A:A,'SLAB-ROWS'!G462,'SAGE IMPORT'!B:B,'SLAB-ROWS'!H462,'SAGE IMPORT'!C:C,'SLAB-ROWS'!A462)</f>
        <v>0</v>
      </c>
      <c r="L462" s="199" t="s">
        <v>392</v>
      </c>
      <c r="M462" s="205">
        <f>SUMIFS('SAGE IMPORT'!E:E,'SAGE IMPORT'!A:A,'SLAB-ROWS'!G462,'SAGE IMPORT'!B:B,'SLAB-ROWS'!H462,'SAGE IMPORT'!C:C,'SLAB-ROWS'!A462)</f>
        <v>0</v>
      </c>
      <c r="N462" s="199" t="s">
        <v>392</v>
      </c>
    </row>
    <row r="463" spans="1:14" x14ac:dyDescent="0.2">
      <c r="A463" s="183" t="s">
        <v>95</v>
      </c>
      <c r="B463" s="184" t="s">
        <v>88</v>
      </c>
      <c r="C463" s="184"/>
      <c r="D463" s="185" t="str">
        <f t="shared" si="40"/>
        <v>****</v>
      </c>
      <c r="E463" s="185">
        <f t="shared" si="41"/>
        <v>0</v>
      </c>
      <c r="F463" s="185"/>
      <c r="G463" s="185">
        <f t="shared" si="42"/>
        <v>0</v>
      </c>
      <c r="H463" s="186">
        <f t="shared" si="43"/>
        <v>0</v>
      </c>
      <c r="I463" s="197">
        <f>SUMIFS('SAGE IMPORT'!Y:Y,'SAGE IMPORT'!A:A,'SLAB-ROWS'!G463,'SAGE IMPORT'!B:B,'SLAB-ROWS'!H463,'SAGE IMPORT'!C:C,'SLAB-ROWS'!A463)</f>
        <v>0</v>
      </c>
      <c r="J463" s="198">
        <f>SUMIFS('SAGE IMPORT'!K:K,'SAGE IMPORT'!A:A,'SLAB-ROWS'!G463,'SAGE IMPORT'!B:B,'SLAB-ROWS'!H463,'SAGE IMPORT'!C:C,'SLAB-ROWS'!A463)</f>
        <v>0</v>
      </c>
      <c r="K463" s="199">
        <f>SUMIFS('SAGE IMPORT'!Q:Q,'SAGE IMPORT'!A:A,'SLAB-ROWS'!G463,'SAGE IMPORT'!B:B,'SLAB-ROWS'!H463,'SAGE IMPORT'!C:C,'SLAB-ROWS'!A463)</f>
        <v>0</v>
      </c>
      <c r="L463" s="199" t="s">
        <v>393</v>
      </c>
      <c r="M463" s="205">
        <f>SUMIFS('SAGE IMPORT'!E:E,'SAGE IMPORT'!A:A,'SLAB-ROWS'!G463,'SAGE IMPORT'!B:B,'SLAB-ROWS'!H463,'SAGE IMPORT'!C:C,'SLAB-ROWS'!A463)</f>
        <v>0</v>
      </c>
      <c r="N463" s="199" t="s">
        <v>393</v>
      </c>
    </row>
    <row r="464" spans="1:14" x14ac:dyDescent="0.2">
      <c r="A464" s="183" t="s">
        <v>96</v>
      </c>
      <c r="B464" s="184" t="s">
        <v>89</v>
      </c>
      <c r="C464" s="184"/>
      <c r="D464" s="185" t="str">
        <f t="shared" si="40"/>
        <v>****</v>
      </c>
      <c r="E464" s="185">
        <f t="shared" si="41"/>
        <v>0</v>
      </c>
      <c r="F464" s="185"/>
      <c r="G464" s="185">
        <f t="shared" si="42"/>
        <v>0</v>
      </c>
      <c r="H464" s="186">
        <f t="shared" si="43"/>
        <v>0</v>
      </c>
      <c r="I464" s="197">
        <f>SUMIFS('SAGE IMPORT'!Y:Y,'SAGE IMPORT'!A:A,'SLAB-ROWS'!G464,'SAGE IMPORT'!B:B,'SLAB-ROWS'!H464,'SAGE IMPORT'!C:C,'SLAB-ROWS'!A464)</f>
        <v>0</v>
      </c>
      <c r="J464" s="198">
        <f>SUMIFS('SAGE IMPORT'!K:K,'SAGE IMPORT'!A:A,'SLAB-ROWS'!G464,'SAGE IMPORT'!B:B,'SLAB-ROWS'!H464,'SAGE IMPORT'!C:C,'SLAB-ROWS'!A464)</f>
        <v>0</v>
      </c>
      <c r="K464" s="199">
        <f>SUMIFS('SAGE IMPORT'!Q:Q,'SAGE IMPORT'!A:A,'SLAB-ROWS'!G464,'SAGE IMPORT'!B:B,'SLAB-ROWS'!H464,'SAGE IMPORT'!C:C,'SLAB-ROWS'!A464)</f>
        <v>0</v>
      </c>
      <c r="L464" s="199" t="s">
        <v>396</v>
      </c>
      <c r="M464" s="205">
        <f>SUMIFS('SAGE IMPORT'!E:E,'SAGE IMPORT'!A:A,'SLAB-ROWS'!G464,'SAGE IMPORT'!B:B,'SLAB-ROWS'!H464,'SAGE IMPORT'!C:C,'SLAB-ROWS'!A464)</f>
        <v>0</v>
      </c>
      <c r="N464" s="199" t="s">
        <v>396</v>
      </c>
    </row>
    <row r="465" spans="1:14" x14ac:dyDescent="0.2">
      <c r="A465" s="183" t="s">
        <v>97</v>
      </c>
      <c r="B465" s="184" t="s">
        <v>90</v>
      </c>
      <c r="C465" s="184"/>
      <c r="D465" s="185" t="str">
        <f t="shared" si="40"/>
        <v>****</v>
      </c>
      <c r="E465" s="185">
        <f t="shared" si="41"/>
        <v>0</v>
      </c>
      <c r="F465" s="185"/>
      <c r="G465" s="185">
        <f t="shared" si="42"/>
        <v>0</v>
      </c>
      <c r="H465" s="186">
        <f t="shared" si="43"/>
        <v>0</v>
      </c>
      <c r="I465" s="197">
        <f>SUMIFS('SAGE IMPORT'!Y:Y,'SAGE IMPORT'!A:A,'SLAB-ROWS'!G465,'SAGE IMPORT'!B:B,'SLAB-ROWS'!H465,'SAGE IMPORT'!C:C,'SLAB-ROWS'!A465)</f>
        <v>0</v>
      </c>
      <c r="J465" s="198">
        <f>SUMIFS('SAGE IMPORT'!K:K,'SAGE IMPORT'!A:A,'SLAB-ROWS'!G465,'SAGE IMPORT'!B:B,'SLAB-ROWS'!H465,'SAGE IMPORT'!C:C,'SLAB-ROWS'!A465)</f>
        <v>0</v>
      </c>
      <c r="K465" s="199">
        <f>SUMIFS('SAGE IMPORT'!Q:Q,'SAGE IMPORT'!A:A,'SLAB-ROWS'!G465,'SAGE IMPORT'!B:B,'SLAB-ROWS'!H465,'SAGE IMPORT'!C:C,'SLAB-ROWS'!A465)</f>
        <v>0</v>
      </c>
      <c r="L465" s="199" t="s">
        <v>396</v>
      </c>
      <c r="M465" s="205">
        <f>SUMIFS('SAGE IMPORT'!E:E,'SAGE IMPORT'!A:A,'SLAB-ROWS'!G465,'SAGE IMPORT'!B:B,'SLAB-ROWS'!H465,'SAGE IMPORT'!C:C,'SLAB-ROWS'!A465)</f>
        <v>0</v>
      </c>
      <c r="N465" s="199" t="s">
        <v>396</v>
      </c>
    </row>
    <row r="466" spans="1:14" x14ac:dyDescent="0.2">
      <c r="A466" s="183" t="s">
        <v>98</v>
      </c>
      <c r="B466" s="184" t="s">
        <v>91</v>
      </c>
      <c r="C466" s="184"/>
      <c r="D466" s="185" t="str">
        <f t="shared" si="40"/>
        <v>****</v>
      </c>
      <c r="E466" s="185">
        <f t="shared" si="41"/>
        <v>0</v>
      </c>
      <c r="F466" s="185"/>
      <c r="G466" s="185">
        <f t="shared" si="42"/>
        <v>0</v>
      </c>
      <c r="H466" s="186">
        <f t="shared" si="43"/>
        <v>0</v>
      </c>
      <c r="I466" s="197">
        <f>SUMIFS('SAGE IMPORT'!Y:Y,'SAGE IMPORT'!A:A,'SLAB-ROWS'!G466,'SAGE IMPORT'!B:B,'SLAB-ROWS'!H466,'SAGE IMPORT'!C:C,'SLAB-ROWS'!A466)</f>
        <v>0</v>
      </c>
      <c r="J466" s="198">
        <f>SUMIFS('SAGE IMPORT'!K:K,'SAGE IMPORT'!A:A,'SLAB-ROWS'!G466,'SAGE IMPORT'!B:B,'SLAB-ROWS'!H466,'SAGE IMPORT'!C:C,'SLAB-ROWS'!A466)</f>
        <v>0</v>
      </c>
      <c r="K466" s="199">
        <f>SUMIFS('SAGE IMPORT'!Q:Q,'SAGE IMPORT'!A:A,'SLAB-ROWS'!G466,'SAGE IMPORT'!B:B,'SLAB-ROWS'!H466,'SAGE IMPORT'!C:C,'SLAB-ROWS'!A466)</f>
        <v>0</v>
      </c>
      <c r="L466" s="199" t="s">
        <v>393</v>
      </c>
      <c r="M466" s="205">
        <f>SUMIFS('SAGE IMPORT'!E:E,'SAGE IMPORT'!A:A,'SLAB-ROWS'!G466,'SAGE IMPORT'!B:B,'SLAB-ROWS'!H466,'SAGE IMPORT'!C:C,'SLAB-ROWS'!A466)</f>
        <v>0</v>
      </c>
      <c r="N466" s="199" t="s">
        <v>393</v>
      </c>
    </row>
    <row r="467" spans="1:14" x14ac:dyDescent="0.2">
      <c r="A467" s="183" t="s">
        <v>99</v>
      </c>
      <c r="B467" s="184" t="s">
        <v>92</v>
      </c>
      <c r="C467" s="184"/>
      <c r="D467" s="185" t="str">
        <f t="shared" si="40"/>
        <v>****</v>
      </c>
      <c r="E467" s="185">
        <f t="shared" si="41"/>
        <v>0</v>
      </c>
      <c r="F467" s="185"/>
      <c r="G467" s="185">
        <f t="shared" si="42"/>
        <v>0</v>
      </c>
      <c r="H467" s="186">
        <f t="shared" si="43"/>
        <v>0</v>
      </c>
      <c r="I467" s="197">
        <f>SUMIFS('SAGE IMPORT'!Y:Y,'SAGE IMPORT'!A:A,'SLAB-ROWS'!G467,'SAGE IMPORT'!B:B,'SLAB-ROWS'!H467,'SAGE IMPORT'!C:C,'SLAB-ROWS'!A467)</f>
        <v>0</v>
      </c>
      <c r="J467" s="198">
        <f>SUMIFS('SAGE IMPORT'!K:K,'SAGE IMPORT'!A:A,'SLAB-ROWS'!G467,'SAGE IMPORT'!B:B,'SLAB-ROWS'!H467,'SAGE IMPORT'!C:C,'SLAB-ROWS'!A467)</f>
        <v>0</v>
      </c>
      <c r="K467" s="199">
        <f>SUMIFS('SAGE IMPORT'!Q:Q,'SAGE IMPORT'!A:A,'SLAB-ROWS'!G467,'SAGE IMPORT'!B:B,'SLAB-ROWS'!H467,'SAGE IMPORT'!C:C,'SLAB-ROWS'!A467)</f>
        <v>0</v>
      </c>
      <c r="L467" s="199" t="s">
        <v>393</v>
      </c>
      <c r="M467" s="205">
        <f>SUMIFS('SAGE IMPORT'!E:E,'SAGE IMPORT'!A:A,'SLAB-ROWS'!G467,'SAGE IMPORT'!B:B,'SLAB-ROWS'!H467,'SAGE IMPORT'!C:C,'SLAB-ROWS'!A467)</f>
        <v>0</v>
      </c>
      <c r="N467" s="199" t="s">
        <v>393</v>
      </c>
    </row>
    <row r="468" spans="1:14" x14ac:dyDescent="0.2">
      <c r="A468" s="183" t="s">
        <v>25</v>
      </c>
      <c r="B468" s="184" t="s">
        <v>59</v>
      </c>
      <c r="C468" s="184"/>
      <c r="D468" s="185" t="str">
        <f t="shared" si="40"/>
        <v>****</v>
      </c>
      <c r="E468" s="185">
        <f t="shared" si="41"/>
        <v>0</v>
      </c>
      <c r="F468" s="185"/>
      <c r="G468" s="185">
        <f t="shared" si="42"/>
        <v>0</v>
      </c>
      <c r="H468" s="186">
        <f t="shared" si="43"/>
        <v>0</v>
      </c>
      <c r="I468" s="197">
        <f>SUMIFS('SAGE IMPORT'!Y:Y,'SAGE IMPORT'!A:A,'SLAB-ROWS'!G468,'SAGE IMPORT'!B:B,'SLAB-ROWS'!H468,'SAGE IMPORT'!C:C,'SLAB-ROWS'!A468)</f>
        <v>0</v>
      </c>
      <c r="J468" s="198">
        <f>SUMIFS('SAGE IMPORT'!K:K,'SAGE IMPORT'!A:A,'SLAB-ROWS'!G468,'SAGE IMPORT'!B:B,'SLAB-ROWS'!H468,'SAGE IMPORT'!C:C,'SLAB-ROWS'!A468)</f>
        <v>0</v>
      </c>
      <c r="K468" s="199">
        <f>SUMIFS('SAGE IMPORT'!Q:Q,'SAGE IMPORT'!A:A,'SLAB-ROWS'!G468,'SAGE IMPORT'!B:B,'SLAB-ROWS'!H468,'SAGE IMPORT'!C:C,'SLAB-ROWS'!A468)</f>
        <v>0</v>
      </c>
      <c r="L468" s="199" t="s">
        <v>397</v>
      </c>
      <c r="M468" s="205">
        <f>SUMIFS('SAGE IMPORT'!E:E,'SAGE IMPORT'!A:A,'SLAB-ROWS'!G468,'SAGE IMPORT'!B:B,'SLAB-ROWS'!H468,'SAGE IMPORT'!C:C,'SLAB-ROWS'!A468)</f>
        <v>0</v>
      </c>
      <c r="N468" s="199" t="s">
        <v>397</v>
      </c>
    </row>
    <row r="469" spans="1:14" x14ac:dyDescent="0.2">
      <c r="A469" s="183" t="s">
        <v>26</v>
      </c>
      <c r="B469" s="184" t="s">
        <v>60</v>
      </c>
      <c r="C469" s="184"/>
      <c r="D469" s="185" t="str">
        <f t="shared" si="40"/>
        <v>****</v>
      </c>
      <c r="E469" s="185">
        <f t="shared" si="41"/>
        <v>0</v>
      </c>
      <c r="F469" s="185"/>
      <c r="G469" s="185">
        <f t="shared" si="42"/>
        <v>0</v>
      </c>
      <c r="H469" s="186">
        <f t="shared" si="43"/>
        <v>0</v>
      </c>
      <c r="I469" s="197">
        <f>SUMIFS('SAGE IMPORT'!Y:Y,'SAGE IMPORT'!A:A,'SLAB-ROWS'!G469,'SAGE IMPORT'!B:B,'SLAB-ROWS'!H469,'SAGE IMPORT'!C:C,'SLAB-ROWS'!A469)</f>
        <v>0</v>
      </c>
      <c r="J469" s="198">
        <f>SUMIFS('SAGE IMPORT'!K:K,'SAGE IMPORT'!A:A,'SLAB-ROWS'!G469,'SAGE IMPORT'!B:B,'SLAB-ROWS'!H469,'SAGE IMPORT'!C:C,'SLAB-ROWS'!A469)</f>
        <v>0</v>
      </c>
      <c r="K469" s="199">
        <f>SUMIFS('SAGE IMPORT'!Q:Q,'SAGE IMPORT'!A:A,'SLAB-ROWS'!G469,'SAGE IMPORT'!B:B,'SLAB-ROWS'!H469,'SAGE IMPORT'!C:C,'SLAB-ROWS'!A469)</f>
        <v>0</v>
      </c>
      <c r="L469" s="199" t="s">
        <v>354</v>
      </c>
      <c r="M469" s="205">
        <f>SUMIFS('SAGE IMPORT'!E:E,'SAGE IMPORT'!A:A,'SLAB-ROWS'!G469,'SAGE IMPORT'!B:B,'SLAB-ROWS'!H469,'SAGE IMPORT'!C:C,'SLAB-ROWS'!A469)</f>
        <v>0</v>
      </c>
      <c r="N469" s="199" t="s">
        <v>354</v>
      </c>
    </row>
    <row r="470" spans="1:14" x14ac:dyDescent="0.2">
      <c r="A470" s="183"/>
      <c r="B470" s="184"/>
      <c r="C470" s="184"/>
      <c r="D470" s="185" t="str">
        <f t="shared" si="40"/>
        <v>****</v>
      </c>
      <c r="E470" s="185">
        <f t="shared" si="41"/>
        <v>0</v>
      </c>
      <c r="F470" s="185"/>
      <c r="G470" s="185">
        <f t="shared" si="42"/>
        <v>0</v>
      </c>
      <c r="H470" s="186">
        <f t="shared" si="43"/>
        <v>0</v>
      </c>
      <c r="I470" s="197">
        <f>SUMIFS('SAGE IMPORT'!Y:Y,'SAGE IMPORT'!A:A,'SLAB-ROWS'!G470,'SAGE IMPORT'!B:B,'SLAB-ROWS'!H470,'SAGE IMPORT'!C:C,'SLAB-ROWS'!A470)</f>
        <v>0</v>
      </c>
      <c r="J470" s="198">
        <f>SUMIFS('SAGE IMPORT'!K:K,'SAGE IMPORT'!A:A,'SLAB-ROWS'!G470,'SAGE IMPORT'!B:B,'SLAB-ROWS'!H470,'SAGE IMPORT'!C:C,'SLAB-ROWS'!A470)</f>
        <v>0</v>
      </c>
      <c r="K470" s="199">
        <f>SUMIFS('SAGE IMPORT'!Q:Q,'SAGE IMPORT'!A:A,'SLAB-ROWS'!G470,'SAGE IMPORT'!B:B,'SLAB-ROWS'!H470,'SAGE IMPORT'!C:C,'SLAB-ROWS'!A470)</f>
        <v>0</v>
      </c>
      <c r="L470" s="199"/>
      <c r="M470" s="205">
        <f>SUMIFS('SAGE IMPORT'!E:E,'SAGE IMPORT'!A:A,'SLAB-ROWS'!G470,'SAGE IMPORT'!B:B,'SLAB-ROWS'!H470,'SAGE IMPORT'!C:C,'SLAB-ROWS'!A470)</f>
        <v>0</v>
      </c>
      <c r="N470" s="199"/>
    </row>
    <row r="471" spans="1:14" x14ac:dyDescent="0.2">
      <c r="A471" s="183" t="s">
        <v>27</v>
      </c>
      <c r="B471" s="184" t="s">
        <v>28</v>
      </c>
      <c r="C471" s="184"/>
      <c r="D471" s="185" t="str">
        <f t="shared" si="40"/>
        <v>****</v>
      </c>
      <c r="E471" s="185">
        <f t="shared" si="41"/>
        <v>0</v>
      </c>
      <c r="F471" s="185"/>
      <c r="G471" s="185">
        <f t="shared" si="42"/>
        <v>0</v>
      </c>
      <c r="H471" s="186">
        <f t="shared" si="43"/>
        <v>0</v>
      </c>
      <c r="I471" s="197">
        <f>SUMIFS('SAGE IMPORT'!Y:Y,'SAGE IMPORT'!A:A,'SLAB-ROWS'!G471,'SAGE IMPORT'!B:B,'SLAB-ROWS'!H471,'SAGE IMPORT'!C:C,'SLAB-ROWS'!A471)</f>
        <v>0</v>
      </c>
      <c r="J471" s="198">
        <f>SUMIFS('SAGE IMPORT'!K:K,'SAGE IMPORT'!A:A,'SLAB-ROWS'!G471,'SAGE IMPORT'!B:B,'SLAB-ROWS'!H471,'SAGE IMPORT'!C:C,'SLAB-ROWS'!A471)</f>
        <v>0</v>
      </c>
      <c r="K471" s="199">
        <f>SUMIFS('SAGE IMPORT'!Q:Q,'SAGE IMPORT'!A:A,'SLAB-ROWS'!G471,'SAGE IMPORT'!B:B,'SLAB-ROWS'!H471,'SAGE IMPORT'!C:C,'SLAB-ROWS'!A471)</f>
        <v>0</v>
      </c>
      <c r="L471" s="199" t="s">
        <v>391</v>
      </c>
      <c r="M471" s="205">
        <f>SUMIFS('SAGE IMPORT'!E:E,'SAGE IMPORT'!A:A,'SLAB-ROWS'!G471,'SAGE IMPORT'!B:B,'SLAB-ROWS'!H471,'SAGE IMPORT'!C:C,'SLAB-ROWS'!A471)</f>
        <v>0</v>
      </c>
      <c r="N471" s="199" t="s">
        <v>391</v>
      </c>
    </row>
    <row r="472" spans="1:14" x14ac:dyDescent="0.2">
      <c r="A472" s="183" t="s">
        <v>111</v>
      </c>
      <c r="B472" s="184" t="s">
        <v>112</v>
      </c>
      <c r="C472" s="184"/>
      <c r="D472" s="185" t="str">
        <f t="shared" si="40"/>
        <v>****</v>
      </c>
      <c r="E472" s="185">
        <f t="shared" si="41"/>
        <v>0</v>
      </c>
      <c r="F472" s="185"/>
      <c r="G472" s="185">
        <f t="shared" si="42"/>
        <v>0</v>
      </c>
      <c r="H472" s="186">
        <f t="shared" si="43"/>
        <v>0</v>
      </c>
      <c r="I472" s="197">
        <f>SUMIFS('SAGE IMPORT'!Y:Y,'SAGE IMPORT'!A:A,'SLAB-ROWS'!G472,'SAGE IMPORT'!B:B,'SLAB-ROWS'!H472,'SAGE IMPORT'!C:C,'SLAB-ROWS'!A472)</f>
        <v>0</v>
      </c>
      <c r="J472" s="198">
        <f>SUMIFS('SAGE IMPORT'!K:K,'SAGE IMPORT'!A:A,'SLAB-ROWS'!G472,'SAGE IMPORT'!B:B,'SLAB-ROWS'!H472,'SAGE IMPORT'!C:C,'SLAB-ROWS'!A472)</f>
        <v>0</v>
      </c>
      <c r="K472" s="199">
        <f>SUMIFS('SAGE IMPORT'!Q:Q,'SAGE IMPORT'!A:A,'SLAB-ROWS'!G472,'SAGE IMPORT'!B:B,'SLAB-ROWS'!H472,'SAGE IMPORT'!C:C,'SLAB-ROWS'!A472)</f>
        <v>0</v>
      </c>
      <c r="L472" s="199" t="s">
        <v>393</v>
      </c>
      <c r="M472" s="205">
        <f>SUMIFS('SAGE IMPORT'!E:E,'SAGE IMPORT'!A:A,'SLAB-ROWS'!G472,'SAGE IMPORT'!B:B,'SLAB-ROWS'!H472,'SAGE IMPORT'!C:C,'SLAB-ROWS'!A472)</f>
        <v>0</v>
      </c>
      <c r="N472" s="199" t="s">
        <v>393</v>
      </c>
    </row>
    <row r="473" spans="1:14" x14ac:dyDescent="0.2">
      <c r="A473" s="183" t="s">
        <v>29</v>
      </c>
      <c r="B473" s="184" t="s">
        <v>30</v>
      </c>
      <c r="C473" s="184"/>
      <c r="D473" s="185" t="str">
        <f t="shared" si="40"/>
        <v>****</v>
      </c>
      <c r="E473" s="185">
        <f t="shared" si="41"/>
        <v>0</v>
      </c>
      <c r="F473" s="185"/>
      <c r="G473" s="185">
        <f t="shared" si="42"/>
        <v>0</v>
      </c>
      <c r="H473" s="186">
        <f t="shared" si="43"/>
        <v>0</v>
      </c>
      <c r="I473" s="197">
        <f>SUMIFS('SAGE IMPORT'!Y:Y,'SAGE IMPORT'!A:A,'SLAB-ROWS'!G473,'SAGE IMPORT'!B:B,'SLAB-ROWS'!H473,'SAGE IMPORT'!C:C,'SLAB-ROWS'!A473)</f>
        <v>0</v>
      </c>
      <c r="J473" s="198">
        <f>SUMIFS('SAGE IMPORT'!K:K,'SAGE IMPORT'!A:A,'SLAB-ROWS'!G473,'SAGE IMPORT'!B:B,'SLAB-ROWS'!H473,'SAGE IMPORT'!C:C,'SLAB-ROWS'!A473)</f>
        <v>0</v>
      </c>
      <c r="K473" s="199">
        <f>SUMIFS('SAGE IMPORT'!Q:Q,'SAGE IMPORT'!A:A,'SLAB-ROWS'!G473,'SAGE IMPORT'!B:B,'SLAB-ROWS'!H473,'SAGE IMPORT'!C:C,'SLAB-ROWS'!A473)</f>
        <v>0</v>
      </c>
      <c r="L473" s="199" t="s">
        <v>391</v>
      </c>
      <c r="M473" s="205">
        <f>SUMIFS('SAGE IMPORT'!E:E,'SAGE IMPORT'!A:A,'SLAB-ROWS'!G473,'SAGE IMPORT'!B:B,'SLAB-ROWS'!H473,'SAGE IMPORT'!C:C,'SLAB-ROWS'!A473)</f>
        <v>0</v>
      </c>
      <c r="N473" s="199" t="s">
        <v>391</v>
      </c>
    </row>
    <row r="474" spans="1:14" x14ac:dyDescent="0.2">
      <c r="A474" s="183" t="s">
        <v>31</v>
      </c>
      <c r="B474" s="184" t="s">
        <v>61</v>
      </c>
      <c r="C474" s="184"/>
      <c r="D474" s="185" t="str">
        <f t="shared" si="40"/>
        <v>****</v>
      </c>
      <c r="E474" s="185">
        <f t="shared" si="41"/>
        <v>0</v>
      </c>
      <c r="F474" s="185"/>
      <c r="G474" s="185">
        <f t="shared" si="42"/>
        <v>0</v>
      </c>
      <c r="H474" s="186">
        <f t="shared" si="43"/>
        <v>0</v>
      </c>
      <c r="I474" s="197">
        <f>SUMIFS('SAGE IMPORT'!Y:Y,'SAGE IMPORT'!A:A,'SLAB-ROWS'!G474,'SAGE IMPORT'!B:B,'SLAB-ROWS'!H474,'SAGE IMPORT'!C:C,'SLAB-ROWS'!A474)</f>
        <v>0</v>
      </c>
      <c r="J474" s="198">
        <f>SUMIFS('SAGE IMPORT'!K:K,'SAGE IMPORT'!A:A,'SLAB-ROWS'!G474,'SAGE IMPORT'!B:B,'SLAB-ROWS'!H474,'SAGE IMPORT'!C:C,'SLAB-ROWS'!A474)</f>
        <v>0</v>
      </c>
      <c r="K474" s="199">
        <f>SUMIFS('SAGE IMPORT'!Q:Q,'SAGE IMPORT'!A:A,'SLAB-ROWS'!G474,'SAGE IMPORT'!B:B,'SLAB-ROWS'!H474,'SAGE IMPORT'!C:C,'SLAB-ROWS'!A474)</f>
        <v>0</v>
      </c>
      <c r="L474" s="199" t="s">
        <v>354</v>
      </c>
      <c r="M474" s="205">
        <f>SUMIFS('SAGE IMPORT'!E:E,'SAGE IMPORT'!A:A,'SLAB-ROWS'!G474,'SAGE IMPORT'!B:B,'SLAB-ROWS'!H474,'SAGE IMPORT'!C:C,'SLAB-ROWS'!A474)</f>
        <v>0</v>
      </c>
      <c r="N474" s="199" t="s">
        <v>354</v>
      </c>
    </row>
    <row r="475" spans="1:14" x14ac:dyDescent="0.2">
      <c r="A475" s="183" t="s">
        <v>34</v>
      </c>
      <c r="B475" s="184" t="s">
        <v>35</v>
      </c>
      <c r="C475" s="184"/>
      <c r="D475" s="185" t="str">
        <f t="shared" si="40"/>
        <v>****</v>
      </c>
      <c r="E475" s="185">
        <f t="shared" si="41"/>
        <v>0</v>
      </c>
      <c r="F475" s="185"/>
      <c r="G475" s="185">
        <f t="shared" si="42"/>
        <v>0</v>
      </c>
      <c r="H475" s="186">
        <f t="shared" si="43"/>
        <v>0</v>
      </c>
      <c r="I475" s="197">
        <f>SUMIFS('SAGE IMPORT'!Y:Y,'SAGE IMPORT'!A:A,'SLAB-ROWS'!G475,'SAGE IMPORT'!B:B,'SLAB-ROWS'!H475,'SAGE IMPORT'!C:C,'SLAB-ROWS'!A475)</f>
        <v>0</v>
      </c>
      <c r="J475" s="198">
        <f>SUMIFS('SAGE IMPORT'!K:K,'SAGE IMPORT'!A:A,'SLAB-ROWS'!G475,'SAGE IMPORT'!B:B,'SLAB-ROWS'!H475,'SAGE IMPORT'!C:C,'SLAB-ROWS'!A475)</f>
        <v>0</v>
      </c>
      <c r="K475" s="199">
        <f>SUMIFS('SAGE IMPORT'!Q:Q,'SAGE IMPORT'!A:A,'SLAB-ROWS'!G475,'SAGE IMPORT'!B:B,'SLAB-ROWS'!H475,'SAGE IMPORT'!C:C,'SLAB-ROWS'!A475)</f>
        <v>0</v>
      </c>
      <c r="L475" s="199" t="s">
        <v>354</v>
      </c>
      <c r="M475" s="205">
        <f>SUMIFS('SAGE IMPORT'!E:E,'SAGE IMPORT'!A:A,'SLAB-ROWS'!G475,'SAGE IMPORT'!B:B,'SLAB-ROWS'!H475,'SAGE IMPORT'!C:C,'SLAB-ROWS'!A475)</f>
        <v>0</v>
      </c>
      <c r="N475" s="199" t="s">
        <v>354</v>
      </c>
    </row>
    <row r="476" spans="1:14" x14ac:dyDescent="0.2">
      <c r="A476" s="183" t="s">
        <v>36</v>
      </c>
      <c r="B476" s="184" t="s">
        <v>113</v>
      </c>
      <c r="C476" s="184"/>
      <c r="D476" s="185" t="str">
        <f t="shared" si="40"/>
        <v>****</v>
      </c>
      <c r="E476" s="185">
        <f t="shared" si="41"/>
        <v>0</v>
      </c>
      <c r="F476" s="185"/>
      <c r="G476" s="185">
        <f t="shared" si="42"/>
        <v>0</v>
      </c>
      <c r="H476" s="186">
        <f t="shared" si="43"/>
        <v>0</v>
      </c>
      <c r="I476" s="197">
        <f>SUMIFS('SAGE IMPORT'!Y:Y,'SAGE IMPORT'!A:A,'SLAB-ROWS'!G476,'SAGE IMPORT'!B:B,'SLAB-ROWS'!H476,'SAGE IMPORT'!C:C,'SLAB-ROWS'!A476)</f>
        <v>0</v>
      </c>
      <c r="J476" s="198">
        <f>SUMIFS('SAGE IMPORT'!K:K,'SAGE IMPORT'!A:A,'SLAB-ROWS'!G476,'SAGE IMPORT'!B:B,'SLAB-ROWS'!H476,'SAGE IMPORT'!C:C,'SLAB-ROWS'!A476)</f>
        <v>0</v>
      </c>
      <c r="K476" s="199">
        <f>SUMIFS('SAGE IMPORT'!Q:Q,'SAGE IMPORT'!A:A,'SLAB-ROWS'!G476,'SAGE IMPORT'!B:B,'SLAB-ROWS'!H476,'SAGE IMPORT'!C:C,'SLAB-ROWS'!A476)</f>
        <v>0</v>
      </c>
      <c r="L476" s="199" t="s">
        <v>393</v>
      </c>
      <c r="M476" s="205">
        <f>SUMIFS('SAGE IMPORT'!E:E,'SAGE IMPORT'!A:A,'SLAB-ROWS'!G476,'SAGE IMPORT'!B:B,'SLAB-ROWS'!H476,'SAGE IMPORT'!C:C,'SLAB-ROWS'!A476)</f>
        <v>0</v>
      </c>
      <c r="N476" s="199" t="s">
        <v>393</v>
      </c>
    </row>
    <row r="477" spans="1:14" x14ac:dyDescent="0.2">
      <c r="A477" s="183" t="s">
        <v>57</v>
      </c>
      <c r="B477" s="184" t="s">
        <v>71</v>
      </c>
      <c r="C477" s="184"/>
      <c r="D477" s="185" t="str">
        <f t="shared" si="40"/>
        <v>****</v>
      </c>
      <c r="E477" s="185">
        <f t="shared" si="41"/>
        <v>0</v>
      </c>
      <c r="F477" s="185"/>
      <c r="G477" s="185">
        <f t="shared" si="42"/>
        <v>0</v>
      </c>
      <c r="H477" s="186">
        <f t="shared" si="43"/>
        <v>0</v>
      </c>
      <c r="I477" s="197">
        <f>SUMIFS('SAGE IMPORT'!Y:Y,'SAGE IMPORT'!A:A,'SLAB-ROWS'!G477,'SAGE IMPORT'!B:B,'SLAB-ROWS'!H477,'SAGE IMPORT'!C:C,'SLAB-ROWS'!A477)</f>
        <v>0</v>
      </c>
      <c r="J477" s="198">
        <f>SUMIFS('SAGE IMPORT'!K:K,'SAGE IMPORT'!A:A,'SLAB-ROWS'!G477,'SAGE IMPORT'!B:B,'SLAB-ROWS'!H477,'SAGE IMPORT'!C:C,'SLAB-ROWS'!A477)</f>
        <v>0</v>
      </c>
      <c r="K477" s="199">
        <f>SUMIFS('SAGE IMPORT'!Q:Q,'SAGE IMPORT'!A:A,'SLAB-ROWS'!G477,'SAGE IMPORT'!B:B,'SLAB-ROWS'!H477,'SAGE IMPORT'!C:C,'SLAB-ROWS'!A477)</f>
        <v>0</v>
      </c>
      <c r="L477" s="199" t="s">
        <v>397</v>
      </c>
      <c r="M477" s="205">
        <f>SUMIFS('SAGE IMPORT'!E:E,'SAGE IMPORT'!A:A,'SLAB-ROWS'!G477,'SAGE IMPORT'!B:B,'SLAB-ROWS'!H477,'SAGE IMPORT'!C:C,'SLAB-ROWS'!A477)</f>
        <v>0</v>
      </c>
      <c r="N477" s="199" t="s">
        <v>397</v>
      </c>
    </row>
    <row r="478" spans="1:14" x14ac:dyDescent="0.2">
      <c r="A478" s="183" t="s">
        <v>32</v>
      </c>
      <c r="B478" s="184" t="s">
        <v>62</v>
      </c>
      <c r="C478" s="184"/>
      <c r="D478" s="185" t="str">
        <f t="shared" si="40"/>
        <v>****</v>
      </c>
      <c r="E478" s="185">
        <f t="shared" si="41"/>
        <v>0</v>
      </c>
      <c r="F478" s="185"/>
      <c r="G478" s="185">
        <f t="shared" si="42"/>
        <v>0</v>
      </c>
      <c r="H478" s="186">
        <f t="shared" si="43"/>
        <v>0</v>
      </c>
      <c r="I478" s="197">
        <f>SUMIFS('SAGE IMPORT'!Y:Y,'SAGE IMPORT'!A:A,'SLAB-ROWS'!G478,'SAGE IMPORT'!B:B,'SLAB-ROWS'!H478,'SAGE IMPORT'!C:C,'SLAB-ROWS'!A478)</f>
        <v>0</v>
      </c>
      <c r="J478" s="198">
        <f>SUMIFS('SAGE IMPORT'!K:K,'SAGE IMPORT'!A:A,'SLAB-ROWS'!G478,'SAGE IMPORT'!B:B,'SLAB-ROWS'!H478,'SAGE IMPORT'!C:C,'SLAB-ROWS'!A478)</f>
        <v>0</v>
      </c>
      <c r="K478" s="199">
        <f>SUMIFS('SAGE IMPORT'!Q:Q,'SAGE IMPORT'!A:A,'SLAB-ROWS'!G478,'SAGE IMPORT'!B:B,'SLAB-ROWS'!H478,'SAGE IMPORT'!C:C,'SLAB-ROWS'!A478)</f>
        <v>0</v>
      </c>
      <c r="L478" s="199" t="s">
        <v>397</v>
      </c>
      <c r="M478" s="205">
        <f>SUMIFS('SAGE IMPORT'!E:E,'SAGE IMPORT'!A:A,'SLAB-ROWS'!G478,'SAGE IMPORT'!B:B,'SLAB-ROWS'!H478,'SAGE IMPORT'!C:C,'SLAB-ROWS'!A478)</f>
        <v>0</v>
      </c>
      <c r="N478" s="199" t="s">
        <v>397</v>
      </c>
    </row>
    <row r="479" spans="1:14" x14ac:dyDescent="0.2">
      <c r="A479" s="183" t="s">
        <v>33</v>
      </c>
      <c r="B479" s="184" t="s">
        <v>63</v>
      </c>
      <c r="C479" s="184"/>
      <c r="D479" s="185" t="str">
        <f t="shared" si="40"/>
        <v>****</v>
      </c>
      <c r="E479" s="185">
        <f t="shared" si="41"/>
        <v>0</v>
      </c>
      <c r="F479" s="185"/>
      <c r="G479" s="185">
        <f t="shared" si="42"/>
        <v>0</v>
      </c>
      <c r="H479" s="186">
        <f t="shared" si="43"/>
        <v>0</v>
      </c>
      <c r="I479" s="197">
        <f>SUMIFS('SAGE IMPORT'!Y:Y,'SAGE IMPORT'!A:A,'SLAB-ROWS'!G479,'SAGE IMPORT'!B:B,'SLAB-ROWS'!H479,'SAGE IMPORT'!C:C,'SLAB-ROWS'!A479)</f>
        <v>0</v>
      </c>
      <c r="J479" s="198">
        <f>SUMIFS('SAGE IMPORT'!K:K,'SAGE IMPORT'!A:A,'SLAB-ROWS'!G479,'SAGE IMPORT'!B:B,'SLAB-ROWS'!H479,'SAGE IMPORT'!C:C,'SLAB-ROWS'!A479)</f>
        <v>0</v>
      </c>
      <c r="K479" s="199">
        <f>SUMIFS('SAGE IMPORT'!Q:Q,'SAGE IMPORT'!A:A,'SLAB-ROWS'!G479,'SAGE IMPORT'!B:B,'SLAB-ROWS'!H479,'SAGE IMPORT'!C:C,'SLAB-ROWS'!A479)</f>
        <v>0</v>
      </c>
      <c r="L479" s="199" t="s">
        <v>397</v>
      </c>
      <c r="M479" s="205">
        <f>SUMIFS('SAGE IMPORT'!E:E,'SAGE IMPORT'!A:A,'SLAB-ROWS'!G479,'SAGE IMPORT'!B:B,'SLAB-ROWS'!H479,'SAGE IMPORT'!C:C,'SLAB-ROWS'!A479)</f>
        <v>0</v>
      </c>
      <c r="N479" s="199" t="s">
        <v>397</v>
      </c>
    </row>
    <row r="480" spans="1:14" x14ac:dyDescent="0.2">
      <c r="A480" s="183" t="s">
        <v>73</v>
      </c>
      <c r="B480" s="184" t="s">
        <v>72</v>
      </c>
      <c r="C480" s="184"/>
      <c r="D480" s="185" t="str">
        <f t="shared" si="40"/>
        <v>****</v>
      </c>
      <c r="E480" s="185">
        <f t="shared" si="41"/>
        <v>0</v>
      </c>
      <c r="F480" s="185"/>
      <c r="G480" s="185">
        <f t="shared" si="42"/>
        <v>0</v>
      </c>
      <c r="H480" s="186">
        <f t="shared" si="43"/>
        <v>0</v>
      </c>
      <c r="I480" s="197">
        <f>SUMIFS('SAGE IMPORT'!Y:Y,'SAGE IMPORT'!A:A,'SLAB-ROWS'!G480,'SAGE IMPORT'!B:B,'SLAB-ROWS'!H480,'SAGE IMPORT'!C:C,'SLAB-ROWS'!A480)</f>
        <v>0</v>
      </c>
      <c r="J480" s="198">
        <f>SUMIFS('SAGE IMPORT'!K:K,'SAGE IMPORT'!A:A,'SLAB-ROWS'!G480,'SAGE IMPORT'!B:B,'SLAB-ROWS'!H480,'SAGE IMPORT'!C:C,'SLAB-ROWS'!A480)</f>
        <v>0</v>
      </c>
      <c r="K480" s="199">
        <f>SUMIFS('SAGE IMPORT'!Q:Q,'SAGE IMPORT'!A:A,'SLAB-ROWS'!G480,'SAGE IMPORT'!B:B,'SLAB-ROWS'!H480,'SAGE IMPORT'!C:C,'SLAB-ROWS'!A480)</f>
        <v>0</v>
      </c>
      <c r="L480" s="199" t="s">
        <v>397</v>
      </c>
      <c r="M480" s="205">
        <f>SUMIFS('SAGE IMPORT'!E:E,'SAGE IMPORT'!A:A,'SLAB-ROWS'!G480,'SAGE IMPORT'!B:B,'SLAB-ROWS'!H480,'SAGE IMPORT'!C:C,'SLAB-ROWS'!A480)</f>
        <v>0</v>
      </c>
      <c r="N480" s="199" t="s">
        <v>397</v>
      </c>
    </row>
    <row r="481" spans="1:14" x14ac:dyDescent="0.2">
      <c r="A481" s="183" t="s">
        <v>114</v>
      </c>
      <c r="B481" s="184" t="s">
        <v>115</v>
      </c>
      <c r="C481" s="184"/>
      <c r="D481" s="185" t="str">
        <f t="shared" si="40"/>
        <v>****</v>
      </c>
      <c r="E481" s="185">
        <f t="shared" si="41"/>
        <v>0</v>
      </c>
      <c r="F481" s="185"/>
      <c r="G481" s="185">
        <f t="shared" si="42"/>
        <v>0</v>
      </c>
      <c r="H481" s="186">
        <f t="shared" si="43"/>
        <v>0</v>
      </c>
      <c r="I481" s="197">
        <f>SUMIFS('SAGE IMPORT'!Y:Y,'SAGE IMPORT'!A:A,'SLAB-ROWS'!G481,'SAGE IMPORT'!B:B,'SLAB-ROWS'!H481,'SAGE IMPORT'!C:C,'SLAB-ROWS'!A481)</f>
        <v>0</v>
      </c>
      <c r="J481" s="198">
        <f>SUMIFS('SAGE IMPORT'!K:K,'SAGE IMPORT'!A:A,'SLAB-ROWS'!G481,'SAGE IMPORT'!B:B,'SLAB-ROWS'!H481,'SAGE IMPORT'!C:C,'SLAB-ROWS'!A481)</f>
        <v>0</v>
      </c>
      <c r="K481" s="199">
        <f>SUMIFS('SAGE IMPORT'!Q:Q,'SAGE IMPORT'!A:A,'SLAB-ROWS'!G481,'SAGE IMPORT'!B:B,'SLAB-ROWS'!H481,'SAGE IMPORT'!C:C,'SLAB-ROWS'!A481)</f>
        <v>0</v>
      </c>
      <c r="L481" s="199" t="s">
        <v>397</v>
      </c>
      <c r="M481" s="205">
        <f>SUMIFS('SAGE IMPORT'!E:E,'SAGE IMPORT'!A:A,'SLAB-ROWS'!G481,'SAGE IMPORT'!B:B,'SLAB-ROWS'!H481,'SAGE IMPORT'!C:C,'SLAB-ROWS'!A481)</f>
        <v>0</v>
      </c>
      <c r="N481" s="199" t="s">
        <v>397</v>
      </c>
    </row>
    <row r="482" spans="1:14" x14ac:dyDescent="0.2">
      <c r="A482" s="183" t="s">
        <v>37</v>
      </c>
      <c r="B482" s="184" t="s">
        <v>64</v>
      </c>
      <c r="C482" s="184"/>
      <c r="D482" s="185" t="str">
        <f t="shared" si="40"/>
        <v>****</v>
      </c>
      <c r="E482" s="185">
        <f t="shared" si="41"/>
        <v>0</v>
      </c>
      <c r="F482" s="185"/>
      <c r="G482" s="185">
        <f t="shared" si="42"/>
        <v>0</v>
      </c>
      <c r="H482" s="186">
        <f t="shared" si="43"/>
        <v>0</v>
      </c>
      <c r="I482" s="197">
        <f>SUMIFS('SAGE IMPORT'!Y:Y,'SAGE IMPORT'!A:A,'SLAB-ROWS'!G482,'SAGE IMPORT'!B:B,'SLAB-ROWS'!H482,'SAGE IMPORT'!C:C,'SLAB-ROWS'!A482)</f>
        <v>0</v>
      </c>
      <c r="J482" s="198">
        <f>SUMIFS('SAGE IMPORT'!K:K,'SAGE IMPORT'!A:A,'SLAB-ROWS'!G482,'SAGE IMPORT'!B:B,'SLAB-ROWS'!H482,'SAGE IMPORT'!C:C,'SLAB-ROWS'!A482)</f>
        <v>0</v>
      </c>
      <c r="K482" s="199">
        <f>SUMIFS('SAGE IMPORT'!Q:Q,'SAGE IMPORT'!A:A,'SLAB-ROWS'!G482,'SAGE IMPORT'!B:B,'SLAB-ROWS'!H482,'SAGE IMPORT'!C:C,'SLAB-ROWS'!A482)</f>
        <v>0</v>
      </c>
      <c r="L482" s="199" t="s">
        <v>393</v>
      </c>
      <c r="M482" s="205">
        <f>SUMIFS('SAGE IMPORT'!E:E,'SAGE IMPORT'!A:A,'SLAB-ROWS'!G482,'SAGE IMPORT'!B:B,'SLAB-ROWS'!H482,'SAGE IMPORT'!C:C,'SLAB-ROWS'!A482)</f>
        <v>0</v>
      </c>
      <c r="N482" s="199" t="s">
        <v>393</v>
      </c>
    </row>
    <row r="483" spans="1:14" x14ac:dyDescent="0.2">
      <c r="A483" s="183" t="s">
        <v>38</v>
      </c>
      <c r="B483" s="184" t="s">
        <v>116</v>
      </c>
      <c r="C483" s="184"/>
      <c r="D483" s="185" t="str">
        <f t="shared" si="40"/>
        <v>****</v>
      </c>
      <c r="E483" s="185">
        <f t="shared" si="41"/>
        <v>0</v>
      </c>
      <c r="F483" s="185"/>
      <c r="G483" s="185">
        <f t="shared" si="42"/>
        <v>0</v>
      </c>
      <c r="H483" s="186">
        <f t="shared" si="43"/>
        <v>0</v>
      </c>
      <c r="I483" s="197">
        <f>SUMIFS('SAGE IMPORT'!Y:Y,'SAGE IMPORT'!A:A,'SLAB-ROWS'!G483,'SAGE IMPORT'!B:B,'SLAB-ROWS'!H483,'SAGE IMPORT'!C:C,'SLAB-ROWS'!A483)</f>
        <v>0</v>
      </c>
      <c r="J483" s="198">
        <f>SUMIFS('SAGE IMPORT'!K:K,'SAGE IMPORT'!A:A,'SLAB-ROWS'!G483,'SAGE IMPORT'!B:B,'SLAB-ROWS'!H483,'SAGE IMPORT'!C:C,'SLAB-ROWS'!A483)</f>
        <v>0</v>
      </c>
      <c r="K483" s="199">
        <f>SUMIFS('SAGE IMPORT'!Q:Q,'SAGE IMPORT'!A:A,'SLAB-ROWS'!G483,'SAGE IMPORT'!B:B,'SLAB-ROWS'!H483,'SAGE IMPORT'!C:C,'SLAB-ROWS'!A483)</f>
        <v>0</v>
      </c>
      <c r="L483" s="199" t="s">
        <v>393</v>
      </c>
      <c r="M483" s="205">
        <f>SUMIFS('SAGE IMPORT'!E:E,'SAGE IMPORT'!A:A,'SLAB-ROWS'!G483,'SAGE IMPORT'!B:B,'SLAB-ROWS'!H483,'SAGE IMPORT'!C:C,'SLAB-ROWS'!A483)</f>
        <v>0</v>
      </c>
      <c r="N483" s="199" t="s">
        <v>393</v>
      </c>
    </row>
    <row r="484" spans="1:14" x14ac:dyDescent="0.2">
      <c r="A484" s="183" t="s">
        <v>117</v>
      </c>
      <c r="B484" s="184" t="s">
        <v>118</v>
      </c>
      <c r="C484" s="184"/>
      <c r="D484" s="185" t="str">
        <f t="shared" si="40"/>
        <v>****</v>
      </c>
      <c r="E484" s="185">
        <f t="shared" si="41"/>
        <v>0</v>
      </c>
      <c r="F484" s="185"/>
      <c r="G484" s="185">
        <f t="shared" si="42"/>
        <v>0</v>
      </c>
      <c r="H484" s="186">
        <f t="shared" si="43"/>
        <v>0</v>
      </c>
      <c r="I484" s="197">
        <f>SUMIFS('SAGE IMPORT'!Y:Y,'SAGE IMPORT'!A:A,'SLAB-ROWS'!G484,'SAGE IMPORT'!B:B,'SLAB-ROWS'!H484,'SAGE IMPORT'!C:C,'SLAB-ROWS'!A484)</f>
        <v>0</v>
      </c>
      <c r="J484" s="198">
        <f>SUMIFS('SAGE IMPORT'!K:K,'SAGE IMPORT'!A:A,'SLAB-ROWS'!G484,'SAGE IMPORT'!B:B,'SLAB-ROWS'!H484,'SAGE IMPORT'!C:C,'SLAB-ROWS'!A484)</f>
        <v>0</v>
      </c>
      <c r="K484" s="199">
        <f>SUMIFS('SAGE IMPORT'!Q:Q,'SAGE IMPORT'!A:A,'SLAB-ROWS'!G484,'SAGE IMPORT'!B:B,'SLAB-ROWS'!H484,'SAGE IMPORT'!C:C,'SLAB-ROWS'!A484)</f>
        <v>0</v>
      </c>
      <c r="L484" s="199" t="s">
        <v>393</v>
      </c>
      <c r="M484" s="205">
        <f>SUMIFS('SAGE IMPORT'!E:E,'SAGE IMPORT'!A:A,'SLAB-ROWS'!G484,'SAGE IMPORT'!B:B,'SLAB-ROWS'!H484,'SAGE IMPORT'!C:C,'SLAB-ROWS'!A484)</f>
        <v>0</v>
      </c>
      <c r="N484" s="199" t="s">
        <v>393</v>
      </c>
    </row>
    <row r="485" spans="1:14" x14ac:dyDescent="0.2">
      <c r="A485" s="183" t="s">
        <v>119</v>
      </c>
      <c r="B485" s="184" t="s">
        <v>120</v>
      </c>
      <c r="C485" s="184"/>
      <c r="D485" s="185" t="str">
        <f t="shared" si="40"/>
        <v>****</v>
      </c>
      <c r="E485" s="185">
        <f t="shared" si="41"/>
        <v>0</v>
      </c>
      <c r="F485" s="185"/>
      <c r="G485" s="185">
        <f t="shared" si="42"/>
        <v>0</v>
      </c>
      <c r="H485" s="186">
        <f t="shared" si="43"/>
        <v>0</v>
      </c>
      <c r="I485" s="197">
        <f>SUMIFS('SAGE IMPORT'!Y:Y,'SAGE IMPORT'!A:A,'SLAB-ROWS'!G485,'SAGE IMPORT'!B:B,'SLAB-ROWS'!H485,'SAGE IMPORT'!C:C,'SLAB-ROWS'!A485)</f>
        <v>0</v>
      </c>
      <c r="J485" s="198">
        <f>SUMIFS('SAGE IMPORT'!K:K,'SAGE IMPORT'!A:A,'SLAB-ROWS'!G485,'SAGE IMPORT'!B:B,'SLAB-ROWS'!H485,'SAGE IMPORT'!C:C,'SLAB-ROWS'!A485)</f>
        <v>0</v>
      </c>
      <c r="K485" s="199">
        <f>SUMIFS('SAGE IMPORT'!Q:Q,'SAGE IMPORT'!A:A,'SLAB-ROWS'!G485,'SAGE IMPORT'!B:B,'SLAB-ROWS'!H485,'SAGE IMPORT'!C:C,'SLAB-ROWS'!A485)</f>
        <v>0</v>
      </c>
      <c r="L485" s="199" t="s">
        <v>393</v>
      </c>
      <c r="M485" s="205">
        <f>SUMIFS('SAGE IMPORT'!E:E,'SAGE IMPORT'!A:A,'SLAB-ROWS'!G485,'SAGE IMPORT'!B:B,'SLAB-ROWS'!H485,'SAGE IMPORT'!C:C,'SLAB-ROWS'!A485)</f>
        <v>0</v>
      </c>
      <c r="N485" s="199" t="s">
        <v>393</v>
      </c>
    </row>
    <row r="486" spans="1:14" x14ac:dyDescent="0.2">
      <c r="A486" s="183"/>
      <c r="B486" s="184"/>
      <c r="C486" s="184"/>
      <c r="D486" s="185" t="str">
        <f t="shared" si="40"/>
        <v>****</v>
      </c>
      <c r="E486" s="185">
        <f t="shared" si="41"/>
        <v>0</v>
      </c>
      <c r="F486" s="185"/>
      <c r="G486" s="185">
        <f t="shared" si="42"/>
        <v>0</v>
      </c>
      <c r="H486" s="186">
        <f t="shared" si="43"/>
        <v>0</v>
      </c>
      <c r="I486" s="197">
        <f>SUMIFS('SAGE IMPORT'!Y:Y,'SAGE IMPORT'!A:A,'SLAB-ROWS'!G486,'SAGE IMPORT'!B:B,'SLAB-ROWS'!H486,'SAGE IMPORT'!C:C,'SLAB-ROWS'!A486)</f>
        <v>0</v>
      </c>
      <c r="J486" s="198">
        <f>SUMIFS('SAGE IMPORT'!K:K,'SAGE IMPORT'!A:A,'SLAB-ROWS'!G486,'SAGE IMPORT'!B:B,'SLAB-ROWS'!H486,'SAGE IMPORT'!C:C,'SLAB-ROWS'!A486)</f>
        <v>0</v>
      </c>
      <c r="K486" s="199">
        <f>SUMIFS('SAGE IMPORT'!Q:Q,'SAGE IMPORT'!A:A,'SLAB-ROWS'!G486,'SAGE IMPORT'!B:B,'SLAB-ROWS'!H486,'SAGE IMPORT'!C:C,'SLAB-ROWS'!A486)</f>
        <v>0</v>
      </c>
      <c r="L486" s="199"/>
      <c r="M486" s="205">
        <f>SUMIFS('SAGE IMPORT'!E:E,'SAGE IMPORT'!A:A,'SLAB-ROWS'!G486,'SAGE IMPORT'!B:B,'SLAB-ROWS'!H486,'SAGE IMPORT'!C:C,'SLAB-ROWS'!A486)</f>
        <v>0</v>
      </c>
      <c r="N486" s="199"/>
    </row>
    <row r="487" spans="1:14" x14ac:dyDescent="0.2">
      <c r="A487" s="183" t="s">
        <v>124</v>
      </c>
      <c r="B487" s="184" t="s">
        <v>125</v>
      </c>
      <c r="C487" s="184"/>
      <c r="D487" s="185" t="str">
        <f t="shared" si="40"/>
        <v>****</v>
      </c>
      <c r="E487" s="185">
        <f t="shared" si="41"/>
        <v>0</v>
      </c>
      <c r="F487" s="185"/>
      <c r="G487" s="185">
        <f t="shared" si="42"/>
        <v>0</v>
      </c>
      <c r="H487" s="186">
        <f t="shared" si="43"/>
        <v>0</v>
      </c>
      <c r="I487" s="197">
        <f>SUMIFS('SAGE IMPORT'!Y:Y,'SAGE IMPORT'!A:A,'SLAB-ROWS'!G487,'SAGE IMPORT'!B:B,'SLAB-ROWS'!H487,'SAGE IMPORT'!C:C,'SLAB-ROWS'!A487)</f>
        <v>0</v>
      </c>
      <c r="J487" s="198">
        <f>SUMIFS('SAGE IMPORT'!K:K,'SAGE IMPORT'!A:A,'SLAB-ROWS'!G487,'SAGE IMPORT'!B:B,'SLAB-ROWS'!H487,'SAGE IMPORT'!C:C,'SLAB-ROWS'!A487)</f>
        <v>0</v>
      </c>
      <c r="K487" s="199">
        <f>SUMIFS('SAGE IMPORT'!Q:Q,'SAGE IMPORT'!A:A,'SLAB-ROWS'!G487,'SAGE IMPORT'!B:B,'SLAB-ROWS'!H487,'SAGE IMPORT'!C:C,'SLAB-ROWS'!A487)</f>
        <v>0</v>
      </c>
      <c r="L487" s="199" t="s">
        <v>354</v>
      </c>
      <c r="M487" s="205">
        <f>SUMIFS('SAGE IMPORT'!E:E,'SAGE IMPORT'!A:A,'SLAB-ROWS'!G487,'SAGE IMPORT'!B:B,'SLAB-ROWS'!H487,'SAGE IMPORT'!C:C,'SLAB-ROWS'!A487)</f>
        <v>0</v>
      </c>
      <c r="N487" s="199" t="s">
        <v>354</v>
      </c>
    </row>
    <row r="488" spans="1:14" x14ac:dyDescent="0.2">
      <c r="A488" s="183" t="s">
        <v>121</v>
      </c>
      <c r="B488" s="184" t="s">
        <v>126</v>
      </c>
      <c r="C488" s="184"/>
      <c r="D488" s="185" t="str">
        <f t="shared" si="40"/>
        <v>****</v>
      </c>
      <c r="E488" s="185">
        <f t="shared" si="41"/>
        <v>0</v>
      </c>
      <c r="F488" s="185"/>
      <c r="G488" s="185">
        <f t="shared" si="42"/>
        <v>0</v>
      </c>
      <c r="H488" s="186">
        <f t="shared" si="43"/>
        <v>0</v>
      </c>
      <c r="I488" s="197">
        <f>SUMIFS('SAGE IMPORT'!Y:Y,'SAGE IMPORT'!A:A,'SLAB-ROWS'!G488,'SAGE IMPORT'!B:B,'SLAB-ROWS'!H488,'SAGE IMPORT'!C:C,'SLAB-ROWS'!A488)</f>
        <v>0</v>
      </c>
      <c r="J488" s="198">
        <f>SUMIFS('SAGE IMPORT'!K:K,'SAGE IMPORT'!A:A,'SLAB-ROWS'!G488,'SAGE IMPORT'!B:B,'SLAB-ROWS'!H488,'SAGE IMPORT'!C:C,'SLAB-ROWS'!A488)</f>
        <v>0</v>
      </c>
      <c r="K488" s="199">
        <f>SUMIFS('SAGE IMPORT'!Q:Q,'SAGE IMPORT'!A:A,'SLAB-ROWS'!G488,'SAGE IMPORT'!B:B,'SLAB-ROWS'!H488,'SAGE IMPORT'!C:C,'SLAB-ROWS'!A488)</f>
        <v>0</v>
      </c>
      <c r="L488" s="199" t="s">
        <v>396</v>
      </c>
      <c r="M488" s="205">
        <f>SUMIFS('SAGE IMPORT'!E:E,'SAGE IMPORT'!A:A,'SLAB-ROWS'!G488,'SAGE IMPORT'!B:B,'SLAB-ROWS'!H488,'SAGE IMPORT'!C:C,'SLAB-ROWS'!A488)</f>
        <v>0</v>
      </c>
      <c r="N488" s="199" t="s">
        <v>396</v>
      </c>
    </row>
    <row r="489" spans="1:14" x14ac:dyDescent="0.2">
      <c r="A489" s="183" t="s">
        <v>122</v>
      </c>
      <c r="B489" s="184" t="s">
        <v>127</v>
      </c>
      <c r="C489" s="184"/>
      <c r="D489" s="185" t="str">
        <f t="shared" si="40"/>
        <v>****</v>
      </c>
      <c r="E489" s="185">
        <f t="shared" si="41"/>
        <v>0</v>
      </c>
      <c r="F489" s="185"/>
      <c r="G489" s="185">
        <f t="shared" si="42"/>
        <v>0</v>
      </c>
      <c r="H489" s="186">
        <f t="shared" si="43"/>
        <v>0</v>
      </c>
      <c r="I489" s="197">
        <f>SUMIFS('SAGE IMPORT'!Y:Y,'SAGE IMPORT'!A:A,'SLAB-ROWS'!G489,'SAGE IMPORT'!B:B,'SLAB-ROWS'!H489,'SAGE IMPORT'!C:C,'SLAB-ROWS'!A489)</f>
        <v>0</v>
      </c>
      <c r="J489" s="198">
        <f>SUMIFS('SAGE IMPORT'!K:K,'SAGE IMPORT'!A:A,'SLAB-ROWS'!G489,'SAGE IMPORT'!B:B,'SLAB-ROWS'!H489,'SAGE IMPORT'!C:C,'SLAB-ROWS'!A489)</f>
        <v>0</v>
      </c>
      <c r="K489" s="199">
        <f>SUMIFS('SAGE IMPORT'!Q:Q,'SAGE IMPORT'!A:A,'SLAB-ROWS'!G489,'SAGE IMPORT'!B:B,'SLAB-ROWS'!H489,'SAGE IMPORT'!C:C,'SLAB-ROWS'!A489)</f>
        <v>0</v>
      </c>
      <c r="L489" s="199" t="s">
        <v>396</v>
      </c>
      <c r="M489" s="205">
        <f>SUMIFS('SAGE IMPORT'!E:E,'SAGE IMPORT'!A:A,'SLAB-ROWS'!G489,'SAGE IMPORT'!B:B,'SLAB-ROWS'!H489,'SAGE IMPORT'!C:C,'SLAB-ROWS'!A489)</f>
        <v>0</v>
      </c>
      <c r="N489" s="199" t="s">
        <v>396</v>
      </c>
    </row>
    <row r="490" spans="1:14" x14ac:dyDescent="0.2">
      <c r="A490" s="183" t="s">
        <v>123</v>
      </c>
      <c r="B490" s="184" t="s">
        <v>128</v>
      </c>
      <c r="C490" s="184"/>
      <c r="D490" s="185" t="str">
        <f t="shared" si="40"/>
        <v>****</v>
      </c>
      <c r="E490" s="185">
        <f t="shared" si="41"/>
        <v>0</v>
      </c>
      <c r="F490" s="185"/>
      <c r="G490" s="185">
        <f t="shared" si="42"/>
        <v>0</v>
      </c>
      <c r="H490" s="186">
        <f t="shared" si="43"/>
        <v>0</v>
      </c>
      <c r="I490" s="197">
        <f>SUMIFS('SAGE IMPORT'!Y:Y,'SAGE IMPORT'!A:A,'SLAB-ROWS'!G490,'SAGE IMPORT'!B:B,'SLAB-ROWS'!H490,'SAGE IMPORT'!C:C,'SLAB-ROWS'!A490)</f>
        <v>0</v>
      </c>
      <c r="J490" s="198">
        <f>SUMIFS('SAGE IMPORT'!K:K,'SAGE IMPORT'!A:A,'SLAB-ROWS'!G490,'SAGE IMPORT'!B:B,'SLAB-ROWS'!H490,'SAGE IMPORT'!C:C,'SLAB-ROWS'!A490)</f>
        <v>0</v>
      </c>
      <c r="K490" s="199">
        <f>SUMIFS('SAGE IMPORT'!Q:Q,'SAGE IMPORT'!A:A,'SLAB-ROWS'!G490,'SAGE IMPORT'!B:B,'SLAB-ROWS'!H490,'SAGE IMPORT'!C:C,'SLAB-ROWS'!A490)</f>
        <v>0</v>
      </c>
      <c r="L490" s="199" t="s">
        <v>396</v>
      </c>
      <c r="M490" s="205">
        <f>SUMIFS('SAGE IMPORT'!E:E,'SAGE IMPORT'!A:A,'SLAB-ROWS'!G490,'SAGE IMPORT'!B:B,'SLAB-ROWS'!H490,'SAGE IMPORT'!C:C,'SLAB-ROWS'!A490)</f>
        <v>0</v>
      </c>
      <c r="N490" s="199" t="s">
        <v>396</v>
      </c>
    </row>
    <row r="491" spans="1:14" x14ac:dyDescent="0.2">
      <c r="A491" s="183" t="s">
        <v>76</v>
      </c>
      <c r="B491" s="184" t="s">
        <v>129</v>
      </c>
      <c r="C491" s="184"/>
      <c r="D491" s="185" t="str">
        <f t="shared" si="40"/>
        <v>****</v>
      </c>
      <c r="E491" s="185">
        <f t="shared" si="41"/>
        <v>0</v>
      </c>
      <c r="F491" s="185"/>
      <c r="G491" s="185">
        <f t="shared" si="42"/>
        <v>0</v>
      </c>
      <c r="H491" s="186">
        <f t="shared" si="43"/>
        <v>0</v>
      </c>
      <c r="I491" s="197">
        <f>SUMIFS('SAGE IMPORT'!Y:Y,'SAGE IMPORT'!A:A,'SLAB-ROWS'!G491,'SAGE IMPORT'!B:B,'SLAB-ROWS'!H491,'SAGE IMPORT'!C:C,'SLAB-ROWS'!A491)</f>
        <v>0</v>
      </c>
      <c r="J491" s="198">
        <f>SUMIFS('SAGE IMPORT'!K:K,'SAGE IMPORT'!A:A,'SLAB-ROWS'!G491,'SAGE IMPORT'!B:B,'SLAB-ROWS'!H491,'SAGE IMPORT'!C:C,'SLAB-ROWS'!A491)</f>
        <v>0</v>
      </c>
      <c r="K491" s="199">
        <f>SUMIFS('SAGE IMPORT'!Q:Q,'SAGE IMPORT'!A:A,'SLAB-ROWS'!G491,'SAGE IMPORT'!B:B,'SLAB-ROWS'!H491,'SAGE IMPORT'!C:C,'SLAB-ROWS'!A491)</f>
        <v>0</v>
      </c>
      <c r="L491" s="199" t="s">
        <v>395</v>
      </c>
      <c r="M491" s="205">
        <f>SUMIFS('SAGE IMPORT'!E:E,'SAGE IMPORT'!A:A,'SLAB-ROWS'!G491,'SAGE IMPORT'!B:B,'SLAB-ROWS'!H491,'SAGE IMPORT'!C:C,'SLAB-ROWS'!A491)</f>
        <v>0</v>
      </c>
      <c r="N491" s="199" t="s">
        <v>395</v>
      </c>
    </row>
    <row r="492" spans="1:14" x14ac:dyDescent="0.2">
      <c r="A492" s="183"/>
      <c r="B492" s="451" t="s">
        <v>621</v>
      </c>
      <c r="C492" s="452"/>
      <c r="D492" s="453"/>
      <c r="E492" s="453"/>
      <c r="F492" s="453"/>
      <c r="G492" s="453">
        <f t="shared" si="42"/>
        <v>0</v>
      </c>
      <c r="H492" s="454">
        <f t="shared" si="43"/>
        <v>0</v>
      </c>
      <c r="I492" s="455"/>
      <c r="J492" s="456"/>
      <c r="K492" s="457">
        <f>SUMIFS('SAGE IMPORT'!Q:Q,'SAGE IMPORT'!A:A,'SLAB-ROWS'!G492,'SAGE IMPORT'!B:B,'SLAB-ROWS'!H492,'SAGE IMPORT'!D:D,'SLAB-ROWS'!B492)</f>
        <v>0</v>
      </c>
      <c r="L492" s="457" t="s">
        <v>395</v>
      </c>
      <c r="M492" s="458"/>
      <c r="N492" s="457"/>
    </row>
    <row r="493" spans="1:14" x14ac:dyDescent="0.2">
      <c r="A493" s="183" t="s">
        <v>130</v>
      </c>
      <c r="B493" s="184" t="s">
        <v>131</v>
      </c>
      <c r="C493" s="184"/>
      <c r="D493" s="185" t="str">
        <f>D491</f>
        <v>****</v>
      </c>
      <c r="E493" s="185">
        <f>E491</f>
        <v>0</v>
      </c>
      <c r="F493" s="185"/>
      <c r="G493" s="185">
        <f>G491</f>
        <v>0</v>
      </c>
      <c r="H493" s="186">
        <f>H491</f>
        <v>0</v>
      </c>
      <c r="I493" s="197">
        <f>SUMIFS('SAGE IMPORT'!Y:Y,'SAGE IMPORT'!A:A,'SLAB-ROWS'!G493,'SAGE IMPORT'!B:B,'SLAB-ROWS'!H493,'SAGE IMPORT'!C:C,'SLAB-ROWS'!A493)</f>
        <v>0</v>
      </c>
      <c r="J493" s="198">
        <f>SUMIFS('SAGE IMPORT'!K:K,'SAGE IMPORT'!A:A,'SLAB-ROWS'!G493,'SAGE IMPORT'!B:B,'SLAB-ROWS'!H493,'SAGE IMPORT'!C:C,'SLAB-ROWS'!A493)</f>
        <v>0</v>
      </c>
      <c r="K493" s="199">
        <f>SUMIFS('SAGE IMPORT'!Q:Q,'SAGE IMPORT'!A:A,'SLAB-ROWS'!G493,'SAGE IMPORT'!B:B,'SLAB-ROWS'!H493,'SAGE IMPORT'!C:C,'SLAB-ROWS'!A493)</f>
        <v>0</v>
      </c>
      <c r="L493" s="199" t="s">
        <v>395</v>
      </c>
      <c r="M493" s="205">
        <f>SUMIFS('SAGE IMPORT'!E:E,'SAGE IMPORT'!A:A,'SLAB-ROWS'!G493,'SAGE IMPORT'!B:B,'SLAB-ROWS'!H493,'SAGE IMPORT'!C:C,'SLAB-ROWS'!A493)</f>
        <v>0</v>
      </c>
      <c r="N493" s="199" t="s">
        <v>395</v>
      </c>
    </row>
    <row r="494" spans="1:14" x14ac:dyDescent="0.2">
      <c r="A494" s="183"/>
      <c r="B494" s="184"/>
      <c r="C494" s="184"/>
      <c r="D494" s="185" t="str">
        <f t="shared" si="40"/>
        <v>****</v>
      </c>
      <c r="E494" s="185">
        <f t="shared" si="41"/>
        <v>0</v>
      </c>
      <c r="F494" s="185"/>
      <c r="G494" s="185">
        <f t="shared" si="42"/>
        <v>0</v>
      </c>
      <c r="H494" s="186">
        <f t="shared" si="43"/>
        <v>0</v>
      </c>
      <c r="I494" s="197">
        <f>SUMIFS('SAGE IMPORT'!Y:Y,'SAGE IMPORT'!A:A,'SLAB-ROWS'!G494,'SAGE IMPORT'!B:B,'SLAB-ROWS'!H494,'SAGE IMPORT'!C:C,'SLAB-ROWS'!A494)</f>
        <v>0</v>
      </c>
      <c r="J494" s="198">
        <f>SUMIFS('SAGE IMPORT'!K:K,'SAGE IMPORT'!A:A,'SLAB-ROWS'!G494,'SAGE IMPORT'!B:B,'SLAB-ROWS'!H494,'SAGE IMPORT'!C:C,'SLAB-ROWS'!A494)</f>
        <v>0</v>
      </c>
      <c r="K494" s="199">
        <f>SUMIFS('SAGE IMPORT'!Q:Q,'SAGE IMPORT'!A:A,'SLAB-ROWS'!G494,'SAGE IMPORT'!B:B,'SLAB-ROWS'!H494,'SAGE IMPORT'!C:C,'SLAB-ROWS'!A494)</f>
        <v>0</v>
      </c>
      <c r="L494" s="199"/>
      <c r="M494" s="205">
        <f>SUMIFS('SAGE IMPORT'!E:E,'SAGE IMPORT'!A:A,'SLAB-ROWS'!G494,'SAGE IMPORT'!B:B,'SLAB-ROWS'!H494,'SAGE IMPORT'!C:C,'SLAB-ROWS'!A494)</f>
        <v>0</v>
      </c>
      <c r="N494" s="199"/>
    </row>
    <row r="495" spans="1:14" x14ac:dyDescent="0.2">
      <c r="A495" s="183" t="s">
        <v>39</v>
      </c>
      <c r="B495" s="184" t="s">
        <v>40</v>
      </c>
      <c r="C495" s="184"/>
      <c r="D495" s="185" t="str">
        <f t="shared" si="40"/>
        <v>****</v>
      </c>
      <c r="E495" s="185">
        <f t="shared" si="41"/>
        <v>0</v>
      </c>
      <c r="F495" s="185"/>
      <c r="G495" s="185">
        <f t="shared" si="42"/>
        <v>0</v>
      </c>
      <c r="H495" s="186">
        <f t="shared" si="43"/>
        <v>0</v>
      </c>
      <c r="I495" s="197">
        <f>SUMIFS('SAGE IMPORT'!Y:Y,'SAGE IMPORT'!A:A,'SLAB-ROWS'!G495,'SAGE IMPORT'!B:B,'SLAB-ROWS'!H495,'SAGE IMPORT'!C:C,'SLAB-ROWS'!A495)</f>
        <v>0</v>
      </c>
      <c r="J495" s="198">
        <f>SUMIFS('SAGE IMPORT'!K:K,'SAGE IMPORT'!A:A,'SLAB-ROWS'!G495,'SAGE IMPORT'!B:B,'SLAB-ROWS'!H495,'SAGE IMPORT'!C:C,'SLAB-ROWS'!A495)</f>
        <v>0</v>
      </c>
      <c r="K495" s="199">
        <f>SUMIFS('SAGE IMPORT'!Q:Q,'SAGE IMPORT'!A:A,'SLAB-ROWS'!G495,'SAGE IMPORT'!B:B,'SLAB-ROWS'!H495,'SAGE IMPORT'!C:C,'SLAB-ROWS'!A495)</f>
        <v>0</v>
      </c>
      <c r="L495" s="199" t="s">
        <v>391</v>
      </c>
      <c r="M495" s="205">
        <f>SUMIFS('SAGE IMPORT'!E:E,'SAGE IMPORT'!A:A,'SLAB-ROWS'!G495,'SAGE IMPORT'!B:B,'SLAB-ROWS'!H495,'SAGE IMPORT'!C:C,'SLAB-ROWS'!A495)</f>
        <v>0</v>
      </c>
      <c r="N495" s="199" t="s">
        <v>391</v>
      </c>
    </row>
    <row r="496" spans="1:14" x14ac:dyDescent="0.2">
      <c r="A496" s="183" t="s">
        <v>132</v>
      </c>
      <c r="B496" s="184" t="s">
        <v>135</v>
      </c>
      <c r="C496" s="184"/>
      <c r="D496" s="185" t="str">
        <f t="shared" si="40"/>
        <v>****</v>
      </c>
      <c r="E496" s="185">
        <f t="shared" si="41"/>
        <v>0</v>
      </c>
      <c r="F496" s="185"/>
      <c r="G496" s="185">
        <f t="shared" si="42"/>
        <v>0</v>
      </c>
      <c r="H496" s="186">
        <f t="shared" si="43"/>
        <v>0</v>
      </c>
      <c r="I496" s="197">
        <f>SUMIFS('SAGE IMPORT'!Y:Y,'SAGE IMPORT'!A:A,'SLAB-ROWS'!G496,'SAGE IMPORT'!B:B,'SLAB-ROWS'!H496,'SAGE IMPORT'!C:C,'SLAB-ROWS'!A496)</f>
        <v>0</v>
      </c>
      <c r="J496" s="198">
        <f>SUMIFS('SAGE IMPORT'!K:K,'SAGE IMPORT'!A:A,'SLAB-ROWS'!G496,'SAGE IMPORT'!B:B,'SLAB-ROWS'!H496,'SAGE IMPORT'!C:C,'SLAB-ROWS'!A496)</f>
        <v>0</v>
      </c>
      <c r="K496" s="199">
        <f>SUMIFS('SAGE IMPORT'!Q:Q,'SAGE IMPORT'!A:A,'SLAB-ROWS'!G496,'SAGE IMPORT'!B:B,'SLAB-ROWS'!H496,'SAGE IMPORT'!C:C,'SLAB-ROWS'!A496)</f>
        <v>0</v>
      </c>
      <c r="L496" s="199" t="s">
        <v>391</v>
      </c>
      <c r="M496" s="205">
        <f>SUMIFS('SAGE IMPORT'!E:E,'SAGE IMPORT'!A:A,'SLAB-ROWS'!G496,'SAGE IMPORT'!B:B,'SLAB-ROWS'!H496,'SAGE IMPORT'!C:C,'SLAB-ROWS'!A496)</f>
        <v>0</v>
      </c>
      <c r="N496" s="199" t="s">
        <v>391</v>
      </c>
    </row>
    <row r="497" spans="1:14" x14ac:dyDescent="0.2">
      <c r="A497" s="183" t="s">
        <v>133</v>
      </c>
      <c r="B497" s="184" t="s">
        <v>136</v>
      </c>
      <c r="C497" s="184"/>
      <c r="D497" s="185" t="str">
        <f t="shared" si="40"/>
        <v>****</v>
      </c>
      <c r="E497" s="185">
        <f t="shared" si="41"/>
        <v>0</v>
      </c>
      <c r="F497" s="185"/>
      <c r="G497" s="185">
        <f t="shared" si="42"/>
        <v>0</v>
      </c>
      <c r="H497" s="186">
        <f t="shared" si="43"/>
        <v>0</v>
      </c>
      <c r="I497" s="197">
        <f>SUMIFS('SAGE IMPORT'!Y:Y,'SAGE IMPORT'!A:A,'SLAB-ROWS'!G497,'SAGE IMPORT'!B:B,'SLAB-ROWS'!H497,'SAGE IMPORT'!C:C,'SLAB-ROWS'!A497)</f>
        <v>0</v>
      </c>
      <c r="J497" s="198">
        <f>SUMIFS('SAGE IMPORT'!K:K,'SAGE IMPORT'!A:A,'SLAB-ROWS'!G497,'SAGE IMPORT'!B:B,'SLAB-ROWS'!H497,'SAGE IMPORT'!C:C,'SLAB-ROWS'!A497)</f>
        <v>0</v>
      </c>
      <c r="K497" s="199">
        <f>SUMIFS('SAGE IMPORT'!Q:Q,'SAGE IMPORT'!A:A,'SLAB-ROWS'!G497,'SAGE IMPORT'!B:B,'SLAB-ROWS'!H497,'SAGE IMPORT'!C:C,'SLAB-ROWS'!A497)</f>
        <v>0</v>
      </c>
      <c r="L497" s="199" t="s">
        <v>391</v>
      </c>
      <c r="M497" s="205">
        <f>SUMIFS('SAGE IMPORT'!E:E,'SAGE IMPORT'!A:A,'SLAB-ROWS'!G497,'SAGE IMPORT'!B:B,'SLAB-ROWS'!H497,'SAGE IMPORT'!C:C,'SLAB-ROWS'!A497)</f>
        <v>0</v>
      </c>
      <c r="N497" s="199" t="s">
        <v>391</v>
      </c>
    </row>
    <row r="498" spans="1:14" x14ac:dyDescent="0.2">
      <c r="A498" s="183" t="s">
        <v>134</v>
      </c>
      <c r="B498" s="184" t="s">
        <v>137</v>
      </c>
      <c r="C498" s="184"/>
      <c r="D498" s="185" t="str">
        <f t="shared" si="40"/>
        <v>****</v>
      </c>
      <c r="E498" s="185">
        <f t="shared" si="41"/>
        <v>0</v>
      </c>
      <c r="F498" s="185"/>
      <c r="G498" s="185">
        <f t="shared" si="42"/>
        <v>0</v>
      </c>
      <c r="H498" s="186">
        <f t="shared" si="43"/>
        <v>0</v>
      </c>
      <c r="I498" s="197">
        <f>SUMIFS('SAGE IMPORT'!Y:Y,'SAGE IMPORT'!A:A,'SLAB-ROWS'!G498,'SAGE IMPORT'!B:B,'SLAB-ROWS'!H498,'SAGE IMPORT'!C:C,'SLAB-ROWS'!A498)</f>
        <v>0</v>
      </c>
      <c r="J498" s="198">
        <f>SUMIFS('SAGE IMPORT'!K:K,'SAGE IMPORT'!A:A,'SLAB-ROWS'!G498,'SAGE IMPORT'!B:B,'SLAB-ROWS'!H498,'SAGE IMPORT'!C:C,'SLAB-ROWS'!A498)</f>
        <v>0</v>
      </c>
      <c r="K498" s="199">
        <f>SUMIFS('SAGE IMPORT'!Q:Q,'SAGE IMPORT'!A:A,'SLAB-ROWS'!G498,'SAGE IMPORT'!B:B,'SLAB-ROWS'!H498,'SAGE IMPORT'!C:C,'SLAB-ROWS'!A498)</f>
        <v>0</v>
      </c>
      <c r="L498" s="199" t="s">
        <v>398</v>
      </c>
      <c r="M498" s="205">
        <f>SUMIFS('SAGE IMPORT'!E:E,'SAGE IMPORT'!A:A,'SLAB-ROWS'!G498,'SAGE IMPORT'!B:B,'SLAB-ROWS'!H498,'SAGE IMPORT'!C:C,'SLAB-ROWS'!A498)</f>
        <v>0</v>
      </c>
      <c r="N498" s="199" t="s">
        <v>398</v>
      </c>
    </row>
    <row r="499" spans="1:14" x14ac:dyDescent="0.2">
      <c r="A499" s="183" t="s">
        <v>497</v>
      </c>
      <c r="B499" s="184" t="s">
        <v>505</v>
      </c>
      <c r="C499" s="184"/>
      <c r="D499" s="185" t="str">
        <f t="shared" si="40"/>
        <v>****</v>
      </c>
      <c r="E499" s="185">
        <f t="shared" si="41"/>
        <v>0</v>
      </c>
      <c r="F499" s="185"/>
      <c r="G499" s="185">
        <f t="shared" si="42"/>
        <v>0</v>
      </c>
      <c r="H499" s="186">
        <f t="shared" si="43"/>
        <v>0</v>
      </c>
      <c r="I499" s="197">
        <f>SUMIFS('SAGE IMPORT'!Y:Y,'SAGE IMPORT'!A:A,'SLAB-ROWS'!G499,'SAGE IMPORT'!B:B,'SLAB-ROWS'!H499,'SAGE IMPORT'!C:C,'SLAB-ROWS'!A499)</f>
        <v>0</v>
      </c>
      <c r="J499" s="198">
        <f>SUMIFS('SAGE IMPORT'!K:K,'SAGE IMPORT'!A:A,'SLAB-ROWS'!G499,'SAGE IMPORT'!B:B,'SLAB-ROWS'!H499,'SAGE IMPORT'!C:C,'SLAB-ROWS'!A499)</f>
        <v>0</v>
      </c>
      <c r="K499" s="199">
        <f>SUMIFS('SAGE IMPORT'!Q:Q,'SAGE IMPORT'!A:A,'SLAB-ROWS'!G499,'SAGE IMPORT'!B:B,'SLAB-ROWS'!H499,'SAGE IMPORT'!C:C,'SLAB-ROWS'!A499)</f>
        <v>0</v>
      </c>
      <c r="L499" s="199" t="s">
        <v>397</v>
      </c>
      <c r="M499" s="205">
        <f>SUMIFS('SAGE IMPORT'!E:E,'SAGE IMPORT'!A:A,'SLAB-ROWS'!G499,'SAGE IMPORT'!B:B,'SLAB-ROWS'!H499,'SAGE IMPORT'!C:C,'SLAB-ROWS'!A499)</f>
        <v>0</v>
      </c>
      <c r="N499" s="199" t="s">
        <v>391</v>
      </c>
    </row>
    <row r="500" spans="1:14" x14ac:dyDescent="0.2">
      <c r="A500" s="183" t="s">
        <v>501</v>
      </c>
      <c r="B500" s="184" t="s">
        <v>506</v>
      </c>
      <c r="C500" s="184"/>
      <c r="D500" s="185" t="str">
        <f t="shared" si="40"/>
        <v>****</v>
      </c>
      <c r="E500" s="185">
        <f t="shared" si="41"/>
        <v>0</v>
      </c>
      <c r="F500" s="185"/>
      <c r="G500" s="185">
        <f t="shared" si="42"/>
        <v>0</v>
      </c>
      <c r="H500" s="186">
        <f t="shared" si="43"/>
        <v>0</v>
      </c>
      <c r="I500" s="197">
        <f>SUMIFS('SAGE IMPORT'!Y:Y,'SAGE IMPORT'!A:A,'SLAB-ROWS'!G500,'SAGE IMPORT'!B:B,'SLAB-ROWS'!H500,'SAGE IMPORT'!C:C,'SLAB-ROWS'!A500)</f>
        <v>0</v>
      </c>
      <c r="J500" s="198">
        <f>SUMIFS('SAGE IMPORT'!K:K,'SAGE IMPORT'!A:A,'SLAB-ROWS'!G500,'SAGE IMPORT'!B:B,'SLAB-ROWS'!H500,'SAGE IMPORT'!C:C,'SLAB-ROWS'!A500)</f>
        <v>0</v>
      </c>
      <c r="K500" s="199">
        <f>SUMIFS('SAGE IMPORT'!Q:Q,'SAGE IMPORT'!A:A,'SLAB-ROWS'!G500,'SAGE IMPORT'!B:B,'SLAB-ROWS'!H500,'SAGE IMPORT'!C:C,'SLAB-ROWS'!A500)</f>
        <v>0</v>
      </c>
      <c r="L500" s="199" t="s">
        <v>397</v>
      </c>
      <c r="M500" s="205">
        <f>SUMIFS('SAGE IMPORT'!E:E,'SAGE IMPORT'!A:A,'SLAB-ROWS'!G500,'SAGE IMPORT'!B:B,'SLAB-ROWS'!H500,'SAGE IMPORT'!C:C,'SLAB-ROWS'!A500)</f>
        <v>0</v>
      </c>
      <c r="N500" s="199" t="s">
        <v>391</v>
      </c>
    </row>
    <row r="501" spans="1:14" x14ac:dyDescent="0.2">
      <c r="A501" s="183" t="s">
        <v>502</v>
      </c>
      <c r="B501" s="184" t="s">
        <v>507</v>
      </c>
      <c r="C501" s="184"/>
      <c r="D501" s="185" t="str">
        <f t="shared" si="40"/>
        <v>****</v>
      </c>
      <c r="E501" s="185">
        <f t="shared" si="41"/>
        <v>0</v>
      </c>
      <c r="F501" s="185"/>
      <c r="G501" s="185">
        <f t="shared" si="42"/>
        <v>0</v>
      </c>
      <c r="H501" s="186">
        <f t="shared" si="43"/>
        <v>0</v>
      </c>
      <c r="I501" s="197">
        <f>SUMIFS('SAGE IMPORT'!Y:Y,'SAGE IMPORT'!A:A,'SLAB-ROWS'!G501,'SAGE IMPORT'!B:B,'SLAB-ROWS'!H501,'SAGE IMPORT'!C:C,'SLAB-ROWS'!A501)</f>
        <v>0</v>
      </c>
      <c r="J501" s="198">
        <f>SUMIFS('SAGE IMPORT'!K:K,'SAGE IMPORT'!A:A,'SLAB-ROWS'!G501,'SAGE IMPORT'!B:B,'SLAB-ROWS'!H501,'SAGE IMPORT'!C:C,'SLAB-ROWS'!A501)</f>
        <v>0</v>
      </c>
      <c r="K501" s="199">
        <f>SUMIFS('SAGE IMPORT'!Q:Q,'SAGE IMPORT'!A:A,'SLAB-ROWS'!G501,'SAGE IMPORT'!B:B,'SLAB-ROWS'!H501,'SAGE IMPORT'!C:C,'SLAB-ROWS'!A501)</f>
        <v>0</v>
      </c>
      <c r="L501" s="199" t="s">
        <v>397</v>
      </c>
      <c r="M501" s="205">
        <f>SUMIFS('SAGE IMPORT'!E:E,'SAGE IMPORT'!A:A,'SLAB-ROWS'!G501,'SAGE IMPORT'!B:B,'SLAB-ROWS'!H501,'SAGE IMPORT'!C:C,'SLAB-ROWS'!A501)</f>
        <v>0</v>
      </c>
      <c r="N501" s="199" t="s">
        <v>391</v>
      </c>
    </row>
    <row r="502" spans="1:14" x14ac:dyDescent="0.2">
      <c r="A502" s="183" t="s">
        <v>503</v>
      </c>
      <c r="B502" s="184" t="s">
        <v>508</v>
      </c>
      <c r="C502" s="184"/>
      <c r="D502" s="185" t="str">
        <f t="shared" si="40"/>
        <v>****</v>
      </c>
      <c r="E502" s="185">
        <f t="shared" si="41"/>
        <v>0</v>
      </c>
      <c r="F502" s="185"/>
      <c r="G502" s="185">
        <f t="shared" si="42"/>
        <v>0</v>
      </c>
      <c r="H502" s="186">
        <f t="shared" si="43"/>
        <v>0</v>
      </c>
      <c r="I502" s="197">
        <f>SUMIFS('SAGE IMPORT'!Y:Y,'SAGE IMPORT'!A:A,'SLAB-ROWS'!G502,'SAGE IMPORT'!B:B,'SLAB-ROWS'!H502,'SAGE IMPORT'!C:C,'SLAB-ROWS'!A502)</f>
        <v>0</v>
      </c>
      <c r="J502" s="198">
        <f>SUMIFS('SAGE IMPORT'!K:K,'SAGE IMPORT'!A:A,'SLAB-ROWS'!G502,'SAGE IMPORT'!B:B,'SLAB-ROWS'!H502,'SAGE IMPORT'!C:C,'SLAB-ROWS'!A502)</f>
        <v>0</v>
      </c>
      <c r="K502" s="199">
        <f>SUMIFS('SAGE IMPORT'!Q:Q,'SAGE IMPORT'!A:A,'SLAB-ROWS'!G502,'SAGE IMPORT'!B:B,'SLAB-ROWS'!H502,'SAGE IMPORT'!C:C,'SLAB-ROWS'!A502)</f>
        <v>0</v>
      </c>
      <c r="L502" s="199" t="s">
        <v>397</v>
      </c>
      <c r="M502" s="205">
        <f>SUMIFS('SAGE IMPORT'!E:E,'SAGE IMPORT'!A:A,'SLAB-ROWS'!G502,'SAGE IMPORT'!B:B,'SLAB-ROWS'!H502,'SAGE IMPORT'!C:C,'SLAB-ROWS'!A502)</f>
        <v>0</v>
      </c>
      <c r="N502" s="199" t="s">
        <v>391</v>
      </c>
    </row>
    <row r="503" spans="1:14" x14ac:dyDescent="0.2">
      <c r="A503" s="183" t="s">
        <v>504</v>
      </c>
      <c r="B503" s="184" t="s">
        <v>509</v>
      </c>
      <c r="C503" s="184"/>
      <c r="D503" s="185" t="str">
        <f t="shared" si="40"/>
        <v>****</v>
      </c>
      <c r="E503" s="185">
        <f t="shared" si="41"/>
        <v>0</v>
      </c>
      <c r="F503" s="185"/>
      <c r="G503" s="185">
        <f t="shared" si="42"/>
        <v>0</v>
      </c>
      <c r="H503" s="186">
        <f t="shared" si="43"/>
        <v>0</v>
      </c>
      <c r="I503" s="197">
        <f>SUMIFS('SAGE IMPORT'!Y:Y,'SAGE IMPORT'!A:A,'SLAB-ROWS'!G503,'SAGE IMPORT'!B:B,'SLAB-ROWS'!H503,'SAGE IMPORT'!C:C,'SLAB-ROWS'!A503)</f>
        <v>0</v>
      </c>
      <c r="J503" s="198">
        <f>SUMIFS('SAGE IMPORT'!K:K,'SAGE IMPORT'!A:A,'SLAB-ROWS'!G503,'SAGE IMPORT'!B:B,'SLAB-ROWS'!H503,'SAGE IMPORT'!C:C,'SLAB-ROWS'!A503)</f>
        <v>0</v>
      </c>
      <c r="K503" s="199">
        <f>SUMIFS('SAGE IMPORT'!Q:Q,'SAGE IMPORT'!A:A,'SLAB-ROWS'!G503,'SAGE IMPORT'!B:B,'SLAB-ROWS'!H503,'SAGE IMPORT'!C:C,'SLAB-ROWS'!A503)</f>
        <v>0</v>
      </c>
      <c r="L503" s="199" t="s">
        <v>397</v>
      </c>
      <c r="M503" s="205">
        <f>SUMIFS('SAGE IMPORT'!E:E,'SAGE IMPORT'!A:A,'SLAB-ROWS'!G503,'SAGE IMPORT'!B:B,'SLAB-ROWS'!H503,'SAGE IMPORT'!C:C,'SLAB-ROWS'!A503)</f>
        <v>0</v>
      </c>
      <c r="N503" s="199" t="s">
        <v>391</v>
      </c>
    </row>
    <row r="504" spans="1:14" x14ac:dyDescent="0.2">
      <c r="A504" s="183" t="s">
        <v>41</v>
      </c>
      <c r="B504" s="184" t="s">
        <v>65</v>
      </c>
      <c r="C504" s="184"/>
      <c r="D504" s="185" t="str">
        <f>D498</f>
        <v>****</v>
      </c>
      <c r="E504" s="185">
        <f>E498</f>
        <v>0</v>
      </c>
      <c r="F504" s="185"/>
      <c r="G504" s="185">
        <f>G498</f>
        <v>0</v>
      </c>
      <c r="H504" s="186">
        <f>H498</f>
        <v>0</v>
      </c>
      <c r="I504" s="197">
        <f>SUMIFS('SAGE IMPORT'!Y:Y,'SAGE IMPORT'!A:A,'SLAB-ROWS'!G504,'SAGE IMPORT'!B:B,'SLAB-ROWS'!H504,'SAGE IMPORT'!C:C,'SLAB-ROWS'!A504)</f>
        <v>0</v>
      </c>
      <c r="J504" s="198">
        <f>SUMIFS('SAGE IMPORT'!K:K,'SAGE IMPORT'!A:A,'SLAB-ROWS'!G504,'SAGE IMPORT'!B:B,'SLAB-ROWS'!H504,'SAGE IMPORT'!C:C,'SLAB-ROWS'!A504)</f>
        <v>0</v>
      </c>
      <c r="K504" s="199">
        <f>SUMIFS('SAGE IMPORT'!Q:Q,'SAGE IMPORT'!A:A,'SLAB-ROWS'!G504,'SAGE IMPORT'!B:B,'SLAB-ROWS'!H504,'SAGE IMPORT'!C:C,'SLAB-ROWS'!A504)</f>
        <v>0</v>
      </c>
      <c r="L504" s="199" t="s">
        <v>391</v>
      </c>
      <c r="M504" s="205">
        <f>SUMIFS('SAGE IMPORT'!E:E,'SAGE IMPORT'!A:A,'SLAB-ROWS'!G504,'SAGE IMPORT'!B:B,'SLAB-ROWS'!H504,'SAGE IMPORT'!C:C,'SLAB-ROWS'!A504)</f>
        <v>0</v>
      </c>
      <c r="N504" s="199" t="s">
        <v>391</v>
      </c>
    </row>
    <row r="505" spans="1:14" x14ac:dyDescent="0.2">
      <c r="A505" s="183" t="s">
        <v>498</v>
      </c>
      <c r="B505" s="184" t="s">
        <v>140</v>
      </c>
      <c r="C505" s="184"/>
      <c r="D505" s="185" t="str">
        <f t="shared" si="40"/>
        <v>****</v>
      </c>
      <c r="E505" s="185">
        <f t="shared" si="41"/>
        <v>0</v>
      </c>
      <c r="F505" s="185"/>
      <c r="G505" s="185">
        <f t="shared" si="42"/>
        <v>0</v>
      </c>
      <c r="H505" s="186">
        <f t="shared" si="43"/>
        <v>0</v>
      </c>
      <c r="I505" s="197">
        <f>SUMIFS('SAGE IMPORT'!Y:Y,'SAGE IMPORT'!A:A,'SLAB-ROWS'!G505,'SAGE IMPORT'!B:B,'SLAB-ROWS'!H505,'SAGE IMPORT'!C:C,'SLAB-ROWS'!A505)</f>
        <v>0</v>
      </c>
      <c r="J505" s="198">
        <f>SUMIFS('SAGE IMPORT'!K:K,'SAGE IMPORT'!A:A,'SLAB-ROWS'!G505,'SAGE IMPORT'!B:B,'SLAB-ROWS'!H505,'SAGE IMPORT'!C:C,'SLAB-ROWS'!A505)</f>
        <v>0</v>
      </c>
      <c r="K505" s="199">
        <f>SUMIFS('SAGE IMPORT'!Q:Q,'SAGE IMPORT'!A:A,'SLAB-ROWS'!G505,'SAGE IMPORT'!B:B,'SLAB-ROWS'!H505,'SAGE IMPORT'!C:C,'SLAB-ROWS'!A505)</f>
        <v>0</v>
      </c>
      <c r="L505" s="199" t="s">
        <v>399</v>
      </c>
      <c r="M505" s="205">
        <f>SUMIFS('SAGE IMPORT'!E:E,'SAGE IMPORT'!A:A,'SLAB-ROWS'!G505,'SAGE IMPORT'!B:B,'SLAB-ROWS'!H505,'SAGE IMPORT'!C:C,'SLAB-ROWS'!A505)</f>
        <v>0</v>
      </c>
      <c r="N505" s="199" t="s">
        <v>399</v>
      </c>
    </row>
    <row r="506" spans="1:14" x14ac:dyDescent="0.2">
      <c r="A506" s="183" t="s">
        <v>42</v>
      </c>
      <c r="B506" s="184" t="s">
        <v>138</v>
      </c>
      <c r="C506" s="184"/>
      <c r="D506" s="185" t="str">
        <f t="shared" si="40"/>
        <v>****</v>
      </c>
      <c r="E506" s="185">
        <f t="shared" si="41"/>
        <v>0</v>
      </c>
      <c r="F506" s="185"/>
      <c r="G506" s="185">
        <f t="shared" si="42"/>
        <v>0</v>
      </c>
      <c r="H506" s="186">
        <f t="shared" si="43"/>
        <v>0</v>
      </c>
      <c r="I506" s="197">
        <f>SUMIFS('SAGE IMPORT'!Y:Y,'SAGE IMPORT'!A:A,'SLAB-ROWS'!G506,'SAGE IMPORT'!B:B,'SLAB-ROWS'!H506,'SAGE IMPORT'!C:C,'SLAB-ROWS'!A506)</f>
        <v>0</v>
      </c>
      <c r="J506" s="198">
        <f>SUMIFS('SAGE IMPORT'!K:K,'SAGE IMPORT'!A:A,'SLAB-ROWS'!G506,'SAGE IMPORT'!B:B,'SLAB-ROWS'!H506,'SAGE IMPORT'!C:C,'SLAB-ROWS'!A506)</f>
        <v>0</v>
      </c>
      <c r="K506" s="199">
        <f>SUMIFS('SAGE IMPORT'!Q:Q,'SAGE IMPORT'!A:A,'SLAB-ROWS'!G506,'SAGE IMPORT'!B:B,'SLAB-ROWS'!H506,'SAGE IMPORT'!C:C,'SLAB-ROWS'!A506)</f>
        <v>0</v>
      </c>
      <c r="L506" s="199" t="s">
        <v>399</v>
      </c>
      <c r="M506" s="205">
        <f>SUMIFS('SAGE IMPORT'!E:E,'SAGE IMPORT'!A:A,'SLAB-ROWS'!G506,'SAGE IMPORT'!B:B,'SLAB-ROWS'!H506,'SAGE IMPORT'!C:C,'SLAB-ROWS'!A506)</f>
        <v>0</v>
      </c>
      <c r="N506" s="199" t="s">
        <v>399</v>
      </c>
    </row>
    <row r="507" spans="1:14" x14ac:dyDescent="0.2">
      <c r="A507" s="183" t="s">
        <v>77</v>
      </c>
      <c r="B507" s="184" t="s">
        <v>139</v>
      </c>
      <c r="C507" s="184"/>
      <c r="D507" s="185" t="str">
        <f t="shared" si="40"/>
        <v>****</v>
      </c>
      <c r="E507" s="185">
        <f t="shared" si="41"/>
        <v>0</v>
      </c>
      <c r="F507" s="185"/>
      <c r="G507" s="185">
        <f t="shared" si="42"/>
        <v>0</v>
      </c>
      <c r="H507" s="186">
        <f t="shared" si="43"/>
        <v>0</v>
      </c>
      <c r="I507" s="197">
        <f>SUMIFS('SAGE IMPORT'!Y:Y,'SAGE IMPORT'!A:A,'SLAB-ROWS'!G507,'SAGE IMPORT'!B:B,'SLAB-ROWS'!H507,'SAGE IMPORT'!C:C,'SLAB-ROWS'!A507)</f>
        <v>0</v>
      </c>
      <c r="J507" s="198">
        <f>SUMIFS('SAGE IMPORT'!K:K,'SAGE IMPORT'!A:A,'SLAB-ROWS'!G507,'SAGE IMPORT'!B:B,'SLAB-ROWS'!H507,'SAGE IMPORT'!C:C,'SLAB-ROWS'!A507)</f>
        <v>0</v>
      </c>
      <c r="K507" s="199">
        <f>SUMIFS('SAGE IMPORT'!Q:Q,'SAGE IMPORT'!A:A,'SLAB-ROWS'!G507,'SAGE IMPORT'!B:B,'SLAB-ROWS'!H507,'SAGE IMPORT'!C:C,'SLAB-ROWS'!A507)</f>
        <v>0</v>
      </c>
      <c r="L507" s="199" t="s">
        <v>399</v>
      </c>
      <c r="M507" s="205">
        <f>SUMIFS('SAGE IMPORT'!E:E,'SAGE IMPORT'!A:A,'SLAB-ROWS'!G507,'SAGE IMPORT'!B:B,'SLAB-ROWS'!H507,'SAGE IMPORT'!C:C,'SLAB-ROWS'!A507)</f>
        <v>0</v>
      </c>
      <c r="N507" s="199" t="s">
        <v>399</v>
      </c>
    </row>
    <row r="508" spans="1:14" x14ac:dyDescent="0.2">
      <c r="A508" s="183" t="s">
        <v>43</v>
      </c>
      <c r="B508" s="184" t="s">
        <v>141</v>
      </c>
      <c r="C508" s="184"/>
      <c r="D508" s="185" t="str">
        <f t="shared" si="40"/>
        <v>****</v>
      </c>
      <c r="E508" s="185">
        <f t="shared" si="41"/>
        <v>0</v>
      </c>
      <c r="F508" s="185"/>
      <c r="G508" s="185">
        <f t="shared" si="42"/>
        <v>0</v>
      </c>
      <c r="H508" s="186">
        <f t="shared" si="43"/>
        <v>0</v>
      </c>
      <c r="I508" s="197">
        <f>SUMIFS('SAGE IMPORT'!Y:Y,'SAGE IMPORT'!A:A,'SLAB-ROWS'!G508,'SAGE IMPORT'!B:B,'SLAB-ROWS'!H508,'SAGE IMPORT'!C:C,'SLAB-ROWS'!A508)</f>
        <v>0</v>
      </c>
      <c r="J508" s="198">
        <f>SUMIFS('SAGE IMPORT'!K:K,'SAGE IMPORT'!A:A,'SLAB-ROWS'!G508,'SAGE IMPORT'!B:B,'SLAB-ROWS'!H508,'SAGE IMPORT'!C:C,'SLAB-ROWS'!A508)</f>
        <v>0</v>
      </c>
      <c r="K508" s="199">
        <f>SUMIFS('SAGE IMPORT'!Q:Q,'SAGE IMPORT'!A:A,'SLAB-ROWS'!G508,'SAGE IMPORT'!B:B,'SLAB-ROWS'!H508,'SAGE IMPORT'!C:C,'SLAB-ROWS'!A508)</f>
        <v>0</v>
      </c>
      <c r="L508" s="199" t="s">
        <v>391</v>
      </c>
      <c r="M508" s="205">
        <f>SUMIFS('SAGE IMPORT'!E:E,'SAGE IMPORT'!A:A,'SLAB-ROWS'!G508,'SAGE IMPORT'!B:B,'SLAB-ROWS'!H508,'SAGE IMPORT'!C:C,'SLAB-ROWS'!A508)</f>
        <v>0</v>
      </c>
      <c r="N508" s="199" t="s">
        <v>391</v>
      </c>
    </row>
    <row r="509" spans="1:14" x14ac:dyDescent="0.2">
      <c r="A509" s="183"/>
      <c r="B509" s="184"/>
      <c r="C509" s="184"/>
      <c r="D509" s="185" t="str">
        <f t="shared" si="40"/>
        <v>****</v>
      </c>
      <c r="E509" s="185">
        <f t="shared" si="41"/>
        <v>0</v>
      </c>
      <c r="F509" s="185"/>
      <c r="G509" s="185">
        <f t="shared" si="42"/>
        <v>0</v>
      </c>
      <c r="H509" s="186">
        <f t="shared" si="43"/>
        <v>0</v>
      </c>
      <c r="I509" s="197">
        <f>SUMIFS('SAGE IMPORT'!Y:Y,'SAGE IMPORT'!A:A,'SLAB-ROWS'!G509,'SAGE IMPORT'!B:B,'SLAB-ROWS'!H509,'SAGE IMPORT'!C:C,'SLAB-ROWS'!A509)</f>
        <v>0</v>
      </c>
      <c r="J509" s="198">
        <f>SUMIFS('SAGE IMPORT'!K:K,'SAGE IMPORT'!A:A,'SLAB-ROWS'!G509,'SAGE IMPORT'!B:B,'SLAB-ROWS'!H509,'SAGE IMPORT'!C:C,'SLAB-ROWS'!A509)</f>
        <v>0</v>
      </c>
      <c r="K509" s="199">
        <f>SUMIFS('SAGE IMPORT'!Q:Q,'SAGE IMPORT'!A:A,'SLAB-ROWS'!G509,'SAGE IMPORT'!B:B,'SLAB-ROWS'!H509,'SAGE IMPORT'!C:C,'SLAB-ROWS'!A509)</f>
        <v>0</v>
      </c>
      <c r="L509" s="199"/>
      <c r="M509" s="205">
        <f>SUMIFS('SAGE IMPORT'!E:E,'SAGE IMPORT'!A:A,'SLAB-ROWS'!G509,'SAGE IMPORT'!B:B,'SLAB-ROWS'!H509,'SAGE IMPORT'!C:C,'SLAB-ROWS'!A509)</f>
        <v>0</v>
      </c>
      <c r="N509" s="199"/>
    </row>
    <row r="510" spans="1:14" x14ac:dyDescent="0.2">
      <c r="A510" s="183" t="s">
        <v>44</v>
      </c>
      <c r="B510" s="184" t="s">
        <v>69</v>
      </c>
      <c r="C510" s="184"/>
      <c r="D510" s="185" t="str">
        <f t="shared" si="40"/>
        <v>****</v>
      </c>
      <c r="E510" s="185">
        <f t="shared" si="41"/>
        <v>0</v>
      </c>
      <c r="F510" s="185"/>
      <c r="G510" s="185">
        <f t="shared" si="42"/>
        <v>0</v>
      </c>
      <c r="H510" s="186">
        <f t="shared" si="43"/>
        <v>0</v>
      </c>
      <c r="I510" s="197">
        <f>SUMIFS('SAGE IMPORT'!Y:Y,'SAGE IMPORT'!A:A,'SLAB-ROWS'!G510,'SAGE IMPORT'!B:B,'SLAB-ROWS'!H510,'SAGE IMPORT'!C:C,'SLAB-ROWS'!A510)</f>
        <v>0</v>
      </c>
      <c r="J510" s="198">
        <f>SUMIFS('SAGE IMPORT'!K:K,'SAGE IMPORT'!A:A,'SLAB-ROWS'!G510,'SAGE IMPORT'!B:B,'SLAB-ROWS'!H510,'SAGE IMPORT'!C:C,'SLAB-ROWS'!A510)</f>
        <v>0</v>
      </c>
      <c r="K510" s="199">
        <f>SUMIFS('SAGE IMPORT'!Q:Q,'SAGE IMPORT'!A:A,'SLAB-ROWS'!G510,'SAGE IMPORT'!B:B,'SLAB-ROWS'!H510,'SAGE IMPORT'!C:C,'SLAB-ROWS'!A510)</f>
        <v>0</v>
      </c>
      <c r="L510" s="199" t="s">
        <v>391</v>
      </c>
      <c r="M510" s="205">
        <f>SUMIFS('SAGE IMPORT'!E:E,'SAGE IMPORT'!A:A,'SLAB-ROWS'!G510,'SAGE IMPORT'!B:B,'SLAB-ROWS'!H510,'SAGE IMPORT'!C:C,'SLAB-ROWS'!A510)</f>
        <v>0</v>
      </c>
      <c r="N510" s="199" t="s">
        <v>391</v>
      </c>
    </row>
    <row r="511" spans="1:14" x14ac:dyDescent="0.2">
      <c r="A511" s="183" t="s">
        <v>45</v>
      </c>
      <c r="B511" s="184" t="s">
        <v>46</v>
      </c>
      <c r="C511" s="184"/>
      <c r="D511" s="185" t="str">
        <f t="shared" si="40"/>
        <v>****</v>
      </c>
      <c r="E511" s="185">
        <f t="shared" si="41"/>
        <v>0</v>
      </c>
      <c r="F511" s="185"/>
      <c r="G511" s="185">
        <f t="shared" si="42"/>
        <v>0</v>
      </c>
      <c r="H511" s="186">
        <f t="shared" si="43"/>
        <v>0</v>
      </c>
      <c r="I511" s="197">
        <f>SUMIFS('SAGE IMPORT'!Y:Y,'SAGE IMPORT'!A:A,'SLAB-ROWS'!G511,'SAGE IMPORT'!B:B,'SLAB-ROWS'!H511,'SAGE IMPORT'!C:C,'SLAB-ROWS'!A511)</f>
        <v>0</v>
      </c>
      <c r="J511" s="198">
        <f>SUMIFS('SAGE IMPORT'!K:K,'SAGE IMPORT'!A:A,'SLAB-ROWS'!G511,'SAGE IMPORT'!B:B,'SLAB-ROWS'!H511,'SAGE IMPORT'!C:C,'SLAB-ROWS'!A511)</f>
        <v>0</v>
      </c>
      <c r="K511" s="199">
        <f>SUMIFS('SAGE IMPORT'!Q:Q,'SAGE IMPORT'!A:A,'SLAB-ROWS'!G511,'SAGE IMPORT'!B:B,'SLAB-ROWS'!H511,'SAGE IMPORT'!C:C,'SLAB-ROWS'!A511)</f>
        <v>0</v>
      </c>
      <c r="L511" s="199" t="s">
        <v>391</v>
      </c>
      <c r="M511" s="205">
        <f>SUMIFS('SAGE IMPORT'!E:E,'SAGE IMPORT'!A:A,'SLAB-ROWS'!G511,'SAGE IMPORT'!B:B,'SLAB-ROWS'!H511,'SAGE IMPORT'!C:C,'SLAB-ROWS'!A511)</f>
        <v>0</v>
      </c>
      <c r="N511" s="199" t="s">
        <v>391</v>
      </c>
    </row>
    <row r="512" spans="1:14" x14ac:dyDescent="0.2">
      <c r="A512" s="183" t="s">
        <v>142</v>
      </c>
      <c r="B512" s="184" t="s">
        <v>143</v>
      </c>
      <c r="C512" s="184"/>
      <c r="D512" s="185" t="str">
        <f t="shared" si="40"/>
        <v>****</v>
      </c>
      <c r="E512" s="185">
        <f t="shared" si="41"/>
        <v>0</v>
      </c>
      <c r="F512" s="185"/>
      <c r="G512" s="185">
        <f t="shared" si="42"/>
        <v>0</v>
      </c>
      <c r="H512" s="186">
        <f t="shared" si="43"/>
        <v>0</v>
      </c>
      <c r="I512" s="197">
        <f>SUMIFS('SAGE IMPORT'!Y:Y,'SAGE IMPORT'!A:A,'SLAB-ROWS'!G512,'SAGE IMPORT'!B:B,'SLAB-ROWS'!H512,'SAGE IMPORT'!C:C,'SLAB-ROWS'!A512)</f>
        <v>0</v>
      </c>
      <c r="J512" s="198">
        <f>SUMIFS('SAGE IMPORT'!K:K,'SAGE IMPORT'!A:A,'SLAB-ROWS'!G512,'SAGE IMPORT'!B:B,'SLAB-ROWS'!H512,'SAGE IMPORT'!C:C,'SLAB-ROWS'!A512)</f>
        <v>0</v>
      </c>
      <c r="K512" s="199">
        <f>SUMIFS('SAGE IMPORT'!Q:Q,'SAGE IMPORT'!A:A,'SLAB-ROWS'!G512,'SAGE IMPORT'!B:B,'SLAB-ROWS'!H512,'SAGE IMPORT'!C:C,'SLAB-ROWS'!A512)</f>
        <v>0</v>
      </c>
      <c r="L512" s="199" t="s">
        <v>354</v>
      </c>
      <c r="M512" s="205">
        <f>SUMIFS('SAGE IMPORT'!E:E,'SAGE IMPORT'!A:A,'SLAB-ROWS'!G512,'SAGE IMPORT'!B:B,'SLAB-ROWS'!H512,'SAGE IMPORT'!C:C,'SLAB-ROWS'!A512)</f>
        <v>0</v>
      </c>
      <c r="N512" s="199" t="s">
        <v>354</v>
      </c>
    </row>
    <row r="513" spans="1:14" x14ac:dyDescent="0.2">
      <c r="A513" s="183" t="s">
        <v>144</v>
      </c>
      <c r="B513" s="184" t="s">
        <v>145</v>
      </c>
      <c r="C513" s="184"/>
      <c r="D513" s="185" t="str">
        <f t="shared" si="40"/>
        <v>****</v>
      </c>
      <c r="E513" s="185">
        <f t="shared" si="41"/>
        <v>0</v>
      </c>
      <c r="F513" s="185"/>
      <c r="G513" s="185">
        <f t="shared" si="42"/>
        <v>0</v>
      </c>
      <c r="H513" s="186">
        <f t="shared" si="43"/>
        <v>0</v>
      </c>
      <c r="I513" s="197">
        <f>SUMIFS('SAGE IMPORT'!Y:Y,'SAGE IMPORT'!A:A,'SLAB-ROWS'!G513,'SAGE IMPORT'!B:B,'SLAB-ROWS'!H513,'SAGE IMPORT'!C:C,'SLAB-ROWS'!A513)</f>
        <v>0</v>
      </c>
      <c r="J513" s="198">
        <f>SUMIFS('SAGE IMPORT'!K:K,'SAGE IMPORT'!A:A,'SLAB-ROWS'!G513,'SAGE IMPORT'!B:B,'SLAB-ROWS'!H513,'SAGE IMPORT'!C:C,'SLAB-ROWS'!A513)</f>
        <v>0</v>
      </c>
      <c r="K513" s="199">
        <f>SUMIFS('SAGE IMPORT'!Q:Q,'SAGE IMPORT'!A:A,'SLAB-ROWS'!G513,'SAGE IMPORT'!B:B,'SLAB-ROWS'!H513,'SAGE IMPORT'!C:C,'SLAB-ROWS'!A513)</f>
        <v>0</v>
      </c>
      <c r="L513" s="199" t="s">
        <v>391</v>
      </c>
      <c r="M513" s="205">
        <f>SUMIFS('SAGE IMPORT'!E:E,'SAGE IMPORT'!A:A,'SLAB-ROWS'!G513,'SAGE IMPORT'!B:B,'SLAB-ROWS'!H513,'SAGE IMPORT'!C:C,'SLAB-ROWS'!A513)</f>
        <v>0</v>
      </c>
      <c r="N513" s="199" t="s">
        <v>391</v>
      </c>
    </row>
    <row r="514" spans="1:14" x14ac:dyDescent="0.2">
      <c r="A514" s="183" t="s">
        <v>47</v>
      </c>
      <c r="B514" s="184" t="s">
        <v>66</v>
      </c>
      <c r="C514" s="184"/>
      <c r="D514" s="185" t="str">
        <f t="shared" ref="D514:D525" si="44">D513</f>
        <v>****</v>
      </c>
      <c r="E514" s="185">
        <f t="shared" ref="E514:E525" si="45">E513</f>
        <v>0</v>
      </c>
      <c r="F514" s="185"/>
      <c r="G514" s="185">
        <f t="shared" ref="G514:G525" si="46">G513</f>
        <v>0</v>
      </c>
      <c r="H514" s="186">
        <f t="shared" ref="H514:H525" si="47">H513</f>
        <v>0</v>
      </c>
      <c r="I514" s="197">
        <f>SUMIFS('SAGE IMPORT'!Y:Y,'SAGE IMPORT'!A:A,'SLAB-ROWS'!G514,'SAGE IMPORT'!B:B,'SLAB-ROWS'!H514,'SAGE IMPORT'!C:C,'SLAB-ROWS'!A514)</f>
        <v>0</v>
      </c>
      <c r="J514" s="198">
        <f>SUMIFS('SAGE IMPORT'!K:K,'SAGE IMPORT'!A:A,'SLAB-ROWS'!G514,'SAGE IMPORT'!B:B,'SLAB-ROWS'!H514,'SAGE IMPORT'!C:C,'SLAB-ROWS'!A514)</f>
        <v>0</v>
      </c>
      <c r="K514" s="199">
        <f>SUMIFS('SAGE IMPORT'!Q:Q,'SAGE IMPORT'!A:A,'SLAB-ROWS'!G514,'SAGE IMPORT'!B:B,'SLAB-ROWS'!H514,'SAGE IMPORT'!C:C,'SLAB-ROWS'!A514)</f>
        <v>0</v>
      </c>
      <c r="L514" s="199" t="s">
        <v>395</v>
      </c>
      <c r="M514" s="205">
        <f>SUMIFS('SAGE IMPORT'!E:E,'SAGE IMPORT'!A:A,'SLAB-ROWS'!G514,'SAGE IMPORT'!B:B,'SLAB-ROWS'!H514,'SAGE IMPORT'!C:C,'SLAB-ROWS'!A514)</f>
        <v>0</v>
      </c>
      <c r="N514" s="199" t="s">
        <v>395</v>
      </c>
    </row>
    <row r="515" spans="1:14" x14ac:dyDescent="0.2">
      <c r="A515" s="183"/>
      <c r="B515" s="451" t="s">
        <v>622</v>
      </c>
      <c r="C515" s="452"/>
      <c r="D515" s="453"/>
      <c r="E515" s="453"/>
      <c r="F515" s="453"/>
      <c r="G515" s="453">
        <f t="shared" si="46"/>
        <v>0</v>
      </c>
      <c r="H515" s="454">
        <f t="shared" si="47"/>
        <v>0</v>
      </c>
      <c r="I515" s="455"/>
      <c r="J515" s="456"/>
      <c r="K515" s="457">
        <f>SUMIFS('SAGE IMPORT'!Q:Q,'SAGE IMPORT'!A:A,'SLAB-ROWS'!G515,'SAGE IMPORT'!B:B,'SLAB-ROWS'!H515,'SAGE IMPORT'!D:D,'SLAB-ROWS'!B515)</f>
        <v>0</v>
      </c>
      <c r="L515" s="457" t="s">
        <v>395</v>
      </c>
      <c r="M515" s="458"/>
      <c r="N515" s="457"/>
    </row>
    <row r="516" spans="1:14" x14ac:dyDescent="0.2">
      <c r="A516" s="183" t="s">
        <v>48</v>
      </c>
      <c r="B516" s="184" t="s">
        <v>67</v>
      </c>
      <c r="C516" s="184"/>
      <c r="D516" s="185" t="str">
        <f>D514</f>
        <v>****</v>
      </c>
      <c r="E516" s="185">
        <f>E514</f>
        <v>0</v>
      </c>
      <c r="F516" s="185"/>
      <c r="G516" s="185">
        <f>G514</f>
        <v>0</v>
      </c>
      <c r="H516" s="186">
        <f>H514</f>
        <v>0</v>
      </c>
      <c r="I516" s="197">
        <f>SUMIFS('SAGE IMPORT'!Y:Y,'SAGE IMPORT'!A:A,'SLAB-ROWS'!G516,'SAGE IMPORT'!B:B,'SLAB-ROWS'!H516,'SAGE IMPORT'!C:C,'SLAB-ROWS'!A516)</f>
        <v>0</v>
      </c>
      <c r="J516" s="198">
        <f>SUMIFS('SAGE IMPORT'!K:K,'SAGE IMPORT'!A:A,'SLAB-ROWS'!G516,'SAGE IMPORT'!B:B,'SLAB-ROWS'!H516,'SAGE IMPORT'!C:C,'SLAB-ROWS'!A516)</f>
        <v>0</v>
      </c>
      <c r="K516" s="199">
        <f>SUMIFS('SAGE IMPORT'!Q:Q,'SAGE IMPORT'!A:A,'SLAB-ROWS'!G516,'SAGE IMPORT'!B:B,'SLAB-ROWS'!H516,'SAGE IMPORT'!C:C,'SLAB-ROWS'!A516)</f>
        <v>0</v>
      </c>
      <c r="L516" s="199" t="s">
        <v>391</v>
      </c>
      <c r="M516" s="205">
        <f>SUMIFS('SAGE IMPORT'!E:E,'SAGE IMPORT'!A:A,'SLAB-ROWS'!G516,'SAGE IMPORT'!B:B,'SLAB-ROWS'!H516,'SAGE IMPORT'!C:C,'SLAB-ROWS'!A516)</f>
        <v>0</v>
      </c>
      <c r="N516" s="199" t="s">
        <v>391</v>
      </c>
    </row>
    <row r="517" spans="1:14" x14ac:dyDescent="0.2">
      <c r="A517" s="183" t="s">
        <v>146</v>
      </c>
      <c r="B517" s="184" t="s">
        <v>147</v>
      </c>
      <c r="C517" s="184"/>
      <c r="D517" s="185" t="str">
        <f t="shared" si="44"/>
        <v>****</v>
      </c>
      <c r="E517" s="185">
        <f t="shared" si="45"/>
        <v>0</v>
      </c>
      <c r="F517" s="185"/>
      <c r="G517" s="185">
        <f t="shared" si="46"/>
        <v>0</v>
      </c>
      <c r="H517" s="186">
        <f t="shared" si="47"/>
        <v>0</v>
      </c>
      <c r="I517" s="197">
        <f>SUMIFS('SAGE IMPORT'!Y:Y,'SAGE IMPORT'!A:A,'SLAB-ROWS'!G517,'SAGE IMPORT'!B:B,'SLAB-ROWS'!H517,'SAGE IMPORT'!C:C,'SLAB-ROWS'!A517)</f>
        <v>0</v>
      </c>
      <c r="J517" s="198">
        <f>SUMIFS('SAGE IMPORT'!K:K,'SAGE IMPORT'!A:A,'SLAB-ROWS'!G517,'SAGE IMPORT'!B:B,'SLAB-ROWS'!H517,'SAGE IMPORT'!C:C,'SLAB-ROWS'!A517)</f>
        <v>0</v>
      </c>
      <c r="K517" s="199">
        <f>SUMIFS('SAGE IMPORT'!Q:Q,'SAGE IMPORT'!A:A,'SLAB-ROWS'!G517,'SAGE IMPORT'!B:B,'SLAB-ROWS'!H517,'SAGE IMPORT'!C:C,'SLAB-ROWS'!A517)</f>
        <v>0</v>
      </c>
      <c r="L517" s="199" t="s">
        <v>393</v>
      </c>
      <c r="M517" s="205">
        <f>SUMIFS('SAGE IMPORT'!E:E,'SAGE IMPORT'!A:A,'SLAB-ROWS'!G517,'SAGE IMPORT'!B:B,'SLAB-ROWS'!H517,'SAGE IMPORT'!C:C,'SLAB-ROWS'!A517)</f>
        <v>0</v>
      </c>
      <c r="N517" s="199" t="s">
        <v>393</v>
      </c>
    </row>
    <row r="518" spans="1:14" x14ac:dyDescent="0.2">
      <c r="A518" s="183" t="s">
        <v>148</v>
      </c>
      <c r="B518" s="184" t="s">
        <v>149</v>
      </c>
      <c r="C518" s="184"/>
      <c r="D518" s="185" t="str">
        <f t="shared" si="44"/>
        <v>****</v>
      </c>
      <c r="E518" s="185">
        <f t="shared" si="45"/>
        <v>0</v>
      </c>
      <c r="F518" s="185"/>
      <c r="G518" s="185">
        <f t="shared" si="46"/>
        <v>0</v>
      </c>
      <c r="H518" s="186">
        <f t="shared" si="47"/>
        <v>0</v>
      </c>
      <c r="I518" s="197">
        <f>SUMIFS('SAGE IMPORT'!Y:Y,'SAGE IMPORT'!A:A,'SLAB-ROWS'!G518,'SAGE IMPORT'!B:B,'SLAB-ROWS'!H518,'SAGE IMPORT'!C:C,'SLAB-ROWS'!A518)</f>
        <v>0</v>
      </c>
      <c r="J518" s="198">
        <f>SUMIFS('SAGE IMPORT'!K:K,'SAGE IMPORT'!A:A,'SLAB-ROWS'!G518,'SAGE IMPORT'!B:B,'SLAB-ROWS'!H518,'SAGE IMPORT'!C:C,'SLAB-ROWS'!A518)</f>
        <v>0</v>
      </c>
      <c r="K518" s="199">
        <f>SUMIFS('SAGE IMPORT'!Q:Q,'SAGE IMPORT'!A:A,'SLAB-ROWS'!G518,'SAGE IMPORT'!B:B,'SLAB-ROWS'!H518,'SAGE IMPORT'!C:C,'SLAB-ROWS'!A518)</f>
        <v>0</v>
      </c>
      <c r="L518" s="199" t="s">
        <v>391</v>
      </c>
      <c r="M518" s="205">
        <f>SUMIFS('SAGE IMPORT'!E:E,'SAGE IMPORT'!A:A,'SLAB-ROWS'!G518,'SAGE IMPORT'!B:B,'SLAB-ROWS'!H518,'SAGE IMPORT'!C:C,'SLAB-ROWS'!A518)</f>
        <v>0</v>
      </c>
      <c r="N518" s="199" t="s">
        <v>391</v>
      </c>
    </row>
    <row r="519" spans="1:14" x14ac:dyDescent="0.2">
      <c r="A519" s="183" t="s">
        <v>150</v>
      </c>
      <c r="B519" s="184" t="s">
        <v>151</v>
      </c>
      <c r="C519" s="184"/>
      <c r="D519" s="185" t="str">
        <f t="shared" si="44"/>
        <v>****</v>
      </c>
      <c r="E519" s="185">
        <f t="shared" si="45"/>
        <v>0</v>
      </c>
      <c r="F519" s="185"/>
      <c r="G519" s="185">
        <f t="shared" si="46"/>
        <v>0</v>
      </c>
      <c r="H519" s="186">
        <f t="shared" si="47"/>
        <v>0</v>
      </c>
      <c r="I519" s="197">
        <f>SUMIFS('SAGE IMPORT'!Y:Y,'SAGE IMPORT'!A:A,'SLAB-ROWS'!G519,'SAGE IMPORT'!B:B,'SLAB-ROWS'!H519,'SAGE IMPORT'!C:C,'SLAB-ROWS'!A519)</f>
        <v>0</v>
      </c>
      <c r="J519" s="198">
        <f>SUMIFS('SAGE IMPORT'!K:K,'SAGE IMPORT'!A:A,'SLAB-ROWS'!G519,'SAGE IMPORT'!B:B,'SLAB-ROWS'!H519,'SAGE IMPORT'!C:C,'SLAB-ROWS'!A519)</f>
        <v>0</v>
      </c>
      <c r="K519" s="199">
        <f>SUMIFS('SAGE IMPORT'!Q:Q,'SAGE IMPORT'!A:A,'SLAB-ROWS'!G519,'SAGE IMPORT'!B:B,'SLAB-ROWS'!H519,'SAGE IMPORT'!C:C,'SLAB-ROWS'!A519)</f>
        <v>0</v>
      </c>
      <c r="L519" s="199" t="s">
        <v>391</v>
      </c>
      <c r="M519" s="205">
        <f>SUMIFS('SAGE IMPORT'!E:E,'SAGE IMPORT'!A:A,'SLAB-ROWS'!G519,'SAGE IMPORT'!B:B,'SLAB-ROWS'!H519,'SAGE IMPORT'!C:C,'SLAB-ROWS'!A519)</f>
        <v>0</v>
      </c>
      <c r="N519" s="199" t="s">
        <v>391</v>
      </c>
    </row>
    <row r="520" spans="1:14" x14ac:dyDescent="0.2">
      <c r="A520" s="183" t="s">
        <v>55</v>
      </c>
      <c r="B520" s="184" t="s">
        <v>56</v>
      </c>
      <c r="C520" s="184"/>
      <c r="D520" s="185" t="str">
        <f t="shared" si="44"/>
        <v>****</v>
      </c>
      <c r="E520" s="185">
        <f t="shared" si="45"/>
        <v>0</v>
      </c>
      <c r="F520" s="185"/>
      <c r="G520" s="185">
        <f t="shared" si="46"/>
        <v>0</v>
      </c>
      <c r="H520" s="186">
        <f t="shared" si="47"/>
        <v>0</v>
      </c>
      <c r="I520" s="197">
        <f>SUMIFS('SAGE IMPORT'!Y:Y,'SAGE IMPORT'!A:A,'SLAB-ROWS'!G520,'SAGE IMPORT'!B:B,'SLAB-ROWS'!H520,'SAGE IMPORT'!C:C,'SLAB-ROWS'!A520)</f>
        <v>0</v>
      </c>
      <c r="J520" s="198">
        <f>SUMIFS('SAGE IMPORT'!K:K,'SAGE IMPORT'!A:A,'SLAB-ROWS'!G520,'SAGE IMPORT'!B:B,'SLAB-ROWS'!H520,'SAGE IMPORT'!C:C,'SLAB-ROWS'!A520)</f>
        <v>0</v>
      </c>
      <c r="K520" s="199">
        <f>SUMIFS('SAGE IMPORT'!Q:Q,'SAGE IMPORT'!A:A,'SLAB-ROWS'!G520,'SAGE IMPORT'!B:B,'SLAB-ROWS'!H520,'SAGE IMPORT'!C:C,'SLAB-ROWS'!A520)</f>
        <v>0</v>
      </c>
      <c r="L520" s="199" t="s">
        <v>395</v>
      </c>
      <c r="M520" s="205">
        <f>SUMIFS('SAGE IMPORT'!E:E,'SAGE IMPORT'!A:A,'SLAB-ROWS'!G520,'SAGE IMPORT'!B:B,'SLAB-ROWS'!H520,'SAGE IMPORT'!C:C,'SLAB-ROWS'!A520)</f>
        <v>0</v>
      </c>
      <c r="N520" s="199" t="s">
        <v>395</v>
      </c>
    </row>
    <row r="521" spans="1:14" x14ac:dyDescent="0.2">
      <c r="A521" s="183" t="s">
        <v>152</v>
      </c>
      <c r="B521" s="184" t="s">
        <v>153</v>
      </c>
      <c r="C521" s="184"/>
      <c r="D521" s="185" t="str">
        <f t="shared" si="44"/>
        <v>****</v>
      </c>
      <c r="E521" s="185">
        <f t="shared" si="45"/>
        <v>0</v>
      </c>
      <c r="F521" s="185"/>
      <c r="G521" s="185">
        <f t="shared" si="46"/>
        <v>0</v>
      </c>
      <c r="H521" s="186">
        <f t="shared" si="47"/>
        <v>0</v>
      </c>
      <c r="I521" s="197">
        <f>SUMIFS('SAGE IMPORT'!Y:Y,'SAGE IMPORT'!A:A,'SLAB-ROWS'!G521,'SAGE IMPORT'!B:B,'SLAB-ROWS'!H521,'SAGE IMPORT'!C:C,'SLAB-ROWS'!A521)</f>
        <v>0</v>
      </c>
      <c r="J521" s="198">
        <f>SUMIFS('SAGE IMPORT'!K:K,'SAGE IMPORT'!A:A,'SLAB-ROWS'!G521,'SAGE IMPORT'!B:B,'SLAB-ROWS'!H521,'SAGE IMPORT'!C:C,'SLAB-ROWS'!A521)</f>
        <v>0</v>
      </c>
      <c r="K521" s="199">
        <f>SUMIFS('SAGE IMPORT'!Q:Q,'SAGE IMPORT'!A:A,'SLAB-ROWS'!G521,'SAGE IMPORT'!B:B,'SLAB-ROWS'!H521,'SAGE IMPORT'!C:C,'SLAB-ROWS'!A521)</f>
        <v>0</v>
      </c>
      <c r="L521" s="199" t="s">
        <v>399</v>
      </c>
      <c r="M521" s="205">
        <f>SUMIFS('SAGE IMPORT'!E:E,'SAGE IMPORT'!A:A,'SLAB-ROWS'!G521,'SAGE IMPORT'!B:B,'SLAB-ROWS'!H521,'SAGE IMPORT'!C:C,'SLAB-ROWS'!A521)</f>
        <v>0</v>
      </c>
      <c r="N521" s="199" t="s">
        <v>399</v>
      </c>
    </row>
    <row r="522" spans="1:14" x14ac:dyDescent="0.2">
      <c r="A522" s="183"/>
      <c r="B522" s="184"/>
      <c r="C522" s="184"/>
      <c r="D522" s="185" t="str">
        <f t="shared" si="44"/>
        <v>****</v>
      </c>
      <c r="E522" s="185">
        <f t="shared" si="45"/>
        <v>0</v>
      </c>
      <c r="F522" s="185"/>
      <c r="G522" s="185">
        <f t="shared" si="46"/>
        <v>0</v>
      </c>
      <c r="H522" s="186">
        <f t="shared" si="47"/>
        <v>0</v>
      </c>
      <c r="I522" s="197">
        <f>SUMIFS('SAGE IMPORT'!Y:Y,'SAGE IMPORT'!A:A,'SLAB-ROWS'!G522,'SAGE IMPORT'!B:B,'SLAB-ROWS'!H522,'SAGE IMPORT'!C:C,'SLAB-ROWS'!A522)</f>
        <v>0</v>
      </c>
      <c r="J522" s="198">
        <f>SUMIFS('SAGE IMPORT'!K:K,'SAGE IMPORT'!A:A,'SLAB-ROWS'!G522,'SAGE IMPORT'!B:B,'SLAB-ROWS'!H522,'SAGE IMPORT'!C:C,'SLAB-ROWS'!A522)</f>
        <v>0</v>
      </c>
      <c r="K522" s="199">
        <f>SUMIFS('SAGE IMPORT'!Q:Q,'SAGE IMPORT'!A:A,'SLAB-ROWS'!G522,'SAGE IMPORT'!B:B,'SLAB-ROWS'!H522,'SAGE IMPORT'!C:C,'SLAB-ROWS'!A522)</f>
        <v>0</v>
      </c>
      <c r="L522" s="199"/>
      <c r="M522" s="205">
        <f>SUMIFS('SAGE IMPORT'!E:E,'SAGE IMPORT'!A:A,'SLAB-ROWS'!G522,'SAGE IMPORT'!B:B,'SLAB-ROWS'!H522,'SAGE IMPORT'!C:C,'SLAB-ROWS'!A522)</f>
        <v>0</v>
      </c>
      <c r="N522" s="199"/>
    </row>
    <row r="523" spans="1:14" x14ac:dyDescent="0.2">
      <c r="A523" s="183" t="s">
        <v>49</v>
      </c>
      <c r="B523" s="184" t="s">
        <v>50</v>
      </c>
      <c r="C523" s="184"/>
      <c r="D523" s="185" t="str">
        <f t="shared" si="44"/>
        <v>****</v>
      </c>
      <c r="E523" s="185">
        <f t="shared" si="45"/>
        <v>0</v>
      </c>
      <c r="F523" s="185"/>
      <c r="G523" s="185">
        <f t="shared" si="46"/>
        <v>0</v>
      </c>
      <c r="H523" s="186">
        <f t="shared" si="47"/>
        <v>0</v>
      </c>
      <c r="I523" s="197">
        <f>SUMIFS('SAGE IMPORT'!Y:Y,'SAGE IMPORT'!A:A,'SLAB-ROWS'!G523,'SAGE IMPORT'!B:B,'SLAB-ROWS'!H523,'SAGE IMPORT'!C:C,'SLAB-ROWS'!A523)</f>
        <v>0</v>
      </c>
      <c r="J523" s="198">
        <f>SUMIFS('SAGE IMPORT'!K:K,'SAGE IMPORT'!A:A,'SLAB-ROWS'!G523,'SAGE IMPORT'!B:B,'SLAB-ROWS'!H523,'SAGE IMPORT'!C:C,'SLAB-ROWS'!A523)</f>
        <v>0</v>
      </c>
      <c r="K523" s="199">
        <f>SUMIFS('SAGE IMPORT'!Q:Q,'SAGE IMPORT'!A:A,'SLAB-ROWS'!G523,'SAGE IMPORT'!B:B,'SLAB-ROWS'!H523,'SAGE IMPORT'!C:C,'SLAB-ROWS'!A523)</f>
        <v>0</v>
      </c>
      <c r="L523" s="199" t="s">
        <v>391</v>
      </c>
      <c r="M523" s="205">
        <f>SUMIFS('SAGE IMPORT'!E:E,'SAGE IMPORT'!A:A,'SLAB-ROWS'!G523,'SAGE IMPORT'!B:B,'SLAB-ROWS'!H523,'SAGE IMPORT'!C:C,'SLAB-ROWS'!A523)</f>
        <v>0</v>
      </c>
      <c r="N523" s="199" t="s">
        <v>391</v>
      </c>
    </row>
    <row r="524" spans="1:14" x14ac:dyDescent="0.2">
      <c r="A524" s="183" t="s">
        <v>51</v>
      </c>
      <c r="B524" s="184" t="s">
        <v>52</v>
      </c>
      <c r="C524" s="184"/>
      <c r="D524" s="185" t="str">
        <f t="shared" si="44"/>
        <v>****</v>
      </c>
      <c r="E524" s="185">
        <f t="shared" si="45"/>
        <v>0</v>
      </c>
      <c r="F524" s="185"/>
      <c r="G524" s="185">
        <f t="shared" si="46"/>
        <v>0</v>
      </c>
      <c r="H524" s="186">
        <f t="shared" si="47"/>
        <v>0</v>
      </c>
      <c r="I524" s="197">
        <f>SUMIFS('SAGE IMPORT'!Y:Y,'SAGE IMPORT'!A:A,'SLAB-ROWS'!G524,'SAGE IMPORT'!B:B,'SLAB-ROWS'!H524,'SAGE IMPORT'!C:C,'SLAB-ROWS'!A524)</f>
        <v>0</v>
      </c>
      <c r="J524" s="198">
        <f>SUMIFS('SAGE IMPORT'!K:K,'SAGE IMPORT'!A:A,'SLAB-ROWS'!G524,'SAGE IMPORT'!B:B,'SLAB-ROWS'!H524,'SAGE IMPORT'!C:C,'SLAB-ROWS'!A524)</f>
        <v>0</v>
      </c>
      <c r="K524" s="199">
        <f>SUMIFS('SAGE IMPORT'!Q:Q,'SAGE IMPORT'!A:A,'SLAB-ROWS'!G524,'SAGE IMPORT'!B:B,'SLAB-ROWS'!H524,'SAGE IMPORT'!C:C,'SLAB-ROWS'!A524)</f>
        <v>0</v>
      </c>
      <c r="L524" s="199" t="s">
        <v>391</v>
      </c>
      <c r="M524" s="205">
        <f>SUMIFS('SAGE IMPORT'!E:E,'SAGE IMPORT'!A:A,'SLAB-ROWS'!G524,'SAGE IMPORT'!B:B,'SLAB-ROWS'!H524,'SAGE IMPORT'!C:C,'SLAB-ROWS'!A524)</f>
        <v>0</v>
      </c>
      <c r="N524" s="199" t="s">
        <v>391</v>
      </c>
    </row>
    <row r="525" spans="1:14" x14ac:dyDescent="0.2">
      <c r="A525" s="183" t="s">
        <v>53</v>
      </c>
      <c r="B525" s="184" t="s">
        <v>54</v>
      </c>
      <c r="C525" s="184"/>
      <c r="D525" s="185" t="str">
        <f t="shared" si="44"/>
        <v>****</v>
      </c>
      <c r="E525" s="185">
        <f t="shared" si="45"/>
        <v>0</v>
      </c>
      <c r="F525" s="185"/>
      <c r="G525" s="185">
        <f t="shared" si="46"/>
        <v>0</v>
      </c>
      <c r="H525" s="186">
        <f t="shared" si="47"/>
        <v>0</v>
      </c>
      <c r="I525" s="197">
        <f>SUMIFS('SAGE IMPORT'!Y:Y,'SAGE IMPORT'!A:A,'SLAB-ROWS'!G525,'SAGE IMPORT'!B:B,'SLAB-ROWS'!H525,'SAGE IMPORT'!C:C,'SLAB-ROWS'!A525)</f>
        <v>0</v>
      </c>
      <c r="J525" s="198">
        <f>SUMIFS('SAGE IMPORT'!K:K,'SAGE IMPORT'!A:A,'SLAB-ROWS'!G525,'SAGE IMPORT'!B:B,'SLAB-ROWS'!H525,'SAGE IMPORT'!C:C,'SLAB-ROWS'!A525)</f>
        <v>0</v>
      </c>
      <c r="K525" s="199">
        <f>SUMIFS('SAGE IMPORT'!Q:Q,'SAGE IMPORT'!A:A,'SLAB-ROWS'!G525,'SAGE IMPORT'!B:B,'SLAB-ROWS'!H525,'SAGE IMPORT'!C:C,'SLAB-ROWS'!A525)</f>
        <v>0</v>
      </c>
      <c r="L525" s="199" t="s">
        <v>391</v>
      </c>
      <c r="M525" s="205">
        <f>SUMIFS('SAGE IMPORT'!E:E,'SAGE IMPORT'!A:A,'SLAB-ROWS'!G525,'SAGE IMPORT'!B:B,'SLAB-ROWS'!H525,'SAGE IMPORT'!C:C,'SLAB-ROWS'!A525)</f>
        <v>0</v>
      </c>
      <c r="N525" s="199" t="s">
        <v>391</v>
      </c>
    </row>
    <row r="526" spans="1:14" x14ac:dyDescent="0.2">
      <c r="A526" s="183"/>
      <c r="B526" s="184"/>
      <c r="C526" s="184"/>
      <c r="D526" s="184"/>
      <c r="E526" s="184"/>
      <c r="F526" s="184"/>
      <c r="G526" s="184"/>
      <c r="H526" s="184"/>
      <c r="I526" s="197">
        <f>SUMIFS('SAGE IMPORT'!Y:Y,'SAGE IMPORT'!A:A,'SLAB-ROWS'!G526,'SAGE IMPORT'!B:B,'SLAB-ROWS'!H526,'SAGE IMPORT'!C:C,'SLAB-ROWS'!A526)</f>
        <v>0</v>
      </c>
      <c r="J526" s="198">
        <f>SUMIFS('SAGE IMPORT'!K:K,'SAGE IMPORT'!A:A,'SLAB-ROWS'!G526,'SAGE IMPORT'!B:B,'SLAB-ROWS'!H526,'SAGE IMPORT'!C:C,'SLAB-ROWS'!A526)</f>
        <v>0</v>
      </c>
      <c r="K526" s="199">
        <f>SUMIFS('SAGE IMPORT'!Q:Q,'SAGE IMPORT'!A:A,'SLAB-ROWS'!G526,'SAGE IMPORT'!B:B,'SLAB-ROWS'!H526,'SAGE IMPORT'!C:C,'SLAB-ROWS'!A526)</f>
        <v>0</v>
      </c>
      <c r="L526" s="199"/>
      <c r="M526" s="205">
        <f>SUMIFS('SAGE IMPORT'!E:E,'SAGE IMPORT'!A:A,'SLAB-ROWS'!G526,'SAGE IMPORT'!B:B,'SLAB-ROWS'!H526,'SAGE IMPORT'!C:C,'SLAB-ROWS'!A526)</f>
        <v>0</v>
      </c>
      <c r="N526" s="199"/>
    </row>
    <row r="527" spans="1:14" ht="12" x14ac:dyDescent="0.25">
      <c r="C527" s="200" t="s">
        <v>74</v>
      </c>
      <c r="D527" s="200"/>
      <c r="E527" s="200"/>
      <c r="F527" s="200"/>
      <c r="G527" s="200"/>
      <c r="H527" s="200"/>
      <c r="I527" s="201">
        <f>SUM(I443:I526)</f>
        <v>0</v>
      </c>
      <c r="J527" s="202"/>
      <c r="K527" s="202"/>
      <c r="L527" s="202"/>
      <c r="M527" s="205">
        <f>SUMIFS('SAGE IMPORT'!E:E,'SAGE IMPORT'!A:A,'SLAB-ROWS'!G527,'SAGE IMPORT'!B:B,'SLAB-ROWS'!H527,'SAGE IMPORT'!C:C,'SLAB-ROWS'!A527)</f>
        <v>0</v>
      </c>
    </row>
    <row r="528" spans="1:14" ht="12" x14ac:dyDescent="0.25">
      <c r="C528" s="200" t="s">
        <v>75</v>
      </c>
      <c r="D528" s="200"/>
      <c r="E528" s="200"/>
      <c r="F528" s="200"/>
      <c r="G528" s="200"/>
      <c r="H528" s="200"/>
      <c r="I528" s="203">
        <f>SUMIFS('SAGE IMPORT'!Y:Y,'SAGE IMPORT'!A:A,'SLAB-ROWS'!G442,'SAGE IMPORT'!B:B,'SLAB-ROWS'!H442)-I527</f>
        <v>0</v>
      </c>
      <c r="J528" s="202"/>
      <c r="K528" s="202"/>
      <c r="L528" s="202"/>
      <c r="M528" s="205">
        <f>SUMIFS('SAGE IMPORT'!E:E,'SAGE IMPORT'!A:A,'SLAB-ROWS'!G528,'SAGE IMPORT'!B:B,'SLAB-ROWS'!H528,'SAGE IMPORT'!C:C,'SLAB-ROWS'!A528)</f>
        <v>0</v>
      </c>
    </row>
    <row r="529" spans="1:14" ht="21.75" customHeight="1" x14ac:dyDescent="0.2">
      <c r="D529" s="191" t="s">
        <v>359</v>
      </c>
      <c r="E529" s="190" t="s">
        <v>358</v>
      </c>
      <c r="F529" s="190"/>
      <c r="G529" s="191" t="s">
        <v>159</v>
      </c>
      <c r="H529" s="192" t="s">
        <v>357</v>
      </c>
      <c r="I529" s="194" t="s">
        <v>383</v>
      </c>
      <c r="J529" s="194" t="s">
        <v>356</v>
      </c>
      <c r="K529" s="194" t="s">
        <v>355</v>
      </c>
      <c r="L529" s="194"/>
      <c r="M529" s="194" t="s">
        <v>394</v>
      </c>
      <c r="N529" s="194"/>
    </row>
    <row r="530" spans="1:14" ht="12" x14ac:dyDescent="0.2">
      <c r="D530" s="195" t="str">
        <f>'START-SLABS'!A15</f>
        <v>****</v>
      </c>
      <c r="E530" s="195">
        <f>'START-SLABS'!C15</f>
        <v>44</v>
      </c>
      <c r="F530" s="195" t="str">
        <f>'START-SLABS'!D15</f>
        <v>1070 ST. OLAF CT</v>
      </c>
      <c r="G530" s="195" t="str">
        <f>'START-SLABS'!F15</f>
        <v>PLAN 3</v>
      </c>
      <c r="H530" s="195" t="str">
        <f>'START-SLABS'!G15</f>
        <v>ELV BC</v>
      </c>
      <c r="I530" s="196"/>
      <c r="J530" s="196"/>
      <c r="K530" s="196"/>
      <c r="L530" s="196"/>
      <c r="M530" s="196"/>
      <c r="N530" s="194"/>
    </row>
    <row r="531" spans="1:14" x14ac:dyDescent="0.2">
      <c r="A531" s="183" t="s">
        <v>16</v>
      </c>
      <c r="B531" s="184" t="s">
        <v>17</v>
      </c>
      <c r="C531" s="184"/>
      <c r="D531" s="185" t="str">
        <f>D530</f>
        <v>****</v>
      </c>
      <c r="E531" s="185">
        <f>E530</f>
        <v>44</v>
      </c>
      <c r="F531" s="185"/>
      <c r="G531" s="185" t="str">
        <f>G530</f>
        <v>PLAN 3</v>
      </c>
      <c r="H531" s="186" t="str">
        <f>H530</f>
        <v>ELV BC</v>
      </c>
      <c r="I531" s="197">
        <f>SUMIFS('SAGE IMPORT'!Y:Y,'SAGE IMPORT'!A:A,'SLAB-ROWS'!G531,'SAGE IMPORT'!B:B,'SLAB-ROWS'!H531,'SAGE IMPORT'!C:C,'SLAB-ROWS'!A531)</f>
        <v>267</v>
      </c>
      <c r="J531" s="198">
        <f>SUMIFS('SAGE IMPORT'!K:K,'SAGE IMPORT'!A:A,'SLAB-ROWS'!G531,'SAGE IMPORT'!B:B,'SLAB-ROWS'!H531,'SAGE IMPORT'!C:C,'SLAB-ROWS'!A531)</f>
        <v>6.42</v>
      </c>
      <c r="K531" s="199">
        <f>SUMIFS('SAGE IMPORT'!Q:Q,'SAGE IMPORT'!A:A,'SLAB-ROWS'!G531,'SAGE IMPORT'!B:B,'SLAB-ROWS'!H531,'SAGE IMPORT'!C:C,'SLAB-ROWS'!A531)</f>
        <v>0</v>
      </c>
      <c r="L531" s="199" t="s">
        <v>391</v>
      </c>
      <c r="M531" s="205">
        <f>SUMIFS('SAGE IMPORT'!E:E,'SAGE IMPORT'!A:A,'SLAB-ROWS'!G531,'SAGE IMPORT'!B:B,'SLAB-ROWS'!H531,'SAGE IMPORT'!C:C,'SLAB-ROWS'!A531)</f>
        <v>1605.02</v>
      </c>
      <c r="N531" s="199" t="s">
        <v>391</v>
      </c>
    </row>
    <row r="532" spans="1:14" x14ac:dyDescent="0.2">
      <c r="A532" s="183" t="s">
        <v>78</v>
      </c>
      <c r="B532" s="184" t="s">
        <v>81</v>
      </c>
      <c r="C532" s="184"/>
      <c r="D532" s="185" t="str">
        <f t="shared" ref="D532:D601" si="48">D531</f>
        <v>****</v>
      </c>
      <c r="E532" s="185">
        <f t="shared" ref="E532:E601" si="49">E531</f>
        <v>44</v>
      </c>
      <c r="F532" s="185"/>
      <c r="G532" s="185" t="str">
        <f t="shared" ref="G532:G601" si="50">G531</f>
        <v>PLAN 3</v>
      </c>
      <c r="H532" s="186" t="str">
        <f t="shared" ref="H532:H601" si="51">H531</f>
        <v>ELV BC</v>
      </c>
      <c r="I532" s="197">
        <f>SUMIFS('SAGE IMPORT'!Y:Y,'SAGE IMPORT'!A:A,'SLAB-ROWS'!G532,'SAGE IMPORT'!B:B,'SLAB-ROWS'!H532,'SAGE IMPORT'!C:C,'SLAB-ROWS'!A532)</f>
        <v>0</v>
      </c>
      <c r="J532" s="198">
        <f>SUMIFS('SAGE IMPORT'!K:K,'SAGE IMPORT'!A:A,'SLAB-ROWS'!G532,'SAGE IMPORT'!B:B,'SLAB-ROWS'!H532,'SAGE IMPORT'!C:C,'SLAB-ROWS'!A532)</f>
        <v>0</v>
      </c>
      <c r="K532" s="199">
        <f>SUMIFS('SAGE IMPORT'!Q:Q,'SAGE IMPORT'!A:A,'SLAB-ROWS'!G532,'SAGE IMPORT'!B:B,'SLAB-ROWS'!H532,'SAGE IMPORT'!C:C,'SLAB-ROWS'!A532)</f>
        <v>0</v>
      </c>
      <c r="L532" s="199" t="s">
        <v>391</v>
      </c>
      <c r="M532" s="205">
        <f>SUMIFS('SAGE IMPORT'!E:E,'SAGE IMPORT'!A:A,'SLAB-ROWS'!G532,'SAGE IMPORT'!B:B,'SLAB-ROWS'!H532,'SAGE IMPORT'!C:C,'SLAB-ROWS'!A532)</f>
        <v>0</v>
      </c>
      <c r="N532" s="199" t="s">
        <v>391</v>
      </c>
    </row>
    <row r="533" spans="1:14" x14ac:dyDescent="0.2">
      <c r="A533" s="183" t="s">
        <v>79</v>
      </c>
      <c r="B533" s="184" t="s">
        <v>82</v>
      </c>
      <c r="C533" s="184"/>
      <c r="D533" s="185" t="str">
        <f t="shared" si="48"/>
        <v>****</v>
      </c>
      <c r="E533" s="185">
        <f t="shared" si="49"/>
        <v>44</v>
      </c>
      <c r="F533" s="185"/>
      <c r="G533" s="185" t="str">
        <f t="shared" si="50"/>
        <v>PLAN 3</v>
      </c>
      <c r="H533" s="186" t="str">
        <f t="shared" si="51"/>
        <v>ELV BC</v>
      </c>
      <c r="I533" s="197">
        <f>SUMIFS('SAGE IMPORT'!Y:Y,'SAGE IMPORT'!A:A,'SLAB-ROWS'!G533,'SAGE IMPORT'!B:B,'SLAB-ROWS'!H533,'SAGE IMPORT'!C:C,'SLAB-ROWS'!A533)</f>
        <v>0</v>
      </c>
      <c r="J533" s="198">
        <f>SUMIFS('SAGE IMPORT'!K:K,'SAGE IMPORT'!A:A,'SLAB-ROWS'!G533,'SAGE IMPORT'!B:B,'SLAB-ROWS'!H533,'SAGE IMPORT'!C:C,'SLAB-ROWS'!A533)</f>
        <v>0</v>
      </c>
      <c r="K533" s="199">
        <f>SUMIFS('SAGE IMPORT'!Q:Q,'SAGE IMPORT'!A:A,'SLAB-ROWS'!G533,'SAGE IMPORT'!B:B,'SLAB-ROWS'!H533,'SAGE IMPORT'!C:C,'SLAB-ROWS'!A533)</f>
        <v>0</v>
      </c>
      <c r="L533" s="199" t="s">
        <v>391</v>
      </c>
      <c r="M533" s="205">
        <f>SUMIFS('SAGE IMPORT'!E:E,'SAGE IMPORT'!A:A,'SLAB-ROWS'!G533,'SAGE IMPORT'!B:B,'SLAB-ROWS'!H533,'SAGE IMPORT'!C:C,'SLAB-ROWS'!A533)</f>
        <v>0</v>
      </c>
      <c r="N533" s="199" t="s">
        <v>391</v>
      </c>
    </row>
    <row r="534" spans="1:14" x14ac:dyDescent="0.2">
      <c r="A534" s="183" t="s">
        <v>80</v>
      </c>
      <c r="B534" s="184" t="s">
        <v>83</v>
      </c>
      <c r="C534" s="184"/>
      <c r="D534" s="185" t="str">
        <f t="shared" si="48"/>
        <v>****</v>
      </c>
      <c r="E534" s="185">
        <f t="shared" si="49"/>
        <v>44</v>
      </c>
      <c r="F534" s="185"/>
      <c r="G534" s="185" t="str">
        <f t="shared" si="50"/>
        <v>PLAN 3</v>
      </c>
      <c r="H534" s="186" t="str">
        <f t="shared" si="51"/>
        <v>ELV BC</v>
      </c>
      <c r="I534" s="197">
        <f>SUMIFS('SAGE IMPORT'!Y:Y,'SAGE IMPORT'!A:A,'SLAB-ROWS'!G534,'SAGE IMPORT'!B:B,'SLAB-ROWS'!H534,'SAGE IMPORT'!C:C,'SLAB-ROWS'!A534)</f>
        <v>0</v>
      </c>
      <c r="J534" s="198">
        <f>SUMIFS('SAGE IMPORT'!K:K,'SAGE IMPORT'!A:A,'SLAB-ROWS'!G534,'SAGE IMPORT'!B:B,'SLAB-ROWS'!H534,'SAGE IMPORT'!C:C,'SLAB-ROWS'!A534)</f>
        <v>0</v>
      </c>
      <c r="K534" s="199">
        <f>SUMIFS('SAGE IMPORT'!Q:Q,'SAGE IMPORT'!A:A,'SLAB-ROWS'!G534,'SAGE IMPORT'!B:B,'SLAB-ROWS'!H534,'SAGE IMPORT'!C:C,'SLAB-ROWS'!A534)</f>
        <v>0</v>
      </c>
      <c r="L534" s="199" t="s">
        <v>391</v>
      </c>
      <c r="M534" s="205">
        <f>SUMIFS('SAGE IMPORT'!E:E,'SAGE IMPORT'!A:A,'SLAB-ROWS'!G534,'SAGE IMPORT'!B:B,'SLAB-ROWS'!H534,'SAGE IMPORT'!C:C,'SLAB-ROWS'!A534)</f>
        <v>0</v>
      </c>
      <c r="N534" s="199" t="s">
        <v>391</v>
      </c>
    </row>
    <row r="535" spans="1:14" x14ac:dyDescent="0.2">
      <c r="A535" s="183" t="s">
        <v>18</v>
      </c>
      <c r="B535" s="184" t="s">
        <v>19</v>
      </c>
      <c r="C535" s="184"/>
      <c r="D535" s="185" t="str">
        <f t="shared" si="48"/>
        <v>****</v>
      </c>
      <c r="E535" s="185">
        <f t="shared" si="49"/>
        <v>44</v>
      </c>
      <c r="F535" s="185"/>
      <c r="G535" s="185" t="str">
        <f t="shared" si="50"/>
        <v>PLAN 3</v>
      </c>
      <c r="H535" s="186" t="str">
        <f t="shared" si="51"/>
        <v>ELV BC</v>
      </c>
      <c r="I535" s="197">
        <f>SUMIFS('SAGE IMPORT'!Y:Y,'SAGE IMPORT'!A:A,'SLAB-ROWS'!G535,'SAGE IMPORT'!B:B,'SLAB-ROWS'!H535,'SAGE IMPORT'!C:C,'SLAB-ROWS'!A535)</f>
        <v>64</v>
      </c>
      <c r="J535" s="198">
        <f>SUMIFS('SAGE IMPORT'!K:K,'SAGE IMPORT'!A:A,'SLAB-ROWS'!G535,'SAGE IMPORT'!B:B,'SLAB-ROWS'!H535,'SAGE IMPORT'!C:C,'SLAB-ROWS'!A535)</f>
        <v>2.86</v>
      </c>
      <c r="K535" s="199">
        <f>SUMIFS('SAGE IMPORT'!Q:Q,'SAGE IMPORT'!A:A,'SLAB-ROWS'!G535,'SAGE IMPORT'!B:B,'SLAB-ROWS'!H535,'SAGE IMPORT'!C:C,'SLAB-ROWS'!A535)</f>
        <v>0</v>
      </c>
      <c r="L535" s="199" t="s">
        <v>391</v>
      </c>
      <c r="M535" s="205">
        <f>SUMIFS('SAGE IMPORT'!E:E,'SAGE IMPORT'!A:A,'SLAB-ROWS'!G535,'SAGE IMPORT'!B:B,'SLAB-ROWS'!H535,'SAGE IMPORT'!C:C,'SLAB-ROWS'!A535)</f>
        <v>1605.02</v>
      </c>
      <c r="N535" s="199" t="s">
        <v>391</v>
      </c>
    </row>
    <row r="536" spans="1:14" x14ac:dyDescent="0.2">
      <c r="A536" s="183"/>
      <c r="B536" s="184"/>
      <c r="C536" s="184"/>
      <c r="D536" s="185" t="str">
        <f t="shared" si="48"/>
        <v>****</v>
      </c>
      <c r="E536" s="185">
        <f t="shared" si="49"/>
        <v>44</v>
      </c>
      <c r="F536" s="185"/>
      <c r="G536" s="185" t="str">
        <f t="shared" si="50"/>
        <v>PLAN 3</v>
      </c>
      <c r="H536" s="186" t="str">
        <f t="shared" si="51"/>
        <v>ELV BC</v>
      </c>
      <c r="I536" s="197">
        <f>SUMIFS('SAGE IMPORT'!Y:Y,'SAGE IMPORT'!A:A,'SLAB-ROWS'!G536,'SAGE IMPORT'!B:B,'SLAB-ROWS'!H536,'SAGE IMPORT'!C:C,'SLAB-ROWS'!A536)</f>
        <v>0</v>
      </c>
      <c r="J536" s="198">
        <f>SUMIFS('SAGE IMPORT'!K:K,'SAGE IMPORT'!A:A,'SLAB-ROWS'!G536,'SAGE IMPORT'!B:B,'SLAB-ROWS'!H536,'SAGE IMPORT'!C:C,'SLAB-ROWS'!A536)</f>
        <v>0</v>
      </c>
      <c r="K536" s="199">
        <f>SUMIFS('SAGE IMPORT'!Q:Q,'SAGE IMPORT'!A:A,'SLAB-ROWS'!G536,'SAGE IMPORT'!B:B,'SLAB-ROWS'!H536,'SAGE IMPORT'!C:C,'SLAB-ROWS'!A536)</f>
        <v>0</v>
      </c>
      <c r="L536" s="199"/>
      <c r="M536" s="205">
        <f>SUMIFS('SAGE IMPORT'!E:E,'SAGE IMPORT'!A:A,'SLAB-ROWS'!G536,'SAGE IMPORT'!B:B,'SLAB-ROWS'!H536,'SAGE IMPORT'!C:C,'SLAB-ROWS'!A536)</f>
        <v>0</v>
      </c>
      <c r="N536" s="199"/>
    </row>
    <row r="537" spans="1:14" x14ac:dyDescent="0.2">
      <c r="A537" s="183" t="s">
        <v>84</v>
      </c>
      <c r="B537" s="184" t="s">
        <v>85</v>
      </c>
      <c r="C537" s="184"/>
      <c r="D537" s="185" t="str">
        <f t="shared" si="48"/>
        <v>****</v>
      </c>
      <c r="E537" s="185">
        <f t="shared" si="49"/>
        <v>44</v>
      </c>
      <c r="F537" s="185"/>
      <c r="G537" s="185" t="str">
        <f t="shared" si="50"/>
        <v>PLAN 3</v>
      </c>
      <c r="H537" s="186" t="str">
        <f t="shared" si="51"/>
        <v>ELV BC</v>
      </c>
      <c r="I537" s="197">
        <f>SUMIFS('SAGE IMPORT'!Y:Y,'SAGE IMPORT'!A:A,'SLAB-ROWS'!G537,'SAGE IMPORT'!B:B,'SLAB-ROWS'!H537,'SAGE IMPORT'!C:C,'SLAB-ROWS'!A537)</f>
        <v>0</v>
      </c>
      <c r="J537" s="198">
        <f>SUMIFS('SAGE IMPORT'!K:K,'SAGE IMPORT'!A:A,'SLAB-ROWS'!G537,'SAGE IMPORT'!B:B,'SLAB-ROWS'!H537,'SAGE IMPORT'!C:C,'SLAB-ROWS'!A537)</f>
        <v>0</v>
      </c>
      <c r="K537" s="199">
        <f>SUMIFS('SAGE IMPORT'!Q:Q,'SAGE IMPORT'!A:A,'SLAB-ROWS'!G537,'SAGE IMPORT'!B:B,'SLAB-ROWS'!H537,'SAGE IMPORT'!C:C,'SLAB-ROWS'!A537)</f>
        <v>0</v>
      </c>
      <c r="L537" s="199" t="s">
        <v>393</v>
      </c>
      <c r="M537" s="205">
        <f>SUMIFS('SAGE IMPORT'!E:E,'SAGE IMPORT'!A:A,'SLAB-ROWS'!G537,'SAGE IMPORT'!B:B,'SLAB-ROWS'!H537,'SAGE IMPORT'!C:C,'SLAB-ROWS'!A537)</f>
        <v>0</v>
      </c>
      <c r="N537" s="199" t="s">
        <v>393</v>
      </c>
    </row>
    <row r="538" spans="1:14" x14ac:dyDescent="0.2">
      <c r="A538" s="183" t="s">
        <v>20</v>
      </c>
      <c r="B538" s="184" t="s">
        <v>21</v>
      </c>
      <c r="C538" s="184"/>
      <c r="D538" s="185" t="str">
        <f t="shared" si="48"/>
        <v>****</v>
      </c>
      <c r="E538" s="185">
        <f t="shared" si="49"/>
        <v>44</v>
      </c>
      <c r="F538" s="185"/>
      <c r="G538" s="185" t="str">
        <f t="shared" si="50"/>
        <v>PLAN 3</v>
      </c>
      <c r="H538" s="186" t="str">
        <f t="shared" si="51"/>
        <v>ELV BC</v>
      </c>
      <c r="I538" s="197">
        <f>SUMIFS('SAGE IMPORT'!Y:Y,'SAGE IMPORT'!A:A,'SLAB-ROWS'!G538,'SAGE IMPORT'!B:B,'SLAB-ROWS'!H538,'SAGE IMPORT'!C:C,'SLAB-ROWS'!A538)</f>
        <v>48</v>
      </c>
      <c r="J538" s="198">
        <f>SUMIFS('SAGE IMPORT'!K:K,'SAGE IMPORT'!A:A,'SLAB-ROWS'!G538,'SAGE IMPORT'!B:B,'SLAB-ROWS'!H538,'SAGE IMPORT'!C:C,'SLAB-ROWS'!A538)</f>
        <v>1.54</v>
      </c>
      <c r="K538" s="199">
        <f>SUMIFS('SAGE IMPORT'!Q:Q,'SAGE IMPORT'!A:A,'SLAB-ROWS'!G538,'SAGE IMPORT'!B:B,'SLAB-ROWS'!H538,'SAGE IMPORT'!C:C,'SLAB-ROWS'!A538)</f>
        <v>0</v>
      </c>
      <c r="L538" s="199" t="s">
        <v>354</v>
      </c>
      <c r="M538" s="205">
        <f>SUMIFS('SAGE IMPORT'!E:E,'SAGE IMPORT'!A:A,'SLAB-ROWS'!G538,'SAGE IMPORT'!B:B,'SLAB-ROWS'!H538,'SAGE IMPORT'!C:C,'SLAB-ROWS'!A538)</f>
        <v>277.02</v>
      </c>
      <c r="N538" s="199" t="s">
        <v>354</v>
      </c>
    </row>
    <row r="539" spans="1:14" x14ac:dyDescent="0.2">
      <c r="A539" s="183" t="s">
        <v>22</v>
      </c>
      <c r="B539" s="184" t="s">
        <v>58</v>
      </c>
      <c r="C539" s="184"/>
      <c r="D539" s="185" t="str">
        <f t="shared" si="48"/>
        <v>****</v>
      </c>
      <c r="E539" s="185">
        <f t="shared" si="49"/>
        <v>44</v>
      </c>
      <c r="F539" s="185"/>
      <c r="G539" s="185" t="str">
        <f t="shared" si="50"/>
        <v>PLAN 3</v>
      </c>
      <c r="H539" s="186" t="str">
        <f t="shared" si="51"/>
        <v>ELV BC</v>
      </c>
      <c r="I539" s="197">
        <f>SUMIFS('SAGE IMPORT'!Y:Y,'SAGE IMPORT'!A:A,'SLAB-ROWS'!G539,'SAGE IMPORT'!B:B,'SLAB-ROWS'!H539,'SAGE IMPORT'!C:C,'SLAB-ROWS'!A539)</f>
        <v>6</v>
      </c>
      <c r="J539" s="198">
        <f>SUMIFS('SAGE IMPORT'!K:K,'SAGE IMPORT'!A:A,'SLAB-ROWS'!G539,'SAGE IMPORT'!B:B,'SLAB-ROWS'!H539,'SAGE IMPORT'!C:C,'SLAB-ROWS'!A539)</f>
        <v>0</v>
      </c>
      <c r="K539" s="199">
        <f>SUMIFS('SAGE IMPORT'!Q:Q,'SAGE IMPORT'!A:A,'SLAB-ROWS'!G539,'SAGE IMPORT'!B:B,'SLAB-ROWS'!H539,'SAGE IMPORT'!C:C,'SLAB-ROWS'!A539)</f>
        <v>0.92</v>
      </c>
      <c r="L539" s="199" t="s">
        <v>354</v>
      </c>
      <c r="M539" s="205">
        <f>SUMIFS('SAGE IMPORT'!E:E,'SAGE IMPORT'!A:A,'SLAB-ROWS'!G539,'SAGE IMPORT'!B:B,'SLAB-ROWS'!H539,'SAGE IMPORT'!C:C,'SLAB-ROWS'!A539)</f>
        <v>277.02</v>
      </c>
      <c r="N539" s="199" t="s">
        <v>354</v>
      </c>
    </row>
    <row r="540" spans="1:14" x14ac:dyDescent="0.2">
      <c r="A540" s="183"/>
      <c r="B540" s="184"/>
      <c r="C540" s="184"/>
      <c r="D540" s="185" t="str">
        <f t="shared" si="48"/>
        <v>****</v>
      </c>
      <c r="E540" s="185">
        <f t="shared" si="49"/>
        <v>44</v>
      </c>
      <c r="F540" s="185"/>
      <c r="G540" s="185" t="str">
        <f t="shared" si="50"/>
        <v>PLAN 3</v>
      </c>
      <c r="H540" s="186" t="str">
        <f t="shared" si="51"/>
        <v>ELV BC</v>
      </c>
      <c r="I540" s="197">
        <f>SUMIFS('SAGE IMPORT'!Y:Y,'SAGE IMPORT'!A:A,'SLAB-ROWS'!G540,'SAGE IMPORT'!B:B,'SLAB-ROWS'!H540,'SAGE IMPORT'!C:C,'SLAB-ROWS'!A540)</f>
        <v>0</v>
      </c>
      <c r="J540" s="198">
        <f>SUMIFS('SAGE IMPORT'!K:K,'SAGE IMPORT'!A:A,'SLAB-ROWS'!G540,'SAGE IMPORT'!B:B,'SLAB-ROWS'!H540,'SAGE IMPORT'!C:C,'SLAB-ROWS'!A540)</f>
        <v>0</v>
      </c>
      <c r="K540" s="199">
        <f>SUMIFS('SAGE IMPORT'!Q:Q,'SAGE IMPORT'!A:A,'SLAB-ROWS'!G540,'SAGE IMPORT'!B:B,'SLAB-ROWS'!H540,'SAGE IMPORT'!C:C,'SLAB-ROWS'!A540)</f>
        <v>0</v>
      </c>
      <c r="L540" s="199"/>
      <c r="M540" s="205">
        <f>SUMIFS('SAGE IMPORT'!E:E,'SAGE IMPORT'!A:A,'SLAB-ROWS'!G540,'SAGE IMPORT'!B:B,'SLAB-ROWS'!H540,'SAGE IMPORT'!C:C,'SLAB-ROWS'!A540)</f>
        <v>0</v>
      </c>
      <c r="N540" s="199"/>
    </row>
    <row r="541" spans="1:14" x14ac:dyDescent="0.2">
      <c r="A541" s="183" t="s">
        <v>23</v>
      </c>
      <c r="B541" s="184" t="s">
        <v>105</v>
      </c>
      <c r="C541" s="184"/>
      <c r="D541" s="185" t="str">
        <f t="shared" si="48"/>
        <v>****</v>
      </c>
      <c r="E541" s="185">
        <f t="shared" si="49"/>
        <v>44</v>
      </c>
      <c r="F541" s="185"/>
      <c r="G541" s="185" t="str">
        <f t="shared" si="50"/>
        <v>PLAN 3</v>
      </c>
      <c r="H541" s="186" t="str">
        <f t="shared" si="51"/>
        <v>ELV BC</v>
      </c>
      <c r="I541" s="197">
        <f>SUMIFS('SAGE IMPORT'!Y:Y,'SAGE IMPORT'!A:A,'SLAB-ROWS'!G541,'SAGE IMPORT'!B:B,'SLAB-ROWS'!H541,'SAGE IMPORT'!C:C,'SLAB-ROWS'!A541)</f>
        <v>208</v>
      </c>
      <c r="J541" s="198">
        <f>SUMIFS('SAGE IMPORT'!K:K,'SAGE IMPORT'!A:A,'SLAB-ROWS'!G541,'SAGE IMPORT'!B:B,'SLAB-ROWS'!H541,'SAGE IMPORT'!C:C,'SLAB-ROWS'!A541)</f>
        <v>0</v>
      </c>
      <c r="K541" s="199">
        <f>SUMIFS('SAGE IMPORT'!Q:Q,'SAGE IMPORT'!A:A,'SLAB-ROWS'!G541,'SAGE IMPORT'!B:B,'SLAB-ROWS'!H541,'SAGE IMPORT'!C:C,'SLAB-ROWS'!A541)</f>
        <v>0</v>
      </c>
      <c r="L541" s="199" t="s">
        <v>354</v>
      </c>
      <c r="M541" s="205">
        <f>SUMIFS('SAGE IMPORT'!E:E,'SAGE IMPORT'!A:A,'SLAB-ROWS'!G541,'SAGE IMPORT'!B:B,'SLAB-ROWS'!H541,'SAGE IMPORT'!C:C,'SLAB-ROWS'!A541)</f>
        <v>277.02</v>
      </c>
      <c r="N541" s="199" t="s">
        <v>354</v>
      </c>
    </row>
    <row r="542" spans="1:14" x14ac:dyDescent="0.2">
      <c r="A542" s="183" t="s">
        <v>100</v>
      </c>
      <c r="B542" s="184" t="s">
        <v>106</v>
      </c>
      <c r="C542" s="184"/>
      <c r="D542" s="185" t="str">
        <f t="shared" si="48"/>
        <v>****</v>
      </c>
      <c r="E542" s="185">
        <f t="shared" si="49"/>
        <v>44</v>
      </c>
      <c r="F542" s="185"/>
      <c r="G542" s="185" t="str">
        <f t="shared" si="50"/>
        <v>PLAN 3</v>
      </c>
      <c r="H542" s="186" t="str">
        <f t="shared" si="51"/>
        <v>ELV BC</v>
      </c>
      <c r="I542" s="197">
        <f>SUMIFS('SAGE IMPORT'!Y:Y,'SAGE IMPORT'!A:A,'SLAB-ROWS'!G542,'SAGE IMPORT'!B:B,'SLAB-ROWS'!H542,'SAGE IMPORT'!C:C,'SLAB-ROWS'!A542)</f>
        <v>0</v>
      </c>
      <c r="J542" s="198">
        <f>SUMIFS('SAGE IMPORT'!K:K,'SAGE IMPORT'!A:A,'SLAB-ROWS'!G542,'SAGE IMPORT'!B:B,'SLAB-ROWS'!H542,'SAGE IMPORT'!C:C,'SLAB-ROWS'!A542)</f>
        <v>0</v>
      </c>
      <c r="K542" s="199">
        <f>SUMIFS('SAGE IMPORT'!Q:Q,'SAGE IMPORT'!A:A,'SLAB-ROWS'!G542,'SAGE IMPORT'!B:B,'SLAB-ROWS'!H542,'SAGE IMPORT'!C:C,'SLAB-ROWS'!A542)</f>
        <v>0</v>
      </c>
      <c r="L542" s="199" t="s">
        <v>354</v>
      </c>
      <c r="M542" s="205">
        <f>SUMIFS('SAGE IMPORT'!E:E,'SAGE IMPORT'!A:A,'SLAB-ROWS'!G542,'SAGE IMPORT'!B:B,'SLAB-ROWS'!H542,'SAGE IMPORT'!C:C,'SLAB-ROWS'!A542)</f>
        <v>0</v>
      </c>
      <c r="N542" s="199" t="s">
        <v>354</v>
      </c>
    </row>
    <row r="543" spans="1:14" x14ac:dyDescent="0.2">
      <c r="A543" s="183" t="s">
        <v>101</v>
      </c>
      <c r="B543" s="184" t="s">
        <v>107</v>
      </c>
      <c r="C543" s="184"/>
      <c r="D543" s="185" t="str">
        <f t="shared" si="48"/>
        <v>****</v>
      </c>
      <c r="E543" s="185">
        <f t="shared" si="49"/>
        <v>44</v>
      </c>
      <c r="F543" s="185"/>
      <c r="G543" s="185" t="str">
        <f t="shared" si="50"/>
        <v>PLAN 3</v>
      </c>
      <c r="H543" s="186" t="str">
        <f t="shared" si="51"/>
        <v>ELV BC</v>
      </c>
      <c r="I543" s="197">
        <f>SUMIFS('SAGE IMPORT'!Y:Y,'SAGE IMPORT'!A:A,'SLAB-ROWS'!G543,'SAGE IMPORT'!B:B,'SLAB-ROWS'!H543,'SAGE IMPORT'!C:C,'SLAB-ROWS'!A543)</f>
        <v>0</v>
      </c>
      <c r="J543" s="198">
        <f>SUMIFS('SAGE IMPORT'!K:K,'SAGE IMPORT'!A:A,'SLAB-ROWS'!G543,'SAGE IMPORT'!B:B,'SLAB-ROWS'!H543,'SAGE IMPORT'!C:C,'SLAB-ROWS'!A543)</f>
        <v>0</v>
      </c>
      <c r="K543" s="199">
        <f>SUMIFS('SAGE IMPORT'!Q:Q,'SAGE IMPORT'!A:A,'SLAB-ROWS'!G543,'SAGE IMPORT'!B:B,'SLAB-ROWS'!H543,'SAGE IMPORT'!C:C,'SLAB-ROWS'!A543)</f>
        <v>0</v>
      </c>
      <c r="L543" s="199" t="s">
        <v>354</v>
      </c>
      <c r="M543" s="205">
        <f>SUMIFS('SAGE IMPORT'!E:E,'SAGE IMPORT'!A:A,'SLAB-ROWS'!G543,'SAGE IMPORT'!B:B,'SLAB-ROWS'!H543,'SAGE IMPORT'!C:C,'SLAB-ROWS'!A543)</f>
        <v>0</v>
      </c>
      <c r="N543" s="199" t="s">
        <v>354</v>
      </c>
    </row>
    <row r="544" spans="1:14" x14ac:dyDescent="0.2">
      <c r="A544" s="183" t="s">
        <v>102</v>
      </c>
      <c r="B544" s="184" t="s">
        <v>108</v>
      </c>
      <c r="C544" s="184"/>
      <c r="D544" s="185" t="str">
        <f t="shared" si="48"/>
        <v>****</v>
      </c>
      <c r="E544" s="185">
        <f t="shared" si="49"/>
        <v>44</v>
      </c>
      <c r="F544" s="185"/>
      <c r="G544" s="185" t="str">
        <f t="shared" si="50"/>
        <v>PLAN 3</v>
      </c>
      <c r="H544" s="186" t="str">
        <f t="shared" si="51"/>
        <v>ELV BC</v>
      </c>
      <c r="I544" s="197">
        <f>SUMIFS('SAGE IMPORT'!Y:Y,'SAGE IMPORT'!A:A,'SLAB-ROWS'!G544,'SAGE IMPORT'!B:B,'SLAB-ROWS'!H544,'SAGE IMPORT'!C:C,'SLAB-ROWS'!A544)</f>
        <v>0</v>
      </c>
      <c r="J544" s="198">
        <f>SUMIFS('SAGE IMPORT'!K:K,'SAGE IMPORT'!A:A,'SLAB-ROWS'!G544,'SAGE IMPORT'!B:B,'SLAB-ROWS'!H544,'SAGE IMPORT'!C:C,'SLAB-ROWS'!A544)</f>
        <v>0</v>
      </c>
      <c r="K544" s="199">
        <f>SUMIFS('SAGE IMPORT'!Q:Q,'SAGE IMPORT'!A:A,'SLAB-ROWS'!G544,'SAGE IMPORT'!B:B,'SLAB-ROWS'!H544,'SAGE IMPORT'!C:C,'SLAB-ROWS'!A544)</f>
        <v>0</v>
      </c>
      <c r="L544" s="199" t="s">
        <v>395</v>
      </c>
      <c r="M544" s="205">
        <f>SUMIFS('SAGE IMPORT'!E:E,'SAGE IMPORT'!A:A,'SLAB-ROWS'!G544,'SAGE IMPORT'!B:B,'SLAB-ROWS'!H544,'SAGE IMPORT'!C:C,'SLAB-ROWS'!A544)</f>
        <v>0</v>
      </c>
      <c r="N544" s="199" t="s">
        <v>395</v>
      </c>
    </row>
    <row r="545" spans="1:14" x14ac:dyDescent="0.2">
      <c r="A545" s="183" t="s">
        <v>103</v>
      </c>
      <c r="B545" s="184" t="s">
        <v>110</v>
      </c>
      <c r="C545" s="184"/>
      <c r="D545" s="185" t="str">
        <f t="shared" si="48"/>
        <v>****</v>
      </c>
      <c r="E545" s="185">
        <f t="shared" si="49"/>
        <v>44</v>
      </c>
      <c r="F545" s="185"/>
      <c r="G545" s="185" t="str">
        <f t="shared" si="50"/>
        <v>PLAN 3</v>
      </c>
      <c r="H545" s="186" t="str">
        <f t="shared" si="51"/>
        <v>ELV BC</v>
      </c>
      <c r="I545" s="197">
        <f>SUMIFS('SAGE IMPORT'!Y:Y,'SAGE IMPORT'!A:A,'SLAB-ROWS'!G545,'SAGE IMPORT'!B:B,'SLAB-ROWS'!H545,'SAGE IMPORT'!C:C,'SLAB-ROWS'!A545)</f>
        <v>0</v>
      </c>
      <c r="J545" s="198">
        <f>SUMIFS('SAGE IMPORT'!K:K,'SAGE IMPORT'!A:A,'SLAB-ROWS'!G545,'SAGE IMPORT'!B:B,'SLAB-ROWS'!H545,'SAGE IMPORT'!C:C,'SLAB-ROWS'!A545)</f>
        <v>0</v>
      </c>
      <c r="K545" s="199">
        <f>SUMIFS('SAGE IMPORT'!Q:Q,'SAGE IMPORT'!A:A,'SLAB-ROWS'!G545,'SAGE IMPORT'!B:B,'SLAB-ROWS'!H545,'SAGE IMPORT'!C:C,'SLAB-ROWS'!A545)</f>
        <v>0</v>
      </c>
      <c r="L545" s="199" t="s">
        <v>395</v>
      </c>
      <c r="M545" s="205">
        <f>SUMIFS('SAGE IMPORT'!E:E,'SAGE IMPORT'!A:A,'SLAB-ROWS'!G545,'SAGE IMPORT'!B:B,'SLAB-ROWS'!H545,'SAGE IMPORT'!C:C,'SLAB-ROWS'!A545)</f>
        <v>0</v>
      </c>
      <c r="N545" s="199" t="s">
        <v>395</v>
      </c>
    </row>
    <row r="546" spans="1:14" x14ac:dyDescent="0.2">
      <c r="A546" s="183" t="s">
        <v>104</v>
      </c>
      <c r="B546" s="184" t="s">
        <v>109</v>
      </c>
      <c r="C546" s="184"/>
      <c r="D546" s="185" t="str">
        <f t="shared" si="48"/>
        <v>****</v>
      </c>
      <c r="E546" s="185">
        <f t="shared" si="49"/>
        <v>44</v>
      </c>
      <c r="F546" s="185"/>
      <c r="G546" s="185" t="str">
        <f t="shared" si="50"/>
        <v>PLAN 3</v>
      </c>
      <c r="H546" s="186" t="str">
        <f t="shared" si="51"/>
        <v>ELV BC</v>
      </c>
      <c r="I546" s="197">
        <f>SUMIFS('SAGE IMPORT'!Y:Y,'SAGE IMPORT'!A:A,'SLAB-ROWS'!G546,'SAGE IMPORT'!B:B,'SLAB-ROWS'!H546,'SAGE IMPORT'!C:C,'SLAB-ROWS'!A546)</f>
        <v>0</v>
      </c>
      <c r="J546" s="198">
        <f>SUMIFS('SAGE IMPORT'!K:K,'SAGE IMPORT'!A:A,'SLAB-ROWS'!G546,'SAGE IMPORT'!B:B,'SLAB-ROWS'!H546,'SAGE IMPORT'!C:C,'SLAB-ROWS'!A546)</f>
        <v>0</v>
      </c>
      <c r="K546" s="199">
        <f>SUMIFS('SAGE IMPORT'!Q:Q,'SAGE IMPORT'!A:A,'SLAB-ROWS'!G546,'SAGE IMPORT'!B:B,'SLAB-ROWS'!H546,'SAGE IMPORT'!C:C,'SLAB-ROWS'!A546)</f>
        <v>0</v>
      </c>
      <c r="L546" s="199" t="s">
        <v>354</v>
      </c>
      <c r="M546" s="205">
        <f>SUMIFS('SAGE IMPORT'!E:E,'SAGE IMPORT'!A:A,'SLAB-ROWS'!G546,'SAGE IMPORT'!B:B,'SLAB-ROWS'!H546,'SAGE IMPORT'!C:C,'SLAB-ROWS'!A546)</f>
        <v>0</v>
      </c>
      <c r="N546" s="199" t="s">
        <v>354</v>
      </c>
    </row>
    <row r="547" spans="1:14" x14ac:dyDescent="0.2">
      <c r="A547" s="183"/>
      <c r="B547" s="184"/>
      <c r="C547" s="184"/>
      <c r="D547" s="185" t="str">
        <f t="shared" si="48"/>
        <v>****</v>
      </c>
      <c r="E547" s="185">
        <f t="shared" si="49"/>
        <v>44</v>
      </c>
      <c r="F547" s="185"/>
      <c r="G547" s="185" t="str">
        <f t="shared" si="50"/>
        <v>PLAN 3</v>
      </c>
      <c r="H547" s="186" t="str">
        <f t="shared" si="51"/>
        <v>ELV BC</v>
      </c>
      <c r="I547" s="197">
        <f>SUMIFS('SAGE IMPORT'!Y:Y,'SAGE IMPORT'!A:A,'SLAB-ROWS'!G547,'SAGE IMPORT'!B:B,'SLAB-ROWS'!H547,'SAGE IMPORT'!C:C,'SLAB-ROWS'!A547)</f>
        <v>0</v>
      </c>
      <c r="J547" s="198">
        <f>SUMIFS('SAGE IMPORT'!K:K,'SAGE IMPORT'!A:A,'SLAB-ROWS'!G547,'SAGE IMPORT'!B:B,'SLAB-ROWS'!H547,'SAGE IMPORT'!C:C,'SLAB-ROWS'!A547)</f>
        <v>0</v>
      </c>
      <c r="K547" s="199">
        <f>SUMIFS('SAGE IMPORT'!Q:Q,'SAGE IMPORT'!A:A,'SLAB-ROWS'!G547,'SAGE IMPORT'!B:B,'SLAB-ROWS'!H547,'SAGE IMPORT'!C:C,'SLAB-ROWS'!A547)</f>
        <v>0</v>
      </c>
      <c r="L547" s="199"/>
      <c r="M547" s="205">
        <f>SUMIFS('SAGE IMPORT'!E:E,'SAGE IMPORT'!A:A,'SLAB-ROWS'!G547,'SAGE IMPORT'!B:B,'SLAB-ROWS'!H547,'SAGE IMPORT'!C:C,'SLAB-ROWS'!A547)</f>
        <v>0</v>
      </c>
      <c r="N547" s="199"/>
    </row>
    <row r="548" spans="1:14" x14ac:dyDescent="0.2">
      <c r="A548" s="183" t="s">
        <v>24</v>
      </c>
      <c r="B548" s="184" t="s">
        <v>68</v>
      </c>
      <c r="C548" s="184"/>
      <c r="D548" s="185" t="str">
        <f t="shared" si="48"/>
        <v>****</v>
      </c>
      <c r="E548" s="185">
        <f t="shared" si="49"/>
        <v>44</v>
      </c>
      <c r="F548" s="185"/>
      <c r="G548" s="185" t="str">
        <f t="shared" si="50"/>
        <v>PLAN 3</v>
      </c>
      <c r="H548" s="186" t="str">
        <f t="shared" si="51"/>
        <v>ELV BC</v>
      </c>
      <c r="I548" s="197">
        <f>SUMIFS('SAGE IMPORT'!Y:Y,'SAGE IMPORT'!A:A,'SLAB-ROWS'!G548,'SAGE IMPORT'!B:B,'SLAB-ROWS'!H548,'SAGE IMPORT'!C:C,'SLAB-ROWS'!A548)</f>
        <v>691</v>
      </c>
      <c r="J548" s="198">
        <f>SUMIFS('SAGE IMPORT'!K:K,'SAGE IMPORT'!A:A,'SLAB-ROWS'!G548,'SAGE IMPORT'!B:B,'SLAB-ROWS'!H548,'SAGE IMPORT'!C:C,'SLAB-ROWS'!A548)</f>
        <v>27.64</v>
      </c>
      <c r="K548" s="199">
        <f>SUMIFS('SAGE IMPORT'!Q:Q,'SAGE IMPORT'!A:A,'SLAB-ROWS'!G548,'SAGE IMPORT'!B:B,'SLAB-ROWS'!H548,'SAGE IMPORT'!C:C,'SLAB-ROWS'!A548)</f>
        <v>0</v>
      </c>
      <c r="L548" s="199" t="s">
        <v>392</v>
      </c>
      <c r="M548" s="205">
        <f>SUMIFS('SAGE IMPORT'!E:E,'SAGE IMPORT'!A:A,'SLAB-ROWS'!G548,'SAGE IMPORT'!B:B,'SLAB-ROWS'!H548,'SAGE IMPORT'!C:C,'SLAB-ROWS'!A548)</f>
        <v>248.77</v>
      </c>
      <c r="N548" s="199" t="s">
        <v>392</v>
      </c>
    </row>
    <row r="549" spans="1:14" x14ac:dyDescent="0.2">
      <c r="A549" s="183" t="s">
        <v>93</v>
      </c>
      <c r="B549" s="184" t="s">
        <v>86</v>
      </c>
      <c r="C549" s="184"/>
      <c r="D549" s="185" t="str">
        <f t="shared" si="48"/>
        <v>****</v>
      </c>
      <c r="E549" s="185">
        <f t="shared" si="49"/>
        <v>44</v>
      </c>
      <c r="F549" s="185"/>
      <c r="G549" s="185" t="str">
        <f t="shared" si="50"/>
        <v>PLAN 3</v>
      </c>
      <c r="H549" s="186" t="str">
        <f t="shared" si="51"/>
        <v>ELV BC</v>
      </c>
      <c r="I549" s="197">
        <f>SUMIFS('SAGE IMPORT'!Y:Y,'SAGE IMPORT'!A:A,'SLAB-ROWS'!G549,'SAGE IMPORT'!B:B,'SLAB-ROWS'!H549,'SAGE IMPORT'!C:C,'SLAB-ROWS'!A549)</f>
        <v>0</v>
      </c>
      <c r="J549" s="198">
        <f>SUMIFS('SAGE IMPORT'!K:K,'SAGE IMPORT'!A:A,'SLAB-ROWS'!G549,'SAGE IMPORT'!B:B,'SLAB-ROWS'!H549,'SAGE IMPORT'!C:C,'SLAB-ROWS'!A549)</f>
        <v>0</v>
      </c>
      <c r="K549" s="199">
        <f>SUMIFS('SAGE IMPORT'!Q:Q,'SAGE IMPORT'!A:A,'SLAB-ROWS'!G549,'SAGE IMPORT'!B:B,'SLAB-ROWS'!H549,'SAGE IMPORT'!C:C,'SLAB-ROWS'!A549)</f>
        <v>0</v>
      </c>
      <c r="L549" s="199" t="s">
        <v>392</v>
      </c>
      <c r="M549" s="205">
        <f>SUMIFS('SAGE IMPORT'!E:E,'SAGE IMPORT'!A:A,'SLAB-ROWS'!G549,'SAGE IMPORT'!B:B,'SLAB-ROWS'!H549,'SAGE IMPORT'!C:C,'SLAB-ROWS'!A549)</f>
        <v>0</v>
      </c>
      <c r="N549" s="199" t="s">
        <v>392</v>
      </c>
    </row>
    <row r="550" spans="1:14" x14ac:dyDescent="0.2">
      <c r="A550" s="183" t="s">
        <v>94</v>
      </c>
      <c r="B550" s="184" t="s">
        <v>87</v>
      </c>
      <c r="C550" s="184"/>
      <c r="D550" s="185" t="str">
        <f t="shared" si="48"/>
        <v>****</v>
      </c>
      <c r="E550" s="185">
        <f t="shared" si="49"/>
        <v>44</v>
      </c>
      <c r="F550" s="185"/>
      <c r="G550" s="185" t="str">
        <f t="shared" si="50"/>
        <v>PLAN 3</v>
      </c>
      <c r="H550" s="186" t="str">
        <f t="shared" si="51"/>
        <v>ELV BC</v>
      </c>
      <c r="I550" s="197">
        <f>SUMIFS('SAGE IMPORT'!Y:Y,'SAGE IMPORT'!A:A,'SLAB-ROWS'!G550,'SAGE IMPORT'!B:B,'SLAB-ROWS'!H550,'SAGE IMPORT'!C:C,'SLAB-ROWS'!A550)</f>
        <v>0</v>
      </c>
      <c r="J550" s="198">
        <f>SUMIFS('SAGE IMPORT'!K:K,'SAGE IMPORT'!A:A,'SLAB-ROWS'!G550,'SAGE IMPORT'!B:B,'SLAB-ROWS'!H550,'SAGE IMPORT'!C:C,'SLAB-ROWS'!A550)</f>
        <v>0</v>
      </c>
      <c r="K550" s="199">
        <f>SUMIFS('SAGE IMPORT'!Q:Q,'SAGE IMPORT'!A:A,'SLAB-ROWS'!G550,'SAGE IMPORT'!B:B,'SLAB-ROWS'!H550,'SAGE IMPORT'!C:C,'SLAB-ROWS'!A550)</f>
        <v>0</v>
      </c>
      <c r="L550" s="199" t="s">
        <v>392</v>
      </c>
      <c r="M550" s="205">
        <f>SUMIFS('SAGE IMPORT'!E:E,'SAGE IMPORT'!A:A,'SLAB-ROWS'!G550,'SAGE IMPORT'!B:B,'SLAB-ROWS'!H550,'SAGE IMPORT'!C:C,'SLAB-ROWS'!A550)</f>
        <v>0</v>
      </c>
      <c r="N550" s="199" t="s">
        <v>392</v>
      </c>
    </row>
    <row r="551" spans="1:14" x14ac:dyDescent="0.2">
      <c r="A551" s="183" t="s">
        <v>95</v>
      </c>
      <c r="B551" s="184" t="s">
        <v>88</v>
      </c>
      <c r="C551" s="184"/>
      <c r="D551" s="185" t="str">
        <f t="shared" si="48"/>
        <v>****</v>
      </c>
      <c r="E551" s="185">
        <f t="shared" si="49"/>
        <v>44</v>
      </c>
      <c r="F551" s="185"/>
      <c r="G551" s="185" t="str">
        <f t="shared" si="50"/>
        <v>PLAN 3</v>
      </c>
      <c r="H551" s="186" t="str">
        <f t="shared" si="51"/>
        <v>ELV BC</v>
      </c>
      <c r="I551" s="197">
        <f>SUMIFS('SAGE IMPORT'!Y:Y,'SAGE IMPORT'!A:A,'SLAB-ROWS'!G551,'SAGE IMPORT'!B:B,'SLAB-ROWS'!H551,'SAGE IMPORT'!C:C,'SLAB-ROWS'!A551)</f>
        <v>0</v>
      </c>
      <c r="J551" s="198">
        <f>SUMIFS('SAGE IMPORT'!K:K,'SAGE IMPORT'!A:A,'SLAB-ROWS'!G551,'SAGE IMPORT'!B:B,'SLAB-ROWS'!H551,'SAGE IMPORT'!C:C,'SLAB-ROWS'!A551)</f>
        <v>0</v>
      </c>
      <c r="K551" s="199">
        <f>SUMIFS('SAGE IMPORT'!Q:Q,'SAGE IMPORT'!A:A,'SLAB-ROWS'!G551,'SAGE IMPORT'!B:B,'SLAB-ROWS'!H551,'SAGE IMPORT'!C:C,'SLAB-ROWS'!A551)</f>
        <v>0</v>
      </c>
      <c r="L551" s="199" t="s">
        <v>393</v>
      </c>
      <c r="M551" s="205">
        <f>SUMIFS('SAGE IMPORT'!E:E,'SAGE IMPORT'!A:A,'SLAB-ROWS'!G551,'SAGE IMPORT'!B:B,'SLAB-ROWS'!H551,'SAGE IMPORT'!C:C,'SLAB-ROWS'!A551)</f>
        <v>0</v>
      </c>
      <c r="N551" s="199" t="s">
        <v>393</v>
      </c>
    </row>
    <row r="552" spans="1:14" x14ac:dyDescent="0.2">
      <c r="A552" s="183" t="s">
        <v>96</v>
      </c>
      <c r="B552" s="184" t="s">
        <v>89</v>
      </c>
      <c r="C552" s="184"/>
      <c r="D552" s="185" t="str">
        <f t="shared" si="48"/>
        <v>****</v>
      </c>
      <c r="E552" s="185">
        <f t="shared" si="49"/>
        <v>44</v>
      </c>
      <c r="F552" s="185"/>
      <c r="G552" s="185" t="str">
        <f t="shared" si="50"/>
        <v>PLAN 3</v>
      </c>
      <c r="H552" s="186" t="str">
        <f t="shared" si="51"/>
        <v>ELV BC</v>
      </c>
      <c r="I552" s="197">
        <f>SUMIFS('SAGE IMPORT'!Y:Y,'SAGE IMPORT'!A:A,'SLAB-ROWS'!G552,'SAGE IMPORT'!B:B,'SLAB-ROWS'!H552,'SAGE IMPORT'!C:C,'SLAB-ROWS'!A552)</f>
        <v>0</v>
      </c>
      <c r="J552" s="198">
        <f>SUMIFS('SAGE IMPORT'!K:K,'SAGE IMPORT'!A:A,'SLAB-ROWS'!G552,'SAGE IMPORT'!B:B,'SLAB-ROWS'!H552,'SAGE IMPORT'!C:C,'SLAB-ROWS'!A552)</f>
        <v>0</v>
      </c>
      <c r="K552" s="199">
        <f>SUMIFS('SAGE IMPORT'!Q:Q,'SAGE IMPORT'!A:A,'SLAB-ROWS'!G552,'SAGE IMPORT'!B:B,'SLAB-ROWS'!H552,'SAGE IMPORT'!C:C,'SLAB-ROWS'!A552)</f>
        <v>0</v>
      </c>
      <c r="L552" s="199" t="s">
        <v>396</v>
      </c>
      <c r="M552" s="205">
        <f>SUMIFS('SAGE IMPORT'!E:E,'SAGE IMPORT'!A:A,'SLAB-ROWS'!G552,'SAGE IMPORT'!B:B,'SLAB-ROWS'!H552,'SAGE IMPORT'!C:C,'SLAB-ROWS'!A552)</f>
        <v>0</v>
      </c>
      <c r="N552" s="199" t="s">
        <v>396</v>
      </c>
    </row>
    <row r="553" spans="1:14" x14ac:dyDescent="0.2">
      <c r="A553" s="183" t="s">
        <v>97</v>
      </c>
      <c r="B553" s="184" t="s">
        <v>90</v>
      </c>
      <c r="C553" s="184"/>
      <c r="D553" s="185" t="str">
        <f t="shared" si="48"/>
        <v>****</v>
      </c>
      <c r="E553" s="185">
        <f t="shared" si="49"/>
        <v>44</v>
      </c>
      <c r="F553" s="185"/>
      <c r="G553" s="185" t="str">
        <f t="shared" si="50"/>
        <v>PLAN 3</v>
      </c>
      <c r="H553" s="186" t="str">
        <f t="shared" si="51"/>
        <v>ELV BC</v>
      </c>
      <c r="I553" s="197">
        <f>SUMIFS('SAGE IMPORT'!Y:Y,'SAGE IMPORT'!A:A,'SLAB-ROWS'!G553,'SAGE IMPORT'!B:B,'SLAB-ROWS'!H553,'SAGE IMPORT'!C:C,'SLAB-ROWS'!A553)</f>
        <v>0</v>
      </c>
      <c r="J553" s="198">
        <f>SUMIFS('SAGE IMPORT'!K:K,'SAGE IMPORT'!A:A,'SLAB-ROWS'!G553,'SAGE IMPORT'!B:B,'SLAB-ROWS'!H553,'SAGE IMPORT'!C:C,'SLAB-ROWS'!A553)</f>
        <v>0</v>
      </c>
      <c r="K553" s="199">
        <f>SUMIFS('SAGE IMPORT'!Q:Q,'SAGE IMPORT'!A:A,'SLAB-ROWS'!G553,'SAGE IMPORT'!B:B,'SLAB-ROWS'!H553,'SAGE IMPORT'!C:C,'SLAB-ROWS'!A553)</f>
        <v>0</v>
      </c>
      <c r="L553" s="199" t="s">
        <v>396</v>
      </c>
      <c r="M553" s="205">
        <f>SUMIFS('SAGE IMPORT'!E:E,'SAGE IMPORT'!A:A,'SLAB-ROWS'!G553,'SAGE IMPORT'!B:B,'SLAB-ROWS'!H553,'SAGE IMPORT'!C:C,'SLAB-ROWS'!A553)</f>
        <v>0</v>
      </c>
      <c r="N553" s="199" t="s">
        <v>396</v>
      </c>
    </row>
    <row r="554" spans="1:14" x14ac:dyDescent="0.2">
      <c r="A554" s="183" t="s">
        <v>98</v>
      </c>
      <c r="B554" s="184" t="s">
        <v>91</v>
      </c>
      <c r="C554" s="184"/>
      <c r="D554" s="185" t="str">
        <f t="shared" si="48"/>
        <v>****</v>
      </c>
      <c r="E554" s="185">
        <f t="shared" si="49"/>
        <v>44</v>
      </c>
      <c r="F554" s="185"/>
      <c r="G554" s="185" t="str">
        <f t="shared" si="50"/>
        <v>PLAN 3</v>
      </c>
      <c r="H554" s="186" t="str">
        <f t="shared" si="51"/>
        <v>ELV BC</v>
      </c>
      <c r="I554" s="197">
        <f>SUMIFS('SAGE IMPORT'!Y:Y,'SAGE IMPORT'!A:A,'SLAB-ROWS'!G554,'SAGE IMPORT'!B:B,'SLAB-ROWS'!H554,'SAGE IMPORT'!C:C,'SLAB-ROWS'!A554)</f>
        <v>0</v>
      </c>
      <c r="J554" s="198">
        <f>SUMIFS('SAGE IMPORT'!K:K,'SAGE IMPORT'!A:A,'SLAB-ROWS'!G554,'SAGE IMPORT'!B:B,'SLAB-ROWS'!H554,'SAGE IMPORT'!C:C,'SLAB-ROWS'!A554)</f>
        <v>0</v>
      </c>
      <c r="K554" s="199">
        <f>SUMIFS('SAGE IMPORT'!Q:Q,'SAGE IMPORT'!A:A,'SLAB-ROWS'!G554,'SAGE IMPORT'!B:B,'SLAB-ROWS'!H554,'SAGE IMPORT'!C:C,'SLAB-ROWS'!A554)</f>
        <v>0</v>
      </c>
      <c r="L554" s="199" t="s">
        <v>393</v>
      </c>
      <c r="M554" s="205">
        <f>SUMIFS('SAGE IMPORT'!E:E,'SAGE IMPORT'!A:A,'SLAB-ROWS'!G554,'SAGE IMPORT'!B:B,'SLAB-ROWS'!H554,'SAGE IMPORT'!C:C,'SLAB-ROWS'!A554)</f>
        <v>0</v>
      </c>
      <c r="N554" s="199" t="s">
        <v>393</v>
      </c>
    </row>
    <row r="555" spans="1:14" x14ac:dyDescent="0.2">
      <c r="A555" s="183" t="s">
        <v>99</v>
      </c>
      <c r="B555" s="184" t="s">
        <v>92</v>
      </c>
      <c r="C555" s="184"/>
      <c r="D555" s="185" t="str">
        <f t="shared" si="48"/>
        <v>****</v>
      </c>
      <c r="E555" s="185">
        <f t="shared" si="49"/>
        <v>44</v>
      </c>
      <c r="F555" s="185"/>
      <c r="G555" s="185" t="str">
        <f t="shared" si="50"/>
        <v>PLAN 3</v>
      </c>
      <c r="H555" s="186" t="str">
        <f t="shared" si="51"/>
        <v>ELV BC</v>
      </c>
      <c r="I555" s="197">
        <f>SUMIFS('SAGE IMPORT'!Y:Y,'SAGE IMPORT'!A:A,'SLAB-ROWS'!G555,'SAGE IMPORT'!B:B,'SLAB-ROWS'!H555,'SAGE IMPORT'!C:C,'SLAB-ROWS'!A555)</f>
        <v>0</v>
      </c>
      <c r="J555" s="198">
        <f>SUMIFS('SAGE IMPORT'!K:K,'SAGE IMPORT'!A:A,'SLAB-ROWS'!G555,'SAGE IMPORT'!B:B,'SLAB-ROWS'!H555,'SAGE IMPORT'!C:C,'SLAB-ROWS'!A555)</f>
        <v>0</v>
      </c>
      <c r="K555" s="199">
        <f>SUMIFS('SAGE IMPORT'!Q:Q,'SAGE IMPORT'!A:A,'SLAB-ROWS'!G555,'SAGE IMPORT'!B:B,'SLAB-ROWS'!H555,'SAGE IMPORT'!C:C,'SLAB-ROWS'!A555)</f>
        <v>0</v>
      </c>
      <c r="L555" s="199" t="s">
        <v>393</v>
      </c>
      <c r="M555" s="205">
        <f>SUMIFS('SAGE IMPORT'!E:E,'SAGE IMPORT'!A:A,'SLAB-ROWS'!G555,'SAGE IMPORT'!B:B,'SLAB-ROWS'!H555,'SAGE IMPORT'!C:C,'SLAB-ROWS'!A555)</f>
        <v>0</v>
      </c>
      <c r="N555" s="199" t="s">
        <v>393</v>
      </c>
    </row>
    <row r="556" spans="1:14" x14ac:dyDescent="0.2">
      <c r="A556" s="183" t="s">
        <v>25</v>
      </c>
      <c r="B556" s="184" t="s">
        <v>59</v>
      </c>
      <c r="C556" s="184"/>
      <c r="D556" s="185" t="str">
        <f t="shared" si="48"/>
        <v>****</v>
      </c>
      <c r="E556" s="185">
        <f t="shared" si="49"/>
        <v>44</v>
      </c>
      <c r="F556" s="185"/>
      <c r="G556" s="185" t="str">
        <f t="shared" si="50"/>
        <v>PLAN 3</v>
      </c>
      <c r="H556" s="186" t="str">
        <f t="shared" si="51"/>
        <v>ELV BC</v>
      </c>
      <c r="I556" s="197">
        <f>SUMIFS('SAGE IMPORT'!Y:Y,'SAGE IMPORT'!A:A,'SLAB-ROWS'!G556,'SAGE IMPORT'!B:B,'SLAB-ROWS'!H556,'SAGE IMPORT'!C:C,'SLAB-ROWS'!A556)</f>
        <v>2</v>
      </c>
      <c r="J556" s="198">
        <f>SUMIFS('SAGE IMPORT'!K:K,'SAGE IMPORT'!A:A,'SLAB-ROWS'!G556,'SAGE IMPORT'!B:B,'SLAB-ROWS'!H556,'SAGE IMPORT'!C:C,'SLAB-ROWS'!A556)</f>
        <v>0</v>
      </c>
      <c r="K556" s="199">
        <f>SUMIFS('SAGE IMPORT'!Q:Q,'SAGE IMPORT'!A:A,'SLAB-ROWS'!G556,'SAGE IMPORT'!B:B,'SLAB-ROWS'!H556,'SAGE IMPORT'!C:C,'SLAB-ROWS'!A556)</f>
        <v>0.09</v>
      </c>
      <c r="L556" s="199" t="s">
        <v>397</v>
      </c>
      <c r="M556" s="205">
        <f>SUMIFS('SAGE IMPORT'!E:E,'SAGE IMPORT'!A:A,'SLAB-ROWS'!G556,'SAGE IMPORT'!B:B,'SLAB-ROWS'!H556,'SAGE IMPORT'!C:C,'SLAB-ROWS'!A556)</f>
        <v>342.06000000000006</v>
      </c>
      <c r="N556" s="199" t="s">
        <v>397</v>
      </c>
    </row>
    <row r="557" spans="1:14" x14ac:dyDescent="0.2">
      <c r="A557" s="183" t="s">
        <v>26</v>
      </c>
      <c r="B557" s="184" t="s">
        <v>60</v>
      </c>
      <c r="C557" s="184"/>
      <c r="D557" s="185" t="str">
        <f t="shared" si="48"/>
        <v>****</v>
      </c>
      <c r="E557" s="185">
        <f t="shared" si="49"/>
        <v>44</v>
      </c>
      <c r="F557" s="185"/>
      <c r="G557" s="185" t="str">
        <f t="shared" si="50"/>
        <v>PLAN 3</v>
      </c>
      <c r="H557" s="186" t="str">
        <f t="shared" si="51"/>
        <v>ELV BC</v>
      </c>
      <c r="I557" s="197">
        <f>SUMIFS('SAGE IMPORT'!Y:Y,'SAGE IMPORT'!A:A,'SLAB-ROWS'!G557,'SAGE IMPORT'!B:B,'SLAB-ROWS'!H557,'SAGE IMPORT'!C:C,'SLAB-ROWS'!A557)</f>
        <v>279</v>
      </c>
      <c r="J557" s="198">
        <f>SUMIFS('SAGE IMPORT'!K:K,'SAGE IMPORT'!A:A,'SLAB-ROWS'!G557,'SAGE IMPORT'!B:B,'SLAB-ROWS'!H557,'SAGE IMPORT'!C:C,'SLAB-ROWS'!A557)</f>
        <v>0</v>
      </c>
      <c r="K557" s="199">
        <f>SUMIFS('SAGE IMPORT'!Q:Q,'SAGE IMPORT'!A:A,'SLAB-ROWS'!G557,'SAGE IMPORT'!B:B,'SLAB-ROWS'!H557,'SAGE IMPORT'!C:C,'SLAB-ROWS'!A557)</f>
        <v>19.700000000000003</v>
      </c>
      <c r="L557" s="199" t="s">
        <v>354</v>
      </c>
      <c r="M557" s="205">
        <f>SUMIFS('SAGE IMPORT'!E:E,'SAGE IMPORT'!A:A,'SLAB-ROWS'!G557,'SAGE IMPORT'!B:B,'SLAB-ROWS'!H557,'SAGE IMPORT'!C:C,'SLAB-ROWS'!A557)</f>
        <v>373.17</v>
      </c>
      <c r="N557" s="199" t="s">
        <v>354</v>
      </c>
    </row>
    <row r="558" spans="1:14" x14ac:dyDescent="0.2">
      <c r="A558" s="183"/>
      <c r="B558" s="184"/>
      <c r="C558" s="184"/>
      <c r="D558" s="185" t="str">
        <f t="shared" si="48"/>
        <v>****</v>
      </c>
      <c r="E558" s="185">
        <f t="shared" si="49"/>
        <v>44</v>
      </c>
      <c r="F558" s="185"/>
      <c r="G558" s="185" t="str">
        <f t="shared" si="50"/>
        <v>PLAN 3</v>
      </c>
      <c r="H558" s="186" t="str">
        <f t="shared" si="51"/>
        <v>ELV BC</v>
      </c>
      <c r="I558" s="197">
        <f>SUMIFS('SAGE IMPORT'!Y:Y,'SAGE IMPORT'!A:A,'SLAB-ROWS'!G558,'SAGE IMPORT'!B:B,'SLAB-ROWS'!H558,'SAGE IMPORT'!C:C,'SLAB-ROWS'!A558)</f>
        <v>0</v>
      </c>
      <c r="J558" s="198">
        <f>SUMIFS('SAGE IMPORT'!K:K,'SAGE IMPORT'!A:A,'SLAB-ROWS'!G558,'SAGE IMPORT'!B:B,'SLAB-ROWS'!H558,'SAGE IMPORT'!C:C,'SLAB-ROWS'!A558)</f>
        <v>0</v>
      </c>
      <c r="K558" s="199">
        <f>SUMIFS('SAGE IMPORT'!Q:Q,'SAGE IMPORT'!A:A,'SLAB-ROWS'!G558,'SAGE IMPORT'!B:B,'SLAB-ROWS'!H558,'SAGE IMPORT'!C:C,'SLAB-ROWS'!A558)</f>
        <v>0</v>
      </c>
      <c r="L558" s="199"/>
      <c r="M558" s="205">
        <f>SUMIFS('SAGE IMPORT'!E:E,'SAGE IMPORT'!A:A,'SLAB-ROWS'!G558,'SAGE IMPORT'!B:B,'SLAB-ROWS'!H558,'SAGE IMPORT'!C:C,'SLAB-ROWS'!A558)</f>
        <v>0</v>
      </c>
      <c r="N558" s="199"/>
    </row>
    <row r="559" spans="1:14" x14ac:dyDescent="0.2">
      <c r="A559" s="183" t="s">
        <v>27</v>
      </c>
      <c r="B559" s="184" t="s">
        <v>28</v>
      </c>
      <c r="C559" s="184"/>
      <c r="D559" s="185" t="str">
        <f t="shared" si="48"/>
        <v>****</v>
      </c>
      <c r="E559" s="185">
        <f t="shared" si="49"/>
        <v>44</v>
      </c>
      <c r="F559" s="185"/>
      <c r="G559" s="185" t="str">
        <f t="shared" si="50"/>
        <v>PLAN 3</v>
      </c>
      <c r="H559" s="186" t="str">
        <f t="shared" si="51"/>
        <v>ELV BC</v>
      </c>
      <c r="I559" s="197">
        <f>SUMIFS('SAGE IMPORT'!Y:Y,'SAGE IMPORT'!A:A,'SLAB-ROWS'!G559,'SAGE IMPORT'!B:B,'SLAB-ROWS'!H559,'SAGE IMPORT'!C:C,'SLAB-ROWS'!A559)</f>
        <v>929</v>
      </c>
      <c r="J559" s="198">
        <f>SUMIFS('SAGE IMPORT'!K:K,'SAGE IMPORT'!A:A,'SLAB-ROWS'!G559,'SAGE IMPORT'!B:B,'SLAB-ROWS'!H559,'SAGE IMPORT'!C:C,'SLAB-ROWS'!A559)</f>
        <v>40.130000000000003</v>
      </c>
      <c r="K559" s="199">
        <f>SUMIFS('SAGE IMPORT'!Q:Q,'SAGE IMPORT'!A:A,'SLAB-ROWS'!G559,'SAGE IMPORT'!B:B,'SLAB-ROWS'!H559,'SAGE IMPORT'!C:C,'SLAB-ROWS'!A559)</f>
        <v>0</v>
      </c>
      <c r="L559" s="199" t="s">
        <v>391</v>
      </c>
      <c r="M559" s="205">
        <f>SUMIFS('SAGE IMPORT'!E:E,'SAGE IMPORT'!A:A,'SLAB-ROWS'!G559,'SAGE IMPORT'!B:B,'SLAB-ROWS'!H559,'SAGE IMPORT'!C:C,'SLAB-ROWS'!A559)</f>
        <v>1605.02</v>
      </c>
      <c r="N559" s="199" t="s">
        <v>391</v>
      </c>
    </row>
    <row r="560" spans="1:14" x14ac:dyDescent="0.2">
      <c r="A560" s="183" t="s">
        <v>111</v>
      </c>
      <c r="B560" s="184" t="s">
        <v>112</v>
      </c>
      <c r="C560" s="184"/>
      <c r="D560" s="185" t="str">
        <f t="shared" si="48"/>
        <v>****</v>
      </c>
      <c r="E560" s="185">
        <f t="shared" si="49"/>
        <v>44</v>
      </c>
      <c r="F560" s="185"/>
      <c r="G560" s="185" t="str">
        <f t="shared" si="50"/>
        <v>PLAN 3</v>
      </c>
      <c r="H560" s="186" t="str">
        <f t="shared" si="51"/>
        <v>ELV BC</v>
      </c>
      <c r="I560" s="197">
        <f>SUMIFS('SAGE IMPORT'!Y:Y,'SAGE IMPORT'!A:A,'SLAB-ROWS'!G560,'SAGE IMPORT'!B:B,'SLAB-ROWS'!H560,'SAGE IMPORT'!C:C,'SLAB-ROWS'!A560)</f>
        <v>0</v>
      </c>
      <c r="J560" s="198">
        <f>SUMIFS('SAGE IMPORT'!K:K,'SAGE IMPORT'!A:A,'SLAB-ROWS'!G560,'SAGE IMPORT'!B:B,'SLAB-ROWS'!H560,'SAGE IMPORT'!C:C,'SLAB-ROWS'!A560)</f>
        <v>0</v>
      </c>
      <c r="K560" s="199">
        <f>SUMIFS('SAGE IMPORT'!Q:Q,'SAGE IMPORT'!A:A,'SLAB-ROWS'!G560,'SAGE IMPORT'!B:B,'SLAB-ROWS'!H560,'SAGE IMPORT'!C:C,'SLAB-ROWS'!A560)</f>
        <v>0</v>
      </c>
      <c r="L560" s="199" t="s">
        <v>393</v>
      </c>
      <c r="M560" s="205">
        <f>SUMIFS('SAGE IMPORT'!E:E,'SAGE IMPORT'!A:A,'SLAB-ROWS'!G560,'SAGE IMPORT'!B:B,'SLAB-ROWS'!H560,'SAGE IMPORT'!C:C,'SLAB-ROWS'!A560)</f>
        <v>0</v>
      </c>
      <c r="N560" s="199" t="s">
        <v>393</v>
      </c>
    </row>
    <row r="561" spans="1:14" x14ac:dyDescent="0.2">
      <c r="A561" s="183" t="s">
        <v>29</v>
      </c>
      <c r="B561" s="184" t="s">
        <v>30</v>
      </c>
      <c r="C561" s="184"/>
      <c r="D561" s="185" t="str">
        <f t="shared" si="48"/>
        <v>****</v>
      </c>
      <c r="E561" s="185">
        <f t="shared" si="49"/>
        <v>44</v>
      </c>
      <c r="F561" s="185"/>
      <c r="G561" s="185" t="str">
        <f t="shared" si="50"/>
        <v>PLAN 3</v>
      </c>
      <c r="H561" s="186" t="str">
        <f t="shared" si="51"/>
        <v>ELV BC</v>
      </c>
      <c r="I561" s="197">
        <f>SUMIFS('SAGE IMPORT'!Y:Y,'SAGE IMPORT'!A:A,'SLAB-ROWS'!G561,'SAGE IMPORT'!B:B,'SLAB-ROWS'!H561,'SAGE IMPORT'!C:C,'SLAB-ROWS'!A561)</f>
        <v>89</v>
      </c>
      <c r="J561" s="198">
        <f>SUMIFS('SAGE IMPORT'!K:K,'SAGE IMPORT'!A:A,'SLAB-ROWS'!G561,'SAGE IMPORT'!B:B,'SLAB-ROWS'!H561,'SAGE IMPORT'!C:C,'SLAB-ROWS'!A561)</f>
        <v>4.59</v>
      </c>
      <c r="K561" s="199">
        <f>SUMIFS('SAGE IMPORT'!Q:Q,'SAGE IMPORT'!A:A,'SLAB-ROWS'!G561,'SAGE IMPORT'!B:B,'SLAB-ROWS'!H561,'SAGE IMPORT'!C:C,'SLAB-ROWS'!A561)</f>
        <v>0</v>
      </c>
      <c r="L561" s="199" t="s">
        <v>391</v>
      </c>
      <c r="M561" s="205">
        <f>SUMIFS('SAGE IMPORT'!E:E,'SAGE IMPORT'!A:A,'SLAB-ROWS'!G561,'SAGE IMPORT'!B:B,'SLAB-ROWS'!H561,'SAGE IMPORT'!C:C,'SLAB-ROWS'!A561)</f>
        <v>1605.02</v>
      </c>
      <c r="N561" s="199" t="s">
        <v>391</v>
      </c>
    </row>
    <row r="562" spans="1:14" x14ac:dyDescent="0.2">
      <c r="A562" s="183" t="s">
        <v>31</v>
      </c>
      <c r="B562" s="184" t="s">
        <v>61</v>
      </c>
      <c r="C562" s="184"/>
      <c r="D562" s="185" t="str">
        <f t="shared" si="48"/>
        <v>****</v>
      </c>
      <c r="E562" s="185">
        <f t="shared" si="49"/>
        <v>44</v>
      </c>
      <c r="F562" s="185"/>
      <c r="G562" s="185" t="str">
        <f t="shared" si="50"/>
        <v>PLAN 3</v>
      </c>
      <c r="H562" s="186" t="str">
        <f t="shared" si="51"/>
        <v>ELV BC</v>
      </c>
      <c r="I562" s="197">
        <f>SUMIFS('SAGE IMPORT'!Y:Y,'SAGE IMPORT'!A:A,'SLAB-ROWS'!G562,'SAGE IMPORT'!B:B,'SLAB-ROWS'!H562,'SAGE IMPORT'!C:C,'SLAB-ROWS'!A562)</f>
        <v>127</v>
      </c>
      <c r="J562" s="198">
        <f>SUMIFS('SAGE IMPORT'!K:K,'SAGE IMPORT'!A:A,'SLAB-ROWS'!G562,'SAGE IMPORT'!B:B,'SLAB-ROWS'!H562,'SAGE IMPORT'!C:C,'SLAB-ROWS'!A562)</f>
        <v>0</v>
      </c>
      <c r="K562" s="199">
        <f>SUMIFS('SAGE IMPORT'!Q:Q,'SAGE IMPORT'!A:A,'SLAB-ROWS'!G562,'SAGE IMPORT'!B:B,'SLAB-ROWS'!H562,'SAGE IMPORT'!C:C,'SLAB-ROWS'!A562)</f>
        <v>37.22</v>
      </c>
      <c r="L562" s="199" t="s">
        <v>354</v>
      </c>
      <c r="M562" s="205">
        <f>SUMIFS('SAGE IMPORT'!E:E,'SAGE IMPORT'!A:A,'SLAB-ROWS'!G562,'SAGE IMPORT'!B:B,'SLAB-ROWS'!H562,'SAGE IMPORT'!C:C,'SLAB-ROWS'!A562)</f>
        <v>316.98</v>
      </c>
      <c r="N562" s="199" t="s">
        <v>354</v>
      </c>
    </row>
    <row r="563" spans="1:14" x14ac:dyDescent="0.2">
      <c r="A563" s="183" t="s">
        <v>34</v>
      </c>
      <c r="B563" s="184" t="s">
        <v>35</v>
      </c>
      <c r="C563" s="184"/>
      <c r="D563" s="185" t="str">
        <f t="shared" si="48"/>
        <v>****</v>
      </c>
      <c r="E563" s="185">
        <f t="shared" si="49"/>
        <v>44</v>
      </c>
      <c r="F563" s="185"/>
      <c r="G563" s="185" t="str">
        <f t="shared" si="50"/>
        <v>PLAN 3</v>
      </c>
      <c r="H563" s="186" t="str">
        <f t="shared" si="51"/>
        <v>ELV BC</v>
      </c>
      <c r="I563" s="197">
        <f>SUMIFS('SAGE IMPORT'!Y:Y,'SAGE IMPORT'!A:A,'SLAB-ROWS'!G563,'SAGE IMPORT'!B:B,'SLAB-ROWS'!H563,'SAGE IMPORT'!C:C,'SLAB-ROWS'!A563)</f>
        <v>777</v>
      </c>
      <c r="J563" s="198">
        <f>SUMIFS('SAGE IMPORT'!K:K,'SAGE IMPORT'!A:A,'SLAB-ROWS'!G563,'SAGE IMPORT'!B:B,'SLAB-ROWS'!H563,'SAGE IMPORT'!C:C,'SLAB-ROWS'!A563)</f>
        <v>0</v>
      </c>
      <c r="K563" s="199">
        <f>SUMIFS('SAGE IMPORT'!Q:Q,'SAGE IMPORT'!A:A,'SLAB-ROWS'!G563,'SAGE IMPORT'!B:B,'SLAB-ROWS'!H563,'SAGE IMPORT'!C:C,'SLAB-ROWS'!A563)</f>
        <v>1765.27</v>
      </c>
      <c r="L563" s="199" t="s">
        <v>354</v>
      </c>
      <c r="M563" s="205">
        <f>SUMIFS('SAGE IMPORT'!E:E,'SAGE IMPORT'!A:A,'SLAB-ROWS'!G563,'SAGE IMPORT'!B:B,'SLAB-ROWS'!H563,'SAGE IMPORT'!C:C,'SLAB-ROWS'!A563)</f>
        <v>1765.27</v>
      </c>
      <c r="N563" s="199" t="s">
        <v>354</v>
      </c>
    </row>
    <row r="564" spans="1:14" x14ac:dyDescent="0.2">
      <c r="A564" s="183" t="s">
        <v>36</v>
      </c>
      <c r="B564" s="184" t="s">
        <v>113</v>
      </c>
      <c r="C564" s="184"/>
      <c r="D564" s="185" t="str">
        <f t="shared" si="48"/>
        <v>****</v>
      </c>
      <c r="E564" s="185">
        <f t="shared" si="49"/>
        <v>44</v>
      </c>
      <c r="F564" s="185"/>
      <c r="G564" s="185" t="str">
        <f t="shared" si="50"/>
        <v>PLAN 3</v>
      </c>
      <c r="H564" s="186" t="str">
        <f t="shared" si="51"/>
        <v>ELV BC</v>
      </c>
      <c r="I564" s="197">
        <f>SUMIFS('SAGE IMPORT'!Y:Y,'SAGE IMPORT'!A:A,'SLAB-ROWS'!G564,'SAGE IMPORT'!B:B,'SLAB-ROWS'!H564,'SAGE IMPORT'!C:C,'SLAB-ROWS'!A564)</f>
        <v>183</v>
      </c>
      <c r="J564" s="198">
        <f>SUMIFS('SAGE IMPORT'!K:K,'SAGE IMPORT'!A:A,'SLAB-ROWS'!G564,'SAGE IMPORT'!B:B,'SLAB-ROWS'!H564,'SAGE IMPORT'!C:C,'SLAB-ROWS'!A564)</f>
        <v>0</v>
      </c>
      <c r="K564" s="199">
        <f>SUMIFS('SAGE IMPORT'!Q:Q,'SAGE IMPORT'!A:A,'SLAB-ROWS'!G564,'SAGE IMPORT'!B:B,'SLAB-ROWS'!H564,'SAGE IMPORT'!C:C,'SLAB-ROWS'!A564)</f>
        <v>212.21999999999997</v>
      </c>
      <c r="L564" s="199" t="s">
        <v>393</v>
      </c>
      <c r="M564" s="205">
        <f>SUMIFS('SAGE IMPORT'!E:E,'SAGE IMPORT'!A:A,'SLAB-ROWS'!G564,'SAGE IMPORT'!B:B,'SLAB-ROWS'!H564,'SAGE IMPORT'!C:C,'SLAB-ROWS'!A564)</f>
        <v>381.68999999999994</v>
      </c>
      <c r="N564" s="199" t="s">
        <v>393</v>
      </c>
    </row>
    <row r="565" spans="1:14" x14ac:dyDescent="0.2">
      <c r="A565" s="183" t="s">
        <v>57</v>
      </c>
      <c r="B565" s="184" t="s">
        <v>71</v>
      </c>
      <c r="C565" s="184"/>
      <c r="D565" s="185" t="str">
        <f t="shared" si="48"/>
        <v>****</v>
      </c>
      <c r="E565" s="185">
        <f t="shared" si="49"/>
        <v>44</v>
      </c>
      <c r="F565" s="185"/>
      <c r="G565" s="185" t="str">
        <f t="shared" si="50"/>
        <v>PLAN 3</v>
      </c>
      <c r="H565" s="186" t="str">
        <f t="shared" si="51"/>
        <v>ELV BC</v>
      </c>
      <c r="I565" s="197">
        <f>SUMIFS('SAGE IMPORT'!Y:Y,'SAGE IMPORT'!A:A,'SLAB-ROWS'!G565,'SAGE IMPORT'!B:B,'SLAB-ROWS'!H565,'SAGE IMPORT'!C:C,'SLAB-ROWS'!A565)</f>
        <v>0</v>
      </c>
      <c r="J565" s="198">
        <f>SUMIFS('SAGE IMPORT'!K:K,'SAGE IMPORT'!A:A,'SLAB-ROWS'!G565,'SAGE IMPORT'!B:B,'SLAB-ROWS'!H565,'SAGE IMPORT'!C:C,'SLAB-ROWS'!A565)</f>
        <v>0</v>
      </c>
      <c r="K565" s="199">
        <f>SUMIFS('SAGE IMPORT'!Q:Q,'SAGE IMPORT'!A:A,'SLAB-ROWS'!G565,'SAGE IMPORT'!B:B,'SLAB-ROWS'!H565,'SAGE IMPORT'!C:C,'SLAB-ROWS'!A565)</f>
        <v>0</v>
      </c>
      <c r="L565" s="199" t="s">
        <v>397</v>
      </c>
      <c r="M565" s="205">
        <f>SUMIFS('SAGE IMPORT'!E:E,'SAGE IMPORT'!A:A,'SLAB-ROWS'!G565,'SAGE IMPORT'!B:B,'SLAB-ROWS'!H565,'SAGE IMPORT'!C:C,'SLAB-ROWS'!A565)</f>
        <v>0</v>
      </c>
      <c r="N565" s="199" t="s">
        <v>397</v>
      </c>
    </row>
    <row r="566" spans="1:14" x14ac:dyDescent="0.2">
      <c r="A566" s="183" t="s">
        <v>32</v>
      </c>
      <c r="B566" s="184" t="s">
        <v>62</v>
      </c>
      <c r="C566" s="184"/>
      <c r="D566" s="185" t="str">
        <f t="shared" si="48"/>
        <v>****</v>
      </c>
      <c r="E566" s="185">
        <f t="shared" si="49"/>
        <v>44</v>
      </c>
      <c r="F566" s="185"/>
      <c r="G566" s="185" t="str">
        <f t="shared" si="50"/>
        <v>PLAN 3</v>
      </c>
      <c r="H566" s="186" t="str">
        <f t="shared" si="51"/>
        <v>ELV BC</v>
      </c>
      <c r="I566" s="197">
        <f>SUMIFS('SAGE IMPORT'!Y:Y,'SAGE IMPORT'!A:A,'SLAB-ROWS'!G566,'SAGE IMPORT'!B:B,'SLAB-ROWS'!H566,'SAGE IMPORT'!C:C,'SLAB-ROWS'!A566)</f>
        <v>235</v>
      </c>
      <c r="J566" s="198">
        <f>SUMIFS('SAGE IMPORT'!K:K,'SAGE IMPORT'!A:A,'SLAB-ROWS'!G566,'SAGE IMPORT'!B:B,'SLAB-ROWS'!H566,'SAGE IMPORT'!C:C,'SLAB-ROWS'!A566)</f>
        <v>0</v>
      </c>
      <c r="K566" s="199">
        <f>SUMIFS('SAGE IMPORT'!Q:Q,'SAGE IMPORT'!A:A,'SLAB-ROWS'!G566,'SAGE IMPORT'!B:B,'SLAB-ROWS'!H566,'SAGE IMPORT'!C:C,'SLAB-ROWS'!A566)</f>
        <v>33.42</v>
      </c>
      <c r="L566" s="199" t="s">
        <v>397</v>
      </c>
      <c r="M566" s="205">
        <f>SUMIFS('SAGE IMPORT'!E:E,'SAGE IMPORT'!A:A,'SLAB-ROWS'!G566,'SAGE IMPORT'!B:B,'SLAB-ROWS'!H566,'SAGE IMPORT'!C:C,'SLAB-ROWS'!A566)</f>
        <v>446.49</v>
      </c>
      <c r="N566" s="199" t="s">
        <v>397</v>
      </c>
    </row>
    <row r="567" spans="1:14" x14ac:dyDescent="0.2">
      <c r="A567" s="183" t="s">
        <v>33</v>
      </c>
      <c r="B567" s="184" t="s">
        <v>63</v>
      </c>
      <c r="C567" s="184"/>
      <c r="D567" s="185" t="str">
        <f t="shared" si="48"/>
        <v>****</v>
      </c>
      <c r="E567" s="185">
        <f t="shared" si="49"/>
        <v>44</v>
      </c>
      <c r="F567" s="185"/>
      <c r="G567" s="185" t="str">
        <f t="shared" si="50"/>
        <v>PLAN 3</v>
      </c>
      <c r="H567" s="186" t="str">
        <f t="shared" si="51"/>
        <v>ELV BC</v>
      </c>
      <c r="I567" s="197">
        <f>SUMIFS('SAGE IMPORT'!Y:Y,'SAGE IMPORT'!A:A,'SLAB-ROWS'!G567,'SAGE IMPORT'!B:B,'SLAB-ROWS'!H567,'SAGE IMPORT'!C:C,'SLAB-ROWS'!A567)</f>
        <v>106</v>
      </c>
      <c r="J567" s="198">
        <f>SUMIFS('SAGE IMPORT'!K:K,'SAGE IMPORT'!A:A,'SLAB-ROWS'!G567,'SAGE IMPORT'!B:B,'SLAB-ROWS'!H567,'SAGE IMPORT'!C:C,'SLAB-ROWS'!A567)</f>
        <v>0</v>
      </c>
      <c r="K567" s="199">
        <f>SUMIFS('SAGE IMPORT'!Q:Q,'SAGE IMPORT'!A:A,'SLAB-ROWS'!G567,'SAGE IMPORT'!B:B,'SLAB-ROWS'!H567,'SAGE IMPORT'!C:C,'SLAB-ROWS'!A567)</f>
        <v>9.6999999999999993</v>
      </c>
      <c r="L567" s="199" t="s">
        <v>397</v>
      </c>
      <c r="M567" s="205">
        <f>SUMIFS('SAGE IMPORT'!E:E,'SAGE IMPORT'!A:A,'SLAB-ROWS'!G567,'SAGE IMPORT'!B:B,'SLAB-ROWS'!H567,'SAGE IMPORT'!C:C,'SLAB-ROWS'!A567)</f>
        <v>202.44</v>
      </c>
      <c r="N567" s="199" t="s">
        <v>397</v>
      </c>
    </row>
    <row r="568" spans="1:14" x14ac:dyDescent="0.2">
      <c r="A568" s="183" t="s">
        <v>73</v>
      </c>
      <c r="B568" s="184" t="s">
        <v>72</v>
      </c>
      <c r="C568" s="184"/>
      <c r="D568" s="185" t="str">
        <f t="shared" si="48"/>
        <v>****</v>
      </c>
      <c r="E568" s="185">
        <f t="shared" si="49"/>
        <v>44</v>
      </c>
      <c r="F568" s="185"/>
      <c r="G568" s="185" t="str">
        <f t="shared" si="50"/>
        <v>PLAN 3</v>
      </c>
      <c r="H568" s="186" t="str">
        <f t="shared" si="51"/>
        <v>ELV BC</v>
      </c>
      <c r="I568" s="197">
        <f>SUMIFS('SAGE IMPORT'!Y:Y,'SAGE IMPORT'!A:A,'SLAB-ROWS'!G568,'SAGE IMPORT'!B:B,'SLAB-ROWS'!H568,'SAGE IMPORT'!C:C,'SLAB-ROWS'!A568)</f>
        <v>0</v>
      </c>
      <c r="J568" s="198">
        <f>SUMIFS('SAGE IMPORT'!K:K,'SAGE IMPORT'!A:A,'SLAB-ROWS'!G568,'SAGE IMPORT'!B:B,'SLAB-ROWS'!H568,'SAGE IMPORT'!C:C,'SLAB-ROWS'!A568)</f>
        <v>0</v>
      </c>
      <c r="K568" s="199">
        <f>SUMIFS('SAGE IMPORT'!Q:Q,'SAGE IMPORT'!A:A,'SLAB-ROWS'!G568,'SAGE IMPORT'!B:B,'SLAB-ROWS'!H568,'SAGE IMPORT'!C:C,'SLAB-ROWS'!A568)</f>
        <v>0</v>
      </c>
      <c r="L568" s="199" t="s">
        <v>397</v>
      </c>
      <c r="M568" s="205">
        <f>SUMIFS('SAGE IMPORT'!E:E,'SAGE IMPORT'!A:A,'SLAB-ROWS'!G568,'SAGE IMPORT'!B:B,'SLAB-ROWS'!H568,'SAGE IMPORT'!C:C,'SLAB-ROWS'!A568)</f>
        <v>0</v>
      </c>
      <c r="N568" s="199" t="s">
        <v>397</v>
      </c>
    </row>
    <row r="569" spans="1:14" x14ac:dyDescent="0.2">
      <c r="A569" s="183" t="s">
        <v>114</v>
      </c>
      <c r="B569" s="184" t="s">
        <v>115</v>
      </c>
      <c r="C569" s="184"/>
      <c r="D569" s="185" t="str">
        <f t="shared" si="48"/>
        <v>****</v>
      </c>
      <c r="E569" s="185">
        <f t="shared" si="49"/>
        <v>44</v>
      </c>
      <c r="F569" s="185"/>
      <c r="G569" s="185" t="str">
        <f t="shared" si="50"/>
        <v>PLAN 3</v>
      </c>
      <c r="H569" s="186" t="str">
        <f t="shared" si="51"/>
        <v>ELV BC</v>
      </c>
      <c r="I569" s="197">
        <f>SUMIFS('SAGE IMPORT'!Y:Y,'SAGE IMPORT'!A:A,'SLAB-ROWS'!G569,'SAGE IMPORT'!B:B,'SLAB-ROWS'!H569,'SAGE IMPORT'!C:C,'SLAB-ROWS'!A569)</f>
        <v>0</v>
      </c>
      <c r="J569" s="198">
        <f>SUMIFS('SAGE IMPORT'!K:K,'SAGE IMPORT'!A:A,'SLAB-ROWS'!G569,'SAGE IMPORT'!B:B,'SLAB-ROWS'!H569,'SAGE IMPORT'!C:C,'SLAB-ROWS'!A569)</f>
        <v>0</v>
      </c>
      <c r="K569" s="199">
        <f>SUMIFS('SAGE IMPORT'!Q:Q,'SAGE IMPORT'!A:A,'SLAB-ROWS'!G569,'SAGE IMPORT'!B:B,'SLAB-ROWS'!H569,'SAGE IMPORT'!C:C,'SLAB-ROWS'!A569)</f>
        <v>0</v>
      </c>
      <c r="L569" s="199" t="s">
        <v>397</v>
      </c>
      <c r="M569" s="205">
        <f>SUMIFS('SAGE IMPORT'!E:E,'SAGE IMPORT'!A:A,'SLAB-ROWS'!G569,'SAGE IMPORT'!B:B,'SLAB-ROWS'!H569,'SAGE IMPORT'!C:C,'SLAB-ROWS'!A569)</f>
        <v>0</v>
      </c>
      <c r="N569" s="199" t="s">
        <v>397</v>
      </c>
    </row>
    <row r="570" spans="1:14" x14ac:dyDescent="0.2">
      <c r="A570" s="183" t="s">
        <v>37</v>
      </c>
      <c r="B570" s="184" t="s">
        <v>64</v>
      </c>
      <c r="C570" s="184"/>
      <c r="D570" s="185" t="str">
        <f t="shared" si="48"/>
        <v>****</v>
      </c>
      <c r="E570" s="185">
        <f t="shared" si="49"/>
        <v>44</v>
      </c>
      <c r="F570" s="185"/>
      <c r="G570" s="185" t="str">
        <f t="shared" si="50"/>
        <v>PLAN 3</v>
      </c>
      <c r="H570" s="186" t="str">
        <f t="shared" si="51"/>
        <v>ELV BC</v>
      </c>
      <c r="I570" s="197">
        <f>SUMIFS('SAGE IMPORT'!Y:Y,'SAGE IMPORT'!A:A,'SLAB-ROWS'!G570,'SAGE IMPORT'!B:B,'SLAB-ROWS'!H570,'SAGE IMPORT'!C:C,'SLAB-ROWS'!A570)</f>
        <v>85</v>
      </c>
      <c r="J570" s="198">
        <f>SUMIFS('SAGE IMPORT'!K:K,'SAGE IMPORT'!A:A,'SLAB-ROWS'!G570,'SAGE IMPORT'!B:B,'SLAB-ROWS'!H570,'SAGE IMPORT'!C:C,'SLAB-ROWS'!A570)</f>
        <v>0</v>
      </c>
      <c r="K570" s="199">
        <f>SUMIFS('SAGE IMPORT'!Q:Q,'SAGE IMPORT'!A:A,'SLAB-ROWS'!G570,'SAGE IMPORT'!B:B,'SLAB-ROWS'!H570,'SAGE IMPORT'!C:C,'SLAB-ROWS'!A570)</f>
        <v>129.44999999999999</v>
      </c>
      <c r="L570" s="199" t="s">
        <v>393</v>
      </c>
      <c r="M570" s="205">
        <f>SUMIFS('SAGE IMPORT'!E:E,'SAGE IMPORT'!A:A,'SLAB-ROWS'!G570,'SAGE IMPORT'!B:B,'SLAB-ROWS'!H570,'SAGE IMPORT'!C:C,'SLAB-ROWS'!A570)</f>
        <v>129.44999999999999</v>
      </c>
      <c r="N570" s="199" t="s">
        <v>393</v>
      </c>
    </row>
    <row r="571" spans="1:14" x14ac:dyDescent="0.2">
      <c r="A571" s="183" t="s">
        <v>38</v>
      </c>
      <c r="B571" s="184" t="s">
        <v>116</v>
      </c>
      <c r="C571" s="184"/>
      <c r="D571" s="185" t="str">
        <f t="shared" si="48"/>
        <v>****</v>
      </c>
      <c r="E571" s="185">
        <f t="shared" si="49"/>
        <v>44</v>
      </c>
      <c r="F571" s="185"/>
      <c r="G571" s="185" t="str">
        <f t="shared" si="50"/>
        <v>PLAN 3</v>
      </c>
      <c r="H571" s="186" t="str">
        <f t="shared" si="51"/>
        <v>ELV BC</v>
      </c>
      <c r="I571" s="197">
        <f>SUMIFS('SAGE IMPORT'!Y:Y,'SAGE IMPORT'!A:A,'SLAB-ROWS'!G571,'SAGE IMPORT'!B:B,'SLAB-ROWS'!H571,'SAGE IMPORT'!C:C,'SLAB-ROWS'!A571)</f>
        <v>241</v>
      </c>
      <c r="J571" s="198">
        <f>SUMIFS('SAGE IMPORT'!K:K,'SAGE IMPORT'!A:A,'SLAB-ROWS'!G571,'SAGE IMPORT'!B:B,'SLAB-ROWS'!H571,'SAGE IMPORT'!C:C,'SLAB-ROWS'!A571)</f>
        <v>0</v>
      </c>
      <c r="K571" s="199">
        <f>SUMIFS('SAGE IMPORT'!Q:Q,'SAGE IMPORT'!A:A,'SLAB-ROWS'!G571,'SAGE IMPORT'!B:B,'SLAB-ROWS'!H571,'SAGE IMPORT'!C:C,'SLAB-ROWS'!A571)</f>
        <v>11</v>
      </c>
      <c r="L571" s="199" t="s">
        <v>393</v>
      </c>
      <c r="M571" s="205">
        <f>SUMIFS('SAGE IMPORT'!E:E,'SAGE IMPORT'!A:A,'SLAB-ROWS'!G571,'SAGE IMPORT'!B:B,'SLAB-ROWS'!H571,'SAGE IMPORT'!C:C,'SLAB-ROWS'!A571)</f>
        <v>11</v>
      </c>
      <c r="N571" s="199" t="s">
        <v>393</v>
      </c>
    </row>
    <row r="572" spans="1:14" x14ac:dyDescent="0.2">
      <c r="A572" s="183" t="s">
        <v>117</v>
      </c>
      <c r="B572" s="184" t="s">
        <v>118</v>
      </c>
      <c r="C572" s="184"/>
      <c r="D572" s="185" t="str">
        <f t="shared" si="48"/>
        <v>****</v>
      </c>
      <c r="E572" s="185">
        <f t="shared" si="49"/>
        <v>44</v>
      </c>
      <c r="F572" s="185"/>
      <c r="G572" s="185" t="str">
        <f t="shared" si="50"/>
        <v>PLAN 3</v>
      </c>
      <c r="H572" s="186" t="str">
        <f t="shared" si="51"/>
        <v>ELV BC</v>
      </c>
      <c r="I572" s="197">
        <f>SUMIFS('SAGE IMPORT'!Y:Y,'SAGE IMPORT'!A:A,'SLAB-ROWS'!G572,'SAGE IMPORT'!B:B,'SLAB-ROWS'!H572,'SAGE IMPORT'!C:C,'SLAB-ROWS'!A572)</f>
        <v>1</v>
      </c>
      <c r="J572" s="198">
        <f>SUMIFS('SAGE IMPORT'!K:K,'SAGE IMPORT'!A:A,'SLAB-ROWS'!G572,'SAGE IMPORT'!B:B,'SLAB-ROWS'!H572,'SAGE IMPORT'!C:C,'SLAB-ROWS'!A572)</f>
        <v>0</v>
      </c>
      <c r="K572" s="199">
        <f>SUMIFS('SAGE IMPORT'!Q:Q,'SAGE IMPORT'!A:A,'SLAB-ROWS'!G572,'SAGE IMPORT'!B:B,'SLAB-ROWS'!H572,'SAGE IMPORT'!C:C,'SLAB-ROWS'!A572)</f>
        <v>5.07</v>
      </c>
      <c r="L572" s="199" t="s">
        <v>393</v>
      </c>
      <c r="M572" s="205">
        <f>SUMIFS('SAGE IMPORT'!E:E,'SAGE IMPORT'!A:A,'SLAB-ROWS'!G572,'SAGE IMPORT'!B:B,'SLAB-ROWS'!H572,'SAGE IMPORT'!C:C,'SLAB-ROWS'!A572)</f>
        <v>5.07</v>
      </c>
      <c r="N572" s="199" t="s">
        <v>393</v>
      </c>
    </row>
    <row r="573" spans="1:14" x14ac:dyDescent="0.2">
      <c r="A573" s="183" t="s">
        <v>119</v>
      </c>
      <c r="B573" s="184" t="s">
        <v>120</v>
      </c>
      <c r="C573" s="184"/>
      <c r="D573" s="185" t="str">
        <f t="shared" si="48"/>
        <v>****</v>
      </c>
      <c r="E573" s="185">
        <f t="shared" si="49"/>
        <v>44</v>
      </c>
      <c r="F573" s="185"/>
      <c r="G573" s="185" t="str">
        <f t="shared" si="50"/>
        <v>PLAN 3</v>
      </c>
      <c r="H573" s="186" t="str">
        <f t="shared" si="51"/>
        <v>ELV BC</v>
      </c>
      <c r="I573" s="197">
        <f>SUMIFS('SAGE IMPORT'!Y:Y,'SAGE IMPORT'!A:A,'SLAB-ROWS'!G573,'SAGE IMPORT'!B:B,'SLAB-ROWS'!H573,'SAGE IMPORT'!C:C,'SLAB-ROWS'!A573)</f>
        <v>0</v>
      </c>
      <c r="J573" s="198">
        <f>SUMIFS('SAGE IMPORT'!K:K,'SAGE IMPORT'!A:A,'SLAB-ROWS'!G573,'SAGE IMPORT'!B:B,'SLAB-ROWS'!H573,'SAGE IMPORT'!C:C,'SLAB-ROWS'!A573)</f>
        <v>0</v>
      </c>
      <c r="K573" s="199">
        <f>SUMIFS('SAGE IMPORT'!Q:Q,'SAGE IMPORT'!A:A,'SLAB-ROWS'!G573,'SAGE IMPORT'!B:B,'SLAB-ROWS'!H573,'SAGE IMPORT'!C:C,'SLAB-ROWS'!A573)</f>
        <v>0</v>
      </c>
      <c r="L573" s="199" t="s">
        <v>393</v>
      </c>
      <c r="M573" s="205">
        <f>SUMIFS('SAGE IMPORT'!E:E,'SAGE IMPORT'!A:A,'SLAB-ROWS'!G573,'SAGE IMPORT'!B:B,'SLAB-ROWS'!H573,'SAGE IMPORT'!C:C,'SLAB-ROWS'!A573)</f>
        <v>0</v>
      </c>
      <c r="N573" s="199" t="s">
        <v>393</v>
      </c>
    </row>
    <row r="574" spans="1:14" x14ac:dyDescent="0.2">
      <c r="A574" s="183"/>
      <c r="B574" s="184"/>
      <c r="C574" s="184"/>
      <c r="D574" s="185" t="str">
        <f t="shared" si="48"/>
        <v>****</v>
      </c>
      <c r="E574" s="185">
        <f t="shared" si="49"/>
        <v>44</v>
      </c>
      <c r="F574" s="185"/>
      <c r="G574" s="185" t="str">
        <f t="shared" si="50"/>
        <v>PLAN 3</v>
      </c>
      <c r="H574" s="186" t="str">
        <f t="shared" si="51"/>
        <v>ELV BC</v>
      </c>
      <c r="I574" s="197">
        <f>SUMIFS('SAGE IMPORT'!Y:Y,'SAGE IMPORT'!A:A,'SLAB-ROWS'!G574,'SAGE IMPORT'!B:B,'SLAB-ROWS'!H574,'SAGE IMPORT'!C:C,'SLAB-ROWS'!A574)</f>
        <v>0</v>
      </c>
      <c r="J574" s="198">
        <f>SUMIFS('SAGE IMPORT'!K:K,'SAGE IMPORT'!A:A,'SLAB-ROWS'!G574,'SAGE IMPORT'!B:B,'SLAB-ROWS'!H574,'SAGE IMPORT'!C:C,'SLAB-ROWS'!A574)</f>
        <v>0</v>
      </c>
      <c r="K574" s="199">
        <f>SUMIFS('SAGE IMPORT'!Q:Q,'SAGE IMPORT'!A:A,'SLAB-ROWS'!G574,'SAGE IMPORT'!B:B,'SLAB-ROWS'!H574,'SAGE IMPORT'!C:C,'SLAB-ROWS'!A574)</f>
        <v>0</v>
      </c>
      <c r="L574" s="199"/>
      <c r="M574" s="205">
        <f>SUMIFS('SAGE IMPORT'!E:E,'SAGE IMPORT'!A:A,'SLAB-ROWS'!G574,'SAGE IMPORT'!B:B,'SLAB-ROWS'!H574,'SAGE IMPORT'!C:C,'SLAB-ROWS'!A574)</f>
        <v>0</v>
      </c>
      <c r="N574" s="199"/>
    </row>
    <row r="575" spans="1:14" x14ac:dyDescent="0.2">
      <c r="A575" s="183" t="s">
        <v>124</v>
      </c>
      <c r="B575" s="184" t="s">
        <v>125</v>
      </c>
      <c r="C575" s="184"/>
      <c r="D575" s="185" t="str">
        <f t="shared" si="48"/>
        <v>****</v>
      </c>
      <c r="E575" s="185">
        <f t="shared" si="49"/>
        <v>44</v>
      </c>
      <c r="F575" s="185"/>
      <c r="G575" s="185" t="str">
        <f t="shared" si="50"/>
        <v>PLAN 3</v>
      </c>
      <c r="H575" s="186" t="str">
        <f t="shared" si="51"/>
        <v>ELV BC</v>
      </c>
      <c r="I575" s="197">
        <f>SUMIFS('SAGE IMPORT'!Y:Y,'SAGE IMPORT'!A:A,'SLAB-ROWS'!G575,'SAGE IMPORT'!B:B,'SLAB-ROWS'!H575,'SAGE IMPORT'!C:C,'SLAB-ROWS'!A575)</f>
        <v>0</v>
      </c>
      <c r="J575" s="198">
        <f>SUMIFS('SAGE IMPORT'!K:K,'SAGE IMPORT'!A:A,'SLAB-ROWS'!G575,'SAGE IMPORT'!B:B,'SLAB-ROWS'!H575,'SAGE IMPORT'!C:C,'SLAB-ROWS'!A575)</f>
        <v>0</v>
      </c>
      <c r="K575" s="199">
        <f>SUMIFS('SAGE IMPORT'!Q:Q,'SAGE IMPORT'!A:A,'SLAB-ROWS'!G575,'SAGE IMPORT'!B:B,'SLAB-ROWS'!H575,'SAGE IMPORT'!C:C,'SLAB-ROWS'!A575)</f>
        <v>0</v>
      </c>
      <c r="L575" s="199" t="s">
        <v>354</v>
      </c>
      <c r="M575" s="205">
        <f>SUMIFS('SAGE IMPORT'!E:E,'SAGE IMPORT'!A:A,'SLAB-ROWS'!G575,'SAGE IMPORT'!B:B,'SLAB-ROWS'!H575,'SAGE IMPORT'!C:C,'SLAB-ROWS'!A575)</f>
        <v>0</v>
      </c>
      <c r="N575" s="199" t="s">
        <v>354</v>
      </c>
    </row>
    <row r="576" spans="1:14" x14ac:dyDescent="0.2">
      <c r="A576" s="183" t="s">
        <v>121</v>
      </c>
      <c r="B576" s="184" t="s">
        <v>126</v>
      </c>
      <c r="C576" s="184"/>
      <c r="D576" s="185" t="str">
        <f t="shared" si="48"/>
        <v>****</v>
      </c>
      <c r="E576" s="185">
        <f t="shared" si="49"/>
        <v>44</v>
      </c>
      <c r="F576" s="185"/>
      <c r="G576" s="185" t="str">
        <f t="shared" si="50"/>
        <v>PLAN 3</v>
      </c>
      <c r="H576" s="186" t="str">
        <f t="shared" si="51"/>
        <v>ELV BC</v>
      </c>
      <c r="I576" s="197">
        <f>SUMIFS('SAGE IMPORT'!Y:Y,'SAGE IMPORT'!A:A,'SLAB-ROWS'!G576,'SAGE IMPORT'!B:B,'SLAB-ROWS'!H576,'SAGE IMPORT'!C:C,'SLAB-ROWS'!A576)</f>
        <v>0</v>
      </c>
      <c r="J576" s="198">
        <f>SUMIFS('SAGE IMPORT'!K:K,'SAGE IMPORT'!A:A,'SLAB-ROWS'!G576,'SAGE IMPORT'!B:B,'SLAB-ROWS'!H576,'SAGE IMPORT'!C:C,'SLAB-ROWS'!A576)</f>
        <v>0</v>
      </c>
      <c r="K576" s="199">
        <f>SUMIFS('SAGE IMPORT'!Q:Q,'SAGE IMPORT'!A:A,'SLAB-ROWS'!G576,'SAGE IMPORT'!B:B,'SLAB-ROWS'!H576,'SAGE IMPORT'!C:C,'SLAB-ROWS'!A576)</f>
        <v>0</v>
      </c>
      <c r="L576" s="199" t="s">
        <v>396</v>
      </c>
      <c r="M576" s="205">
        <f>SUMIFS('SAGE IMPORT'!E:E,'SAGE IMPORT'!A:A,'SLAB-ROWS'!G576,'SAGE IMPORT'!B:B,'SLAB-ROWS'!H576,'SAGE IMPORT'!C:C,'SLAB-ROWS'!A576)</f>
        <v>0</v>
      </c>
      <c r="N576" s="199" t="s">
        <v>396</v>
      </c>
    </row>
    <row r="577" spans="1:14" x14ac:dyDescent="0.2">
      <c r="A577" s="183" t="s">
        <v>122</v>
      </c>
      <c r="B577" s="184" t="s">
        <v>127</v>
      </c>
      <c r="C577" s="184"/>
      <c r="D577" s="185" t="str">
        <f t="shared" si="48"/>
        <v>****</v>
      </c>
      <c r="E577" s="185">
        <f t="shared" si="49"/>
        <v>44</v>
      </c>
      <c r="F577" s="185"/>
      <c r="G577" s="185" t="str">
        <f t="shared" si="50"/>
        <v>PLAN 3</v>
      </c>
      <c r="H577" s="186" t="str">
        <f t="shared" si="51"/>
        <v>ELV BC</v>
      </c>
      <c r="I577" s="197">
        <f>SUMIFS('SAGE IMPORT'!Y:Y,'SAGE IMPORT'!A:A,'SLAB-ROWS'!G577,'SAGE IMPORT'!B:B,'SLAB-ROWS'!H577,'SAGE IMPORT'!C:C,'SLAB-ROWS'!A577)</f>
        <v>0</v>
      </c>
      <c r="J577" s="198">
        <f>SUMIFS('SAGE IMPORT'!K:K,'SAGE IMPORT'!A:A,'SLAB-ROWS'!G577,'SAGE IMPORT'!B:B,'SLAB-ROWS'!H577,'SAGE IMPORT'!C:C,'SLAB-ROWS'!A577)</f>
        <v>0</v>
      </c>
      <c r="K577" s="199">
        <f>SUMIFS('SAGE IMPORT'!Q:Q,'SAGE IMPORT'!A:A,'SLAB-ROWS'!G577,'SAGE IMPORT'!B:B,'SLAB-ROWS'!H577,'SAGE IMPORT'!C:C,'SLAB-ROWS'!A577)</f>
        <v>0</v>
      </c>
      <c r="L577" s="199" t="s">
        <v>396</v>
      </c>
      <c r="M577" s="205">
        <f>SUMIFS('SAGE IMPORT'!E:E,'SAGE IMPORT'!A:A,'SLAB-ROWS'!G577,'SAGE IMPORT'!B:B,'SLAB-ROWS'!H577,'SAGE IMPORT'!C:C,'SLAB-ROWS'!A577)</f>
        <v>0</v>
      </c>
      <c r="N577" s="199" t="s">
        <v>396</v>
      </c>
    </row>
    <row r="578" spans="1:14" x14ac:dyDescent="0.2">
      <c r="A578" s="183" t="s">
        <v>123</v>
      </c>
      <c r="B578" s="184" t="s">
        <v>128</v>
      </c>
      <c r="C578" s="184"/>
      <c r="D578" s="185" t="str">
        <f t="shared" si="48"/>
        <v>****</v>
      </c>
      <c r="E578" s="185">
        <f t="shared" si="49"/>
        <v>44</v>
      </c>
      <c r="F578" s="185"/>
      <c r="G578" s="185" t="str">
        <f t="shared" si="50"/>
        <v>PLAN 3</v>
      </c>
      <c r="H578" s="186" t="str">
        <f t="shared" si="51"/>
        <v>ELV BC</v>
      </c>
      <c r="I578" s="197">
        <f>SUMIFS('SAGE IMPORT'!Y:Y,'SAGE IMPORT'!A:A,'SLAB-ROWS'!G578,'SAGE IMPORT'!B:B,'SLAB-ROWS'!H578,'SAGE IMPORT'!C:C,'SLAB-ROWS'!A578)</f>
        <v>0</v>
      </c>
      <c r="J578" s="198">
        <f>SUMIFS('SAGE IMPORT'!K:K,'SAGE IMPORT'!A:A,'SLAB-ROWS'!G578,'SAGE IMPORT'!B:B,'SLAB-ROWS'!H578,'SAGE IMPORT'!C:C,'SLAB-ROWS'!A578)</f>
        <v>0</v>
      </c>
      <c r="K578" s="199">
        <f>SUMIFS('SAGE IMPORT'!Q:Q,'SAGE IMPORT'!A:A,'SLAB-ROWS'!G578,'SAGE IMPORT'!B:B,'SLAB-ROWS'!H578,'SAGE IMPORT'!C:C,'SLAB-ROWS'!A578)</f>
        <v>0</v>
      </c>
      <c r="L578" s="199" t="s">
        <v>396</v>
      </c>
      <c r="M578" s="205">
        <f>SUMIFS('SAGE IMPORT'!E:E,'SAGE IMPORT'!A:A,'SLAB-ROWS'!G578,'SAGE IMPORT'!B:B,'SLAB-ROWS'!H578,'SAGE IMPORT'!C:C,'SLAB-ROWS'!A578)</f>
        <v>0</v>
      </c>
      <c r="N578" s="199" t="s">
        <v>396</v>
      </c>
    </row>
    <row r="579" spans="1:14" x14ac:dyDescent="0.2">
      <c r="A579" s="183" t="s">
        <v>76</v>
      </c>
      <c r="B579" s="184" t="s">
        <v>129</v>
      </c>
      <c r="C579" s="184"/>
      <c r="D579" s="185" t="str">
        <f t="shared" si="48"/>
        <v>****</v>
      </c>
      <c r="E579" s="185">
        <f t="shared" si="49"/>
        <v>44</v>
      </c>
      <c r="F579" s="185"/>
      <c r="G579" s="185" t="str">
        <f t="shared" si="50"/>
        <v>PLAN 3</v>
      </c>
      <c r="H579" s="186" t="str">
        <f t="shared" si="51"/>
        <v>ELV BC</v>
      </c>
      <c r="I579" s="197">
        <f>SUMIFS('SAGE IMPORT'!Y:Y,'SAGE IMPORT'!A:A,'SLAB-ROWS'!G579,'SAGE IMPORT'!B:B,'SLAB-ROWS'!H579,'SAGE IMPORT'!C:C,'SLAB-ROWS'!A579)</f>
        <v>0</v>
      </c>
      <c r="J579" s="198">
        <f>SUMIFS('SAGE IMPORT'!K:K,'SAGE IMPORT'!A:A,'SLAB-ROWS'!G579,'SAGE IMPORT'!B:B,'SLAB-ROWS'!H579,'SAGE IMPORT'!C:C,'SLAB-ROWS'!A579)</f>
        <v>0</v>
      </c>
      <c r="K579" s="199">
        <f>SUMIFS('SAGE IMPORT'!Q:Q,'SAGE IMPORT'!A:A,'SLAB-ROWS'!G579,'SAGE IMPORT'!B:B,'SLAB-ROWS'!H579,'SAGE IMPORT'!C:C,'SLAB-ROWS'!A579)</f>
        <v>0</v>
      </c>
      <c r="L579" s="199" t="s">
        <v>395</v>
      </c>
      <c r="M579" s="205">
        <f>SUMIFS('SAGE IMPORT'!E:E,'SAGE IMPORT'!A:A,'SLAB-ROWS'!G579,'SAGE IMPORT'!B:B,'SLAB-ROWS'!H579,'SAGE IMPORT'!C:C,'SLAB-ROWS'!A579)</f>
        <v>0</v>
      </c>
      <c r="N579" s="199" t="s">
        <v>395</v>
      </c>
    </row>
    <row r="580" spans="1:14" x14ac:dyDescent="0.2">
      <c r="A580" s="183"/>
      <c r="B580" s="451" t="s">
        <v>621</v>
      </c>
      <c r="C580" s="452"/>
      <c r="D580" s="453"/>
      <c r="E580" s="453"/>
      <c r="F580" s="453"/>
      <c r="G580" s="453" t="str">
        <f t="shared" si="50"/>
        <v>PLAN 3</v>
      </c>
      <c r="H580" s="454" t="str">
        <f t="shared" si="51"/>
        <v>ELV BC</v>
      </c>
      <c r="I580" s="455"/>
      <c r="J580" s="456"/>
      <c r="K580" s="457">
        <f>SUMIFS('SAGE IMPORT'!Q:Q,'SAGE IMPORT'!A:A,'SLAB-ROWS'!G580,'SAGE IMPORT'!B:B,'SLAB-ROWS'!H580,'SAGE IMPORT'!D:D,'SLAB-ROWS'!B580)</f>
        <v>0</v>
      </c>
      <c r="L580" s="457" t="s">
        <v>395</v>
      </c>
      <c r="M580" s="458"/>
      <c r="N580" s="457"/>
    </row>
    <row r="581" spans="1:14" x14ac:dyDescent="0.2">
      <c r="A581" s="183" t="s">
        <v>130</v>
      </c>
      <c r="B581" s="184" t="s">
        <v>131</v>
      </c>
      <c r="C581" s="184"/>
      <c r="D581" s="185" t="str">
        <f>D579</f>
        <v>****</v>
      </c>
      <c r="E581" s="185">
        <f>E579</f>
        <v>44</v>
      </c>
      <c r="F581" s="185"/>
      <c r="G581" s="185" t="str">
        <f>G579</f>
        <v>PLAN 3</v>
      </c>
      <c r="H581" s="186" t="str">
        <f>H579</f>
        <v>ELV BC</v>
      </c>
      <c r="I581" s="197">
        <f>SUMIFS('SAGE IMPORT'!Y:Y,'SAGE IMPORT'!A:A,'SLAB-ROWS'!G581,'SAGE IMPORT'!B:B,'SLAB-ROWS'!H581,'SAGE IMPORT'!C:C,'SLAB-ROWS'!A581)</f>
        <v>0</v>
      </c>
      <c r="J581" s="198">
        <f>SUMIFS('SAGE IMPORT'!K:K,'SAGE IMPORT'!A:A,'SLAB-ROWS'!G581,'SAGE IMPORT'!B:B,'SLAB-ROWS'!H581,'SAGE IMPORT'!C:C,'SLAB-ROWS'!A581)</f>
        <v>0</v>
      </c>
      <c r="K581" s="199">
        <f>SUMIFS('SAGE IMPORT'!Q:Q,'SAGE IMPORT'!A:A,'SLAB-ROWS'!G581,'SAGE IMPORT'!B:B,'SLAB-ROWS'!H581,'SAGE IMPORT'!C:C,'SLAB-ROWS'!A581)</f>
        <v>0</v>
      </c>
      <c r="L581" s="199" t="s">
        <v>395</v>
      </c>
      <c r="M581" s="205">
        <f>SUMIFS('SAGE IMPORT'!E:E,'SAGE IMPORT'!A:A,'SLAB-ROWS'!G581,'SAGE IMPORT'!B:B,'SLAB-ROWS'!H581,'SAGE IMPORT'!C:C,'SLAB-ROWS'!A581)</f>
        <v>0</v>
      </c>
      <c r="N581" s="199" t="s">
        <v>395</v>
      </c>
    </row>
    <row r="582" spans="1:14" x14ac:dyDescent="0.2">
      <c r="A582" s="183"/>
      <c r="B582" s="184"/>
      <c r="C582" s="184"/>
      <c r="D582" s="185" t="str">
        <f t="shared" si="48"/>
        <v>****</v>
      </c>
      <c r="E582" s="185">
        <f t="shared" si="49"/>
        <v>44</v>
      </c>
      <c r="F582" s="185"/>
      <c r="G582" s="185" t="str">
        <f t="shared" si="50"/>
        <v>PLAN 3</v>
      </c>
      <c r="H582" s="186" t="str">
        <f t="shared" si="51"/>
        <v>ELV BC</v>
      </c>
      <c r="I582" s="197">
        <f>SUMIFS('SAGE IMPORT'!Y:Y,'SAGE IMPORT'!A:A,'SLAB-ROWS'!G582,'SAGE IMPORT'!B:B,'SLAB-ROWS'!H582,'SAGE IMPORT'!C:C,'SLAB-ROWS'!A582)</f>
        <v>0</v>
      </c>
      <c r="J582" s="198">
        <f>SUMIFS('SAGE IMPORT'!K:K,'SAGE IMPORT'!A:A,'SLAB-ROWS'!G582,'SAGE IMPORT'!B:B,'SLAB-ROWS'!H582,'SAGE IMPORT'!C:C,'SLAB-ROWS'!A582)</f>
        <v>0</v>
      </c>
      <c r="K582" s="199">
        <f>SUMIFS('SAGE IMPORT'!Q:Q,'SAGE IMPORT'!A:A,'SLAB-ROWS'!G582,'SAGE IMPORT'!B:B,'SLAB-ROWS'!H582,'SAGE IMPORT'!C:C,'SLAB-ROWS'!A582)</f>
        <v>0</v>
      </c>
      <c r="L582" s="199"/>
      <c r="M582" s="205">
        <f>SUMIFS('SAGE IMPORT'!E:E,'SAGE IMPORT'!A:A,'SLAB-ROWS'!G582,'SAGE IMPORT'!B:B,'SLAB-ROWS'!H582,'SAGE IMPORT'!C:C,'SLAB-ROWS'!A582)</f>
        <v>0</v>
      </c>
      <c r="N582" s="199"/>
    </row>
    <row r="583" spans="1:14" x14ac:dyDescent="0.2">
      <c r="A583" s="183" t="s">
        <v>39</v>
      </c>
      <c r="B583" s="184" t="s">
        <v>40</v>
      </c>
      <c r="C583" s="184"/>
      <c r="D583" s="185" t="str">
        <f t="shared" si="48"/>
        <v>****</v>
      </c>
      <c r="E583" s="185">
        <f t="shared" si="49"/>
        <v>44</v>
      </c>
      <c r="F583" s="185"/>
      <c r="G583" s="185" t="str">
        <f t="shared" si="50"/>
        <v>PLAN 3</v>
      </c>
      <c r="H583" s="186" t="str">
        <f t="shared" si="51"/>
        <v>ELV BC</v>
      </c>
      <c r="I583" s="197">
        <f>SUMIFS('SAGE IMPORT'!Y:Y,'SAGE IMPORT'!A:A,'SLAB-ROWS'!G583,'SAGE IMPORT'!B:B,'SLAB-ROWS'!H583,'SAGE IMPORT'!C:C,'SLAB-ROWS'!A583)</f>
        <v>252</v>
      </c>
      <c r="J583" s="198">
        <f>SUMIFS('SAGE IMPORT'!K:K,'SAGE IMPORT'!A:A,'SLAB-ROWS'!G583,'SAGE IMPORT'!B:B,'SLAB-ROWS'!H583,'SAGE IMPORT'!C:C,'SLAB-ROWS'!A583)</f>
        <v>12.35</v>
      </c>
      <c r="K583" s="199">
        <f>SUMIFS('SAGE IMPORT'!Q:Q,'SAGE IMPORT'!A:A,'SLAB-ROWS'!G583,'SAGE IMPORT'!B:B,'SLAB-ROWS'!H583,'SAGE IMPORT'!C:C,'SLAB-ROWS'!A583)</f>
        <v>0</v>
      </c>
      <c r="L583" s="199" t="s">
        <v>391</v>
      </c>
      <c r="M583" s="205">
        <f>SUMIFS('SAGE IMPORT'!E:E,'SAGE IMPORT'!A:A,'SLAB-ROWS'!G583,'SAGE IMPORT'!B:B,'SLAB-ROWS'!H583,'SAGE IMPORT'!C:C,'SLAB-ROWS'!A583)</f>
        <v>1605.02</v>
      </c>
      <c r="N583" s="199" t="s">
        <v>391</v>
      </c>
    </row>
    <row r="584" spans="1:14" x14ac:dyDescent="0.2">
      <c r="A584" s="183" t="s">
        <v>132</v>
      </c>
      <c r="B584" s="184" t="s">
        <v>135</v>
      </c>
      <c r="C584" s="184"/>
      <c r="D584" s="185" t="str">
        <f t="shared" si="48"/>
        <v>****</v>
      </c>
      <c r="E584" s="185">
        <f t="shared" si="49"/>
        <v>44</v>
      </c>
      <c r="F584" s="185"/>
      <c r="G584" s="185" t="str">
        <f t="shared" si="50"/>
        <v>PLAN 3</v>
      </c>
      <c r="H584" s="186" t="str">
        <f t="shared" si="51"/>
        <v>ELV BC</v>
      </c>
      <c r="I584" s="197">
        <f>SUMIFS('SAGE IMPORT'!Y:Y,'SAGE IMPORT'!A:A,'SLAB-ROWS'!G584,'SAGE IMPORT'!B:B,'SLAB-ROWS'!H584,'SAGE IMPORT'!C:C,'SLAB-ROWS'!A584)</f>
        <v>0</v>
      </c>
      <c r="J584" s="198">
        <f>SUMIFS('SAGE IMPORT'!K:K,'SAGE IMPORT'!A:A,'SLAB-ROWS'!G584,'SAGE IMPORT'!B:B,'SLAB-ROWS'!H584,'SAGE IMPORT'!C:C,'SLAB-ROWS'!A584)</f>
        <v>0</v>
      </c>
      <c r="K584" s="199">
        <f>SUMIFS('SAGE IMPORT'!Q:Q,'SAGE IMPORT'!A:A,'SLAB-ROWS'!G584,'SAGE IMPORT'!B:B,'SLAB-ROWS'!H584,'SAGE IMPORT'!C:C,'SLAB-ROWS'!A584)</f>
        <v>0</v>
      </c>
      <c r="L584" s="199" t="s">
        <v>391</v>
      </c>
      <c r="M584" s="205">
        <f>SUMIFS('SAGE IMPORT'!E:E,'SAGE IMPORT'!A:A,'SLAB-ROWS'!G584,'SAGE IMPORT'!B:B,'SLAB-ROWS'!H584,'SAGE IMPORT'!C:C,'SLAB-ROWS'!A584)</f>
        <v>0</v>
      </c>
      <c r="N584" s="199" t="s">
        <v>391</v>
      </c>
    </row>
    <row r="585" spans="1:14" x14ac:dyDescent="0.2">
      <c r="A585" s="183" t="s">
        <v>133</v>
      </c>
      <c r="B585" s="184" t="s">
        <v>136</v>
      </c>
      <c r="C585" s="184"/>
      <c r="D585" s="185" t="str">
        <f t="shared" si="48"/>
        <v>****</v>
      </c>
      <c r="E585" s="185">
        <f t="shared" si="49"/>
        <v>44</v>
      </c>
      <c r="F585" s="185"/>
      <c r="G585" s="185" t="str">
        <f t="shared" si="50"/>
        <v>PLAN 3</v>
      </c>
      <c r="H585" s="186" t="str">
        <f t="shared" si="51"/>
        <v>ELV BC</v>
      </c>
      <c r="I585" s="197">
        <f>SUMIFS('SAGE IMPORT'!Y:Y,'SAGE IMPORT'!A:A,'SLAB-ROWS'!G585,'SAGE IMPORT'!B:B,'SLAB-ROWS'!H585,'SAGE IMPORT'!C:C,'SLAB-ROWS'!A585)</f>
        <v>0</v>
      </c>
      <c r="J585" s="198">
        <f>SUMIFS('SAGE IMPORT'!K:K,'SAGE IMPORT'!A:A,'SLAB-ROWS'!G585,'SAGE IMPORT'!B:B,'SLAB-ROWS'!H585,'SAGE IMPORT'!C:C,'SLAB-ROWS'!A585)</f>
        <v>0</v>
      </c>
      <c r="K585" s="199">
        <f>SUMIFS('SAGE IMPORT'!Q:Q,'SAGE IMPORT'!A:A,'SLAB-ROWS'!G585,'SAGE IMPORT'!B:B,'SLAB-ROWS'!H585,'SAGE IMPORT'!C:C,'SLAB-ROWS'!A585)</f>
        <v>0</v>
      </c>
      <c r="L585" s="199" t="s">
        <v>391</v>
      </c>
      <c r="M585" s="205">
        <f>SUMIFS('SAGE IMPORT'!E:E,'SAGE IMPORT'!A:A,'SLAB-ROWS'!G585,'SAGE IMPORT'!B:B,'SLAB-ROWS'!H585,'SAGE IMPORT'!C:C,'SLAB-ROWS'!A585)</f>
        <v>0</v>
      </c>
      <c r="N585" s="199" t="s">
        <v>391</v>
      </c>
    </row>
    <row r="586" spans="1:14" x14ac:dyDescent="0.2">
      <c r="A586" s="183" t="s">
        <v>134</v>
      </c>
      <c r="B586" s="184" t="s">
        <v>137</v>
      </c>
      <c r="C586" s="184"/>
      <c r="D586" s="185" t="str">
        <f t="shared" si="48"/>
        <v>****</v>
      </c>
      <c r="E586" s="185">
        <f t="shared" si="49"/>
        <v>44</v>
      </c>
      <c r="F586" s="185"/>
      <c r="G586" s="185" t="str">
        <f t="shared" si="50"/>
        <v>PLAN 3</v>
      </c>
      <c r="H586" s="186" t="str">
        <f t="shared" si="51"/>
        <v>ELV BC</v>
      </c>
      <c r="I586" s="197">
        <f>SUMIFS('SAGE IMPORT'!Y:Y,'SAGE IMPORT'!A:A,'SLAB-ROWS'!G586,'SAGE IMPORT'!B:B,'SLAB-ROWS'!H586,'SAGE IMPORT'!C:C,'SLAB-ROWS'!A586)</f>
        <v>0</v>
      </c>
      <c r="J586" s="198">
        <f>SUMIFS('SAGE IMPORT'!K:K,'SAGE IMPORT'!A:A,'SLAB-ROWS'!G586,'SAGE IMPORT'!B:B,'SLAB-ROWS'!H586,'SAGE IMPORT'!C:C,'SLAB-ROWS'!A586)</f>
        <v>0</v>
      </c>
      <c r="K586" s="199">
        <f>SUMIFS('SAGE IMPORT'!Q:Q,'SAGE IMPORT'!A:A,'SLAB-ROWS'!G586,'SAGE IMPORT'!B:B,'SLAB-ROWS'!H586,'SAGE IMPORT'!C:C,'SLAB-ROWS'!A586)</f>
        <v>0</v>
      </c>
      <c r="L586" s="199" t="s">
        <v>398</v>
      </c>
      <c r="M586" s="205">
        <f>SUMIFS('SAGE IMPORT'!E:E,'SAGE IMPORT'!A:A,'SLAB-ROWS'!G586,'SAGE IMPORT'!B:B,'SLAB-ROWS'!H586,'SAGE IMPORT'!C:C,'SLAB-ROWS'!A586)</f>
        <v>0</v>
      </c>
      <c r="N586" s="199" t="s">
        <v>398</v>
      </c>
    </row>
    <row r="587" spans="1:14" x14ac:dyDescent="0.2">
      <c r="A587" s="183" t="s">
        <v>497</v>
      </c>
      <c r="B587" s="184" t="s">
        <v>505</v>
      </c>
      <c r="C587" s="184"/>
      <c r="D587" s="185" t="str">
        <f t="shared" si="48"/>
        <v>****</v>
      </c>
      <c r="E587" s="185">
        <f t="shared" si="49"/>
        <v>44</v>
      </c>
      <c r="F587" s="185"/>
      <c r="G587" s="185" t="str">
        <f t="shared" si="50"/>
        <v>PLAN 3</v>
      </c>
      <c r="H587" s="186" t="str">
        <f t="shared" si="51"/>
        <v>ELV BC</v>
      </c>
      <c r="I587" s="197">
        <f>SUMIFS('SAGE IMPORT'!Y:Y,'SAGE IMPORT'!A:A,'SLAB-ROWS'!G587,'SAGE IMPORT'!B:B,'SLAB-ROWS'!H587,'SAGE IMPORT'!C:C,'SLAB-ROWS'!A587)</f>
        <v>0</v>
      </c>
      <c r="J587" s="198">
        <f>SUMIFS('SAGE IMPORT'!K:K,'SAGE IMPORT'!A:A,'SLAB-ROWS'!G587,'SAGE IMPORT'!B:B,'SLAB-ROWS'!H587,'SAGE IMPORT'!C:C,'SLAB-ROWS'!A587)</f>
        <v>0</v>
      </c>
      <c r="K587" s="199">
        <f>SUMIFS('SAGE IMPORT'!Q:Q,'SAGE IMPORT'!A:A,'SLAB-ROWS'!G587,'SAGE IMPORT'!B:B,'SLAB-ROWS'!H587,'SAGE IMPORT'!C:C,'SLAB-ROWS'!A587)</f>
        <v>0</v>
      </c>
      <c r="L587" s="199" t="s">
        <v>397</v>
      </c>
      <c r="M587" s="205">
        <f>SUMIFS('SAGE IMPORT'!E:E,'SAGE IMPORT'!A:A,'SLAB-ROWS'!G587,'SAGE IMPORT'!B:B,'SLAB-ROWS'!H587,'SAGE IMPORT'!C:C,'SLAB-ROWS'!A587)</f>
        <v>0</v>
      </c>
      <c r="N587" s="199" t="s">
        <v>391</v>
      </c>
    </row>
    <row r="588" spans="1:14" x14ac:dyDescent="0.2">
      <c r="A588" s="183" t="s">
        <v>501</v>
      </c>
      <c r="B588" s="184" t="s">
        <v>506</v>
      </c>
      <c r="C588" s="184"/>
      <c r="D588" s="185" t="str">
        <f t="shared" si="48"/>
        <v>****</v>
      </c>
      <c r="E588" s="185">
        <f t="shared" si="49"/>
        <v>44</v>
      </c>
      <c r="F588" s="185"/>
      <c r="G588" s="185" t="str">
        <f t="shared" si="50"/>
        <v>PLAN 3</v>
      </c>
      <c r="H588" s="186" t="str">
        <f t="shared" si="51"/>
        <v>ELV BC</v>
      </c>
      <c r="I588" s="197">
        <f>SUMIFS('SAGE IMPORT'!Y:Y,'SAGE IMPORT'!A:A,'SLAB-ROWS'!G588,'SAGE IMPORT'!B:B,'SLAB-ROWS'!H588,'SAGE IMPORT'!C:C,'SLAB-ROWS'!A588)</f>
        <v>0</v>
      </c>
      <c r="J588" s="198">
        <f>SUMIFS('SAGE IMPORT'!K:K,'SAGE IMPORT'!A:A,'SLAB-ROWS'!G588,'SAGE IMPORT'!B:B,'SLAB-ROWS'!H588,'SAGE IMPORT'!C:C,'SLAB-ROWS'!A588)</f>
        <v>0</v>
      </c>
      <c r="K588" s="199">
        <f>SUMIFS('SAGE IMPORT'!Q:Q,'SAGE IMPORT'!A:A,'SLAB-ROWS'!G588,'SAGE IMPORT'!B:B,'SLAB-ROWS'!H588,'SAGE IMPORT'!C:C,'SLAB-ROWS'!A588)</f>
        <v>0</v>
      </c>
      <c r="L588" s="199" t="s">
        <v>397</v>
      </c>
      <c r="M588" s="205">
        <f>SUMIFS('SAGE IMPORT'!E:E,'SAGE IMPORT'!A:A,'SLAB-ROWS'!G588,'SAGE IMPORT'!B:B,'SLAB-ROWS'!H588,'SAGE IMPORT'!C:C,'SLAB-ROWS'!A588)</f>
        <v>0</v>
      </c>
      <c r="N588" s="199" t="s">
        <v>391</v>
      </c>
    </row>
    <row r="589" spans="1:14" x14ac:dyDescent="0.2">
      <c r="A589" s="183" t="s">
        <v>502</v>
      </c>
      <c r="B589" s="184" t="s">
        <v>507</v>
      </c>
      <c r="C589" s="184"/>
      <c r="D589" s="185" t="str">
        <f t="shared" si="48"/>
        <v>****</v>
      </c>
      <c r="E589" s="185">
        <f t="shared" si="49"/>
        <v>44</v>
      </c>
      <c r="F589" s="185"/>
      <c r="G589" s="185" t="str">
        <f t="shared" si="50"/>
        <v>PLAN 3</v>
      </c>
      <c r="H589" s="186" t="str">
        <f t="shared" si="51"/>
        <v>ELV BC</v>
      </c>
      <c r="I589" s="197">
        <f>SUMIFS('SAGE IMPORT'!Y:Y,'SAGE IMPORT'!A:A,'SLAB-ROWS'!G589,'SAGE IMPORT'!B:B,'SLAB-ROWS'!H589,'SAGE IMPORT'!C:C,'SLAB-ROWS'!A589)</f>
        <v>0</v>
      </c>
      <c r="J589" s="198">
        <f>SUMIFS('SAGE IMPORT'!K:K,'SAGE IMPORT'!A:A,'SLAB-ROWS'!G589,'SAGE IMPORT'!B:B,'SLAB-ROWS'!H589,'SAGE IMPORT'!C:C,'SLAB-ROWS'!A589)</f>
        <v>0</v>
      </c>
      <c r="K589" s="199">
        <f>SUMIFS('SAGE IMPORT'!Q:Q,'SAGE IMPORT'!A:A,'SLAB-ROWS'!G589,'SAGE IMPORT'!B:B,'SLAB-ROWS'!H589,'SAGE IMPORT'!C:C,'SLAB-ROWS'!A589)</f>
        <v>0</v>
      </c>
      <c r="L589" s="199" t="s">
        <v>397</v>
      </c>
      <c r="M589" s="205">
        <f>SUMIFS('SAGE IMPORT'!E:E,'SAGE IMPORT'!A:A,'SLAB-ROWS'!G589,'SAGE IMPORT'!B:B,'SLAB-ROWS'!H589,'SAGE IMPORT'!C:C,'SLAB-ROWS'!A589)</f>
        <v>0</v>
      </c>
      <c r="N589" s="199" t="s">
        <v>391</v>
      </c>
    </row>
    <row r="590" spans="1:14" x14ac:dyDescent="0.2">
      <c r="A590" s="183" t="s">
        <v>503</v>
      </c>
      <c r="B590" s="184" t="s">
        <v>508</v>
      </c>
      <c r="C590" s="184"/>
      <c r="D590" s="185" t="str">
        <f t="shared" si="48"/>
        <v>****</v>
      </c>
      <c r="E590" s="185">
        <f t="shared" si="49"/>
        <v>44</v>
      </c>
      <c r="F590" s="185"/>
      <c r="G590" s="185" t="str">
        <f t="shared" si="50"/>
        <v>PLAN 3</v>
      </c>
      <c r="H590" s="186" t="str">
        <f t="shared" si="51"/>
        <v>ELV BC</v>
      </c>
      <c r="I590" s="197">
        <f>SUMIFS('SAGE IMPORT'!Y:Y,'SAGE IMPORT'!A:A,'SLAB-ROWS'!G590,'SAGE IMPORT'!B:B,'SLAB-ROWS'!H590,'SAGE IMPORT'!C:C,'SLAB-ROWS'!A590)</f>
        <v>0</v>
      </c>
      <c r="J590" s="198">
        <f>SUMIFS('SAGE IMPORT'!K:K,'SAGE IMPORT'!A:A,'SLAB-ROWS'!G590,'SAGE IMPORT'!B:B,'SLAB-ROWS'!H590,'SAGE IMPORT'!C:C,'SLAB-ROWS'!A590)</f>
        <v>0</v>
      </c>
      <c r="K590" s="199">
        <f>SUMIFS('SAGE IMPORT'!Q:Q,'SAGE IMPORT'!A:A,'SLAB-ROWS'!G590,'SAGE IMPORT'!B:B,'SLAB-ROWS'!H590,'SAGE IMPORT'!C:C,'SLAB-ROWS'!A590)</f>
        <v>0</v>
      </c>
      <c r="L590" s="199" t="s">
        <v>397</v>
      </c>
      <c r="M590" s="205">
        <f>SUMIFS('SAGE IMPORT'!E:E,'SAGE IMPORT'!A:A,'SLAB-ROWS'!G590,'SAGE IMPORT'!B:B,'SLAB-ROWS'!H590,'SAGE IMPORT'!C:C,'SLAB-ROWS'!A590)</f>
        <v>0</v>
      </c>
      <c r="N590" s="199" t="s">
        <v>391</v>
      </c>
    </row>
    <row r="591" spans="1:14" x14ac:dyDescent="0.2">
      <c r="A591" s="183" t="s">
        <v>504</v>
      </c>
      <c r="B591" s="184" t="s">
        <v>509</v>
      </c>
      <c r="C591" s="184"/>
      <c r="D591" s="185" t="str">
        <f t="shared" si="48"/>
        <v>****</v>
      </c>
      <c r="E591" s="185">
        <f t="shared" si="49"/>
        <v>44</v>
      </c>
      <c r="F591" s="185"/>
      <c r="G591" s="185" t="str">
        <f t="shared" si="50"/>
        <v>PLAN 3</v>
      </c>
      <c r="H591" s="186" t="str">
        <f t="shared" si="51"/>
        <v>ELV BC</v>
      </c>
      <c r="I591" s="197">
        <f>SUMIFS('SAGE IMPORT'!Y:Y,'SAGE IMPORT'!A:A,'SLAB-ROWS'!G591,'SAGE IMPORT'!B:B,'SLAB-ROWS'!H591,'SAGE IMPORT'!C:C,'SLAB-ROWS'!A591)</f>
        <v>0</v>
      </c>
      <c r="J591" s="198">
        <f>SUMIFS('SAGE IMPORT'!K:K,'SAGE IMPORT'!A:A,'SLAB-ROWS'!G591,'SAGE IMPORT'!B:B,'SLAB-ROWS'!H591,'SAGE IMPORT'!C:C,'SLAB-ROWS'!A591)</f>
        <v>0</v>
      </c>
      <c r="K591" s="199">
        <f>SUMIFS('SAGE IMPORT'!Q:Q,'SAGE IMPORT'!A:A,'SLAB-ROWS'!G591,'SAGE IMPORT'!B:B,'SLAB-ROWS'!H591,'SAGE IMPORT'!C:C,'SLAB-ROWS'!A591)</f>
        <v>0</v>
      </c>
      <c r="L591" s="199" t="s">
        <v>397</v>
      </c>
      <c r="M591" s="205">
        <f>SUMIFS('SAGE IMPORT'!E:E,'SAGE IMPORT'!A:A,'SLAB-ROWS'!G591,'SAGE IMPORT'!B:B,'SLAB-ROWS'!H591,'SAGE IMPORT'!C:C,'SLAB-ROWS'!A591)</f>
        <v>0</v>
      </c>
      <c r="N591" s="199" t="s">
        <v>391</v>
      </c>
    </row>
    <row r="592" spans="1:14" x14ac:dyDescent="0.2">
      <c r="A592" s="183" t="s">
        <v>41</v>
      </c>
      <c r="B592" s="184" t="s">
        <v>65</v>
      </c>
      <c r="C592" s="184"/>
      <c r="D592" s="185" t="str">
        <f>D586</f>
        <v>****</v>
      </c>
      <c r="E592" s="185">
        <f>E586</f>
        <v>44</v>
      </c>
      <c r="F592" s="185"/>
      <c r="G592" s="185" t="str">
        <f>G586</f>
        <v>PLAN 3</v>
      </c>
      <c r="H592" s="186" t="str">
        <f>H586</f>
        <v>ELV BC</v>
      </c>
      <c r="I592" s="197">
        <f>SUMIFS('SAGE IMPORT'!Y:Y,'SAGE IMPORT'!A:A,'SLAB-ROWS'!G592,'SAGE IMPORT'!B:B,'SLAB-ROWS'!H592,'SAGE IMPORT'!C:C,'SLAB-ROWS'!A592)</f>
        <v>67</v>
      </c>
      <c r="J592" s="198">
        <f>SUMIFS('SAGE IMPORT'!K:K,'SAGE IMPORT'!A:A,'SLAB-ROWS'!G592,'SAGE IMPORT'!B:B,'SLAB-ROWS'!H592,'SAGE IMPORT'!C:C,'SLAB-ROWS'!A592)</f>
        <v>0</v>
      </c>
      <c r="K592" s="199">
        <f>SUMIFS('SAGE IMPORT'!Q:Q,'SAGE IMPORT'!A:A,'SLAB-ROWS'!G592,'SAGE IMPORT'!B:B,'SLAB-ROWS'!H592,'SAGE IMPORT'!C:C,'SLAB-ROWS'!A592)</f>
        <v>4</v>
      </c>
      <c r="L592" s="199" t="s">
        <v>391</v>
      </c>
      <c r="M592" s="205">
        <f>SUMIFS('SAGE IMPORT'!E:E,'SAGE IMPORT'!A:A,'SLAB-ROWS'!G592,'SAGE IMPORT'!B:B,'SLAB-ROWS'!H592,'SAGE IMPORT'!C:C,'SLAB-ROWS'!A592)</f>
        <v>4</v>
      </c>
      <c r="N592" s="199" t="s">
        <v>391</v>
      </c>
    </row>
    <row r="593" spans="1:14" x14ac:dyDescent="0.2">
      <c r="A593" s="183" t="s">
        <v>498</v>
      </c>
      <c r="B593" s="184" t="s">
        <v>140</v>
      </c>
      <c r="C593" s="184"/>
      <c r="D593" s="185" t="str">
        <f t="shared" si="48"/>
        <v>****</v>
      </c>
      <c r="E593" s="185">
        <f t="shared" si="49"/>
        <v>44</v>
      </c>
      <c r="F593" s="185"/>
      <c r="G593" s="185" t="str">
        <f t="shared" si="50"/>
        <v>PLAN 3</v>
      </c>
      <c r="H593" s="186" t="str">
        <f t="shared" si="51"/>
        <v>ELV BC</v>
      </c>
      <c r="I593" s="197">
        <f>SUMIFS('SAGE IMPORT'!Y:Y,'SAGE IMPORT'!A:A,'SLAB-ROWS'!G593,'SAGE IMPORT'!B:B,'SLAB-ROWS'!H593,'SAGE IMPORT'!C:C,'SLAB-ROWS'!A593)</f>
        <v>0</v>
      </c>
      <c r="J593" s="198">
        <f>SUMIFS('SAGE IMPORT'!K:K,'SAGE IMPORT'!A:A,'SLAB-ROWS'!G593,'SAGE IMPORT'!B:B,'SLAB-ROWS'!H593,'SAGE IMPORT'!C:C,'SLAB-ROWS'!A593)</f>
        <v>0</v>
      </c>
      <c r="K593" s="199">
        <f>SUMIFS('SAGE IMPORT'!Q:Q,'SAGE IMPORT'!A:A,'SLAB-ROWS'!G593,'SAGE IMPORT'!B:B,'SLAB-ROWS'!H593,'SAGE IMPORT'!C:C,'SLAB-ROWS'!A593)</f>
        <v>0</v>
      </c>
      <c r="L593" s="199" t="s">
        <v>399</v>
      </c>
      <c r="M593" s="205">
        <f>SUMIFS('SAGE IMPORT'!E:E,'SAGE IMPORT'!A:A,'SLAB-ROWS'!G593,'SAGE IMPORT'!B:B,'SLAB-ROWS'!H593,'SAGE IMPORT'!C:C,'SLAB-ROWS'!A593)</f>
        <v>0</v>
      </c>
      <c r="N593" s="199" t="s">
        <v>399</v>
      </c>
    </row>
    <row r="594" spans="1:14" x14ac:dyDescent="0.2">
      <c r="A594" s="183" t="s">
        <v>42</v>
      </c>
      <c r="B594" s="184" t="s">
        <v>138</v>
      </c>
      <c r="C594" s="184"/>
      <c r="D594" s="185" t="str">
        <f t="shared" si="48"/>
        <v>****</v>
      </c>
      <c r="E594" s="185">
        <f t="shared" si="49"/>
        <v>44</v>
      </c>
      <c r="F594" s="185"/>
      <c r="G594" s="185" t="str">
        <f t="shared" si="50"/>
        <v>PLAN 3</v>
      </c>
      <c r="H594" s="186" t="str">
        <f t="shared" si="51"/>
        <v>ELV BC</v>
      </c>
      <c r="I594" s="197">
        <f>SUMIFS('SAGE IMPORT'!Y:Y,'SAGE IMPORT'!A:A,'SLAB-ROWS'!G594,'SAGE IMPORT'!B:B,'SLAB-ROWS'!H594,'SAGE IMPORT'!C:C,'SLAB-ROWS'!A594)</f>
        <v>386</v>
      </c>
      <c r="J594" s="198">
        <f>SUMIFS('SAGE IMPORT'!K:K,'SAGE IMPORT'!A:A,'SLAB-ROWS'!G594,'SAGE IMPORT'!B:B,'SLAB-ROWS'!H594,'SAGE IMPORT'!C:C,'SLAB-ROWS'!A594)</f>
        <v>0</v>
      </c>
      <c r="K594" s="199">
        <f>SUMIFS('SAGE IMPORT'!Q:Q,'SAGE IMPORT'!A:A,'SLAB-ROWS'!G594,'SAGE IMPORT'!B:B,'SLAB-ROWS'!H594,'SAGE IMPORT'!C:C,'SLAB-ROWS'!A594)</f>
        <v>16.350000000000001</v>
      </c>
      <c r="L594" s="199" t="s">
        <v>399</v>
      </c>
      <c r="M594" s="205">
        <f>SUMIFS('SAGE IMPORT'!E:E,'SAGE IMPORT'!A:A,'SLAB-ROWS'!G594,'SAGE IMPORT'!B:B,'SLAB-ROWS'!H594,'SAGE IMPORT'!C:C,'SLAB-ROWS'!A594)</f>
        <v>16.350000000000001</v>
      </c>
      <c r="N594" s="199" t="s">
        <v>399</v>
      </c>
    </row>
    <row r="595" spans="1:14" x14ac:dyDescent="0.2">
      <c r="A595" s="183" t="s">
        <v>77</v>
      </c>
      <c r="B595" s="184" t="s">
        <v>139</v>
      </c>
      <c r="C595" s="184"/>
      <c r="D595" s="185" t="str">
        <f t="shared" si="48"/>
        <v>****</v>
      </c>
      <c r="E595" s="185">
        <f t="shared" si="49"/>
        <v>44</v>
      </c>
      <c r="F595" s="185"/>
      <c r="G595" s="185" t="str">
        <f t="shared" si="50"/>
        <v>PLAN 3</v>
      </c>
      <c r="H595" s="186" t="str">
        <f t="shared" si="51"/>
        <v>ELV BC</v>
      </c>
      <c r="I595" s="197">
        <f>SUMIFS('SAGE IMPORT'!Y:Y,'SAGE IMPORT'!A:A,'SLAB-ROWS'!G595,'SAGE IMPORT'!B:B,'SLAB-ROWS'!H595,'SAGE IMPORT'!C:C,'SLAB-ROWS'!A595)</f>
        <v>0</v>
      </c>
      <c r="J595" s="198">
        <f>SUMIFS('SAGE IMPORT'!K:K,'SAGE IMPORT'!A:A,'SLAB-ROWS'!G595,'SAGE IMPORT'!B:B,'SLAB-ROWS'!H595,'SAGE IMPORT'!C:C,'SLAB-ROWS'!A595)</f>
        <v>0</v>
      </c>
      <c r="K595" s="199">
        <f>SUMIFS('SAGE IMPORT'!Q:Q,'SAGE IMPORT'!A:A,'SLAB-ROWS'!G595,'SAGE IMPORT'!B:B,'SLAB-ROWS'!H595,'SAGE IMPORT'!C:C,'SLAB-ROWS'!A595)</f>
        <v>0</v>
      </c>
      <c r="L595" s="199" t="s">
        <v>399</v>
      </c>
      <c r="M595" s="205">
        <f>SUMIFS('SAGE IMPORT'!E:E,'SAGE IMPORT'!A:A,'SLAB-ROWS'!G595,'SAGE IMPORT'!B:B,'SLAB-ROWS'!H595,'SAGE IMPORT'!C:C,'SLAB-ROWS'!A595)</f>
        <v>0</v>
      </c>
      <c r="N595" s="199" t="s">
        <v>399</v>
      </c>
    </row>
    <row r="596" spans="1:14" x14ac:dyDescent="0.2">
      <c r="A596" s="183" t="s">
        <v>43</v>
      </c>
      <c r="B596" s="184" t="s">
        <v>141</v>
      </c>
      <c r="C596" s="184"/>
      <c r="D596" s="185" t="str">
        <f t="shared" si="48"/>
        <v>****</v>
      </c>
      <c r="E596" s="185">
        <f t="shared" si="49"/>
        <v>44</v>
      </c>
      <c r="F596" s="185"/>
      <c r="G596" s="185" t="str">
        <f t="shared" si="50"/>
        <v>PLAN 3</v>
      </c>
      <c r="H596" s="186" t="str">
        <f t="shared" si="51"/>
        <v>ELV BC</v>
      </c>
      <c r="I596" s="197">
        <f>SUMIFS('SAGE IMPORT'!Y:Y,'SAGE IMPORT'!A:A,'SLAB-ROWS'!G596,'SAGE IMPORT'!B:B,'SLAB-ROWS'!H596,'SAGE IMPORT'!C:C,'SLAB-ROWS'!A596)</f>
        <v>218</v>
      </c>
      <c r="J596" s="198">
        <f>SUMIFS('SAGE IMPORT'!K:K,'SAGE IMPORT'!A:A,'SLAB-ROWS'!G596,'SAGE IMPORT'!B:B,'SLAB-ROWS'!H596,'SAGE IMPORT'!C:C,'SLAB-ROWS'!A596)</f>
        <v>0</v>
      </c>
      <c r="K596" s="199">
        <f>SUMIFS('SAGE IMPORT'!Q:Q,'SAGE IMPORT'!A:A,'SLAB-ROWS'!G596,'SAGE IMPORT'!B:B,'SLAB-ROWS'!H596,'SAGE IMPORT'!C:C,'SLAB-ROWS'!A596)</f>
        <v>2.23</v>
      </c>
      <c r="L596" s="199" t="s">
        <v>391</v>
      </c>
      <c r="M596" s="205">
        <f>SUMIFS('SAGE IMPORT'!E:E,'SAGE IMPORT'!A:A,'SLAB-ROWS'!G596,'SAGE IMPORT'!B:B,'SLAB-ROWS'!H596,'SAGE IMPORT'!C:C,'SLAB-ROWS'!A596)</f>
        <v>3210.04</v>
      </c>
      <c r="N596" s="199" t="s">
        <v>391</v>
      </c>
    </row>
    <row r="597" spans="1:14" x14ac:dyDescent="0.2">
      <c r="A597" s="183"/>
      <c r="B597" s="184"/>
      <c r="C597" s="184"/>
      <c r="D597" s="185" t="str">
        <f t="shared" si="48"/>
        <v>****</v>
      </c>
      <c r="E597" s="185">
        <f t="shared" si="49"/>
        <v>44</v>
      </c>
      <c r="F597" s="185"/>
      <c r="G597" s="185" t="str">
        <f t="shared" si="50"/>
        <v>PLAN 3</v>
      </c>
      <c r="H597" s="186" t="str">
        <f t="shared" si="51"/>
        <v>ELV BC</v>
      </c>
      <c r="I597" s="197">
        <f>SUMIFS('SAGE IMPORT'!Y:Y,'SAGE IMPORT'!A:A,'SLAB-ROWS'!G597,'SAGE IMPORT'!B:B,'SLAB-ROWS'!H597,'SAGE IMPORT'!C:C,'SLAB-ROWS'!A597)</f>
        <v>0</v>
      </c>
      <c r="J597" s="198">
        <f>SUMIFS('SAGE IMPORT'!K:K,'SAGE IMPORT'!A:A,'SLAB-ROWS'!G597,'SAGE IMPORT'!B:B,'SLAB-ROWS'!H597,'SAGE IMPORT'!C:C,'SLAB-ROWS'!A597)</f>
        <v>0</v>
      </c>
      <c r="K597" s="199">
        <f>SUMIFS('SAGE IMPORT'!Q:Q,'SAGE IMPORT'!A:A,'SLAB-ROWS'!G597,'SAGE IMPORT'!B:B,'SLAB-ROWS'!H597,'SAGE IMPORT'!C:C,'SLAB-ROWS'!A597)</f>
        <v>0</v>
      </c>
      <c r="L597" s="199"/>
      <c r="M597" s="205">
        <f>SUMIFS('SAGE IMPORT'!E:E,'SAGE IMPORT'!A:A,'SLAB-ROWS'!G597,'SAGE IMPORT'!B:B,'SLAB-ROWS'!H597,'SAGE IMPORT'!C:C,'SLAB-ROWS'!A597)</f>
        <v>0</v>
      </c>
      <c r="N597" s="199"/>
    </row>
    <row r="598" spans="1:14" x14ac:dyDescent="0.2">
      <c r="A598" s="183" t="s">
        <v>44</v>
      </c>
      <c r="B598" s="184" t="s">
        <v>69</v>
      </c>
      <c r="C598" s="184"/>
      <c r="D598" s="185" t="str">
        <f t="shared" si="48"/>
        <v>****</v>
      </c>
      <c r="E598" s="185">
        <f t="shared" si="49"/>
        <v>44</v>
      </c>
      <c r="F598" s="185"/>
      <c r="G598" s="185" t="str">
        <f t="shared" si="50"/>
        <v>PLAN 3</v>
      </c>
      <c r="H598" s="186" t="str">
        <f t="shared" si="51"/>
        <v>ELV BC</v>
      </c>
      <c r="I598" s="197">
        <f>SUMIFS('SAGE IMPORT'!Y:Y,'SAGE IMPORT'!A:A,'SLAB-ROWS'!G598,'SAGE IMPORT'!B:B,'SLAB-ROWS'!H598,'SAGE IMPORT'!C:C,'SLAB-ROWS'!A598)</f>
        <v>1101</v>
      </c>
      <c r="J598" s="198">
        <f>SUMIFS('SAGE IMPORT'!K:K,'SAGE IMPORT'!A:A,'SLAB-ROWS'!G598,'SAGE IMPORT'!B:B,'SLAB-ROWS'!H598,'SAGE IMPORT'!C:C,'SLAB-ROWS'!A598)</f>
        <v>45.86</v>
      </c>
      <c r="K598" s="199">
        <f>SUMIFS('SAGE IMPORT'!Q:Q,'SAGE IMPORT'!A:A,'SLAB-ROWS'!G598,'SAGE IMPORT'!B:B,'SLAB-ROWS'!H598,'SAGE IMPORT'!C:C,'SLAB-ROWS'!A598)</f>
        <v>0</v>
      </c>
      <c r="L598" s="199" t="s">
        <v>391</v>
      </c>
      <c r="M598" s="205">
        <f>SUMIFS('SAGE IMPORT'!E:E,'SAGE IMPORT'!A:A,'SLAB-ROWS'!G598,'SAGE IMPORT'!B:B,'SLAB-ROWS'!H598,'SAGE IMPORT'!C:C,'SLAB-ROWS'!A598)</f>
        <v>1605.02</v>
      </c>
      <c r="N598" s="199" t="s">
        <v>391</v>
      </c>
    </row>
    <row r="599" spans="1:14" x14ac:dyDescent="0.2">
      <c r="A599" s="183" t="s">
        <v>45</v>
      </c>
      <c r="B599" s="184" t="s">
        <v>46</v>
      </c>
      <c r="C599" s="184"/>
      <c r="D599" s="185" t="str">
        <f t="shared" si="48"/>
        <v>****</v>
      </c>
      <c r="E599" s="185">
        <f t="shared" si="49"/>
        <v>44</v>
      </c>
      <c r="F599" s="185"/>
      <c r="G599" s="185" t="str">
        <f t="shared" si="50"/>
        <v>PLAN 3</v>
      </c>
      <c r="H599" s="186" t="str">
        <f t="shared" si="51"/>
        <v>ELV BC</v>
      </c>
      <c r="I599" s="197">
        <f>SUMIFS('SAGE IMPORT'!Y:Y,'SAGE IMPORT'!A:A,'SLAB-ROWS'!G599,'SAGE IMPORT'!B:B,'SLAB-ROWS'!H599,'SAGE IMPORT'!C:C,'SLAB-ROWS'!A599)</f>
        <v>176</v>
      </c>
      <c r="J599" s="198">
        <f>SUMIFS('SAGE IMPORT'!K:K,'SAGE IMPORT'!A:A,'SLAB-ROWS'!G599,'SAGE IMPORT'!B:B,'SLAB-ROWS'!H599,'SAGE IMPORT'!C:C,'SLAB-ROWS'!A599)</f>
        <v>8.92</v>
      </c>
      <c r="K599" s="199">
        <f>SUMIFS('SAGE IMPORT'!Q:Q,'SAGE IMPORT'!A:A,'SLAB-ROWS'!G599,'SAGE IMPORT'!B:B,'SLAB-ROWS'!H599,'SAGE IMPORT'!C:C,'SLAB-ROWS'!A599)</f>
        <v>0</v>
      </c>
      <c r="L599" s="199" t="s">
        <v>391</v>
      </c>
      <c r="M599" s="205">
        <f>SUMIFS('SAGE IMPORT'!E:E,'SAGE IMPORT'!A:A,'SLAB-ROWS'!G599,'SAGE IMPORT'!B:B,'SLAB-ROWS'!H599,'SAGE IMPORT'!C:C,'SLAB-ROWS'!A599)</f>
        <v>1605.02</v>
      </c>
      <c r="N599" s="199" t="s">
        <v>391</v>
      </c>
    </row>
    <row r="600" spans="1:14" x14ac:dyDescent="0.2">
      <c r="A600" s="183" t="s">
        <v>142</v>
      </c>
      <c r="B600" s="184" t="s">
        <v>143</v>
      </c>
      <c r="C600" s="184"/>
      <c r="D600" s="185" t="str">
        <f t="shared" si="48"/>
        <v>****</v>
      </c>
      <c r="E600" s="185">
        <f t="shared" si="49"/>
        <v>44</v>
      </c>
      <c r="F600" s="185"/>
      <c r="G600" s="185" t="str">
        <f t="shared" si="50"/>
        <v>PLAN 3</v>
      </c>
      <c r="H600" s="186" t="str">
        <f t="shared" si="51"/>
        <v>ELV BC</v>
      </c>
      <c r="I600" s="197">
        <f>SUMIFS('SAGE IMPORT'!Y:Y,'SAGE IMPORT'!A:A,'SLAB-ROWS'!G600,'SAGE IMPORT'!B:B,'SLAB-ROWS'!H600,'SAGE IMPORT'!C:C,'SLAB-ROWS'!A600)</f>
        <v>0</v>
      </c>
      <c r="J600" s="198">
        <f>SUMIFS('SAGE IMPORT'!K:K,'SAGE IMPORT'!A:A,'SLAB-ROWS'!G600,'SAGE IMPORT'!B:B,'SLAB-ROWS'!H600,'SAGE IMPORT'!C:C,'SLAB-ROWS'!A600)</f>
        <v>0</v>
      </c>
      <c r="K600" s="199">
        <f>SUMIFS('SAGE IMPORT'!Q:Q,'SAGE IMPORT'!A:A,'SLAB-ROWS'!G600,'SAGE IMPORT'!B:B,'SLAB-ROWS'!H600,'SAGE IMPORT'!C:C,'SLAB-ROWS'!A600)</f>
        <v>0</v>
      </c>
      <c r="L600" s="199" t="s">
        <v>354</v>
      </c>
      <c r="M600" s="205">
        <f>SUMIFS('SAGE IMPORT'!E:E,'SAGE IMPORT'!A:A,'SLAB-ROWS'!G600,'SAGE IMPORT'!B:B,'SLAB-ROWS'!H600,'SAGE IMPORT'!C:C,'SLAB-ROWS'!A600)</f>
        <v>0</v>
      </c>
      <c r="N600" s="199" t="s">
        <v>354</v>
      </c>
    </row>
    <row r="601" spans="1:14" x14ac:dyDescent="0.2">
      <c r="A601" s="183" t="s">
        <v>144</v>
      </c>
      <c r="B601" s="184" t="s">
        <v>145</v>
      </c>
      <c r="C601" s="184"/>
      <c r="D601" s="185" t="str">
        <f t="shared" si="48"/>
        <v>****</v>
      </c>
      <c r="E601" s="185">
        <f t="shared" si="49"/>
        <v>44</v>
      </c>
      <c r="F601" s="185"/>
      <c r="G601" s="185" t="str">
        <f t="shared" si="50"/>
        <v>PLAN 3</v>
      </c>
      <c r="H601" s="186" t="str">
        <f t="shared" si="51"/>
        <v>ELV BC</v>
      </c>
      <c r="I601" s="197">
        <f>SUMIFS('SAGE IMPORT'!Y:Y,'SAGE IMPORT'!A:A,'SLAB-ROWS'!G601,'SAGE IMPORT'!B:B,'SLAB-ROWS'!H601,'SAGE IMPORT'!C:C,'SLAB-ROWS'!A601)</f>
        <v>0</v>
      </c>
      <c r="J601" s="198">
        <f>SUMIFS('SAGE IMPORT'!K:K,'SAGE IMPORT'!A:A,'SLAB-ROWS'!G601,'SAGE IMPORT'!B:B,'SLAB-ROWS'!H601,'SAGE IMPORT'!C:C,'SLAB-ROWS'!A601)</f>
        <v>0</v>
      </c>
      <c r="K601" s="199">
        <f>SUMIFS('SAGE IMPORT'!Q:Q,'SAGE IMPORT'!A:A,'SLAB-ROWS'!G601,'SAGE IMPORT'!B:B,'SLAB-ROWS'!H601,'SAGE IMPORT'!C:C,'SLAB-ROWS'!A601)</f>
        <v>0</v>
      </c>
      <c r="L601" s="199" t="s">
        <v>391</v>
      </c>
      <c r="M601" s="205">
        <f>SUMIFS('SAGE IMPORT'!E:E,'SAGE IMPORT'!A:A,'SLAB-ROWS'!G601,'SAGE IMPORT'!B:B,'SLAB-ROWS'!H601,'SAGE IMPORT'!C:C,'SLAB-ROWS'!A601)</f>
        <v>0</v>
      </c>
      <c r="N601" s="199" t="s">
        <v>391</v>
      </c>
    </row>
    <row r="602" spans="1:14" x14ac:dyDescent="0.2">
      <c r="A602" s="183" t="s">
        <v>47</v>
      </c>
      <c r="B602" s="184" t="s">
        <v>66</v>
      </c>
      <c r="C602" s="184"/>
      <c r="D602" s="185" t="str">
        <f t="shared" ref="D602:D613" si="52">D601</f>
        <v>****</v>
      </c>
      <c r="E602" s="185">
        <f t="shared" ref="E602:E613" si="53">E601</f>
        <v>44</v>
      </c>
      <c r="F602" s="185"/>
      <c r="G602" s="185" t="str">
        <f t="shared" ref="G602:G613" si="54">G601</f>
        <v>PLAN 3</v>
      </c>
      <c r="H602" s="186" t="str">
        <f t="shared" ref="H602:H613" si="55">H601</f>
        <v>ELV BC</v>
      </c>
      <c r="I602" s="197">
        <f>SUMIFS('SAGE IMPORT'!Y:Y,'SAGE IMPORT'!A:A,'SLAB-ROWS'!G602,'SAGE IMPORT'!B:B,'SLAB-ROWS'!H602,'SAGE IMPORT'!C:C,'SLAB-ROWS'!A602)</f>
        <v>6741</v>
      </c>
      <c r="J602" s="198">
        <f>SUMIFS('SAGE IMPORT'!K:K,'SAGE IMPORT'!A:A,'SLAB-ROWS'!G602,'SAGE IMPORT'!B:B,'SLAB-ROWS'!H602,'SAGE IMPORT'!C:C,'SLAB-ROWS'!A602)</f>
        <v>0</v>
      </c>
      <c r="K602" s="199">
        <f>SUMIFS('SAGE IMPORT'!Q:Q,'SAGE IMPORT'!A:A,'SLAB-ROWS'!G602,'SAGE IMPORT'!B:B,'SLAB-ROWS'!H602,'SAGE IMPORT'!C:C,'SLAB-ROWS'!A602)</f>
        <v>63.410000000000004</v>
      </c>
      <c r="L602" s="199" t="s">
        <v>395</v>
      </c>
      <c r="M602" s="205">
        <f>SUMIFS('SAGE IMPORT'!E:E,'SAGE IMPORT'!A:A,'SLAB-ROWS'!G602,'SAGE IMPORT'!B:B,'SLAB-ROWS'!H602,'SAGE IMPORT'!C:C,'SLAB-ROWS'!A602)</f>
        <v>63.410000000000004</v>
      </c>
      <c r="N602" s="199" t="s">
        <v>395</v>
      </c>
    </row>
    <row r="603" spans="1:14" x14ac:dyDescent="0.2">
      <c r="A603" s="183"/>
      <c r="B603" s="451" t="s">
        <v>622</v>
      </c>
      <c r="C603" s="452"/>
      <c r="D603" s="453"/>
      <c r="E603" s="453"/>
      <c r="F603" s="453"/>
      <c r="G603" s="453" t="str">
        <f t="shared" si="54"/>
        <v>PLAN 3</v>
      </c>
      <c r="H603" s="454" t="str">
        <f t="shared" si="55"/>
        <v>ELV BC</v>
      </c>
      <c r="I603" s="455"/>
      <c r="J603" s="456"/>
      <c r="K603" s="457">
        <f>SUMIFS('SAGE IMPORT'!Q:Q,'SAGE IMPORT'!A:A,'SLAB-ROWS'!G603,'SAGE IMPORT'!B:B,'SLAB-ROWS'!H603,'SAGE IMPORT'!D:D,'SLAB-ROWS'!B603)</f>
        <v>3.42</v>
      </c>
      <c r="L603" s="457" t="s">
        <v>395</v>
      </c>
      <c r="M603" s="458"/>
      <c r="N603" s="457"/>
    </row>
    <row r="604" spans="1:14" x14ac:dyDescent="0.2">
      <c r="A604" s="183" t="s">
        <v>48</v>
      </c>
      <c r="B604" s="184" t="s">
        <v>67</v>
      </c>
      <c r="C604" s="184"/>
      <c r="D604" s="185" t="str">
        <f>D602</f>
        <v>****</v>
      </c>
      <c r="E604" s="185">
        <f>E602</f>
        <v>44</v>
      </c>
      <c r="F604" s="185"/>
      <c r="G604" s="185" t="str">
        <f>G602</f>
        <v>PLAN 3</v>
      </c>
      <c r="H604" s="186" t="str">
        <f>H602</f>
        <v>ELV BC</v>
      </c>
      <c r="I604" s="197">
        <f>SUMIFS('SAGE IMPORT'!Y:Y,'SAGE IMPORT'!A:A,'SLAB-ROWS'!G604,'SAGE IMPORT'!B:B,'SLAB-ROWS'!H604,'SAGE IMPORT'!C:C,'SLAB-ROWS'!A604)</f>
        <v>46</v>
      </c>
      <c r="J604" s="198">
        <f>SUMIFS('SAGE IMPORT'!K:K,'SAGE IMPORT'!A:A,'SLAB-ROWS'!G604,'SAGE IMPORT'!B:B,'SLAB-ROWS'!H604,'SAGE IMPORT'!C:C,'SLAB-ROWS'!A604)</f>
        <v>0</v>
      </c>
      <c r="K604" s="199">
        <f>SUMIFS('SAGE IMPORT'!Q:Q,'SAGE IMPORT'!A:A,'SLAB-ROWS'!G604,'SAGE IMPORT'!B:B,'SLAB-ROWS'!H604,'SAGE IMPORT'!C:C,'SLAB-ROWS'!A604)</f>
        <v>6.42</v>
      </c>
      <c r="L604" s="199" t="s">
        <v>391</v>
      </c>
      <c r="M604" s="205">
        <f>SUMIFS('SAGE IMPORT'!E:E,'SAGE IMPORT'!A:A,'SLAB-ROWS'!G604,'SAGE IMPORT'!B:B,'SLAB-ROWS'!H604,'SAGE IMPORT'!C:C,'SLAB-ROWS'!A604)</f>
        <v>6.42</v>
      </c>
      <c r="N604" s="199" t="s">
        <v>391</v>
      </c>
    </row>
    <row r="605" spans="1:14" x14ac:dyDescent="0.2">
      <c r="A605" s="183" t="s">
        <v>146</v>
      </c>
      <c r="B605" s="184" t="s">
        <v>147</v>
      </c>
      <c r="C605" s="184"/>
      <c r="D605" s="185" t="str">
        <f t="shared" si="52"/>
        <v>****</v>
      </c>
      <c r="E605" s="185">
        <f t="shared" si="53"/>
        <v>44</v>
      </c>
      <c r="F605" s="185"/>
      <c r="G605" s="185" t="str">
        <f t="shared" si="54"/>
        <v>PLAN 3</v>
      </c>
      <c r="H605" s="186" t="str">
        <f t="shared" si="55"/>
        <v>ELV BC</v>
      </c>
      <c r="I605" s="197">
        <f>SUMIFS('SAGE IMPORT'!Y:Y,'SAGE IMPORT'!A:A,'SLAB-ROWS'!G605,'SAGE IMPORT'!B:B,'SLAB-ROWS'!H605,'SAGE IMPORT'!C:C,'SLAB-ROWS'!A605)</f>
        <v>0</v>
      </c>
      <c r="J605" s="198">
        <f>SUMIFS('SAGE IMPORT'!K:K,'SAGE IMPORT'!A:A,'SLAB-ROWS'!G605,'SAGE IMPORT'!B:B,'SLAB-ROWS'!H605,'SAGE IMPORT'!C:C,'SLAB-ROWS'!A605)</f>
        <v>0</v>
      </c>
      <c r="K605" s="199">
        <f>SUMIFS('SAGE IMPORT'!Q:Q,'SAGE IMPORT'!A:A,'SLAB-ROWS'!G605,'SAGE IMPORT'!B:B,'SLAB-ROWS'!H605,'SAGE IMPORT'!C:C,'SLAB-ROWS'!A605)</f>
        <v>0</v>
      </c>
      <c r="L605" s="199" t="s">
        <v>393</v>
      </c>
      <c r="M605" s="205">
        <f>SUMIFS('SAGE IMPORT'!E:E,'SAGE IMPORT'!A:A,'SLAB-ROWS'!G605,'SAGE IMPORT'!B:B,'SLAB-ROWS'!H605,'SAGE IMPORT'!C:C,'SLAB-ROWS'!A605)</f>
        <v>0</v>
      </c>
      <c r="N605" s="199" t="s">
        <v>393</v>
      </c>
    </row>
    <row r="606" spans="1:14" x14ac:dyDescent="0.2">
      <c r="A606" s="183" t="s">
        <v>148</v>
      </c>
      <c r="B606" s="184" t="s">
        <v>149</v>
      </c>
      <c r="C606" s="184"/>
      <c r="D606" s="185" t="str">
        <f t="shared" si="52"/>
        <v>****</v>
      </c>
      <c r="E606" s="185">
        <f t="shared" si="53"/>
        <v>44</v>
      </c>
      <c r="F606" s="185"/>
      <c r="G606" s="185" t="str">
        <f t="shared" si="54"/>
        <v>PLAN 3</v>
      </c>
      <c r="H606" s="186" t="str">
        <f t="shared" si="55"/>
        <v>ELV BC</v>
      </c>
      <c r="I606" s="197">
        <f>SUMIFS('SAGE IMPORT'!Y:Y,'SAGE IMPORT'!A:A,'SLAB-ROWS'!G606,'SAGE IMPORT'!B:B,'SLAB-ROWS'!H606,'SAGE IMPORT'!C:C,'SLAB-ROWS'!A606)</f>
        <v>0</v>
      </c>
      <c r="J606" s="198">
        <f>SUMIFS('SAGE IMPORT'!K:K,'SAGE IMPORT'!A:A,'SLAB-ROWS'!G606,'SAGE IMPORT'!B:B,'SLAB-ROWS'!H606,'SAGE IMPORT'!C:C,'SLAB-ROWS'!A606)</f>
        <v>0</v>
      </c>
      <c r="K606" s="199">
        <f>SUMIFS('SAGE IMPORT'!Q:Q,'SAGE IMPORT'!A:A,'SLAB-ROWS'!G606,'SAGE IMPORT'!B:B,'SLAB-ROWS'!H606,'SAGE IMPORT'!C:C,'SLAB-ROWS'!A606)</f>
        <v>0</v>
      </c>
      <c r="L606" s="199" t="s">
        <v>391</v>
      </c>
      <c r="M606" s="205">
        <f>SUMIFS('SAGE IMPORT'!E:E,'SAGE IMPORT'!A:A,'SLAB-ROWS'!G606,'SAGE IMPORT'!B:B,'SLAB-ROWS'!H606,'SAGE IMPORT'!C:C,'SLAB-ROWS'!A606)</f>
        <v>0</v>
      </c>
      <c r="N606" s="199" t="s">
        <v>391</v>
      </c>
    </row>
    <row r="607" spans="1:14" x14ac:dyDescent="0.2">
      <c r="A607" s="183" t="s">
        <v>150</v>
      </c>
      <c r="B607" s="184" t="s">
        <v>151</v>
      </c>
      <c r="C607" s="184"/>
      <c r="D607" s="185" t="str">
        <f t="shared" si="52"/>
        <v>****</v>
      </c>
      <c r="E607" s="185">
        <f t="shared" si="53"/>
        <v>44</v>
      </c>
      <c r="F607" s="185"/>
      <c r="G607" s="185" t="str">
        <f t="shared" si="54"/>
        <v>PLAN 3</v>
      </c>
      <c r="H607" s="186" t="str">
        <f t="shared" si="55"/>
        <v>ELV BC</v>
      </c>
      <c r="I607" s="197">
        <f>SUMIFS('SAGE IMPORT'!Y:Y,'SAGE IMPORT'!A:A,'SLAB-ROWS'!G607,'SAGE IMPORT'!B:B,'SLAB-ROWS'!H607,'SAGE IMPORT'!C:C,'SLAB-ROWS'!A607)</f>
        <v>0</v>
      </c>
      <c r="J607" s="198">
        <f>SUMIFS('SAGE IMPORT'!K:K,'SAGE IMPORT'!A:A,'SLAB-ROWS'!G607,'SAGE IMPORT'!B:B,'SLAB-ROWS'!H607,'SAGE IMPORT'!C:C,'SLAB-ROWS'!A607)</f>
        <v>0</v>
      </c>
      <c r="K607" s="199">
        <f>SUMIFS('SAGE IMPORT'!Q:Q,'SAGE IMPORT'!A:A,'SLAB-ROWS'!G607,'SAGE IMPORT'!B:B,'SLAB-ROWS'!H607,'SAGE IMPORT'!C:C,'SLAB-ROWS'!A607)</f>
        <v>0</v>
      </c>
      <c r="L607" s="199" t="s">
        <v>391</v>
      </c>
      <c r="M607" s="205">
        <f>SUMIFS('SAGE IMPORT'!E:E,'SAGE IMPORT'!A:A,'SLAB-ROWS'!G607,'SAGE IMPORT'!B:B,'SLAB-ROWS'!H607,'SAGE IMPORT'!C:C,'SLAB-ROWS'!A607)</f>
        <v>0</v>
      </c>
      <c r="N607" s="199" t="s">
        <v>391</v>
      </c>
    </row>
    <row r="608" spans="1:14" x14ac:dyDescent="0.2">
      <c r="A608" s="183" t="s">
        <v>55</v>
      </c>
      <c r="B608" s="184" t="s">
        <v>56</v>
      </c>
      <c r="C608" s="184"/>
      <c r="D608" s="185" t="str">
        <f t="shared" si="52"/>
        <v>****</v>
      </c>
      <c r="E608" s="185">
        <f t="shared" si="53"/>
        <v>44</v>
      </c>
      <c r="F608" s="185"/>
      <c r="G608" s="185" t="str">
        <f t="shared" si="54"/>
        <v>PLAN 3</v>
      </c>
      <c r="H608" s="186" t="str">
        <f t="shared" si="55"/>
        <v>ELV BC</v>
      </c>
      <c r="I608" s="197">
        <f>SUMIFS('SAGE IMPORT'!Y:Y,'SAGE IMPORT'!A:A,'SLAB-ROWS'!G608,'SAGE IMPORT'!B:B,'SLAB-ROWS'!H608,'SAGE IMPORT'!C:C,'SLAB-ROWS'!A608)</f>
        <v>412</v>
      </c>
      <c r="J608" s="198">
        <f>SUMIFS('SAGE IMPORT'!K:K,'SAGE IMPORT'!A:A,'SLAB-ROWS'!G608,'SAGE IMPORT'!B:B,'SLAB-ROWS'!H608,'SAGE IMPORT'!C:C,'SLAB-ROWS'!A608)</f>
        <v>0</v>
      </c>
      <c r="K608" s="199">
        <f>SUMIFS('SAGE IMPORT'!Q:Q,'SAGE IMPORT'!A:A,'SLAB-ROWS'!G608,'SAGE IMPORT'!B:B,'SLAB-ROWS'!H608,'SAGE IMPORT'!C:C,'SLAB-ROWS'!A608)</f>
        <v>0</v>
      </c>
      <c r="L608" s="199" t="s">
        <v>395</v>
      </c>
      <c r="M608" s="205">
        <f>SUMIFS('SAGE IMPORT'!E:E,'SAGE IMPORT'!A:A,'SLAB-ROWS'!G608,'SAGE IMPORT'!B:B,'SLAB-ROWS'!H608,'SAGE IMPORT'!C:C,'SLAB-ROWS'!A608)</f>
        <v>63.41</v>
      </c>
      <c r="N608" s="199" t="s">
        <v>395</v>
      </c>
    </row>
    <row r="609" spans="1:14" x14ac:dyDescent="0.2">
      <c r="A609" s="183" t="s">
        <v>152</v>
      </c>
      <c r="B609" s="184" t="s">
        <v>153</v>
      </c>
      <c r="C609" s="184"/>
      <c r="D609" s="185" t="str">
        <f t="shared" si="52"/>
        <v>****</v>
      </c>
      <c r="E609" s="185">
        <f t="shared" si="53"/>
        <v>44</v>
      </c>
      <c r="F609" s="185"/>
      <c r="G609" s="185" t="str">
        <f t="shared" si="54"/>
        <v>PLAN 3</v>
      </c>
      <c r="H609" s="186" t="str">
        <f t="shared" si="55"/>
        <v>ELV BC</v>
      </c>
      <c r="I609" s="197">
        <f>SUMIFS('SAGE IMPORT'!Y:Y,'SAGE IMPORT'!A:A,'SLAB-ROWS'!G609,'SAGE IMPORT'!B:B,'SLAB-ROWS'!H609,'SAGE IMPORT'!C:C,'SLAB-ROWS'!A609)</f>
        <v>0</v>
      </c>
      <c r="J609" s="198">
        <f>SUMIFS('SAGE IMPORT'!K:K,'SAGE IMPORT'!A:A,'SLAB-ROWS'!G609,'SAGE IMPORT'!B:B,'SLAB-ROWS'!H609,'SAGE IMPORT'!C:C,'SLAB-ROWS'!A609)</f>
        <v>0</v>
      </c>
      <c r="K609" s="199">
        <f>SUMIFS('SAGE IMPORT'!Q:Q,'SAGE IMPORT'!A:A,'SLAB-ROWS'!G609,'SAGE IMPORT'!B:B,'SLAB-ROWS'!H609,'SAGE IMPORT'!C:C,'SLAB-ROWS'!A609)</f>
        <v>0</v>
      </c>
      <c r="L609" s="199" t="s">
        <v>399</v>
      </c>
      <c r="M609" s="205">
        <f>SUMIFS('SAGE IMPORT'!E:E,'SAGE IMPORT'!A:A,'SLAB-ROWS'!G609,'SAGE IMPORT'!B:B,'SLAB-ROWS'!H609,'SAGE IMPORT'!C:C,'SLAB-ROWS'!A609)</f>
        <v>0</v>
      </c>
      <c r="N609" s="199" t="s">
        <v>399</v>
      </c>
    </row>
    <row r="610" spans="1:14" x14ac:dyDescent="0.2">
      <c r="A610" s="183"/>
      <c r="B610" s="184"/>
      <c r="C610" s="184"/>
      <c r="D610" s="185" t="str">
        <f t="shared" si="52"/>
        <v>****</v>
      </c>
      <c r="E610" s="185">
        <f t="shared" si="53"/>
        <v>44</v>
      </c>
      <c r="F610" s="185"/>
      <c r="G610" s="185" t="str">
        <f t="shared" si="54"/>
        <v>PLAN 3</v>
      </c>
      <c r="H610" s="186" t="str">
        <f t="shared" si="55"/>
        <v>ELV BC</v>
      </c>
      <c r="I610" s="197">
        <f>SUMIFS('SAGE IMPORT'!Y:Y,'SAGE IMPORT'!A:A,'SLAB-ROWS'!G610,'SAGE IMPORT'!B:B,'SLAB-ROWS'!H610,'SAGE IMPORT'!C:C,'SLAB-ROWS'!A610)</f>
        <v>0</v>
      </c>
      <c r="J610" s="198">
        <f>SUMIFS('SAGE IMPORT'!K:K,'SAGE IMPORT'!A:A,'SLAB-ROWS'!G610,'SAGE IMPORT'!B:B,'SLAB-ROWS'!H610,'SAGE IMPORT'!C:C,'SLAB-ROWS'!A610)</f>
        <v>0</v>
      </c>
      <c r="K610" s="199">
        <f>SUMIFS('SAGE IMPORT'!Q:Q,'SAGE IMPORT'!A:A,'SLAB-ROWS'!G610,'SAGE IMPORT'!B:B,'SLAB-ROWS'!H610,'SAGE IMPORT'!C:C,'SLAB-ROWS'!A610)</f>
        <v>0</v>
      </c>
      <c r="L610" s="199"/>
      <c r="M610" s="205">
        <f>SUMIFS('SAGE IMPORT'!E:E,'SAGE IMPORT'!A:A,'SLAB-ROWS'!G610,'SAGE IMPORT'!B:B,'SLAB-ROWS'!H610,'SAGE IMPORT'!C:C,'SLAB-ROWS'!A610)</f>
        <v>0</v>
      </c>
      <c r="N610" s="199"/>
    </row>
    <row r="611" spans="1:14" x14ac:dyDescent="0.2">
      <c r="A611" s="183" t="s">
        <v>49</v>
      </c>
      <c r="B611" s="184" t="s">
        <v>50</v>
      </c>
      <c r="C611" s="184"/>
      <c r="D611" s="185" t="str">
        <f t="shared" si="52"/>
        <v>****</v>
      </c>
      <c r="E611" s="185">
        <f t="shared" si="53"/>
        <v>44</v>
      </c>
      <c r="F611" s="185"/>
      <c r="G611" s="185" t="str">
        <f t="shared" si="54"/>
        <v>PLAN 3</v>
      </c>
      <c r="H611" s="186" t="str">
        <f t="shared" si="55"/>
        <v>ELV BC</v>
      </c>
      <c r="I611" s="197">
        <f>SUMIFS('SAGE IMPORT'!Y:Y,'SAGE IMPORT'!A:A,'SLAB-ROWS'!G611,'SAGE IMPORT'!B:B,'SLAB-ROWS'!H611,'SAGE IMPORT'!C:C,'SLAB-ROWS'!A611)</f>
        <v>35</v>
      </c>
      <c r="J611" s="198">
        <f>SUMIFS('SAGE IMPORT'!K:K,'SAGE IMPORT'!A:A,'SLAB-ROWS'!G611,'SAGE IMPORT'!B:B,'SLAB-ROWS'!H611,'SAGE IMPORT'!C:C,'SLAB-ROWS'!A611)</f>
        <v>0.8</v>
      </c>
      <c r="K611" s="199">
        <f>SUMIFS('SAGE IMPORT'!Q:Q,'SAGE IMPORT'!A:A,'SLAB-ROWS'!G611,'SAGE IMPORT'!B:B,'SLAB-ROWS'!H611,'SAGE IMPORT'!C:C,'SLAB-ROWS'!A611)</f>
        <v>1605.02</v>
      </c>
      <c r="L611" s="199" t="s">
        <v>391</v>
      </c>
      <c r="M611" s="205">
        <f>SUMIFS('SAGE IMPORT'!E:E,'SAGE IMPORT'!A:A,'SLAB-ROWS'!G611,'SAGE IMPORT'!B:B,'SLAB-ROWS'!H611,'SAGE IMPORT'!C:C,'SLAB-ROWS'!A611)</f>
        <v>1605.02</v>
      </c>
      <c r="N611" s="199" t="s">
        <v>391</v>
      </c>
    </row>
    <row r="612" spans="1:14" x14ac:dyDescent="0.2">
      <c r="A612" s="183" t="s">
        <v>51</v>
      </c>
      <c r="B612" s="184" t="s">
        <v>52</v>
      </c>
      <c r="C612" s="184"/>
      <c r="D612" s="185" t="str">
        <f t="shared" si="52"/>
        <v>****</v>
      </c>
      <c r="E612" s="185">
        <f t="shared" si="53"/>
        <v>44</v>
      </c>
      <c r="F612" s="185"/>
      <c r="G612" s="185" t="str">
        <f t="shared" si="54"/>
        <v>PLAN 3</v>
      </c>
      <c r="H612" s="186" t="str">
        <f t="shared" si="55"/>
        <v>ELV BC</v>
      </c>
      <c r="I612" s="197">
        <f>SUMIFS('SAGE IMPORT'!Y:Y,'SAGE IMPORT'!A:A,'SLAB-ROWS'!G612,'SAGE IMPORT'!B:B,'SLAB-ROWS'!H612,'SAGE IMPORT'!C:C,'SLAB-ROWS'!A612)</f>
        <v>80</v>
      </c>
      <c r="J612" s="198">
        <f>SUMIFS('SAGE IMPORT'!K:K,'SAGE IMPORT'!A:A,'SLAB-ROWS'!G612,'SAGE IMPORT'!B:B,'SLAB-ROWS'!H612,'SAGE IMPORT'!C:C,'SLAB-ROWS'!A612)</f>
        <v>2.0099999999999998</v>
      </c>
      <c r="K612" s="199">
        <f>SUMIFS('SAGE IMPORT'!Q:Q,'SAGE IMPORT'!A:A,'SLAB-ROWS'!G612,'SAGE IMPORT'!B:B,'SLAB-ROWS'!H612,'SAGE IMPORT'!C:C,'SLAB-ROWS'!A612)</f>
        <v>1605.02</v>
      </c>
      <c r="L612" s="199" t="s">
        <v>391</v>
      </c>
      <c r="M612" s="205">
        <f>SUMIFS('SAGE IMPORT'!E:E,'SAGE IMPORT'!A:A,'SLAB-ROWS'!G612,'SAGE IMPORT'!B:B,'SLAB-ROWS'!H612,'SAGE IMPORT'!C:C,'SLAB-ROWS'!A612)</f>
        <v>1605.02</v>
      </c>
      <c r="N612" s="199" t="s">
        <v>391</v>
      </c>
    </row>
    <row r="613" spans="1:14" x14ac:dyDescent="0.2">
      <c r="A613" s="183" t="s">
        <v>53</v>
      </c>
      <c r="B613" s="184" t="s">
        <v>54</v>
      </c>
      <c r="C613" s="184"/>
      <c r="D613" s="185" t="str">
        <f t="shared" si="52"/>
        <v>****</v>
      </c>
      <c r="E613" s="185">
        <f t="shared" si="53"/>
        <v>44</v>
      </c>
      <c r="F613" s="185"/>
      <c r="G613" s="185" t="str">
        <f t="shared" si="54"/>
        <v>PLAN 3</v>
      </c>
      <c r="H613" s="186" t="str">
        <f t="shared" si="55"/>
        <v>ELV BC</v>
      </c>
      <c r="I613" s="197">
        <f>SUMIFS('SAGE IMPORT'!Y:Y,'SAGE IMPORT'!A:A,'SLAB-ROWS'!G613,'SAGE IMPORT'!B:B,'SLAB-ROWS'!H613,'SAGE IMPORT'!C:C,'SLAB-ROWS'!A613)</f>
        <v>35</v>
      </c>
      <c r="J613" s="198">
        <f>SUMIFS('SAGE IMPORT'!K:K,'SAGE IMPORT'!A:A,'SLAB-ROWS'!G613,'SAGE IMPORT'!B:B,'SLAB-ROWS'!H613,'SAGE IMPORT'!C:C,'SLAB-ROWS'!A613)</f>
        <v>0.8</v>
      </c>
      <c r="K613" s="199">
        <f>SUMIFS('SAGE IMPORT'!Q:Q,'SAGE IMPORT'!A:A,'SLAB-ROWS'!G613,'SAGE IMPORT'!B:B,'SLAB-ROWS'!H613,'SAGE IMPORT'!C:C,'SLAB-ROWS'!A613)</f>
        <v>1605.02</v>
      </c>
      <c r="L613" s="199" t="s">
        <v>391</v>
      </c>
      <c r="M613" s="205">
        <f>SUMIFS('SAGE IMPORT'!E:E,'SAGE IMPORT'!A:A,'SLAB-ROWS'!G613,'SAGE IMPORT'!B:B,'SLAB-ROWS'!H613,'SAGE IMPORT'!C:C,'SLAB-ROWS'!A613)</f>
        <v>1605.02</v>
      </c>
      <c r="N613" s="199" t="s">
        <v>391</v>
      </c>
    </row>
    <row r="614" spans="1:14" x14ac:dyDescent="0.2">
      <c r="A614" s="183"/>
      <c r="B614" s="184"/>
      <c r="C614" s="184"/>
      <c r="D614" s="184"/>
      <c r="E614" s="184"/>
      <c r="F614" s="184"/>
      <c r="G614" s="184"/>
      <c r="H614" s="184"/>
      <c r="I614" s="197">
        <f>SUMIFS('SAGE IMPORT'!Y:Y,'SAGE IMPORT'!A:A,'SLAB-ROWS'!G614,'SAGE IMPORT'!B:B,'SLAB-ROWS'!H614,'SAGE IMPORT'!C:C,'SLAB-ROWS'!A614)</f>
        <v>0</v>
      </c>
      <c r="J614" s="198">
        <f>SUMIFS('SAGE IMPORT'!K:K,'SAGE IMPORT'!A:A,'SLAB-ROWS'!G614,'SAGE IMPORT'!B:B,'SLAB-ROWS'!H614,'SAGE IMPORT'!C:C,'SLAB-ROWS'!A614)</f>
        <v>0</v>
      </c>
      <c r="K614" s="199">
        <f>SUMIFS('SAGE IMPORT'!Q:Q,'SAGE IMPORT'!A:A,'SLAB-ROWS'!G614,'SAGE IMPORT'!B:B,'SLAB-ROWS'!H614,'SAGE IMPORT'!C:C,'SLAB-ROWS'!A614)</f>
        <v>0</v>
      </c>
      <c r="L614" s="199"/>
      <c r="M614" s="205">
        <f>SUMIFS('SAGE IMPORT'!E:E,'SAGE IMPORT'!A:A,'SLAB-ROWS'!G614,'SAGE IMPORT'!B:B,'SLAB-ROWS'!H614,'SAGE IMPORT'!C:C,'SLAB-ROWS'!A614)</f>
        <v>0</v>
      </c>
      <c r="N614" s="199"/>
    </row>
    <row r="615" spans="1:14" ht="12" x14ac:dyDescent="0.25">
      <c r="C615" s="200" t="s">
        <v>74</v>
      </c>
      <c r="D615" s="200"/>
      <c r="E615" s="200"/>
      <c r="F615" s="200"/>
      <c r="G615" s="200"/>
      <c r="H615" s="200"/>
      <c r="I615" s="201">
        <f>SUM(I531:I614)</f>
        <v>13887</v>
      </c>
      <c r="J615" s="202"/>
      <c r="K615" s="202"/>
      <c r="L615" s="202"/>
      <c r="M615" s="205">
        <f>SUMIFS('SAGE IMPORT'!E:E,'SAGE IMPORT'!A:A,'SLAB-ROWS'!G615,'SAGE IMPORT'!B:B,'SLAB-ROWS'!H615,'SAGE IMPORT'!C:C,'SLAB-ROWS'!A615)</f>
        <v>0</v>
      </c>
      <c r="N615" s="202"/>
    </row>
    <row r="616" spans="1:14" ht="12" x14ac:dyDescent="0.25">
      <c r="C616" s="200" t="s">
        <v>75</v>
      </c>
      <c r="D616" s="200"/>
      <c r="E616" s="200"/>
      <c r="F616" s="200"/>
      <c r="G616" s="200"/>
      <c r="H616" s="200"/>
      <c r="I616" s="203">
        <f>SUMIFS('SAGE IMPORT'!Y:Y,'SAGE IMPORT'!A:A,'SLAB-ROWS'!G530,'SAGE IMPORT'!B:B,'SLAB-ROWS'!H530)-I615</f>
        <v>0</v>
      </c>
      <c r="J616" s="202"/>
      <c r="K616" s="202"/>
      <c r="L616" s="202"/>
      <c r="M616" s="205">
        <f>SUMIFS('SAGE IMPORT'!E:E,'SAGE IMPORT'!A:A,'SLAB-ROWS'!G616,'SAGE IMPORT'!B:B,'SLAB-ROWS'!H616,'SAGE IMPORT'!C:C,'SLAB-ROWS'!A616)</f>
        <v>0</v>
      </c>
      <c r="N616" s="202"/>
    </row>
    <row r="617" spans="1:14" ht="21.75" customHeight="1" x14ac:dyDescent="0.2">
      <c r="D617" s="191" t="s">
        <v>359</v>
      </c>
      <c r="E617" s="190" t="s">
        <v>358</v>
      </c>
      <c r="F617" s="190"/>
      <c r="G617" s="191" t="s">
        <v>159</v>
      </c>
      <c r="H617" s="192" t="s">
        <v>357</v>
      </c>
      <c r="I617" s="194" t="s">
        <v>383</v>
      </c>
      <c r="J617" s="194" t="s">
        <v>356</v>
      </c>
      <c r="K617" s="194" t="s">
        <v>355</v>
      </c>
      <c r="L617" s="194"/>
      <c r="M617" s="194" t="s">
        <v>394</v>
      </c>
      <c r="N617" s="194"/>
    </row>
    <row r="618" spans="1:14" x14ac:dyDescent="0.2">
      <c r="D618" s="195" t="str">
        <f>'START-SLABS'!A16</f>
        <v>****</v>
      </c>
      <c r="E618" s="195">
        <f>'START-SLABS'!C16</f>
        <v>0</v>
      </c>
      <c r="F618" s="195">
        <f>'START-SLABS'!D16</f>
        <v>0</v>
      </c>
      <c r="G618" s="195">
        <f>'START-SLABS'!F16</f>
        <v>0</v>
      </c>
      <c r="H618" s="195">
        <f>'START-SLABS'!G16</f>
        <v>0</v>
      </c>
      <c r="I618" s="196"/>
      <c r="J618" s="196"/>
      <c r="K618" s="196"/>
      <c r="L618" s="196"/>
      <c r="M618" s="196"/>
      <c r="N618" s="196"/>
    </row>
    <row r="619" spans="1:14" x14ac:dyDescent="0.2">
      <c r="A619" s="183" t="s">
        <v>16</v>
      </c>
      <c r="B619" s="184" t="s">
        <v>17</v>
      </c>
      <c r="C619" s="184"/>
      <c r="D619" s="185" t="str">
        <f>D618</f>
        <v>****</v>
      </c>
      <c r="E619" s="185">
        <f>E618</f>
        <v>0</v>
      </c>
      <c r="F619" s="185"/>
      <c r="G619" s="185">
        <f>G618</f>
        <v>0</v>
      </c>
      <c r="H619" s="186">
        <f>H618</f>
        <v>0</v>
      </c>
      <c r="I619" s="197">
        <f>SUMIFS('SAGE IMPORT'!Y:Y,'SAGE IMPORT'!A:A,'SLAB-ROWS'!G619,'SAGE IMPORT'!B:B,'SLAB-ROWS'!H619,'SAGE IMPORT'!C:C,'SLAB-ROWS'!A619)</f>
        <v>0</v>
      </c>
      <c r="J619" s="198">
        <f>SUMIFS('SAGE IMPORT'!K:K,'SAGE IMPORT'!A:A,'SLAB-ROWS'!G619,'SAGE IMPORT'!B:B,'SLAB-ROWS'!H619,'SAGE IMPORT'!C:C,'SLAB-ROWS'!A619)</f>
        <v>0</v>
      </c>
      <c r="K619" s="199">
        <f>SUMIFS('SAGE IMPORT'!Q:Q,'SAGE IMPORT'!A:A,'SLAB-ROWS'!G619,'SAGE IMPORT'!B:B,'SLAB-ROWS'!H619,'SAGE IMPORT'!C:C,'SLAB-ROWS'!A619)</f>
        <v>0</v>
      </c>
      <c r="L619" s="199" t="s">
        <v>391</v>
      </c>
      <c r="M619" s="205">
        <f>SUMIFS('SAGE IMPORT'!E:E,'SAGE IMPORT'!A:A,'SLAB-ROWS'!G619,'SAGE IMPORT'!B:B,'SLAB-ROWS'!H619,'SAGE IMPORT'!C:C,'SLAB-ROWS'!A619)</f>
        <v>0</v>
      </c>
      <c r="N619" s="199" t="s">
        <v>391</v>
      </c>
    </row>
    <row r="620" spans="1:14" x14ac:dyDescent="0.2">
      <c r="A620" s="183" t="s">
        <v>78</v>
      </c>
      <c r="B620" s="184" t="s">
        <v>81</v>
      </c>
      <c r="C620" s="184"/>
      <c r="D620" s="185" t="str">
        <f t="shared" ref="D620:D689" si="56">D619</f>
        <v>****</v>
      </c>
      <c r="E620" s="185">
        <f t="shared" ref="E620:E689" si="57">E619</f>
        <v>0</v>
      </c>
      <c r="F620" s="185"/>
      <c r="G620" s="185">
        <f t="shared" ref="G620:G689" si="58">G619</f>
        <v>0</v>
      </c>
      <c r="H620" s="186">
        <f t="shared" ref="H620:H689" si="59">H619</f>
        <v>0</v>
      </c>
      <c r="I620" s="197">
        <f>SUMIFS('SAGE IMPORT'!Y:Y,'SAGE IMPORT'!A:A,'SLAB-ROWS'!G620,'SAGE IMPORT'!B:B,'SLAB-ROWS'!H620,'SAGE IMPORT'!C:C,'SLAB-ROWS'!A620)</f>
        <v>0</v>
      </c>
      <c r="J620" s="198">
        <f>SUMIFS('SAGE IMPORT'!K:K,'SAGE IMPORT'!A:A,'SLAB-ROWS'!G620,'SAGE IMPORT'!B:B,'SLAB-ROWS'!H620,'SAGE IMPORT'!C:C,'SLAB-ROWS'!A620)</f>
        <v>0</v>
      </c>
      <c r="K620" s="199">
        <f>SUMIFS('SAGE IMPORT'!Q:Q,'SAGE IMPORT'!A:A,'SLAB-ROWS'!G620,'SAGE IMPORT'!B:B,'SLAB-ROWS'!H620,'SAGE IMPORT'!C:C,'SLAB-ROWS'!A620)</f>
        <v>0</v>
      </c>
      <c r="L620" s="199" t="s">
        <v>391</v>
      </c>
      <c r="M620" s="205">
        <f>SUMIFS('SAGE IMPORT'!E:E,'SAGE IMPORT'!A:A,'SLAB-ROWS'!G620,'SAGE IMPORT'!B:B,'SLAB-ROWS'!H620,'SAGE IMPORT'!C:C,'SLAB-ROWS'!A620)</f>
        <v>0</v>
      </c>
      <c r="N620" s="199" t="s">
        <v>391</v>
      </c>
    </row>
    <row r="621" spans="1:14" x14ac:dyDescent="0.2">
      <c r="A621" s="183" t="s">
        <v>79</v>
      </c>
      <c r="B621" s="184" t="s">
        <v>82</v>
      </c>
      <c r="C621" s="184"/>
      <c r="D621" s="185" t="str">
        <f t="shared" si="56"/>
        <v>****</v>
      </c>
      <c r="E621" s="185">
        <f t="shared" si="57"/>
        <v>0</v>
      </c>
      <c r="F621" s="185"/>
      <c r="G621" s="185">
        <f t="shared" si="58"/>
        <v>0</v>
      </c>
      <c r="H621" s="186">
        <f t="shared" si="59"/>
        <v>0</v>
      </c>
      <c r="I621" s="197">
        <f>SUMIFS('SAGE IMPORT'!Y:Y,'SAGE IMPORT'!A:A,'SLAB-ROWS'!G621,'SAGE IMPORT'!B:B,'SLAB-ROWS'!H621,'SAGE IMPORT'!C:C,'SLAB-ROWS'!A621)</f>
        <v>0</v>
      </c>
      <c r="J621" s="198">
        <f>SUMIFS('SAGE IMPORT'!K:K,'SAGE IMPORT'!A:A,'SLAB-ROWS'!G621,'SAGE IMPORT'!B:B,'SLAB-ROWS'!H621,'SAGE IMPORT'!C:C,'SLAB-ROWS'!A621)</f>
        <v>0</v>
      </c>
      <c r="K621" s="199">
        <f>SUMIFS('SAGE IMPORT'!Q:Q,'SAGE IMPORT'!A:A,'SLAB-ROWS'!G621,'SAGE IMPORT'!B:B,'SLAB-ROWS'!H621,'SAGE IMPORT'!C:C,'SLAB-ROWS'!A621)</f>
        <v>0</v>
      </c>
      <c r="L621" s="199" t="s">
        <v>391</v>
      </c>
      <c r="M621" s="205">
        <f>SUMIFS('SAGE IMPORT'!E:E,'SAGE IMPORT'!A:A,'SLAB-ROWS'!G621,'SAGE IMPORT'!B:B,'SLAB-ROWS'!H621,'SAGE IMPORT'!C:C,'SLAB-ROWS'!A621)</f>
        <v>0</v>
      </c>
      <c r="N621" s="199" t="s">
        <v>391</v>
      </c>
    </row>
    <row r="622" spans="1:14" x14ac:dyDescent="0.2">
      <c r="A622" s="183" t="s">
        <v>80</v>
      </c>
      <c r="B622" s="184" t="s">
        <v>83</v>
      </c>
      <c r="C622" s="184"/>
      <c r="D622" s="185" t="str">
        <f t="shared" si="56"/>
        <v>****</v>
      </c>
      <c r="E622" s="185">
        <f t="shared" si="57"/>
        <v>0</v>
      </c>
      <c r="F622" s="185"/>
      <c r="G622" s="185">
        <f t="shared" si="58"/>
        <v>0</v>
      </c>
      <c r="H622" s="186">
        <f t="shared" si="59"/>
        <v>0</v>
      </c>
      <c r="I622" s="197">
        <f>SUMIFS('SAGE IMPORT'!Y:Y,'SAGE IMPORT'!A:A,'SLAB-ROWS'!G622,'SAGE IMPORT'!B:B,'SLAB-ROWS'!H622,'SAGE IMPORT'!C:C,'SLAB-ROWS'!A622)</f>
        <v>0</v>
      </c>
      <c r="J622" s="198">
        <f>SUMIFS('SAGE IMPORT'!K:K,'SAGE IMPORT'!A:A,'SLAB-ROWS'!G622,'SAGE IMPORT'!B:B,'SLAB-ROWS'!H622,'SAGE IMPORT'!C:C,'SLAB-ROWS'!A622)</f>
        <v>0</v>
      </c>
      <c r="K622" s="199">
        <f>SUMIFS('SAGE IMPORT'!Q:Q,'SAGE IMPORT'!A:A,'SLAB-ROWS'!G622,'SAGE IMPORT'!B:B,'SLAB-ROWS'!H622,'SAGE IMPORT'!C:C,'SLAB-ROWS'!A622)</f>
        <v>0</v>
      </c>
      <c r="L622" s="199" t="s">
        <v>391</v>
      </c>
      <c r="M622" s="205">
        <f>SUMIFS('SAGE IMPORT'!E:E,'SAGE IMPORT'!A:A,'SLAB-ROWS'!G622,'SAGE IMPORT'!B:B,'SLAB-ROWS'!H622,'SAGE IMPORT'!C:C,'SLAB-ROWS'!A622)</f>
        <v>0</v>
      </c>
      <c r="N622" s="199" t="s">
        <v>391</v>
      </c>
    </row>
    <row r="623" spans="1:14" x14ac:dyDescent="0.2">
      <c r="A623" s="183" t="s">
        <v>18</v>
      </c>
      <c r="B623" s="184" t="s">
        <v>19</v>
      </c>
      <c r="C623" s="184"/>
      <c r="D623" s="185" t="str">
        <f t="shared" si="56"/>
        <v>****</v>
      </c>
      <c r="E623" s="185">
        <f t="shared" si="57"/>
        <v>0</v>
      </c>
      <c r="F623" s="185"/>
      <c r="G623" s="185">
        <f t="shared" si="58"/>
        <v>0</v>
      </c>
      <c r="H623" s="186">
        <f t="shared" si="59"/>
        <v>0</v>
      </c>
      <c r="I623" s="197">
        <f>SUMIFS('SAGE IMPORT'!Y:Y,'SAGE IMPORT'!A:A,'SLAB-ROWS'!G623,'SAGE IMPORT'!B:B,'SLAB-ROWS'!H623,'SAGE IMPORT'!C:C,'SLAB-ROWS'!A623)</f>
        <v>0</v>
      </c>
      <c r="J623" s="198">
        <f>SUMIFS('SAGE IMPORT'!K:K,'SAGE IMPORT'!A:A,'SLAB-ROWS'!G623,'SAGE IMPORT'!B:B,'SLAB-ROWS'!H623,'SAGE IMPORT'!C:C,'SLAB-ROWS'!A623)</f>
        <v>0</v>
      </c>
      <c r="K623" s="199">
        <f>SUMIFS('SAGE IMPORT'!Q:Q,'SAGE IMPORT'!A:A,'SLAB-ROWS'!G623,'SAGE IMPORT'!B:B,'SLAB-ROWS'!H623,'SAGE IMPORT'!C:C,'SLAB-ROWS'!A623)</f>
        <v>0</v>
      </c>
      <c r="L623" s="199" t="s">
        <v>391</v>
      </c>
      <c r="M623" s="205">
        <f>SUMIFS('SAGE IMPORT'!E:E,'SAGE IMPORT'!A:A,'SLAB-ROWS'!G623,'SAGE IMPORT'!B:B,'SLAB-ROWS'!H623,'SAGE IMPORT'!C:C,'SLAB-ROWS'!A623)</f>
        <v>0</v>
      </c>
      <c r="N623" s="199" t="s">
        <v>391</v>
      </c>
    </row>
    <row r="624" spans="1:14" x14ac:dyDescent="0.2">
      <c r="A624" s="183"/>
      <c r="B624" s="184"/>
      <c r="C624" s="184"/>
      <c r="D624" s="185" t="str">
        <f t="shared" si="56"/>
        <v>****</v>
      </c>
      <c r="E624" s="185">
        <f t="shared" si="57"/>
        <v>0</v>
      </c>
      <c r="F624" s="185"/>
      <c r="G624" s="185">
        <f t="shared" si="58"/>
        <v>0</v>
      </c>
      <c r="H624" s="186">
        <f t="shared" si="59"/>
        <v>0</v>
      </c>
      <c r="I624" s="197">
        <f>SUMIFS('SAGE IMPORT'!Y:Y,'SAGE IMPORT'!A:A,'SLAB-ROWS'!G624,'SAGE IMPORT'!B:B,'SLAB-ROWS'!H624,'SAGE IMPORT'!C:C,'SLAB-ROWS'!A624)</f>
        <v>0</v>
      </c>
      <c r="J624" s="198">
        <f>SUMIFS('SAGE IMPORT'!K:K,'SAGE IMPORT'!A:A,'SLAB-ROWS'!G624,'SAGE IMPORT'!B:B,'SLAB-ROWS'!H624,'SAGE IMPORT'!C:C,'SLAB-ROWS'!A624)</f>
        <v>0</v>
      </c>
      <c r="K624" s="199">
        <f>SUMIFS('SAGE IMPORT'!Q:Q,'SAGE IMPORT'!A:A,'SLAB-ROWS'!G624,'SAGE IMPORT'!B:B,'SLAB-ROWS'!H624,'SAGE IMPORT'!C:C,'SLAB-ROWS'!A624)</f>
        <v>0</v>
      </c>
      <c r="L624" s="199"/>
      <c r="M624" s="205">
        <f>SUMIFS('SAGE IMPORT'!E:E,'SAGE IMPORT'!A:A,'SLAB-ROWS'!G624,'SAGE IMPORT'!B:B,'SLAB-ROWS'!H624,'SAGE IMPORT'!C:C,'SLAB-ROWS'!A624)</f>
        <v>0</v>
      </c>
      <c r="N624" s="199"/>
    </row>
    <row r="625" spans="1:14" x14ac:dyDescent="0.2">
      <c r="A625" s="183" t="s">
        <v>84</v>
      </c>
      <c r="B625" s="184" t="s">
        <v>85</v>
      </c>
      <c r="C625" s="184"/>
      <c r="D625" s="185" t="str">
        <f t="shared" si="56"/>
        <v>****</v>
      </c>
      <c r="E625" s="185">
        <f t="shared" si="57"/>
        <v>0</v>
      </c>
      <c r="F625" s="185"/>
      <c r="G625" s="185">
        <f t="shared" si="58"/>
        <v>0</v>
      </c>
      <c r="H625" s="186">
        <f t="shared" si="59"/>
        <v>0</v>
      </c>
      <c r="I625" s="197">
        <f>SUMIFS('SAGE IMPORT'!Y:Y,'SAGE IMPORT'!A:A,'SLAB-ROWS'!G625,'SAGE IMPORT'!B:B,'SLAB-ROWS'!H625,'SAGE IMPORT'!C:C,'SLAB-ROWS'!A625)</f>
        <v>0</v>
      </c>
      <c r="J625" s="198">
        <f>SUMIFS('SAGE IMPORT'!K:K,'SAGE IMPORT'!A:A,'SLAB-ROWS'!G625,'SAGE IMPORT'!B:B,'SLAB-ROWS'!H625,'SAGE IMPORT'!C:C,'SLAB-ROWS'!A625)</f>
        <v>0</v>
      </c>
      <c r="K625" s="199">
        <f>SUMIFS('SAGE IMPORT'!Q:Q,'SAGE IMPORT'!A:A,'SLAB-ROWS'!G625,'SAGE IMPORT'!B:B,'SLAB-ROWS'!H625,'SAGE IMPORT'!C:C,'SLAB-ROWS'!A625)</f>
        <v>0</v>
      </c>
      <c r="L625" s="199" t="s">
        <v>393</v>
      </c>
      <c r="M625" s="205">
        <f>SUMIFS('SAGE IMPORT'!E:E,'SAGE IMPORT'!A:A,'SLAB-ROWS'!G625,'SAGE IMPORT'!B:B,'SLAB-ROWS'!H625,'SAGE IMPORT'!C:C,'SLAB-ROWS'!A625)</f>
        <v>0</v>
      </c>
      <c r="N625" s="199" t="s">
        <v>393</v>
      </c>
    </row>
    <row r="626" spans="1:14" x14ac:dyDescent="0.2">
      <c r="A626" s="183" t="s">
        <v>20</v>
      </c>
      <c r="B626" s="184" t="s">
        <v>21</v>
      </c>
      <c r="C626" s="184"/>
      <c r="D626" s="185" t="str">
        <f t="shared" si="56"/>
        <v>****</v>
      </c>
      <c r="E626" s="185">
        <f t="shared" si="57"/>
        <v>0</v>
      </c>
      <c r="F626" s="185"/>
      <c r="G626" s="185">
        <f t="shared" si="58"/>
        <v>0</v>
      </c>
      <c r="H626" s="186">
        <f t="shared" si="59"/>
        <v>0</v>
      </c>
      <c r="I626" s="197">
        <f>SUMIFS('SAGE IMPORT'!Y:Y,'SAGE IMPORT'!A:A,'SLAB-ROWS'!G626,'SAGE IMPORT'!B:B,'SLAB-ROWS'!H626,'SAGE IMPORT'!C:C,'SLAB-ROWS'!A626)</f>
        <v>0</v>
      </c>
      <c r="J626" s="198">
        <f>SUMIFS('SAGE IMPORT'!K:K,'SAGE IMPORT'!A:A,'SLAB-ROWS'!G626,'SAGE IMPORT'!B:B,'SLAB-ROWS'!H626,'SAGE IMPORT'!C:C,'SLAB-ROWS'!A626)</f>
        <v>0</v>
      </c>
      <c r="K626" s="199">
        <f>SUMIFS('SAGE IMPORT'!Q:Q,'SAGE IMPORT'!A:A,'SLAB-ROWS'!G626,'SAGE IMPORT'!B:B,'SLAB-ROWS'!H626,'SAGE IMPORT'!C:C,'SLAB-ROWS'!A626)</f>
        <v>0</v>
      </c>
      <c r="L626" s="199" t="s">
        <v>354</v>
      </c>
      <c r="M626" s="205">
        <f>SUMIFS('SAGE IMPORT'!E:E,'SAGE IMPORT'!A:A,'SLAB-ROWS'!G626,'SAGE IMPORT'!B:B,'SLAB-ROWS'!H626,'SAGE IMPORT'!C:C,'SLAB-ROWS'!A626)</f>
        <v>0</v>
      </c>
      <c r="N626" s="199" t="s">
        <v>354</v>
      </c>
    </row>
    <row r="627" spans="1:14" x14ac:dyDescent="0.2">
      <c r="A627" s="183" t="s">
        <v>22</v>
      </c>
      <c r="B627" s="184" t="s">
        <v>58</v>
      </c>
      <c r="C627" s="184"/>
      <c r="D627" s="185" t="str">
        <f t="shared" si="56"/>
        <v>****</v>
      </c>
      <c r="E627" s="185">
        <f t="shared" si="57"/>
        <v>0</v>
      </c>
      <c r="F627" s="185"/>
      <c r="G627" s="185">
        <f t="shared" si="58"/>
        <v>0</v>
      </c>
      <c r="H627" s="186">
        <f t="shared" si="59"/>
        <v>0</v>
      </c>
      <c r="I627" s="197">
        <f>SUMIFS('SAGE IMPORT'!Y:Y,'SAGE IMPORT'!A:A,'SLAB-ROWS'!G627,'SAGE IMPORT'!B:B,'SLAB-ROWS'!H627,'SAGE IMPORT'!C:C,'SLAB-ROWS'!A627)</f>
        <v>0</v>
      </c>
      <c r="J627" s="198">
        <f>SUMIFS('SAGE IMPORT'!K:K,'SAGE IMPORT'!A:A,'SLAB-ROWS'!G627,'SAGE IMPORT'!B:B,'SLAB-ROWS'!H627,'SAGE IMPORT'!C:C,'SLAB-ROWS'!A627)</f>
        <v>0</v>
      </c>
      <c r="K627" s="199">
        <f>SUMIFS('SAGE IMPORT'!Q:Q,'SAGE IMPORT'!A:A,'SLAB-ROWS'!G627,'SAGE IMPORT'!B:B,'SLAB-ROWS'!H627,'SAGE IMPORT'!C:C,'SLAB-ROWS'!A627)</f>
        <v>0</v>
      </c>
      <c r="L627" s="199" t="s">
        <v>354</v>
      </c>
      <c r="M627" s="205">
        <f>SUMIFS('SAGE IMPORT'!E:E,'SAGE IMPORT'!A:A,'SLAB-ROWS'!G627,'SAGE IMPORT'!B:B,'SLAB-ROWS'!H627,'SAGE IMPORT'!C:C,'SLAB-ROWS'!A627)</f>
        <v>0</v>
      </c>
      <c r="N627" s="199" t="s">
        <v>354</v>
      </c>
    </row>
    <row r="628" spans="1:14" x14ac:dyDescent="0.2">
      <c r="A628" s="183"/>
      <c r="B628" s="184"/>
      <c r="C628" s="184"/>
      <c r="D628" s="185" t="str">
        <f t="shared" si="56"/>
        <v>****</v>
      </c>
      <c r="E628" s="185">
        <f t="shared" si="57"/>
        <v>0</v>
      </c>
      <c r="F628" s="185"/>
      <c r="G628" s="185">
        <f t="shared" si="58"/>
        <v>0</v>
      </c>
      <c r="H628" s="186">
        <f t="shared" si="59"/>
        <v>0</v>
      </c>
      <c r="I628" s="197">
        <f>SUMIFS('SAGE IMPORT'!Y:Y,'SAGE IMPORT'!A:A,'SLAB-ROWS'!G628,'SAGE IMPORT'!B:B,'SLAB-ROWS'!H628,'SAGE IMPORT'!C:C,'SLAB-ROWS'!A628)</f>
        <v>0</v>
      </c>
      <c r="J628" s="198">
        <f>SUMIFS('SAGE IMPORT'!K:K,'SAGE IMPORT'!A:A,'SLAB-ROWS'!G628,'SAGE IMPORT'!B:B,'SLAB-ROWS'!H628,'SAGE IMPORT'!C:C,'SLAB-ROWS'!A628)</f>
        <v>0</v>
      </c>
      <c r="K628" s="199">
        <f>SUMIFS('SAGE IMPORT'!Q:Q,'SAGE IMPORT'!A:A,'SLAB-ROWS'!G628,'SAGE IMPORT'!B:B,'SLAB-ROWS'!H628,'SAGE IMPORT'!C:C,'SLAB-ROWS'!A628)</f>
        <v>0</v>
      </c>
      <c r="L628" s="199"/>
      <c r="M628" s="205">
        <f>SUMIFS('SAGE IMPORT'!E:E,'SAGE IMPORT'!A:A,'SLAB-ROWS'!G628,'SAGE IMPORT'!B:B,'SLAB-ROWS'!H628,'SAGE IMPORT'!C:C,'SLAB-ROWS'!A628)</f>
        <v>0</v>
      </c>
      <c r="N628" s="199"/>
    </row>
    <row r="629" spans="1:14" x14ac:dyDescent="0.2">
      <c r="A629" s="183" t="s">
        <v>23</v>
      </c>
      <c r="B629" s="184" t="s">
        <v>105</v>
      </c>
      <c r="C629" s="184"/>
      <c r="D629" s="185" t="str">
        <f t="shared" si="56"/>
        <v>****</v>
      </c>
      <c r="E629" s="185">
        <f t="shared" si="57"/>
        <v>0</v>
      </c>
      <c r="F629" s="185"/>
      <c r="G629" s="185">
        <f t="shared" si="58"/>
        <v>0</v>
      </c>
      <c r="H629" s="186">
        <f t="shared" si="59"/>
        <v>0</v>
      </c>
      <c r="I629" s="197">
        <f>SUMIFS('SAGE IMPORT'!Y:Y,'SAGE IMPORT'!A:A,'SLAB-ROWS'!G629,'SAGE IMPORT'!B:B,'SLAB-ROWS'!H629,'SAGE IMPORT'!C:C,'SLAB-ROWS'!A629)</f>
        <v>0</v>
      </c>
      <c r="J629" s="198">
        <f>SUMIFS('SAGE IMPORT'!K:K,'SAGE IMPORT'!A:A,'SLAB-ROWS'!G629,'SAGE IMPORT'!B:B,'SLAB-ROWS'!H629,'SAGE IMPORT'!C:C,'SLAB-ROWS'!A629)</f>
        <v>0</v>
      </c>
      <c r="K629" s="199">
        <f>SUMIFS('SAGE IMPORT'!Q:Q,'SAGE IMPORT'!A:A,'SLAB-ROWS'!G629,'SAGE IMPORT'!B:B,'SLAB-ROWS'!H629,'SAGE IMPORT'!C:C,'SLAB-ROWS'!A629)</f>
        <v>0</v>
      </c>
      <c r="L629" s="199" t="s">
        <v>354</v>
      </c>
      <c r="M629" s="205">
        <f>SUMIFS('SAGE IMPORT'!E:E,'SAGE IMPORT'!A:A,'SLAB-ROWS'!G629,'SAGE IMPORT'!B:B,'SLAB-ROWS'!H629,'SAGE IMPORT'!C:C,'SLAB-ROWS'!A629)</f>
        <v>0</v>
      </c>
      <c r="N629" s="199" t="s">
        <v>354</v>
      </c>
    </row>
    <row r="630" spans="1:14" x14ac:dyDescent="0.2">
      <c r="A630" s="183" t="s">
        <v>100</v>
      </c>
      <c r="B630" s="184" t="s">
        <v>106</v>
      </c>
      <c r="C630" s="184"/>
      <c r="D630" s="185" t="str">
        <f t="shared" si="56"/>
        <v>****</v>
      </c>
      <c r="E630" s="185">
        <f t="shared" si="57"/>
        <v>0</v>
      </c>
      <c r="F630" s="185"/>
      <c r="G630" s="185">
        <f t="shared" si="58"/>
        <v>0</v>
      </c>
      <c r="H630" s="186">
        <f t="shared" si="59"/>
        <v>0</v>
      </c>
      <c r="I630" s="197">
        <f>SUMIFS('SAGE IMPORT'!Y:Y,'SAGE IMPORT'!A:A,'SLAB-ROWS'!G630,'SAGE IMPORT'!B:B,'SLAB-ROWS'!H630,'SAGE IMPORT'!C:C,'SLAB-ROWS'!A630)</f>
        <v>0</v>
      </c>
      <c r="J630" s="198">
        <f>SUMIFS('SAGE IMPORT'!K:K,'SAGE IMPORT'!A:A,'SLAB-ROWS'!G630,'SAGE IMPORT'!B:B,'SLAB-ROWS'!H630,'SAGE IMPORT'!C:C,'SLAB-ROWS'!A630)</f>
        <v>0</v>
      </c>
      <c r="K630" s="199">
        <f>SUMIFS('SAGE IMPORT'!Q:Q,'SAGE IMPORT'!A:A,'SLAB-ROWS'!G630,'SAGE IMPORT'!B:B,'SLAB-ROWS'!H630,'SAGE IMPORT'!C:C,'SLAB-ROWS'!A630)</f>
        <v>0</v>
      </c>
      <c r="L630" s="199" t="s">
        <v>354</v>
      </c>
      <c r="M630" s="205">
        <f>SUMIFS('SAGE IMPORT'!E:E,'SAGE IMPORT'!A:A,'SLAB-ROWS'!G630,'SAGE IMPORT'!B:B,'SLAB-ROWS'!H630,'SAGE IMPORT'!C:C,'SLAB-ROWS'!A630)</f>
        <v>0</v>
      </c>
      <c r="N630" s="199" t="s">
        <v>354</v>
      </c>
    </row>
    <row r="631" spans="1:14" x14ac:dyDescent="0.2">
      <c r="A631" s="183" t="s">
        <v>101</v>
      </c>
      <c r="B631" s="184" t="s">
        <v>107</v>
      </c>
      <c r="C631" s="184"/>
      <c r="D631" s="185" t="str">
        <f t="shared" si="56"/>
        <v>****</v>
      </c>
      <c r="E631" s="185">
        <f t="shared" si="57"/>
        <v>0</v>
      </c>
      <c r="F631" s="185"/>
      <c r="G631" s="185">
        <f t="shared" si="58"/>
        <v>0</v>
      </c>
      <c r="H631" s="186">
        <f t="shared" si="59"/>
        <v>0</v>
      </c>
      <c r="I631" s="197">
        <f>SUMIFS('SAGE IMPORT'!Y:Y,'SAGE IMPORT'!A:A,'SLAB-ROWS'!G631,'SAGE IMPORT'!B:B,'SLAB-ROWS'!H631,'SAGE IMPORT'!C:C,'SLAB-ROWS'!A631)</f>
        <v>0</v>
      </c>
      <c r="J631" s="198">
        <f>SUMIFS('SAGE IMPORT'!K:K,'SAGE IMPORT'!A:A,'SLAB-ROWS'!G631,'SAGE IMPORT'!B:B,'SLAB-ROWS'!H631,'SAGE IMPORT'!C:C,'SLAB-ROWS'!A631)</f>
        <v>0</v>
      </c>
      <c r="K631" s="199">
        <f>SUMIFS('SAGE IMPORT'!Q:Q,'SAGE IMPORT'!A:A,'SLAB-ROWS'!G631,'SAGE IMPORT'!B:B,'SLAB-ROWS'!H631,'SAGE IMPORT'!C:C,'SLAB-ROWS'!A631)</f>
        <v>0</v>
      </c>
      <c r="L631" s="199" t="s">
        <v>354</v>
      </c>
      <c r="M631" s="205">
        <f>SUMIFS('SAGE IMPORT'!E:E,'SAGE IMPORT'!A:A,'SLAB-ROWS'!G631,'SAGE IMPORT'!B:B,'SLAB-ROWS'!H631,'SAGE IMPORT'!C:C,'SLAB-ROWS'!A631)</f>
        <v>0</v>
      </c>
      <c r="N631" s="199" t="s">
        <v>354</v>
      </c>
    </row>
    <row r="632" spans="1:14" x14ac:dyDescent="0.2">
      <c r="A632" s="183" t="s">
        <v>102</v>
      </c>
      <c r="B632" s="184" t="s">
        <v>108</v>
      </c>
      <c r="C632" s="184"/>
      <c r="D632" s="185" t="str">
        <f t="shared" si="56"/>
        <v>****</v>
      </c>
      <c r="E632" s="185">
        <f t="shared" si="57"/>
        <v>0</v>
      </c>
      <c r="F632" s="185"/>
      <c r="G632" s="185">
        <f t="shared" si="58"/>
        <v>0</v>
      </c>
      <c r="H632" s="186">
        <f t="shared" si="59"/>
        <v>0</v>
      </c>
      <c r="I632" s="197">
        <f>SUMIFS('SAGE IMPORT'!Y:Y,'SAGE IMPORT'!A:A,'SLAB-ROWS'!G632,'SAGE IMPORT'!B:B,'SLAB-ROWS'!H632,'SAGE IMPORT'!C:C,'SLAB-ROWS'!A632)</f>
        <v>0</v>
      </c>
      <c r="J632" s="198">
        <f>SUMIFS('SAGE IMPORT'!K:K,'SAGE IMPORT'!A:A,'SLAB-ROWS'!G632,'SAGE IMPORT'!B:B,'SLAB-ROWS'!H632,'SAGE IMPORT'!C:C,'SLAB-ROWS'!A632)</f>
        <v>0</v>
      </c>
      <c r="K632" s="199">
        <f>SUMIFS('SAGE IMPORT'!Q:Q,'SAGE IMPORT'!A:A,'SLAB-ROWS'!G632,'SAGE IMPORT'!B:B,'SLAB-ROWS'!H632,'SAGE IMPORT'!C:C,'SLAB-ROWS'!A632)</f>
        <v>0</v>
      </c>
      <c r="L632" s="199" t="s">
        <v>395</v>
      </c>
      <c r="M632" s="205">
        <f>SUMIFS('SAGE IMPORT'!E:E,'SAGE IMPORT'!A:A,'SLAB-ROWS'!G632,'SAGE IMPORT'!B:B,'SLAB-ROWS'!H632,'SAGE IMPORT'!C:C,'SLAB-ROWS'!A632)</f>
        <v>0</v>
      </c>
      <c r="N632" s="199" t="s">
        <v>395</v>
      </c>
    </row>
    <row r="633" spans="1:14" x14ac:dyDescent="0.2">
      <c r="A633" s="183" t="s">
        <v>103</v>
      </c>
      <c r="B633" s="184" t="s">
        <v>110</v>
      </c>
      <c r="C633" s="184"/>
      <c r="D633" s="185" t="str">
        <f t="shared" si="56"/>
        <v>****</v>
      </c>
      <c r="E633" s="185">
        <f t="shared" si="57"/>
        <v>0</v>
      </c>
      <c r="F633" s="185"/>
      <c r="G633" s="185">
        <f t="shared" si="58"/>
        <v>0</v>
      </c>
      <c r="H633" s="186">
        <f t="shared" si="59"/>
        <v>0</v>
      </c>
      <c r="I633" s="197">
        <f>SUMIFS('SAGE IMPORT'!Y:Y,'SAGE IMPORT'!A:A,'SLAB-ROWS'!G633,'SAGE IMPORT'!B:B,'SLAB-ROWS'!H633,'SAGE IMPORT'!C:C,'SLAB-ROWS'!A633)</f>
        <v>0</v>
      </c>
      <c r="J633" s="198">
        <f>SUMIFS('SAGE IMPORT'!K:K,'SAGE IMPORT'!A:A,'SLAB-ROWS'!G633,'SAGE IMPORT'!B:B,'SLAB-ROWS'!H633,'SAGE IMPORT'!C:C,'SLAB-ROWS'!A633)</f>
        <v>0</v>
      </c>
      <c r="K633" s="199">
        <f>SUMIFS('SAGE IMPORT'!Q:Q,'SAGE IMPORT'!A:A,'SLAB-ROWS'!G633,'SAGE IMPORT'!B:B,'SLAB-ROWS'!H633,'SAGE IMPORT'!C:C,'SLAB-ROWS'!A633)</f>
        <v>0</v>
      </c>
      <c r="L633" s="199" t="s">
        <v>395</v>
      </c>
      <c r="M633" s="205">
        <f>SUMIFS('SAGE IMPORT'!E:E,'SAGE IMPORT'!A:A,'SLAB-ROWS'!G633,'SAGE IMPORT'!B:B,'SLAB-ROWS'!H633,'SAGE IMPORT'!C:C,'SLAB-ROWS'!A633)</f>
        <v>0</v>
      </c>
      <c r="N633" s="199" t="s">
        <v>395</v>
      </c>
    </row>
    <row r="634" spans="1:14" x14ac:dyDescent="0.2">
      <c r="A634" s="183" t="s">
        <v>104</v>
      </c>
      <c r="B634" s="184" t="s">
        <v>109</v>
      </c>
      <c r="C634" s="184"/>
      <c r="D634" s="185" t="str">
        <f t="shared" si="56"/>
        <v>****</v>
      </c>
      <c r="E634" s="185">
        <f t="shared" si="57"/>
        <v>0</v>
      </c>
      <c r="F634" s="185"/>
      <c r="G634" s="185">
        <f t="shared" si="58"/>
        <v>0</v>
      </c>
      <c r="H634" s="186">
        <f t="shared" si="59"/>
        <v>0</v>
      </c>
      <c r="I634" s="197">
        <f>SUMIFS('SAGE IMPORT'!Y:Y,'SAGE IMPORT'!A:A,'SLAB-ROWS'!G634,'SAGE IMPORT'!B:B,'SLAB-ROWS'!H634,'SAGE IMPORT'!C:C,'SLAB-ROWS'!A634)</f>
        <v>0</v>
      </c>
      <c r="J634" s="198">
        <f>SUMIFS('SAGE IMPORT'!K:K,'SAGE IMPORT'!A:A,'SLAB-ROWS'!G634,'SAGE IMPORT'!B:B,'SLAB-ROWS'!H634,'SAGE IMPORT'!C:C,'SLAB-ROWS'!A634)</f>
        <v>0</v>
      </c>
      <c r="K634" s="199">
        <f>SUMIFS('SAGE IMPORT'!Q:Q,'SAGE IMPORT'!A:A,'SLAB-ROWS'!G634,'SAGE IMPORT'!B:B,'SLAB-ROWS'!H634,'SAGE IMPORT'!C:C,'SLAB-ROWS'!A634)</f>
        <v>0</v>
      </c>
      <c r="L634" s="199" t="s">
        <v>354</v>
      </c>
      <c r="M634" s="205">
        <f>SUMIFS('SAGE IMPORT'!E:E,'SAGE IMPORT'!A:A,'SLAB-ROWS'!G634,'SAGE IMPORT'!B:B,'SLAB-ROWS'!H634,'SAGE IMPORT'!C:C,'SLAB-ROWS'!A634)</f>
        <v>0</v>
      </c>
      <c r="N634" s="199" t="s">
        <v>354</v>
      </c>
    </row>
    <row r="635" spans="1:14" x14ac:dyDescent="0.2">
      <c r="A635" s="183"/>
      <c r="B635" s="184"/>
      <c r="C635" s="184"/>
      <c r="D635" s="185" t="str">
        <f t="shared" si="56"/>
        <v>****</v>
      </c>
      <c r="E635" s="185">
        <f t="shared" si="57"/>
        <v>0</v>
      </c>
      <c r="F635" s="185"/>
      <c r="G635" s="185">
        <f t="shared" si="58"/>
        <v>0</v>
      </c>
      <c r="H635" s="186">
        <f t="shared" si="59"/>
        <v>0</v>
      </c>
      <c r="I635" s="197">
        <f>SUMIFS('SAGE IMPORT'!Y:Y,'SAGE IMPORT'!A:A,'SLAB-ROWS'!G635,'SAGE IMPORT'!B:B,'SLAB-ROWS'!H635,'SAGE IMPORT'!C:C,'SLAB-ROWS'!A635)</f>
        <v>0</v>
      </c>
      <c r="J635" s="198">
        <f>SUMIFS('SAGE IMPORT'!K:K,'SAGE IMPORT'!A:A,'SLAB-ROWS'!G635,'SAGE IMPORT'!B:B,'SLAB-ROWS'!H635,'SAGE IMPORT'!C:C,'SLAB-ROWS'!A635)</f>
        <v>0</v>
      </c>
      <c r="K635" s="199">
        <f>SUMIFS('SAGE IMPORT'!Q:Q,'SAGE IMPORT'!A:A,'SLAB-ROWS'!G635,'SAGE IMPORT'!B:B,'SLAB-ROWS'!H635,'SAGE IMPORT'!C:C,'SLAB-ROWS'!A635)</f>
        <v>0</v>
      </c>
      <c r="L635" s="199"/>
      <c r="M635" s="205">
        <f>SUMIFS('SAGE IMPORT'!E:E,'SAGE IMPORT'!A:A,'SLAB-ROWS'!G635,'SAGE IMPORT'!B:B,'SLAB-ROWS'!H635,'SAGE IMPORT'!C:C,'SLAB-ROWS'!A635)</f>
        <v>0</v>
      </c>
      <c r="N635" s="199"/>
    </row>
    <row r="636" spans="1:14" x14ac:dyDescent="0.2">
      <c r="A636" s="183" t="s">
        <v>24</v>
      </c>
      <c r="B636" s="184" t="s">
        <v>68</v>
      </c>
      <c r="C636" s="184"/>
      <c r="D636" s="185" t="str">
        <f t="shared" si="56"/>
        <v>****</v>
      </c>
      <c r="E636" s="185">
        <f t="shared" si="57"/>
        <v>0</v>
      </c>
      <c r="F636" s="185"/>
      <c r="G636" s="185">
        <f t="shared" si="58"/>
        <v>0</v>
      </c>
      <c r="H636" s="186">
        <f t="shared" si="59"/>
        <v>0</v>
      </c>
      <c r="I636" s="197">
        <f>SUMIFS('SAGE IMPORT'!Y:Y,'SAGE IMPORT'!A:A,'SLAB-ROWS'!G636,'SAGE IMPORT'!B:B,'SLAB-ROWS'!H636,'SAGE IMPORT'!C:C,'SLAB-ROWS'!A636)</f>
        <v>0</v>
      </c>
      <c r="J636" s="198">
        <f>SUMIFS('SAGE IMPORT'!K:K,'SAGE IMPORT'!A:A,'SLAB-ROWS'!G636,'SAGE IMPORT'!B:B,'SLAB-ROWS'!H636,'SAGE IMPORT'!C:C,'SLAB-ROWS'!A636)</f>
        <v>0</v>
      </c>
      <c r="K636" s="199">
        <f>SUMIFS('SAGE IMPORT'!Q:Q,'SAGE IMPORT'!A:A,'SLAB-ROWS'!G636,'SAGE IMPORT'!B:B,'SLAB-ROWS'!H636,'SAGE IMPORT'!C:C,'SLAB-ROWS'!A636)</f>
        <v>0</v>
      </c>
      <c r="L636" s="199" t="s">
        <v>392</v>
      </c>
      <c r="M636" s="205">
        <f>SUMIFS('SAGE IMPORT'!E:E,'SAGE IMPORT'!A:A,'SLAB-ROWS'!G636,'SAGE IMPORT'!B:B,'SLAB-ROWS'!H636,'SAGE IMPORT'!C:C,'SLAB-ROWS'!A636)</f>
        <v>0</v>
      </c>
      <c r="N636" s="199" t="s">
        <v>392</v>
      </c>
    </row>
    <row r="637" spans="1:14" x14ac:dyDescent="0.2">
      <c r="A637" s="183" t="s">
        <v>93</v>
      </c>
      <c r="B637" s="184" t="s">
        <v>86</v>
      </c>
      <c r="C637" s="184"/>
      <c r="D637" s="185" t="str">
        <f t="shared" si="56"/>
        <v>****</v>
      </c>
      <c r="E637" s="185">
        <f t="shared" si="57"/>
        <v>0</v>
      </c>
      <c r="F637" s="185"/>
      <c r="G637" s="185">
        <f t="shared" si="58"/>
        <v>0</v>
      </c>
      <c r="H637" s="186">
        <f t="shared" si="59"/>
        <v>0</v>
      </c>
      <c r="I637" s="197">
        <f>SUMIFS('SAGE IMPORT'!Y:Y,'SAGE IMPORT'!A:A,'SLAB-ROWS'!G637,'SAGE IMPORT'!B:B,'SLAB-ROWS'!H637,'SAGE IMPORT'!C:C,'SLAB-ROWS'!A637)</f>
        <v>0</v>
      </c>
      <c r="J637" s="198">
        <f>SUMIFS('SAGE IMPORT'!K:K,'SAGE IMPORT'!A:A,'SLAB-ROWS'!G637,'SAGE IMPORT'!B:B,'SLAB-ROWS'!H637,'SAGE IMPORT'!C:C,'SLAB-ROWS'!A637)</f>
        <v>0</v>
      </c>
      <c r="K637" s="199">
        <f>SUMIFS('SAGE IMPORT'!Q:Q,'SAGE IMPORT'!A:A,'SLAB-ROWS'!G637,'SAGE IMPORT'!B:B,'SLAB-ROWS'!H637,'SAGE IMPORT'!C:C,'SLAB-ROWS'!A637)</f>
        <v>0</v>
      </c>
      <c r="L637" s="199" t="s">
        <v>392</v>
      </c>
      <c r="M637" s="205">
        <f>SUMIFS('SAGE IMPORT'!E:E,'SAGE IMPORT'!A:A,'SLAB-ROWS'!G637,'SAGE IMPORT'!B:B,'SLAB-ROWS'!H637,'SAGE IMPORT'!C:C,'SLAB-ROWS'!A637)</f>
        <v>0</v>
      </c>
      <c r="N637" s="199" t="s">
        <v>392</v>
      </c>
    </row>
    <row r="638" spans="1:14" x14ac:dyDescent="0.2">
      <c r="A638" s="183" t="s">
        <v>94</v>
      </c>
      <c r="B638" s="184" t="s">
        <v>87</v>
      </c>
      <c r="C638" s="184"/>
      <c r="D638" s="185" t="str">
        <f t="shared" si="56"/>
        <v>****</v>
      </c>
      <c r="E638" s="185">
        <f t="shared" si="57"/>
        <v>0</v>
      </c>
      <c r="F638" s="185"/>
      <c r="G638" s="185">
        <f t="shared" si="58"/>
        <v>0</v>
      </c>
      <c r="H638" s="186">
        <f t="shared" si="59"/>
        <v>0</v>
      </c>
      <c r="I638" s="197">
        <f>SUMIFS('SAGE IMPORT'!Y:Y,'SAGE IMPORT'!A:A,'SLAB-ROWS'!G638,'SAGE IMPORT'!B:B,'SLAB-ROWS'!H638,'SAGE IMPORT'!C:C,'SLAB-ROWS'!A638)</f>
        <v>0</v>
      </c>
      <c r="J638" s="198">
        <f>SUMIFS('SAGE IMPORT'!K:K,'SAGE IMPORT'!A:A,'SLAB-ROWS'!G638,'SAGE IMPORT'!B:B,'SLAB-ROWS'!H638,'SAGE IMPORT'!C:C,'SLAB-ROWS'!A638)</f>
        <v>0</v>
      </c>
      <c r="K638" s="199">
        <f>SUMIFS('SAGE IMPORT'!Q:Q,'SAGE IMPORT'!A:A,'SLAB-ROWS'!G638,'SAGE IMPORT'!B:B,'SLAB-ROWS'!H638,'SAGE IMPORT'!C:C,'SLAB-ROWS'!A638)</f>
        <v>0</v>
      </c>
      <c r="L638" s="199" t="s">
        <v>392</v>
      </c>
      <c r="M638" s="205">
        <f>SUMIFS('SAGE IMPORT'!E:E,'SAGE IMPORT'!A:A,'SLAB-ROWS'!G638,'SAGE IMPORT'!B:B,'SLAB-ROWS'!H638,'SAGE IMPORT'!C:C,'SLAB-ROWS'!A638)</f>
        <v>0</v>
      </c>
      <c r="N638" s="199" t="s">
        <v>392</v>
      </c>
    </row>
    <row r="639" spans="1:14" x14ac:dyDescent="0.2">
      <c r="A639" s="183" t="s">
        <v>95</v>
      </c>
      <c r="B639" s="184" t="s">
        <v>88</v>
      </c>
      <c r="C639" s="184"/>
      <c r="D639" s="185" t="str">
        <f t="shared" si="56"/>
        <v>****</v>
      </c>
      <c r="E639" s="185">
        <f t="shared" si="57"/>
        <v>0</v>
      </c>
      <c r="F639" s="185"/>
      <c r="G639" s="185">
        <f t="shared" si="58"/>
        <v>0</v>
      </c>
      <c r="H639" s="186">
        <f t="shared" si="59"/>
        <v>0</v>
      </c>
      <c r="I639" s="197">
        <f>SUMIFS('SAGE IMPORT'!Y:Y,'SAGE IMPORT'!A:A,'SLAB-ROWS'!G639,'SAGE IMPORT'!B:B,'SLAB-ROWS'!H639,'SAGE IMPORT'!C:C,'SLAB-ROWS'!A639)</f>
        <v>0</v>
      </c>
      <c r="J639" s="198">
        <f>SUMIFS('SAGE IMPORT'!K:K,'SAGE IMPORT'!A:A,'SLAB-ROWS'!G639,'SAGE IMPORT'!B:B,'SLAB-ROWS'!H639,'SAGE IMPORT'!C:C,'SLAB-ROWS'!A639)</f>
        <v>0</v>
      </c>
      <c r="K639" s="199">
        <f>SUMIFS('SAGE IMPORT'!Q:Q,'SAGE IMPORT'!A:A,'SLAB-ROWS'!G639,'SAGE IMPORT'!B:B,'SLAB-ROWS'!H639,'SAGE IMPORT'!C:C,'SLAB-ROWS'!A639)</f>
        <v>0</v>
      </c>
      <c r="L639" s="199" t="s">
        <v>393</v>
      </c>
      <c r="M639" s="205">
        <f>SUMIFS('SAGE IMPORT'!E:E,'SAGE IMPORT'!A:A,'SLAB-ROWS'!G639,'SAGE IMPORT'!B:B,'SLAB-ROWS'!H639,'SAGE IMPORT'!C:C,'SLAB-ROWS'!A639)</f>
        <v>0</v>
      </c>
      <c r="N639" s="199" t="s">
        <v>393</v>
      </c>
    </row>
    <row r="640" spans="1:14" x14ac:dyDescent="0.2">
      <c r="A640" s="183" t="s">
        <v>96</v>
      </c>
      <c r="B640" s="184" t="s">
        <v>89</v>
      </c>
      <c r="C640" s="184"/>
      <c r="D640" s="185" t="str">
        <f t="shared" si="56"/>
        <v>****</v>
      </c>
      <c r="E640" s="185">
        <f t="shared" si="57"/>
        <v>0</v>
      </c>
      <c r="F640" s="185"/>
      <c r="G640" s="185">
        <f t="shared" si="58"/>
        <v>0</v>
      </c>
      <c r="H640" s="186">
        <f t="shared" si="59"/>
        <v>0</v>
      </c>
      <c r="I640" s="197">
        <f>SUMIFS('SAGE IMPORT'!Y:Y,'SAGE IMPORT'!A:A,'SLAB-ROWS'!G640,'SAGE IMPORT'!B:B,'SLAB-ROWS'!H640,'SAGE IMPORT'!C:C,'SLAB-ROWS'!A640)</f>
        <v>0</v>
      </c>
      <c r="J640" s="198">
        <f>SUMIFS('SAGE IMPORT'!K:K,'SAGE IMPORT'!A:A,'SLAB-ROWS'!G640,'SAGE IMPORT'!B:B,'SLAB-ROWS'!H640,'SAGE IMPORT'!C:C,'SLAB-ROWS'!A640)</f>
        <v>0</v>
      </c>
      <c r="K640" s="199">
        <f>SUMIFS('SAGE IMPORT'!Q:Q,'SAGE IMPORT'!A:A,'SLAB-ROWS'!G640,'SAGE IMPORT'!B:B,'SLAB-ROWS'!H640,'SAGE IMPORT'!C:C,'SLAB-ROWS'!A640)</f>
        <v>0</v>
      </c>
      <c r="L640" s="199" t="s">
        <v>396</v>
      </c>
      <c r="M640" s="205">
        <f>SUMIFS('SAGE IMPORT'!E:E,'SAGE IMPORT'!A:A,'SLAB-ROWS'!G640,'SAGE IMPORT'!B:B,'SLAB-ROWS'!H640,'SAGE IMPORT'!C:C,'SLAB-ROWS'!A640)</f>
        <v>0</v>
      </c>
      <c r="N640" s="199" t="s">
        <v>396</v>
      </c>
    </row>
    <row r="641" spans="1:14" x14ac:dyDescent="0.2">
      <c r="A641" s="183" t="s">
        <v>97</v>
      </c>
      <c r="B641" s="184" t="s">
        <v>90</v>
      </c>
      <c r="C641" s="184"/>
      <c r="D641" s="185" t="str">
        <f t="shared" si="56"/>
        <v>****</v>
      </c>
      <c r="E641" s="185">
        <f t="shared" si="57"/>
        <v>0</v>
      </c>
      <c r="F641" s="185"/>
      <c r="G641" s="185">
        <f t="shared" si="58"/>
        <v>0</v>
      </c>
      <c r="H641" s="186">
        <f t="shared" si="59"/>
        <v>0</v>
      </c>
      <c r="I641" s="197">
        <f>SUMIFS('SAGE IMPORT'!Y:Y,'SAGE IMPORT'!A:A,'SLAB-ROWS'!G641,'SAGE IMPORT'!B:B,'SLAB-ROWS'!H641,'SAGE IMPORT'!C:C,'SLAB-ROWS'!A641)</f>
        <v>0</v>
      </c>
      <c r="J641" s="198">
        <f>SUMIFS('SAGE IMPORT'!K:K,'SAGE IMPORT'!A:A,'SLAB-ROWS'!G641,'SAGE IMPORT'!B:B,'SLAB-ROWS'!H641,'SAGE IMPORT'!C:C,'SLAB-ROWS'!A641)</f>
        <v>0</v>
      </c>
      <c r="K641" s="199">
        <f>SUMIFS('SAGE IMPORT'!Q:Q,'SAGE IMPORT'!A:A,'SLAB-ROWS'!G641,'SAGE IMPORT'!B:B,'SLAB-ROWS'!H641,'SAGE IMPORT'!C:C,'SLAB-ROWS'!A641)</f>
        <v>0</v>
      </c>
      <c r="L641" s="199" t="s">
        <v>396</v>
      </c>
      <c r="M641" s="205">
        <f>SUMIFS('SAGE IMPORT'!E:E,'SAGE IMPORT'!A:A,'SLAB-ROWS'!G641,'SAGE IMPORT'!B:B,'SLAB-ROWS'!H641,'SAGE IMPORT'!C:C,'SLAB-ROWS'!A641)</f>
        <v>0</v>
      </c>
      <c r="N641" s="199" t="s">
        <v>396</v>
      </c>
    </row>
    <row r="642" spans="1:14" x14ac:dyDescent="0.2">
      <c r="A642" s="183" t="s">
        <v>98</v>
      </c>
      <c r="B642" s="184" t="s">
        <v>91</v>
      </c>
      <c r="C642" s="184"/>
      <c r="D642" s="185" t="str">
        <f t="shared" si="56"/>
        <v>****</v>
      </c>
      <c r="E642" s="185">
        <f t="shared" si="57"/>
        <v>0</v>
      </c>
      <c r="F642" s="185"/>
      <c r="G642" s="185">
        <f t="shared" si="58"/>
        <v>0</v>
      </c>
      <c r="H642" s="186">
        <f t="shared" si="59"/>
        <v>0</v>
      </c>
      <c r="I642" s="197">
        <f>SUMIFS('SAGE IMPORT'!Y:Y,'SAGE IMPORT'!A:A,'SLAB-ROWS'!G642,'SAGE IMPORT'!B:B,'SLAB-ROWS'!H642,'SAGE IMPORT'!C:C,'SLAB-ROWS'!A642)</f>
        <v>0</v>
      </c>
      <c r="J642" s="198">
        <f>SUMIFS('SAGE IMPORT'!K:K,'SAGE IMPORT'!A:A,'SLAB-ROWS'!G642,'SAGE IMPORT'!B:B,'SLAB-ROWS'!H642,'SAGE IMPORT'!C:C,'SLAB-ROWS'!A642)</f>
        <v>0</v>
      </c>
      <c r="K642" s="199">
        <f>SUMIFS('SAGE IMPORT'!Q:Q,'SAGE IMPORT'!A:A,'SLAB-ROWS'!G642,'SAGE IMPORT'!B:B,'SLAB-ROWS'!H642,'SAGE IMPORT'!C:C,'SLAB-ROWS'!A642)</f>
        <v>0</v>
      </c>
      <c r="L642" s="199" t="s">
        <v>393</v>
      </c>
      <c r="M642" s="205">
        <f>SUMIFS('SAGE IMPORT'!E:E,'SAGE IMPORT'!A:A,'SLAB-ROWS'!G642,'SAGE IMPORT'!B:B,'SLAB-ROWS'!H642,'SAGE IMPORT'!C:C,'SLAB-ROWS'!A642)</f>
        <v>0</v>
      </c>
      <c r="N642" s="199" t="s">
        <v>393</v>
      </c>
    </row>
    <row r="643" spans="1:14" x14ac:dyDescent="0.2">
      <c r="A643" s="183" t="s">
        <v>99</v>
      </c>
      <c r="B643" s="184" t="s">
        <v>92</v>
      </c>
      <c r="C643" s="184"/>
      <c r="D643" s="185" t="str">
        <f t="shared" si="56"/>
        <v>****</v>
      </c>
      <c r="E643" s="185">
        <f t="shared" si="57"/>
        <v>0</v>
      </c>
      <c r="F643" s="185"/>
      <c r="G643" s="185">
        <f t="shared" si="58"/>
        <v>0</v>
      </c>
      <c r="H643" s="186">
        <f t="shared" si="59"/>
        <v>0</v>
      </c>
      <c r="I643" s="197">
        <f>SUMIFS('SAGE IMPORT'!Y:Y,'SAGE IMPORT'!A:A,'SLAB-ROWS'!G643,'SAGE IMPORT'!B:B,'SLAB-ROWS'!H643,'SAGE IMPORT'!C:C,'SLAB-ROWS'!A643)</f>
        <v>0</v>
      </c>
      <c r="J643" s="198">
        <f>SUMIFS('SAGE IMPORT'!K:K,'SAGE IMPORT'!A:A,'SLAB-ROWS'!G643,'SAGE IMPORT'!B:B,'SLAB-ROWS'!H643,'SAGE IMPORT'!C:C,'SLAB-ROWS'!A643)</f>
        <v>0</v>
      </c>
      <c r="K643" s="199">
        <f>SUMIFS('SAGE IMPORT'!Q:Q,'SAGE IMPORT'!A:A,'SLAB-ROWS'!G643,'SAGE IMPORT'!B:B,'SLAB-ROWS'!H643,'SAGE IMPORT'!C:C,'SLAB-ROWS'!A643)</f>
        <v>0</v>
      </c>
      <c r="L643" s="199" t="s">
        <v>393</v>
      </c>
      <c r="M643" s="205">
        <f>SUMIFS('SAGE IMPORT'!E:E,'SAGE IMPORT'!A:A,'SLAB-ROWS'!G643,'SAGE IMPORT'!B:B,'SLAB-ROWS'!H643,'SAGE IMPORT'!C:C,'SLAB-ROWS'!A643)</f>
        <v>0</v>
      </c>
      <c r="N643" s="199" t="s">
        <v>393</v>
      </c>
    </row>
    <row r="644" spans="1:14" x14ac:dyDescent="0.2">
      <c r="A644" s="183" t="s">
        <v>25</v>
      </c>
      <c r="B644" s="184" t="s">
        <v>59</v>
      </c>
      <c r="C644" s="184"/>
      <c r="D644" s="185" t="str">
        <f t="shared" si="56"/>
        <v>****</v>
      </c>
      <c r="E644" s="185">
        <f t="shared" si="57"/>
        <v>0</v>
      </c>
      <c r="F644" s="185"/>
      <c r="G644" s="185">
        <f t="shared" si="58"/>
        <v>0</v>
      </c>
      <c r="H644" s="186">
        <f t="shared" si="59"/>
        <v>0</v>
      </c>
      <c r="I644" s="197">
        <f>SUMIFS('SAGE IMPORT'!Y:Y,'SAGE IMPORT'!A:A,'SLAB-ROWS'!G644,'SAGE IMPORT'!B:B,'SLAB-ROWS'!H644,'SAGE IMPORT'!C:C,'SLAB-ROWS'!A644)</f>
        <v>0</v>
      </c>
      <c r="J644" s="198">
        <f>SUMIFS('SAGE IMPORT'!K:K,'SAGE IMPORT'!A:A,'SLAB-ROWS'!G644,'SAGE IMPORT'!B:B,'SLAB-ROWS'!H644,'SAGE IMPORT'!C:C,'SLAB-ROWS'!A644)</f>
        <v>0</v>
      </c>
      <c r="K644" s="199">
        <f>SUMIFS('SAGE IMPORT'!Q:Q,'SAGE IMPORT'!A:A,'SLAB-ROWS'!G644,'SAGE IMPORT'!B:B,'SLAB-ROWS'!H644,'SAGE IMPORT'!C:C,'SLAB-ROWS'!A644)</f>
        <v>0</v>
      </c>
      <c r="L644" s="199" t="s">
        <v>397</v>
      </c>
      <c r="M644" s="205">
        <f>SUMIFS('SAGE IMPORT'!E:E,'SAGE IMPORT'!A:A,'SLAB-ROWS'!G644,'SAGE IMPORT'!B:B,'SLAB-ROWS'!H644,'SAGE IMPORT'!C:C,'SLAB-ROWS'!A644)</f>
        <v>0</v>
      </c>
      <c r="N644" s="199" t="s">
        <v>397</v>
      </c>
    </row>
    <row r="645" spans="1:14" x14ac:dyDescent="0.2">
      <c r="A645" s="183" t="s">
        <v>26</v>
      </c>
      <c r="B645" s="184" t="s">
        <v>60</v>
      </c>
      <c r="C645" s="184"/>
      <c r="D645" s="185" t="str">
        <f t="shared" si="56"/>
        <v>****</v>
      </c>
      <c r="E645" s="185">
        <f t="shared" si="57"/>
        <v>0</v>
      </c>
      <c r="F645" s="185"/>
      <c r="G645" s="185">
        <f t="shared" si="58"/>
        <v>0</v>
      </c>
      <c r="H645" s="186">
        <f t="shared" si="59"/>
        <v>0</v>
      </c>
      <c r="I645" s="197">
        <f>SUMIFS('SAGE IMPORT'!Y:Y,'SAGE IMPORT'!A:A,'SLAB-ROWS'!G645,'SAGE IMPORT'!B:B,'SLAB-ROWS'!H645,'SAGE IMPORT'!C:C,'SLAB-ROWS'!A645)</f>
        <v>0</v>
      </c>
      <c r="J645" s="198">
        <f>SUMIFS('SAGE IMPORT'!K:K,'SAGE IMPORT'!A:A,'SLAB-ROWS'!G645,'SAGE IMPORT'!B:B,'SLAB-ROWS'!H645,'SAGE IMPORT'!C:C,'SLAB-ROWS'!A645)</f>
        <v>0</v>
      </c>
      <c r="K645" s="199">
        <f>SUMIFS('SAGE IMPORT'!Q:Q,'SAGE IMPORT'!A:A,'SLAB-ROWS'!G645,'SAGE IMPORT'!B:B,'SLAB-ROWS'!H645,'SAGE IMPORT'!C:C,'SLAB-ROWS'!A645)</f>
        <v>0</v>
      </c>
      <c r="L645" s="199" t="s">
        <v>354</v>
      </c>
      <c r="M645" s="205">
        <f>SUMIFS('SAGE IMPORT'!E:E,'SAGE IMPORT'!A:A,'SLAB-ROWS'!G645,'SAGE IMPORT'!B:B,'SLAB-ROWS'!H645,'SAGE IMPORT'!C:C,'SLAB-ROWS'!A645)</f>
        <v>0</v>
      </c>
      <c r="N645" s="199" t="s">
        <v>354</v>
      </c>
    </row>
    <row r="646" spans="1:14" x14ac:dyDescent="0.2">
      <c r="A646" s="183"/>
      <c r="B646" s="184"/>
      <c r="C646" s="184"/>
      <c r="D646" s="185" t="str">
        <f t="shared" si="56"/>
        <v>****</v>
      </c>
      <c r="E646" s="185">
        <f t="shared" si="57"/>
        <v>0</v>
      </c>
      <c r="F646" s="185"/>
      <c r="G646" s="185">
        <f t="shared" si="58"/>
        <v>0</v>
      </c>
      <c r="H646" s="186">
        <f t="shared" si="59"/>
        <v>0</v>
      </c>
      <c r="I646" s="197">
        <f>SUMIFS('SAGE IMPORT'!Y:Y,'SAGE IMPORT'!A:A,'SLAB-ROWS'!G646,'SAGE IMPORT'!B:B,'SLAB-ROWS'!H646,'SAGE IMPORT'!C:C,'SLAB-ROWS'!A646)</f>
        <v>0</v>
      </c>
      <c r="J646" s="198">
        <f>SUMIFS('SAGE IMPORT'!K:K,'SAGE IMPORT'!A:A,'SLAB-ROWS'!G646,'SAGE IMPORT'!B:B,'SLAB-ROWS'!H646,'SAGE IMPORT'!C:C,'SLAB-ROWS'!A646)</f>
        <v>0</v>
      </c>
      <c r="K646" s="199">
        <f>SUMIFS('SAGE IMPORT'!Q:Q,'SAGE IMPORT'!A:A,'SLAB-ROWS'!G646,'SAGE IMPORT'!B:B,'SLAB-ROWS'!H646,'SAGE IMPORT'!C:C,'SLAB-ROWS'!A646)</f>
        <v>0</v>
      </c>
      <c r="L646" s="199"/>
      <c r="M646" s="205">
        <f>SUMIFS('SAGE IMPORT'!E:E,'SAGE IMPORT'!A:A,'SLAB-ROWS'!G646,'SAGE IMPORT'!B:B,'SLAB-ROWS'!H646,'SAGE IMPORT'!C:C,'SLAB-ROWS'!A646)</f>
        <v>0</v>
      </c>
      <c r="N646" s="199"/>
    </row>
    <row r="647" spans="1:14" x14ac:dyDescent="0.2">
      <c r="A647" s="183" t="s">
        <v>27</v>
      </c>
      <c r="B647" s="184" t="s">
        <v>28</v>
      </c>
      <c r="C647" s="184"/>
      <c r="D647" s="185" t="str">
        <f t="shared" si="56"/>
        <v>****</v>
      </c>
      <c r="E647" s="185">
        <f t="shared" si="57"/>
        <v>0</v>
      </c>
      <c r="F647" s="185"/>
      <c r="G647" s="185">
        <f t="shared" si="58"/>
        <v>0</v>
      </c>
      <c r="H647" s="186">
        <f t="shared" si="59"/>
        <v>0</v>
      </c>
      <c r="I647" s="197">
        <f>SUMIFS('SAGE IMPORT'!Y:Y,'SAGE IMPORT'!A:A,'SLAB-ROWS'!G647,'SAGE IMPORT'!B:B,'SLAB-ROWS'!H647,'SAGE IMPORT'!C:C,'SLAB-ROWS'!A647)</f>
        <v>0</v>
      </c>
      <c r="J647" s="198">
        <f>SUMIFS('SAGE IMPORT'!K:K,'SAGE IMPORT'!A:A,'SLAB-ROWS'!G647,'SAGE IMPORT'!B:B,'SLAB-ROWS'!H647,'SAGE IMPORT'!C:C,'SLAB-ROWS'!A647)</f>
        <v>0</v>
      </c>
      <c r="K647" s="199">
        <f>SUMIFS('SAGE IMPORT'!Q:Q,'SAGE IMPORT'!A:A,'SLAB-ROWS'!G647,'SAGE IMPORT'!B:B,'SLAB-ROWS'!H647,'SAGE IMPORT'!C:C,'SLAB-ROWS'!A647)</f>
        <v>0</v>
      </c>
      <c r="L647" s="199" t="s">
        <v>391</v>
      </c>
      <c r="M647" s="205">
        <f>SUMIFS('SAGE IMPORT'!E:E,'SAGE IMPORT'!A:A,'SLAB-ROWS'!G647,'SAGE IMPORT'!B:B,'SLAB-ROWS'!H647,'SAGE IMPORT'!C:C,'SLAB-ROWS'!A647)</f>
        <v>0</v>
      </c>
      <c r="N647" s="199" t="s">
        <v>391</v>
      </c>
    </row>
    <row r="648" spans="1:14" x14ac:dyDescent="0.2">
      <c r="A648" s="183" t="s">
        <v>111</v>
      </c>
      <c r="B648" s="184" t="s">
        <v>112</v>
      </c>
      <c r="C648" s="184"/>
      <c r="D648" s="185" t="str">
        <f t="shared" si="56"/>
        <v>****</v>
      </c>
      <c r="E648" s="185">
        <f t="shared" si="57"/>
        <v>0</v>
      </c>
      <c r="F648" s="185"/>
      <c r="G648" s="185">
        <f t="shared" si="58"/>
        <v>0</v>
      </c>
      <c r="H648" s="186">
        <f t="shared" si="59"/>
        <v>0</v>
      </c>
      <c r="I648" s="197">
        <f>SUMIFS('SAGE IMPORT'!Y:Y,'SAGE IMPORT'!A:A,'SLAB-ROWS'!G648,'SAGE IMPORT'!B:B,'SLAB-ROWS'!H648,'SAGE IMPORT'!C:C,'SLAB-ROWS'!A648)</f>
        <v>0</v>
      </c>
      <c r="J648" s="198">
        <f>SUMIFS('SAGE IMPORT'!K:K,'SAGE IMPORT'!A:A,'SLAB-ROWS'!G648,'SAGE IMPORT'!B:B,'SLAB-ROWS'!H648,'SAGE IMPORT'!C:C,'SLAB-ROWS'!A648)</f>
        <v>0</v>
      </c>
      <c r="K648" s="199">
        <f>SUMIFS('SAGE IMPORT'!Q:Q,'SAGE IMPORT'!A:A,'SLAB-ROWS'!G648,'SAGE IMPORT'!B:B,'SLAB-ROWS'!H648,'SAGE IMPORT'!C:C,'SLAB-ROWS'!A648)</f>
        <v>0</v>
      </c>
      <c r="L648" s="199" t="s">
        <v>393</v>
      </c>
      <c r="M648" s="205">
        <f>SUMIFS('SAGE IMPORT'!E:E,'SAGE IMPORT'!A:A,'SLAB-ROWS'!G648,'SAGE IMPORT'!B:B,'SLAB-ROWS'!H648,'SAGE IMPORT'!C:C,'SLAB-ROWS'!A648)</f>
        <v>0</v>
      </c>
      <c r="N648" s="199" t="s">
        <v>393</v>
      </c>
    </row>
    <row r="649" spans="1:14" x14ac:dyDescent="0.2">
      <c r="A649" s="183" t="s">
        <v>29</v>
      </c>
      <c r="B649" s="184" t="s">
        <v>30</v>
      </c>
      <c r="C649" s="184"/>
      <c r="D649" s="185" t="str">
        <f t="shared" si="56"/>
        <v>****</v>
      </c>
      <c r="E649" s="185">
        <f t="shared" si="57"/>
        <v>0</v>
      </c>
      <c r="F649" s="185"/>
      <c r="G649" s="185">
        <f t="shared" si="58"/>
        <v>0</v>
      </c>
      <c r="H649" s="186">
        <f t="shared" si="59"/>
        <v>0</v>
      </c>
      <c r="I649" s="197">
        <f>SUMIFS('SAGE IMPORT'!Y:Y,'SAGE IMPORT'!A:A,'SLAB-ROWS'!G649,'SAGE IMPORT'!B:B,'SLAB-ROWS'!H649,'SAGE IMPORT'!C:C,'SLAB-ROWS'!A649)</f>
        <v>0</v>
      </c>
      <c r="J649" s="198">
        <f>SUMIFS('SAGE IMPORT'!K:K,'SAGE IMPORT'!A:A,'SLAB-ROWS'!G649,'SAGE IMPORT'!B:B,'SLAB-ROWS'!H649,'SAGE IMPORT'!C:C,'SLAB-ROWS'!A649)</f>
        <v>0</v>
      </c>
      <c r="K649" s="199">
        <f>SUMIFS('SAGE IMPORT'!Q:Q,'SAGE IMPORT'!A:A,'SLAB-ROWS'!G649,'SAGE IMPORT'!B:B,'SLAB-ROWS'!H649,'SAGE IMPORT'!C:C,'SLAB-ROWS'!A649)</f>
        <v>0</v>
      </c>
      <c r="L649" s="199" t="s">
        <v>391</v>
      </c>
      <c r="M649" s="205">
        <f>SUMIFS('SAGE IMPORT'!E:E,'SAGE IMPORT'!A:A,'SLAB-ROWS'!G649,'SAGE IMPORT'!B:B,'SLAB-ROWS'!H649,'SAGE IMPORT'!C:C,'SLAB-ROWS'!A649)</f>
        <v>0</v>
      </c>
      <c r="N649" s="199" t="s">
        <v>391</v>
      </c>
    </row>
    <row r="650" spans="1:14" x14ac:dyDescent="0.2">
      <c r="A650" s="183" t="s">
        <v>31</v>
      </c>
      <c r="B650" s="184" t="s">
        <v>61</v>
      </c>
      <c r="C650" s="184"/>
      <c r="D650" s="185" t="str">
        <f t="shared" si="56"/>
        <v>****</v>
      </c>
      <c r="E650" s="185">
        <f t="shared" si="57"/>
        <v>0</v>
      </c>
      <c r="F650" s="185"/>
      <c r="G650" s="185">
        <f t="shared" si="58"/>
        <v>0</v>
      </c>
      <c r="H650" s="186">
        <f t="shared" si="59"/>
        <v>0</v>
      </c>
      <c r="I650" s="197">
        <f>SUMIFS('SAGE IMPORT'!Y:Y,'SAGE IMPORT'!A:A,'SLAB-ROWS'!G650,'SAGE IMPORT'!B:B,'SLAB-ROWS'!H650,'SAGE IMPORT'!C:C,'SLAB-ROWS'!A650)</f>
        <v>0</v>
      </c>
      <c r="J650" s="198">
        <f>SUMIFS('SAGE IMPORT'!K:K,'SAGE IMPORT'!A:A,'SLAB-ROWS'!G650,'SAGE IMPORT'!B:B,'SLAB-ROWS'!H650,'SAGE IMPORT'!C:C,'SLAB-ROWS'!A650)</f>
        <v>0</v>
      </c>
      <c r="K650" s="199">
        <f>SUMIFS('SAGE IMPORT'!Q:Q,'SAGE IMPORT'!A:A,'SLAB-ROWS'!G650,'SAGE IMPORT'!B:B,'SLAB-ROWS'!H650,'SAGE IMPORT'!C:C,'SLAB-ROWS'!A650)</f>
        <v>0</v>
      </c>
      <c r="L650" s="199" t="s">
        <v>354</v>
      </c>
      <c r="M650" s="205">
        <f>SUMIFS('SAGE IMPORT'!E:E,'SAGE IMPORT'!A:A,'SLAB-ROWS'!G650,'SAGE IMPORT'!B:B,'SLAB-ROWS'!H650,'SAGE IMPORT'!C:C,'SLAB-ROWS'!A650)</f>
        <v>0</v>
      </c>
      <c r="N650" s="199" t="s">
        <v>354</v>
      </c>
    </row>
    <row r="651" spans="1:14" x14ac:dyDescent="0.2">
      <c r="A651" s="183" t="s">
        <v>34</v>
      </c>
      <c r="B651" s="184" t="s">
        <v>35</v>
      </c>
      <c r="C651" s="184"/>
      <c r="D651" s="185" t="str">
        <f t="shared" si="56"/>
        <v>****</v>
      </c>
      <c r="E651" s="185">
        <f t="shared" si="57"/>
        <v>0</v>
      </c>
      <c r="F651" s="185"/>
      <c r="G651" s="185">
        <f t="shared" si="58"/>
        <v>0</v>
      </c>
      <c r="H651" s="186">
        <f t="shared" si="59"/>
        <v>0</v>
      </c>
      <c r="I651" s="197">
        <f>SUMIFS('SAGE IMPORT'!Y:Y,'SAGE IMPORT'!A:A,'SLAB-ROWS'!G651,'SAGE IMPORT'!B:B,'SLAB-ROWS'!H651,'SAGE IMPORT'!C:C,'SLAB-ROWS'!A651)</f>
        <v>0</v>
      </c>
      <c r="J651" s="198">
        <f>SUMIFS('SAGE IMPORT'!K:K,'SAGE IMPORT'!A:A,'SLAB-ROWS'!G651,'SAGE IMPORT'!B:B,'SLAB-ROWS'!H651,'SAGE IMPORT'!C:C,'SLAB-ROWS'!A651)</f>
        <v>0</v>
      </c>
      <c r="K651" s="199">
        <f>SUMIFS('SAGE IMPORT'!Q:Q,'SAGE IMPORT'!A:A,'SLAB-ROWS'!G651,'SAGE IMPORT'!B:B,'SLAB-ROWS'!H651,'SAGE IMPORT'!C:C,'SLAB-ROWS'!A651)</f>
        <v>0</v>
      </c>
      <c r="L651" s="199" t="s">
        <v>354</v>
      </c>
      <c r="M651" s="205">
        <f>SUMIFS('SAGE IMPORT'!E:E,'SAGE IMPORT'!A:A,'SLAB-ROWS'!G651,'SAGE IMPORT'!B:B,'SLAB-ROWS'!H651,'SAGE IMPORT'!C:C,'SLAB-ROWS'!A651)</f>
        <v>0</v>
      </c>
      <c r="N651" s="199" t="s">
        <v>354</v>
      </c>
    </row>
    <row r="652" spans="1:14" x14ac:dyDescent="0.2">
      <c r="A652" s="183" t="s">
        <v>36</v>
      </c>
      <c r="B652" s="184" t="s">
        <v>113</v>
      </c>
      <c r="C652" s="184"/>
      <c r="D652" s="185" t="str">
        <f t="shared" si="56"/>
        <v>****</v>
      </c>
      <c r="E652" s="185">
        <f t="shared" si="57"/>
        <v>0</v>
      </c>
      <c r="F652" s="185"/>
      <c r="G652" s="185">
        <f t="shared" si="58"/>
        <v>0</v>
      </c>
      <c r="H652" s="186">
        <f t="shared" si="59"/>
        <v>0</v>
      </c>
      <c r="I652" s="197">
        <f>SUMIFS('SAGE IMPORT'!Y:Y,'SAGE IMPORT'!A:A,'SLAB-ROWS'!G652,'SAGE IMPORT'!B:B,'SLAB-ROWS'!H652,'SAGE IMPORT'!C:C,'SLAB-ROWS'!A652)</f>
        <v>0</v>
      </c>
      <c r="J652" s="198">
        <f>SUMIFS('SAGE IMPORT'!K:K,'SAGE IMPORT'!A:A,'SLAB-ROWS'!G652,'SAGE IMPORT'!B:B,'SLAB-ROWS'!H652,'SAGE IMPORT'!C:C,'SLAB-ROWS'!A652)</f>
        <v>0</v>
      </c>
      <c r="K652" s="199">
        <f>SUMIFS('SAGE IMPORT'!Q:Q,'SAGE IMPORT'!A:A,'SLAB-ROWS'!G652,'SAGE IMPORT'!B:B,'SLAB-ROWS'!H652,'SAGE IMPORT'!C:C,'SLAB-ROWS'!A652)</f>
        <v>0</v>
      </c>
      <c r="L652" s="199" t="s">
        <v>393</v>
      </c>
      <c r="M652" s="205">
        <f>SUMIFS('SAGE IMPORT'!E:E,'SAGE IMPORT'!A:A,'SLAB-ROWS'!G652,'SAGE IMPORT'!B:B,'SLAB-ROWS'!H652,'SAGE IMPORT'!C:C,'SLAB-ROWS'!A652)</f>
        <v>0</v>
      </c>
      <c r="N652" s="199" t="s">
        <v>393</v>
      </c>
    </row>
    <row r="653" spans="1:14" x14ac:dyDescent="0.2">
      <c r="A653" s="183" t="s">
        <v>57</v>
      </c>
      <c r="B653" s="184" t="s">
        <v>71</v>
      </c>
      <c r="C653" s="184"/>
      <c r="D653" s="185" t="str">
        <f t="shared" si="56"/>
        <v>****</v>
      </c>
      <c r="E653" s="185">
        <f t="shared" si="57"/>
        <v>0</v>
      </c>
      <c r="F653" s="185"/>
      <c r="G653" s="185">
        <f t="shared" si="58"/>
        <v>0</v>
      </c>
      <c r="H653" s="186">
        <f t="shared" si="59"/>
        <v>0</v>
      </c>
      <c r="I653" s="197">
        <f>SUMIFS('SAGE IMPORT'!Y:Y,'SAGE IMPORT'!A:A,'SLAB-ROWS'!G653,'SAGE IMPORT'!B:B,'SLAB-ROWS'!H653,'SAGE IMPORT'!C:C,'SLAB-ROWS'!A653)</f>
        <v>0</v>
      </c>
      <c r="J653" s="198">
        <f>SUMIFS('SAGE IMPORT'!K:K,'SAGE IMPORT'!A:A,'SLAB-ROWS'!G653,'SAGE IMPORT'!B:B,'SLAB-ROWS'!H653,'SAGE IMPORT'!C:C,'SLAB-ROWS'!A653)</f>
        <v>0</v>
      </c>
      <c r="K653" s="199">
        <f>SUMIFS('SAGE IMPORT'!Q:Q,'SAGE IMPORT'!A:A,'SLAB-ROWS'!G653,'SAGE IMPORT'!B:B,'SLAB-ROWS'!H653,'SAGE IMPORT'!C:C,'SLAB-ROWS'!A653)</f>
        <v>0</v>
      </c>
      <c r="L653" s="199" t="s">
        <v>397</v>
      </c>
      <c r="M653" s="205">
        <f>SUMIFS('SAGE IMPORT'!E:E,'SAGE IMPORT'!A:A,'SLAB-ROWS'!G653,'SAGE IMPORT'!B:B,'SLAB-ROWS'!H653,'SAGE IMPORT'!C:C,'SLAB-ROWS'!A653)</f>
        <v>0</v>
      </c>
      <c r="N653" s="199" t="s">
        <v>397</v>
      </c>
    </row>
    <row r="654" spans="1:14" x14ac:dyDescent="0.2">
      <c r="A654" s="183" t="s">
        <v>32</v>
      </c>
      <c r="B654" s="184" t="s">
        <v>62</v>
      </c>
      <c r="C654" s="184"/>
      <c r="D654" s="185" t="str">
        <f t="shared" si="56"/>
        <v>****</v>
      </c>
      <c r="E654" s="185">
        <f t="shared" si="57"/>
        <v>0</v>
      </c>
      <c r="F654" s="185"/>
      <c r="G654" s="185">
        <f t="shared" si="58"/>
        <v>0</v>
      </c>
      <c r="H654" s="186">
        <f t="shared" si="59"/>
        <v>0</v>
      </c>
      <c r="I654" s="197">
        <f>SUMIFS('SAGE IMPORT'!Y:Y,'SAGE IMPORT'!A:A,'SLAB-ROWS'!G654,'SAGE IMPORT'!B:B,'SLAB-ROWS'!H654,'SAGE IMPORT'!C:C,'SLAB-ROWS'!A654)</f>
        <v>0</v>
      </c>
      <c r="J654" s="198">
        <f>SUMIFS('SAGE IMPORT'!K:K,'SAGE IMPORT'!A:A,'SLAB-ROWS'!G654,'SAGE IMPORT'!B:B,'SLAB-ROWS'!H654,'SAGE IMPORT'!C:C,'SLAB-ROWS'!A654)</f>
        <v>0</v>
      </c>
      <c r="K654" s="199">
        <f>SUMIFS('SAGE IMPORT'!Q:Q,'SAGE IMPORT'!A:A,'SLAB-ROWS'!G654,'SAGE IMPORT'!B:B,'SLAB-ROWS'!H654,'SAGE IMPORT'!C:C,'SLAB-ROWS'!A654)</f>
        <v>0</v>
      </c>
      <c r="L654" s="199" t="s">
        <v>397</v>
      </c>
      <c r="M654" s="205">
        <f>SUMIFS('SAGE IMPORT'!E:E,'SAGE IMPORT'!A:A,'SLAB-ROWS'!G654,'SAGE IMPORT'!B:B,'SLAB-ROWS'!H654,'SAGE IMPORT'!C:C,'SLAB-ROWS'!A654)</f>
        <v>0</v>
      </c>
      <c r="N654" s="199" t="s">
        <v>397</v>
      </c>
    </row>
    <row r="655" spans="1:14" x14ac:dyDescent="0.2">
      <c r="A655" s="183" t="s">
        <v>33</v>
      </c>
      <c r="B655" s="184" t="s">
        <v>63</v>
      </c>
      <c r="C655" s="184"/>
      <c r="D655" s="185" t="str">
        <f t="shared" si="56"/>
        <v>****</v>
      </c>
      <c r="E655" s="185">
        <f t="shared" si="57"/>
        <v>0</v>
      </c>
      <c r="F655" s="185"/>
      <c r="G655" s="185">
        <f t="shared" si="58"/>
        <v>0</v>
      </c>
      <c r="H655" s="186">
        <f t="shared" si="59"/>
        <v>0</v>
      </c>
      <c r="I655" s="197">
        <f>SUMIFS('SAGE IMPORT'!Y:Y,'SAGE IMPORT'!A:A,'SLAB-ROWS'!G655,'SAGE IMPORT'!B:B,'SLAB-ROWS'!H655,'SAGE IMPORT'!C:C,'SLAB-ROWS'!A655)</f>
        <v>0</v>
      </c>
      <c r="J655" s="198">
        <f>SUMIFS('SAGE IMPORT'!K:K,'SAGE IMPORT'!A:A,'SLAB-ROWS'!G655,'SAGE IMPORT'!B:B,'SLAB-ROWS'!H655,'SAGE IMPORT'!C:C,'SLAB-ROWS'!A655)</f>
        <v>0</v>
      </c>
      <c r="K655" s="199">
        <f>SUMIFS('SAGE IMPORT'!Q:Q,'SAGE IMPORT'!A:A,'SLAB-ROWS'!G655,'SAGE IMPORT'!B:B,'SLAB-ROWS'!H655,'SAGE IMPORT'!C:C,'SLAB-ROWS'!A655)</f>
        <v>0</v>
      </c>
      <c r="L655" s="199" t="s">
        <v>397</v>
      </c>
      <c r="M655" s="205">
        <f>SUMIFS('SAGE IMPORT'!E:E,'SAGE IMPORT'!A:A,'SLAB-ROWS'!G655,'SAGE IMPORT'!B:B,'SLAB-ROWS'!H655,'SAGE IMPORT'!C:C,'SLAB-ROWS'!A655)</f>
        <v>0</v>
      </c>
      <c r="N655" s="199" t="s">
        <v>397</v>
      </c>
    </row>
    <row r="656" spans="1:14" x14ac:dyDescent="0.2">
      <c r="A656" s="183" t="s">
        <v>73</v>
      </c>
      <c r="B656" s="184" t="s">
        <v>72</v>
      </c>
      <c r="C656" s="184"/>
      <c r="D656" s="185" t="str">
        <f t="shared" si="56"/>
        <v>****</v>
      </c>
      <c r="E656" s="185">
        <f t="shared" si="57"/>
        <v>0</v>
      </c>
      <c r="F656" s="185"/>
      <c r="G656" s="185">
        <f t="shared" si="58"/>
        <v>0</v>
      </c>
      <c r="H656" s="186">
        <f t="shared" si="59"/>
        <v>0</v>
      </c>
      <c r="I656" s="197">
        <f>SUMIFS('SAGE IMPORT'!Y:Y,'SAGE IMPORT'!A:A,'SLAB-ROWS'!G656,'SAGE IMPORT'!B:B,'SLAB-ROWS'!H656,'SAGE IMPORT'!C:C,'SLAB-ROWS'!A656)</f>
        <v>0</v>
      </c>
      <c r="J656" s="198">
        <f>SUMIFS('SAGE IMPORT'!K:K,'SAGE IMPORT'!A:A,'SLAB-ROWS'!G656,'SAGE IMPORT'!B:B,'SLAB-ROWS'!H656,'SAGE IMPORT'!C:C,'SLAB-ROWS'!A656)</f>
        <v>0</v>
      </c>
      <c r="K656" s="199">
        <f>SUMIFS('SAGE IMPORT'!Q:Q,'SAGE IMPORT'!A:A,'SLAB-ROWS'!G656,'SAGE IMPORT'!B:B,'SLAB-ROWS'!H656,'SAGE IMPORT'!C:C,'SLAB-ROWS'!A656)</f>
        <v>0</v>
      </c>
      <c r="L656" s="199" t="s">
        <v>397</v>
      </c>
      <c r="M656" s="205">
        <f>SUMIFS('SAGE IMPORT'!E:E,'SAGE IMPORT'!A:A,'SLAB-ROWS'!G656,'SAGE IMPORT'!B:B,'SLAB-ROWS'!H656,'SAGE IMPORT'!C:C,'SLAB-ROWS'!A656)</f>
        <v>0</v>
      </c>
      <c r="N656" s="199" t="s">
        <v>397</v>
      </c>
    </row>
    <row r="657" spans="1:14" x14ac:dyDescent="0.2">
      <c r="A657" s="183" t="s">
        <v>114</v>
      </c>
      <c r="B657" s="184" t="s">
        <v>115</v>
      </c>
      <c r="C657" s="184"/>
      <c r="D657" s="185" t="str">
        <f t="shared" si="56"/>
        <v>****</v>
      </c>
      <c r="E657" s="185">
        <f t="shared" si="57"/>
        <v>0</v>
      </c>
      <c r="F657" s="185"/>
      <c r="G657" s="185">
        <f t="shared" si="58"/>
        <v>0</v>
      </c>
      <c r="H657" s="186">
        <f t="shared" si="59"/>
        <v>0</v>
      </c>
      <c r="I657" s="197">
        <f>SUMIFS('SAGE IMPORT'!Y:Y,'SAGE IMPORT'!A:A,'SLAB-ROWS'!G657,'SAGE IMPORT'!B:B,'SLAB-ROWS'!H657,'SAGE IMPORT'!C:C,'SLAB-ROWS'!A657)</f>
        <v>0</v>
      </c>
      <c r="J657" s="198">
        <f>SUMIFS('SAGE IMPORT'!K:K,'SAGE IMPORT'!A:A,'SLAB-ROWS'!G657,'SAGE IMPORT'!B:B,'SLAB-ROWS'!H657,'SAGE IMPORT'!C:C,'SLAB-ROWS'!A657)</f>
        <v>0</v>
      </c>
      <c r="K657" s="199">
        <f>SUMIFS('SAGE IMPORT'!Q:Q,'SAGE IMPORT'!A:A,'SLAB-ROWS'!G657,'SAGE IMPORT'!B:B,'SLAB-ROWS'!H657,'SAGE IMPORT'!C:C,'SLAB-ROWS'!A657)</f>
        <v>0</v>
      </c>
      <c r="L657" s="199" t="s">
        <v>397</v>
      </c>
      <c r="M657" s="205">
        <f>SUMIFS('SAGE IMPORT'!E:E,'SAGE IMPORT'!A:A,'SLAB-ROWS'!G657,'SAGE IMPORT'!B:B,'SLAB-ROWS'!H657,'SAGE IMPORT'!C:C,'SLAB-ROWS'!A657)</f>
        <v>0</v>
      </c>
      <c r="N657" s="199" t="s">
        <v>397</v>
      </c>
    </row>
    <row r="658" spans="1:14" x14ac:dyDescent="0.2">
      <c r="A658" s="183" t="s">
        <v>37</v>
      </c>
      <c r="B658" s="184" t="s">
        <v>64</v>
      </c>
      <c r="C658" s="184"/>
      <c r="D658" s="185" t="str">
        <f t="shared" si="56"/>
        <v>****</v>
      </c>
      <c r="E658" s="185">
        <f t="shared" si="57"/>
        <v>0</v>
      </c>
      <c r="F658" s="185"/>
      <c r="G658" s="185">
        <f t="shared" si="58"/>
        <v>0</v>
      </c>
      <c r="H658" s="186">
        <f t="shared" si="59"/>
        <v>0</v>
      </c>
      <c r="I658" s="197">
        <f>SUMIFS('SAGE IMPORT'!Y:Y,'SAGE IMPORT'!A:A,'SLAB-ROWS'!G658,'SAGE IMPORT'!B:B,'SLAB-ROWS'!H658,'SAGE IMPORT'!C:C,'SLAB-ROWS'!A658)</f>
        <v>0</v>
      </c>
      <c r="J658" s="198">
        <f>SUMIFS('SAGE IMPORT'!K:K,'SAGE IMPORT'!A:A,'SLAB-ROWS'!G658,'SAGE IMPORT'!B:B,'SLAB-ROWS'!H658,'SAGE IMPORT'!C:C,'SLAB-ROWS'!A658)</f>
        <v>0</v>
      </c>
      <c r="K658" s="199">
        <f>SUMIFS('SAGE IMPORT'!Q:Q,'SAGE IMPORT'!A:A,'SLAB-ROWS'!G658,'SAGE IMPORT'!B:B,'SLAB-ROWS'!H658,'SAGE IMPORT'!C:C,'SLAB-ROWS'!A658)</f>
        <v>0</v>
      </c>
      <c r="L658" s="199" t="s">
        <v>393</v>
      </c>
      <c r="M658" s="205">
        <f>SUMIFS('SAGE IMPORT'!E:E,'SAGE IMPORT'!A:A,'SLAB-ROWS'!G658,'SAGE IMPORT'!B:B,'SLAB-ROWS'!H658,'SAGE IMPORT'!C:C,'SLAB-ROWS'!A658)</f>
        <v>0</v>
      </c>
      <c r="N658" s="199" t="s">
        <v>393</v>
      </c>
    </row>
    <row r="659" spans="1:14" x14ac:dyDescent="0.2">
      <c r="A659" s="183" t="s">
        <v>38</v>
      </c>
      <c r="B659" s="184" t="s">
        <v>116</v>
      </c>
      <c r="C659" s="184"/>
      <c r="D659" s="185" t="str">
        <f t="shared" si="56"/>
        <v>****</v>
      </c>
      <c r="E659" s="185">
        <f t="shared" si="57"/>
        <v>0</v>
      </c>
      <c r="F659" s="185"/>
      <c r="G659" s="185">
        <f t="shared" si="58"/>
        <v>0</v>
      </c>
      <c r="H659" s="186">
        <f t="shared" si="59"/>
        <v>0</v>
      </c>
      <c r="I659" s="197">
        <f>SUMIFS('SAGE IMPORT'!Y:Y,'SAGE IMPORT'!A:A,'SLAB-ROWS'!G659,'SAGE IMPORT'!B:B,'SLAB-ROWS'!H659,'SAGE IMPORT'!C:C,'SLAB-ROWS'!A659)</f>
        <v>0</v>
      </c>
      <c r="J659" s="198">
        <f>SUMIFS('SAGE IMPORT'!K:K,'SAGE IMPORT'!A:A,'SLAB-ROWS'!G659,'SAGE IMPORT'!B:B,'SLAB-ROWS'!H659,'SAGE IMPORT'!C:C,'SLAB-ROWS'!A659)</f>
        <v>0</v>
      </c>
      <c r="K659" s="199">
        <f>SUMIFS('SAGE IMPORT'!Q:Q,'SAGE IMPORT'!A:A,'SLAB-ROWS'!G659,'SAGE IMPORT'!B:B,'SLAB-ROWS'!H659,'SAGE IMPORT'!C:C,'SLAB-ROWS'!A659)</f>
        <v>0</v>
      </c>
      <c r="L659" s="199" t="s">
        <v>393</v>
      </c>
      <c r="M659" s="205">
        <f>SUMIFS('SAGE IMPORT'!E:E,'SAGE IMPORT'!A:A,'SLAB-ROWS'!G659,'SAGE IMPORT'!B:B,'SLAB-ROWS'!H659,'SAGE IMPORT'!C:C,'SLAB-ROWS'!A659)</f>
        <v>0</v>
      </c>
      <c r="N659" s="199" t="s">
        <v>393</v>
      </c>
    </row>
    <row r="660" spans="1:14" x14ac:dyDescent="0.2">
      <c r="A660" s="183" t="s">
        <v>117</v>
      </c>
      <c r="B660" s="184" t="s">
        <v>118</v>
      </c>
      <c r="C660" s="184"/>
      <c r="D660" s="185" t="str">
        <f t="shared" si="56"/>
        <v>****</v>
      </c>
      <c r="E660" s="185">
        <f t="shared" si="57"/>
        <v>0</v>
      </c>
      <c r="F660" s="185"/>
      <c r="G660" s="185">
        <f t="shared" si="58"/>
        <v>0</v>
      </c>
      <c r="H660" s="186">
        <f t="shared" si="59"/>
        <v>0</v>
      </c>
      <c r="I660" s="197">
        <f>SUMIFS('SAGE IMPORT'!Y:Y,'SAGE IMPORT'!A:A,'SLAB-ROWS'!G660,'SAGE IMPORT'!B:B,'SLAB-ROWS'!H660,'SAGE IMPORT'!C:C,'SLAB-ROWS'!A660)</f>
        <v>0</v>
      </c>
      <c r="J660" s="198">
        <f>SUMIFS('SAGE IMPORT'!K:K,'SAGE IMPORT'!A:A,'SLAB-ROWS'!G660,'SAGE IMPORT'!B:B,'SLAB-ROWS'!H660,'SAGE IMPORT'!C:C,'SLAB-ROWS'!A660)</f>
        <v>0</v>
      </c>
      <c r="K660" s="199">
        <f>SUMIFS('SAGE IMPORT'!Q:Q,'SAGE IMPORT'!A:A,'SLAB-ROWS'!G660,'SAGE IMPORT'!B:B,'SLAB-ROWS'!H660,'SAGE IMPORT'!C:C,'SLAB-ROWS'!A660)</f>
        <v>0</v>
      </c>
      <c r="L660" s="199" t="s">
        <v>393</v>
      </c>
      <c r="M660" s="205">
        <f>SUMIFS('SAGE IMPORT'!E:E,'SAGE IMPORT'!A:A,'SLAB-ROWS'!G660,'SAGE IMPORT'!B:B,'SLAB-ROWS'!H660,'SAGE IMPORT'!C:C,'SLAB-ROWS'!A660)</f>
        <v>0</v>
      </c>
      <c r="N660" s="199" t="s">
        <v>393</v>
      </c>
    </row>
    <row r="661" spans="1:14" x14ac:dyDescent="0.2">
      <c r="A661" s="183" t="s">
        <v>119</v>
      </c>
      <c r="B661" s="184" t="s">
        <v>120</v>
      </c>
      <c r="C661" s="184"/>
      <c r="D661" s="185" t="str">
        <f t="shared" si="56"/>
        <v>****</v>
      </c>
      <c r="E661" s="185">
        <f t="shared" si="57"/>
        <v>0</v>
      </c>
      <c r="F661" s="185"/>
      <c r="G661" s="185">
        <f t="shared" si="58"/>
        <v>0</v>
      </c>
      <c r="H661" s="186">
        <f t="shared" si="59"/>
        <v>0</v>
      </c>
      <c r="I661" s="197">
        <f>SUMIFS('SAGE IMPORT'!Y:Y,'SAGE IMPORT'!A:A,'SLAB-ROWS'!G661,'SAGE IMPORT'!B:B,'SLAB-ROWS'!H661,'SAGE IMPORT'!C:C,'SLAB-ROWS'!A661)</f>
        <v>0</v>
      </c>
      <c r="J661" s="198">
        <f>SUMIFS('SAGE IMPORT'!K:K,'SAGE IMPORT'!A:A,'SLAB-ROWS'!G661,'SAGE IMPORT'!B:B,'SLAB-ROWS'!H661,'SAGE IMPORT'!C:C,'SLAB-ROWS'!A661)</f>
        <v>0</v>
      </c>
      <c r="K661" s="199">
        <f>SUMIFS('SAGE IMPORT'!Q:Q,'SAGE IMPORT'!A:A,'SLAB-ROWS'!G661,'SAGE IMPORT'!B:B,'SLAB-ROWS'!H661,'SAGE IMPORT'!C:C,'SLAB-ROWS'!A661)</f>
        <v>0</v>
      </c>
      <c r="L661" s="199" t="s">
        <v>393</v>
      </c>
      <c r="M661" s="205">
        <f>SUMIFS('SAGE IMPORT'!E:E,'SAGE IMPORT'!A:A,'SLAB-ROWS'!G661,'SAGE IMPORT'!B:B,'SLAB-ROWS'!H661,'SAGE IMPORT'!C:C,'SLAB-ROWS'!A661)</f>
        <v>0</v>
      </c>
      <c r="N661" s="199" t="s">
        <v>393</v>
      </c>
    </row>
    <row r="662" spans="1:14" x14ac:dyDescent="0.2">
      <c r="A662" s="183"/>
      <c r="B662" s="184"/>
      <c r="C662" s="184"/>
      <c r="D662" s="185" t="str">
        <f t="shared" si="56"/>
        <v>****</v>
      </c>
      <c r="E662" s="185">
        <f t="shared" si="57"/>
        <v>0</v>
      </c>
      <c r="F662" s="185"/>
      <c r="G662" s="185">
        <f t="shared" si="58"/>
        <v>0</v>
      </c>
      <c r="H662" s="186">
        <f t="shared" si="59"/>
        <v>0</v>
      </c>
      <c r="I662" s="197">
        <f>SUMIFS('SAGE IMPORT'!Y:Y,'SAGE IMPORT'!A:A,'SLAB-ROWS'!G662,'SAGE IMPORT'!B:B,'SLAB-ROWS'!H662,'SAGE IMPORT'!C:C,'SLAB-ROWS'!A662)</f>
        <v>0</v>
      </c>
      <c r="J662" s="198">
        <f>SUMIFS('SAGE IMPORT'!K:K,'SAGE IMPORT'!A:A,'SLAB-ROWS'!G662,'SAGE IMPORT'!B:B,'SLAB-ROWS'!H662,'SAGE IMPORT'!C:C,'SLAB-ROWS'!A662)</f>
        <v>0</v>
      </c>
      <c r="K662" s="199">
        <f>SUMIFS('SAGE IMPORT'!Q:Q,'SAGE IMPORT'!A:A,'SLAB-ROWS'!G662,'SAGE IMPORT'!B:B,'SLAB-ROWS'!H662,'SAGE IMPORT'!C:C,'SLAB-ROWS'!A662)</f>
        <v>0</v>
      </c>
      <c r="L662" s="199"/>
      <c r="M662" s="205">
        <f>SUMIFS('SAGE IMPORT'!E:E,'SAGE IMPORT'!A:A,'SLAB-ROWS'!G662,'SAGE IMPORT'!B:B,'SLAB-ROWS'!H662,'SAGE IMPORT'!C:C,'SLAB-ROWS'!A662)</f>
        <v>0</v>
      </c>
      <c r="N662" s="199"/>
    </row>
    <row r="663" spans="1:14" x14ac:dyDescent="0.2">
      <c r="A663" s="183" t="s">
        <v>124</v>
      </c>
      <c r="B663" s="184" t="s">
        <v>125</v>
      </c>
      <c r="C663" s="184"/>
      <c r="D663" s="185" t="str">
        <f t="shared" si="56"/>
        <v>****</v>
      </c>
      <c r="E663" s="185">
        <f t="shared" si="57"/>
        <v>0</v>
      </c>
      <c r="F663" s="185"/>
      <c r="G663" s="185">
        <f t="shared" si="58"/>
        <v>0</v>
      </c>
      <c r="H663" s="186">
        <f t="shared" si="59"/>
        <v>0</v>
      </c>
      <c r="I663" s="197">
        <f>SUMIFS('SAGE IMPORT'!Y:Y,'SAGE IMPORT'!A:A,'SLAB-ROWS'!G663,'SAGE IMPORT'!B:B,'SLAB-ROWS'!H663,'SAGE IMPORT'!C:C,'SLAB-ROWS'!A663)</f>
        <v>0</v>
      </c>
      <c r="J663" s="198">
        <f>SUMIFS('SAGE IMPORT'!K:K,'SAGE IMPORT'!A:A,'SLAB-ROWS'!G663,'SAGE IMPORT'!B:B,'SLAB-ROWS'!H663,'SAGE IMPORT'!C:C,'SLAB-ROWS'!A663)</f>
        <v>0</v>
      </c>
      <c r="K663" s="199">
        <f>SUMIFS('SAGE IMPORT'!Q:Q,'SAGE IMPORT'!A:A,'SLAB-ROWS'!G663,'SAGE IMPORT'!B:B,'SLAB-ROWS'!H663,'SAGE IMPORT'!C:C,'SLAB-ROWS'!A663)</f>
        <v>0</v>
      </c>
      <c r="L663" s="199" t="s">
        <v>354</v>
      </c>
      <c r="M663" s="205">
        <f>SUMIFS('SAGE IMPORT'!E:E,'SAGE IMPORT'!A:A,'SLAB-ROWS'!G663,'SAGE IMPORT'!B:B,'SLAB-ROWS'!H663,'SAGE IMPORT'!C:C,'SLAB-ROWS'!A663)</f>
        <v>0</v>
      </c>
      <c r="N663" s="199" t="s">
        <v>354</v>
      </c>
    </row>
    <row r="664" spans="1:14" x14ac:dyDescent="0.2">
      <c r="A664" s="183" t="s">
        <v>121</v>
      </c>
      <c r="B664" s="184" t="s">
        <v>126</v>
      </c>
      <c r="C664" s="184"/>
      <c r="D664" s="185" t="str">
        <f t="shared" si="56"/>
        <v>****</v>
      </c>
      <c r="E664" s="185">
        <f t="shared" si="57"/>
        <v>0</v>
      </c>
      <c r="F664" s="185"/>
      <c r="G664" s="185">
        <f t="shared" si="58"/>
        <v>0</v>
      </c>
      <c r="H664" s="186">
        <f t="shared" si="59"/>
        <v>0</v>
      </c>
      <c r="I664" s="197">
        <f>SUMIFS('SAGE IMPORT'!Y:Y,'SAGE IMPORT'!A:A,'SLAB-ROWS'!G664,'SAGE IMPORT'!B:B,'SLAB-ROWS'!H664,'SAGE IMPORT'!C:C,'SLAB-ROWS'!A664)</f>
        <v>0</v>
      </c>
      <c r="J664" s="198">
        <f>SUMIFS('SAGE IMPORT'!K:K,'SAGE IMPORT'!A:A,'SLAB-ROWS'!G664,'SAGE IMPORT'!B:B,'SLAB-ROWS'!H664,'SAGE IMPORT'!C:C,'SLAB-ROWS'!A664)</f>
        <v>0</v>
      </c>
      <c r="K664" s="199">
        <f>SUMIFS('SAGE IMPORT'!Q:Q,'SAGE IMPORT'!A:A,'SLAB-ROWS'!G664,'SAGE IMPORT'!B:B,'SLAB-ROWS'!H664,'SAGE IMPORT'!C:C,'SLAB-ROWS'!A664)</f>
        <v>0</v>
      </c>
      <c r="L664" s="199" t="s">
        <v>396</v>
      </c>
      <c r="M664" s="205">
        <f>SUMIFS('SAGE IMPORT'!E:E,'SAGE IMPORT'!A:A,'SLAB-ROWS'!G664,'SAGE IMPORT'!B:B,'SLAB-ROWS'!H664,'SAGE IMPORT'!C:C,'SLAB-ROWS'!A664)</f>
        <v>0</v>
      </c>
      <c r="N664" s="199" t="s">
        <v>396</v>
      </c>
    </row>
    <row r="665" spans="1:14" x14ac:dyDescent="0.2">
      <c r="A665" s="183" t="s">
        <v>122</v>
      </c>
      <c r="B665" s="184" t="s">
        <v>127</v>
      </c>
      <c r="C665" s="184"/>
      <c r="D665" s="185" t="str">
        <f t="shared" si="56"/>
        <v>****</v>
      </c>
      <c r="E665" s="185">
        <f t="shared" si="57"/>
        <v>0</v>
      </c>
      <c r="F665" s="185"/>
      <c r="G665" s="185">
        <f t="shared" si="58"/>
        <v>0</v>
      </c>
      <c r="H665" s="186">
        <f t="shared" si="59"/>
        <v>0</v>
      </c>
      <c r="I665" s="197">
        <f>SUMIFS('SAGE IMPORT'!Y:Y,'SAGE IMPORT'!A:A,'SLAB-ROWS'!G665,'SAGE IMPORT'!B:B,'SLAB-ROWS'!H665,'SAGE IMPORT'!C:C,'SLAB-ROWS'!A665)</f>
        <v>0</v>
      </c>
      <c r="J665" s="198">
        <f>SUMIFS('SAGE IMPORT'!K:K,'SAGE IMPORT'!A:A,'SLAB-ROWS'!G665,'SAGE IMPORT'!B:B,'SLAB-ROWS'!H665,'SAGE IMPORT'!C:C,'SLAB-ROWS'!A665)</f>
        <v>0</v>
      </c>
      <c r="K665" s="199">
        <f>SUMIFS('SAGE IMPORT'!Q:Q,'SAGE IMPORT'!A:A,'SLAB-ROWS'!G665,'SAGE IMPORT'!B:B,'SLAB-ROWS'!H665,'SAGE IMPORT'!C:C,'SLAB-ROWS'!A665)</f>
        <v>0</v>
      </c>
      <c r="L665" s="199" t="s">
        <v>396</v>
      </c>
      <c r="M665" s="205">
        <f>SUMIFS('SAGE IMPORT'!E:E,'SAGE IMPORT'!A:A,'SLAB-ROWS'!G665,'SAGE IMPORT'!B:B,'SLAB-ROWS'!H665,'SAGE IMPORT'!C:C,'SLAB-ROWS'!A665)</f>
        <v>0</v>
      </c>
      <c r="N665" s="199" t="s">
        <v>396</v>
      </c>
    </row>
    <row r="666" spans="1:14" x14ac:dyDescent="0.2">
      <c r="A666" s="183" t="s">
        <v>123</v>
      </c>
      <c r="B666" s="184" t="s">
        <v>128</v>
      </c>
      <c r="C666" s="184"/>
      <c r="D666" s="185" t="str">
        <f t="shared" si="56"/>
        <v>****</v>
      </c>
      <c r="E666" s="185">
        <f t="shared" si="57"/>
        <v>0</v>
      </c>
      <c r="F666" s="185"/>
      <c r="G666" s="185">
        <f t="shared" si="58"/>
        <v>0</v>
      </c>
      <c r="H666" s="186">
        <f t="shared" si="59"/>
        <v>0</v>
      </c>
      <c r="I666" s="197">
        <f>SUMIFS('SAGE IMPORT'!Y:Y,'SAGE IMPORT'!A:A,'SLAB-ROWS'!G666,'SAGE IMPORT'!B:B,'SLAB-ROWS'!H666,'SAGE IMPORT'!C:C,'SLAB-ROWS'!A666)</f>
        <v>0</v>
      </c>
      <c r="J666" s="198">
        <f>SUMIFS('SAGE IMPORT'!K:K,'SAGE IMPORT'!A:A,'SLAB-ROWS'!G666,'SAGE IMPORT'!B:B,'SLAB-ROWS'!H666,'SAGE IMPORT'!C:C,'SLAB-ROWS'!A666)</f>
        <v>0</v>
      </c>
      <c r="K666" s="199">
        <f>SUMIFS('SAGE IMPORT'!Q:Q,'SAGE IMPORT'!A:A,'SLAB-ROWS'!G666,'SAGE IMPORT'!B:B,'SLAB-ROWS'!H666,'SAGE IMPORT'!C:C,'SLAB-ROWS'!A666)</f>
        <v>0</v>
      </c>
      <c r="L666" s="199" t="s">
        <v>396</v>
      </c>
      <c r="M666" s="205">
        <f>SUMIFS('SAGE IMPORT'!E:E,'SAGE IMPORT'!A:A,'SLAB-ROWS'!G666,'SAGE IMPORT'!B:B,'SLAB-ROWS'!H666,'SAGE IMPORT'!C:C,'SLAB-ROWS'!A666)</f>
        <v>0</v>
      </c>
      <c r="N666" s="199" t="s">
        <v>396</v>
      </c>
    </row>
    <row r="667" spans="1:14" x14ac:dyDescent="0.2">
      <c r="A667" s="183" t="s">
        <v>76</v>
      </c>
      <c r="B667" s="184" t="s">
        <v>129</v>
      </c>
      <c r="C667" s="184"/>
      <c r="D667" s="185" t="str">
        <f t="shared" si="56"/>
        <v>****</v>
      </c>
      <c r="E667" s="185">
        <f t="shared" si="57"/>
        <v>0</v>
      </c>
      <c r="F667" s="185"/>
      <c r="G667" s="185">
        <f t="shared" si="58"/>
        <v>0</v>
      </c>
      <c r="H667" s="186">
        <f t="shared" si="59"/>
        <v>0</v>
      </c>
      <c r="I667" s="197">
        <f>SUMIFS('SAGE IMPORT'!Y:Y,'SAGE IMPORT'!A:A,'SLAB-ROWS'!G667,'SAGE IMPORT'!B:B,'SLAB-ROWS'!H667,'SAGE IMPORT'!C:C,'SLAB-ROWS'!A667)</f>
        <v>0</v>
      </c>
      <c r="J667" s="198">
        <f>SUMIFS('SAGE IMPORT'!K:K,'SAGE IMPORT'!A:A,'SLAB-ROWS'!G667,'SAGE IMPORT'!B:B,'SLAB-ROWS'!H667,'SAGE IMPORT'!C:C,'SLAB-ROWS'!A667)</f>
        <v>0</v>
      </c>
      <c r="K667" s="199">
        <f>SUMIFS('SAGE IMPORT'!Q:Q,'SAGE IMPORT'!A:A,'SLAB-ROWS'!G667,'SAGE IMPORT'!B:B,'SLAB-ROWS'!H667,'SAGE IMPORT'!C:C,'SLAB-ROWS'!A667)</f>
        <v>0</v>
      </c>
      <c r="L667" s="199" t="s">
        <v>395</v>
      </c>
      <c r="M667" s="205">
        <f>SUMIFS('SAGE IMPORT'!E:E,'SAGE IMPORT'!A:A,'SLAB-ROWS'!G667,'SAGE IMPORT'!B:B,'SLAB-ROWS'!H667,'SAGE IMPORT'!C:C,'SLAB-ROWS'!A667)</f>
        <v>0</v>
      </c>
      <c r="N667" s="199" t="s">
        <v>395</v>
      </c>
    </row>
    <row r="668" spans="1:14" x14ac:dyDescent="0.2">
      <c r="A668" s="183"/>
      <c r="B668" s="451" t="s">
        <v>621</v>
      </c>
      <c r="C668" s="452"/>
      <c r="D668" s="453"/>
      <c r="E668" s="453"/>
      <c r="F668" s="453"/>
      <c r="G668" s="453">
        <f t="shared" si="58"/>
        <v>0</v>
      </c>
      <c r="H668" s="454">
        <f t="shared" si="59"/>
        <v>0</v>
      </c>
      <c r="I668" s="455"/>
      <c r="J668" s="456"/>
      <c r="K668" s="457">
        <f>SUMIFS('SAGE IMPORT'!Q:Q,'SAGE IMPORT'!A:A,'SLAB-ROWS'!G668,'SAGE IMPORT'!B:B,'SLAB-ROWS'!H668,'SAGE IMPORT'!D:D,'SLAB-ROWS'!B668)</f>
        <v>0</v>
      </c>
      <c r="L668" s="457" t="s">
        <v>395</v>
      </c>
      <c r="M668" s="458"/>
      <c r="N668" s="457"/>
    </row>
    <row r="669" spans="1:14" x14ac:dyDescent="0.2">
      <c r="A669" s="183" t="s">
        <v>130</v>
      </c>
      <c r="B669" s="184" t="s">
        <v>131</v>
      </c>
      <c r="C669" s="184"/>
      <c r="D669" s="185" t="str">
        <f>D667</f>
        <v>****</v>
      </c>
      <c r="E669" s="185">
        <f>E667</f>
        <v>0</v>
      </c>
      <c r="F669" s="185"/>
      <c r="G669" s="185">
        <f>G667</f>
        <v>0</v>
      </c>
      <c r="H669" s="186">
        <f>H667</f>
        <v>0</v>
      </c>
      <c r="I669" s="197">
        <f>SUMIFS('SAGE IMPORT'!Y:Y,'SAGE IMPORT'!A:A,'SLAB-ROWS'!G669,'SAGE IMPORT'!B:B,'SLAB-ROWS'!H669,'SAGE IMPORT'!C:C,'SLAB-ROWS'!A669)</f>
        <v>0</v>
      </c>
      <c r="J669" s="198">
        <f>SUMIFS('SAGE IMPORT'!K:K,'SAGE IMPORT'!A:A,'SLAB-ROWS'!G669,'SAGE IMPORT'!B:B,'SLAB-ROWS'!H669,'SAGE IMPORT'!C:C,'SLAB-ROWS'!A669)</f>
        <v>0</v>
      </c>
      <c r="K669" s="199">
        <f>SUMIFS('SAGE IMPORT'!Q:Q,'SAGE IMPORT'!A:A,'SLAB-ROWS'!G669,'SAGE IMPORT'!B:B,'SLAB-ROWS'!H669,'SAGE IMPORT'!C:C,'SLAB-ROWS'!A669)</f>
        <v>0</v>
      </c>
      <c r="L669" s="199" t="s">
        <v>395</v>
      </c>
      <c r="M669" s="205">
        <f>SUMIFS('SAGE IMPORT'!E:E,'SAGE IMPORT'!A:A,'SLAB-ROWS'!G669,'SAGE IMPORT'!B:B,'SLAB-ROWS'!H669,'SAGE IMPORT'!C:C,'SLAB-ROWS'!A669)</f>
        <v>0</v>
      </c>
      <c r="N669" s="199" t="s">
        <v>395</v>
      </c>
    </row>
    <row r="670" spans="1:14" x14ac:dyDescent="0.2">
      <c r="A670" s="183"/>
      <c r="B670" s="184"/>
      <c r="C670" s="184"/>
      <c r="D670" s="185" t="str">
        <f t="shared" si="56"/>
        <v>****</v>
      </c>
      <c r="E670" s="185">
        <f t="shared" si="57"/>
        <v>0</v>
      </c>
      <c r="F670" s="185"/>
      <c r="G670" s="185">
        <f t="shared" si="58"/>
        <v>0</v>
      </c>
      <c r="H670" s="186">
        <f t="shared" si="59"/>
        <v>0</v>
      </c>
      <c r="I670" s="197">
        <f>SUMIFS('SAGE IMPORT'!Y:Y,'SAGE IMPORT'!A:A,'SLAB-ROWS'!G670,'SAGE IMPORT'!B:B,'SLAB-ROWS'!H670,'SAGE IMPORT'!C:C,'SLAB-ROWS'!A670)</f>
        <v>0</v>
      </c>
      <c r="J670" s="198">
        <f>SUMIFS('SAGE IMPORT'!K:K,'SAGE IMPORT'!A:A,'SLAB-ROWS'!G670,'SAGE IMPORT'!B:B,'SLAB-ROWS'!H670,'SAGE IMPORT'!C:C,'SLAB-ROWS'!A670)</f>
        <v>0</v>
      </c>
      <c r="K670" s="199">
        <f>SUMIFS('SAGE IMPORT'!Q:Q,'SAGE IMPORT'!A:A,'SLAB-ROWS'!G670,'SAGE IMPORT'!B:B,'SLAB-ROWS'!H670,'SAGE IMPORT'!C:C,'SLAB-ROWS'!A670)</f>
        <v>0</v>
      </c>
      <c r="L670" s="199"/>
      <c r="M670" s="205">
        <f>SUMIFS('SAGE IMPORT'!E:E,'SAGE IMPORT'!A:A,'SLAB-ROWS'!G670,'SAGE IMPORT'!B:B,'SLAB-ROWS'!H670,'SAGE IMPORT'!C:C,'SLAB-ROWS'!A670)</f>
        <v>0</v>
      </c>
      <c r="N670" s="199"/>
    </row>
    <row r="671" spans="1:14" x14ac:dyDescent="0.2">
      <c r="A671" s="183" t="s">
        <v>39</v>
      </c>
      <c r="B671" s="184" t="s">
        <v>40</v>
      </c>
      <c r="C671" s="184"/>
      <c r="D671" s="185" t="str">
        <f t="shared" si="56"/>
        <v>****</v>
      </c>
      <c r="E671" s="185">
        <f t="shared" si="57"/>
        <v>0</v>
      </c>
      <c r="F671" s="185"/>
      <c r="G671" s="185">
        <f t="shared" si="58"/>
        <v>0</v>
      </c>
      <c r="H671" s="186">
        <f t="shared" si="59"/>
        <v>0</v>
      </c>
      <c r="I671" s="197">
        <f>SUMIFS('SAGE IMPORT'!Y:Y,'SAGE IMPORT'!A:A,'SLAB-ROWS'!G671,'SAGE IMPORT'!B:B,'SLAB-ROWS'!H671,'SAGE IMPORT'!C:C,'SLAB-ROWS'!A671)</f>
        <v>0</v>
      </c>
      <c r="J671" s="198">
        <f>SUMIFS('SAGE IMPORT'!K:K,'SAGE IMPORT'!A:A,'SLAB-ROWS'!G671,'SAGE IMPORT'!B:B,'SLAB-ROWS'!H671,'SAGE IMPORT'!C:C,'SLAB-ROWS'!A671)</f>
        <v>0</v>
      </c>
      <c r="K671" s="199">
        <f>SUMIFS('SAGE IMPORT'!Q:Q,'SAGE IMPORT'!A:A,'SLAB-ROWS'!G671,'SAGE IMPORT'!B:B,'SLAB-ROWS'!H671,'SAGE IMPORT'!C:C,'SLAB-ROWS'!A671)</f>
        <v>0</v>
      </c>
      <c r="L671" s="199" t="s">
        <v>391</v>
      </c>
      <c r="M671" s="205">
        <f>SUMIFS('SAGE IMPORT'!E:E,'SAGE IMPORT'!A:A,'SLAB-ROWS'!G671,'SAGE IMPORT'!B:B,'SLAB-ROWS'!H671,'SAGE IMPORT'!C:C,'SLAB-ROWS'!A671)</f>
        <v>0</v>
      </c>
      <c r="N671" s="199" t="s">
        <v>391</v>
      </c>
    </row>
    <row r="672" spans="1:14" x14ac:dyDescent="0.2">
      <c r="A672" s="183" t="s">
        <v>132</v>
      </c>
      <c r="B672" s="184" t="s">
        <v>135</v>
      </c>
      <c r="C672" s="184"/>
      <c r="D672" s="185" t="str">
        <f t="shared" si="56"/>
        <v>****</v>
      </c>
      <c r="E672" s="185">
        <f t="shared" si="57"/>
        <v>0</v>
      </c>
      <c r="F672" s="185"/>
      <c r="G672" s="185">
        <f t="shared" si="58"/>
        <v>0</v>
      </c>
      <c r="H672" s="186">
        <f t="shared" si="59"/>
        <v>0</v>
      </c>
      <c r="I672" s="197">
        <f>SUMIFS('SAGE IMPORT'!Y:Y,'SAGE IMPORT'!A:A,'SLAB-ROWS'!G672,'SAGE IMPORT'!B:B,'SLAB-ROWS'!H672,'SAGE IMPORT'!C:C,'SLAB-ROWS'!A672)</f>
        <v>0</v>
      </c>
      <c r="J672" s="198">
        <f>SUMIFS('SAGE IMPORT'!K:K,'SAGE IMPORT'!A:A,'SLAB-ROWS'!G672,'SAGE IMPORT'!B:B,'SLAB-ROWS'!H672,'SAGE IMPORT'!C:C,'SLAB-ROWS'!A672)</f>
        <v>0</v>
      </c>
      <c r="K672" s="199">
        <f>SUMIFS('SAGE IMPORT'!Q:Q,'SAGE IMPORT'!A:A,'SLAB-ROWS'!G672,'SAGE IMPORT'!B:B,'SLAB-ROWS'!H672,'SAGE IMPORT'!C:C,'SLAB-ROWS'!A672)</f>
        <v>0</v>
      </c>
      <c r="L672" s="199" t="s">
        <v>391</v>
      </c>
      <c r="M672" s="205">
        <f>SUMIFS('SAGE IMPORT'!E:E,'SAGE IMPORT'!A:A,'SLAB-ROWS'!G672,'SAGE IMPORT'!B:B,'SLAB-ROWS'!H672,'SAGE IMPORT'!C:C,'SLAB-ROWS'!A672)</f>
        <v>0</v>
      </c>
      <c r="N672" s="199" t="s">
        <v>391</v>
      </c>
    </row>
    <row r="673" spans="1:14" x14ac:dyDescent="0.2">
      <c r="A673" s="183" t="s">
        <v>133</v>
      </c>
      <c r="B673" s="184" t="s">
        <v>136</v>
      </c>
      <c r="C673" s="184"/>
      <c r="D673" s="185" t="str">
        <f t="shared" si="56"/>
        <v>****</v>
      </c>
      <c r="E673" s="185">
        <f t="shared" si="57"/>
        <v>0</v>
      </c>
      <c r="F673" s="185"/>
      <c r="G673" s="185">
        <f t="shared" si="58"/>
        <v>0</v>
      </c>
      <c r="H673" s="186">
        <f t="shared" si="59"/>
        <v>0</v>
      </c>
      <c r="I673" s="197">
        <f>SUMIFS('SAGE IMPORT'!Y:Y,'SAGE IMPORT'!A:A,'SLAB-ROWS'!G673,'SAGE IMPORT'!B:B,'SLAB-ROWS'!H673,'SAGE IMPORT'!C:C,'SLAB-ROWS'!A673)</f>
        <v>0</v>
      </c>
      <c r="J673" s="198">
        <f>SUMIFS('SAGE IMPORT'!K:K,'SAGE IMPORT'!A:A,'SLAB-ROWS'!G673,'SAGE IMPORT'!B:B,'SLAB-ROWS'!H673,'SAGE IMPORT'!C:C,'SLAB-ROWS'!A673)</f>
        <v>0</v>
      </c>
      <c r="K673" s="199">
        <f>SUMIFS('SAGE IMPORT'!Q:Q,'SAGE IMPORT'!A:A,'SLAB-ROWS'!G673,'SAGE IMPORT'!B:B,'SLAB-ROWS'!H673,'SAGE IMPORT'!C:C,'SLAB-ROWS'!A673)</f>
        <v>0</v>
      </c>
      <c r="L673" s="199" t="s">
        <v>391</v>
      </c>
      <c r="M673" s="205">
        <f>SUMIFS('SAGE IMPORT'!E:E,'SAGE IMPORT'!A:A,'SLAB-ROWS'!G673,'SAGE IMPORT'!B:B,'SLAB-ROWS'!H673,'SAGE IMPORT'!C:C,'SLAB-ROWS'!A673)</f>
        <v>0</v>
      </c>
      <c r="N673" s="199" t="s">
        <v>391</v>
      </c>
    </row>
    <row r="674" spans="1:14" x14ac:dyDescent="0.2">
      <c r="A674" s="183" t="s">
        <v>134</v>
      </c>
      <c r="B674" s="184" t="s">
        <v>137</v>
      </c>
      <c r="C674" s="184"/>
      <c r="D674" s="185" t="str">
        <f t="shared" si="56"/>
        <v>****</v>
      </c>
      <c r="E674" s="185">
        <f t="shared" si="57"/>
        <v>0</v>
      </c>
      <c r="F674" s="185"/>
      <c r="G674" s="185">
        <f t="shared" si="58"/>
        <v>0</v>
      </c>
      <c r="H674" s="186">
        <f t="shared" si="59"/>
        <v>0</v>
      </c>
      <c r="I674" s="197">
        <f>SUMIFS('SAGE IMPORT'!Y:Y,'SAGE IMPORT'!A:A,'SLAB-ROWS'!G674,'SAGE IMPORT'!B:B,'SLAB-ROWS'!H674,'SAGE IMPORT'!C:C,'SLAB-ROWS'!A674)</f>
        <v>0</v>
      </c>
      <c r="J674" s="198">
        <f>SUMIFS('SAGE IMPORT'!K:K,'SAGE IMPORT'!A:A,'SLAB-ROWS'!G674,'SAGE IMPORT'!B:B,'SLAB-ROWS'!H674,'SAGE IMPORT'!C:C,'SLAB-ROWS'!A674)</f>
        <v>0</v>
      </c>
      <c r="K674" s="199">
        <f>SUMIFS('SAGE IMPORT'!Q:Q,'SAGE IMPORT'!A:A,'SLAB-ROWS'!G674,'SAGE IMPORT'!B:B,'SLAB-ROWS'!H674,'SAGE IMPORT'!C:C,'SLAB-ROWS'!A674)</f>
        <v>0</v>
      </c>
      <c r="L674" s="199" t="s">
        <v>398</v>
      </c>
      <c r="M674" s="205">
        <f>SUMIFS('SAGE IMPORT'!E:E,'SAGE IMPORT'!A:A,'SLAB-ROWS'!G674,'SAGE IMPORT'!B:B,'SLAB-ROWS'!H674,'SAGE IMPORT'!C:C,'SLAB-ROWS'!A674)</f>
        <v>0</v>
      </c>
      <c r="N674" s="199" t="s">
        <v>398</v>
      </c>
    </row>
    <row r="675" spans="1:14" x14ac:dyDescent="0.2">
      <c r="A675" s="183" t="s">
        <v>497</v>
      </c>
      <c r="B675" s="184" t="s">
        <v>505</v>
      </c>
      <c r="C675" s="184"/>
      <c r="D675" s="185" t="str">
        <f t="shared" si="56"/>
        <v>****</v>
      </c>
      <c r="E675" s="185">
        <f t="shared" si="57"/>
        <v>0</v>
      </c>
      <c r="F675" s="185"/>
      <c r="G675" s="185">
        <f t="shared" si="58"/>
        <v>0</v>
      </c>
      <c r="H675" s="186">
        <f t="shared" si="59"/>
        <v>0</v>
      </c>
      <c r="I675" s="197">
        <f>SUMIFS('SAGE IMPORT'!Y:Y,'SAGE IMPORT'!A:A,'SLAB-ROWS'!G675,'SAGE IMPORT'!B:B,'SLAB-ROWS'!H675,'SAGE IMPORT'!C:C,'SLAB-ROWS'!A675)</f>
        <v>0</v>
      </c>
      <c r="J675" s="198">
        <f>SUMIFS('SAGE IMPORT'!K:K,'SAGE IMPORT'!A:A,'SLAB-ROWS'!G675,'SAGE IMPORT'!B:B,'SLAB-ROWS'!H675,'SAGE IMPORT'!C:C,'SLAB-ROWS'!A675)</f>
        <v>0</v>
      </c>
      <c r="K675" s="199">
        <f>SUMIFS('SAGE IMPORT'!Q:Q,'SAGE IMPORT'!A:A,'SLAB-ROWS'!G675,'SAGE IMPORT'!B:B,'SLAB-ROWS'!H675,'SAGE IMPORT'!C:C,'SLAB-ROWS'!A675)</f>
        <v>0</v>
      </c>
      <c r="L675" s="199" t="s">
        <v>397</v>
      </c>
      <c r="M675" s="205">
        <f>SUMIFS('SAGE IMPORT'!E:E,'SAGE IMPORT'!A:A,'SLAB-ROWS'!G675,'SAGE IMPORT'!B:B,'SLAB-ROWS'!H675,'SAGE IMPORT'!C:C,'SLAB-ROWS'!A675)</f>
        <v>0</v>
      </c>
      <c r="N675" s="199" t="s">
        <v>391</v>
      </c>
    </row>
    <row r="676" spans="1:14" x14ac:dyDescent="0.2">
      <c r="A676" s="183" t="s">
        <v>501</v>
      </c>
      <c r="B676" s="184" t="s">
        <v>506</v>
      </c>
      <c r="C676" s="184"/>
      <c r="D676" s="185" t="str">
        <f t="shared" si="56"/>
        <v>****</v>
      </c>
      <c r="E676" s="185">
        <f t="shared" si="57"/>
        <v>0</v>
      </c>
      <c r="F676" s="185"/>
      <c r="G676" s="185">
        <f t="shared" si="58"/>
        <v>0</v>
      </c>
      <c r="H676" s="186">
        <f t="shared" si="59"/>
        <v>0</v>
      </c>
      <c r="I676" s="197">
        <f>SUMIFS('SAGE IMPORT'!Y:Y,'SAGE IMPORT'!A:A,'SLAB-ROWS'!G676,'SAGE IMPORT'!B:B,'SLAB-ROWS'!H676,'SAGE IMPORT'!C:C,'SLAB-ROWS'!A676)</f>
        <v>0</v>
      </c>
      <c r="J676" s="198">
        <f>SUMIFS('SAGE IMPORT'!K:K,'SAGE IMPORT'!A:A,'SLAB-ROWS'!G676,'SAGE IMPORT'!B:B,'SLAB-ROWS'!H676,'SAGE IMPORT'!C:C,'SLAB-ROWS'!A676)</f>
        <v>0</v>
      </c>
      <c r="K676" s="199">
        <f>SUMIFS('SAGE IMPORT'!Q:Q,'SAGE IMPORT'!A:A,'SLAB-ROWS'!G676,'SAGE IMPORT'!B:B,'SLAB-ROWS'!H676,'SAGE IMPORT'!C:C,'SLAB-ROWS'!A676)</f>
        <v>0</v>
      </c>
      <c r="L676" s="199" t="s">
        <v>397</v>
      </c>
      <c r="M676" s="205">
        <f>SUMIFS('SAGE IMPORT'!E:E,'SAGE IMPORT'!A:A,'SLAB-ROWS'!G676,'SAGE IMPORT'!B:B,'SLAB-ROWS'!H676,'SAGE IMPORT'!C:C,'SLAB-ROWS'!A676)</f>
        <v>0</v>
      </c>
      <c r="N676" s="199" t="s">
        <v>391</v>
      </c>
    </row>
    <row r="677" spans="1:14" x14ac:dyDescent="0.2">
      <c r="A677" s="183" t="s">
        <v>502</v>
      </c>
      <c r="B677" s="184" t="s">
        <v>507</v>
      </c>
      <c r="C677" s="184"/>
      <c r="D677" s="185" t="str">
        <f t="shared" si="56"/>
        <v>****</v>
      </c>
      <c r="E677" s="185">
        <f t="shared" si="57"/>
        <v>0</v>
      </c>
      <c r="F677" s="185"/>
      <c r="G677" s="185">
        <f t="shared" si="58"/>
        <v>0</v>
      </c>
      <c r="H677" s="186">
        <f t="shared" si="59"/>
        <v>0</v>
      </c>
      <c r="I677" s="197">
        <f>SUMIFS('SAGE IMPORT'!Y:Y,'SAGE IMPORT'!A:A,'SLAB-ROWS'!G677,'SAGE IMPORT'!B:B,'SLAB-ROWS'!H677,'SAGE IMPORT'!C:C,'SLAB-ROWS'!A677)</f>
        <v>0</v>
      </c>
      <c r="J677" s="198">
        <f>SUMIFS('SAGE IMPORT'!K:K,'SAGE IMPORT'!A:A,'SLAB-ROWS'!G677,'SAGE IMPORT'!B:B,'SLAB-ROWS'!H677,'SAGE IMPORT'!C:C,'SLAB-ROWS'!A677)</f>
        <v>0</v>
      </c>
      <c r="K677" s="199">
        <f>SUMIFS('SAGE IMPORT'!Q:Q,'SAGE IMPORT'!A:A,'SLAB-ROWS'!G677,'SAGE IMPORT'!B:B,'SLAB-ROWS'!H677,'SAGE IMPORT'!C:C,'SLAB-ROWS'!A677)</f>
        <v>0</v>
      </c>
      <c r="L677" s="199" t="s">
        <v>397</v>
      </c>
      <c r="M677" s="205">
        <f>SUMIFS('SAGE IMPORT'!E:E,'SAGE IMPORT'!A:A,'SLAB-ROWS'!G677,'SAGE IMPORT'!B:B,'SLAB-ROWS'!H677,'SAGE IMPORT'!C:C,'SLAB-ROWS'!A677)</f>
        <v>0</v>
      </c>
      <c r="N677" s="199" t="s">
        <v>391</v>
      </c>
    </row>
    <row r="678" spans="1:14" x14ac:dyDescent="0.2">
      <c r="A678" s="183" t="s">
        <v>503</v>
      </c>
      <c r="B678" s="184" t="s">
        <v>508</v>
      </c>
      <c r="C678" s="184"/>
      <c r="D678" s="185" t="str">
        <f t="shared" si="56"/>
        <v>****</v>
      </c>
      <c r="E678" s="185">
        <f t="shared" si="57"/>
        <v>0</v>
      </c>
      <c r="F678" s="185"/>
      <c r="G678" s="185">
        <f t="shared" si="58"/>
        <v>0</v>
      </c>
      <c r="H678" s="186">
        <f t="shared" si="59"/>
        <v>0</v>
      </c>
      <c r="I678" s="197">
        <f>SUMIFS('SAGE IMPORT'!Y:Y,'SAGE IMPORT'!A:A,'SLAB-ROWS'!G678,'SAGE IMPORT'!B:B,'SLAB-ROWS'!H678,'SAGE IMPORT'!C:C,'SLAB-ROWS'!A678)</f>
        <v>0</v>
      </c>
      <c r="J678" s="198">
        <f>SUMIFS('SAGE IMPORT'!K:K,'SAGE IMPORT'!A:A,'SLAB-ROWS'!G678,'SAGE IMPORT'!B:B,'SLAB-ROWS'!H678,'SAGE IMPORT'!C:C,'SLAB-ROWS'!A678)</f>
        <v>0</v>
      </c>
      <c r="K678" s="199">
        <f>SUMIFS('SAGE IMPORT'!Q:Q,'SAGE IMPORT'!A:A,'SLAB-ROWS'!G678,'SAGE IMPORT'!B:B,'SLAB-ROWS'!H678,'SAGE IMPORT'!C:C,'SLAB-ROWS'!A678)</f>
        <v>0</v>
      </c>
      <c r="L678" s="199" t="s">
        <v>397</v>
      </c>
      <c r="M678" s="205">
        <f>SUMIFS('SAGE IMPORT'!E:E,'SAGE IMPORT'!A:A,'SLAB-ROWS'!G678,'SAGE IMPORT'!B:B,'SLAB-ROWS'!H678,'SAGE IMPORT'!C:C,'SLAB-ROWS'!A678)</f>
        <v>0</v>
      </c>
      <c r="N678" s="199" t="s">
        <v>391</v>
      </c>
    </row>
    <row r="679" spans="1:14" x14ac:dyDescent="0.2">
      <c r="A679" s="183" t="s">
        <v>504</v>
      </c>
      <c r="B679" s="184" t="s">
        <v>509</v>
      </c>
      <c r="C679" s="184"/>
      <c r="D679" s="185" t="str">
        <f t="shared" si="56"/>
        <v>****</v>
      </c>
      <c r="E679" s="185">
        <f t="shared" si="57"/>
        <v>0</v>
      </c>
      <c r="F679" s="185"/>
      <c r="G679" s="185">
        <f t="shared" si="58"/>
        <v>0</v>
      </c>
      <c r="H679" s="186">
        <f t="shared" si="59"/>
        <v>0</v>
      </c>
      <c r="I679" s="197">
        <f>SUMIFS('SAGE IMPORT'!Y:Y,'SAGE IMPORT'!A:A,'SLAB-ROWS'!G679,'SAGE IMPORT'!B:B,'SLAB-ROWS'!H679,'SAGE IMPORT'!C:C,'SLAB-ROWS'!A679)</f>
        <v>0</v>
      </c>
      <c r="J679" s="198">
        <f>SUMIFS('SAGE IMPORT'!K:K,'SAGE IMPORT'!A:A,'SLAB-ROWS'!G679,'SAGE IMPORT'!B:B,'SLAB-ROWS'!H679,'SAGE IMPORT'!C:C,'SLAB-ROWS'!A679)</f>
        <v>0</v>
      </c>
      <c r="K679" s="199">
        <f>SUMIFS('SAGE IMPORT'!Q:Q,'SAGE IMPORT'!A:A,'SLAB-ROWS'!G679,'SAGE IMPORT'!B:B,'SLAB-ROWS'!H679,'SAGE IMPORT'!C:C,'SLAB-ROWS'!A679)</f>
        <v>0</v>
      </c>
      <c r="L679" s="199" t="s">
        <v>397</v>
      </c>
      <c r="M679" s="205">
        <f>SUMIFS('SAGE IMPORT'!E:E,'SAGE IMPORT'!A:A,'SLAB-ROWS'!G679,'SAGE IMPORT'!B:B,'SLAB-ROWS'!H679,'SAGE IMPORT'!C:C,'SLAB-ROWS'!A679)</f>
        <v>0</v>
      </c>
      <c r="N679" s="199" t="s">
        <v>391</v>
      </c>
    </row>
    <row r="680" spans="1:14" x14ac:dyDescent="0.2">
      <c r="A680" s="183" t="s">
        <v>41</v>
      </c>
      <c r="B680" s="184" t="s">
        <v>65</v>
      </c>
      <c r="C680" s="184"/>
      <c r="D680" s="185" t="str">
        <f>D674</f>
        <v>****</v>
      </c>
      <c r="E680" s="185">
        <f>E674</f>
        <v>0</v>
      </c>
      <c r="F680" s="185"/>
      <c r="G680" s="185">
        <f>G674</f>
        <v>0</v>
      </c>
      <c r="H680" s="186">
        <f>H674</f>
        <v>0</v>
      </c>
      <c r="I680" s="197">
        <f>SUMIFS('SAGE IMPORT'!Y:Y,'SAGE IMPORT'!A:A,'SLAB-ROWS'!G680,'SAGE IMPORT'!B:B,'SLAB-ROWS'!H680,'SAGE IMPORT'!C:C,'SLAB-ROWS'!A680)</f>
        <v>0</v>
      </c>
      <c r="J680" s="198">
        <f>SUMIFS('SAGE IMPORT'!K:K,'SAGE IMPORT'!A:A,'SLAB-ROWS'!G680,'SAGE IMPORT'!B:B,'SLAB-ROWS'!H680,'SAGE IMPORT'!C:C,'SLAB-ROWS'!A680)</f>
        <v>0</v>
      </c>
      <c r="K680" s="199">
        <f>SUMIFS('SAGE IMPORT'!Q:Q,'SAGE IMPORT'!A:A,'SLAB-ROWS'!G680,'SAGE IMPORT'!B:B,'SLAB-ROWS'!H680,'SAGE IMPORT'!C:C,'SLAB-ROWS'!A680)</f>
        <v>0</v>
      </c>
      <c r="L680" s="199" t="s">
        <v>391</v>
      </c>
      <c r="M680" s="205">
        <f>SUMIFS('SAGE IMPORT'!E:E,'SAGE IMPORT'!A:A,'SLAB-ROWS'!G680,'SAGE IMPORT'!B:B,'SLAB-ROWS'!H680,'SAGE IMPORT'!C:C,'SLAB-ROWS'!A680)</f>
        <v>0</v>
      </c>
      <c r="N680" s="199" t="s">
        <v>391</v>
      </c>
    </row>
    <row r="681" spans="1:14" x14ac:dyDescent="0.2">
      <c r="A681" s="183" t="s">
        <v>498</v>
      </c>
      <c r="B681" s="184" t="s">
        <v>140</v>
      </c>
      <c r="C681" s="184"/>
      <c r="D681" s="185" t="str">
        <f t="shared" si="56"/>
        <v>****</v>
      </c>
      <c r="E681" s="185">
        <f t="shared" si="57"/>
        <v>0</v>
      </c>
      <c r="F681" s="185"/>
      <c r="G681" s="185">
        <f t="shared" si="58"/>
        <v>0</v>
      </c>
      <c r="H681" s="186">
        <f t="shared" si="59"/>
        <v>0</v>
      </c>
      <c r="I681" s="197">
        <f>SUMIFS('SAGE IMPORT'!Y:Y,'SAGE IMPORT'!A:A,'SLAB-ROWS'!G681,'SAGE IMPORT'!B:B,'SLAB-ROWS'!H681,'SAGE IMPORT'!C:C,'SLAB-ROWS'!A681)</f>
        <v>0</v>
      </c>
      <c r="J681" s="198">
        <f>SUMIFS('SAGE IMPORT'!K:K,'SAGE IMPORT'!A:A,'SLAB-ROWS'!G681,'SAGE IMPORT'!B:B,'SLAB-ROWS'!H681,'SAGE IMPORT'!C:C,'SLAB-ROWS'!A681)</f>
        <v>0</v>
      </c>
      <c r="K681" s="199">
        <f>SUMIFS('SAGE IMPORT'!Q:Q,'SAGE IMPORT'!A:A,'SLAB-ROWS'!G681,'SAGE IMPORT'!B:B,'SLAB-ROWS'!H681,'SAGE IMPORT'!C:C,'SLAB-ROWS'!A681)</f>
        <v>0</v>
      </c>
      <c r="L681" s="199" t="s">
        <v>399</v>
      </c>
      <c r="M681" s="205">
        <f>SUMIFS('SAGE IMPORT'!E:E,'SAGE IMPORT'!A:A,'SLAB-ROWS'!G681,'SAGE IMPORT'!B:B,'SLAB-ROWS'!H681,'SAGE IMPORT'!C:C,'SLAB-ROWS'!A681)</f>
        <v>0</v>
      </c>
      <c r="N681" s="199" t="s">
        <v>399</v>
      </c>
    </row>
    <row r="682" spans="1:14" x14ac:dyDescent="0.2">
      <c r="A682" s="183" t="s">
        <v>42</v>
      </c>
      <c r="B682" s="184" t="s">
        <v>138</v>
      </c>
      <c r="C682" s="184"/>
      <c r="D682" s="185" t="str">
        <f t="shared" si="56"/>
        <v>****</v>
      </c>
      <c r="E682" s="185">
        <f t="shared" si="57"/>
        <v>0</v>
      </c>
      <c r="F682" s="185"/>
      <c r="G682" s="185">
        <f t="shared" si="58"/>
        <v>0</v>
      </c>
      <c r="H682" s="186">
        <f t="shared" si="59"/>
        <v>0</v>
      </c>
      <c r="I682" s="197">
        <f>SUMIFS('SAGE IMPORT'!Y:Y,'SAGE IMPORT'!A:A,'SLAB-ROWS'!G682,'SAGE IMPORT'!B:B,'SLAB-ROWS'!H682,'SAGE IMPORT'!C:C,'SLAB-ROWS'!A682)</f>
        <v>0</v>
      </c>
      <c r="J682" s="198">
        <f>SUMIFS('SAGE IMPORT'!K:K,'SAGE IMPORT'!A:A,'SLAB-ROWS'!G682,'SAGE IMPORT'!B:B,'SLAB-ROWS'!H682,'SAGE IMPORT'!C:C,'SLAB-ROWS'!A682)</f>
        <v>0</v>
      </c>
      <c r="K682" s="199">
        <f>SUMIFS('SAGE IMPORT'!Q:Q,'SAGE IMPORT'!A:A,'SLAB-ROWS'!G682,'SAGE IMPORT'!B:B,'SLAB-ROWS'!H682,'SAGE IMPORT'!C:C,'SLAB-ROWS'!A682)</f>
        <v>0</v>
      </c>
      <c r="L682" s="199" t="s">
        <v>399</v>
      </c>
      <c r="M682" s="205">
        <f>SUMIFS('SAGE IMPORT'!E:E,'SAGE IMPORT'!A:A,'SLAB-ROWS'!G682,'SAGE IMPORT'!B:B,'SLAB-ROWS'!H682,'SAGE IMPORT'!C:C,'SLAB-ROWS'!A682)</f>
        <v>0</v>
      </c>
      <c r="N682" s="199" t="s">
        <v>399</v>
      </c>
    </row>
    <row r="683" spans="1:14" x14ac:dyDescent="0.2">
      <c r="A683" s="183" t="s">
        <v>77</v>
      </c>
      <c r="B683" s="184" t="s">
        <v>139</v>
      </c>
      <c r="C683" s="184"/>
      <c r="D683" s="185" t="str">
        <f t="shared" si="56"/>
        <v>****</v>
      </c>
      <c r="E683" s="185">
        <f t="shared" si="57"/>
        <v>0</v>
      </c>
      <c r="F683" s="185"/>
      <c r="G683" s="185">
        <f t="shared" si="58"/>
        <v>0</v>
      </c>
      <c r="H683" s="186">
        <f t="shared" si="59"/>
        <v>0</v>
      </c>
      <c r="I683" s="197">
        <f>SUMIFS('SAGE IMPORT'!Y:Y,'SAGE IMPORT'!A:A,'SLAB-ROWS'!G683,'SAGE IMPORT'!B:B,'SLAB-ROWS'!H683,'SAGE IMPORT'!C:C,'SLAB-ROWS'!A683)</f>
        <v>0</v>
      </c>
      <c r="J683" s="198">
        <f>SUMIFS('SAGE IMPORT'!K:K,'SAGE IMPORT'!A:A,'SLAB-ROWS'!G683,'SAGE IMPORT'!B:B,'SLAB-ROWS'!H683,'SAGE IMPORT'!C:C,'SLAB-ROWS'!A683)</f>
        <v>0</v>
      </c>
      <c r="K683" s="199">
        <f>SUMIFS('SAGE IMPORT'!Q:Q,'SAGE IMPORT'!A:A,'SLAB-ROWS'!G683,'SAGE IMPORT'!B:B,'SLAB-ROWS'!H683,'SAGE IMPORT'!C:C,'SLAB-ROWS'!A683)</f>
        <v>0</v>
      </c>
      <c r="L683" s="199" t="s">
        <v>399</v>
      </c>
      <c r="M683" s="205">
        <f>SUMIFS('SAGE IMPORT'!E:E,'SAGE IMPORT'!A:A,'SLAB-ROWS'!G683,'SAGE IMPORT'!B:B,'SLAB-ROWS'!H683,'SAGE IMPORT'!C:C,'SLAB-ROWS'!A683)</f>
        <v>0</v>
      </c>
      <c r="N683" s="199" t="s">
        <v>399</v>
      </c>
    </row>
    <row r="684" spans="1:14" x14ac:dyDescent="0.2">
      <c r="A684" s="183" t="s">
        <v>43</v>
      </c>
      <c r="B684" s="184" t="s">
        <v>141</v>
      </c>
      <c r="C684" s="184"/>
      <c r="D684" s="185" t="str">
        <f t="shared" si="56"/>
        <v>****</v>
      </c>
      <c r="E684" s="185">
        <f t="shared" si="57"/>
        <v>0</v>
      </c>
      <c r="F684" s="185"/>
      <c r="G684" s="185">
        <f t="shared" si="58"/>
        <v>0</v>
      </c>
      <c r="H684" s="186">
        <f t="shared" si="59"/>
        <v>0</v>
      </c>
      <c r="I684" s="197">
        <f>SUMIFS('SAGE IMPORT'!Y:Y,'SAGE IMPORT'!A:A,'SLAB-ROWS'!G684,'SAGE IMPORT'!B:B,'SLAB-ROWS'!H684,'SAGE IMPORT'!C:C,'SLAB-ROWS'!A684)</f>
        <v>0</v>
      </c>
      <c r="J684" s="198">
        <f>SUMIFS('SAGE IMPORT'!K:K,'SAGE IMPORT'!A:A,'SLAB-ROWS'!G684,'SAGE IMPORT'!B:B,'SLAB-ROWS'!H684,'SAGE IMPORT'!C:C,'SLAB-ROWS'!A684)</f>
        <v>0</v>
      </c>
      <c r="K684" s="199">
        <f>SUMIFS('SAGE IMPORT'!Q:Q,'SAGE IMPORT'!A:A,'SLAB-ROWS'!G684,'SAGE IMPORT'!B:B,'SLAB-ROWS'!H684,'SAGE IMPORT'!C:C,'SLAB-ROWS'!A684)</f>
        <v>0</v>
      </c>
      <c r="L684" s="199" t="s">
        <v>391</v>
      </c>
      <c r="M684" s="205">
        <f>SUMIFS('SAGE IMPORT'!E:E,'SAGE IMPORT'!A:A,'SLAB-ROWS'!G684,'SAGE IMPORT'!B:B,'SLAB-ROWS'!H684,'SAGE IMPORT'!C:C,'SLAB-ROWS'!A684)</f>
        <v>0</v>
      </c>
      <c r="N684" s="199" t="s">
        <v>391</v>
      </c>
    </row>
    <row r="685" spans="1:14" x14ac:dyDescent="0.2">
      <c r="A685" s="183"/>
      <c r="B685" s="184"/>
      <c r="C685" s="184"/>
      <c r="D685" s="185" t="str">
        <f t="shared" si="56"/>
        <v>****</v>
      </c>
      <c r="E685" s="185">
        <f t="shared" si="57"/>
        <v>0</v>
      </c>
      <c r="F685" s="185"/>
      <c r="G685" s="185">
        <f t="shared" si="58"/>
        <v>0</v>
      </c>
      <c r="H685" s="186">
        <f t="shared" si="59"/>
        <v>0</v>
      </c>
      <c r="I685" s="197">
        <f>SUMIFS('SAGE IMPORT'!Y:Y,'SAGE IMPORT'!A:A,'SLAB-ROWS'!G685,'SAGE IMPORT'!B:B,'SLAB-ROWS'!H685,'SAGE IMPORT'!C:C,'SLAB-ROWS'!A685)</f>
        <v>0</v>
      </c>
      <c r="J685" s="198">
        <f>SUMIFS('SAGE IMPORT'!K:K,'SAGE IMPORT'!A:A,'SLAB-ROWS'!G685,'SAGE IMPORT'!B:B,'SLAB-ROWS'!H685,'SAGE IMPORT'!C:C,'SLAB-ROWS'!A685)</f>
        <v>0</v>
      </c>
      <c r="K685" s="199">
        <f>SUMIFS('SAGE IMPORT'!Q:Q,'SAGE IMPORT'!A:A,'SLAB-ROWS'!G685,'SAGE IMPORT'!B:B,'SLAB-ROWS'!H685,'SAGE IMPORT'!C:C,'SLAB-ROWS'!A685)</f>
        <v>0</v>
      </c>
      <c r="L685" s="199"/>
      <c r="M685" s="205">
        <f>SUMIFS('SAGE IMPORT'!E:E,'SAGE IMPORT'!A:A,'SLAB-ROWS'!G685,'SAGE IMPORT'!B:B,'SLAB-ROWS'!H685,'SAGE IMPORT'!C:C,'SLAB-ROWS'!A685)</f>
        <v>0</v>
      </c>
      <c r="N685" s="199"/>
    </row>
    <row r="686" spans="1:14" x14ac:dyDescent="0.2">
      <c r="A686" s="183" t="s">
        <v>44</v>
      </c>
      <c r="B686" s="184" t="s">
        <v>69</v>
      </c>
      <c r="C686" s="184"/>
      <c r="D686" s="185" t="str">
        <f t="shared" si="56"/>
        <v>****</v>
      </c>
      <c r="E686" s="185">
        <f t="shared" si="57"/>
        <v>0</v>
      </c>
      <c r="F686" s="185"/>
      <c r="G686" s="185">
        <f t="shared" si="58"/>
        <v>0</v>
      </c>
      <c r="H686" s="186">
        <f t="shared" si="59"/>
        <v>0</v>
      </c>
      <c r="I686" s="197">
        <f>SUMIFS('SAGE IMPORT'!Y:Y,'SAGE IMPORT'!A:A,'SLAB-ROWS'!G686,'SAGE IMPORT'!B:B,'SLAB-ROWS'!H686,'SAGE IMPORT'!C:C,'SLAB-ROWS'!A686)</f>
        <v>0</v>
      </c>
      <c r="J686" s="198">
        <f>SUMIFS('SAGE IMPORT'!K:K,'SAGE IMPORT'!A:A,'SLAB-ROWS'!G686,'SAGE IMPORT'!B:B,'SLAB-ROWS'!H686,'SAGE IMPORT'!C:C,'SLAB-ROWS'!A686)</f>
        <v>0</v>
      </c>
      <c r="K686" s="199">
        <f>SUMIFS('SAGE IMPORT'!Q:Q,'SAGE IMPORT'!A:A,'SLAB-ROWS'!G686,'SAGE IMPORT'!B:B,'SLAB-ROWS'!H686,'SAGE IMPORT'!C:C,'SLAB-ROWS'!A686)</f>
        <v>0</v>
      </c>
      <c r="L686" s="199" t="s">
        <v>391</v>
      </c>
      <c r="M686" s="205">
        <f>SUMIFS('SAGE IMPORT'!E:E,'SAGE IMPORT'!A:A,'SLAB-ROWS'!G686,'SAGE IMPORT'!B:B,'SLAB-ROWS'!H686,'SAGE IMPORT'!C:C,'SLAB-ROWS'!A686)</f>
        <v>0</v>
      </c>
      <c r="N686" s="199" t="s">
        <v>391</v>
      </c>
    </row>
    <row r="687" spans="1:14" x14ac:dyDescent="0.2">
      <c r="A687" s="183" t="s">
        <v>45</v>
      </c>
      <c r="B687" s="184" t="s">
        <v>46</v>
      </c>
      <c r="C687" s="184"/>
      <c r="D687" s="185" t="str">
        <f t="shared" si="56"/>
        <v>****</v>
      </c>
      <c r="E687" s="185">
        <f t="shared" si="57"/>
        <v>0</v>
      </c>
      <c r="F687" s="185"/>
      <c r="G687" s="185">
        <f t="shared" si="58"/>
        <v>0</v>
      </c>
      <c r="H687" s="186">
        <f t="shared" si="59"/>
        <v>0</v>
      </c>
      <c r="I687" s="197">
        <f>SUMIFS('SAGE IMPORT'!Y:Y,'SAGE IMPORT'!A:A,'SLAB-ROWS'!G687,'SAGE IMPORT'!B:B,'SLAB-ROWS'!H687,'SAGE IMPORT'!C:C,'SLAB-ROWS'!A687)</f>
        <v>0</v>
      </c>
      <c r="J687" s="198">
        <f>SUMIFS('SAGE IMPORT'!K:K,'SAGE IMPORT'!A:A,'SLAB-ROWS'!G687,'SAGE IMPORT'!B:B,'SLAB-ROWS'!H687,'SAGE IMPORT'!C:C,'SLAB-ROWS'!A687)</f>
        <v>0</v>
      </c>
      <c r="K687" s="199">
        <f>SUMIFS('SAGE IMPORT'!Q:Q,'SAGE IMPORT'!A:A,'SLAB-ROWS'!G687,'SAGE IMPORT'!B:B,'SLAB-ROWS'!H687,'SAGE IMPORT'!C:C,'SLAB-ROWS'!A687)</f>
        <v>0</v>
      </c>
      <c r="L687" s="199" t="s">
        <v>391</v>
      </c>
      <c r="M687" s="205">
        <f>SUMIFS('SAGE IMPORT'!E:E,'SAGE IMPORT'!A:A,'SLAB-ROWS'!G687,'SAGE IMPORT'!B:B,'SLAB-ROWS'!H687,'SAGE IMPORT'!C:C,'SLAB-ROWS'!A687)</f>
        <v>0</v>
      </c>
      <c r="N687" s="199" t="s">
        <v>391</v>
      </c>
    </row>
    <row r="688" spans="1:14" x14ac:dyDescent="0.2">
      <c r="A688" s="183" t="s">
        <v>142</v>
      </c>
      <c r="B688" s="184" t="s">
        <v>143</v>
      </c>
      <c r="C688" s="184"/>
      <c r="D688" s="185" t="str">
        <f t="shared" si="56"/>
        <v>****</v>
      </c>
      <c r="E688" s="185">
        <f t="shared" si="57"/>
        <v>0</v>
      </c>
      <c r="F688" s="185"/>
      <c r="G688" s="185">
        <f t="shared" si="58"/>
        <v>0</v>
      </c>
      <c r="H688" s="186">
        <f t="shared" si="59"/>
        <v>0</v>
      </c>
      <c r="I688" s="197">
        <f>SUMIFS('SAGE IMPORT'!Y:Y,'SAGE IMPORT'!A:A,'SLAB-ROWS'!G688,'SAGE IMPORT'!B:B,'SLAB-ROWS'!H688,'SAGE IMPORT'!C:C,'SLAB-ROWS'!A688)</f>
        <v>0</v>
      </c>
      <c r="J688" s="198">
        <f>SUMIFS('SAGE IMPORT'!K:K,'SAGE IMPORT'!A:A,'SLAB-ROWS'!G688,'SAGE IMPORT'!B:B,'SLAB-ROWS'!H688,'SAGE IMPORT'!C:C,'SLAB-ROWS'!A688)</f>
        <v>0</v>
      </c>
      <c r="K688" s="199">
        <f>SUMIFS('SAGE IMPORT'!Q:Q,'SAGE IMPORT'!A:A,'SLAB-ROWS'!G688,'SAGE IMPORT'!B:B,'SLAB-ROWS'!H688,'SAGE IMPORT'!C:C,'SLAB-ROWS'!A688)</f>
        <v>0</v>
      </c>
      <c r="L688" s="199" t="s">
        <v>354</v>
      </c>
      <c r="M688" s="205">
        <f>SUMIFS('SAGE IMPORT'!E:E,'SAGE IMPORT'!A:A,'SLAB-ROWS'!G688,'SAGE IMPORT'!B:B,'SLAB-ROWS'!H688,'SAGE IMPORT'!C:C,'SLAB-ROWS'!A688)</f>
        <v>0</v>
      </c>
      <c r="N688" s="199" t="s">
        <v>354</v>
      </c>
    </row>
    <row r="689" spans="1:14" x14ac:dyDescent="0.2">
      <c r="A689" s="183" t="s">
        <v>144</v>
      </c>
      <c r="B689" s="184" t="s">
        <v>145</v>
      </c>
      <c r="C689" s="184"/>
      <c r="D689" s="185" t="str">
        <f t="shared" si="56"/>
        <v>****</v>
      </c>
      <c r="E689" s="185">
        <f t="shared" si="57"/>
        <v>0</v>
      </c>
      <c r="F689" s="185"/>
      <c r="G689" s="185">
        <f t="shared" si="58"/>
        <v>0</v>
      </c>
      <c r="H689" s="186">
        <f t="shared" si="59"/>
        <v>0</v>
      </c>
      <c r="I689" s="197">
        <f>SUMIFS('SAGE IMPORT'!Y:Y,'SAGE IMPORT'!A:A,'SLAB-ROWS'!G689,'SAGE IMPORT'!B:B,'SLAB-ROWS'!H689,'SAGE IMPORT'!C:C,'SLAB-ROWS'!A689)</f>
        <v>0</v>
      </c>
      <c r="J689" s="198">
        <f>SUMIFS('SAGE IMPORT'!K:K,'SAGE IMPORT'!A:A,'SLAB-ROWS'!G689,'SAGE IMPORT'!B:B,'SLAB-ROWS'!H689,'SAGE IMPORT'!C:C,'SLAB-ROWS'!A689)</f>
        <v>0</v>
      </c>
      <c r="K689" s="199">
        <f>SUMIFS('SAGE IMPORT'!Q:Q,'SAGE IMPORT'!A:A,'SLAB-ROWS'!G689,'SAGE IMPORT'!B:B,'SLAB-ROWS'!H689,'SAGE IMPORT'!C:C,'SLAB-ROWS'!A689)</f>
        <v>0</v>
      </c>
      <c r="L689" s="199" t="s">
        <v>391</v>
      </c>
      <c r="M689" s="205">
        <f>SUMIFS('SAGE IMPORT'!E:E,'SAGE IMPORT'!A:A,'SLAB-ROWS'!G689,'SAGE IMPORT'!B:B,'SLAB-ROWS'!H689,'SAGE IMPORT'!C:C,'SLAB-ROWS'!A689)</f>
        <v>0</v>
      </c>
      <c r="N689" s="199" t="s">
        <v>391</v>
      </c>
    </row>
    <row r="690" spans="1:14" x14ac:dyDescent="0.2">
      <c r="A690" s="183" t="s">
        <v>47</v>
      </c>
      <c r="B690" s="184" t="s">
        <v>66</v>
      </c>
      <c r="C690" s="184"/>
      <c r="D690" s="185" t="str">
        <f t="shared" ref="D690:D701" si="60">D689</f>
        <v>****</v>
      </c>
      <c r="E690" s="185">
        <f t="shared" ref="E690:E701" si="61">E689</f>
        <v>0</v>
      </c>
      <c r="F690" s="185"/>
      <c r="G690" s="185">
        <f t="shared" ref="G690:G701" si="62">G689</f>
        <v>0</v>
      </c>
      <c r="H690" s="186">
        <f t="shared" ref="H690:H701" si="63">H689</f>
        <v>0</v>
      </c>
      <c r="I690" s="197">
        <f>SUMIFS('SAGE IMPORT'!Y:Y,'SAGE IMPORT'!A:A,'SLAB-ROWS'!G690,'SAGE IMPORT'!B:B,'SLAB-ROWS'!H690,'SAGE IMPORT'!C:C,'SLAB-ROWS'!A690)</f>
        <v>0</v>
      </c>
      <c r="J690" s="198">
        <f>SUMIFS('SAGE IMPORT'!K:K,'SAGE IMPORT'!A:A,'SLAB-ROWS'!G690,'SAGE IMPORT'!B:B,'SLAB-ROWS'!H690,'SAGE IMPORT'!C:C,'SLAB-ROWS'!A690)</f>
        <v>0</v>
      </c>
      <c r="K690" s="199">
        <f>SUMIFS('SAGE IMPORT'!Q:Q,'SAGE IMPORT'!A:A,'SLAB-ROWS'!G690,'SAGE IMPORT'!B:B,'SLAB-ROWS'!H690,'SAGE IMPORT'!C:C,'SLAB-ROWS'!A690)</f>
        <v>0</v>
      </c>
      <c r="L690" s="199" t="s">
        <v>395</v>
      </c>
      <c r="M690" s="205">
        <f>SUMIFS('SAGE IMPORT'!E:E,'SAGE IMPORT'!A:A,'SLAB-ROWS'!G690,'SAGE IMPORT'!B:B,'SLAB-ROWS'!H690,'SAGE IMPORT'!C:C,'SLAB-ROWS'!A690)</f>
        <v>0</v>
      </c>
      <c r="N690" s="199" t="s">
        <v>395</v>
      </c>
    </row>
    <row r="691" spans="1:14" x14ac:dyDescent="0.2">
      <c r="A691" s="183"/>
      <c r="B691" s="451" t="s">
        <v>622</v>
      </c>
      <c r="C691" s="452"/>
      <c r="D691" s="453"/>
      <c r="E691" s="453"/>
      <c r="F691" s="453"/>
      <c r="G691" s="453">
        <f t="shared" si="62"/>
        <v>0</v>
      </c>
      <c r="H691" s="454">
        <f t="shared" si="63"/>
        <v>0</v>
      </c>
      <c r="I691" s="455"/>
      <c r="J691" s="456"/>
      <c r="K691" s="457">
        <f>SUMIFS('SAGE IMPORT'!Q:Q,'SAGE IMPORT'!A:A,'SLAB-ROWS'!G691,'SAGE IMPORT'!B:B,'SLAB-ROWS'!H691,'SAGE IMPORT'!D:D,'SLAB-ROWS'!B691)</f>
        <v>0</v>
      </c>
      <c r="L691" s="457" t="s">
        <v>395</v>
      </c>
      <c r="M691" s="458"/>
      <c r="N691" s="457"/>
    </row>
    <row r="692" spans="1:14" x14ac:dyDescent="0.2">
      <c r="A692" s="183" t="s">
        <v>48</v>
      </c>
      <c r="B692" s="184" t="s">
        <v>67</v>
      </c>
      <c r="C692" s="184"/>
      <c r="D692" s="185" t="str">
        <f>D690</f>
        <v>****</v>
      </c>
      <c r="E692" s="185">
        <f>E690</f>
        <v>0</v>
      </c>
      <c r="F692" s="185"/>
      <c r="G692" s="185">
        <f>G690</f>
        <v>0</v>
      </c>
      <c r="H692" s="186">
        <f>H690</f>
        <v>0</v>
      </c>
      <c r="I692" s="197">
        <f>SUMIFS('SAGE IMPORT'!Y:Y,'SAGE IMPORT'!A:A,'SLAB-ROWS'!G692,'SAGE IMPORT'!B:B,'SLAB-ROWS'!H692,'SAGE IMPORT'!C:C,'SLAB-ROWS'!A692)</f>
        <v>0</v>
      </c>
      <c r="J692" s="198">
        <f>SUMIFS('SAGE IMPORT'!K:K,'SAGE IMPORT'!A:A,'SLAB-ROWS'!G692,'SAGE IMPORT'!B:B,'SLAB-ROWS'!H692,'SAGE IMPORT'!C:C,'SLAB-ROWS'!A692)</f>
        <v>0</v>
      </c>
      <c r="K692" s="199">
        <f>SUMIFS('SAGE IMPORT'!Q:Q,'SAGE IMPORT'!A:A,'SLAB-ROWS'!G692,'SAGE IMPORT'!B:B,'SLAB-ROWS'!H692,'SAGE IMPORT'!C:C,'SLAB-ROWS'!A692)</f>
        <v>0</v>
      </c>
      <c r="L692" s="199" t="s">
        <v>391</v>
      </c>
      <c r="M692" s="205">
        <f>SUMIFS('SAGE IMPORT'!E:E,'SAGE IMPORT'!A:A,'SLAB-ROWS'!G692,'SAGE IMPORT'!B:B,'SLAB-ROWS'!H692,'SAGE IMPORT'!C:C,'SLAB-ROWS'!A692)</f>
        <v>0</v>
      </c>
      <c r="N692" s="199" t="s">
        <v>391</v>
      </c>
    </row>
    <row r="693" spans="1:14" x14ac:dyDescent="0.2">
      <c r="A693" s="183" t="s">
        <v>146</v>
      </c>
      <c r="B693" s="184" t="s">
        <v>147</v>
      </c>
      <c r="C693" s="184"/>
      <c r="D693" s="185" t="str">
        <f t="shared" si="60"/>
        <v>****</v>
      </c>
      <c r="E693" s="185">
        <f t="shared" si="61"/>
        <v>0</v>
      </c>
      <c r="F693" s="185"/>
      <c r="G693" s="185">
        <f t="shared" si="62"/>
        <v>0</v>
      </c>
      <c r="H693" s="186">
        <f t="shared" si="63"/>
        <v>0</v>
      </c>
      <c r="I693" s="197">
        <f>SUMIFS('SAGE IMPORT'!Y:Y,'SAGE IMPORT'!A:A,'SLAB-ROWS'!G693,'SAGE IMPORT'!B:B,'SLAB-ROWS'!H693,'SAGE IMPORT'!C:C,'SLAB-ROWS'!A693)</f>
        <v>0</v>
      </c>
      <c r="J693" s="198">
        <f>SUMIFS('SAGE IMPORT'!K:K,'SAGE IMPORT'!A:A,'SLAB-ROWS'!G693,'SAGE IMPORT'!B:B,'SLAB-ROWS'!H693,'SAGE IMPORT'!C:C,'SLAB-ROWS'!A693)</f>
        <v>0</v>
      </c>
      <c r="K693" s="199">
        <f>SUMIFS('SAGE IMPORT'!Q:Q,'SAGE IMPORT'!A:A,'SLAB-ROWS'!G693,'SAGE IMPORT'!B:B,'SLAB-ROWS'!H693,'SAGE IMPORT'!C:C,'SLAB-ROWS'!A693)</f>
        <v>0</v>
      </c>
      <c r="L693" s="199" t="s">
        <v>393</v>
      </c>
      <c r="M693" s="205">
        <f>SUMIFS('SAGE IMPORT'!E:E,'SAGE IMPORT'!A:A,'SLAB-ROWS'!G693,'SAGE IMPORT'!B:B,'SLAB-ROWS'!H693,'SAGE IMPORT'!C:C,'SLAB-ROWS'!A693)</f>
        <v>0</v>
      </c>
      <c r="N693" s="199" t="s">
        <v>393</v>
      </c>
    </row>
    <row r="694" spans="1:14" x14ac:dyDescent="0.2">
      <c r="A694" s="183" t="s">
        <v>148</v>
      </c>
      <c r="B694" s="184" t="s">
        <v>149</v>
      </c>
      <c r="C694" s="184"/>
      <c r="D694" s="185" t="str">
        <f t="shared" si="60"/>
        <v>****</v>
      </c>
      <c r="E694" s="185">
        <f t="shared" si="61"/>
        <v>0</v>
      </c>
      <c r="F694" s="185"/>
      <c r="G694" s="185">
        <f t="shared" si="62"/>
        <v>0</v>
      </c>
      <c r="H694" s="186">
        <f t="shared" si="63"/>
        <v>0</v>
      </c>
      <c r="I694" s="197">
        <f>SUMIFS('SAGE IMPORT'!Y:Y,'SAGE IMPORT'!A:A,'SLAB-ROWS'!G694,'SAGE IMPORT'!B:B,'SLAB-ROWS'!H694,'SAGE IMPORT'!C:C,'SLAB-ROWS'!A694)</f>
        <v>0</v>
      </c>
      <c r="J694" s="198">
        <f>SUMIFS('SAGE IMPORT'!K:K,'SAGE IMPORT'!A:A,'SLAB-ROWS'!G694,'SAGE IMPORT'!B:B,'SLAB-ROWS'!H694,'SAGE IMPORT'!C:C,'SLAB-ROWS'!A694)</f>
        <v>0</v>
      </c>
      <c r="K694" s="199">
        <f>SUMIFS('SAGE IMPORT'!Q:Q,'SAGE IMPORT'!A:A,'SLAB-ROWS'!G694,'SAGE IMPORT'!B:B,'SLAB-ROWS'!H694,'SAGE IMPORT'!C:C,'SLAB-ROWS'!A694)</f>
        <v>0</v>
      </c>
      <c r="L694" s="199" t="s">
        <v>391</v>
      </c>
      <c r="M694" s="205">
        <f>SUMIFS('SAGE IMPORT'!E:E,'SAGE IMPORT'!A:A,'SLAB-ROWS'!G694,'SAGE IMPORT'!B:B,'SLAB-ROWS'!H694,'SAGE IMPORT'!C:C,'SLAB-ROWS'!A694)</f>
        <v>0</v>
      </c>
      <c r="N694" s="199" t="s">
        <v>391</v>
      </c>
    </row>
    <row r="695" spans="1:14" x14ac:dyDescent="0.2">
      <c r="A695" s="183" t="s">
        <v>150</v>
      </c>
      <c r="B695" s="184" t="s">
        <v>151</v>
      </c>
      <c r="C695" s="184"/>
      <c r="D695" s="185" t="str">
        <f t="shared" si="60"/>
        <v>****</v>
      </c>
      <c r="E695" s="185">
        <f t="shared" si="61"/>
        <v>0</v>
      </c>
      <c r="F695" s="185"/>
      <c r="G695" s="185">
        <f t="shared" si="62"/>
        <v>0</v>
      </c>
      <c r="H695" s="186">
        <f t="shared" si="63"/>
        <v>0</v>
      </c>
      <c r="I695" s="197">
        <f>SUMIFS('SAGE IMPORT'!Y:Y,'SAGE IMPORT'!A:A,'SLAB-ROWS'!G695,'SAGE IMPORT'!B:B,'SLAB-ROWS'!H695,'SAGE IMPORT'!C:C,'SLAB-ROWS'!A695)</f>
        <v>0</v>
      </c>
      <c r="J695" s="198">
        <f>SUMIFS('SAGE IMPORT'!K:K,'SAGE IMPORT'!A:A,'SLAB-ROWS'!G695,'SAGE IMPORT'!B:B,'SLAB-ROWS'!H695,'SAGE IMPORT'!C:C,'SLAB-ROWS'!A695)</f>
        <v>0</v>
      </c>
      <c r="K695" s="199">
        <f>SUMIFS('SAGE IMPORT'!Q:Q,'SAGE IMPORT'!A:A,'SLAB-ROWS'!G695,'SAGE IMPORT'!B:B,'SLAB-ROWS'!H695,'SAGE IMPORT'!C:C,'SLAB-ROWS'!A695)</f>
        <v>0</v>
      </c>
      <c r="L695" s="199" t="s">
        <v>391</v>
      </c>
      <c r="M695" s="205">
        <f>SUMIFS('SAGE IMPORT'!E:E,'SAGE IMPORT'!A:A,'SLAB-ROWS'!G695,'SAGE IMPORT'!B:B,'SLAB-ROWS'!H695,'SAGE IMPORT'!C:C,'SLAB-ROWS'!A695)</f>
        <v>0</v>
      </c>
      <c r="N695" s="199" t="s">
        <v>391</v>
      </c>
    </row>
    <row r="696" spans="1:14" x14ac:dyDescent="0.2">
      <c r="A696" s="183" t="s">
        <v>55</v>
      </c>
      <c r="B696" s="184" t="s">
        <v>56</v>
      </c>
      <c r="C696" s="184"/>
      <c r="D696" s="185" t="str">
        <f t="shared" si="60"/>
        <v>****</v>
      </c>
      <c r="E696" s="185">
        <f t="shared" si="61"/>
        <v>0</v>
      </c>
      <c r="F696" s="185"/>
      <c r="G696" s="185">
        <f t="shared" si="62"/>
        <v>0</v>
      </c>
      <c r="H696" s="186">
        <f t="shared" si="63"/>
        <v>0</v>
      </c>
      <c r="I696" s="197">
        <f>SUMIFS('SAGE IMPORT'!Y:Y,'SAGE IMPORT'!A:A,'SLAB-ROWS'!G696,'SAGE IMPORT'!B:B,'SLAB-ROWS'!H696,'SAGE IMPORT'!C:C,'SLAB-ROWS'!A696)</f>
        <v>0</v>
      </c>
      <c r="J696" s="198">
        <f>SUMIFS('SAGE IMPORT'!K:K,'SAGE IMPORT'!A:A,'SLAB-ROWS'!G696,'SAGE IMPORT'!B:B,'SLAB-ROWS'!H696,'SAGE IMPORT'!C:C,'SLAB-ROWS'!A696)</f>
        <v>0</v>
      </c>
      <c r="K696" s="199">
        <f>SUMIFS('SAGE IMPORT'!Q:Q,'SAGE IMPORT'!A:A,'SLAB-ROWS'!G696,'SAGE IMPORT'!B:B,'SLAB-ROWS'!H696,'SAGE IMPORT'!C:C,'SLAB-ROWS'!A696)</f>
        <v>0</v>
      </c>
      <c r="L696" s="199" t="s">
        <v>395</v>
      </c>
      <c r="M696" s="205">
        <f>SUMIFS('SAGE IMPORT'!E:E,'SAGE IMPORT'!A:A,'SLAB-ROWS'!G696,'SAGE IMPORT'!B:B,'SLAB-ROWS'!H696,'SAGE IMPORT'!C:C,'SLAB-ROWS'!A696)</f>
        <v>0</v>
      </c>
      <c r="N696" s="199" t="s">
        <v>395</v>
      </c>
    </row>
    <row r="697" spans="1:14" x14ac:dyDescent="0.2">
      <c r="A697" s="183" t="s">
        <v>152</v>
      </c>
      <c r="B697" s="184" t="s">
        <v>153</v>
      </c>
      <c r="C697" s="184"/>
      <c r="D697" s="185" t="str">
        <f t="shared" si="60"/>
        <v>****</v>
      </c>
      <c r="E697" s="185">
        <f t="shared" si="61"/>
        <v>0</v>
      </c>
      <c r="F697" s="185"/>
      <c r="G697" s="185">
        <f t="shared" si="62"/>
        <v>0</v>
      </c>
      <c r="H697" s="186">
        <f t="shared" si="63"/>
        <v>0</v>
      </c>
      <c r="I697" s="197">
        <f>SUMIFS('SAGE IMPORT'!Y:Y,'SAGE IMPORT'!A:A,'SLAB-ROWS'!G697,'SAGE IMPORT'!B:B,'SLAB-ROWS'!H697,'SAGE IMPORT'!C:C,'SLAB-ROWS'!A697)</f>
        <v>0</v>
      </c>
      <c r="J697" s="198">
        <f>SUMIFS('SAGE IMPORT'!K:K,'SAGE IMPORT'!A:A,'SLAB-ROWS'!G697,'SAGE IMPORT'!B:B,'SLAB-ROWS'!H697,'SAGE IMPORT'!C:C,'SLAB-ROWS'!A697)</f>
        <v>0</v>
      </c>
      <c r="K697" s="199">
        <f>SUMIFS('SAGE IMPORT'!Q:Q,'SAGE IMPORT'!A:A,'SLAB-ROWS'!G697,'SAGE IMPORT'!B:B,'SLAB-ROWS'!H697,'SAGE IMPORT'!C:C,'SLAB-ROWS'!A697)</f>
        <v>0</v>
      </c>
      <c r="L697" s="199" t="s">
        <v>399</v>
      </c>
      <c r="M697" s="205">
        <f>SUMIFS('SAGE IMPORT'!E:E,'SAGE IMPORT'!A:A,'SLAB-ROWS'!G697,'SAGE IMPORT'!B:B,'SLAB-ROWS'!H697,'SAGE IMPORT'!C:C,'SLAB-ROWS'!A697)</f>
        <v>0</v>
      </c>
      <c r="N697" s="199" t="s">
        <v>399</v>
      </c>
    </row>
    <row r="698" spans="1:14" x14ac:dyDescent="0.2">
      <c r="A698" s="183"/>
      <c r="B698" s="184"/>
      <c r="C698" s="184"/>
      <c r="D698" s="185" t="str">
        <f t="shared" si="60"/>
        <v>****</v>
      </c>
      <c r="E698" s="185">
        <f t="shared" si="61"/>
        <v>0</v>
      </c>
      <c r="F698" s="185"/>
      <c r="G698" s="185">
        <f t="shared" si="62"/>
        <v>0</v>
      </c>
      <c r="H698" s="186">
        <f t="shared" si="63"/>
        <v>0</v>
      </c>
      <c r="I698" s="197">
        <f>SUMIFS('SAGE IMPORT'!Y:Y,'SAGE IMPORT'!A:A,'SLAB-ROWS'!G698,'SAGE IMPORT'!B:B,'SLAB-ROWS'!H698,'SAGE IMPORT'!C:C,'SLAB-ROWS'!A698)</f>
        <v>0</v>
      </c>
      <c r="J698" s="198">
        <f>SUMIFS('SAGE IMPORT'!K:K,'SAGE IMPORT'!A:A,'SLAB-ROWS'!G698,'SAGE IMPORT'!B:B,'SLAB-ROWS'!H698,'SAGE IMPORT'!C:C,'SLAB-ROWS'!A698)</f>
        <v>0</v>
      </c>
      <c r="K698" s="199">
        <f>SUMIFS('SAGE IMPORT'!Q:Q,'SAGE IMPORT'!A:A,'SLAB-ROWS'!G698,'SAGE IMPORT'!B:B,'SLAB-ROWS'!H698,'SAGE IMPORT'!C:C,'SLAB-ROWS'!A698)</f>
        <v>0</v>
      </c>
      <c r="L698" s="199"/>
      <c r="M698" s="205">
        <f>SUMIFS('SAGE IMPORT'!E:E,'SAGE IMPORT'!A:A,'SLAB-ROWS'!G698,'SAGE IMPORT'!B:B,'SLAB-ROWS'!H698,'SAGE IMPORT'!C:C,'SLAB-ROWS'!A698)</f>
        <v>0</v>
      </c>
      <c r="N698" s="199"/>
    </row>
    <row r="699" spans="1:14" x14ac:dyDescent="0.2">
      <c r="A699" s="183" t="s">
        <v>49</v>
      </c>
      <c r="B699" s="184" t="s">
        <v>50</v>
      </c>
      <c r="C699" s="184"/>
      <c r="D699" s="185" t="str">
        <f t="shared" si="60"/>
        <v>****</v>
      </c>
      <c r="E699" s="185">
        <f t="shared" si="61"/>
        <v>0</v>
      </c>
      <c r="F699" s="185"/>
      <c r="G699" s="185">
        <f t="shared" si="62"/>
        <v>0</v>
      </c>
      <c r="H699" s="186">
        <f t="shared" si="63"/>
        <v>0</v>
      </c>
      <c r="I699" s="197">
        <f>SUMIFS('SAGE IMPORT'!Y:Y,'SAGE IMPORT'!A:A,'SLAB-ROWS'!G699,'SAGE IMPORT'!B:B,'SLAB-ROWS'!H699,'SAGE IMPORT'!C:C,'SLAB-ROWS'!A699)</f>
        <v>0</v>
      </c>
      <c r="J699" s="198">
        <f>SUMIFS('SAGE IMPORT'!K:K,'SAGE IMPORT'!A:A,'SLAB-ROWS'!G699,'SAGE IMPORT'!B:B,'SLAB-ROWS'!H699,'SAGE IMPORT'!C:C,'SLAB-ROWS'!A699)</f>
        <v>0</v>
      </c>
      <c r="K699" s="199">
        <f>SUMIFS('SAGE IMPORT'!Q:Q,'SAGE IMPORT'!A:A,'SLAB-ROWS'!G699,'SAGE IMPORT'!B:B,'SLAB-ROWS'!H699,'SAGE IMPORT'!C:C,'SLAB-ROWS'!A699)</f>
        <v>0</v>
      </c>
      <c r="L699" s="199" t="s">
        <v>391</v>
      </c>
      <c r="M699" s="205">
        <f>SUMIFS('SAGE IMPORT'!E:E,'SAGE IMPORT'!A:A,'SLAB-ROWS'!G699,'SAGE IMPORT'!B:B,'SLAB-ROWS'!H699,'SAGE IMPORT'!C:C,'SLAB-ROWS'!A699)</f>
        <v>0</v>
      </c>
      <c r="N699" s="199" t="s">
        <v>391</v>
      </c>
    </row>
    <row r="700" spans="1:14" x14ac:dyDescent="0.2">
      <c r="A700" s="183" t="s">
        <v>51</v>
      </c>
      <c r="B700" s="184" t="s">
        <v>52</v>
      </c>
      <c r="C700" s="184"/>
      <c r="D700" s="185" t="str">
        <f t="shared" si="60"/>
        <v>****</v>
      </c>
      <c r="E700" s="185">
        <f t="shared" si="61"/>
        <v>0</v>
      </c>
      <c r="F700" s="185"/>
      <c r="G700" s="185">
        <f t="shared" si="62"/>
        <v>0</v>
      </c>
      <c r="H700" s="186">
        <f t="shared" si="63"/>
        <v>0</v>
      </c>
      <c r="I700" s="197">
        <f>SUMIFS('SAGE IMPORT'!Y:Y,'SAGE IMPORT'!A:A,'SLAB-ROWS'!G700,'SAGE IMPORT'!B:B,'SLAB-ROWS'!H700,'SAGE IMPORT'!C:C,'SLAB-ROWS'!A700)</f>
        <v>0</v>
      </c>
      <c r="J700" s="198">
        <f>SUMIFS('SAGE IMPORT'!K:K,'SAGE IMPORT'!A:A,'SLAB-ROWS'!G700,'SAGE IMPORT'!B:B,'SLAB-ROWS'!H700,'SAGE IMPORT'!C:C,'SLAB-ROWS'!A700)</f>
        <v>0</v>
      </c>
      <c r="K700" s="199">
        <f>SUMIFS('SAGE IMPORT'!Q:Q,'SAGE IMPORT'!A:A,'SLAB-ROWS'!G700,'SAGE IMPORT'!B:B,'SLAB-ROWS'!H700,'SAGE IMPORT'!C:C,'SLAB-ROWS'!A700)</f>
        <v>0</v>
      </c>
      <c r="L700" s="199" t="s">
        <v>391</v>
      </c>
      <c r="M700" s="205">
        <f>SUMIFS('SAGE IMPORT'!E:E,'SAGE IMPORT'!A:A,'SLAB-ROWS'!G700,'SAGE IMPORT'!B:B,'SLAB-ROWS'!H700,'SAGE IMPORT'!C:C,'SLAB-ROWS'!A700)</f>
        <v>0</v>
      </c>
      <c r="N700" s="199" t="s">
        <v>391</v>
      </c>
    </row>
    <row r="701" spans="1:14" x14ac:dyDescent="0.2">
      <c r="A701" s="183" t="s">
        <v>53</v>
      </c>
      <c r="B701" s="184" t="s">
        <v>54</v>
      </c>
      <c r="C701" s="184"/>
      <c r="D701" s="185" t="str">
        <f t="shared" si="60"/>
        <v>****</v>
      </c>
      <c r="E701" s="185">
        <f t="shared" si="61"/>
        <v>0</v>
      </c>
      <c r="F701" s="185"/>
      <c r="G701" s="185">
        <f t="shared" si="62"/>
        <v>0</v>
      </c>
      <c r="H701" s="186">
        <f t="shared" si="63"/>
        <v>0</v>
      </c>
      <c r="I701" s="197">
        <f>SUMIFS('SAGE IMPORT'!Y:Y,'SAGE IMPORT'!A:A,'SLAB-ROWS'!G701,'SAGE IMPORT'!B:B,'SLAB-ROWS'!H701,'SAGE IMPORT'!C:C,'SLAB-ROWS'!A701)</f>
        <v>0</v>
      </c>
      <c r="J701" s="198">
        <f>SUMIFS('SAGE IMPORT'!K:K,'SAGE IMPORT'!A:A,'SLAB-ROWS'!G701,'SAGE IMPORT'!B:B,'SLAB-ROWS'!H701,'SAGE IMPORT'!C:C,'SLAB-ROWS'!A701)</f>
        <v>0</v>
      </c>
      <c r="K701" s="199">
        <f>SUMIFS('SAGE IMPORT'!Q:Q,'SAGE IMPORT'!A:A,'SLAB-ROWS'!G701,'SAGE IMPORT'!B:B,'SLAB-ROWS'!H701,'SAGE IMPORT'!C:C,'SLAB-ROWS'!A701)</f>
        <v>0</v>
      </c>
      <c r="L701" s="199" t="s">
        <v>391</v>
      </c>
      <c r="M701" s="205">
        <f>SUMIFS('SAGE IMPORT'!E:E,'SAGE IMPORT'!A:A,'SLAB-ROWS'!G701,'SAGE IMPORT'!B:B,'SLAB-ROWS'!H701,'SAGE IMPORT'!C:C,'SLAB-ROWS'!A701)</f>
        <v>0</v>
      </c>
      <c r="N701" s="199" t="s">
        <v>391</v>
      </c>
    </row>
    <row r="702" spans="1:14" x14ac:dyDescent="0.2">
      <c r="A702" s="183"/>
      <c r="B702" s="184"/>
      <c r="C702" s="184"/>
      <c r="D702" s="184"/>
      <c r="E702" s="184"/>
      <c r="F702" s="184"/>
      <c r="G702" s="184"/>
      <c r="H702" s="184"/>
      <c r="I702" s="197">
        <f>SUMIFS('SAGE IMPORT'!Y:Y,'SAGE IMPORT'!A:A,'SLAB-ROWS'!G702,'SAGE IMPORT'!B:B,'SLAB-ROWS'!H702,'SAGE IMPORT'!C:C,'SLAB-ROWS'!A702)</f>
        <v>0</v>
      </c>
      <c r="J702" s="198">
        <f>SUMIFS('SAGE IMPORT'!K:K,'SAGE IMPORT'!A:A,'SLAB-ROWS'!G702,'SAGE IMPORT'!B:B,'SLAB-ROWS'!H702,'SAGE IMPORT'!C:C,'SLAB-ROWS'!A702)</f>
        <v>0</v>
      </c>
      <c r="K702" s="199">
        <f>SUMIFS('SAGE IMPORT'!Q:Q,'SAGE IMPORT'!A:A,'SLAB-ROWS'!G702,'SAGE IMPORT'!B:B,'SLAB-ROWS'!H702,'SAGE IMPORT'!C:C,'SLAB-ROWS'!A702)</f>
        <v>0</v>
      </c>
      <c r="L702" s="199"/>
      <c r="M702" s="205">
        <f>SUMIFS('SAGE IMPORT'!E:E,'SAGE IMPORT'!A:A,'SLAB-ROWS'!G702,'SAGE IMPORT'!B:B,'SLAB-ROWS'!H702,'SAGE IMPORT'!C:C,'SLAB-ROWS'!A702)</f>
        <v>0</v>
      </c>
      <c r="N702" s="199"/>
    </row>
    <row r="703" spans="1:14" ht="12" x14ac:dyDescent="0.25">
      <c r="C703" s="200" t="s">
        <v>74</v>
      </c>
      <c r="D703" s="200"/>
      <c r="E703" s="200"/>
      <c r="F703" s="200"/>
      <c r="G703" s="200"/>
      <c r="H703" s="200"/>
      <c r="I703" s="201">
        <f>SUM(I619:I702)</f>
        <v>0</v>
      </c>
      <c r="J703" s="202"/>
      <c r="K703" s="202"/>
      <c r="L703" s="202"/>
      <c r="M703" s="205">
        <f>SUMIFS('SAGE IMPORT'!E:E,'SAGE IMPORT'!A:A,'SLAB-ROWS'!G703,'SAGE IMPORT'!B:B,'SLAB-ROWS'!H703,'SAGE IMPORT'!C:C,'SLAB-ROWS'!A703)</f>
        <v>0</v>
      </c>
    </row>
    <row r="704" spans="1:14" ht="12" x14ac:dyDescent="0.25">
      <c r="C704" s="200" t="s">
        <v>75</v>
      </c>
      <c r="D704" s="200"/>
      <c r="E704" s="200"/>
      <c r="F704" s="200"/>
      <c r="G704" s="200"/>
      <c r="H704" s="200"/>
      <c r="I704" s="203">
        <f>SUMIFS('SAGE IMPORT'!Y:Y,'SAGE IMPORT'!A:A,'SLAB-ROWS'!G618,'SAGE IMPORT'!B:B,'SLAB-ROWS'!H618)-I703</f>
        <v>0</v>
      </c>
      <c r="J704" s="202"/>
      <c r="K704" s="202"/>
      <c r="L704" s="202"/>
      <c r="M704" s="205">
        <f>SUMIFS('SAGE IMPORT'!E:E,'SAGE IMPORT'!A:A,'SLAB-ROWS'!G704,'SAGE IMPORT'!B:B,'SLAB-ROWS'!H704,'SAGE IMPORT'!C:C,'SLAB-ROWS'!A704)</f>
        <v>0</v>
      </c>
    </row>
    <row r="705" spans="1:14" ht="21.75" customHeight="1" x14ac:dyDescent="0.2">
      <c r="D705" s="191" t="s">
        <v>359</v>
      </c>
      <c r="E705" s="190" t="s">
        <v>358</v>
      </c>
      <c r="F705" s="190"/>
      <c r="G705" s="191" t="s">
        <v>159</v>
      </c>
      <c r="H705" s="192" t="s">
        <v>357</v>
      </c>
      <c r="I705" s="194" t="s">
        <v>383</v>
      </c>
      <c r="J705" s="194" t="s">
        <v>356</v>
      </c>
      <c r="K705" s="194" t="s">
        <v>355</v>
      </c>
      <c r="L705" s="194"/>
      <c r="M705" s="194" t="s">
        <v>394</v>
      </c>
      <c r="N705" s="194"/>
    </row>
    <row r="706" spans="1:14" ht="12" x14ac:dyDescent="0.2">
      <c r="D706" s="195" t="str">
        <f>'START-SLABS'!A17</f>
        <v>****</v>
      </c>
      <c r="E706" s="195">
        <f>'START-SLABS'!C17</f>
        <v>45</v>
      </c>
      <c r="F706" s="195" t="str">
        <f>'START-SLABS'!D17</f>
        <v>1060 ST. OLAF CT</v>
      </c>
      <c r="G706" s="195" t="str">
        <f>'START-SLABS'!F17</f>
        <v>PLAN 1</v>
      </c>
      <c r="H706" s="195" t="str">
        <f>'START-SLABS'!G17</f>
        <v>ELV AC</v>
      </c>
      <c r="I706" s="196"/>
      <c r="J706" s="196"/>
      <c r="K706" s="196"/>
      <c r="L706" s="196"/>
      <c r="M706" s="196"/>
      <c r="N706" s="194"/>
    </row>
    <row r="707" spans="1:14" x14ac:dyDescent="0.2">
      <c r="A707" s="183" t="s">
        <v>16</v>
      </c>
      <c r="B707" s="184" t="s">
        <v>17</v>
      </c>
      <c r="C707" s="184"/>
      <c r="D707" s="185" t="str">
        <f>D706</f>
        <v>****</v>
      </c>
      <c r="E707" s="185">
        <f>E706</f>
        <v>45</v>
      </c>
      <c r="F707" s="185"/>
      <c r="G707" s="185" t="str">
        <f>G706</f>
        <v>PLAN 1</v>
      </c>
      <c r="H707" s="186" t="str">
        <f>H706</f>
        <v>ELV AC</v>
      </c>
      <c r="I707" s="197">
        <f>SUMIFS('SAGE IMPORT'!Y:Y,'SAGE IMPORT'!A:A,'SLAB-ROWS'!G707,'SAGE IMPORT'!B:B,'SLAB-ROWS'!H707,'SAGE IMPORT'!C:C,'SLAB-ROWS'!A707)</f>
        <v>221</v>
      </c>
      <c r="J707" s="198">
        <f>SUMIFS('SAGE IMPORT'!K:K,'SAGE IMPORT'!A:A,'SLAB-ROWS'!G707,'SAGE IMPORT'!B:B,'SLAB-ROWS'!H707,'SAGE IMPORT'!C:C,'SLAB-ROWS'!A707)</f>
        <v>5.33</v>
      </c>
      <c r="K707" s="199">
        <f>SUMIFS('SAGE IMPORT'!Q:Q,'SAGE IMPORT'!A:A,'SLAB-ROWS'!G707,'SAGE IMPORT'!B:B,'SLAB-ROWS'!H707,'SAGE IMPORT'!C:C,'SLAB-ROWS'!A707)</f>
        <v>0</v>
      </c>
      <c r="L707" s="199" t="s">
        <v>391</v>
      </c>
      <c r="M707" s="205">
        <f>SUMIFS('SAGE IMPORT'!E:E,'SAGE IMPORT'!A:A,'SLAB-ROWS'!G707,'SAGE IMPORT'!B:B,'SLAB-ROWS'!H707,'SAGE IMPORT'!C:C,'SLAB-ROWS'!A707)</f>
        <v>1331.85</v>
      </c>
      <c r="N707" s="199" t="s">
        <v>391</v>
      </c>
    </row>
    <row r="708" spans="1:14" x14ac:dyDescent="0.2">
      <c r="A708" s="183" t="s">
        <v>78</v>
      </c>
      <c r="B708" s="184" t="s">
        <v>81</v>
      </c>
      <c r="C708" s="184"/>
      <c r="D708" s="185" t="str">
        <f t="shared" ref="D708:D777" si="64">D707</f>
        <v>****</v>
      </c>
      <c r="E708" s="185">
        <f t="shared" ref="E708:E777" si="65">E707</f>
        <v>45</v>
      </c>
      <c r="F708" s="185"/>
      <c r="G708" s="185" t="str">
        <f t="shared" ref="G708:G777" si="66">G707</f>
        <v>PLAN 1</v>
      </c>
      <c r="H708" s="186" t="str">
        <f t="shared" ref="H708:H777" si="67">H707</f>
        <v>ELV AC</v>
      </c>
      <c r="I708" s="197">
        <f>SUMIFS('SAGE IMPORT'!Y:Y,'SAGE IMPORT'!A:A,'SLAB-ROWS'!G708,'SAGE IMPORT'!B:B,'SLAB-ROWS'!H708,'SAGE IMPORT'!C:C,'SLAB-ROWS'!A708)</f>
        <v>0</v>
      </c>
      <c r="J708" s="198">
        <f>SUMIFS('SAGE IMPORT'!K:K,'SAGE IMPORT'!A:A,'SLAB-ROWS'!G708,'SAGE IMPORT'!B:B,'SLAB-ROWS'!H708,'SAGE IMPORT'!C:C,'SLAB-ROWS'!A708)</f>
        <v>0</v>
      </c>
      <c r="K708" s="199">
        <f>SUMIFS('SAGE IMPORT'!Q:Q,'SAGE IMPORT'!A:A,'SLAB-ROWS'!G708,'SAGE IMPORT'!B:B,'SLAB-ROWS'!H708,'SAGE IMPORT'!C:C,'SLAB-ROWS'!A708)</f>
        <v>0</v>
      </c>
      <c r="L708" s="199" t="s">
        <v>391</v>
      </c>
      <c r="M708" s="205">
        <f>SUMIFS('SAGE IMPORT'!E:E,'SAGE IMPORT'!A:A,'SLAB-ROWS'!G708,'SAGE IMPORT'!B:B,'SLAB-ROWS'!H708,'SAGE IMPORT'!C:C,'SLAB-ROWS'!A708)</f>
        <v>0</v>
      </c>
      <c r="N708" s="199" t="s">
        <v>391</v>
      </c>
    </row>
    <row r="709" spans="1:14" x14ac:dyDescent="0.2">
      <c r="A709" s="183" t="s">
        <v>79</v>
      </c>
      <c r="B709" s="184" t="s">
        <v>82</v>
      </c>
      <c r="C709" s="184"/>
      <c r="D709" s="185" t="str">
        <f t="shared" si="64"/>
        <v>****</v>
      </c>
      <c r="E709" s="185">
        <f t="shared" si="65"/>
        <v>45</v>
      </c>
      <c r="F709" s="185"/>
      <c r="G709" s="185" t="str">
        <f t="shared" si="66"/>
        <v>PLAN 1</v>
      </c>
      <c r="H709" s="186" t="str">
        <f t="shared" si="67"/>
        <v>ELV AC</v>
      </c>
      <c r="I709" s="197">
        <f>SUMIFS('SAGE IMPORT'!Y:Y,'SAGE IMPORT'!A:A,'SLAB-ROWS'!G709,'SAGE IMPORT'!B:B,'SLAB-ROWS'!H709,'SAGE IMPORT'!C:C,'SLAB-ROWS'!A709)</f>
        <v>0</v>
      </c>
      <c r="J709" s="198">
        <f>SUMIFS('SAGE IMPORT'!K:K,'SAGE IMPORT'!A:A,'SLAB-ROWS'!G709,'SAGE IMPORT'!B:B,'SLAB-ROWS'!H709,'SAGE IMPORT'!C:C,'SLAB-ROWS'!A709)</f>
        <v>0</v>
      </c>
      <c r="K709" s="199">
        <f>SUMIFS('SAGE IMPORT'!Q:Q,'SAGE IMPORT'!A:A,'SLAB-ROWS'!G709,'SAGE IMPORT'!B:B,'SLAB-ROWS'!H709,'SAGE IMPORT'!C:C,'SLAB-ROWS'!A709)</f>
        <v>0</v>
      </c>
      <c r="L709" s="199" t="s">
        <v>391</v>
      </c>
      <c r="M709" s="205">
        <f>SUMIFS('SAGE IMPORT'!E:E,'SAGE IMPORT'!A:A,'SLAB-ROWS'!G709,'SAGE IMPORT'!B:B,'SLAB-ROWS'!H709,'SAGE IMPORT'!C:C,'SLAB-ROWS'!A709)</f>
        <v>0</v>
      </c>
      <c r="N709" s="199" t="s">
        <v>391</v>
      </c>
    </row>
    <row r="710" spans="1:14" x14ac:dyDescent="0.2">
      <c r="A710" s="183" t="s">
        <v>80</v>
      </c>
      <c r="B710" s="184" t="s">
        <v>83</v>
      </c>
      <c r="C710" s="184"/>
      <c r="D710" s="185" t="str">
        <f t="shared" si="64"/>
        <v>****</v>
      </c>
      <c r="E710" s="185">
        <f t="shared" si="65"/>
        <v>45</v>
      </c>
      <c r="F710" s="185"/>
      <c r="G710" s="185" t="str">
        <f t="shared" si="66"/>
        <v>PLAN 1</v>
      </c>
      <c r="H710" s="186" t="str">
        <f t="shared" si="67"/>
        <v>ELV AC</v>
      </c>
      <c r="I710" s="197">
        <f>SUMIFS('SAGE IMPORT'!Y:Y,'SAGE IMPORT'!A:A,'SLAB-ROWS'!G710,'SAGE IMPORT'!B:B,'SLAB-ROWS'!H710,'SAGE IMPORT'!C:C,'SLAB-ROWS'!A710)</f>
        <v>0</v>
      </c>
      <c r="J710" s="198">
        <f>SUMIFS('SAGE IMPORT'!K:K,'SAGE IMPORT'!A:A,'SLAB-ROWS'!G710,'SAGE IMPORT'!B:B,'SLAB-ROWS'!H710,'SAGE IMPORT'!C:C,'SLAB-ROWS'!A710)</f>
        <v>0</v>
      </c>
      <c r="K710" s="199">
        <f>SUMIFS('SAGE IMPORT'!Q:Q,'SAGE IMPORT'!A:A,'SLAB-ROWS'!G710,'SAGE IMPORT'!B:B,'SLAB-ROWS'!H710,'SAGE IMPORT'!C:C,'SLAB-ROWS'!A710)</f>
        <v>0</v>
      </c>
      <c r="L710" s="199" t="s">
        <v>391</v>
      </c>
      <c r="M710" s="205">
        <f>SUMIFS('SAGE IMPORT'!E:E,'SAGE IMPORT'!A:A,'SLAB-ROWS'!G710,'SAGE IMPORT'!B:B,'SLAB-ROWS'!H710,'SAGE IMPORT'!C:C,'SLAB-ROWS'!A710)</f>
        <v>0</v>
      </c>
      <c r="N710" s="199" t="s">
        <v>391</v>
      </c>
    </row>
    <row r="711" spans="1:14" x14ac:dyDescent="0.2">
      <c r="A711" s="183" t="s">
        <v>18</v>
      </c>
      <c r="B711" s="184" t="s">
        <v>19</v>
      </c>
      <c r="C711" s="184"/>
      <c r="D711" s="185" t="str">
        <f t="shared" si="64"/>
        <v>****</v>
      </c>
      <c r="E711" s="185">
        <f t="shared" si="65"/>
        <v>45</v>
      </c>
      <c r="F711" s="185"/>
      <c r="G711" s="185" t="str">
        <f t="shared" si="66"/>
        <v>PLAN 1</v>
      </c>
      <c r="H711" s="186" t="str">
        <f t="shared" si="67"/>
        <v>ELV AC</v>
      </c>
      <c r="I711" s="197">
        <f>SUMIFS('SAGE IMPORT'!Y:Y,'SAGE IMPORT'!A:A,'SLAB-ROWS'!G711,'SAGE IMPORT'!B:B,'SLAB-ROWS'!H711,'SAGE IMPORT'!C:C,'SLAB-ROWS'!A711)</f>
        <v>53</v>
      </c>
      <c r="J711" s="198">
        <f>SUMIFS('SAGE IMPORT'!K:K,'SAGE IMPORT'!A:A,'SLAB-ROWS'!G711,'SAGE IMPORT'!B:B,'SLAB-ROWS'!H711,'SAGE IMPORT'!C:C,'SLAB-ROWS'!A711)</f>
        <v>2.37</v>
      </c>
      <c r="K711" s="199">
        <f>SUMIFS('SAGE IMPORT'!Q:Q,'SAGE IMPORT'!A:A,'SLAB-ROWS'!G711,'SAGE IMPORT'!B:B,'SLAB-ROWS'!H711,'SAGE IMPORT'!C:C,'SLAB-ROWS'!A711)</f>
        <v>0</v>
      </c>
      <c r="L711" s="199" t="s">
        <v>391</v>
      </c>
      <c r="M711" s="205">
        <f>SUMIFS('SAGE IMPORT'!E:E,'SAGE IMPORT'!A:A,'SLAB-ROWS'!G711,'SAGE IMPORT'!B:B,'SLAB-ROWS'!H711,'SAGE IMPORT'!C:C,'SLAB-ROWS'!A711)</f>
        <v>1331.85</v>
      </c>
      <c r="N711" s="199" t="s">
        <v>391</v>
      </c>
    </row>
    <row r="712" spans="1:14" x14ac:dyDescent="0.2">
      <c r="A712" s="183"/>
      <c r="B712" s="184"/>
      <c r="C712" s="184"/>
      <c r="D712" s="185" t="str">
        <f t="shared" si="64"/>
        <v>****</v>
      </c>
      <c r="E712" s="185">
        <f t="shared" si="65"/>
        <v>45</v>
      </c>
      <c r="F712" s="185"/>
      <c r="G712" s="185" t="str">
        <f t="shared" si="66"/>
        <v>PLAN 1</v>
      </c>
      <c r="H712" s="186" t="str">
        <f t="shared" si="67"/>
        <v>ELV AC</v>
      </c>
      <c r="I712" s="197">
        <f>SUMIFS('SAGE IMPORT'!Y:Y,'SAGE IMPORT'!A:A,'SLAB-ROWS'!G712,'SAGE IMPORT'!B:B,'SLAB-ROWS'!H712,'SAGE IMPORT'!C:C,'SLAB-ROWS'!A712)</f>
        <v>0</v>
      </c>
      <c r="J712" s="198">
        <f>SUMIFS('SAGE IMPORT'!K:K,'SAGE IMPORT'!A:A,'SLAB-ROWS'!G712,'SAGE IMPORT'!B:B,'SLAB-ROWS'!H712,'SAGE IMPORT'!C:C,'SLAB-ROWS'!A712)</f>
        <v>0</v>
      </c>
      <c r="K712" s="199">
        <f>SUMIFS('SAGE IMPORT'!Q:Q,'SAGE IMPORT'!A:A,'SLAB-ROWS'!G712,'SAGE IMPORT'!B:B,'SLAB-ROWS'!H712,'SAGE IMPORT'!C:C,'SLAB-ROWS'!A712)</f>
        <v>0</v>
      </c>
      <c r="L712" s="199"/>
      <c r="M712" s="205">
        <f>SUMIFS('SAGE IMPORT'!E:E,'SAGE IMPORT'!A:A,'SLAB-ROWS'!G712,'SAGE IMPORT'!B:B,'SLAB-ROWS'!H712,'SAGE IMPORT'!C:C,'SLAB-ROWS'!A712)</f>
        <v>0</v>
      </c>
      <c r="N712" s="199"/>
    </row>
    <row r="713" spans="1:14" x14ac:dyDescent="0.2">
      <c r="A713" s="183" t="s">
        <v>84</v>
      </c>
      <c r="B713" s="184" t="s">
        <v>85</v>
      </c>
      <c r="C713" s="184"/>
      <c r="D713" s="185" t="str">
        <f t="shared" si="64"/>
        <v>****</v>
      </c>
      <c r="E713" s="185">
        <f t="shared" si="65"/>
        <v>45</v>
      </c>
      <c r="F713" s="185"/>
      <c r="G713" s="185" t="str">
        <f t="shared" si="66"/>
        <v>PLAN 1</v>
      </c>
      <c r="H713" s="186" t="str">
        <f t="shared" si="67"/>
        <v>ELV AC</v>
      </c>
      <c r="I713" s="197">
        <f>SUMIFS('SAGE IMPORT'!Y:Y,'SAGE IMPORT'!A:A,'SLAB-ROWS'!G713,'SAGE IMPORT'!B:B,'SLAB-ROWS'!H713,'SAGE IMPORT'!C:C,'SLAB-ROWS'!A713)</f>
        <v>0</v>
      </c>
      <c r="J713" s="198">
        <f>SUMIFS('SAGE IMPORT'!K:K,'SAGE IMPORT'!A:A,'SLAB-ROWS'!G713,'SAGE IMPORT'!B:B,'SLAB-ROWS'!H713,'SAGE IMPORT'!C:C,'SLAB-ROWS'!A713)</f>
        <v>0</v>
      </c>
      <c r="K713" s="199">
        <f>SUMIFS('SAGE IMPORT'!Q:Q,'SAGE IMPORT'!A:A,'SLAB-ROWS'!G713,'SAGE IMPORT'!B:B,'SLAB-ROWS'!H713,'SAGE IMPORT'!C:C,'SLAB-ROWS'!A713)</f>
        <v>0</v>
      </c>
      <c r="L713" s="199" t="s">
        <v>393</v>
      </c>
      <c r="M713" s="205">
        <f>SUMIFS('SAGE IMPORT'!E:E,'SAGE IMPORT'!A:A,'SLAB-ROWS'!G713,'SAGE IMPORT'!B:B,'SLAB-ROWS'!H713,'SAGE IMPORT'!C:C,'SLAB-ROWS'!A713)</f>
        <v>0</v>
      </c>
      <c r="N713" s="199" t="s">
        <v>393</v>
      </c>
    </row>
    <row r="714" spans="1:14" x14ac:dyDescent="0.2">
      <c r="A714" s="183" t="s">
        <v>20</v>
      </c>
      <c r="B714" s="184" t="s">
        <v>21</v>
      </c>
      <c r="C714" s="184"/>
      <c r="D714" s="185" t="str">
        <f t="shared" si="64"/>
        <v>****</v>
      </c>
      <c r="E714" s="185">
        <f t="shared" si="65"/>
        <v>45</v>
      </c>
      <c r="F714" s="185"/>
      <c r="G714" s="185" t="str">
        <f t="shared" si="66"/>
        <v>PLAN 1</v>
      </c>
      <c r="H714" s="186" t="str">
        <f t="shared" si="67"/>
        <v>ELV AC</v>
      </c>
      <c r="I714" s="197">
        <f>SUMIFS('SAGE IMPORT'!Y:Y,'SAGE IMPORT'!A:A,'SLAB-ROWS'!G714,'SAGE IMPORT'!B:B,'SLAB-ROWS'!H714,'SAGE IMPORT'!C:C,'SLAB-ROWS'!A714)</f>
        <v>55</v>
      </c>
      <c r="J714" s="198">
        <f>SUMIFS('SAGE IMPORT'!K:K,'SAGE IMPORT'!A:A,'SLAB-ROWS'!G714,'SAGE IMPORT'!B:B,'SLAB-ROWS'!H714,'SAGE IMPORT'!C:C,'SLAB-ROWS'!A714)</f>
        <v>1.78</v>
      </c>
      <c r="K714" s="199">
        <f>SUMIFS('SAGE IMPORT'!Q:Q,'SAGE IMPORT'!A:A,'SLAB-ROWS'!G714,'SAGE IMPORT'!B:B,'SLAB-ROWS'!H714,'SAGE IMPORT'!C:C,'SLAB-ROWS'!A714)</f>
        <v>0</v>
      </c>
      <c r="L714" s="199" t="s">
        <v>354</v>
      </c>
      <c r="M714" s="205">
        <f>SUMIFS('SAGE IMPORT'!E:E,'SAGE IMPORT'!A:A,'SLAB-ROWS'!G714,'SAGE IMPORT'!B:B,'SLAB-ROWS'!H714,'SAGE IMPORT'!C:C,'SLAB-ROWS'!A714)</f>
        <v>320.5</v>
      </c>
      <c r="N714" s="199" t="s">
        <v>354</v>
      </c>
    </row>
    <row r="715" spans="1:14" x14ac:dyDescent="0.2">
      <c r="A715" s="183" t="s">
        <v>22</v>
      </c>
      <c r="B715" s="184" t="s">
        <v>58</v>
      </c>
      <c r="C715" s="184"/>
      <c r="D715" s="185" t="str">
        <f t="shared" si="64"/>
        <v>****</v>
      </c>
      <c r="E715" s="185">
        <f t="shared" si="65"/>
        <v>45</v>
      </c>
      <c r="F715" s="185"/>
      <c r="G715" s="185" t="str">
        <f t="shared" si="66"/>
        <v>PLAN 1</v>
      </c>
      <c r="H715" s="186" t="str">
        <f t="shared" si="67"/>
        <v>ELV AC</v>
      </c>
      <c r="I715" s="197">
        <f>SUMIFS('SAGE IMPORT'!Y:Y,'SAGE IMPORT'!A:A,'SLAB-ROWS'!G715,'SAGE IMPORT'!B:B,'SLAB-ROWS'!H715,'SAGE IMPORT'!C:C,'SLAB-ROWS'!A715)</f>
        <v>7</v>
      </c>
      <c r="J715" s="198">
        <f>SUMIFS('SAGE IMPORT'!K:K,'SAGE IMPORT'!A:A,'SLAB-ROWS'!G715,'SAGE IMPORT'!B:B,'SLAB-ROWS'!H715,'SAGE IMPORT'!C:C,'SLAB-ROWS'!A715)</f>
        <v>0</v>
      </c>
      <c r="K715" s="199">
        <f>SUMIFS('SAGE IMPORT'!Q:Q,'SAGE IMPORT'!A:A,'SLAB-ROWS'!G715,'SAGE IMPORT'!B:B,'SLAB-ROWS'!H715,'SAGE IMPORT'!C:C,'SLAB-ROWS'!A715)</f>
        <v>1.07</v>
      </c>
      <c r="L715" s="199" t="s">
        <v>354</v>
      </c>
      <c r="M715" s="205">
        <f>SUMIFS('SAGE IMPORT'!E:E,'SAGE IMPORT'!A:A,'SLAB-ROWS'!G715,'SAGE IMPORT'!B:B,'SLAB-ROWS'!H715,'SAGE IMPORT'!C:C,'SLAB-ROWS'!A715)</f>
        <v>320.5</v>
      </c>
      <c r="N715" s="199" t="s">
        <v>354</v>
      </c>
    </row>
    <row r="716" spans="1:14" x14ac:dyDescent="0.2">
      <c r="A716" s="183"/>
      <c r="B716" s="184"/>
      <c r="C716" s="184"/>
      <c r="D716" s="185" t="str">
        <f t="shared" si="64"/>
        <v>****</v>
      </c>
      <c r="E716" s="185">
        <f t="shared" si="65"/>
        <v>45</v>
      </c>
      <c r="F716" s="185"/>
      <c r="G716" s="185" t="str">
        <f t="shared" si="66"/>
        <v>PLAN 1</v>
      </c>
      <c r="H716" s="186" t="str">
        <f t="shared" si="67"/>
        <v>ELV AC</v>
      </c>
      <c r="I716" s="197">
        <f>SUMIFS('SAGE IMPORT'!Y:Y,'SAGE IMPORT'!A:A,'SLAB-ROWS'!G716,'SAGE IMPORT'!B:B,'SLAB-ROWS'!H716,'SAGE IMPORT'!C:C,'SLAB-ROWS'!A716)</f>
        <v>0</v>
      </c>
      <c r="J716" s="198">
        <f>SUMIFS('SAGE IMPORT'!K:K,'SAGE IMPORT'!A:A,'SLAB-ROWS'!G716,'SAGE IMPORT'!B:B,'SLAB-ROWS'!H716,'SAGE IMPORT'!C:C,'SLAB-ROWS'!A716)</f>
        <v>0</v>
      </c>
      <c r="K716" s="199">
        <f>SUMIFS('SAGE IMPORT'!Q:Q,'SAGE IMPORT'!A:A,'SLAB-ROWS'!G716,'SAGE IMPORT'!B:B,'SLAB-ROWS'!H716,'SAGE IMPORT'!C:C,'SLAB-ROWS'!A716)</f>
        <v>0</v>
      </c>
      <c r="L716" s="199"/>
      <c r="M716" s="205">
        <f>SUMIFS('SAGE IMPORT'!E:E,'SAGE IMPORT'!A:A,'SLAB-ROWS'!G716,'SAGE IMPORT'!B:B,'SLAB-ROWS'!H716,'SAGE IMPORT'!C:C,'SLAB-ROWS'!A716)</f>
        <v>0</v>
      </c>
      <c r="N716" s="199"/>
    </row>
    <row r="717" spans="1:14" x14ac:dyDescent="0.2">
      <c r="A717" s="183" t="s">
        <v>23</v>
      </c>
      <c r="B717" s="184" t="s">
        <v>105</v>
      </c>
      <c r="C717" s="184"/>
      <c r="D717" s="185" t="str">
        <f t="shared" si="64"/>
        <v>****</v>
      </c>
      <c r="E717" s="185">
        <f t="shared" si="65"/>
        <v>45</v>
      </c>
      <c r="F717" s="185"/>
      <c r="G717" s="185" t="str">
        <f t="shared" si="66"/>
        <v>PLAN 1</v>
      </c>
      <c r="H717" s="186" t="str">
        <f t="shared" si="67"/>
        <v>ELV AC</v>
      </c>
      <c r="I717" s="197">
        <f>SUMIFS('SAGE IMPORT'!Y:Y,'SAGE IMPORT'!A:A,'SLAB-ROWS'!G717,'SAGE IMPORT'!B:B,'SLAB-ROWS'!H717,'SAGE IMPORT'!C:C,'SLAB-ROWS'!A717)</f>
        <v>240</v>
      </c>
      <c r="J717" s="198">
        <f>SUMIFS('SAGE IMPORT'!K:K,'SAGE IMPORT'!A:A,'SLAB-ROWS'!G717,'SAGE IMPORT'!B:B,'SLAB-ROWS'!H717,'SAGE IMPORT'!C:C,'SLAB-ROWS'!A717)</f>
        <v>0</v>
      </c>
      <c r="K717" s="199">
        <f>SUMIFS('SAGE IMPORT'!Q:Q,'SAGE IMPORT'!A:A,'SLAB-ROWS'!G717,'SAGE IMPORT'!B:B,'SLAB-ROWS'!H717,'SAGE IMPORT'!C:C,'SLAB-ROWS'!A717)</f>
        <v>0</v>
      </c>
      <c r="L717" s="199" t="s">
        <v>354</v>
      </c>
      <c r="M717" s="205">
        <f>SUMIFS('SAGE IMPORT'!E:E,'SAGE IMPORT'!A:A,'SLAB-ROWS'!G717,'SAGE IMPORT'!B:B,'SLAB-ROWS'!H717,'SAGE IMPORT'!C:C,'SLAB-ROWS'!A717)</f>
        <v>320.5</v>
      </c>
      <c r="N717" s="199" t="s">
        <v>354</v>
      </c>
    </row>
    <row r="718" spans="1:14" x14ac:dyDescent="0.2">
      <c r="A718" s="183" t="s">
        <v>100</v>
      </c>
      <c r="B718" s="184" t="s">
        <v>106</v>
      </c>
      <c r="C718" s="184"/>
      <c r="D718" s="185" t="str">
        <f t="shared" si="64"/>
        <v>****</v>
      </c>
      <c r="E718" s="185">
        <f t="shared" si="65"/>
        <v>45</v>
      </c>
      <c r="F718" s="185"/>
      <c r="G718" s="185" t="str">
        <f t="shared" si="66"/>
        <v>PLAN 1</v>
      </c>
      <c r="H718" s="186" t="str">
        <f t="shared" si="67"/>
        <v>ELV AC</v>
      </c>
      <c r="I718" s="197">
        <f>SUMIFS('SAGE IMPORT'!Y:Y,'SAGE IMPORT'!A:A,'SLAB-ROWS'!G718,'SAGE IMPORT'!B:B,'SLAB-ROWS'!H718,'SAGE IMPORT'!C:C,'SLAB-ROWS'!A718)</f>
        <v>0</v>
      </c>
      <c r="J718" s="198">
        <f>SUMIFS('SAGE IMPORT'!K:K,'SAGE IMPORT'!A:A,'SLAB-ROWS'!G718,'SAGE IMPORT'!B:B,'SLAB-ROWS'!H718,'SAGE IMPORT'!C:C,'SLAB-ROWS'!A718)</f>
        <v>0</v>
      </c>
      <c r="K718" s="199">
        <f>SUMIFS('SAGE IMPORT'!Q:Q,'SAGE IMPORT'!A:A,'SLAB-ROWS'!G718,'SAGE IMPORT'!B:B,'SLAB-ROWS'!H718,'SAGE IMPORT'!C:C,'SLAB-ROWS'!A718)</f>
        <v>0</v>
      </c>
      <c r="L718" s="199" t="s">
        <v>354</v>
      </c>
      <c r="M718" s="205">
        <f>SUMIFS('SAGE IMPORT'!E:E,'SAGE IMPORT'!A:A,'SLAB-ROWS'!G718,'SAGE IMPORT'!B:B,'SLAB-ROWS'!H718,'SAGE IMPORT'!C:C,'SLAB-ROWS'!A718)</f>
        <v>0</v>
      </c>
      <c r="N718" s="199" t="s">
        <v>354</v>
      </c>
    </row>
    <row r="719" spans="1:14" x14ac:dyDescent="0.2">
      <c r="A719" s="183" t="s">
        <v>101</v>
      </c>
      <c r="B719" s="184" t="s">
        <v>107</v>
      </c>
      <c r="C719" s="184"/>
      <c r="D719" s="185" t="str">
        <f t="shared" si="64"/>
        <v>****</v>
      </c>
      <c r="E719" s="185">
        <f t="shared" si="65"/>
        <v>45</v>
      </c>
      <c r="F719" s="185"/>
      <c r="G719" s="185" t="str">
        <f t="shared" si="66"/>
        <v>PLAN 1</v>
      </c>
      <c r="H719" s="186" t="str">
        <f t="shared" si="67"/>
        <v>ELV AC</v>
      </c>
      <c r="I719" s="197">
        <f>SUMIFS('SAGE IMPORT'!Y:Y,'SAGE IMPORT'!A:A,'SLAB-ROWS'!G719,'SAGE IMPORT'!B:B,'SLAB-ROWS'!H719,'SAGE IMPORT'!C:C,'SLAB-ROWS'!A719)</f>
        <v>0</v>
      </c>
      <c r="J719" s="198">
        <f>SUMIFS('SAGE IMPORT'!K:K,'SAGE IMPORT'!A:A,'SLAB-ROWS'!G719,'SAGE IMPORT'!B:B,'SLAB-ROWS'!H719,'SAGE IMPORT'!C:C,'SLAB-ROWS'!A719)</f>
        <v>0</v>
      </c>
      <c r="K719" s="199">
        <f>SUMIFS('SAGE IMPORT'!Q:Q,'SAGE IMPORT'!A:A,'SLAB-ROWS'!G719,'SAGE IMPORT'!B:B,'SLAB-ROWS'!H719,'SAGE IMPORT'!C:C,'SLAB-ROWS'!A719)</f>
        <v>0</v>
      </c>
      <c r="L719" s="199" t="s">
        <v>354</v>
      </c>
      <c r="M719" s="205">
        <f>SUMIFS('SAGE IMPORT'!E:E,'SAGE IMPORT'!A:A,'SLAB-ROWS'!G719,'SAGE IMPORT'!B:B,'SLAB-ROWS'!H719,'SAGE IMPORT'!C:C,'SLAB-ROWS'!A719)</f>
        <v>0</v>
      </c>
      <c r="N719" s="199" t="s">
        <v>354</v>
      </c>
    </row>
    <row r="720" spans="1:14" x14ac:dyDescent="0.2">
      <c r="A720" s="183" t="s">
        <v>102</v>
      </c>
      <c r="B720" s="184" t="s">
        <v>108</v>
      </c>
      <c r="C720" s="184"/>
      <c r="D720" s="185" t="str">
        <f t="shared" si="64"/>
        <v>****</v>
      </c>
      <c r="E720" s="185">
        <f t="shared" si="65"/>
        <v>45</v>
      </c>
      <c r="F720" s="185"/>
      <c r="G720" s="185" t="str">
        <f t="shared" si="66"/>
        <v>PLAN 1</v>
      </c>
      <c r="H720" s="186" t="str">
        <f t="shared" si="67"/>
        <v>ELV AC</v>
      </c>
      <c r="I720" s="197">
        <f>SUMIFS('SAGE IMPORT'!Y:Y,'SAGE IMPORT'!A:A,'SLAB-ROWS'!G720,'SAGE IMPORT'!B:B,'SLAB-ROWS'!H720,'SAGE IMPORT'!C:C,'SLAB-ROWS'!A720)</f>
        <v>0</v>
      </c>
      <c r="J720" s="198">
        <f>SUMIFS('SAGE IMPORT'!K:K,'SAGE IMPORT'!A:A,'SLAB-ROWS'!G720,'SAGE IMPORT'!B:B,'SLAB-ROWS'!H720,'SAGE IMPORT'!C:C,'SLAB-ROWS'!A720)</f>
        <v>0</v>
      </c>
      <c r="K720" s="199">
        <f>SUMIFS('SAGE IMPORT'!Q:Q,'SAGE IMPORT'!A:A,'SLAB-ROWS'!G720,'SAGE IMPORT'!B:B,'SLAB-ROWS'!H720,'SAGE IMPORT'!C:C,'SLAB-ROWS'!A720)</f>
        <v>0</v>
      </c>
      <c r="L720" s="199" t="s">
        <v>395</v>
      </c>
      <c r="M720" s="205">
        <f>SUMIFS('SAGE IMPORT'!E:E,'SAGE IMPORT'!A:A,'SLAB-ROWS'!G720,'SAGE IMPORT'!B:B,'SLAB-ROWS'!H720,'SAGE IMPORT'!C:C,'SLAB-ROWS'!A720)</f>
        <v>0</v>
      </c>
      <c r="N720" s="199" t="s">
        <v>395</v>
      </c>
    </row>
    <row r="721" spans="1:14" x14ac:dyDescent="0.2">
      <c r="A721" s="183" t="s">
        <v>103</v>
      </c>
      <c r="B721" s="184" t="s">
        <v>110</v>
      </c>
      <c r="C721" s="184"/>
      <c r="D721" s="185" t="str">
        <f t="shared" si="64"/>
        <v>****</v>
      </c>
      <c r="E721" s="185">
        <f t="shared" si="65"/>
        <v>45</v>
      </c>
      <c r="F721" s="185"/>
      <c r="G721" s="185" t="str">
        <f t="shared" si="66"/>
        <v>PLAN 1</v>
      </c>
      <c r="H721" s="186" t="str">
        <f t="shared" si="67"/>
        <v>ELV AC</v>
      </c>
      <c r="I721" s="197">
        <f>SUMIFS('SAGE IMPORT'!Y:Y,'SAGE IMPORT'!A:A,'SLAB-ROWS'!G721,'SAGE IMPORT'!B:B,'SLAB-ROWS'!H721,'SAGE IMPORT'!C:C,'SLAB-ROWS'!A721)</f>
        <v>0</v>
      </c>
      <c r="J721" s="198">
        <f>SUMIFS('SAGE IMPORT'!K:K,'SAGE IMPORT'!A:A,'SLAB-ROWS'!G721,'SAGE IMPORT'!B:B,'SLAB-ROWS'!H721,'SAGE IMPORT'!C:C,'SLAB-ROWS'!A721)</f>
        <v>0</v>
      </c>
      <c r="K721" s="199">
        <f>SUMIFS('SAGE IMPORT'!Q:Q,'SAGE IMPORT'!A:A,'SLAB-ROWS'!G721,'SAGE IMPORT'!B:B,'SLAB-ROWS'!H721,'SAGE IMPORT'!C:C,'SLAB-ROWS'!A721)</f>
        <v>0</v>
      </c>
      <c r="L721" s="199" t="s">
        <v>395</v>
      </c>
      <c r="M721" s="205">
        <f>SUMIFS('SAGE IMPORT'!E:E,'SAGE IMPORT'!A:A,'SLAB-ROWS'!G721,'SAGE IMPORT'!B:B,'SLAB-ROWS'!H721,'SAGE IMPORT'!C:C,'SLAB-ROWS'!A721)</f>
        <v>0</v>
      </c>
      <c r="N721" s="199" t="s">
        <v>395</v>
      </c>
    </row>
    <row r="722" spans="1:14" x14ac:dyDescent="0.2">
      <c r="A722" s="183" t="s">
        <v>104</v>
      </c>
      <c r="B722" s="184" t="s">
        <v>109</v>
      </c>
      <c r="C722" s="184"/>
      <c r="D722" s="185" t="str">
        <f t="shared" si="64"/>
        <v>****</v>
      </c>
      <c r="E722" s="185">
        <f t="shared" si="65"/>
        <v>45</v>
      </c>
      <c r="F722" s="185"/>
      <c r="G722" s="185" t="str">
        <f t="shared" si="66"/>
        <v>PLAN 1</v>
      </c>
      <c r="H722" s="186" t="str">
        <f t="shared" si="67"/>
        <v>ELV AC</v>
      </c>
      <c r="I722" s="197">
        <f>SUMIFS('SAGE IMPORT'!Y:Y,'SAGE IMPORT'!A:A,'SLAB-ROWS'!G722,'SAGE IMPORT'!B:B,'SLAB-ROWS'!H722,'SAGE IMPORT'!C:C,'SLAB-ROWS'!A722)</f>
        <v>0</v>
      </c>
      <c r="J722" s="198">
        <f>SUMIFS('SAGE IMPORT'!K:K,'SAGE IMPORT'!A:A,'SLAB-ROWS'!G722,'SAGE IMPORT'!B:B,'SLAB-ROWS'!H722,'SAGE IMPORT'!C:C,'SLAB-ROWS'!A722)</f>
        <v>0</v>
      </c>
      <c r="K722" s="199">
        <f>SUMIFS('SAGE IMPORT'!Q:Q,'SAGE IMPORT'!A:A,'SLAB-ROWS'!G722,'SAGE IMPORT'!B:B,'SLAB-ROWS'!H722,'SAGE IMPORT'!C:C,'SLAB-ROWS'!A722)</f>
        <v>0</v>
      </c>
      <c r="L722" s="199" t="s">
        <v>354</v>
      </c>
      <c r="M722" s="205">
        <f>SUMIFS('SAGE IMPORT'!E:E,'SAGE IMPORT'!A:A,'SLAB-ROWS'!G722,'SAGE IMPORT'!B:B,'SLAB-ROWS'!H722,'SAGE IMPORT'!C:C,'SLAB-ROWS'!A722)</f>
        <v>0</v>
      </c>
      <c r="N722" s="199" t="s">
        <v>354</v>
      </c>
    </row>
    <row r="723" spans="1:14" x14ac:dyDescent="0.2">
      <c r="A723" s="183"/>
      <c r="B723" s="184"/>
      <c r="C723" s="184"/>
      <c r="D723" s="185" t="str">
        <f t="shared" si="64"/>
        <v>****</v>
      </c>
      <c r="E723" s="185">
        <f t="shared" si="65"/>
        <v>45</v>
      </c>
      <c r="F723" s="185"/>
      <c r="G723" s="185" t="str">
        <f t="shared" si="66"/>
        <v>PLAN 1</v>
      </c>
      <c r="H723" s="186" t="str">
        <f t="shared" si="67"/>
        <v>ELV AC</v>
      </c>
      <c r="I723" s="197">
        <f>SUMIFS('SAGE IMPORT'!Y:Y,'SAGE IMPORT'!A:A,'SLAB-ROWS'!G723,'SAGE IMPORT'!B:B,'SLAB-ROWS'!H723,'SAGE IMPORT'!C:C,'SLAB-ROWS'!A723)</f>
        <v>0</v>
      </c>
      <c r="J723" s="198">
        <f>SUMIFS('SAGE IMPORT'!K:K,'SAGE IMPORT'!A:A,'SLAB-ROWS'!G723,'SAGE IMPORT'!B:B,'SLAB-ROWS'!H723,'SAGE IMPORT'!C:C,'SLAB-ROWS'!A723)</f>
        <v>0</v>
      </c>
      <c r="K723" s="199">
        <f>SUMIFS('SAGE IMPORT'!Q:Q,'SAGE IMPORT'!A:A,'SLAB-ROWS'!G723,'SAGE IMPORT'!B:B,'SLAB-ROWS'!H723,'SAGE IMPORT'!C:C,'SLAB-ROWS'!A723)</f>
        <v>0</v>
      </c>
      <c r="L723" s="199"/>
      <c r="M723" s="205">
        <f>SUMIFS('SAGE IMPORT'!E:E,'SAGE IMPORT'!A:A,'SLAB-ROWS'!G723,'SAGE IMPORT'!B:B,'SLAB-ROWS'!H723,'SAGE IMPORT'!C:C,'SLAB-ROWS'!A723)</f>
        <v>0</v>
      </c>
      <c r="N723" s="199"/>
    </row>
    <row r="724" spans="1:14" x14ac:dyDescent="0.2">
      <c r="A724" s="183" t="s">
        <v>24</v>
      </c>
      <c r="B724" s="184" t="s">
        <v>68</v>
      </c>
      <c r="C724" s="184"/>
      <c r="D724" s="185" t="str">
        <f t="shared" si="64"/>
        <v>****</v>
      </c>
      <c r="E724" s="185">
        <f t="shared" si="65"/>
        <v>45</v>
      </c>
      <c r="F724" s="185"/>
      <c r="G724" s="185" t="str">
        <f t="shared" si="66"/>
        <v>PLAN 1</v>
      </c>
      <c r="H724" s="186" t="str">
        <f t="shared" si="67"/>
        <v>ELV AC</v>
      </c>
      <c r="I724" s="197">
        <f>SUMIFS('SAGE IMPORT'!Y:Y,'SAGE IMPORT'!A:A,'SLAB-ROWS'!G724,'SAGE IMPORT'!B:B,'SLAB-ROWS'!H724,'SAGE IMPORT'!C:C,'SLAB-ROWS'!A724)</f>
        <v>677</v>
      </c>
      <c r="J724" s="198">
        <f>SUMIFS('SAGE IMPORT'!K:K,'SAGE IMPORT'!A:A,'SLAB-ROWS'!G724,'SAGE IMPORT'!B:B,'SLAB-ROWS'!H724,'SAGE IMPORT'!C:C,'SLAB-ROWS'!A724)</f>
        <v>27.08</v>
      </c>
      <c r="K724" s="199">
        <f>SUMIFS('SAGE IMPORT'!Q:Q,'SAGE IMPORT'!A:A,'SLAB-ROWS'!G724,'SAGE IMPORT'!B:B,'SLAB-ROWS'!H724,'SAGE IMPORT'!C:C,'SLAB-ROWS'!A724)</f>
        <v>0</v>
      </c>
      <c r="L724" s="199" t="s">
        <v>392</v>
      </c>
      <c r="M724" s="205">
        <f>SUMIFS('SAGE IMPORT'!E:E,'SAGE IMPORT'!A:A,'SLAB-ROWS'!G724,'SAGE IMPORT'!B:B,'SLAB-ROWS'!H724,'SAGE IMPORT'!C:C,'SLAB-ROWS'!A724)</f>
        <v>243.71</v>
      </c>
      <c r="N724" s="199" t="s">
        <v>392</v>
      </c>
    </row>
    <row r="725" spans="1:14" x14ac:dyDescent="0.2">
      <c r="A725" s="183" t="s">
        <v>93</v>
      </c>
      <c r="B725" s="184" t="s">
        <v>86</v>
      </c>
      <c r="C725" s="184"/>
      <c r="D725" s="185" t="str">
        <f t="shared" si="64"/>
        <v>****</v>
      </c>
      <c r="E725" s="185">
        <f t="shared" si="65"/>
        <v>45</v>
      </c>
      <c r="F725" s="185"/>
      <c r="G725" s="185" t="str">
        <f t="shared" si="66"/>
        <v>PLAN 1</v>
      </c>
      <c r="H725" s="186" t="str">
        <f t="shared" si="67"/>
        <v>ELV AC</v>
      </c>
      <c r="I725" s="197">
        <f>SUMIFS('SAGE IMPORT'!Y:Y,'SAGE IMPORT'!A:A,'SLAB-ROWS'!G725,'SAGE IMPORT'!B:B,'SLAB-ROWS'!H725,'SAGE IMPORT'!C:C,'SLAB-ROWS'!A725)</f>
        <v>0</v>
      </c>
      <c r="J725" s="198">
        <f>SUMIFS('SAGE IMPORT'!K:K,'SAGE IMPORT'!A:A,'SLAB-ROWS'!G725,'SAGE IMPORT'!B:B,'SLAB-ROWS'!H725,'SAGE IMPORT'!C:C,'SLAB-ROWS'!A725)</f>
        <v>0</v>
      </c>
      <c r="K725" s="199">
        <f>SUMIFS('SAGE IMPORT'!Q:Q,'SAGE IMPORT'!A:A,'SLAB-ROWS'!G725,'SAGE IMPORT'!B:B,'SLAB-ROWS'!H725,'SAGE IMPORT'!C:C,'SLAB-ROWS'!A725)</f>
        <v>0</v>
      </c>
      <c r="L725" s="199" t="s">
        <v>392</v>
      </c>
      <c r="M725" s="205">
        <f>SUMIFS('SAGE IMPORT'!E:E,'SAGE IMPORT'!A:A,'SLAB-ROWS'!G725,'SAGE IMPORT'!B:B,'SLAB-ROWS'!H725,'SAGE IMPORT'!C:C,'SLAB-ROWS'!A725)</f>
        <v>0</v>
      </c>
      <c r="N725" s="199" t="s">
        <v>392</v>
      </c>
    </row>
    <row r="726" spans="1:14" x14ac:dyDescent="0.2">
      <c r="A726" s="183" t="s">
        <v>94</v>
      </c>
      <c r="B726" s="184" t="s">
        <v>87</v>
      </c>
      <c r="C726" s="184"/>
      <c r="D726" s="185" t="str">
        <f t="shared" si="64"/>
        <v>****</v>
      </c>
      <c r="E726" s="185">
        <f t="shared" si="65"/>
        <v>45</v>
      </c>
      <c r="F726" s="185"/>
      <c r="G726" s="185" t="str">
        <f t="shared" si="66"/>
        <v>PLAN 1</v>
      </c>
      <c r="H726" s="186" t="str">
        <f t="shared" si="67"/>
        <v>ELV AC</v>
      </c>
      <c r="I726" s="197">
        <f>SUMIFS('SAGE IMPORT'!Y:Y,'SAGE IMPORT'!A:A,'SLAB-ROWS'!G726,'SAGE IMPORT'!B:B,'SLAB-ROWS'!H726,'SAGE IMPORT'!C:C,'SLAB-ROWS'!A726)</f>
        <v>0</v>
      </c>
      <c r="J726" s="198">
        <f>SUMIFS('SAGE IMPORT'!K:K,'SAGE IMPORT'!A:A,'SLAB-ROWS'!G726,'SAGE IMPORT'!B:B,'SLAB-ROWS'!H726,'SAGE IMPORT'!C:C,'SLAB-ROWS'!A726)</f>
        <v>0</v>
      </c>
      <c r="K726" s="199">
        <f>SUMIFS('SAGE IMPORT'!Q:Q,'SAGE IMPORT'!A:A,'SLAB-ROWS'!G726,'SAGE IMPORT'!B:B,'SLAB-ROWS'!H726,'SAGE IMPORT'!C:C,'SLAB-ROWS'!A726)</f>
        <v>0</v>
      </c>
      <c r="L726" s="199" t="s">
        <v>392</v>
      </c>
      <c r="M726" s="205">
        <f>SUMIFS('SAGE IMPORT'!E:E,'SAGE IMPORT'!A:A,'SLAB-ROWS'!G726,'SAGE IMPORT'!B:B,'SLAB-ROWS'!H726,'SAGE IMPORT'!C:C,'SLAB-ROWS'!A726)</f>
        <v>0</v>
      </c>
      <c r="N726" s="199" t="s">
        <v>392</v>
      </c>
    </row>
    <row r="727" spans="1:14" x14ac:dyDescent="0.2">
      <c r="A727" s="183" t="s">
        <v>95</v>
      </c>
      <c r="B727" s="184" t="s">
        <v>88</v>
      </c>
      <c r="C727" s="184"/>
      <c r="D727" s="185" t="str">
        <f t="shared" si="64"/>
        <v>****</v>
      </c>
      <c r="E727" s="185">
        <f t="shared" si="65"/>
        <v>45</v>
      </c>
      <c r="F727" s="185"/>
      <c r="G727" s="185" t="str">
        <f t="shared" si="66"/>
        <v>PLAN 1</v>
      </c>
      <c r="H727" s="186" t="str">
        <f t="shared" si="67"/>
        <v>ELV AC</v>
      </c>
      <c r="I727" s="197">
        <f>SUMIFS('SAGE IMPORT'!Y:Y,'SAGE IMPORT'!A:A,'SLAB-ROWS'!G727,'SAGE IMPORT'!B:B,'SLAB-ROWS'!H727,'SAGE IMPORT'!C:C,'SLAB-ROWS'!A727)</f>
        <v>0</v>
      </c>
      <c r="J727" s="198">
        <f>SUMIFS('SAGE IMPORT'!K:K,'SAGE IMPORT'!A:A,'SLAB-ROWS'!G727,'SAGE IMPORT'!B:B,'SLAB-ROWS'!H727,'SAGE IMPORT'!C:C,'SLAB-ROWS'!A727)</f>
        <v>0</v>
      </c>
      <c r="K727" s="199">
        <f>SUMIFS('SAGE IMPORT'!Q:Q,'SAGE IMPORT'!A:A,'SLAB-ROWS'!G727,'SAGE IMPORT'!B:B,'SLAB-ROWS'!H727,'SAGE IMPORT'!C:C,'SLAB-ROWS'!A727)</f>
        <v>0</v>
      </c>
      <c r="L727" s="199" t="s">
        <v>393</v>
      </c>
      <c r="M727" s="205">
        <f>SUMIFS('SAGE IMPORT'!E:E,'SAGE IMPORT'!A:A,'SLAB-ROWS'!G727,'SAGE IMPORT'!B:B,'SLAB-ROWS'!H727,'SAGE IMPORT'!C:C,'SLAB-ROWS'!A727)</f>
        <v>0</v>
      </c>
      <c r="N727" s="199" t="s">
        <v>393</v>
      </c>
    </row>
    <row r="728" spans="1:14" x14ac:dyDescent="0.2">
      <c r="A728" s="183" t="s">
        <v>96</v>
      </c>
      <c r="B728" s="184" t="s">
        <v>89</v>
      </c>
      <c r="C728" s="184"/>
      <c r="D728" s="185" t="str">
        <f t="shared" si="64"/>
        <v>****</v>
      </c>
      <c r="E728" s="185">
        <f t="shared" si="65"/>
        <v>45</v>
      </c>
      <c r="F728" s="185"/>
      <c r="G728" s="185" t="str">
        <f t="shared" si="66"/>
        <v>PLAN 1</v>
      </c>
      <c r="H728" s="186" t="str">
        <f t="shared" si="67"/>
        <v>ELV AC</v>
      </c>
      <c r="I728" s="197">
        <f>SUMIFS('SAGE IMPORT'!Y:Y,'SAGE IMPORT'!A:A,'SLAB-ROWS'!G728,'SAGE IMPORT'!B:B,'SLAB-ROWS'!H728,'SAGE IMPORT'!C:C,'SLAB-ROWS'!A728)</f>
        <v>0</v>
      </c>
      <c r="J728" s="198">
        <f>SUMIFS('SAGE IMPORT'!K:K,'SAGE IMPORT'!A:A,'SLAB-ROWS'!G728,'SAGE IMPORT'!B:B,'SLAB-ROWS'!H728,'SAGE IMPORT'!C:C,'SLAB-ROWS'!A728)</f>
        <v>0</v>
      </c>
      <c r="K728" s="199">
        <f>SUMIFS('SAGE IMPORT'!Q:Q,'SAGE IMPORT'!A:A,'SLAB-ROWS'!G728,'SAGE IMPORT'!B:B,'SLAB-ROWS'!H728,'SAGE IMPORT'!C:C,'SLAB-ROWS'!A728)</f>
        <v>0</v>
      </c>
      <c r="L728" s="199" t="s">
        <v>396</v>
      </c>
      <c r="M728" s="205">
        <f>SUMIFS('SAGE IMPORT'!E:E,'SAGE IMPORT'!A:A,'SLAB-ROWS'!G728,'SAGE IMPORT'!B:B,'SLAB-ROWS'!H728,'SAGE IMPORT'!C:C,'SLAB-ROWS'!A728)</f>
        <v>0</v>
      </c>
      <c r="N728" s="199" t="s">
        <v>396</v>
      </c>
    </row>
    <row r="729" spans="1:14" x14ac:dyDescent="0.2">
      <c r="A729" s="183" t="s">
        <v>97</v>
      </c>
      <c r="B729" s="184" t="s">
        <v>90</v>
      </c>
      <c r="C729" s="184"/>
      <c r="D729" s="185" t="str">
        <f t="shared" si="64"/>
        <v>****</v>
      </c>
      <c r="E729" s="185">
        <f t="shared" si="65"/>
        <v>45</v>
      </c>
      <c r="F729" s="185"/>
      <c r="G729" s="185" t="str">
        <f t="shared" si="66"/>
        <v>PLAN 1</v>
      </c>
      <c r="H729" s="186" t="str">
        <f t="shared" si="67"/>
        <v>ELV AC</v>
      </c>
      <c r="I729" s="197">
        <f>SUMIFS('SAGE IMPORT'!Y:Y,'SAGE IMPORT'!A:A,'SLAB-ROWS'!G729,'SAGE IMPORT'!B:B,'SLAB-ROWS'!H729,'SAGE IMPORT'!C:C,'SLAB-ROWS'!A729)</f>
        <v>0</v>
      </c>
      <c r="J729" s="198">
        <f>SUMIFS('SAGE IMPORT'!K:K,'SAGE IMPORT'!A:A,'SLAB-ROWS'!G729,'SAGE IMPORT'!B:B,'SLAB-ROWS'!H729,'SAGE IMPORT'!C:C,'SLAB-ROWS'!A729)</f>
        <v>0</v>
      </c>
      <c r="K729" s="199">
        <f>SUMIFS('SAGE IMPORT'!Q:Q,'SAGE IMPORT'!A:A,'SLAB-ROWS'!G729,'SAGE IMPORT'!B:B,'SLAB-ROWS'!H729,'SAGE IMPORT'!C:C,'SLAB-ROWS'!A729)</f>
        <v>0</v>
      </c>
      <c r="L729" s="199" t="s">
        <v>396</v>
      </c>
      <c r="M729" s="205">
        <f>SUMIFS('SAGE IMPORT'!E:E,'SAGE IMPORT'!A:A,'SLAB-ROWS'!G729,'SAGE IMPORT'!B:B,'SLAB-ROWS'!H729,'SAGE IMPORT'!C:C,'SLAB-ROWS'!A729)</f>
        <v>0</v>
      </c>
      <c r="N729" s="199" t="s">
        <v>396</v>
      </c>
    </row>
    <row r="730" spans="1:14" x14ac:dyDescent="0.2">
      <c r="A730" s="183" t="s">
        <v>98</v>
      </c>
      <c r="B730" s="184" t="s">
        <v>91</v>
      </c>
      <c r="C730" s="184"/>
      <c r="D730" s="185" t="str">
        <f t="shared" si="64"/>
        <v>****</v>
      </c>
      <c r="E730" s="185">
        <f t="shared" si="65"/>
        <v>45</v>
      </c>
      <c r="F730" s="185"/>
      <c r="G730" s="185" t="str">
        <f t="shared" si="66"/>
        <v>PLAN 1</v>
      </c>
      <c r="H730" s="186" t="str">
        <f t="shared" si="67"/>
        <v>ELV AC</v>
      </c>
      <c r="I730" s="197">
        <f>SUMIFS('SAGE IMPORT'!Y:Y,'SAGE IMPORT'!A:A,'SLAB-ROWS'!G730,'SAGE IMPORT'!B:B,'SLAB-ROWS'!H730,'SAGE IMPORT'!C:C,'SLAB-ROWS'!A730)</f>
        <v>0</v>
      </c>
      <c r="J730" s="198">
        <f>SUMIFS('SAGE IMPORT'!K:K,'SAGE IMPORT'!A:A,'SLAB-ROWS'!G730,'SAGE IMPORT'!B:B,'SLAB-ROWS'!H730,'SAGE IMPORT'!C:C,'SLAB-ROWS'!A730)</f>
        <v>0</v>
      </c>
      <c r="K730" s="199">
        <f>SUMIFS('SAGE IMPORT'!Q:Q,'SAGE IMPORT'!A:A,'SLAB-ROWS'!G730,'SAGE IMPORT'!B:B,'SLAB-ROWS'!H730,'SAGE IMPORT'!C:C,'SLAB-ROWS'!A730)</f>
        <v>0</v>
      </c>
      <c r="L730" s="199" t="s">
        <v>393</v>
      </c>
      <c r="M730" s="205">
        <f>SUMIFS('SAGE IMPORT'!E:E,'SAGE IMPORT'!A:A,'SLAB-ROWS'!G730,'SAGE IMPORT'!B:B,'SLAB-ROWS'!H730,'SAGE IMPORT'!C:C,'SLAB-ROWS'!A730)</f>
        <v>0</v>
      </c>
      <c r="N730" s="199" t="s">
        <v>393</v>
      </c>
    </row>
    <row r="731" spans="1:14" x14ac:dyDescent="0.2">
      <c r="A731" s="183" t="s">
        <v>99</v>
      </c>
      <c r="B731" s="184" t="s">
        <v>92</v>
      </c>
      <c r="C731" s="184"/>
      <c r="D731" s="185" t="str">
        <f t="shared" si="64"/>
        <v>****</v>
      </c>
      <c r="E731" s="185">
        <f t="shared" si="65"/>
        <v>45</v>
      </c>
      <c r="F731" s="185"/>
      <c r="G731" s="185" t="str">
        <f t="shared" si="66"/>
        <v>PLAN 1</v>
      </c>
      <c r="H731" s="186" t="str">
        <f t="shared" si="67"/>
        <v>ELV AC</v>
      </c>
      <c r="I731" s="197">
        <f>SUMIFS('SAGE IMPORT'!Y:Y,'SAGE IMPORT'!A:A,'SLAB-ROWS'!G731,'SAGE IMPORT'!B:B,'SLAB-ROWS'!H731,'SAGE IMPORT'!C:C,'SLAB-ROWS'!A731)</f>
        <v>0</v>
      </c>
      <c r="J731" s="198">
        <f>SUMIFS('SAGE IMPORT'!K:K,'SAGE IMPORT'!A:A,'SLAB-ROWS'!G731,'SAGE IMPORT'!B:B,'SLAB-ROWS'!H731,'SAGE IMPORT'!C:C,'SLAB-ROWS'!A731)</f>
        <v>0</v>
      </c>
      <c r="K731" s="199">
        <f>SUMIFS('SAGE IMPORT'!Q:Q,'SAGE IMPORT'!A:A,'SLAB-ROWS'!G731,'SAGE IMPORT'!B:B,'SLAB-ROWS'!H731,'SAGE IMPORT'!C:C,'SLAB-ROWS'!A731)</f>
        <v>0</v>
      </c>
      <c r="L731" s="199" t="s">
        <v>393</v>
      </c>
      <c r="M731" s="205">
        <f>SUMIFS('SAGE IMPORT'!E:E,'SAGE IMPORT'!A:A,'SLAB-ROWS'!G731,'SAGE IMPORT'!B:B,'SLAB-ROWS'!H731,'SAGE IMPORT'!C:C,'SLAB-ROWS'!A731)</f>
        <v>0</v>
      </c>
      <c r="N731" s="199" t="s">
        <v>393</v>
      </c>
    </row>
    <row r="732" spans="1:14" x14ac:dyDescent="0.2">
      <c r="A732" s="183" t="s">
        <v>25</v>
      </c>
      <c r="B732" s="184" t="s">
        <v>59</v>
      </c>
      <c r="C732" s="184"/>
      <c r="D732" s="185" t="str">
        <f t="shared" si="64"/>
        <v>****</v>
      </c>
      <c r="E732" s="185">
        <f t="shared" si="65"/>
        <v>45</v>
      </c>
      <c r="F732" s="185"/>
      <c r="G732" s="185" t="str">
        <f t="shared" si="66"/>
        <v>PLAN 1</v>
      </c>
      <c r="H732" s="186" t="str">
        <f t="shared" si="67"/>
        <v>ELV AC</v>
      </c>
      <c r="I732" s="197">
        <f>SUMIFS('SAGE IMPORT'!Y:Y,'SAGE IMPORT'!A:A,'SLAB-ROWS'!G732,'SAGE IMPORT'!B:B,'SLAB-ROWS'!H732,'SAGE IMPORT'!C:C,'SLAB-ROWS'!A732)</f>
        <v>2</v>
      </c>
      <c r="J732" s="198">
        <f>SUMIFS('SAGE IMPORT'!K:K,'SAGE IMPORT'!A:A,'SLAB-ROWS'!G732,'SAGE IMPORT'!B:B,'SLAB-ROWS'!H732,'SAGE IMPORT'!C:C,'SLAB-ROWS'!A732)</f>
        <v>0</v>
      </c>
      <c r="K732" s="199">
        <f>SUMIFS('SAGE IMPORT'!Q:Q,'SAGE IMPORT'!A:A,'SLAB-ROWS'!G732,'SAGE IMPORT'!B:B,'SLAB-ROWS'!H732,'SAGE IMPORT'!C:C,'SLAB-ROWS'!A732)</f>
        <v>0.08</v>
      </c>
      <c r="L732" s="199" t="s">
        <v>397</v>
      </c>
      <c r="M732" s="205">
        <f>SUMIFS('SAGE IMPORT'!E:E,'SAGE IMPORT'!A:A,'SLAB-ROWS'!G732,'SAGE IMPORT'!B:B,'SLAB-ROWS'!H732,'SAGE IMPORT'!C:C,'SLAB-ROWS'!A732)</f>
        <v>335.09999999999997</v>
      </c>
      <c r="N732" s="199" t="s">
        <v>397</v>
      </c>
    </row>
    <row r="733" spans="1:14" x14ac:dyDescent="0.2">
      <c r="A733" s="183" t="s">
        <v>26</v>
      </c>
      <c r="B733" s="184" t="s">
        <v>60</v>
      </c>
      <c r="C733" s="184"/>
      <c r="D733" s="185" t="str">
        <f t="shared" si="64"/>
        <v>****</v>
      </c>
      <c r="E733" s="185">
        <f t="shared" si="65"/>
        <v>45</v>
      </c>
      <c r="F733" s="185"/>
      <c r="G733" s="185" t="str">
        <f t="shared" si="66"/>
        <v>PLAN 1</v>
      </c>
      <c r="H733" s="186" t="str">
        <f t="shared" si="67"/>
        <v>ELV AC</v>
      </c>
      <c r="I733" s="197">
        <f>SUMIFS('SAGE IMPORT'!Y:Y,'SAGE IMPORT'!A:A,'SLAB-ROWS'!G733,'SAGE IMPORT'!B:B,'SLAB-ROWS'!H733,'SAGE IMPORT'!C:C,'SLAB-ROWS'!A733)</f>
        <v>280</v>
      </c>
      <c r="J733" s="198">
        <f>SUMIFS('SAGE IMPORT'!K:K,'SAGE IMPORT'!A:A,'SLAB-ROWS'!G733,'SAGE IMPORT'!B:B,'SLAB-ROWS'!H733,'SAGE IMPORT'!C:C,'SLAB-ROWS'!A733)</f>
        <v>0</v>
      </c>
      <c r="K733" s="199">
        <f>SUMIFS('SAGE IMPORT'!Q:Q,'SAGE IMPORT'!A:A,'SLAB-ROWS'!G733,'SAGE IMPORT'!B:B,'SLAB-ROWS'!H733,'SAGE IMPORT'!C:C,'SLAB-ROWS'!A733)</f>
        <v>19.29</v>
      </c>
      <c r="L733" s="199" t="s">
        <v>354</v>
      </c>
      <c r="M733" s="205">
        <f>SUMIFS('SAGE IMPORT'!E:E,'SAGE IMPORT'!A:A,'SLAB-ROWS'!G733,'SAGE IMPORT'!B:B,'SLAB-ROWS'!H733,'SAGE IMPORT'!C:C,'SLAB-ROWS'!A733)</f>
        <v>365.54999999999995</v>
      </c>
      <c r="N733" s="199" t="s">
        <v>354</v>
      </c>
    </row>
    <row r="734" spans="1:14" x14ac:dyDescent="0.2">
      <c r="A734" s="183"/>
      <c r="B734" s="184"/>
      <c r="C734" s="184"/>
      <c r="D734" s="185" t="str">
        <f t="shared" si="64"/>
        <v>****</v>
      </c>
      <c r="E734" s="185">
        <f t="shared" si="65"/>
        <v>45</v>
      </c>
      <c r="F734" s="185"/>
      <c r="G734" s="185" t="str">
        <f t="shared" si="66"/>
        <v>PLAN 1</v>
      </c>
      <c r="H734" s="186" t="str">
        <f t="shared" si="67"/>
        <v>ELV AC</v>
      </c>
      <c r="I734" s="197">
        <f>SUMIFS('SAGE IMPORT'!Y:Y,'SAGE IMPORT'!A:A,'SLAB-ROWS'!G734,'SAGE IMPORT'!B:B,'SLAB-ROWS'!H734,'SAGE IMPORT'!C:C,'SLAB-ROWS'!A734)</f>
        <v>0</v>
      </c>
      <c r="J734" s="198">
        <f>SUMIFS('SAGE IMPORT'!K:K,'SAGE IMPORT'!A:A,'SLAB-ROWS'!G734,'SAGE IMPORT'!B:B,'SLAB-ROWS'!H734,'SAGE IMPORT'!C:C,'SLAB-ROWS'!A734)</f>
        <v>0</v>
      </c>
      <c r="K734" s="199">
        <f>SUMIFS('SAGE IMPORT'!Q:Q,'SAGE IMPORT'!A:A,'SLAB-ROWS'!G734,'SAGE IMPORT'!B:B,'SLAB-ROWS'!H734,'SAGE IMPORT'!C:C,'SLAB-ROWS'!A734)</f>
        <v>0</v>
      </c>
      <c r="L734" s="199"/>
      <c r="M734" s="205">
        <f>SUMIFS('SAGE IMPORT'!E:E,'SAGE IMPORT'!A:A,'SLAB-ROWS'!G734,'SAGE IMPORT'!B:B,'SLAB-ROWS'!H734,'SAGE IMPORT'!C:C,'SLAB-ROWS'!A734)</f>
        <v>0</v>
      </c>
      <c r="N734" s="199"/>
    </row>
    <row r="735" spans="1:14" x14ac:dyDescent="0.2">
      <c r="A735" s="183" t="s">
        <v>27</v>
      </c>
      <c r="B735" s="184" t="s">
        <v>28</v>
      </c>
      <c r="C735" s="184"/>
      <c r="D735" s="185" t="str">
        <f t="shared" si="64"/>
        <v>****</v>
      </c>
      <c r="E735" s="185">
        <f t="shared" si="65"/>
        <v>45</v>
      </c>
      <c r="F735" s="185"/>
      <c r="G735" s="185" t="str">
        <f t="shared" si="66"/>
        <v>PLAN 1</v>
      </c>
      <c r="H735" s="186" t="str">
        <f t="shared" si="67"/>
        <v>ELV AC</v>
      </c>
      <c r="I735" s="197">
        <f>SUMIFS('SAGE IMPORT'!Y:Y,'SAGE IMPORT'!A:A,'SLAB-ROWS'!G735,'SAGE IMPORT'!B:B,'SLAB-ROWS'!H735,'SAGE IMPORT'!C:C,'SLAB-ROWS'!A735)</f>
        <v>771</v>
      </c>
      <c r="J735" s="198">
        <f>SUMIFS('SAGE IMPORT'!K:K,'SAGE IMPORT'!A:A,'SLAB-ROWS'!G735,'SAGE IMPORT'!B:B,'SLAB-ROWS'!H735,'SAGE IMPORT'!C:C,'SLAB-ROWS'!A735)</f>
        <v>33.299999999999997</v>
      </c>
      <c r="K735" s="199">
        <f>SUMIFS('SAGE IMPORT'!Q:Q,'SAGE IMPORT'!A:A,'SLAB-ROWS'!G735,'SAGE IMPORT'!B:B,'SLAB-ROWS'!H735,'SAGE IMPORT'!C:C,'SLAB-ROWS'!A735)</f>
        <v>0</v>
      </c>
      <c r="L735" s="199" t="s">
        <v>391</v>
      </c>
      <c r="M735" s="205">
        <f>SUMIFS('SAGE IMPORT'!E:E,'SAGE IMPORT'!A:A,'SLAB-ROWS'!G735,'SAGE IMPORT'!B:B,'SLAB-ROWS'!H735,'SAGE IMPORT'!C:C,'SLAB-ROWS'!A735)</f>
        <v>1331.85</v>
      </c>
      <c r="N735" s="199" t="s">
        <v>391</v>
      </c>
    </row>
    <row r="736" spans="1:14" x14ac:dyDescent="0.2">
      <c r="A736" s="183" t="s">
        <v>111</v>
      </c>
      <c r="B736" s="184" t="s">
        <v>112</v>
      </c>
      <c r="C736" s="184"/>
      <c r="D736" s="185" t="str">
        <f t="shared" si="64"/>
        <v>****</v>
      </c>
      <c r="E736" s="185">
        <f t="shared" si="65"/>
        <v>45</v>
      </c>
      <c r="F736" s="185"/>
      <c r="G736" s="185" t="str">
        <f t="shared" si="66"/>
        <v>PLAN 1</v>
      </c>
      <c r="H736" s="186" t="str">
        <f t="shared" si="67"/>
        <v>ELV AC</v>
      </c>
      <c r="I736" s="197">
        <f>SUMIFS('SAGE IMPORT'!Y:Y,'SAGE IMPORT'!A:A,'SLAB-ROWS'!G736,'SAGE IMPORT'!B:B,'SLAB-ROWS'!H736,'SAGE IMPORT'!C:C,'SLAB-ROWS'!A736)</f>
        <v>0</v>
      </c>
      <c r="J736" s="198">
        <f>SUMIFS('SAGE IMPORT'!K:K,'SAGE IMPORT'!A:A,'SLAB-ROWS'!G736,'SAGE IMPORT'!B:B,'SLAB-ROWS'!H736,'SAGE IMPORT'!C:C,'SLAB-ROWS'!A736)</f>
        <v>0</v>
      </c>
      <c r="K736" s="199">
        <f>SUMIFS('SAGE IMPORT'!Q:Q,'SAGE IMPORT'!A:A,'SLAB-ROWS'!G736,'SAGE IMPORT'!B:B,'SLAB-ROWS'!H736,'SAGE IMPORT'!C:C,'SLAB-ROWS'!A736)</f>
        <v>0</v>
      </c>
      <c r="L736" s="199" t="s">
        <v>393</v>
      </c>
      <c r="M736" s="205">
        <f>SUMIFS('SAGE IMPORT'!E:E,'SAGE IMPORT'!A:A,'SLAB-ROWS'!G736,'SAGE IMPORT'!B:B,'SLAB-ROWS'!H736,'SAGE IMPORT'!C:C,'SLAB-ROWS'!A736)</f>
        <v>0</v>
      </c>
      <c r="N736" s="199" t="s">
        <v>393</v>
      </c>
    </row>
    <row r="737" spans="1:14" x14ac:dyDescent="0.2">
      <c r="A737" s="183" t="s">
        <v>29</v>
      </c>
      <c r="B737" s="184" t="s">
        <v>30</v>
      </c>
      <c r="C737" s="184"/>
      <c r="D737" s="185" t="str">
        <f t="shared" si="64"/>
        <v>****</v>
      </c>
      <c r="E737" s="185">
        <f t="shared" si="65"/>
        <v>45</v>
      </c>
      <c r="F737" s="185"/>
      <c r="G737" s="185" t="str">
        <f t="shared" si="66"/>
        <v>PLAN 1</v>
      </c>
      <c r="H737" s="186" t="str">
        <f t="shared" si="67"/>
        <v>ELV AC</v>
      </c>
      <c r="I737" s="197">
        <f>SUMIFS('SAGE IMPORT'!Y:Y,'SAGE IMPORT'!A:A,'SLAB-ROWS'!G737,'SAGE IMPORT'!B:B,'SLAB-ROWS'!H737,'SAGE IMPORT'!C:C,'SLAB-ROWS'!A737)</f>
        <v>74</v>
      </c>
      <c r="J737" s="198">
        <f>SUMIFS('SAGE IMPORT'!K:K,'SAGE IMPORT'!A:A,'SLAB-ROWS'!G737,'SAGE IMPORT'!B:B,'SLAB-ROWS'!H737,'SAGE IMPORT'!C:C,'SLAB-ROWS'!A737)</f>
        <v>3.81</v>
      </c>
      <c r="K737" s="199">
        <f>SUMIFS('SAGE IMPORT'!Q:Q,'SAGE IMPORT'!A:A,'SLAB-ROWS'!G737,'SAGE IMPORT'!B:B,'SLAB-ROWS'!H737,'SAGE IMPORT'!C:C,'SLAB-ROWS'!A737)</f>
        <v>0</v>
      </c>
      <c r="L737" s="199" t="s">
        <v>391</v>
      </c>
      <c r="M737" s="205">
        <f>SUMIFS('SAGE IMPORT'!E:E,'SAGE IMPORT'!A:A,'SLAB-ROWS'!G737,'SAGE IMPORT'!B:B,'SLAB-ROWS'!H737,'SAGE IMPORT'!C:C,'SLAB-ROWS'!A737)</f>
        <v>1331.85</v>
      </c>
      <c r="N737" s="199" t="s">
        <v>391</v>
      </c>
    </row>
    <row r="738" spans="1:14" x14ac:dyDescent="0.2">
      <c r="A738" s="183" t="s">
        <v>31</v>
      </c>
      <c r="B738" s="184" t="s">
        <v>61</v>
      </c>
      <c r="C738" s="184"/>
      <c r="D738" s="185" t="str">
        <f t="shared" si="64"/>
        <v>****</v>
      </c>
      <c r="E738" s="185">
        <f t="shared" si="65"/>
        <v>45</v>
      </c>
      <c r="F738" s="185"/>
      <c r="G738" s="185" t="str">
        <f t="shared" si="66"/>
        <v>PLAN 1</v>
      </c>
      <c r="H738" s="186" t="str">
        <f t="shared" si="67"/>
        <v>ELV AC</v>
      </c>
      <c r="I738" s="197">
        <f>SUMIFS('SAGE IMPORT'!Y:Y,'SAGE IMPORT'!A:A,'SLAB-ROWS'!G738,'SAGE IMPORT'!B:B,'SLAB-ROWS'!H738,'SAGE IMPORT'!C:C,'SLAB-ROWS'!A738)</f>
        <v>113</v>
      </c>
      <c r="J738" s="198">
        <f>SUMIFS('SAGE IMPORT'!K:K,'SAGE IMPORT'!A:A,'SLAB-ROWS'!G738,'SAGE IMPORT'!B:B,'SLAB-ROWS'!H738,'SAGE IMPORT'!C:C,'SLAB-ROWS'!A738)</f>
        <v>0</v>
      </c>
      <c r="K738" s="199">
        <f>SUMIFS('SAGE IMPORT'!Q:Q,'SAGE IMPORT'!A:A,'SLAB-ROWS'!G738,'SAGE IMPORT'!B:B,'SLAB-ROWS'!H738,'SAGE IMPORT'!C:C,'SLAB-ROWS'!A738)</f>
        <v>33.26</v>
      </c>
      <c r="L738" s="199" t="s">
        <v>354</v>
      </c>
      <c r="M738" s="205">
        <f>SUMIFS('SAGE IMPORT'!E:E,'SAGE IMPORT'!A:A,'SLAB-ROWS'!G738,'SAGE IMPORT'!B:B,'SLAB-ROWS'!H738,'SAGE IMPORT'!C:C,'SLAB-ROWS'!A738)</f>
        <v>265.39999999999998</v>
      </c>
      <c r="N738" s="199" t="s">
        <v>354</v>
      </c>
    </row>
    <row r="739" spans="1:14" x14ac:dyDescent="0.2">
      <c r="A739" s="183" t="s">
        <v>34</v>
      </c>
      <c r="B739" s="184" t="s">
        <v>35</v>
      </c>
      <c r="C739" s="184"/>
      <c r="D739" s="185" t="str">
        <f t="shared" si="64"/>
        <v>****</v>
      </c>
      <c r="E739" s="185">
        <f t="shared" si="65"/>
        <v>45</v>
      </c>
      <c r="F739" s="185"/>
      <c r="G739" s="185" t="str">
        <f t="shared" si="66"/>
        <v>PLAN 1</v>
      </c>
      <c r="H739" s="186" t="str">
        <f t="shared" si="67"/>
        <v>ELV AC</v>
      </c>
      <c r="I739" s="197">
        <f>SUMIFS('SAGE IMPORT'!Y:Y,'SAGE IMPORT'!A:A,'SLAB-ROWS'!G739,'SAGE IMPORT'!B:B,'SLAB-ROWS'!H739,'SAGE IMPORT'!C:C,'SLAB-ROWS'!A739)</f>
        <v>651</v>
      </c>
      <c r="J739" s="198">
        <f>SUMIFS('SAGE IMPORT'!K:K,'SAGE IMPORT'!A:A,'SLAB-ROWS'!G739,'SAGE IMPORT'!B:B,'SLAB-ROWS'!H739,'SAGE IMPORT'!C:C,'SLAB-ROWS'!A739)</f>
        <v>0</v>
      </c>
      <c r="K739" s="199">
        <f>SUMIFS('SAGE IMPORT'!Q:Q,'SAGE IMPORT'!A:A,'SLAB-ROWS'!G739,'SAGE IMPORT'!B:B,'SLAB-ROWS'!H739,'SAGE IMPORT'!C:C,'SLAB-ROWS'!A739)</f>
        <v>1477.82</v>
      </c>
      <c r="L739" s="199" t="s">
        <v>354</v>
      </c>
      <c r="M739" s="205">
        <f>SUMIFS('SAGE IMPORT'!E:E,'SAGE IMPORT'!A:A,'SLAB-ROWS'!G739,'SAGE IMPORT'!B:B,'SLAB-ROWS'!H739,'SAGE IMPORT'!C:C,'SLAB-ROWS'!A739)</f>
        <v>1477.82</v>
      </c>
      <c r="N739" s="199" t="s">
        <v>354</v>
      </c>
    </row>
    <row r="740" spans="1:14" x14ac:dyDescent="0.2">
      <c r="A740" s="183" t="s">
        <v>36</v>
      </c>
      <c r="B740" s="184" t="s">
        <v>113</v>
      </c>
      <c r="C740" s="184"/>
      <c r="D740" s="185" t="str">
        <f t="shared" si="64"/>
        <v>****</v>
      </c>
      <c r="E740" s="185">
        <f t="shared" si="65"/>
        <v>45</v>
      </c>
      <c r="F740" s="185"/>
      <c r="G740" s="185" t="str">
        <f t="shared" si="66"/>
        <v>PLAN 1</v>
      </c>
      <c r="H740" s="186" t="str">
        <f t="shared" si="67"/>
        <v>ELV AC</v>
      </c>
      <c r="I740" s="197">
        <f>SUMIFS('SAGE IMPORT'!Y:Y,'SAGE IMPORT'!A:A,'SLAB-ROWS'!G740,'SAGE IMPORT'!B:B,'SLAB-ROWS'!H740,'SAGE IMPORT'!C:C,'SLAB-ROWS'!A740)</f>
        <v>162</v>
      </c>
      <c r="J740" s="198">
        <f>SUMIFS('SAGE IMPORT'!K:K,'SAGE IMPORT'!A:A,'SLAB-ROWS'!G740,'SAGE IMPORT'!B:B,'SLAB-ROWS'!H740,'SAGE IMPORT'!C:C,'SLAB-ROWS'!A740)</f>
        <v>0</v>
      </c>
      <c r="K740" s="199">
        <f>SUMIFS('SAGE IMPORT'!Q:Q,'SAGE IMPORT'!A:A,'SLAB-ROWS'!G740,'SAGE IMPORT'!B:B,'SLAB-ROWS'!H740,'SAGE IMPORT'!C:C,'SLAB-ROWS'!A740)</f>
        <v>188.68</v>
      </c>
      <c r="L740" s="199" t="s">
        <v>393</v>
      </c>
      <c r="M740" s="205">
        <f>SUMIFS('SAGE IMPORT'!E:E,'SAGE IMPORT'!A:A,'SLAB-ROWS'!G740,'SAGE IMPORT'!B:B,'SLAB-ROWS'!H740,'SAGE IMPORT'!C:C,'SLAB-ROWS'!A740)</f>
        <v>339.36</v>
      </c>
      <c r="N740" s="199" t="s">
        <v>393</v>
      </c>
    </row>
    <row r="741" spans="1:14" x14ac:dyDescent="0.2">
      <c r="A741" s="183" t="s">
        <v>57</v>
      </c>
      <c r="B741" s="184" t="s">
        <v>71</v>
      </c>
      <c r="C741" s="184"/>
      <c r="D741" s="185" t="str">
        <f t="shared" si="64"/>
        <v>****</v>
      </c>
      <c r="E741" s="185">
        <f t="shared" si="65"/>
        <v>45</v>
      </c>
      <c r="F741" s="185"/>
      <c r="G741" s="185" t="str">
        <f t="shared" si="66"/>
        <v>PLAN 1</v>
      </c>
      <c r="H741" s="186" t="str">
        <f t="shared" si="67"/>
        <v>ELV AC</v>
      </c>
      <c r="I741" s="197">
        <f>SUMIFS('SAGE IMPORT'!Y:Y,'SAGE IMPORT'!A:A,'SLAB-ROWS'!G741,'SAGE IMPORT'!B:B,'SLAB-ROWS'!H741,'SAGE IMPORT'!C:C,'SLAB-ROWS'!A741)</f>
        <v>6</v>
      </c>
      <c r="J741" s="198">
        <f>SUMIFS('SAGE IMPORT'!K:K,'SAGE IMPORT'!A:A,'SLAB-ROWS'!G741,'SAGE IMPORT'!B:B,'SLAB-ROWS'!H741,'SAGE IMPORT'!C:C,'SLAB-ROWS'!A741)</f>
        <v>0</v>
      </c>
      <c r="K741" s="199">
        <f>SUMIFS('SAGE IMPORT'!Q:Q,'SAGE IMPORT'!A:A,'SLAB-ROWS'!G741,'SAGE IMPORT'!B:B,'SLAB-ROWS'!H741,'SAGE IMPORT'!C:C,'SLAB-ROWS'!A741)</f>
        <v>1.5</v>
      </c>
      <c r="L741" s="199" t="s">
        <v>397</v>
      </c>
      <c r="M741" s="205">
        <f>SUMIFS('SAGE IMPORT'!E:E,'SAGE IMPORT'!A:A,'SLAB-ROWS'!G741,'SAGE IMPORT'!B:B,'SLAB-ROWS'!H741,'SAGE IMPORT'!C:C,'SLAB-ROWS'!A741)</f>
        <v>11.28</v>
      </c>
      <c r="N741" s="199" t="s">
        <v>397</v>
      </c>
    </row>
    <row r="742" spans="1:14" x14ac:dyDescent="0.2">
      <c r="A742" s="183" t="s">
        <v>32</v>
      </c>
      <c r="B742" s="184" t="s">
        <v>62</v>
      </c>
      <c r="C742" s="184"/>
      <c r="D742" s="185" t="str">
        <f t="shared" si="64"/>
        <v>****</v>
      </c>
      <c r="E742" s="185">
        <f t="shared" si="65"/>
        <v>45</v>
      </c>
      <c r="F742" s="185"/>
      <c r="G742" s="185" t="str">
        <f t="shared" si="66"/>
        <v>PLAN 1</v>
      </c>
      <c r="H742" s="186" t="str">
        <f t="shared" si="67"/>
        <v>ELV AC</v>
      </c>
      <c r="I742" s="197">
        <f>SUMIFS('SAGE IMPORT'!Y:Y,'SAGE IMPORT'!A:A,'SLAB-ROWS'!G742,'SAGE IMPORT'!B:B,'SLAB-ROWS'!H742,'SAGE IMPORT'!C:C,'SLAB-ROWS'!A742)</f>
        <v>251</v>
      </c>
      <c r="J742" s="198">
        <f>SUMIFS('SAGE IMPORT'!K:K,'SAGE IMPORT'!A:A,'SLAB-ROWS'!G742,'SAGE IMPORT'!B:B,'SLAB-ROWS'!H742,'SAGE IMPORT'!C:C,'SLAB-ROWS'!A742)</f>
        <v>0</v>
      </c>
      <c r="K742" s="199">
        <f>SUMIFS('SAGE IMPORT'!Q:Q,'SAGE IMPORT'!A:A,'SLAB-ROWS'!G742,'SAGE IMPORT'!B:B,'SLAB-ROWS'!H742,'SAGE IMPORT'!C:C,'SLAB-ROWS'!A742)</f>
        <v>35.76</v>
      </c>
      <c r="L742" s="199" t="s">
        <v>397</v>
      </c>
      <c r="M742" s="205">
        <f>SUMIFS('SAGE IMPORT'!E:E,'SAGE IMPORT'!A:A,'SLAB-ROWS'!G742,'SAGE IMPORT'!B:B,'SLAB-ROWS'!H742,'SAGE IMPORT'!C:C,'SLAB-ROWS'!A742)</f>
        <v>477.8</v>
      </c>
      <c r="N742" s="199" t="s">
        <v>397</v>
      </c>
    </row>
    <row r="743" spans="1:14" x14ac:dyDescent="0.2">
      <c r="A743" s="183" t="s">
        <v>33</v>
      </c>
      <c r="B743" s="184" t="s">
        <v>63</v>
      </c>
      <c r="C743" s="184"/>
      <c r="D743" s="185" t="str">
        <f t="shared" si="64"/>
        <v>****</v>
      </c>
      <c r="E743" s="185">
        <f t="shared" si="65"/>
        <v>45</v>
      </c>
      <c r="F743" s="185"/>
      <c r="G743" s="185" t="str">
        <f t="shared" si="66"/>
        <v>PLAN 1</v>
      </c>
      <c r="H743" s="186" t="str">
        <f t="shared" si="67"/>
        <v>ELV AC</v>
      </c>
      <c r="I743" s="197">
        <f>SUMIFS('SAGE IMPORT'!Y:Y,'SAGE IMPORT'!A:A,'SLAB-ROWS'!G743,'SAGE IMPORT'!B:B,'SLAB-ROWS'!H743,'SAGE IMPORT'!C:C,'SLAB-ROWS'!A743)</f>
        <v>190</v>
      </c>
      <c r="J743" s="198">
        <f>SUMIFS('SAGE IMPORT'!K:K,'SAGE IMPORT'!A:A,'SLAB-ROWS'!G743,'SAGE IMPORT'!B:B,'SLAB-ROWS'!H743,'SAGE IMPORT'!C:C,'SLAB-ROWS'!A743)</f>
        <v>0</v>
      </c>
      <c r="K743" s="199">
        <f>SUMIFS('SAGE IMPORT'!Q:Q,'SAGE IMPORT'!A:A,'SLAB-ROWS'!G743,'SAGE IMPORT'!B:B,'SLAB-ROWS'!H743,'SAGE IMPORT'!C:C,'SLAB-ROWS'!A743)</f>
        <v>17.34</v>
      </c>
      <c r="L743" s="199" t="s">
        <v>397</v>
      </c>
      <c r="M743" s="205">
        <f>SUMIFS('SAGE IMPORT'!E:E,'SAGE IMPORT'!A:A,'SLAB-ROWS'!G743,'SAGE IMPORT'!B:B,'SLAB-ROWS'!H743,'SAGE IMPORT'!C:C,'SLAB-ROWS'!A743)</f>
        <v>361.8</v>
      </c>
      <c r="N743" s="199" t="s">
        <v>397</v>
      </c>
    </row>
    <row r="744" spans="1:14" x14ac:dyDescent="0.2">
      <c r="A744" s="183" t="s">
        <v>73</v>
      </c>
      <c r="B744" s="184" t="s">
        <v>72</v>
      </c>
      <c r="C744" s="184"/>
      <c r="D744" s="185" t="str">
        <f t="shared" si="64"/>
        <v>****</v>
      </c>
      <c r="E744" s="185">
        <f t="shared" si="65"/>
        <v>45</v>
      </c>
      <c r="F744" s="185"/>
      <c r="G744" s="185" t="str">
        <f t="shared" si="66"/>
        <v>PLAN 1</v>
      </c>
      <c r="H744" s="186" t="str">
        <f t="shared" si="67"/>
        <v>ELV AC</v>
      </c>
      <c r="I744" s="197">
        <f>SUMIFS('SAGE IMPORT'!Y:Y,'SAGE IMPORT'!A:A,'SLAB-ROWS'!G744,'SAGE IMPORT'!B:B,'SLAB-ROWS'!H744,'SAGE IMPORT'!C:C,'SLAB-ROWS'!A744)</f>
        <v>0</v>
      </c>
      <c r="J744" s="198">
        <f>SUMIFS('SAGE IMPORT'!K:K,'SAGE IMPORT'!A:A,'SLAB-ROWS'!G744,'SAGE IMPORT'!B:B,'SLAB-ROWS'!H744,'SAGE IMPORT'!C:C,'SLAB-ROWS'!A744)</f>
        <v>0</v>
      </c>
      <c r="K744" s="199">
        <f>SUMIFS('SAGE IMPORT'!Q:Q,'SAGE IMPORT'!A:A,'SLAB-ROWS'!G744,'SAGE IMPORT'!B:B,'SLAB-ROWS'!H744,'SAGE IMPORT'!C:C,'SLAB-ROWS'!A744)</f>
        <v>0</v>
      </c>
      <c r="L744" s="199" t="s">
        <v>397</v>
      </c>
      <c r="M744" s="205">
        <f>SUMIFS('SAGE IMPORT'!E:E,'SAGE IMPORT'!A:A,'SLAB-ROWS'!G744,'SAGE IMPORT'!B:B,'SLAB-ROWS'!H744,'SAGE IMPORT'!C:C,'SLAB-ROWS'!A744)</f>
        <v>0</v>
      </c>
      <c r="N744" s="199" t="s">
        <v>397</v>
      </c>
    </row>
    <row r="745" spans="1:14" x14ac:dyDescent="0.2">
      <c r="A745" s="183" t="s">
        <v>114</v>
      </c>
      <c r="B745" s="184" t="s">
        <v>115</v>
      </c>
      <c r="C745" s="184"/>
      <c r="D745" s="185" t="str">
        <f t="shared" si="64"/>
        <v>****</v>
      </c>
      <c r="E745" s="185">
        <f t="shared" si="65"/>
        <v>45</v>
      </c>
      <c r="F745" s="185"/>
      <c r="G745" s="185" t="str">
        <f t="shared" si="66"/>
        <v>PLAN 1</v>
      </c>
      <c r="H745" s="186" t="str">
        <f t="shared" si="67"/>
        <v>ELV AC</v>
      </c>
      <c r="I745" s="197">
        <f>SUMIFS('SAGE IMPORT'!Y:Y,'SAGE IMPORT'!A:A,'SLAB-ROWS'!G745,'SAGE IMPORT'!B:B,'SLAB-ROWS'!H745,'SAGE IMPORT'!C:C,'SLAB-ROWS'!A745)</f>
        <v>0</v>
      </c>
      <c r="J745" s="198">
        <f>SUMIFS('SAGE IMPORT'!K:K,'SAGE IMPORT'!A:A,'SLAB-ROWS'!G745,'SAGE IMPORT'!B:B,'SLAB-ROWS'!H745,'SAGE IMPORT'!C:C,'SLAB-ROWS'!A745)</f>
        <v>0</v>
      </c>
      <c r="K745" s="199">
        <f>SUMIFS('SAGE IMPORT'!Q:Q,'SAGE IMPORT'!A:A,'SLAB-ROWS'!G745,'SAGE IMPORT'!B:B,'SLAB-ROWS'!H745,'SAGE IMPORT'!C:C,'SLAB-ROWS'!A745)</f>
        <v>0</v>
      </c>
      <c r="L745" s="199" t="s">
        <v>397</v>
      </c>
      <c r="M745" s="205">
        <f>SUMIFS('SAGE IMPORT'!E:E,'SAGE IMPORT'!A:A,'SLAB-ROWS'!G745,'SAGE IMPORT'!B:B,'SLAB-ROWS'!H745,'SAGE IMPORT'!C:C,'SLAB-ROWS'!A745)</f>
        <v>0</v>
      </c>
      <c r="N745" s="199" t="s">
        <v>397</v>
      </c>
    </row>
    <row r="746" spans="1:14" x14ac:dyDescent="0.2">
      <c r="A746" s="183" t="s">
        <v>37</v>
      </c>
      <c r="B746" s="184" t="s">
        <v>64</v>
      </c>
      <c r="C746" s="184"/>
      <c r="D746" s="185" t="str">
        <f t="shared" si="64"/>
        <v>****</v>
      </c>
      <c r="E746" s="185">
        <f t="shared" si="65"/>
        <v>45</v>
      </c>
      <c r="F746" s="185"/>
      <c r="G746" s="185" t="str">
        <f t="shared" si="66"/>
        <v>PLAN 1</v>
      </c>
      <c r="H746" s="186" t="str">
        <f t="shared" si="67"/>
        <v>ELV AC</v>
      </c>
      <c r="I746" s="197">
        <f>SUMIFS('SAGE IMPORT'!Y:Y,'SAGE IMPORT'!A:A,'SLAB-ROWS'!G746,'SAGE IMPORT'!B:B,'SLAB-ROWS'!H746,'SAGE IMPORT'!C:C,'SLAB-ROWS'!A746)</f>
        <v>73</v>
      </c>
      <c r="J746" s="198">
        <f>SUMIFS('SAGE IMPORT'!K:K,'SAGE IMPORT'!A:A,'SLAB-ROWS'!G746,'SAGE IMPORT'!B:B,'SLAB-ROWS'!H746,'SAGE IMPORT'!C:C,'SLAB-ROWS'!A746)</f>
        <v>0</v>
      </c>
      <c r="K746" s="199">
        <f>SUMIFS('SAGE IMPORT'!Q:Q,'SAGE IMPORT'!A:A,'SLAB-ROWS'!G746,'SAGE IMPORT'!B:B,'SLAB-ROWS'!H746,'SAGE IMPORT'!C:C,'SLAB-ROWS'!A746)</f>
        <v>121.85</v>
      </c>
      <c r="L746" s="199" t="s">
        <v>393</v>
      </c>
      <c r="M746" s="205">
        <f>SUMIFS('SAGE IMPORT'!E:E,'SAGE IMPORT'!A:A,'SLAB-ROWS'!G746,'SAGE IMPORT'!B:B,'SLAB-ROWS'!H746,'SAGE IMPORT'!C:C,'SLAB-ROWS'!A746)</f>
        <v>121.85</v>
      </c>
      <c r="N746" s="199" t="s">
        <v>393</v>
      </c>
    </row>
    <row r="747" spans="1:14" x14ac:dyDescent="0.2">
      <c r="A747" s="183" t="s">
        <v>38</v>
      </c>
      <c r="B747" s="184" t="s">
        <v>116</v>
      </c>
      <c r="C747" s="184"/>
      <c r="D747" s="185" t="str">
        <f t="shared" si="64"/>
        <v>****</v>
      </c>
      <c r="E747" s="185">
        <f t="shared" si="65"/>
        <v>45</v>
      </c>
      <c r="F747" s="185"/>
      <c r="G747" s="185" t="str">
        <f t="shared" si="66"/>
        <v>PLAN 1</v>
      </c>
      <c r="H747" s="186" t="str">
        <f t="shared" si="67"/>
        <v>ELV AC</v>
      </c>
      <c r="I747" s="197">
        <f>SUMIFS('SAGE IMPORT'!Y:Y,'SAGE IMPORT'!A:A,'SLAB-ROWS'!G747,'SAGE IMPORT'!B:B,'SLAB-ROWS'!H747,'SAGE IMPORT'!C:C,'SLAB-ROWS'!A747)</f>
        <v>583</v>
      </c>
      <c r="J747" s="198">
        <f>SUMIFS('SAGE IMPORT'!K:K,'SAGE IMPORT'!A:A,'SLAB-ROWS'!G747,'SAGE IMPORT'!B:B,'SLAB-ROWS'!H747,'SAGE IMPORT'!C:C,'SLAB-ROWS'!A747)</f>
        <v>0</v>
      </c>
      <c r="K747" s="199">
        <f>SUMIFS('SAGE IMPORT'!Q:Q,'SAGE IMPORT'!A:A,'SLAB-ROWS'!G747,'SAGE IMPORT'!B:B,'SLAB-ROWS'!H747,'SAGE IMPORT'!C:C,'SLAB-ROWS'!A747)</f>
        <v>50</v>
      </c>
      <c r="L747" s="199" t="s">
        <v>393</v>
      </c>
      <c r="M747" s="205">
        <f>SUMIFS('SAGE IMPORT'!E:E,'SAGE IMPORT'!A:A,'SLAB-ROWS'!G747,'SAGE IMPORT'!B:B,'SLAB-ROWS'!H747,'SAGE IMPORT'!C:C,'SLAB-ROWS'!A747)</f>
        <v>50</v>
      </c>
      <c r="N747" s="199" t="s">
        <v>393</v>
      </c>
    </row>
    <row r="748" spans="1:14" x14ac:dyDescent="0.2">
      <c r="A748" s="183" t="s">
        <v>117</v>
      </c>
      <c r="B748" s="184" t="s">
        <v>118</v>
      </c>
      <c r="C748" s="184"/>
      <c r="D748" s="185" t="str">
        <f t="shared" si="64"/>
        <v>****</v>
      </c>
      <c r="E748" s="185">
        <f t="shared" si="65"/>
        <v>45</v>
      </c>
      <c r="F748" s="185"/>
      <c r="G748" s="185" t="str">
        <f t="shared" si="66"/>
        <v>PLAN 1</v>
      </c>
      <c r="H748" s="186" t="str">
        <f t="shared" si="67"/>
        <v>ELV AC</v>
      </c>
      <c r="I748" s="197">
        <f>SUMIFS('SAGE IMPORT'!Y:Y,'SAGE IMPORT'!A:A,'SLAB-ROWS'!G748,'SAGE IMPORT'!B:B,'SLAB-ROWS'!H748,'SAGE IMPORT'!C:C,'SLAB-ROWS'!A748)</f>
        <v>0</v>
      </c>
      <c r="J748" s="198">
        <f>SUMIFS('SAGE IMPORT'!K:K,'SAGE IMPORT'!A:A,'SLAB-ROWS'!G748,'SAGE IMPORT'!B:B,'SLAB-ROWS'!H748,'SAGE IMPORT'!C:C,'SLAB-ROWS'!A748)</f>
        <v>0</v>
      </c>
      <c r="K748" s="199">
        <f>SUMIFS('SAGE IMPORT'!Q:Q,'SAGE IMPORT'!A:A,'SLAB-ROWS'!G748,'SAGE IMPORT'!B:B,'SLAB-ROWS'!H748,'SAGE IMPORT'!C:C,'SLAB-ROWS'!A748)</f>
        <v>0</v>
      </c>
      <c r="L748" s="199" t="s">
        <v>393</v>
      </c>
      <c r="M748" s="205">
        <f>SUMIFS('SAGE IMPORT'!E:E,'SAGE IMPORT'!A:A,'SLAB-ROWS'!G748,'SAGE IMPORT'!B:B,'SLAB-ROWS'!H748,'SAGE IMPORT'!C:C,'SLAB-ROWS'!A748)</f>
        <v>0</v>
      </c>
      <c r="N748" s="199" t="s">
        <v>393</v>
      </c>
    </row>
    <row r="749" spans="1:14" x14ac:dyDescent="0.2">
      <c r="A749" s="183" t="s">
        <v>119</v>
      </c>
      <c r="B749" s="184" t="s">
        <v>120</v>
      </c>
      <c r="C749" s="184"/>
      <c r="D749" s="185" t="str">
        <f t="shared" si="64"/>
        <v>****</v>
      </c>
      <c r="E749" s="185">
        <f t="shared" si="65"/>
        <v>45</v>
      </c>
      <c r="F749" s="185"/>
      <c r="G749" s="185" t="str">
        <f t="shared" si="66"/>
        <v>PLAN 1</v>
      </c>
      <c r="H749" s="186" t="str">
        <f t="shared" si="67"/>
        <v>ELV AC</v>
      </c>
      <c r="I749" s="197">
        <f>SUMIFS('SAGE IMPORT'!Y:Y,'SAGE IMPORT'!A:A,'SLAB-ROWS'!G749,'SAGE IMPORT'!B:B,'SLAB-ROWS'!H749,'SAGE IMPORT'!C:C,'SLAB-ROWS'!A749)</f>
        <v>0</v>
      </c>
      <c r="J749" s="198">
        <f>SUMIFS('SAGE IMPORT'!K:K,'SAGE IMPORT'!A:A,'SLAB-ROWS'!G749,'SAGE IMPORT'!B:B,'SLAB-ROWS'!H749,'SAGE IMPORT'!C:C,'SLAB-ROWS'!A749)</f>
        <v>0</v>
      </c>
      <c r="K749" s="199">
        <f>SUMIFS('SAGE IMPORT'!Q:Q,'SAGE IMPORT'!A:A,'SLAB-ROWS'!G749,'SAGE IMPORT'!B:B,'SLAB-ROWS'!H749,'SAGE IMPORT'!C:C,'SLAB-ROWS'!A749)</f>
        <v>0</v>
      </c>
      <c r="L749" s="199" t="s">
        <v>393</v>
      </c>
      <c r="M749" s="205">
        <f>SUMIFS('SAGE IMPORT'!E:E,'SAGE IMPORT'!A:A,'SLAB-ROWS'!G749,'SAGE IMPORT'!B:B,'SLAB-ROWS'!H749,'SAGE IMPORT'!C:C,'SLAB-ROWS'!A749)</f>
        <v>0</v>
      </c>
      <c r="N749" s="199" t="s">
        <v>393</v>
      </c>
    </row>
    <row r="750" spans="1:14" x14ac:dyDescent="0.2">
      <c r="A750" s="183"/>
      <c r="B750" s="184"/>
      <c r="C750" s="184"/>
      <c r="D750" s="185" t="str">
        <f t="shared" si="64"/>
        <v>****</v>
      </c>
      <c r="E750" s="185">
        <f t="shared" si="65"/>
        <v>45</v>
      </c>
      <c r="F750" s="185"/>
      <c r="G750" s="185" t="str">
        <f t="shared" si="66"/>
        <v>PLAN 1</v>
      </c>
      <c r="H750" s="186" t="str">
        <f t="shared" si="67"/>
        <v>ELV AC</v>
      </c>
      <c r="I750" s="197">
        <f>SUMIFS('SAGE IMPORT'!Y:Y,'SAGE IMPORT'!A:A,'SLAB-ROWS'!G750,'SAGE IMPORT'!B:B,'SLAB-ROWS'!H750,'SAGE IMPORT'!C:C,'SLAB-ROWS'!A750)</f>
        <v>0</v>
      </c>
      <c r="J750" s="198">
        <f>SUMIFS('SAGE IMPORT'!K:K,'SAGE IMPORT'!A:A,'SLAB-ROWS'!G750,'SAGE IMPORT'!B:B,'SLAB-ROWS'!H750,'SAGE IMPORT'!C:C,'SLAB-ROWS'!A750)</f>
        <v>0</v>
      </c>
      <c r="K750" s="199">
        <f>SUMIFS('SAGE IMPORT'!Q:Q,'SAGE IMPORT'!A:A,'SLAB-ROWS'!G750,'SAGE IMPORT'!B:B,'SLAB-ROWS'!H750,'SAGE IMPORT'!C:C,'SLAB-ROWS'!A750)</f>
        <v>0</v>
      </c>
      <c r="L750" s="199"/>
      <c r="M750" s="205">
        <f>SUMIFS('SAGE IMPORT'!E:E,'SAGE IMPORT'!A:A,'SLAB-ROWS'!G750,'SAGE IMPORT'!B:B,'SLAB-ROWS'!H750,'SAGE IMPORT'!C:C,'SLAB-ROWS'!A750)</f>
        <v>0</v>
      </c>
      <c r="N750" s="199"/>
    </row>
    <row r="751" spans="1:14" x14ac:dyDescent="0.2">
      <c r="A751" s="183" t="s">
        <v>124</v>
      </c>
      <c r="B751" s="184" t="s">
        <v>125</v>
      </c>
      <c r="C751" s="184"/>
      <c r="D751" s="185" t="str">
        <f t="shared" si="64"/>
        <v>****</v>
      </c>
      <c r="E751" s="185">
        <f t="shared" si="65"/>
        <v>45</v>
      </c>
      <c r="F751" s="185"/>
      <c r="G751" s="185" t="str">
        <f t="shared" si="66"/>
        <v>PLAN 1</v>
      </c>
      <c r="H751" s="186" t="str">
        <f t="shared" si="67"/>
        <v>ELV AC</v>
      </c>
      <c r="I751" s="197">
        <f>SUMIFS('SAGE IMPORT'!Y:Y,'SAGE IMPORT'!A:A,'SLAB-ROWS'!G751,'SAGE IMPORT'!B:B,'SLAB-ROWS'!H751,'SAGE IMPORT'!C:C,'SLAB-ROWS'!A751)</f>
        <v>0</v>
      </c>
      <c r="J751" s="198">
        <f>SUMIFS('SAGE IMPORT'!K:K,'SAGE IMPORT'!A:A,'SLAB-ROWS'!G751,'SAGE IMPORT'!B:B,'SLAB-ROWS'!H751,'SAGE IMPORT'!C:C,'SLAB-ROWS'!A751)</f>
        <v>0</v>
      </c>
      <c r="K751" s="199">
        <f>SUMIFS('SAGE IMPORT'!Q:Q,'SAGE IMPORT'!A:A,'SLAB-ROWS'!G751,'SAGE IMPORT'!B:B,'SLAB-ROWS'!H751,'SAGE IMPORT'!C:C,'SLAB-ROWS'!A751)</f>
        <v>0</v>
      </c>
      <c r="L751" s="199" t="s">
        <v>354</v>
      </c>
      <c r="M751" s="205">
        <f>SUMIFS('SAGE IMPORT'!E:E,'SAGE IMPORT'!A:A,'SLAB-ROWS'!G751,'SAGE IMPORT'!B:B,'SLAB-ROWS'!H751,'SAGE IMPORT'!C:C,'SLAB-ROWS'!A751)</f>
        <v>0</v>
      </c>
      <c r="N751" s="199" t="s">
        <v>354</v>
      </c>
    </row>
    <row r="752" spans="1:14" x14ac:dyDescent="0.2">
      <c r="A752" s="183" t="s">
        <v>121</v>
      </c>
      <c r="B752" s="184" t="s">
        <v>126</v>
      </c>
      <c r="C752" s="184"/>
      <c r="D752" s="185" t="str">
        <f t="shared" si="64"/>
        <v>****</v>
      </c>
      <c r="E752" s="185">
        <f t="shared" si="65"/>
        <v>45</v>
      </c>
      <c r="F752" s="185"/>
      <c r="G752" s="185" t="str">
        <f t="shared" si="66"/>
        <v>PLAN 1</v>
      </c>
      <c r="H752" s="186" t="str">
        <f t="shared" si="67"/>
        <v>ELV AC</v>
      </c>
      <c r="I752" s="197">
        <f>SUMIFS('SAGE IMPORT'!Y:Y,'SAGE IMPORT'!A:A,'SLAB-ROWS'!G752,'SAGE IMPORT'!B:B,'SLAB-ROWS'!H752,'SAGE IMPORT'!C:C,'SLAB-ROWS'!A752)</f>
        <v>0</v>
      </c>
      <c r="J752" s="198">
        <f>SUMIFS('SAGE IMPORT'!K:K,'SAGE IMPORT'!A:A,'SLAB-ROWS'!G752,'SAGE IMPORT'!B:B,'SLAB-ROWS'!H752,'SAGE IMPORT'!C:C,'SLAB-ROWS'!A752)</f>
        <v>0</v>
      </c>
      <c r="K752" s="199">
        <f>SUMIFS('SAGE IMPORT'!Q:Q,'SAGE IMPORT'!A:A,'SLAB-ROWS'!G752,'SAGE IMPORT'!B:B,'SLAB-ROWS'!H752,'SAGE IMPORT'!C:C,'SLAB-ROWS'!A752)</f>
        <v>0</v>
      </c>
      <c r="L752" s="199" t="s">
        <v>396</v>
      </c>
      <c r="M752" s="205">
        <f>SUMIFS('SAGE IMPORT'!E:E,'SAGE IMPORT'!A:A,'SLAB-ROWS'!G752,'SAGE IMPORT'!B:B,'SLAB-ROWS'!H752,'SAGE IMPORT'!C:C,'SLAB-ROWS'!A752)</f>
        <v>0</v>
      </c>
      <c r="N752" s="199" t="s">
        <v>396</v>
      </c>
    </row>
    <row r="753" spans="1:14" x14ac:dyDescent="0.2">
      <c r="A753" s="183" t="s">
        <v>122</v>
      </c>
      <c r="B753" s="184" t="s">
        <v>127</v>
      </c>
      <c r="C753" s="184"/>
      <c r="D753" s="185" t="str">
        <f t="shared" si="64"/>
        <v>****</v>
      </c>
      <c r="E753" s="185">
        <f t="shared" si="65"/>
        <v>45</v>
      </c>
      <c r="F753" s="185"/>
      <c r="G753" s="185" t="str">
        <f t="shared" si="66"/>
        <v>PLAN 1</v>
      </c>
      <c r="H753" s="186" t="str">
        <f t="shared" si="67"/>
        <v>ELV AC</v>
      </c>
      <c r="I753" s="197">
        <f>SUMIFS('SAGE IMPORT'!Y:Y,'SAGE IMPORT'!A:A,'SLAB-ROWS'!G753,'SAGE IMPORT'!B:B,'SLAB-ROWS'!H753,'SAGE IMPORT'!C:C,'SLAB-ROWS'!A753)</f>
        <v>0</v>
      </c>
      <c r="J753" s="198">
        <f>SUMIFS('SAGE IMPORT'!K:K,'SAGE IMPORT'!A:A,'SLAB-ROWS'!G753,'SAGE IMPORT'!B:B,'SLAB-ROWS'!H753,'SAGE IMPORT'!C:C,'SLAB-ROWS'!A753)</f>
        <v>0</v>
      </c>
      <c r="K753" s="199">
        <f>SUMIFS('SAGE IMPORT'!Q:Q,'SAGE IMPORT'!A:A,'SLAB-ROWS'!G753,'SAGE IMPORT'!B:B,'SLAB-ROWS'!H753,'SAGE IMPORT'!C:C,'SLAB-ROWS'!A753)</f>
        <v>0</v>
      </c>
      <c r="L753" s="199" t="s">
        <v>396</v>
      </c>
      <c r="M753" s="205">
        <f>SUMIFS('SAGE IMPORT'!E:E,'SAGE IMPORT'!A:A,'SLAB-ROWS'!G753,'SAGE IMPORT'!B:B,'SLAB-ROWS'!H753,'SAGE IMPORT'!C:C,'SLAB-ROWS'!A753)</f>
        <v>0</v>
      </c>
      <c r="N753" s="199" t="s">
        <v>396</v>
      </c>
    </row>
    <row r="754" spans="1:14" x14ac:dyDescent="0.2">
      <c r="A754" s="183" t="s">
        <v>123</v>
      </c>
      <c r="B754" s="184" t="s">
        <v>128</v>
      </c>
      <c r="C754" s="184"/>
      <c r="D754" s="185" t="str">
        <f t="shared" si="64"/>
        <v>****</v>
      </c>
      <c r="E754" s="185">
        <f t="shared" si="65"/>
        <v>45</v>
      </c>
      <c r="F754" s="185"/>
      <c r="G754" s="185" t="str">
        <f t="shared" si="66"/>
        <v>PLAN 1</v>
      </c>
      <c r="H754" s="186" t="str">
        <f t="shared" si="67"/>
        <v>ELV AC</v>
      </c>
      <c r="I754" s="197">
        <f>SUMIFS('SAGE IMPORT'!Y:Y,'SAGE IMPORT'!A:A,'SLAB-ROWS'!G754,'SAGE IMPORT'!B:B,'SLAB-ROWS'!H754,'SAGE IMPORT'!C:C,'SLAB-ROWS'!A754)</f>
        <v>0</v>
      </c>
      <c r="J754" s="198">
        <f>SUMIFS('SAGE IMPORT'!K:K,'SAGE IMPORT'!A:A,'SLAB-ROWS'!G754,'SAGE IMPORT'!B:B,'SLAB-ROWS'!H754,'SAGE IMPORT'!C:C,'SLAB-ROWS'!A754)</f>
        <v>0</v>
      </c>
      <c r="K754" s="199">
        <f>SUMIFS('SAGE IMPORT'!Q:Q,'SAGE IMPORT'!A:A,'SLAB-ROWS'!G754,'SAGE IMPORT'!B:B,'SLAB-ROWS'!H754,'SAGE IMPORT'!C:C,'SLAB-ROWS'!A754)</f>
        <v>0</v>
      </c>
      <c r="L754" s="199" t="s">
        <v>396</v>
      </c>
      <c r="M754" s="205">
        <f>SUMIFS('SAGE IMPORT'!E:E,'SAGE IMPORT'!A:A,'SLAB-ROWS'!G754,'SAGE IMPORT'!B:B,'SLAB-ROWS'!H754,'SAGE IMPORT'!C:C,'SLAB-ROWS'!A754)</f>
        <v>0</v>
      </c>
      <c r="N754" s="199" t="s">
        <v>396</v>
      </c>
    </row>
    <row r="755" spans="1:14" x14ac:dyDescent="0.2">
      <c r="A755" s="183" t="s">
        <v>76</v>
      </c>
      <c r="B755" s="184" t="s">
        <v>129</v>
      </c>
      <c r="C755" s="184"/>
      <c r="D755" s="185" t="str">
        <f t="shared" si="64"/>
        <v>****</v>
      </c>
      <c r="E755" s="185">
        <f t="shared" si="65"/>
        <v>45</v>
      </c>
      <c r="F755" s="185"/>
      <c r="G755" s="185" t="str">
        <f t="shared" si="66"/>
        <v>PLAN 1</v>
      </c>
      <c r="H755" s="186" t="str">
        <f t="shared" si="67"/>
        <v>ELV AC</v>
      </c>
      <c r="I755" s="197">
        <f>SUMIFS('SAGE IMPORT'!Y:Y,'SAGE IMPORT'!A:A,'SLAB-ROWS'!G755,'SAGE IMPORT'!B:B,'SLAB-ROWS'!H755,'SAGE IMPORT'!C:C,'SLAB-ROWS'!A755)</f>
        <v>0</v>
      </c>
      <c r="J755" s="198">
        <f>SUMIFS('SAGE IMPORT'!K:K,'SAGE IMPORT'!A:A,'SLAB-ROWS'!G755,'SAGE IMPORT'!B:B,'SLAB-ROWS'!H755,'SAGE IMPORT'!C:C,'SLAB-ROWS'!A755)</f>
        <v>0</v>
      </c>
      <c r="K755" s="199">
        <f>SUMIFS('SAGE IMPORT'!Q:Q,'SAGE IMPORT'!A:A,'SLAB-ROWS'!G755,'SAGE IMPORT'!B:B,'SLAB-ROWS'!H755,'SAGE IMPORT'!C:C,'SLAB-ROWS'!A755)</f>
        <v>0</v>
      </c>
      <c r="L755" s="199" t="s">
        <v>395</v>
      </c>
      <c r="M755" s="205">
        <f>SUMIFS('SAGE IMPORT'!E:E,'SAGE IMPORT'!A:A,'SLAB-ROWS'!G755,'SAGE IMPORT'!B:B,'SLAB-ROWS'!H755,'SAGE IMPORT'!C:C,'SLAB-ROWS'!A755)</f>
        <v>0</v>
      </c>
      <c r="N755" s="199" t="s">
        <v>395</v>
      </c>
    </row>
    <row r="756" spans="1:14" x14ac:dyDescent="0.2">
      <c r="A756" s="183"/>
      <c r="B756" s="451" t="s">
        <v>621</v>
      </c>
      <c r="C756" s="452"/>
      <c r="D756" s="453"/>
      <c r="E756" s="453"/>
      <c r="F756" s="453"/>
      <c r="G756" s="453" t="str">
        <f t="shared" si="66"/>
        <v>PLAN 1</v>
      </c>
      <c r="H756" s="454" t="str">
        <f t="shared" si="67"/>
        <v>ELV AC</v>
      </c>
      <c r="I756" s="455"/>
      <c r="J756" s="456"/>
      <c r="K756" s="457">
        <f>SUMIFS('SAGE IMPORT'!Q:Q,'SAGE IMPORT'!A:A,'SLAB-ROWS'!G756,'SAGE IMPORT'!B:B,'SLAB-ROWS'!H756,'SAGE IMPORT'!D:D,'SLAB-ROWS'!B756)</f>
        <v>0</v>
      </c>
      <c r="L756" s="457" t="s">
        <v>395</v>
      </c>
      <c r="M756" s="458"/>
      <c r="N756" s="457"/>
    </row>
    <row r="757" spans="1:14" x14ac:dyDescent="0.2">
      <c r="A757" s="183" t="s">
        <v>130</v>
      </c>
      <c r="B757" s="184" t="s">
        <v>131</v>
      </c>
      <c r="C757" s="184"/>
      <c r="D757" s="185" t="str">
        <f>D755</f>
        <v>****</v>
      </c>
      <c r="E757" s="185">
        <f>E755</f>
        <v>45</v>
      </c>
      <c r="F757" s="185"/>
      <c r="G757" s="185" t="str">
        <f>G755</f>
        <v>PLAN 1</v>
      </c>
      <c r="H757" s="186" t="str">
        <f>H755</f>
        <v>ELV AC</v>
      </c>
      <c r="I757" s="197">
        <f>SUMIFS('SAGE IMPORT'!Y:Y,'SAGE IMPORT'!A:A,'SLAB-ROWS'!G757,'SAGE IMPORT'!B:B,'SLAB-ROWS'!H757,'SAGE IMPORT'!C:C,'SLAB-ROWS'!A757)</f>
        <v>0</v>
      </c>
      <c r="J757" s="198">
        <f>SUMIFS('SAGE IMPORT'!K:K,'SAGE IMPORT'!A:A,'SLAB-ROWS'!G757,'SAGE IMPORT'!B:B,'SLAB-ROWS'!H757,'SAGE IMPORT'!C:C,'SLAB-ROWS'!A757)</f>
        <v>0</v>
      </c>
      <c r="K757" s="199">
        <f>SUMIFS('SAGE IMPORT'!Q:Q,'SAGE IMPORT'!A:A,'SLAB-ROWS'!G757,'SAGE IMPORT'!B:B,'SLAB-ROWS'!H757,'SAGE IMPORT'!C:C,'SLAB-ROWS'!A757)</f>
        <v>0</v>
      </c>
      <c r="L757" s="199" t="s">
        <v>395</v>
      </c>
      <c r="M757" s="205">
        <f>SUMIFS('SAGE IMPORT'!E:E,'SAGE IMPORT'!A:A,'SLAB-ROWS'!G757,'SAGE IMPORT'!B:B,'SLAB-ROWS'!H757,'SAGE IMPORT'!C:C,'SLAB-ROWS'!A757)</f>
        <v>0</v>
      </c>
      <c r="N757" s="199" t="s">
        <v>395</v>
      </c>
    </row>
    <row r="758" spans="1:14" x14ac:dyDescent="0.2">
      <c r="A758" s="183"/>
      <c r="B758" s="184"/>
      <c r="C758" s="184"/>
      <c r="D758" s="185" t="str">
        <f t="shared" si="64"/>
        <v>****</v>
      </c>
      <c r="E758" s="185">
        <f t="shared" si="65"/>
        <v>45</v>
      </c>
      <c r="F758" s="185"/>
      <c r="G758" s="185" t="str">
        <f t="shared" si="66"/>
        <v>PLAN 1</v>
      </c>
      <c r="H758" s="186" t="str">
        <f t="shared" si="67"/>
        <v>ELV AC</v>
      </c>
      <c r="I758" s="197">
        <f>SUMIFS('SAGE IMPORT'!Y:Y,'SAGE IMPORT'!A:A,'SLAB-ROWS'!G758,'SAGE IMPORT'!B:B,'SLAB-ROWS'!H758,'SAGE IMPORT'!C:C,'SLAB-ROWS'!A758)</f>
        <v>0</v>
      </c>
      <c r="J758" s="198">
        <f>SUMIFS('SAGE IMPORT'!K:K,'SAGE IMPORT'!A:A,'SLAB-ROWS'!G758,'SAGE IMPORT'!B:B,'SLAB-ROWS'!H758,'SAGE IMPORT'!C:C,'SLAB-ROWS'!A758)</f>
        <v>0</v>
      </c>
      <c r="K758" s="199">
        <f>SUMIFS('SAGE IMPORT'!Q:Q,'SAGE IMPORT'!A:A,'SLAB-ROWS'!G758,'SAGE IMPORT'!B:B,'SLAB-ROWS'!H758,'SAGE IMPORT'!C:C,'SLAB-ROWS'!A758)</f>
        <v>0</v>
      </c>
      <c r="L758" s="199"/>
      <c r="M758" s="205">
        <f>SUMIFS('SAGE IMPORT'!E:E,'SAGE IMPORT'!A:A,'SLAB-ROWS'!G758,'SAGE IMPORT'!B:B,'SLAB-ROWS'!H758,'SAGE IMPORT'!C:C,'SLAB-ROWS'!A758)</f>
        <v>0</v>
      </c>
      <c r="N758" s="199"/>
    </row>
    <row r="759" spans="1:14" x14ac:dyDescent="0.2">
      <c r="A759" s="183" t="s">
        <v>39</v>
      </c>
      <c r="B759" s="184" t="s">
        <v>40</v>
      </c>
      <c r="C759" s="184"/>
      <c r="D759" s="185" t="str">
        <f t="shared" si="64"/>
        <v>****</v>
      </c>
      <c r="E759" s="185">
        <f t="shared" si="65"/>
        <v>45</v>
      </c>
      <c r="F759" s="185"/>
      <c r="G759" s="185" t="str">
        <f t="shared" si="66"/>
        <v>PLAN 1</v>
      </c>
      <c r="H759" s="186" t="str">
        <f t="shared" si="67"/>
        <v>ELV AC</v>
      </c>
      <c r="I759" s="197">
        <f>SUMIFS('SAGE IMPORT'!Y:Y,'SAGE IMPORT'!A:A,'SLAB-ROWS'!G759,'SAGE IMPORT'!B:B,'SLAB-ROWS'!H759,'SAGE IMPORT'!C:C,'SLAB-ROWS'!A759)</f>
        <v>209</v>
      </c>
      <c r="J759" s="198">
        <f>SUMIFS('SAGE IMPORT'!K:K,'SAGE IMPORT'!A:A,'SLAB-ROWS'!G759,'SAGE IMPORT'!B:B,'SLAB-ROWS'!H759,'SAGE IMPORT'!C:C,'SLAB-ROWS'!A759)</f>
        <v>10.24</v>
      </c>
      <c r="K759" s="199">
        <f>SUMIFS('SAGE IMPORT'!Q:Q,'SAGE IMPORT'!A:A,'SLAB-ROWS'!G759,'SAGE IMPORT'!B:B,'SLAB-ROWS'!H759,'SAGE IMPORT'!C:C,'SLAB-ROWS'!A759)</f>
        <v>0</v>
      </c>
      <c r="L759" s="199" t="s">
        <v>391</v>
      </c>
      <c r="M759" s="205">
        <f>SUMIFS('SAGE IMPORT'!E:E,'SAGE IMPORT'!A:A,'SLAB-ROWS'!G759,'SAGE IMPORT'!B:B,'SLAB-ROWS'!H759,'SAGE IMPORT'!C:C,'SLAB-ROWS'!A759)</f>
        <v>1331.85</v>
      </c>
      <c r="N759" s="199" t="s">
        <v>391</v>
      </c>
    </row>
    <row r="760" spans="1:14" x14ac:dyDescent="0.2">
      <c r="A760" s="183" t="s">
        <v>132</v>
      </c>
      <c r="B760" s="184" t="s">
        <v>135</v>
      </c>
      <c r="C760" s="184"/>
      <c r="D760" s="185" t="str">
        <f t="shared" si="64"/>
        <v>****</v>
      </c>
      <c r="E760" s="185">
        <f t="shared" si="65"/>
        <v>45</v>
      </c>
      <c r="F760" s="185"/>
      <c r="G760" s="185" t="str">
        <f t="shared" si="66"/>
        <v>PLAN 1</v>
      </c>
      <c r="H760" s="186" t="str">
        <f t="shared" si="67"/>
        <v>ELV AC</v>
      </c>
      <c r="I760" s="197">
        <f>SUMIFS('SAGE IMPORT'!Y:Y,'SAGE IMPORT'!A:A,'SLAB-ROWS'!G760,'SAGE IMPORT'!B:B,'SLAB-ROWS'!H760,'SAGE IMPORT'!C:C,'SLAB-ROWS'!A760)</f>
        <v>0</v>
      </c>
      <c r="J760" s="198">
        <f>SUMIFS('SAGE IMPORT'!K:K,'SAGE IMPORT'!A:A,'SLAB-ROWS'!G760,'SAGE IMPORT'!B:B,'SLAB-ROWS'!H760,'SAGE IMPORT'!C:C,'SLAB-ROWS'!A760)</f>
        <v>0</v>
      </c>
      <c r="K760" s="199">
        <f>SUMIFS('SAGE IMPORT'!Q:Q,'SAGE IMPORT'!A:A,'SLAB-ROWS'!G760,'SAGE IMPORT'!B:B,'SLAB-ROWS'!H760,'SAGE IMPORT'!C:C,'SLAB-ROWS'!A760)</f>
        <v>0</v>
      </c>
      <c r="L760" s="199" t="s">
        <v>391</v>
      </c>
      <c r="M760" s="205">
        <f>SUMIFS('SAGE IMPORT'!E:E,'SAGE IMPORT'!A:A,'SLAB-ROWS'!G760,'SAGE IMPORT'!B:B,'SLAB-ROWS'!H760,'SAGE IMPORT'!C:C,'SLAB-ROWS'!A760)</f>
        <v>0</v>
      </c>
      <c r="N760" s="199" t="s">
        <v>391</v>
      </c>
    </row>
    <row r="761" spans="1:14" x14ac:dyDescent="0.2">
      <c r="A761" s="183" t="s">
        <v>133</v>
      </c>
      <c r="B761" s="184" t="s">
        <v>136</v>
      </c>
      <c r="C761" s="184"/>
      <c r="D761" s="185" t="str">
        <f t="shared" si="64"/>
        <v>****</v>
      </c>
      <c r="E761" s="185">
        <f t="shared" si="65"/>
        <v>45</v>
      </c>
      <c r="F761" s="185"/>
      <c r="G761" s="185" t="str">
        <f t="shared" si="66"/>
        <v>PLAN 1</v>
      </c>
      <c r="H761" s="186" t="str">
        <f t="shared" si="67"/>
        <v>ELV AC</v>
      </c>
      <c r="I761" s="197">
        <f>SUMIFS('SAGE IMPORT'!Y:Y,'SAGE IMPORT'!A:A,'SLAB-ROWS'!G761,'SAGE IMPORT'!B:B,'SLAB-ROWS'!H761,'SAGE IMPORT'!C:C,'SLAB-ROWS'!A761)</f>
        <v>0</v>
      </c>
      <c r="J761" s="198">
        <f>SUMIFS('SAGE IMPORT'!K:K,'SAGE IMPORT'!A:A,'SLAB-ROWS'!G761,'SAGE IMPORT'!B:B,'SLAB-ROWS'!H761,'SAGE IMPORT'!C:C,'SLAB-ROWS'!A761)</f>
        <v>0</v>
      </c>
      <c r="K761" s="199">
        <f>SUMIFS('SAGE IMPORT'!Q:Q,'SAGE IMPORT'!A:A,'SLAB-ROWS'!G761,'SAGE IMPORT'!B:B,'SLAB-ROWS'!H761,'SAGE IMPORT'!C:C,'SLAB-ROWS'!A761)</f>
        <v>0</v>
      </c>
      <c r="L761" s="199" t="s">
        <v>391</v>
      </c>
      <c r="M761" s="205">
        <f>SUMIFS('SAGE IMPORT'!E:E,'SAGE IMPORT'!A:A,'SLAB-ROWS'!G761,'SAGE IMPORT'!B:B,'SLAB-ROWS'!H761,'SAGE IMPORT'!C:C,'SLAB-ROWS'!A761)</f>
        <v>0</v>
      </c>
      <c r="N761" s="199" t="s">
        <v>391</v>
      </c>
    </row>
    <row r="762" spans="1:14" x14ac:dyDescent="0.2">
      <c r="A762" s="183" t="s">
        <v>134</v>
      </c>
      <c r="B762" s="184" t="s">
        <v>137</v>
      </c>
      <c r="C762" s="184"/>
      <c r="D762" s="185" t="str">
        <f t="shared" si="64"/>
        <v>****</v>
      </c>
      <c r="E762" s="185">
        <f t="shared" si="65"/>
        <v>45</v>
      </c>
      <c r="F762" s="185"/>
      <c r="G762" s="185" t="str">
        <f t="shared" si="66"/>
        <v>PLAN 1</v>
      </c>
      <c r="H762" s="186" t="str">
        <f t="shared" si="67"/>
        <v>ELV AC</v>
      </c>
      <c r="I762" s="197">
        <f>SUMIFS('SAGE IMPORT'!Y:Y,'SAGE IMPORT'!A:A,'SLAB-ROWS'!G762,'SAGE IMPORT'!B:B,'SLAB-ROWS'!H762,'SAGE IMPORT'!C:C,'SLAB-ROWS'!A762)</f>
        <v>0</v>
      </c>
      <c r="J762" s="198">
        <f>SUMIFS('SAGE IMPORT'!K:K,'SAGE IMPORT'!A:A,'SLAB-ROWS'!G762,'SAGE IMPORT'!B:B,'SLAB-ROWS'!H762,'SAGE IMPORT'!C:C,'SLAB-ROWS'!A762)</f>
        <v>0</v>
      </c>
      <c r="K762" s="199">
        <f>SUMIFS('SAGE IMPORT'!Q:Q,'SAGE IMPORT'!A:A,'SLAB-ROWS'!G762,'SAGE IMPORT'!B:B,'SLAB-ROWS'!H762,'SAGE IMPORT'!C:C,'SLAB-ROWS'!A762)</f>
        <v>0</v>
      </c>
      <c r="L762" s="199" t="s">
        <v>398</v>
      </c>
      <c r="M762" s="205">
        <f>SUMIFS('SAGE IMPORT'!E:E,'SAGE IMPORT'!A:A,'SLAB-ROWS'!G762,'SAGE IMPORT'!B:B,'SLAB-ROWS'!H762,'SAGE IMPORT'!C:C,'SLAB-ROWS'!A762)</f>
        <v>0</v>
      </c>
      <c r="N762" s="199" t="s">
        <v>398</v>
      </c>
    </row>
    <row r="763" spans="1:14" x14ac:dyDescent="0.2">
      <c r="A763" s="183" t="s">
        <v>497</v>
      </c>
      <c r="B763" s="184" t="s">
        <v>505</v>
      </c>
      <c r="C763" s="184"/>
      <c r="D763" s="185" t="str">
        <f t="shared" si="64"/>
        <v>****</v>
      </c>
      <c r="E763" s="185">
        <f t="shared" si="65"/>
        <v>45</v>
      </c>
      <c r="F763" s="185"/>
      <c r="G763" s="185" t="str">
        <f t="shared" si="66"/>
        <v>PLAN 1</v>
      </c>
      <c r="H763" s="186" t="str">
        <f t="shared" si="67"/>
        <v>ELV AC</v>
      </c>
      <c r="I763" s="197">
        <f>SUMIFS('SAGE IMPORT'!Y:Y,'SAGE IMPORT'!A:A,'SLAB-ROWS'!G763,'SAGE IMPORT'!B:B,'SLAB-ROWS'!H763,'SAGE IMPORT'!C:C,'SLAB-ROWS'!A763)</f>
        <v>0</v>
      </c>
      <c r="J763" s="198">
        <f>SUMIFS('SAGE IMPORT'!K:K,'SAGE IMPORT'!A:A,'SLAB-ROWS'!G763,'SAGE IMPORT'!B:B,'SLAB-ROWS'!H763,'SAGE IMPORT'!C:C,'SLAB-ROWS'!A763)</f>
        <v>0</v>
      </c>
      <c r="K763" s="199">
        <f>SUMIFS('SAGE IMPORT'!Q:Q,'SAGE IMPORT'!A:A,'SLAB-ROWS'!G763,'SAGE IMPORT'!B:B,'SLAB-ROWS'!H763,'SAGE IMPORT'!C:C,'SLAB-ROWS'!A763)</f>
        <v>0</v>
      </c>
      <c r="L763" s="199" t="s">
        <v>397</v>
      </c>
      <c r="M763" s="205">
        <f>SUMIFS('SAGE IMPORT'!E:E,'SAGE IMPORT'!A:A,'SLAB-ROWS'!G763,'SAGE IMPORT'!B:B,'SLAB-ROWS'!H763,'SAGE IMPORT'!C:C,'SLAB-ROWS'!A763)</f>
        <v>0</v>
      </c>
      <c r="N763" s="199" t="s">
        <v>391</v>
      </c>
    </row>
    <row r="764" spans="1:14" x14ac:dyDescent="0.2">
      <c r="A764" s="183" t="s">
        <v>501</v>
      </c>
      <c r="B764" s="184" t="s">
        <v>506</v>
      </c>
      <c r="C764" s="184"/>
      <c r="D764" s="185" t="str">
        <f t="shared" si="64"/>
        <v>****</v>
      </c>
      <c r="E764" s="185">
        <f t="shared" si="65"/>
        <v>45</v>
      </c>
      <c r="F764" s="185"/>
      <c r="G764" s="185" t="str">
        <f t="shared" si="66"/>
        <v>PLAN 1</v>
      </c>
      <c r="H764" s="186" t="str">
        <f t="shared" si="67"/>
        <v>ELV AC</v>
      </c>
      <c r="I764" s="197">
        <f>SUMIFS('SAGE IMPORT'!Y:Y,'SAGE IMPORT'!A:A,'SLAB-ROWS'!G764,'SAGE IMPORT'!B:B,'SLAB-ROWS'!H764,'SAGE IMPORT'!C:C,'SLAB-ROWS'!A764)</f>
        <v>0</v>
      </c>
      <c r="J764" s="198">
        <f>SUMIFS('SAGE IMPORT'!K:K,'SAGE IMPORT'!A:A,'SLAB-ROWS'!G764,'SAGE IMPORT'!B:B,'SLAB-ROWS'!H764,'SAGE IMPORT'!C:C,'SLAB-ROWS'!A764)</f>
        <v>0</v>
      </c>
      <c r="K764" s="199">
        <f>SUMIFS('SAGE IMPORT'!Q:Q,'SAGE IMPORT'!A:A,'SLAB-ROWS'!G764,'SAGE IMPORT'!B:B,'SLAB-ROWS'!H764,'SAGE IMPORT'!C:C,'SLAB-ROWS'!A764)</f>
        <v>0</v>
      </c>
      <c r="L764" s="199" t="s">
        <v>397</v>
      </c>
      <c r="M764" s="205">
        <f>SUMIFS('SAGE IMPORT'!E:E,'SAGE IMPORT'!A:A,'SLAB-ROWS'!G764,'SAGE IMPORT'!B:B,'SLAB-ROWS'!H764,'SAGE IMPORT'!C:C,'SLAB-ROWS'!A764)</f>
        <v>0</v>
      </c>
      <c r="N764" s="199" t="s">
        <v>391</v>
      </c>
    </row>
    <row r="765" spans="1:14" x14ac:dyDescent="0.2">
      <c r="A765" s="183" t="s">
        <v>502</v>
      </c>
      <c r="B765" s="184" t="s">
        <v>507</v>
      </c>
      <c r="C765" s="184"/>
      <c r="D765" s="185" t="str">
        <f t="shared" si="64"/>
        <v>****</v>
      </c>
      <c r="E765" s="185">
        <f t="shared" si="65"/>
        <v>45</v>
      </c>
      <c r="F765" s="185"/>
      <c r="G765" s="185" t="str">
        <f t="shared" si="66"/>
        <v>PLAN 1</v>
      </c>
      <c r="H765" s="186" t="str">
        <f t="shared" si="67"/>
        <v>ELV AC</v>
      </c>
      <c r="I765" s="197">
        <f>SUMIFS('SAGE IMPORT'!Y:Y,'SAGE IMPORT'!A:A,'SLAB-ROWS'!G765,'SAGE IMPORT'!B:B,'SLAB-ROWS'!H765,'SAGE IMPORT'!C:C,'SLAB-ROWS'!A765)</f>
        <v>0</v>
      </c>
      <c r="J765" s="198">
        <f>SUMIFS('SAGE IMPORT'!K:K,'SAGE IMPORT'!A:A,'SLAB-ROWS'!G765,'SAGE IMPORT'!B:B,'SLAB-ROWS'!H765,'SAGE IMPORT'!C:C,'SLAB-ROWS'!A765)</f>
        <v>0</v>
      </c>
      <c r="K765" s="199">
        <f>SUMIFS('SAGE IMPORT'!Q:Q,'SAGE IMPORT'!A:A,'SLAB-ROWS'!G765,'SAGE IMPORT'!B:B,'SLAB-ROWS'!H765,'SAGE IMPORT'!C:C,'SLAB-ROWS'!A765)</f>
        <v>0</v>
      </c>
      <c r="L765" s="199" t="s">
        <v>397</v>
      </c>
      <c r="M765" s="205">
        <f>SUMIFS('SAGE IMPORT'!E:E,'SAGE IMPORT'!A:A,'SLAB-ROWS'!G765,'SAGE IMPORT'!B:B,'SLAB-ROWS'!H765,'SAGE IMPORT'!C:C,'SLAB-ROWS'!A765)</f>
        <v>0</v>
      </c>
      <c r="N765" s="199" t="s">
        <v>391</v>
      </c>
    </row>
    <row r="766" spans="1:14" x14ac:dyDescent="0.2">
      <c r="A766" s="183" t="s">
        <v>503</v>
      </c>
      <c r="B766" s="184" t="s">
        <v>508</v>
      </c>
      <c r="C766" s="184"/>
      <c r="D766" s="185" t="str">
        <f t="shared" si="64"/>
        <v>****</v>
      </c>
      <c r="E766" s="185">
        <f t="shared" si="65"/>
        <v>45</v>
      </c>
      <c r="F766" s="185"/>
      <c r="G766" s="185" t="str">
        <f t="shared" si="66"/>
        <v>PLAN 1</v>
      </c>
      <c r="H766" s="186" t="str">
        <f t="shared" si="67"/>
        <v>ELV AC</v>
      </c>
      <c r="I766" s="197">
        <f>SUMIFS('SAGE IMPORT'!Y:Y,'SAGE IMPORT'!A:A,'SLAB-ROWS'!G766,'SAGE IMPORT'!B:B,'SLAB-ROWS'!H766,'SAGE IMPORT'!C:C,'SLAB-ROWS'!A766)</f>
        <v>0</v>
      </c>
      <c r="J766" s="198">
        <f>SUMIFS('SAGE IMPORT'!K:K,'SAGE IMPORT'!A:A,'SLAB-ROWS'!G766,'SAGE IMPORT'!B:B,'SLAB-ROWS'!H766,'SAGE IMPORT'!C:C,'SLAB-ROWS'!A766)</f>
        <v>0</v>
      </c>
      <c r="K766" s="199">
        <f>SUMIFS('SAGE IMPORT'!Q:Q,'SAGE IMPORT'!A:A,'SLAB-ROWS'!G766,'SAGE IMPORT'!B:B,'SLAB-ROWS'!H766,'SAGE IMPORT'!C:C,'SLAB-ROWS'!A766)</f>
        <v>0</v>
      </c>
      <c r="L766" s="199" t="s">
        <v>397</v>
      </c>
      <c r="M766" s="205">
        <f>SUMIFS('SAGE IMPORT'!E:E,'SAGE IMPORT'!A:A,'SLAB-ROWS'!G766,'SAGE IMPORT'!B:B,'SLAB-ROWS'!H766,'SAGE IMPORT'!C:C,'SLAB-ROWS'!A766)</f>
        <v>0</v>
      </c>
      <c r="N766" s="199" t="s">
        <v>391</v>
      </c>
    </row>
    <row r="767" spans="1:14" x14ac:dyDescent="0.2">
      <c r="A767" s="183" t="s">
        <v>504</v>
      </c>
      <c r="B767" s="184" t="s">
        <v>509</v>
      </c>
      <c r="C767" s="184"/>
      <c r="D767" s="185" t="str">
        <f t="shared" si="64"/>
        <v>****</v>
      </c>
      <c r="E767" s="185">
        <f t="shared" si="65"/>
        <v>45</v>
      </c>
      <c r="F767" s="185"/>
      <c r="G767" s="185" t="str">
        <f t="shared" si="66"/>
        <v>PLAN 1</v>
      </c>
      <c r="H767" s="186" t="str">
        <f t="shared" si="67"/>
        <v>ELV AC</v>
      </c>
      <c r="I767" s="197">
        <f>SUMIFS('SAGE IMPORT'!Y:Y,'SAGE IMPORT'!A:A,'SLAB-ROWS'!G767,'SAGE IMPORT'!B:B,'SLAB-ROWS'!H767,'SAGE IMPORT'!C:C,'SLAB-ROWS'!A767)</f>
        <v>0</v>
      </c>
      <c r="J767" s="198">
        <f>SUMIFS('SAGE IMPORT'!K:K,'SAGE IMPORT'!A:A,'SLAB-ROWS'!G767,'SAGE IMPORT'!B:B,'SLAB-ROWS'!H767,'SAGE IMPORT'!C:C,'SLAB-ROWS'!A767)</f>
        <v>0</v>
      </c>
      <c r="K767" s="199">
        <f>SUMIFS('SAGE IMPORT'!Q:Q,'SAGE IMPORT'!A:A,'SLAB-ROWS'!G767,'SAGE IMPORT'!B:B,'SLAB-ROWS'!H767,'SAGE IMPORT'!C:C,'SLAB-ROWS'!A767)</f>
        <v>0</v>
      </c>
      <c r="L767" s="199" t="s">
        <v>397</v>
      </c>
      <c r="M767" s="205">
        <f>SUMIFS('SAGE IMPORT'!E:E,'SAGE IMPORT'!A:A,'SLAB-ROWS'!G767,'SAGE IMPORT'!B:B,'SLAB-ROWS'!H767,'SAGE IMPORT'!C:C,'SLAB-ROWS'!A767)</f>
        <v>0</v>
      </c>
      <c r="N767" s="199" t="s">
        <v>391</v>
      </c>
    </row>
    <row r="768" spans="1:14" x14ac:dyDescent="0.2">
      <c r="A768" s="183" t="s">
        <v>41</v>
      </c>
      <c r="B768" s="184" t="s">
        <v>65</v>
      </c>
      <c r="C768" s="184"/>
      <c r="D768" s="185" t="str">
        <f>D762</f>
        <v>****</v>
      </c>
      <c r="E768" s="185">
        <f>E762</f>
        <v>45</v>
      </c>
      <c r="F768" s="185"/>
      <c r="G768" s="185" t="str">
        <f>G762</f>
        <v>PLAN 1</v>
      </c>
      <c r="H768" s="186" t="str">
        <f>H762</f>
        <v>ELV AC</v>
      </c>
      <c r="I768" s="197">
        <f>SUMIFS('SAGE IMPORT'!Y:Y,'SAGE IMPORT'!A:A,'SLAB-ROWS'!G768,'SAGE IMPORT'!B:B,'SLAB-ROWS'!H768,'SAGE IMPORT'!C:C,'SLAB-ROWS'!A768)</f>
        <v>67</v>
      </c>
      <c r="J768" s="198">
        <f>SUMIFS('SAGE IMPORT'!K:K,'SAGE IMPORT'!A:A,'SLAB-ROWS'!G768,'SAGE IMPORT'!B:B,'SLAB-ROWS'!H768,'SAGE IMPORT'!C:C,'SLAB-ROWS'!A768)</f>
        <v>0</v>
      </c>
      <c r="K768" s="199">
        <f>SUMIFS('SAGE IMPORT'!Q:Q,'SAGE IMPORT'!A:A,'SLAB-ROWS'!G768,'SAGE IMPORT'!B:B,'SLAB-ROWS'!H768,'SAGE IMPORT'!C:C,'SLAB-ROWS'!A768)</f>
        <v>4</v>
      </c>
      <c r="L768" s="199" t="s">
        <v>391</v>
      </c>
      <c r="M768" s="205">
        <f>SUMIFS('SAGE IMPORT'!E:E,'SAGE IMPORT'!A:A,'SLAB-ROWS'!G768,'SAGE IMPORT'!B:B,'SLAB-ROWS'!H768,'SAGE IMPORT'!C:C,'SLAB-ROWS'!A768)</f>
        <v>4</v>
      </c>
      <c r="N768" s="199" t="s">
        <v>391</v>
      </c>
    </row>
    <row r="769" spans="1:14" x14ac:dyDescent="0.2">
      <c r="A769" s="183" t="s">
        <v>498</v>
      </c>
      <c r="B769" s="184" t="s">
        <v>140</v>
      </c>
      <c r="C769" s="184"/>
      <c r="D769" s="185" t="str">
        <f t="shared" si="64"/>
        <v>****</v>
      </c>
      <c r="E769" s="185">
        <f t="shared" si="65"/>
        <v>45</v>
      </c>
      <c r="F769" s="185"/>
      <c r="G769" s="185" t="str">
        <f t="shared" si="66"/>
        <v>PLAN 1</v>
      </c>
      <c r="H769" s="186" t="str">
        <f t="shared" si="67"/>
        <v>ELV AC</v>
      </c>
      <c r="I769" s="197">
        <f>SUMIFS('SAGE IMPORT'!Y:Y,'SAGE IMPORT'!A:A,'SLAB-ROWS'!G769,'SAGE IMPORT'!B:B,'SLAB-ROWS'!H769,'SAGE IMPORT'!C:C,'SLAB-ROWS'!A769)</f>
        <v>0</v>
      </c>
      <c r="J769" s="198">
        <f>SUMIFS('SAGE IMPORT'!K:K,'SAGE IMPORT'!A:A,'SLAB-ROWS'!G769,'SAGE IMPORT'!B:B,'SLAB-ROWS'!H769,'SAGE IMPORT'!C:C,'SLAB-ROWS'!A769)</f>
        <v>0</v>
      </c>
      <c r="K769" s="199">
        <f>SUMIFS('SAGE IMPORT'!Q:Q,'SAGE IMPORT'!A:A,'SLAB-ROWS'!G769,'SAGE IMPORT'!B:B,'SLAB-ROWS'!H769,'SAGE IMPORT'!C:C,'SLAB-ROWS'!A769)</f>
        <v>0</v>
      </c>
      <c r="L769" s="199" t="s">
        <v>399</v>
      </c>
      <c r="M769" s="205">
        <f>SUMIFS('SAGE IMPORT'!E:E,'SAGE IMPORT'!A:A,'SLAB-ROWS'!G769,'SAGE IMPORT'!B:B,'SLAB-ROWS'!H769,'SAGE IMPORT'!C:C,'SLAB-ROWS'!A769)</f>
        <v>0</v>
      </c>
      <c r="N769" s="199" t="s">
        <v>399</v>
      </c>
    </row>
    <row r="770" spans="1:14" x14ac:dyDescent="0.2">
      <c r="A770" s="183" t="s">
        <v>42</v>
      </c>
      <c r="B770" s="184" t="s">
        <v>138</v>
      </c>
      <c r="C770" s="184"/>
      <c r="D770" s="185" t="str">
        <f t="shared" si="64"/>
        <v>****</v>
      </c>
      <c r="E770" s="185">
        <f t="shared" si="65"/>
        <v>45</v>
      </c>
      <c r="F770" s="185"/>
      <c r="G770" s="185" t="str">
        <f t="shared" si="66"/>
        <v>PLAN 1</v>
      </c>
      <c r="H770" s="186" t="str">
        <f t="shared" si="67"/>
        <v>ELV AC</v>
      </c>
      <c r="I770" s="197">
        <f>SUMIFS('SAGE IMPORT'!Y:Y,'SAGE IMPORT'!A:A,'SLAB-ROWS'!G770,'SAGE IMPORT'!B:B,'SLAB-ROWS'!H770,'SAGE IMPORT'!C:C,'SLAB-ROWS'!A770)</f>
        <v>320</v>
      </c>
      <c r="J770" s="198">
        <f>SUMIFS('SAGE IMPORT'!K:K,'SAGE IMPORT'!A:A,'SLAB-ROWS'!G770,'SAGE IMPORT'!B:B,'SLAB-ROWS'!H770,'SAGE IMPORT'!C:C,'SLAB-ROWS'!A770)</f>
        <v>0</v>
      </c>
      <c r="K770" s="199">
        <f>SUMIFS('SAGE IMPORT'!Q:Q,'SAGE IMPORT'!A:A,'SLAB-ROWS'!G770,'SAGE IMPORT'!B:B,'SLAB-ROWS'!H770,'SAGE IMPORT'!C:C,'SLAB-ROWS'!A770)</f>
        <v>13.57</v>
      </c>
      <c r="L770" s="199" t="s">
        <v>399</v>
      </c>
      <c r="M770" s="205">
        <f>SUMIFS('SAGE IMPORT'!E:E,'SAGE IMPORT'!A:A,'SLAB-ROWS'!G770,'SAGE IMPORT'!B:B,'SLAB-ROWS'!H770,'SAGE IMPORT'!C:C,'SLAB-ROWS'!A770)</f>
        <v>13.57</v>
      </c>
      <c r="N770" s="199" t="s">
        <v>399</v>
      </c>
    </row>
    <row r="771" spans="1:14" x14ac:dyDescent="0.2">
      <c r="A771" s="183" t="s">
        <v>77</v>
      </c>
      <c r="B771" s="184" t="s">
        <v>139</v>
      </c>
      <c r="C771" s="184"/>
      <c r="D771" s="185" t="str">
        <f t="shared" si="64"/>
        <v>****</v>
      </c>
      <c r="E771" s="185">
        <f t="shared" si="65"/>
        <v>45</v>
      </c>
      <c r="F771" s="185"/>
      <c r="G771" s="185" t="str">
        <f t="shared" si="66"/>
        <v>PLAN 1</v>
      </c>
      <c r="H771" s="186" t="str">
        <f t="shared" si="67"/>
        <v>ELV AC</v>
      </c>
      <c r="I771" s="197">
        <f>SUMIFS('SAGE IMPORT'!Y:Y,'SAGE IMPORT'!A:A,'SLAB-ROWS'!G771,'SAGE IMPORT'!B:B,'SLAB-ROWS'!H771,'SAGE IMPORT'!C:C,'SLAB-ROWS'!A771)</f>
        <v>0</v>
      </c>
      <c r="J771" s="198">
        <f>SUMIFS('SAGE IMPORT'!K:K,'SAGE IMPORT'!A:A,'SLAB-ROWS'!G771,'SAGE IMPORT'!B:B,'SLAB-ROWS'!H771,'SAGE IMPORT'!C:C,'SLAB-ROWS'!A771)</f>
        <v>0</v>
      </c>
      <c r="K771" s="199">
        <f>SUMIFS('SAGE IMPORT'!Q:Q,'SAGE IMPORT'!A:A,'SLAB-ROWS'!G771,'SAGE IMPORT'!B:B,'SLAB-ROWS'!H771,'SAGE IMPORT'!C:C,'SLAB-ROWS'!A771)</f>
        <v>0</v>
      </c>
      <c r="L771" s="199" t="s">
        <v>399</v>
      </c>
      <c r="M771" s="205">
        <f>SUMIFS('SAGE IMPORT'!E:E,'SAGE IMPORT'!A:A,'SLAB-ROWS'!G771,'SAGE IMPORT'!B:B,'SLAB-ROWS'!H771,'SAGE IMPORT'!C:C,'SLAB-ROWS'!A771)</f>
        <v>0</v>
      </c>
      <c r="N771" s="199" t="s">
        <v>399</v>
      </c>
    </row>
    <row r="772" spans="1:14" x14ac:dyDescent="0.2">
      <c r="A772" s="183" t="s">
        <v>43</v>
      </c>
      <c r="B772" s="184" t="s">
        <v>141</v>
      </c>
      <c r="C772" s="184"/>
      <c r="D772" s="185" t="str">
        <f t="shared" si="64"/>
        <v>****</v>
      </c>
      <c r="E772" s="185">
        <f t="shared" si="65"/>
        <v>45</v>
      </c>
      <c r="F772" s="185"/>
      <c r="G772" s="185" t="str">
        <f t="shared" si="66"/>
        <v>PLAN 1</v>
      </c>
      <c r="H772" s="186" t="str">
        <f t="shared" si="67"/>
        <v>ELV AC</v>
      </c>
      <c r="I772" s="197">
        <f>SUMIFS('SAGE IMPORT'!Y:Y,'SAGE IMPORT'!A:A,'SLAB-ROWS'!G772,'SAGE IMPORT'!B:B,'SLAB-ROWS'!H772,'SAGE IMPORT'!C:C,'SLAB-ROWS'!A772)</f>
        <v>181</v>
      </c>
      <c r="J772" s="198">
        <f>SUMIFS('SAGE IMPORT'!K:K,'SAGE IMPORT'!A:A,'SLAB-ROWS'!G772,'SAGE IMPORT'!B:B,'SLAB-ROWS'!H772,'SAGE IMPORT'!C:C,'SLAB-ROWS'!A772)</f>
        <v>0</v>
      </c>
      <c r="K772" s="199">
        <f>SUMIFS('SAGE IMPORT'!Q:Q,'SAGE IMPORT'!A:A,'SLAB-ROWS'!G772,'SAGE IMPORT'!B:B,'SLAB-ROWS'!H772,'SAGE IMPORT'!C:C,'SLAB-ROWS'!A772)</f>
        <v>1.84</v>
      </c>
      <c r="L772" s="199" t="s">
        <v>391</v>
      </c>
      <c r="M772" s="205">
        <f>SUMIFS('SAGE IMPORT'!E:E,'SAGE IMPORT'!A:A,'SLAB-ROWS'!G772,'SAGE IMPORT'!B:B,'SLAB-ROWS'!H772,'SAGE IMPORT'!C:C,'SLAB-ROWS'!A772)</f>
        <v>2663.7</v>
      </c>
      <c r="N772" s="199" t="s">
        <v>391</v>
      </c>
    </row>
    <row r="773" spans="1:14" x14ac:dyDescent="0.2">
      <c r="A773" s="183"/>
      <c r="B773" s="184"/>
      <c r="C773" s="184"/>
      <c r="D773" s="185" t="str">
        <f t="shared" si="64"/>
        <v>****</v>
      </c>
      <c r="E773" s="185">
        <f t="shared" si="65"/>
        <v>45</v>
      </c>
      <c r="F773" s="185"/>
      <c r="G773" s="185" t="str">
        <f t="shared" si="66"/>
        <v>PLAN 1</v>
      </c>
      <c r="H773" s="186" t="str">
        <f t="shared" si="67"/>
        <v>ELV AC</v>
      </c>
      <c r="I773" s="197">
        <f>SUMIFS('SAGE IMPORT'!Y:Y,'SAGE IMPORT'!A:A,'SLAB-ROWS'!G773,'SAGE IMPORT'!B:B,'SLAB-ROWS'!H773,'SAGE IMPORT'!C:C,'SLAB-ROWS'!A773)</f>
        <v>0</v>
      </c>
      <c r="J773" s="198">
        <f>SUMIFS('SAGE IMPORT'!K:K,'SAGE IMPORT'!A:A,'SLAB-ROWS'!G773,'SAGE IMPORT'!B:B,'SLAB-ROWS'!H773,'SAGE IMPORT'!C:C,'SLAB-ROWS'!A773)</f>
        <v>0</v>
      </c>
      <c r="K773" s="199">
        <f>SUMIFS('SAGE IMPORT'!Q:Q,'SAGE IMPORT'!A:A,'SLAB-ROWS'!G773,'SAGE IMPORT'!B:B,'SLAB-ROWS'!H773,'SAGE IMPORT'!C:C,'SLAB-ROWS'!A773)</f>
        <v>0</v>
      </c>
      <c r="L773" s="199"/>
      <c r="M773" s="205">
        <f>SUMIFS('SAGE IMPORT'!E:E,'SAGE IMPORT'!A:A,'SLAB-ROWS'!G773,'SAGE IMPORT'!B:B,'SLAB-ROWS'!H773,'SAGE IMPORT'!C:C,'SLAB-ROWS'!A773)</f>
        <v>0</v>
      </c>
      <c r="N773" s="199"/>
    </row>
    <row r="774" spans="1:14" x14ac:dyDescent="0.2">
      <c r="A774" s="183" t="s">
        <v>44</v>
      </c>
      <c r="B774" s="184" t="s">
        <v>69</v>
      </c>
      <c r="C774" s="184"/>
      <c r="D774" s="185" t="str">
        <f t="shared" si="64"/>
        <v>****</v>
      </c>
      <c r="E774" s="185">
        <f t="shared" si="65"/>
        <v>45</v>
      </c>
      <c r="F774" s="185"/>
      <c r="G774" s="185" t="str">
        <f t="shared" si="66"/>
        <v>PLAN 1</v>
      </c>
      <c r="H774" s="186" t="str">
        <f t="shared" si="67"/>
        <v>ELV AC</v>
      </c>
      <c r="I774" s="197">
        <f>SUMIFS('SAGE IMPORT'!Y:Y,'SAGE IMPORT'!A:A,'SLAB-ROWS'!G774,'SAGE IMPORT'!B:B,'SLAB-ROWS'!H774,'SAGE IMPORT'!C:C,'SLAB-ROWS'!A774)</f>
        <v>913</v>
      </c>
      <c r="J774" s="198">
        <f>SUMIFS('SAGE IMPORT'!K:K,'SAGE IMPORT'!A:A,'SLAB-ROWS'!G774,'SAGE IMPORT'!B:B,'SLAB-ROWS'!H774,'SAGE IMPORT'!C:C,'SLAB-ROWS'!A774)</f>
        <v>38.049999999999997</v>
      </c>
      <c r="K774" s="199">
        <f>SUMIFS('SAGE IMPORT'!Q:Q,'SAGE IMPORT'!A:A,'SLAB-ROWS'!G774,'SAGE IMPORT'!B:B,'SLAB-ROWS'!H774,'SAGE IMPORT'!C:C,'SLAB-ROWS'!A774)</f>
        <v>0</v>
      </c>
      <c r="L774" s="199" t="s">
        <v>391</v>
      </c>
      <c r="M774" s="205">
        <f>SUMIFS('SAGE IMPORT'!E:E,'SAGE IMPORT'!A:A,'SLAB-ROWS'!G774,'SAGE IMPORT'!B:B,'SLAB-ROWS'!H774,'SAGE IMPORT'!C:C,'SLAB-ROWS'!A774)</f>
        <v>1331.85</v>
      </c>
      <c r="N774" s="199" t="s">
        <v>391</v>
      </c>
    </row>
    <row r="775" spans="1:14" x14ac:dyDescent="0.2">
      <c r="A775" s="183" t="s">
        <v>45</v>
      </c>
      <c r="B775" s="184" t="s">
        <v>46</v>
      </c>
      <c r="C775" s="184"/>
      <c r="D775" s="185" t="str">
        <f t="shared" si="64"/>
        <v>****</v>
      </c>
      <c r="E775" s="185">
        <f t="shared" si="65"/>
        <v>45</v>
      </c>
      <c r="F775" s="185"/>
      <c r="G775" s="185" t="str">
        <f t="shared" si="66"/>
        <v>PLAN 1</v>
      </c>
      <c r="H775" s="186" t="str">
        <f t="shared" si="67"/>
        <v>ELV AC</v>
      </c>
      <c r="I775" s="197">
        <f>SUMIFS('SAGE IMPORT'!Y:Y,'SAGE IMPORT'!A:A,'SLAB-ROWS'!G775,'SAGE IMPORT'!B:B,'SLAB-ROWS'!H775,'SAGE IMPORT'!C:C,'SLAB-ROWS'!A775)</f>
        <v>146</v>
      </c>
      <c r="J775" s="198">
        <f>SUMIFS('SAGE IMPORT'!K:K,'SAGE IMPORT'!A:A,'SLAB-ROWS'!G775,'SAGE IMPORT'!B:B,'SLAB-ROWS'!H775,'SAGE IMPORT'!C:C,'SLAB-ROWS'!A775)</f>
        <v>7.4</v>
      </c>
      <c r="K775" s="199">
        <f>SUMIFS('SAGE IMPORT'!Q:Q,'SAGE IMPORT'!A:A,'SLAB-ROWS'!G775,'SAGE IMPORT'!B:B,'SLAB-ROWS'!H775,'SAGE IMPORT'!C:C,'SLAB-ROWS'!A775)</f>
        <v>0</v>
      </c>
      <c r="L775" s="199" t="s">
        <v>391</v>
      </c>
      <c r="M775" s="205">
        <f>SUMIFS('SAGE IMPORT'!E:E,'SAGE IMPORT'!A:A,'SLAB-ROWS'!G775,'SAGE IMPORT'!B:B,'SLAB-ROWS'!H775,'SAGE IMPORT'!C:C,'SLAB-ROWS'!A775)</f>
        <v>1331.85</v>
      </c>
      <c r="N775" s="199" t="s">
        <v>391</v>
      </c>
    </row>
    <row r="776" spans="1:14" x14ac:dyDescent="0.2">
      <c r="A776" s="183" t="s">
        <v>142</v>
      </c>
      <c r="B776" s="184" t="s">
        <v>143</v>
      </c>
      <c r="C776" s="184"/>
      <c r="D776" s="185" t="str">
        <f t="shared" si="64"/>
        <v>****</v>
      </c>
      <c r="E776" s="185">
        <f t="shared" si="65"/>
        <v>45</v>
      </c>
      <c r="F776" s="185"/>
      <c r="G776" s="185" t="str">
        <f t="shared" si="66"/>
        <v>PLAN 1</v>
      </c>
      <c r="H776" s="186" t="str">
        <f t="shared" si="67"/>
        <v>ELV AC</v>
      </c>
      <c r="I776" s="197">
        <f>SUMIFS('SAGE IMPORT'!Y:Y,'SAGE IMPORT'!A:A,'SLAB-ROWS'!G776,'SAGE IMPORT'!B:B,'SLAB-ROWS'!H776,'SAGE IMPORT'!C:C,'SLAB-ROWS'!A776)</f>
        <v>0</v>
      </c>
      <c r="J776" s="198">
        <f>SUMIFS('SAGE IMPORT'!K:K,'SAGE IMPORT'!A:A,'SLAB-ROWS'!G776,'SAGE IMPORT'!B:B,'SLAB-ROWS'!H776,'SAGE IMPORT'!C:C,'SLAB-ROWS'!A776)</f>
        <v>0</v>
      </c>
      <c r="K776" s="199">
        <f>SUMIFS('SAGE IMPORT'!Q:Q,'SAGE IMPORT'!A:A,'SLAB-ROWS'!G776,'SAGE IMPORT'!B:B,'SLAB-ROWS'!H776,'SAGE IMPORT'!C:C,'SLAB-ROWS'!A776)</f>
        <v>0</v>
      </c>
      <c r="L776" s="199" t="s">
        <v>354</v>
      </c>
      <c r="M776" s="205">
        <f>SUMIFS('SAGE IMPORT'!E:E,'SAGE IMPORT'!A:A,'SLAB-ROWS'!G776,'SAGE IMPORT'!B:B,'SLAB-ROWS'!H776,'SAGE IMPORT'!C:C,'SLAB-ROWS'!A776)</f>
        <v>0</v>
      </c>
      <c r="N776" s="199" t="s">
        <v>354</v>
      </c>
    </row>
    <row r="777" spans="1:14" x14ac:dyDescent="0.2">
      <c r="A777" s="183" t="s">
        <v>144</v>
      </c>
      <c r="B777" s="184" t="s">
        <v>145</v>
      </c>
      <c r="C777" s="184"/>
      <c r="D777" s="185" t="str">
        <f t="shared" si="64"/>
        <v>****</v>
      </c>
      <c r="E777" s="185">
        <f t="shared" si="65"/>
        <v>45</v>
      </c>
      <c r="F777" s="185"/>
      <c r="G777" s="185" t="str">
        <f t="shared" si="66"/>
        <v>PLAN 1</v>
      </c>
      <c r="H777" s="186" t="str">
        <f t="shared" si="67"/>
        <v>ELV AC</v>
      </c>
      <c r="I777" s="197">
        <f>SUMIFS('SAGE IMPORT'!Y:Y,'SAGE IMPORT'!A:A,'SLAB-ROWS'!G777,'SAGE IMPORT'!B:B,'SLAB-ROWS'!H777,'SAGE IMPORT'!C:C,'SLAB-ROWS'!A777)</f>
        <v>0</v>
      </c>
      <c r="J777" s="198">
        <f>SUMIFS('SAGE IMPORT'!K:K,'SAGE IMPORT'!A:A,'SLAB-ROWS'!G777,'SAGE IMPORT'!B:B,'SLAB-ROWS'!H777,'SAGE IMPORT'!C:C,'SLAB-ROWS'!A777)</f>
        <v>0</v>
      </c>
      <c r="K777" s="199">
        <f>SUMIFS('SAGE IMPORT'!Q:Q,'SAGE IMPORT'!A:A,'SLAB-ROWS'!G777,'SAGE IMPORT'!B:B,'SLAB-ROWS'!H777,'SAGE IMPORT'!C:C,'SLAB-ROWS'!A777)</f>
        <v>0</v>
      </c>
      <c r="L777" s="199" t="s">
        <v>391</v>
      </c>
      <c r="M777" s="205">
        <f>SUMIFS('SAGE IMPORT'!E:E,'SAGE IMPORT'!A:A,'SLAB-ROWS'!G777,'SAGE IMPORT'!B:B,'SLAB-ROWS'!H777,'SAGE IMPORT'!C:C,'SLAB-ROWS'!A777)</f>
        <v>0</v>
      </c>
      <c r="N777" s="199" t="s">
        <v>391</v>
      </c>
    </row>
    <row r="778" spans="1:14" x14ac:dyDescent="0.2">
      <c r="A778" s="183" t="s">
        <v>47</v>
      </c>
      <c r="B778" s="184" t="s">
        <v>66</v>
      </c>
      <c r="C778" s="184"/>
      <c r="D778" s="185" t="str">
        <f t="shared" ref="D778:D789" si="68">D777</f>
        <v>****</v>
      </c>
      <c r="E778" s="185">
        <f t="shared" ref="E778:E789" si="69">E777</f>
        <v>45</v>
      </c>
      <c r="F778" s="185"/>
      <c r="G778" s="185" t="str">
        <f t="shared" ref="G778:G789" si="70">G777</f>
        <v>PLAN 1</v>
      </c>
      <c r="H778" s="186" t="str">
        <f t="shared" ref="H778:H789" si="71">H777</f>
        <v>ELV AC</v>
      </c>
      <c r="I778" s="197">
        <f>SUMIFS('SAGE IMPORT'!Y:Y,'SAGE IMPORT'!A:A,'SLAB-ROWS'!G778,'SAGE IMPORT'!B:B,'SLAB-ROWS'!H778,'SAGE IMPORT'!C:C,'SLAB-ROWS'!A778)</f>
        <v>6214</v>
      </c>
      <c r="J778" s="198">
        <f>SUMIFS('SAGE IMPORT'!K:K,'SAGE IMPORT'!A:A,'SLAB-ROWS'!G778,'SAGE IMPORT'!B:B,'SLAB-ROWS'!H778,'SAGE IMPORT'!C:C,'SLAB-ROWS'!A778)</f>
        <v>0</v>
      </c>
      <c r="K778" s="199">
        <f>SUMIFS('SAGE IMPORT'!Q:Q,'SAGE IMPORT'!A:A,'SLAB-ROWS'!G778,'SAGE IMPORT'!B:B,'SLAB-ROWS'!H778,'SAGE IMPORT'!C:C,'SLAB-ROWS'!A778)</f>
        <v>58.46</v>
      </c>
      <c r="L778" s="199" t="s">
        <v>395</v>
      </c>
      <c r="M778" s="205">
        <f>SUMIFS('SAGE IMPORT'!E:E,'SAGE IMPORT'!A:A,'SLAB-ROWS'!G778,'SAGE IMPORT'!B:B,'SLAB-ROWS'!H778,'SAGE IMPORT'!C:C,'SLAB-ROWS'!A778)</f>
        <v>58.46</v>
      </c>
      <c r="N778" s="199" t="s">
        <v>395</v>
      </c>
    </row>
    <row r="779" spans="1:14" x14ac:dyDescent="0.2">
      <c r="A779" s="183"/>
      <c r="B779" s="451" t="s">
        <v>622</v>
      </c>
      <c r="C779" s="452"/>
      <c r="D779" s="453"/>
      <c r="E779" s="453"/>
      <c r="F779" s="453"/>
      <c r="G779" s="453" t="str">
        <f t="shared" si="70"/>
        <v>PLAN 1</v>
      </c>
      <c r="H779" s="454" t="str">
        <f t="shared" si="71"/>
        <v>ELV AC</v>
      </c>
      <c r="I779" s="455"/>
      <c r="J779" s="456"/>
      <c r="K779" s="457">
        <f>SUMIFS('SAGE IMPORT'!Q:Q,'SAGE IMPORT'!A:A,'SLAB-ROWS'!G779,'SAGE IMPORT'!B:B,'SLAB-ROWS'!H779,'SAGE IMPORT'!D:D,'SLAB-ROWS'!B779)</f>
        <v>3.51</v>
      </c>
      <c r="L779" s="457" t="s">
        <v>395</v>
      </c>
      <c r="M779" s="458"/>
      <c r="N779" s="457"/>
    </row>
    <row r="780" spans="1:14" x14ac:dyDescent="0.2">
      <c r="A780" s="183" t="s">
        <v>48</v>
      </c>
      <c r="B780" s="184" t="s">
        <v>67</v>
      </c>
      <c r="C780" s="184"/>
      <c r="D780" s="185" t="str">
        <f>D778</f>
        <v>****</v>
      </c>
      <c r="E780" s="185">
        <f>E778</f>
        <v>45</v>
      </c>
      <c r="F780" s="185"/>
      <c r="G780" s="185" t="str">
        <f>G778</f>
        <v>PLAN 1</v>
      </c>
      <c r="H780" s="186" t="str">
        <f>H778</f>
        <v>ELV AC</v>
      </c>
      <c r="I780" s="197">
        <f>SUMIFS('SAGE IMPORT'!Y:Y,'SAGE IMPORT'!A:A,'SLAB-ROWS'!G780,'SAGE IMPORT'!B:B,'SLAB-ROWS'!H780,'SAGE IMPORT'!C:C,'SLAB-ROWS'!A780)</f>
        <v>38</v>
      </c>
      <c r="J780" s="198">
        <f>SUMIFS('SAGE IMPORT'!K:K,'SAGE IMPORT'!A:A,'SLAB-ROWS'!G780,'SAGE IMPORT'!B:B,'SLAB-ROWS'!H780,'SAGE IMPORT'!C:C,'SLAB-ROWS'!A780)</f>
        <v>0</v>
      </c>
      <c r="K780" s="199">
        <f>SUMIFS('SAGE IMPORT'!Q:Q,'SAGE IMPORT'!A:A,'SLAB-ROWS'!G780,'SAGE IMPORT'!B:B,'SLAB-ROWS'!H780,'SAGE IMPORT'!C:C,'SLAB-ROWS'!A780)</f>
        <v>5.33</v>
      </c>
      <c r="L780" s="199" t="s">
        <v>391</v>
      </c>
      <c r="M780" s="205">
        <f>SUMIFS('SAGE IMPORT'!E:E,'SAGE IMPORT'!A:A,'SLAB-ROWS'!G780,'SAGE IMPORT'!B:B,'SLAB-ROWS'!H780,'SAGE IMPORT'!C:C,'SLAB-ROWS'!A780)</f>
        <v>5.33</v>
      </c>
      <c r="N780" s="199" t="s">
        <v>391</v>
      </c>
    </row>
    <row r="781" spans="1:14" x14ac:dyDescent="0.2">
      <c r="A781" s="183" t="s">
        <v>146</v>
      </c>
      <c r="B781" s="184" t="s">
        <v>147</v>
      </c>
      <c r="C781" s="184"/>
      <c r="D781" s="185" t="str">
        <f t="shared" si="68"/>
        <v>****</v>
      </c>
      <c r="E781" s="185">
        <f t="shared" si="69"/>
        <v>45</v>
      </c>
      <c r="F781" s="185"/>
      <c r="G781" s="185" t="str">
        <f t="shared" si="70"/>
        <v>PLAN 1</v>
      </c>
      <c r="H781" s="186" t="str">
        <f t="shared" si="71"/>
        <v>ELV AC</v>
      </c>
      <c r="I781" s="197">
        <f>SUMIFS('SAGE IMPORT'!Y:Y,'SAGE IMPORT'!A:A,'SLAB-ROWS'!G781,'SAGE IMPORT'!B:B,'SLAB-ROWS'!H781,'SAGE IMPORT'!C:C,'SLAB-ROWS'!A781)</f>
        <v>0</v>
      </c>
      <c r="J781" s="198">
        <f>SUMIFS('SAGE IMPORT'!K:K,'SAGE IMPORT'!A:A,'SLAB-ROWS'!G781,'SAGE IMPORT'!B:B,'SLAB-ROWS'!H781,'SAGE IMPORT'!C:C,'SLAB-ROWS'!A781)</f>
        <v>0</v>
      </c>
      <c r="K781" s="199">
        <f>SUMIFS('SAGE IMPORT'!Q:Q,'SAGE IMPORT'!A:A,'SLAB-ROWS'!G781,'SAGE IMPORT'!B:B,'SLAB-ROWS'!H781,'SAGE IMPORT'!C:C,'SLAB-ROWS'!A781)</f>
        <v>0</v>
      </c>
      <c r="L781" s="199" t="s">
        <v>393</v>
      </c>
      <c r="M781" s="205">
        <f>SUMIFS('SAGE IMPORT'!E:E,'SAGE IMPORT'!A:A,'SLAB-ROWS'!G781,'SAGE IMPORT'!B:B,'SLAB-ROWS'!H781,'SAGE IMPORT'!C:C,'SLAB-ROWS'!A781)</f>
        <v>0</v>
      </c>
      <c r="N781" s="199" t="s">
        <v>393</v>
      </c>
    </row>
    <row r="782" spans="1:14" x14ac:dyDescent="0.2">
      <c r="A782" s="183" t="s">
        <v>148</v>
      </c>
      <c r="B782" s="184" t="s">
        <v>149</v>
      </c>
      <c r="C782" s="184"/>
      <c r="D782" s="185" t="str">
        <f t="shared" si="68"/>
        <v>****</v>
      </c>
      <c r="E782" s="185">
        <f t="shared" si="69"/>
        <v>45</v>
      </c>
      <c r="F782" s="185"/>
      <c r="G782" s="185" t="str">
        <f t="shared" si="70"/>
        <v>PLAN 1</v>
      </c>
      <c r="H782" s="186" t="str">
        <f t="shared" si="71"/>
        <v>ELV AC</v>
      </c>
      <c r="I782" s="197">
        <f>SUMIFS('SAGE IMPORT'!Y:Y,'SAGE IMPORT'!A:A,'SLAB-ROWS'!G782,'SAGE IMPORT'!B:B,'SLAB-ROWS'!H782,'SAGE IMPORT'!C:C,'SLAB-ROWS'!A782)</f>
        <v>0</v>
      </c>
      <c r="J782" s="198">
        <f>SUMIFS('SAGE IMPORT'!K:K,'SAGE IMPORT'!A:A,'SLAB-ROWS'!G782,'SAGE IMPORT'!B:B,'SLAB-ROWS'!H782,'SAGE IMPORT'!C:C,'SLAB-ROWS'!A782)</f>
        <v>0</v>
      </c>
      <c r="K782" s="199">
        <f>SUMIFS('SAGE IMPORT'!Q:Q,'SAGE IMPORT'!A:A,'SLAB-ROWS'!G782,'SAGE IMPORT'!B:B,'SLAB-ROWS'!H782,'SAGE IMPORT'!C:C,'SLAB-ROWS'!A782)</f>
        <v>0</v>
      </c>
      <c r="L782" s="199" t="s">
        <v>391</v>
      </c>
      <c r="M782" s="205">
        <f>SUMIFS('SAGE IMPORT'!E:E,'SAGE IMPORT'!A:A,'SLAB-ROWS'!G782,'SAGE IMPORT'!B:B,'SLAB-ROWS'!H782,'SAGE IMPORT'!C:C,'SLAB-ROWS'!A782)</f>
        <v>0</v>
      </c>
      <c r="N782" s="199" t="s">
        <v>391</v>
      </c>
    </row>
    <row r="783" spans="1:14" x14ac:dyDescent="0.2">
      <c r="A783" s="183" t="s">
        <v>150</v>
      </c>
      <c r="B783" s="184" t="s">
        <v>151</v>
      </c>
      <c r="C783" s="184"/>
      <c r="D783" s="185" t="str">
        <f t="shared" si="68"/>
        <v>****</v>
      </c>
      <c r="E783" s="185">
        <f t="shared" si="69"/>
        <v>45</v>
      </c>
      <c r="F783" s="185"/>
      <c r="G783" s="185" t="str">
        <f t="shared" si="70"/>
        <v>PLAN 1</v>
      </c>
      <c r="H783" s="186" t="str">
        <f t="shared" si="71"/>
        <v>ELV AC</v>
      </c>
      <c r="I783" s="197">
        <f>SUMIFS('SAGE IMPORT'!Y:Y,'SAGE IMPORT'!A:A,'SLAB-ROWS'!G783,'SAGE IMPORT'!B:B,'SLAB-ROWS'!H783,'SAGE IMPORT'!C:C,'SLAB-ROWS'!A783)</f>
        <v>0</v>
      </c>
      <c r="J783" s="198">
        <f>SUMIFS('SAGE IMPORT'!K:K,'SAGE IMPORT'!A:A,'SLAB-ROWS'!G783,'SAGE IMPORT'!B:B,'SLAB-ROWS'!H783,'SAGE IMPORT'!C:C,'SLAB-ROWS'!A783)</f>
        <v>0</v>
      </c>
      <c r="K783" s="199">
        <f>SUMIFS('SAGE IMPORT'!Q:Q,'SAGE IMPORT'!A:A,'SLAB-ROWS'!G783,'SAGE IMPORT'!B:B,'SLAB-ROWS'!H783,'SAGE IMPORT'!C:C,'SLAB-ROWS'!A783)</f>
        <v>0</v>
      </c>
      <c r="L783" s="199" t="s">
        <v>391</v>
      </c>
      <c r="M783" s="205">
        <f>SUMIFS('SAGE IMPORT'!E:E,'SAGE IMPORT'!A:A,'SLAB-ROWS'!G783,'SAGE IMPORT'!B:B,'SLAB-ROWS'!H783,'SAGE IMPORT'!C:C,'SLAB-ROWS'!A783)</f>
        <v>0</v>
      </c>
      <c r="N783" s="199" t="s">
        <v>391</v>
      </c>
    </row>
    <row r="784" spans="1:14" x14ac:dyDescent="0.2">
      <c r="A784" s="183" t="s">
        <v>55</v>
      </c>
      <c r="B784" s="184" t="s">
        <v>56</v>
      </c>
      <c r="C784" s="184"/>
      <c r="D784" s="185" t="str">
        <f t="shared" si="68"/>
        <v>****</v>
      </c>
      <c r="E784" s="185">
        <f t="shared" si="69"/>
        <v>45</v>
      </c>
      <c r="F784" s="185"/>
      <c r="G784" s="185" t="str">
        <f t="shared" si="70"/>
        <v>PLAN 1</v>
      </c>
      <c r="H784" s="186" t="str">
        <f t="shared" si="71"/>
        <v>ELV AC</v>
      </c>
      <c r="I784" s="197">
        <f>SUMIFS('SAGE IMPORT'!Y:Y,'SAGE IMPORT'!A:A,'SLAB-ROWS'!G784,'SAGE IMPORT'!B:B,'SLAB-ROWS'!H784,'SAGE IMPORT'!C:C,'SLAB-ROWS'!A784)</f>
        <v>380</v>
      </c>
      <c r="J784" s="198">
        <f>SUMIFS('SAGE IMPORT'!K:K,'SAGE IMPORT'!A:A,'SLAB-ROWS'!G784,'SAGE IMPORT'!B:B,'SLAB-ROWS'!H784,'SAGE IMPORT'!C:C,'SLAB-ROWS'!A784)</f>
        <v>0</v>
      </c>
      <c r="K784" s="199">
        <f>SUMIFS('SAGE IMPORT'!Q:Q,'SAGE IMPORT'!A:A,'SLAB-ROWS'!G784,'SAGE IMPORT'!B:B,'SLAB-ROWS'!H784,'SAGE IMPORT'!C:C,'SLAB-ROWS'!A784)</f>
        <v>0</v>
      </c>
      <c r="L784" s="199" t="s">
        <v>395</v>
      </c>
      <c r="M784" s="205">
        <f>SUMIFS('SAGE IMPORT'!E:E,'SAGE IMPORT'!A:A,'SLAB-ROWS'!G784,'SAGE IMPORT'!B:B,'SLAB-ROWS'!H784,'SAGE IMPORT'!C:C,'SLAB-ROWS'!A784)</f>
        <v>58.46</v>
      </c>
      <c r="N784" s="199" t="s">
        <v>395</v>
      </c>
    </row>
    <row r="785" spans="1:14" x14ac:dyDescent="0.2">
      <c r="A785" s="183" t="s">
        <v>152</v>
      </c>
      <c r="B785" s="184" t="s">
        <v>153</v>
      </c>
      <c r="C785" s="184"/>
      <c r="D785" s="185" t="str">
        <f t="shared" si="68"/>
        <v>****</v>
      </c>
      <c r="E785" s="185">
        <f t="shared" si="69"/>
        <v>45</v>
      </c>
      <c r="F785" s="185"/>
      <c r="G785" s="185" t="str">
        <f t="shared" si="70"/>
        <v>PLAN 1</v>
      </c>
      <c r="H785" s="186" t="str">
        <f t="shared" si="71"/>
        <v>ELV AC</v>
      </c>
      <c r="I785" s="197">
        <f>SUMIFS('SAGE IMPORT'!Y:Y,'SAGE IMPORT'!A:A,'SLAB-ROWS'!G785,'SAGE IMPORT'!B:B,'SLAB-ROWS'!H785,'SAGE IMPORT'!C:C,'SLAB-ROWS'!A785)</f>
        <v>0</v>
      </c>
      <c r="J785" s="198">
        <f>SUMIFS('SAGE IMPORT'!K:K,'SAGE IMPORT'!A:A,'SLAB-ROWS'!G785,'SAGE IMPORT'!B:B,'SLAB-ROWS'!H785,'SAGE IMPORT'!C:C,'SLAB-ROWS'!A785)</f>
        <v>0</v>
      </c>
      <c r="K785" s="199">
        <f>SUMIFS('SAGE IMPORT'!Q:Q,'SAGE IMPORT'!A:A,'SLAB-ROWS'!G785,'SAGE IMPORT'!B:B,'SLAB-ROWS'!H785,'SAGE IMPORT'!C:C,'SLAB-ROWS'!A785)</f>
        <v>0</v>
      </c>
      <c r="L785" s="199" t="s">
        <v>399</v>
      </c>
      <c r="M785" s="205">
        <f>SUMIFS('SAGE IMPORT'!E:E,'SAGE IMPORT'!A:A,'SLAB-ROWS'!G785,'SAGE IMPORT'!B:B,'SLAB-ROWS'!H785,'SAGE IMPORT'!C:C,'SLAB-ROWS'!A785)</f>
        <v>0</v>
      </c>
      <c r="N785" s="199" t="s">
        <v>399</v>
      </c>
    </row>
    <row r="786" spans="1:14" x14ac:dyDescent="0.2">
      <c r="A786" s="183"/>
      <c r="B786" s="184"/>
      <c r="C786" s="184"/>
      <c r="D786" s="185" t="str">
        <f t="shared" si="68"/>
        <v>****</v>
      </c>
      <c r="E786" s="185">
        <f t="shared" si="69"/>
        <v>45</v>
      </c>
      <c r="F786" s="185"/>
      <c r="G786" s="185" t="str">
        <f t="shared" si="70"/>
        <v>PLAN 1</v>
      </c>
      <c r="H786" s="186" t="str">
        <f t="shared" si="71"/>
        <v>ELV AC</v>
      </c>
      <c r="I786" s="197">
        <f>SUMIFS('SAGE IMPORT'!Y:Y,'SAGE IMPORT'!A:A,'SLAB-ROWS'!G786,'SAGE IMPORT'!B:B,'SLAB-ROWS'!H786,'SAGE IMPORT'!C:C,'SLAB-ROWS'!A786)</f>
        <v>0</v>
      </c>
      <c r="J786" s="198">
        <f>SUMIFS('SAGE IMPORT'!K:K,'SAGE IMPORT'!A:A,'SLAB-ROWS'!G786,'SAGE IMPORT'!B:B,'SLAB-ROWS'!H786,'SAGE IMPORT'!C:C,'SLAB-ROWS'!A786)</f>
        <v>0</v>
      </c>
      <c r="K786" s="199">
        <f>SUMIFS('SAGE IMPORT'!Q:Q,'SAGE IMPORT'!A:A,'SLAB-ROWS'!G786,'SAGE IMPORT'!B:B,'SLAB-ROWS'!H786,'SAGE IMPORT'!C:C,'SLAB-ROWS'!A786)</f>
        <v>0</v>
      </c>
      <c r="L786" s="199"/>
      <c r="M786" s="205">
        <f>SUMIFS('SAGE IMPORT'!E:E,'SAGE IMPORT'!A:A,'SLAB-ROWS'!G786,'SAGE IMPORT'!B:B,'SLAB-ROWS'!H786,'SAGE IMPORT'!C:C,'SLAB-ROWS'!A786)</f>
        <v>0</v>
      </c>
      <c r="N786" s="199"/>
    </row>
    <row r="787" spans="1:14" x14ac:dyDescent="0.2">
      <c r="A787" s="183" t="s">
        <v>49</v>
      </c>
      <c r="B787" s="184" t="s">
        <v>50</v>
      </c>
      <c r="C787" s="184"/>
      <c r="D787" s="185" t="str">
        <f t="shared" si="68"/>
        <v>****</v>
      </c>
      <c r="E787" s="185">
        <f t="shared" si="69"/>
        <v>45</v>
      </c>
      <c r="F787" s="185"/>
      <c r="G787" s="185" t="str">
        <f t="shared" si="70"/>
        <v>PLAN 1</v>
      </c>
      <c r="H787" s="186" t="str">
        <f t="shared" si="71"/>
        <v>ELV AC</v>
      </c>
      <c r="I787" s="197">
        <f>SUMIFS('SAGE IMPORT'!Y:Y,'SAGE IMPORT'!A:A,'SLAB-ROWS'!G787,'SAGE IMPORT'!B:B,'SLAB-ROWS'!H787,'SAGE IMPORT'!C:C,'SLAB-ROWS'!A787)</f>
        <v>29</v>
      </c>
      <c r="J787" s="198">
        <f>SUMIFS('SAGE IMPORT'!K:K,'SAGE IMPORT'!A:A,'SLAB-ROWS'!G787,'SAGE IMPORT'!B:B,'SLAB-ROWS'!H787,'SAGE IMPORT'!C:C,'SLAB-ROWS'!A787)</f>
        <v>0.67</v>
      </c>
      <c r="K787" s="199">
        <f>SUMIFS('SAGE IMPORT'!Q:Q,'SAGE IMPORT'!A:A,'SLAB-ROWS'!G787,'SAGE IMPORT'!B:B,'SLAB-ROWS'!H787,'SAGE IMPORT'!C:C,'SLAB-ROWS'!A787)</f>
        <v>1331.85</v>
      </c>
      <c r="L787" s="199" t="s">
        <v>391</v>
      </c>
      <c r="M787" s="205">
        <f>SUMIFS('SAGE IMPORT'!E:E,'SAGE IMPORT'!A:A,'SLAB-ROWS'!G787,'SAGE IMPORT'!B:B,'SLAB-ROWS'!H787,'SAGE IMPORT'!C:C,'SLAB-ROWS'!A787)</f>
        <v>1331.85</v>
      </c>
      <c r="N787" s="199" t="s">
        <v>391</v>
      </c>
    </row>
    <row r="788" spans="1:14" x14ac:dyDescent="0.2">
      <c r="A788" s="183" t="s">
        <v>51</v>
      </c>
      <c r="B788" s="184" t="s">
        <v>52</v>
      </c>
      <c r="C788" s="184"/>
      <c r="D788" s="185" t="str">
        <f t="shared" si="68"/>
        <v>****</v>
      </c>
      <c r="E788" s="185">
        <f t="shared" si="69"/>
        <v>45</v>
      </c>
      <c r="F788" s="185"/>
      <c r="G788" s="185" t="str">
        <f t="shared" si="70"/>
        <v>PLAN 1</v>
      </c>
      <c r="H788" s="186" t="str">
        <f t="shared" si="71"/>
        <v>ELV AC</v>
      </c>
      <c r="I788" s="197">
        <f>SUMIFS('SAGE IMPORT'!Y:Y,'SAGE IMPORT'!A:A,'SLAB-ROWS'!G788,'SAGE IMPORT'!B:B,'SLAB-ROWS'!H788,'SAGE IMPORT'!C:C,'SLAB-ROWS'!A788)</f>
        <v>66</v>
      </c>
      <c r="J788" s="198">
        <f>SUMIFS('SAGE IMPORT'!K:K,'SAGE IMPORT'!A:A,'SLAB-ROWS'!G788,'SAGE IMPORT'!B:B,'SLAB-ROWS'!H788,'SAGE IMPORT'!C:C,'SLAB-ROWS'!A788)</f>
        <v>1.66</v>
      </c>
      <c r="K788" s="199">
        <f>SUMIFS('SAGE IMPORT'!Q:Q,'SAGE IMPORT'!A:A,'SLAB-ROWS'!G788,'SAGE IMPORT'!B:B,'SLAB-ROWS'!H788,'SAGE IMPORT'!C:C,'SLAB-ROWS'!A788)</f>
        <v>1331.85</v>
      </c>
      <c r="L788" s="199" t="s">
        <v>391</v>
      </c>
      <c r="M788" s="205">
        <f>SUMIFS('SAGE IMPORT'!E:E,'SAGE IMPORT'!A:A,'SLAB-ROWS'!G788,'SAGE IMPORT'!B:B,'SLAB-ROWS'!H788,'SAGE IMPORT'!C:C,'SLAB-ROWS'!A788)</f>
        <v>1331.85</v>
      </c>
      <c r="N788" s="199" t="s">
        <v>391</v>
      </c>
    </row>
    <row r="789" spans="1:14" x14ac:dyDescent="0.2">
      <c r="A789" s="183" t="s">
        <v>53</v>
      </c>
      <c r="B789" s="184" t="s">
        <v>54</v>
      </c>
      <c r="C789" s="184"/>
      <c r="D789" s="185" t="str">
        <f t="shared" si="68"/>
        <v>****</v>
      </c>
      <c r="E789" s="185">
        <f t="shared" si="69"/>
        <v>45</v>
      </c>
      <c r="F789" s="185"/>
      <c r="G789" s="185" t="str">
        <f t="shared" si="70"/>
        <v>PLAN 1</v>
      </c>
      <c r="H789" s="186" t="str">
        <f t="shared" si="71"/>
        <v>ELV AC</v>
      </c>
      <c r="I789" s="197">
        <f>SUMIFS('SAGE IMPORT'!Y:Y,'SAGE IMPORT'!A:A,'SLAB-ROWS'!G789,'SAGE IMPORT'!B:B,'SLAB-ROWS'!H789,'SAGE IMPORT'!C:C,'SLAB-ROWS'!A789)</f>
        <v>29</v>
      </c>
      <c r="J789" s="198">
        <f>SUMIFS('SAGE IMPORT'!K:K,'SAGE IMPORT'!A:A,'SLAB-ROWS'!G789,'SAGE IMPORT'!B:B,'SLAB-ROWS'!H789,'SAGE IMPORT'!C:C,'SLAB-ROWS'!A789)</f>
        <v>0.67</v>
      </c>
      <c r="K789" s="199">
        <f>SUMIFS('SAGE IMPORT'!Q:Q,'SAGE IMPORT'!A:A,'SLAB-ROWS'!G789,'SAGE IMPORT'!B:B,'SLAB-ROWS'!H789,'SAGE IMPORT'!C:C,'SLAB-ROWS'!A789)</f>
        <v>1331.85</v>
      </c>
      <c r="L789" s="199" t="s">
        <v>391</v>
      </c>
      <c r="M789" s="205">
        <f>SUMIFS('SAGE IMPORT'!E:E,'SAGE IMPORT'!A:A,'SLAB-ROWS'!G789,'SAGE IMPORT'!B:B,'SLAB-ROWS'!H789,'SAGE IMPORT'!C:C,'SLAB-ROWS'!A789)</f>
        <v>1331.85</v>
      </c>
      <c r="N789" s="199" t="s">
        <v>391</v>
      </c>
    </row>
    <row r="790" spans="1:14" x14ac:dyDescent="0.2">
      <c r="A790" s="183"/>
      <c r="B790" s="184"/>
      <c r="C790" s="184"/>
      <c r="D790" s="184"/>
      <c r="E790" s="184"/>
      <c r="F790" s="184"/>
      <c r="G790" s="184"/>
      <c r="H790" s="184"/>
      <c r="I790" s="197">
        <f>SUMIFS('SAGE IMPORT'!Y:Y,'SAGE IMPORT'!A:A,'SLAB-ROWS'!G790,'SAGE IMPORT'!B:B,'SLAB-ROWS'!H790,'SAGE IMPORT'!C:C,'SLAB-ROWS'!A790)</f>
        <v>0</v>
      </c>
      <c r="J790" s="198">
        <f>SUMIFS('SAGE IMPORT'!K:K,'SAGE IMPORT'!A:A,'SLAB-ROWS'!G790,'SAGE IMPORT'!B:B,'SLAB-ROWS'!H790,'SAGE IMPORT'!C:C,'SLAB-ROWS'!A790)</f>
        <v>0</v>
      </c>
      <c r="K790" s="199">
        <f>SUMIFS('SAGE IMPORT'!Q:Q,'SAGE IMPORT'!A:A,'SLAB-ROWS'!G790,'SAGE IMPORT'!B:B,'SLAB-ROWS'!H790,'SAGE IMPORT'!C:C,'SLAB-ROWS'!A790)</f>
        <v>0</v>
      </c>
      <c r="L790" s="199"/>
      <c r="M790" s="205">
        <f>SUMIFS('SAGE IMPORT'!E:E,'SAGE IMPORT'!A:A,'SLAB-ROWS'!G790,'SAGE IMPORT'!B:B,'SLAB-ROWS'!H790,'SAGE IMPORT'!C:C,'SLAB-ROWS'!A790)</f>
        <v>0</v>
      </c>
      <c r="N790" s="199"/>
    </row>
    <row r="791" spans="1:14" ht="12" x14ac:dyDescent="0.25">
      <c r="C791" s="200" t="s">
        <v>74</v>
      </c>
      <c r="D791" s="200"/>
      <c r="E791" s="200"/>
      <c r="F791" s="200"/>
      <c r="G791" s="200"/>
      <c r="H791" s="200"/>
      <c r="I791" s="201">
        <f>SUM(I707:I790)</f>
        <v>13001</v>
      </c>
      <c r="J791" s="202"/>
      <c r="K791" s="202"/>
      <c r="L791" s="202"/>
      <c r="M791" s="205">
        <f>SUMIFS('SAGE IMPORT'!E:E,'SAGE IMPORT'!A:A,'SLAB-ROWS'!G791,'SAGE IMPORT'!B:B,'SLAB-ROWS'!H791,'SAGE IMPORT'!C:C,'SLAB-ROWS'!A791)</f>
        <v>0</v>
      </c>
      <c r="N791" s="202"/>
    </row>
    <row r="792" spans="1:14" ht="12" x14ac:dyDescent="0.25">
      <c r="C792" s="200" t="s">
        <v>75</v>
      </c>
      <c r="D792" s="200"/>
      <c r="E792" s="200"/>
      <c r="F792" s="200"/>
      <c r="G792" s="200"/>
      <c r="H792" s="200"/>
      <c r="I792" s="203">
        <f>SUMIFS('SAGE IMPORT'!Y:Y,'SAGE IMPORT'!A:A,'SLAB-ROWS'!G706,'SAGE IMPORT'!B:B,'SLAB-ROWS'!H706)-I791</f>
        <v>0</v>
      </c>
      <c r="J792" s="202"/>
      <c r="K792" s="202"/>
      <c r="L792" s="202"/>
      <c r="M792" s="205">
        <f>SUMIFS('SAGE IMPORT'!E:E,'SAGE IMPORT'!A:A,'SLAB-ROWS'!G792,'SAGE IMPORT'!B:B,'SLAB-ROWS'!H792,'SAGE IMPORT'!C:C,'SLAB-ROWS'!A792)</f>
        <v>0</v>
      </c>
      <c r="N792" s="202"/>
    </row>
    <row r="793" spans="1:14" ht="21.75" customHeight="1" x14ac:dyDescent="0.2">
      <c r="D793" s="191" t="s">
        <v>359</v>
      </c>
      <c r="E793" s="190" t="s">
        <v>358</v>
      </c>
      <c r="F793" s="190"/>
      <c r="G793" s="191" t="s">
        <v>159</v>
      </c>
      <c r="H793" s="192" t="s">
        <v>357</v>
      </c>
      <c r="I793" s="194" t="s">
        <v>383</v>
      </c>
      <c r="J793" s="194" t="s">
        <v>356</v>
      </c>
      <c r="K793" s="194" t="s">
        <v>355</v>
      </c>
      <c r="L793" s="194"/>
      <c r="M793" s="194" t="s">
        <v>394</v>
      </c>
      <c r="N793" s="194"/>
    </row>
    <row r="794" spans="1:14" x14ac:dyDescent="0.2">
      <c r="D794" s="195" t="str">
        <f>'START-SLABS'!A18</f>
        <v>****</v>
      </c>
      <c r="E794" s="195">
        <f>'START-SLABS'!C18</f>
        <v>0</v>
      </c>
      <c r="F794" s="195">
        <f>'START-SLABS'!D18</f>
        <v>0</v>
      </c>
      <c r="G794" s="195">
        <f>'START-SLABS'!F18</f>
        <v>0</v>
      </c>
      <c r="H794" s="195">
        <f>'START-SLABS'!G18</f>
        <v>0</v>
      </c>
      <c r="I794" s="196"/>
      <c r="J794" s="196"/>
      <c r="K794" s="196"/>
      <c r="L794" s="196"/>
      <c r="M794" s="196"/>
      <c r="N794" s="196"/>
    </row>
    <row r="795" spans="1:14" x14ac:dyDescent="0.2">
      <c r="A795" s="183" t="s">
        <v>16</v>
      </c>
      <c r="B795" s="184" t="s">
        <v>17</v>
      </c>
      <c r="C795" s="184"/>
      <c r="D795" s="185" t="str">
        <f>D794</f>
        <v>****</v>
      </c>
      <c r="E795" s="185">
        <f>E794</f>
        <v>0</v>
      </c>
      <c r="F795" s="185"/>
      <c r="G795" s="185">
        <f>G794</f>
        <v>0</v>
      </c>
      <c r="H795" s="186">
        <f>H794</f>
        <v>0</v>
      </c>
      <c r="I795" s="197">
        <f>SUMIFS('SAGE IMPORT'!Y:Y,'SAGE IMPORT'!A:A,'SLAB-ROWS'!G795,'SAGE IMPORT'!B:B,'SLAB-ROWS'!H795,'SAGE IMPORT'!C:C,'SLAB-ROWS'!A795)</f>
        <v>0</v>
      </c>
      <c r="J795" s="198">
        <f>SUMIFS('SAGE IMPORT'!K:K,'SAGE IMPORT'!A:A,'SLAB-ROWS'!G795,'SAGE IMPORT'!B:B,'SLAB-ROWS'!H795,'SAGE IMPORT'!C:C,'SLAB-ROWS'!A795)</f>
        <v>0</v>
      </c>
      <c r="K795" s="199">
        <f>SUMIFS('SAGE IMPORT'!Q:Q,'SAGE IMPORT'!A:A,'SLAB-ROWS'!G795,'SAGE IMPORT'!B:B,'SLAB-ROWS'!H795,'SAGE IMPORT'!C:C,'SLAB-ROWS'!A795)</f>
        <v>0</v>
      </c>
      <c r="L795" s="199" t="s">
        <v>391</v>
      </c>
      <c r="M795" s="205">
        <f>SUMIFS('SAGE IMPORT'!E:E,'SAGE IMPORT'!A:A,'SLAB-ROWS'!G795,'SAGE IMPORT'!B:B,'SLAB-ROWS'!H795,'SAGE IMPORT'!C:C,'SLAB-ROWS'!A795)</f>
        <v>0</v>
      </c>
      <c r="N795" s="199" t="s">
        <v>391</v>
      </c>
    </row>
    <row r="796" spans="1:14" x14ac:dyDescent="0.2">
      <c r="A796" s="183" t="s">
        <v>78</v>
      </c>
      <c r="B796" s="184" t="s">
        <v>81</v>
      </c>
      <c r="C796" s="184"/>
      <c r="D796" s="185" t="str">
        <f t="shared" ref="D796:D865" si="72">D795</f>
        <v>****</v>
      </c>
      <c r="E796" s="185">
        <f t="shared" ref="E796:E865" si="73">E795</f>
        <v>0</v>
      </c>
      <c r="F796" s="185"/>
      <c r="G796" s="185">
        <f t="shared" ref="G796:G865" si="74">G795</f>
        <v>0</v>
      </c>
      <c r="H796" s="186">
        <f t="shared" ref="H796:H865" si="75">H795</f>
        <v>0</v>
      </c>
      <c r="I796" s="197">
        <f>SUMIFS('SAGE IMPORT'!Y:Y,'SAGE IMPORT'!A:A,'SLAB-ROWS'!G796,'SAGE IMPORT'!B:B,'SLAB-ROWS'!H796,'SAGE IMPORT'!C:C,'SLAB-ROWS'!A796)</f>
        <v>0</v>
      </c>
      <c r="J796" s="198">
        <f>SUMIFS('SAGE IMPORT'!K:K,'SAGE IMPORT'!A:A,'SLAB-ROWS'!G796,'SAGE IMPORT'!B:B,'SLAB-ROWS'!H796,'SAGE IMPORT'!C:C,'SLAB-ROWS'!A796)</f>
        <v>0</v>
      </c>
      <c r="K796" s="199">
        <f>SUMIFS('SAGE IMPORT'!Q:Q,'SAGE IMPORT'!A:A,'SLAB-ROWS'!G796,'SAGE IMPORT'!B:B,'SLAB-ROWS'!H796,'SAGE IMPORT'!C:C,'SLAB-ROWS'!A796)</f>
        <v>0</v>
      </c>
      <c r="L796" s="199" t="s">
        <v>391</v>
      </c>
      <c r="M796" s="205">
        <f>SUMIFS('SAGE IMPORT'!E:E,'SAGE IMPORT'!A:A,'SLAB-ROWS'!G796,'SAGE IMPORT'!B:B,'SLAB-ROWS'!H796,'SAGE IMPORT'!C:C,'SLAB-ROWS'!A796)</f>
        <v>0</v>
      </c>
      <c r="N796" s="199" t="s">
        <v>391</v>
      </c>
    </row>
    <row r="797" spans="1:14" x14ac:dyDescent="0.2">
      <c r="A797" s="183" t="s">
        <v>79</v>
      </c>
      <c r="B797" s="184" t="s">
        <v>82</v>
      </c>
      <c r="C797" s="184"/>
      <c r="D797" s="185" t="str">
        <f t="shared" si="72"/>
        <v>****</v>
      </c>
      <c r="E797" s="185">
        <f t="shared" si="73"/>
        <v>0</v>
      </c>
      <c r="F797" s="185"/>
      <c r="G797" s="185">
        <f t="shared" si="74"/>
        <v>0</v>
      </c>
      <c r="H797" s="186">
        <f t="shared" si="75"/>
        <v>0</v>
      </c>
      <c r="I797" s="197">
        <f>SUMIFS('SAGE IMPORT'!Y:Y,'SAGE IMPORT'!A:A,'SLAB-ROWS'!G797,'SAGE IMPORT'!B:B,'SLAB-ROWS'!H797,'SAGE IMPORT'!C:C,'SLAB-ROWS'!A797)</f>
        <v>0</v>
      </c>
      <c r="J797" s="198">
        <f>SUMIFS('SAGE IMPORT'!K:K,'SAGE IMPORT'!A:A,'SLAB-ROWS'!G797,'SAGE IMPORT'!B:B,'SLAB-ROWS'!H797,'SAGE IMPORT'!C:C,'SLAB-ROWS'!A797)</f>
        <v>0</v>
      </c>
      <c r="K797" s="199">
        <f>SUMIFS('SAGE IMPORT'!Q:Q,'SAGE IMPORT'!A:A,'SLAB-ROWS'!G797,'SAGE IMPORT'!B:B,'SLAB-ROWS'!H797,'SAGE IMPORT'!C:C,'SLAB-ROWS'!A797)</f>
        <v>0</v>
      </c>
      <c r="L797" s="199" t="s">
        <v>391</v>
      </c>
      <c r="M797" s="205">
        <f>SUMIFS('SAGE IMPORT'!E:E,'SAGE IMPORT'!A:A,'SLAB-ROWS'!G797,'SAGE IMPORT'!B:B,'SLAB-ROWS'!H797,'SAGE IMPORT'!C:C,'SLAB-ROWS'!A797)</f>
        <v>0</v>
      </c>
      <c r="N797" s="199" t="s">
        <v>391</v>
      </c>
    </row>
    <row r="798" spans="1:14" x14ac:dyDescent="0.2">
      <c r="A798" s="183" t="s">
        <v>80</v>
      </c>
      <c r="B798" s="184" t="s">
        <v>83</v>
      </c>
      <c r="C798" s="184"/>
      <c r="D798" s="185" t="str">
        <f t="shared" si="72"/>
        <v>****</v>
      </c>
      <c r="E798" s="185">
        <f t="shared" si="73"/>
        <v>0</v>
      </c>
      <c r="F798" s="185"/>
      <c r="G798" s="185">
        <f t="shared" si="74"/>
        <v>0</v>
      </c>
      <c r="H798" s="186">
        <f t="shared" si="75"/>
        <v>0</v>
      </c>
      <c r="I798" s="197">
        <f>SUMIFS('SAGE IMPORT'!Y:Y,'SAGE IMPORT'!A:A,'SLAB-ROWS'!G798,'SAGE IMPORT'!B:B,'SLAB-ROWS'!H798,'SAGE IMPORT'!C:C,'SLAB-ROWS'!A798)</f>
        <v>0</v>
      </c>
      <c r="J798" s="198">
        <f>SUMIFS('SAGE IMPORT'!K:K,'SAGE IMPORT'!A:A,'SLAB-ROWS'!G798,'SAGE IMPORT'!B:B,'SLAB-ROWS'!H798,'SAGE IMPORT'!C:C,'SLAB-ROWS'!A798)</f>
        <v>0</v>
      </c>
      <c r="K798" s="199">
        <f>SUMIFS('SAGE IMPORT'!Q:Q,'SAGE IMPORT'!A:A,'SLAB-ROWS'!G798,'SAGE IMPORT'!B:B,'SLAB-ROWS'!H798,'SAGE IMPORT'!C:C,'SLAB-ROWS'!A798)</f>
        <v>0</v>
      </c>
      <c r="L798" s="199" t="s">
        <v>391</v>
      </c>
      <c r="M798" s="205">
        <f>SUMIFS('SAGE IMPORT'!E:E,'SAGE IMPORT'!A:A,'SLAB-ROWS'!G798,'SAGE IMPORT'!B:B,'SLAB-ROWS'!H798,'SAGE IMPORT'!C:C,'SLAB-ROWS'!A798)</f>
        <v>0</v>
      </c>
      <c r="N798" s="199" t="s">
        <v>391</v>
      </c>
    </row>
    <row r="799" spans="1:14" x14ac:dyDescent="0.2">
      <c r="A799" s="183" t="s">
        <v>18</v>
      </c>
      <c r="B799" s="184" t="s">
        <v>19</v>
      </c>
      <c r="C799" s="184"/>
      <c r="D799" s="185" t="str">
        <f t="shared" si="72"/>
        <v>****</v>
      </c>
      <c r="E799" s="185">
        <f t="shared" si="73"/>
        <v>0</v>
      </c>
      <c r="F799" s="185"/>
      <c r="G799" s="185">
        <f t="shared" si="74"/>
        <v>0</v>
      </c>
      <c r="H799" s="186">
        <f t="shared" si="75"/>
        <v>0</v>
      </c>
      <c r="I799" s="197">
        <f>SUMIFS('SAGE IMPORT'!Y:Y,'SAGE IMPORT'!A:A,'SLAB-ROWS'!G799,'SAGE IMPORT'!B:B,'SLAB-ROWS'!H799,'SAGE IMPORT'!C:C,'SLAB-ROWS'!A799)</f>
        <v>0</v>
      </c>
      <c r="J799" s="198">
        <f>SUMIFS('SAGE IMPORT'!K:K,'SAGE IMPORT'!A:A,'SLAB-ROWS'!G799,'SAGE IMPORT'!B:B,'SLAB-ROWS'!H799,'SAGE IMPORT'!C:C,'SLAB-ROWS'!A799)</f>
        <v>0</v>
      </c>
      <c r="K799" s="199">
        <f>SUMIFS('SAGE IMPORT'!Q:Q,'SAGE IMPORT'!A:A,'SLAB-ROWS'!G799,'SAGE IMPORT'!B:B,'SLAB-ROWS'!H799,'SAGE IMPORT'!C:C,'SLAB-ROWS'!A799)</f>
        <v>0</v>
      </c>
      <c r="L799" s="199" t="s">
        <v>391</v>
      </c>
      <c r="M799" s="205">
        <f>SUMIFS('SAGE IMPORT'!E:E,'SAGE IMPORT'!A:A,'SLAB-ROWS'!G799,'SAGE IMPORT'!B:B,'SLAB-ROWS'!H799,'SAGE IMPORT'!C:C,'SLAB-ROWS'!A799)</f>
        <v>0</v>
      </c>
      <c r="N799" s="199" t="s">
        <v>391</v>
      </c>
    </row>
    <row r="800" spans="1:14" x14ac:dyDescent="0.2">
      <c r="A800" s="183"/>
      <c r="B800" s="184"/>
      <c r="C800" s="184"/>
      <c r="D800" s="185" t="str">
        <f t="shared" si="72"/>
        <v>****</v>
      </c>
      <c r="E800" s="185">
        <f t="shared" si="73"/>
        <v>0</v>
      </c>
      <c r="F800" s="185"/>
      <c r="G800" s="185">
        <f t="shared" si="74"/>
        <v>0</v>
      </c>
      <c r="H800" s="186">
        <f t="shared" si="75"/>
        <v>0</v>
      </c>
      <c r="I800" s="197">
        <f>SUMIFS('SAGE IMPORT'!Y:Y,'SAGE IMPORT'!A:A,'SLAB-ROWS'!G800,'SAGE IMPORT'!B:B,'SLAB-ROWS'!H800,'SAGE IMPORT'!C:C,'SLAB-ROWS'!A800)</f>
        <v>0</v>
      </c>
      <c r="J800" s="198">
        <f>SUMIFS('SAGE IMPORT'!K:K,'SAGE IMPORT'!A:A,'SLAB-ROWS'!G800,'SAGE IMPORT'!B:B,'SLAB-ROWS'!H800,'SAGE IMPORT'!C:C,'SLAB-ROWS'!A800)</f>
        <v>0</v>
      </c>
      <c r="K800" s="199">
        <f>SUMIFS('SAGE IMPORT'!Q:Q,'SAGE IMPORT'!A:A,'SLAB-ROWS'!G800,'SAGE IMPORT'!B:B,'SLAB-ROWS'!H800,'SAGE IMPORT'!C:C,'SLAB-ROWS'!A800)</f>
        <v>0</v>
      </c>
      <c r="L800" s="199"/>
      <c r="M800" s="205">
        <f>SUMIFS('SAGE IMPORT'!E:E,'SAGE IMPORT'!A:A,'SLAB-ROWS'!G800,'SAGE IMPORT'!B:B,'SLAB-ROWS'!H800,'SAGE IMPORT'!C:C,'SLAB-ROWS'!A800)</f>
        <v>0</v>
      </c>
      <c r="N800" s="199"/>
    </row>
    <row r="801" spans="1:14" x14ac:dyDescent="0.2">
      <c r="A801" s="183" t="s">
        <v>84</v>
      </c>
      <c r="B801" s="184" t="s">
        <v>85</v>
      </c>
      <c r="C801" s="184"/>
      <c r="D801" s="185" t="str">
        <f t="shared" si="72"/>
        <v>****</v>
      </c>
      <c r="E801" s="185">
        <f t="shared" si="73"/>
        <v>0</v>
      </c>
      <c r="F801" s="185"/>
      <c r="G801" s="185">
        <f t="shared" si="74"/>
        <v>0</v>
      </c>
      <c r="H801" s="186">
        <f t="shared" si="75"/>
        <v>0</v>
      </c>
      <c r="I801" s="197">
        <f>SUMIFS('SAGE IMPORT'!Y:Y,'SAGE IMPORT'!A:A,'SLAB-ROWS'!G801,'SAGE IMPORT'!B:B,'SLAB-ROWS'!H801,'SAGE IMPORT'!C:C,'SLAB-ROWS'!A801)</f>
        <v>0</v>
      </c>
      <c r="J801" s="198">
        <f>SUMIFS('SAGE IMPORT'!K:K,'SAGE IMPORT'!A:A,'SLAB-ROWS'!G801,'SAGE IMPORT'!B:B,'SLAB-ROWS'!H801,'SAGE IMPORT'!C:C,'SLAB-ROWS'!A801)</f>
        <v>0</v>
      </c>
      <c r="K801" s="199">
        <f>SUMIFS('SAGE IMPORT'!Q:Q,'SAGE IMPORT'!A:A,'SLAB-ROWS'!G801,'SAGE IMPORT'!B:B,'SLAB-ROWS'!H801,'SAGE IMPORT'!C:C,'SLAB-ROWS'!A801)</f>
        <v>0</v>
      </c>
      <c r="L801" s="199" t="s">
        <v>393</v>
      </c>
      <c r="M801" s="205">
        <f>SUMIFS('SAGE IMPORT'!E:E,'SAGE IMPORT'!A:A,'SLAB-ROWS'!G801,'SAGE IMPORT'!B:B,'SLAB-ROWS'!H801,'SAGE IMPORT'!C:C,'SLAB-ROWS'!A801)</f>
        <v>0</v>
      </c>
      <c r="N801" s="199" t="s">
        <v>393</v>
      </c>
    </row>
    <row r="802" spans="1:14" x14ac:dyDescent="0.2">
      <c r="A802" s="183" t="s">
        <v>20</v>
      </c>
      <c r="B802" s="184" t="s">
        <v>21</v>
      </c>
      <c r="C802" s="184"/>
      <c r="D802" s="185" t="str">
        <f t="shared" si="72"/>
        <v>****</v>
      </c>
      <c r="E802" s="185">
        <f t="shared" si="73"/>
        <v>0</v>
      </c>
      <c r="F802" s="185"/>
      <c r="G802" s="185">
        <f t="shared" si="74"/>
        <v>0</v>
      </c>
      <c r="H802" s="186">
        <f t="shared" si="75"/>
        <v>0</v>
      </c>
      <c r="I802" s="197">
        <f>SUMIFS('SAGE IMPORT'!Y:Y,'SAGE IMPORT'!A:A,'SLAB-ROWS'!G802,'SAGE IMPORT'!B:B,'SLAB-ROWS'!H802,'SAGE IMPORT'!C:C,'SLAB-ROWS'!A802)</f>
        <v>0</v>
      </c>
      <c r="J802" s="198">
        <f>SUMIFS('SAGE IMPORT'!K:K,'SAGE IMPORT'!A:A,'SLAB-ROWS'!G802,'SAGE IMPORT'!B:B,'SLAB-ROWS'!H802,'SAGE IMPORT'!C:C,'SLAB-ROWS'!A802)</f>
        <v>0</v>
      </c>
      <c r="K802" s="199">
        <f>SUMIFS('SAGE IMPORT'!Q:Q,'SAGE IMPORT'!A:A,'SLAB-ROWS'!G802,'SAGE IMPORT'!B:B,'SLAB-ROWS'!H802,'SAGE IMPORT'!C:C,'SLAB-ROWS'!A802)</f>
        <v>0</v>
      </c>
      <c r="L802" s="199" t="s">
        <v>354</v>
      </c>
      <c r="M802" s="205">
        <f>SUMIFS('SAGE IMPORT'!E:E,'SAGE IMPORT'!A:A,'SLAB-ROWS'!G802,'SAGE IMPORT'!B:B,'SLAB-ROWS'!H802,'SAGE IMPORT'!C:C,'SLAB-ROWS'!A802)</f>
        <v>0</v>
      </c>
      <c r="N802" s="199" t="s">
        <v>354</v>
      </c>
    </row>
    <row r="803" spans="1:14" x14ac:dyDescent="0.2">
      <c r="A803" s="183" t="s">
        <v>22</v>
      </c>
      <c r="B803" s="184" t="s">
        <v>58</v>
      </c>
      <c r="C803" s="184"/>
      <c r="D803" s="185" t="str">
        <f t="shared" si="72"/>
        <v>****</v>
      </c>
      <c r="E803" s="185">
        <f t="shared" si="73"/>
        <v>0</v>
      </c>
      <c r="F803" s="185"/>
      <c r="G803" s="185">
        <f t="shared" si="74"/>
        <v>0</v>
      </c>
      <c r="H803" s="186">
        <f t="shared" si="75"/>
        <v>0</v>
      </c>
      <c r="I803" s="197">
        <f>SUMIFS('SAGE IMPORT'!Y:Y,'SAGE IMPORT'!A:A,'SLAB-ROWS'!G803,'SAGE IMPORT'!B:B,'SLAB-ROWS'!H803,'SAGE IMPORT'!C:C,'SLAB-ROWS'!A803)</f>
        <v>0</v>
      </c>
      <c r="J803" s="198">
        <f>SUMIFS('SAGE IMPORT'!K:K,'SAGE IMPORT'!A:A,'SLAB-ROWS'!G803,'SAGE IMPORT'!B:B,'SLAB-ROWS'!H803,'SAGE IMPORT'!C:C,'SLAB-ROWS'!A803)</f>
        <v>0</v>
      </c>
      <c r="K803" s="199">
        <f>SUMIFS('SAGE IMPORT'!Q:Q,'SAGE IMPORT'!A:A,'SLAB-ROWS'!G803,'SAGE IMPORT'!B:B,'SLAB-ROWS'!H803,'SAGE IMPORT'!C:C,'SLAB-ROWS'!A803)</f>
        <v>0</v>
      </c>
      <c r="L803" s="199" t="s">
        <v>354</v>
      </c>
      <c r="M803" s="205">
        <f>SUMIFS('SAGE IMPORT'!E:E,'SAGE IMPORT'!A:A,'SLAB-ROWS'!G803,'SAGE IMPORT'!B:B,'SLAB-ROWS'!H803,'SAGE IMPORT'!C:C,'SLAB-ROWS'!A803)</f>
        <v>0</v>
      </c>
      <c r="N803" s="199" t="s">
        <v>354</v>
      </c>
    </row>
    <row r="804" spans="1:14" x14ac:dyDescent="0.2">
      <c r="A804" s="183"/>
      <c r="B804" s="184"/>
      <c r="C804" s="184"/>
      <c r="D804" s="185" t="str">
        <f t="shared" si="72"/>
        <v>****</v>
      </c>
      <c r="E804" s="185">
        <f t="shared" si="73"/>
        <v>0</v>
      </c>
      <c r="F804" s="185"/>
      <c r="G804" s="185">
        <f t="shared" si="74"/>
        <v>0</v>
      </c>
      <c r="H804" s="186">
        <f t="shared" si="75"/>
        <v>0</v>
      </c>
      <c r="I804" s="197">
        <f>SUMIFS('SAGE IMPORT'!Y:Y,'SAGE IMPORT'!A:A,'SLAB-ROWS'!G804,'SAGE IMPORT'!B:B,'SLAB-ROWS'!H804,'SAGE IMPORT'!C:C,'SLAB-ROWS'!A804)</f>
        <v>0</v>
      </c>
      <c r="J804" s="198">
        <f>SUMIFS('SAGE IMPORT'!K:K,'SAGE IMPORT'!A:A,'SLAB-ROWS'!G804,'SAGE IMPORT'!B:B,'SLAB-ROWS'!H804,'SAGE IMPORT'!C:C,'SLAB-ROWS'!A804)</f>
        <v>0</v>
      </c>
      <c r="K804" s="199">
        <f>SUMIFS('SAGE IMPORT'!Q:Q,'SAGE IMPORT'!A:A,'SLAB-ROWS'!G804,'SAGE IMPORT'!B:B,'SLAB-ROWS'!H804,'SAGE IMPORT'!C:C,'SLAB-ROWS'!A804)</f>
        <v>0</v>
      </c>
      <c r="L804" s="199"/>
      <c r="M804" s="205">
        <f>SUMIFS('SAGE IMPORT'!E:E,'SAGE IMPORT'!A:A,'SLAB-ROWS'!G804,'SAGE IMPORT'!B:B,'SLAB-ROWS'!H804,'SAGE IMPORT'!C:C,'SLAB-ROWS'!A804)</f>
        <v>0</v>
      </c>
      <c r="N804" s="199"/>
    </row>
    <row r="805" spans="1:14" x14ac:dyDescent="0.2">
      <c r="A805" s="183" t="s">
        <v>23</v>
      </c>
      <c r="B805" s="184" t="s">
        <v>105</v>
      </c>
      <c r="C805" s="184"/>
      <c r="D805" s="185" t="str">
        <f t="shared" si="72"/>
        <v>****</v>
      </c>
      <c r="E805" s="185">
        <f t="shared" si="73"/>
        <v>0</v>
      </c>
      <c r="F805" s="185"/>
      <c r="G805" s="185">
        <f t="shared" si="74"/>
        <v>0</v>
      </c>
      <c r="H805" s="186">
        <f t="shared" si="75"/>
        <v>0</v>
      </c>
      <c r="I805" s="197">
        <f>SUMIFS('SAGE IMPORT'!Y:Y,'SAGE IMPORT'!A:A,'SLAB-ROWS'!G805,'SAGE IMPORT'!B:B,'SLAB-ROWS'!H805,'SAGE IMPORT'!C:C,'SLAB-ROWS'!A805)</f>
        <v>0</v>
      </c>
      <c r="J805" s="198">
        <f>SUMIFS('SAGE IMPORT'!K:K,'SAGE IMPORT'!A:A,'SLAB-ROWS'!G805,'SAGE IMPORT'!B:B,'SLAB-ROWS'!H805,'SAGE IMPORT'!C:C,'SLAB-ROWS'!A805)</f>
        <v>0</v>
      </c>
      <c r="K805" s="199">
        <f>SUMIFS('SAGE IMPORT'!Q:Q,'SAGE IMPORT'!A:A,'SLAB-ROWS'!G805,'SAGE IMPORT'!B:B,'SLAB-ROWS'!H805,'SAGE IMPORT'!C:C,'SLAB-ROWS'!A805)</f>
        <v>0</v>
      </c>
      <c r="L805" s="199" t="s">
        <v>354</v>
      </c>
      <c r="M805" s="205">
        <f>SUMIFS('SAGE IMPORT'!E:E,'SAGE IMPORT'!A:A,'SLAB-ROWS'!G805,'SAGE IMPORT'!B:B,'SLAB-ROWS'!H805,'SAGE IMPORT'!C:C,'SLAB-ROWS'!A805)</f>
        <v>0</v>
      </c>
      <c r="N805" s="199" t="s">
        <v>354</v>
      </c>
    </row>
    <row r="806" spans="1:14" x14ac:dyDescent="0.2">
      <c r="A806" s="183" t="s">
        <v>100</v>
      </c>
      <c r="B806" s="184" t="s">
        <v>106</v>
      </c>
      <c r="C806" s="184"/>
      <c r="D806" s="185" t="str">
        <f t="shared" si="72"/>
        <v>****</v>
      </c>
      <c r="E806" s="185">
        <f t="shared" si="73"/>
        <v>0</v>
      </c>
      <c r="F806" s="185"/>
      <c r="G806" s="185">
        <f t="shared" si="74"/>
        <v>0</v>
      </c>
      <c r="H806" s="186">
        <f t="shared" si="75"/>
        <v>0</v>
      </c>
      <c r="I806" s="197">
        <f>SUMIFS('SAGE IMPORT'!Y:Y,'SAGE IMPORT'!A:A,'SLAB-ROWS'!G806,'SAGE IMPORT'!B:B,'SLAB-ROWS'!H806,'SAGE IMPORT'!C:C,'SLAB-ROWS'!A806)</f>
        <v>0</v>
      </c>
      <c r="J806" s="198">
        <f>SUMIFS('SAGE IMPORT'!K:K,'SAGE IMPORT'!A:A,'SLAB-ROWS'!G806,'SAGE IMPORT'!B:B,'SLAB-ROWS'!H806,'SAGE IMPORT'!C:C,'SLAB-ROWS'!A806)</f>
        <v>0</v>
      </c>
      <c r="K806" s="199">
        <f>SUMIFS('SAGE IMPORT'!Q:Q,'SAGE IMPORT'!A:A,'SLAB-ROWS'!G806,'SAGE IMPORT'!B:B,'SLAB-ROWS'!H806,'SAGE IMPORT'!C:C,'SLAB-ROWS'!A806)</f>
        <v>0</v>
      </c>
      <c r="L806" s="199" t="s">
        <v>354</v>
      </c>
      <c r="M806" s="205">
        <f>SUMIFS('SAGE IMPORT'!E:E,'SAGE IMPORT'!A:A,'SLAB-ROWS'!G806,'SAGE IMPORT'!B:B,'SLAB-ROWS'!H806,'SAGE IMPORT'!C:C,'SLAB-ROWS'!A806)</f>
        <v>0</v>
      </c>
      <c r="N806" s="199" t="s">
        <v>354</v>
      </c>
    </row>
    <row r="807" spans="1:14" x14ac:dyDescent="0.2">
      <c r="A807" s="183" t="s">
        <v>101</v>
      </c>
      <c r="B807" s="184" t="s">
        <v>107</v>
      </c>
      <c r="C807" s="184"/>
      <c r="D807" s="185" t="str">
        <f t="shared" si="72"/>
        <v>****</v>
      </c>
      <c r="E807" s="185">
        <f t="shared" si="73"/>
        <v>0</v>
      </c>
      <c r="F807" s="185"/>
      <c r="G807" s="185">
        <f t="shared" si="74"/>
        <v>0</v>
      </c>
      <c r="H807" s="186">
        <f t="shared" si="75"/>
        <v>0</v>
      </c>
      <c r="I807" s="197">
        <f>SUMIFS('SAGE IMPORT'!Y:Y,'SAGE IMPORT'!A:A,'SLAB-ROWS'!G807,'SAGE IMPORT'!B:B,'SLAB-ROWS'!H807,'SAGE IMPORT'!C:C,'SLAB-ROWS'!A807)</f>
        <v>0</v>
      </c>
      <c r="J807" s="198">
        <f>SUMIFS('SAGE IMPORT'!K:K,'SAGE IMPORT'!A:A,'SLAB-ROWS'!G807,'SAGE IMPORT'!B:B,'SLAB-ROWS'!H807,'SAGE IMPORT'!C:C,'SLAB-ROWS'!A807)</f>
        <v>0</v>
      </c>
      <c r="K807" s="199">
        <f>SUMIFS('SAGE IMPORT'!Q:Q,'SAGE IMPORT'!A:A,'SLAB-ROWS'!G807,'SAGE IMPORT'!B:B,'SLAB-ROWS'!H807,'SAGE IMPORT'!C:C,'SLAB-ROWS'!A807)</f>
        <v>0</v>
      </c>
      <c r="L807" s="199" t="s">
        <v>354</v>
      </c>
      <c r="M807" s="205">
        <f>SUMIFS('SAGE IMPORT'!E:E,'SAGE IMPORT'!A:A,'SLAB-ROWS'!G807,'SAGE IMPORT'!B:B,'SLAB-ROWS'!H807,'SAGE IMPORT'!C:C,'SLAB-ROWS'!A807)</f>
        <v>0</v>
      </c>
      <c r="N807" s="199" t="s">
        <v>354</v>
      </c>
    </row>
    <row r="808" spans="1:14" x14ac:dyDescent="0.2">
      <c r="A808" s="183" t="s">
        <v>102</v>
      </c>
      <c r="B808" s="184" t="s">
        <v>108</v>
      </c>
      <c r="C808" s="184"/>
      <c r="D808" s="185" t="str">
        <f t="shared" si="72"/>
        <v>****</v>
      </c>
      <c r="E808" s="185">
        <f t="shared" si="73"/>
        <v>0</v>
      </c>
      <c r="F808" s="185"/>
      <c r="G808" s="185">
        <f t="shared" si="74"/>
        <v>0</v>
      </c>
      <c r="H808" s="186">
        <f t="shared" si="75"/>
        <v>0</v>
      </c>
      <c r="I808" s="197">
        <f>SUMIFS('SAGE IMPORT'!Y:Y,'SAGE IMPORT'!A:A,'SLAB-ROWS'!G808,'SAGE IMPORT'!B:B,'SLAB-ROWS'!H808,'SAGE IMPORT'!C:C,'SLAB-ROWS'!A808)</f>
        <v>0</v>
      </c>
      <c r="J808" s="198">
        <f>SUMIFS('SAGE IMPORT'!K:K,'SAGE IMPORT'!A:A,'SLAB-ROWS'!G808,'SAGE IMPORT'!B:B,'SLAB-ROWS'!H808,'SAGE IMPORT'!C:C,'SLAB-ROWS'!A808)</f>
        <v>0</v>
      </c>
      <c r="K808" s="199">
        <f>SUMIFS('SAGE IMPORT'!Q:Q,'SAGE IMPORT'!A:A,'SLAB-ROWS'!G808,'SAGE IMPORT'!B:B,'SLAB-ROWS'!H808,'SAGE IMPORT'!C:C,'SLAB-ROWS'!A808)</f>
        <v>0</v>
      </c>
      <c r="L808" s="199" t="s">
        <v>395</v>
      </c>
      <c r="M808" s="205">
        <f>SUMIFS('SAGE IMPORT'!E:E,'SAGE IMPORT'!A:A,'SLAB-ROWS'!G808,'SAGE IMPORT'!B:B,'SLAB-ROWS'!H808,'SAGE IMPORT'!C:C,'SLAB-ROWS'!A808)</f>
        <v>0</v>
      </c>
      <c r="N808" s="199" t="s">
        <v>395</v>
      </c>
    </row>
    <row r="809" spans="1:14" x14ac:dyDescent="0.2">
      <c r="A809" s="183" t="s">
        <v>103</v>
      </c>
      <c r="B809" s="184" t="s">
        <v>110</v>
      </c>
      <c r="C809" s="184"/>
      <c r="D809" s="185" t="str">
        <f t="shared" si="72"/>
        <v>****</v>
      </c>
      <c r="E809" s="185">
        <f t="shared" si="73"/>
        <v>0</v>
      </c>
      <c r="F809" s="185"/>
      <c r="G809" s="185">
        <f t="shared" si="74"/>
        <v>0</v>
      </c>
      <c r="H809" s="186">
        <f t="shared" si="75"/>
        <v>0</v>
      </c>
      <c r="I809" s="197">
        <f>SUMIFS('SAGE IMPORT'!Y:Y,'SAGE IMPORT'!A:A,'SLAB-ROWS'!G809,'SAGE IMPORT'!B:B,'SLAB-ROWS'!H809,'SAGE IMPORT'!C:C,'SLAB-ROWS'!A809)</f>
        <v>0</v>
      </c>
      <c r="J809" s="198">
        <f>SUMIFS('SAGE IMPORT'!K:K,'SAGE IMPORT'!A:A,'SLAB-ROWS'!G809,'SAGE IMPORT'!B:B,'SLAB-ROWS'!H809,'SAGE IMPORT'!C:C,'SLAB-ROWS'!A809)</f>
        <v>0</v>
      </c>
      <c r="K809" s="199">
        <f>SUMIFS('SAGE IMPORT'!Q:Q,'SAGE IMPORT'!A:A,'SLAB-ROWS'!G809,'SAGE IMPORT'!B:B,'SLAB-ROWS'!H809,'SAGE IMPORT'!C:C,'SLAB-ROWS'!A809)</f>
        <v>0</v>
      </c>
      <c r="L809" s="199" t="s">
        <v>395</v>
      </c>
      <c r="M809" s="205">
        <f>SUMIFS('SAGE IMPORT'!E:E,'SAGE IMPORT'!A:A,'SLAB-ROWS'!G809,'SAGE IMPORT'!B:B,'SLAB-ROWS'!H809,'SAGE IMPORT'!C:C,'SLAB-ROWS'!A809)</f>
        <v>0</v>
      </c>
      <c r="N809" s="199" t="s">
        <v>395</v>
      </c>
    </row>
    <row r="810" spans="1:14" x14ac:dyDescent="0.2">
      <c r="A810" s="183" t="s">
        <v>104</v>
      </c>
      <c r="B810" s="184" t="s">
        <v>109</v>
      </c>
      <c r="C810" s="184"/>
      <c r="D810" s="185" t="str">
        <f t="shared" si="72"/>
        <v>****</v>
      </c>
      <c r="E810" s="185">
        <f t="shared" si="73"/>
        <v>0</v>
      </c>
      <c r="F810" s="185"/>
      <c r="G810" s="185">
        <f t="shared" si="74"/>
        <v>0</v>
      </c>
      <c r="H810" s="186">
        <f t="shared" si="75"/>
        <v>0</v>
      </c>
      <c r="I810" s="197">
        <f>SUMIFS('SAGE IMPORT'!Y:Y,'SAGE IMPORT'!A:A,'SLAB-ROWS'!G810,'SAGE IMPORT'!B:B,'SLAB-ROWS'!H810,'SAGE IMPORT'!C:C,'SLAB-ROWS'!A810)</f>
        <v>0</v>
      </c>
      <c r="J810" s="198">
        <f>SUMIFS('SAGE IMPORT'!K:K,'SAGE IMPORT'!A:A,'SLAB-ROWS'!G810,'SAGE IMPORT'!B:B,'SLAB-ROWS'!H810,'SAGE IMPORT'!C:C,'SLAB-ROWS'!A810)</f>
        <v>0</v>
      </c>
      <c r="K810" s="199">
        <f>SUMIFS('SAGE IMPORT'!Q:Q,'SAGE IMPORT'!A:A,'SLAB-ROWS'!G810,'SAGE IMPORT'!B:B,'SLAB-ROWS'!H810,'SAGE IMPORT'!C:C,'SLAB-ROWS'!A810)</f>
        <v>0</v>
      </c>
      <c r="L810" s="199" t="s">
        <v>354</v>
      </c>
      <c r="M810" s="205">
        <f>SUMIFS('SAGE IMPORT'!E:E,'SAGE IMPORT'!A:A,'SLAB-ROWS'!G810,'SAGE IMPORT'!B:B,'SLAB-ROWS'!H810,'SAGE IMPORT'!C:C,'SLAB-ROWS'!A810)</f>
        <v>0</v>
      </c>
      <c r="N810" s="199" t="s">
        <v>354</v>
      </c>
    </row>
    <row r="811" spans="1:14" x14ac:dyDescent="0.2">
      <c r="A811" s="183"/>
      <c r="B811" s="184"/>
      <c r="C811" s="184"/>
      <c r="D811" s="185" t="str">
        <f t="shared" si="72"/>
        <v>****</v>
      </c>
      <c r="E811" s="185">
        <f t="shared" si="73"/>
        <v>0</v>
      </c>
      <c r="F811" s="185"/>
      <c r="G811" s="185">
        <f t="shared" si="74"/>
        <v>0</v>
      </c>
      <c r="H811" s="186">
        <f t="shared" si="75"/>
        <v>0</v>
      </c>
      <c r="I811" s="197">
        <f>SUMIFS('SAGE IMPORT'!Y:Y,'SAGE IMPORT'!A:A,'SLAB-ROWS'!G811,'SAGE IMPORT'!B:B,'SLAB-ROWS'!H811,'SAGE IMPORT'!C:C,'SLAB-ROWS'!A811)</f>
        <v>0</v>
      </c>
      <c r="J811" s="198">
        <f>SUMIFS('SAGE IMPORT'!K:K,'SAGE IMPORT'!A:A,'SLAB-ROWS'!G811,'SAGE IMPORT'!B:B,'SLAB-ROWS'!H811,'SAGE IMPORT'!C:C,'SLAB-ROWS'!A811)</f>
        <v>0</v>
      </c>
      <c r="K811" s="199">
        <f>SUMIFS('SAGE IMPORT'!Q:Q,'SAGE IMPORT'!A:A,'SLAB-ROWS'!G811,'SAGE IMPORT'!B:B,'SLAB-ROWS'!H811,'SAGE IMPORT'!C:C,'SLAB-ROWS'!A811)</f>
        <v>0</v>
      </c>
      <c r="L811" s="199"/>
      <c r="M811" s="205">
        <f>SUMIFS('SAGE IMPORT'!E:E,'SAGE IMPORT'!A:A,'SLAB-ROWS'!G811,'SAGE IMPORT'!B:B,'SLAB-ROWS'!H811,'SAGE IMPORT'!C:C,'SLAB-ROWS'!A811)</f>
        <v>0</v>
      </c>
      <c r="N811" s="199"/>
    </row>
    <row r="812" spans="1:14" x14ac:dyDescent="0.2">
      <c r="A812" s="183" t="s">
        <v>24</v>
      </c>
      <c r="B812" s="184" t="s">
        <v>68</v>
      </c>
      <c r="C812" s="184"/>
      <c r="D812" s="185" t="str">
        <f t="shared" si="72"/>
        <v>****</v>
      </c>
      <c r="E812" s="185">
        <f t="shared" si="73"/>
        <v>0</v>
      </c>
      <c r="F812" s="185"/>
      <c r="G812" s="185">
        <f t="shared" si="74"/>
        <v>0</v>
      </c>
      <c r="H812" s="186">
        <f t="shared" si="75"/>
        <v>0</v>
      </c>
      <c r="I812" s="197">
        <f>SUMIFS('SAGE IMPORT'!Y:Y,'SAGE IMPORT'!A:A,'SLAB-ROWS'!G812,'SAGE IMPORT'!B:B,'SLAB-ROWS'!H812,'SAGE IMPORT'!C:C,'SLAB-ROWS'!A812)</f>
        <v>0</v>
      </c>
      <c r="J812" s="198">
        <f>SUMIFS('SAGE IMPORT'!K:K,'SAGE IMPORT'!A:A,'SLAB-ROWS'!G812,'SAGE IMPORT'!B:B,'SLAB-ROWS'!H812,'SAGE IMPORT'!C:C,'SLAB-ROWS'!A812)</f>
        <v>0</v>
      </c>
      <c r="K812" s="199">
        <f>SUMIFS('SAGE IMPORT'!Q:Q,'SAGE IMPORT'!A:A,'SLAB-ROWS'!G812,'SAGE IMPORT'!B:B,'SLAB-ROWS'!H812,'SAGE IMPORT'!C:C,'SLAB-ROWS'!A812)</f>
        <v>0</v>
      </c>
      <c r="L812" s="199" t="s">
        <v>392</v>
      </c>
      <c r="M812" s="205">
        <f>SUMIFS('SAGE IMPORT'!E:E,'SAGE IMPORT'!A:A,'SLAB-ROWS'!G812,'SAGE IMPORT'!B:B,'SLAB-ROWS'!H812,'SAGE IMPORT'!C:C,'SLAB-ROWS'!A812)</f>
        <v>0</v>
      </c>
      <c r="N812" s="199" t="s">
        <v>392</v>
      </c>
    </row>
    <row r="813" spans="1:14" x14ac:dyDescent="0.2">
      <c r="A813" s="183" t="s">
        <v>93</v>
      </c>
      <c r="B813" s="184" t="s">
        <v>86</v>
      </c>
      <c r="C813" s="184"/>
      <c r="D813" s="185" t="str">
        <f t="shared" si="72"/>
        <v>****</v>
      </c>
      <c r="E813" s="185">
        <f t="shared" si="73"/>
        <v>0</v>
      </c>
      <c r="F813" s="185"/>
      <c r="G813" s="185">
        <f t="shared" si="74"/>
        <v>0</v>
      </c>
      <c r="H813" s="186">
        <f t="shared" si="75"/>
        <v>0</v>
      </c>
      <c r="I813" s="197">
        <f>SUMIFS('SAGE IMPORT'!Y:Y,'SAGE IMPORT'!A:A,'SLAB-ROWS'!G813,'SAGE IMPORT'!B:B,'SLAB-ROWS'!H813,'SAGE IMPORT'!C:C,'SLAB-ROWS'!A813)</f>
        <v>0</v>
      </c>
      <c r="J813" s="198">
        <f>SUMIFS('SAGE IMPORT'!K:K,'SAGE IMPORT'!A:A,'SLAB-ROWS'!G813,'SAGE IMPORT'!B:B,'SLAB-ROWS'!H813,'SAGE IMPORT'!C:C,'SLAB-ROWS'!A813)</f>
        <v>0</v>
      </c>
      <c r="K813" s="199">
        <f>SUMIFS('SAGE IMPORT'!Q:Q,'SAGE IMPORT'!A:A,'SLAB-ROWS'!G813,'SAGE IMPORT'!B:B,'SLAB-ROWS'!H813,'SAGE IMPORT'!C:C,'SLAB-ROWS'!A813)</f>
        <v>0</v>
      </c>
      <c r="L813" s="199" t="s">
        <v>392</v>
      </c>
      <c r="M813" s="205">
        <f>SUMIFS('SAGE IMPORT'!E:E,'SAGE IMPORT'!A:A,'SLAB-ROWS'!G813,'SAGE IMPORT'!B:B,'SLAB-ROWS'!H813,'SAGE IMPORT'!C:C,'SLAB-ROWS'!A813)</f>
        <v>0</v>
      </c>
      <c r="N813" s="199" t="s">
        <v>392</v>
      </c>
    </row>
    <row r="814" spans="1:14" x14ac:dyDescent="0.2">
      <c r="A814" s="183" t="s">
        <v>94</v>
      </c>
      <c r="B814" s="184" t="s">
        <v>87</v>
      </c>
      <c r="C814" s="184"/>
      <c r="D814" s="185" t="str">
        <f t="shared" si="72"/>
        <v>****</v>
      </c>
      <c r="E814" s="185">
        <f t="shared" si="73"/>
        <v>0</v>
      </c>
      <c r="F814" s="185"/>
      <c r="G814" s="185">
        <f t="shared" si="74"/>
        <v>0</v>
      </c>
      <c r="H814" s="186">
        <f t="shared" si="75"/>
        <v>0</v>
      </c>
      <c r="I814" s="197">
        <f>SUMIFS('SAGE IMPORT'!Y:Y,'SAGE IMPORT'!A:A,'SLAB-ROWS'!G814,'SAGE IMPORT'!B:B,'SLAB-ROWS'!H814,'SAGE IMPORT'!C:C,'SLAB-ROWS'!A814)</f>
        <v>0</v>
      </c>
      <c r="J814" s="198">
        <f>SUMIFS('SAGE IMPORT'!K:K,'SAGE IMPORT'!A:A,'SLAB-ROWS'!G814,'SAGE IMPORT'!B:B,'SLAB-ROWS'!H814,'SAGE IMPORT'!C:C,'SLAB-ROWS'!A814)</f>
        <v>0</v>
      </c>
      <c r="K814" s="199">
        <f>SUMIFS('SAGE IMPORT'!Q:Q,'SAGE IMPORT'!A:A,'SLAB-ROWS'!G814,'SAGE IMPORT'!B:B,'SLAB-ROWS'!H814,'SAGE IMPORT'!C:C,'SLAB-ROWS'!A814)</f>
        <v>0</v>
      </c>
      <c r="L814" s="199" t="s">
        <v>392</v>
      </c>
      <c r="M814" s="205">
        <f>SUMIFS('SAGE IMPORT'!E:E,'SAGE IMPORT'!A:A,'SLAB-ROWS'!G814,'SAGE IMPORT'!B:B,'SLAB-ROWS'!H814,'SAGE IMPORT'!C:C,'SLAB-ROWS'!A814)</f>
        <v>0</v>
      </c>
      <c r="N814" s="199" t="s">
        <v>392</v>
      </c>
    </row>
    <row r="815" spans="1:14" x14ac:dyDescent="0.2">
      <c r="A815" s="183" t="s">
        <v>95</v>
      </c>
      <c r="B815" s="184" t="s">
        <v>88</v>
      </c>
      <c r="C815" s="184"/>
      <c r="D815" s="185" t="str">
        <f t="shared" si="72"/>
        <v>****</v>
      </c>
      <c r="E815" s="185">
        <f t="shared" si="73"/>
        <v>0</v>
      </c>
      <c r="F815" s="185"/>
      <c r="G815" s="185">
        <f t="shared" si="74"/>
        <v>0</v>
      </c>
      <c r="H815" s="186">
        <f t="shared" si="75"/>
        <v>0</v>
      </c>
      <c r="I815" s="197">
        <f>SUMIFS('SAGE IMPORT'!Y:Y,'SAGE IMPORT'!A:A,'SLAB-ROWS'!G815,'SAGE IMPORT'!B:B,'SLAB-ROWS'!H815,'SAGE IMPORT'!C:C,'SLAB-ROWS'!A815)</f>
        <v>0</v>
      </c>
      <c r="J815" s="198">
        <f>SUMIFS('SAGE IMPORT'!K:K,'SAGE IMPORT'!A:A,'SLAB-ROWS'!G815,'SAGE IMPORT'!B:B,'SLAB-ROWS'!H815,'SAGE IMPORT'!C:C,'SLAB-ROWS'!A815)</f>
        <v>0</v>
      </c>
      <c r="K815" s="199">
        <f>SUMIFS('SAGE IMPORT'!Q:Q,'SAGE IMPORT'!A:A,'SLAB-ROWS'!G815,'SAGE IMPORT'!B:B,'SLAB-ROWS'!H815,'SAGE IMPORT'!C:C,'SLAB-ROWS'!A815)</f>
        <v>0</v>
      </c>
      <c r="L815" s="199" t="s">
        <v>393</v>
      </c>
      <c r="M815" s="205">
        <f>SUMIFS('SAGE IMPORT'!E:E,'SAGE IMPORT'!A:A,'SLAB-ROWS'!G815,'SAGE IMPORT'!B:B,'SLAB-ROWS'!H815,'SAGE IMPORT'!C:C,'SLAB-ROWS'!A815)</f>
        <v>0</v>
      </c>
      <c r="N815" s="199" t="s">
        <v>393</v>
      </c>
    </row>
    <row r="816" spans="1:14" x14ac:dyDescent="0.2">
      <c r="A816" s="183" t="s">
        <v>96</v>
      </c>
      <c r="B816" s="184" t="s">
        <v>89</v>
      </c>
      <c r="C816" s="184"/>
      <c r="D816" s="185" t="str">
        <f t="shared" si="72"/>
        <v>****</v>
      </c>
      <c r="E816" s="185">
        <f t="shared" si="73"/>
        <v>0</v>
      </c>
      <c r="F816" s="185"/>
      <c r="G816" s="185">
        <f t="shared" si="74"/>
        <v>0</v>
      </c>
      <c r="H816" s="186">
        <f t="shared" si="75"/>
        <v>0</v>
      </c>
      <c r="I816" s="197">
        <f>SUMIFS('SAGE IMPORT'!Y:Y,'SAGE IMPORT'!A:A,'SLAB-ROWS'!G816,'SAGE IMPORT'!B:B,'SLAB-ROWS'!H816,'SAGE IMPORT'!C:C,'SLAB-ROWS'!A816)</f>
        <v>0</v>
      </c>
      <c r="J816" s="198">
        <f>SUMIFS('SAGE IMPORT'!K:K,'SAGE IMPORT'!A:A,'SLAB-ROWS'!G816,'SAGE IMPORT'!B:B,'SLAB-ROWS'!H816,'SAGE IMPORT'!C:C,'SLAB-ROWS'!A816)</f>
        <v>0</v>
      </c>
      <c r="K816" s="199">
        <f>SUMIFS('SAGE IMPORT'!Q:Q,'SAGE IMPORT'!A:A,'SLAB-ROWS'!G816,'SAGE IMPORT'!B:B,'SLAB-ROWS'!H816,'SAGE IMPORT'!C:C,'SLAB-ROWS'!A816)</f>
        <v>0</v>
      </c>
      <c r="L816" s="199" t="s">
        <v>396</v>
      </c>
      <c r="M816" s="205">
        <f>SUMIFS('SAGE IMPORT'!E:E,'SAGE IMPORT'!A:A,'SLAB-ROWS'!G816,'SAGE IMPORT'!B:B,'SLAB-ROWS'!H816,'SAGE IMPORT'!C:C,'SLAB-ROWS'!A816)</f>
        <v>0</v>
      </c>
      <c r="N816" s="199" t="s">
        <v>396</v>
      </c>
    </row>
    <row r="817" spans="1:14" x14ac:dyDescent="0.2">
      <c r="A817" s="183" t="s">
        <v>97</v>
      </c>
      <c r="B817" s="184" t="s">
        <v>90</v>
      </c>
      <c r="C817" s="184"/>
      <c r="D817" s="185" t="str">
        <f t="shared" si="72"/>
        <v>****</v>
      </c>
      <c r="E817" s="185">
        <f t="shared" si="73"/>
        <v>0</v>
      </c>
      <c r="F817" s="185"/>
      <c r="G817" s="185">
        <f t="shared" si="74"/>
        <v>0</v>
      </c>
      <c r="H817" s="186">
        <f t="shared" si="75"/>
        <v>0</v>
      </c>
      <c r="I817" s="197">
        <f>SUMIFS('SAGE IMPORT'!Y:Y,'SAGE IMPORT'!A:A,'SLAB-ROWS'!G817,'SAGE IMPORT'!B:B,'SLAB-ROWS'!H817,'SAGE IMPORT'!C:C,'SLAB-ROWS'!A817)</f>
        <v>0</v>
      </c>
      <c r="J817" s="198">
        <f>SUMIFS('SAGE IMPORT'!K:K,'SAGE IMPORT'!A:A,'SLAB-ROWS'!G817,'SAGE IMPORT'!B:B,'SLAB-ROWS'!H817,'SAGE IMPORT'!C:C,'SLAB-ROWS'!A817)</f>
        <v>0</v>
      </c>
      <c r="K817" s="199">
        <f>SUMIFS('SAGE IMPORT'!Q:Q,'SAGE IMPORT'!A:A,'SLAB-ROWS'!G817,'SAGE IMPORT'!B:B,'SLAB-ROWS'!H817,'SAGE IMPORT'!C:C,'SLAB-ROWS'!A817)</f>
        <v>0</v>
      </c>
      <c r="L817" s="199" t="s">
        <v>396</v>
      </c>
      <c r="M817" s="205">
        <f>SUMIFS('SAGE IMPORT'!E:E,'SAGE IMPORT'!A:A,'SLAB-ROWS'!G817,'SAGE IMPORT'!B:B,'SLAB-ROWS'!H817,'SAGE IMPORT'!C:C,'SLAB-ROWS'!A817)</f>
        <v>0</v>
      </c>
      <c r="N817" s="199" t="s">
        <v>396</v>
      </c>
    </row>
    <row r="818" spans="1:14" x14ac:dyDescent="0.2">
      <c r="A818" s="183" t="s">
        <v>98</v>
      </c>
      <c r="B818" s="184" t="s">
        <v>91</v>
      </c>
      <c r="C818" s="184"/>
      <c r="D818" s="185" t="str">
        <f t="shared" si="72"/>
        <v>****</v>
      </c>
      <c r="E818" s="185">
        <f t="shared" si="73"/>
        <v>0</v>
      </c>
      <c r="F818" s="185"/>
      <c r="G818" s="185">
        <f t="shared" si="74"/>
        <v>0</v>
      </c>
      <c r="H818" s="186">
        <f t="shared" si="75"/>
        <v>0</v>
      </c>
      <c r="I818" s="197">
        <f>SUMIFS('SAGE IMPORT'!Y:Y,'SAGE IMPORT'!A:A,'SLAB-ROWS'!G818,'SAGE IMPORT'!B:B,'SLAB-ROWS'!H818,'SAGE IMPORT'!C:C,'SLAB-ROWS'!A818)</f>
        <v>0</v>
      </c>
      <c r="J818" s="198">
        <f>SUMIFS('SAGE IMPORT'!K:K,'SAGE IMPORT'!A:A,'SLAB-ROWS'!G818,'SAGE IMPORT'!B:B,'SLAB-ROWS'!H818,'SAGE IMPORT'!C:C,'SLAB-ROWS'!A818)</f>
        <v>0</v>
      </c>
      <c r="K818" s="199">
        <f>SUMIFS('SAGE IMPORT'!Q:Q,'SAGE IMPORT'!A:A,'SLAB-ROWS'!G818,'SAGE IMPORT'!B:B,'SLAB-ROWS'!H818,'SAGE IMPORT'!C:C,'SLAB-ROWS'!A818)</f>
        <v>0</v>
      </c>
      <c r="L818" s="199" t="s">
        <v>393</v>
      </c>
      <c r="M818" s="205">
        <f>SUMIFS('SAGE IMPORT'!E:E,'SAGE IMPORT'!A:A,'SLAB-ROWS'!G818,'SAGE IMPORT'!B:B,'SLAB-ROWS'!H818,'SAGE IMPORT'!C:C,'SLAB-ROWS'!A818)</f>
        <v>0</v>
      </c>
      <c r="N818" s="199" t="s">
        <v>393</v>
      </c>
    </row>
    <row r="819" spans="1:14" x14ac:dyDescent="0.2">
      <c r="A819" s="183" t="s">
        <v>99</v>
      </c>
      <c r="B819" s="184" t="s">
        <v>92</v>
      </c>
      <c r="C819" s="184"/>
      <c r="D819" s="185" t="str">
        <f t="shared" si="72"/>
        <v>****</v>
      </c>
      <c r="E819" s="185">
        <f t="shared" si="73"/>
        <v>0</v>
      </c>
      <c r="F819" s="185"/>
      <c r="G819" s="185">
        <f t="shared" si="74"/>
        <v>0</v>
      </c>
      <c r="H819" s="186">
        <f t="shared" si="75"/>
        <v>0</v>
      </c>
      <c r="I819" s="197">
        <f>SUMIFS('SAGE IMPORT'!Y:Y,'SAGE IMPORT'!A:A,'SLAB-ROWS'!G819,'SAGE IMPORT'!B:B,'SLAB-ROWS'!H819,'SAGE IMPORT'!C:C,'SLAB-ROWS'!A819)</f>
        <v>0</v>
      </c>
      <c r="J819" s="198">
        <f>SUMIFS('SAGE IMPORT'!K:K,'SAGE IMPORT'!A:A,'SLAB-ROWS'!G819,'SAGE IMPORT'!B:B,'SLAB-ROWS'!H819,'SAGE IMPORT'!C:C,'SLAB-ROWS'!A819)</f>
        <v>0</v>
      </c>
      <c r="K819" s="199">
        <f>SUMIFS('SAGE IMPORT'!Q:Q,'SAGE IMPORT'!A:A,'SLAB-ROWS'!G819,'SAGE IMPORT'!B:B,'SLAB-ROWS'!H819,'SAGE IMPORT'!C:C,'SLAB-ROWS'!A819)</f>
        <v>0</v>
      </c>
      <c r="L819" s="199" t="s">
        <v>393</v>
      </c>
      <c r="M819" s="205">
        <f>SUMIFS('SAGE IMPORT'!E:E,'SAGE IMPORT'!A:A,'SLAB-ROWS'!G819,'SAGE IMPORT'!B:B,'SLAB-ROWS'!H819,'SAGE IMPORT'!C:C,'SLAB-ROWS'!A819)</f>
        <v>0</v>
      </c>
      <c r="N819" s="199" t="s">
        <v>393</v>
      </c>
    </row>
    <row r="820" spans="1:14" x14ac:dyDescent="0.2">
      <c r="A820" s="183" t="s">
        <v>25</v>
      </c>
      <c r="B820" s="184" t="s">
        <v>59</v>
      </c>
      <c r="C820" s="184"/>
      <c r="D820" s="185" t="str">
        <f t="shared" si="72"/>
        <v>****</v>
      </c>
      <c r="E820" s="185">
        <f t="shared" si="73"/>
        <v>0</v>
      </c>
      <c r="F820" s="185"/>
      <c r="G820" s="185">
        <f t="shared" si="74"/>
        <v>0</v>
      </c>
      <c r="H820" s="186">
        <f t="shared" si="75"/>
        <v>0</v>
      </c>
      <c r="I820" s="197">
        <f>SUMIFS('SAGE IMPORT'!Y:Y,'SAGE IMPORT'!A:A,'SLAB-ROWS'!G820,'SAGE IMPORT'!B:B,'SLAB-ROWS'!H820,'SAGE IMPORT'!C:C,'SLAB-ROWS'!A820)</f>
        <v>0</v>
      </c>
      <c r="J820" s="198">
        <f>SUMIFS('SAGE IMPORT'!K:K,'SAGE IMPORT'!A:A,'SLAB-ROWS'!G820,'SAGE IMPORT'!B:B,'SLAB-ROWS'!H820,'SAGE IMPORT'!C:C,'SLAB-ROWS'!A820)</f>
        <v>0</v>
      </c>
      <c r="K820" s="199">
        <f>SUMIFS('SAGE IMPORT'!Q:Q,'SAGE IMPORT'!A:A,'SLAB-ROWS'!G820,'SAGE IMPORT'!B:B,'SLAB-ROWS'!H820,'SAGE IMPORT'!C:C,'SLAB-ROWS'!A820)</f>
        <v>0</v>
      </c>
      <c r="L820" s="199" t="s">
        <v>397</v>
      </c>
      <c r="M820" s="205">
        <f>SUMIFS('SAGE IMPORT'!E:E,'SAGE IMPORT'!A:A,'SLAB-ROWS'!G820,'SAGE IMPORT'!B:B,'SLAB-ROWS'!H820,'SAGE IMPORT'!C:C,'SLAB-ROWS'!A820)</f>
        <v>0</v>
      </c>
      <c r="N820" s="199" t="s">
        <v>397</v>
      </c>
    </row>
    <row r="821" spans="1:14" x14ac:dyDescent="0.2">
      <c r="A821" s="183" t="s">
        <v>26</v>
      </c>
      <c r="B821" s="184" t="s">
        <v>60</v>
      </c>
      <c r="C821" s="184"/>
      <c r="D821" s="185" t="str">
        <f t="shared" si="72"/>
        <v>****</v>
      </c>
      <c r="E821" s="185">
        <f t="shared" si="73"/>
        <v>0</v>
      </c>
      <c r="F821" s="185"/>
      <c r="G821" s="185">
        <f t="shared" si="74"/>
        <v>0</v>
      </c>
      <c r="H821" s="186">
        <f t="shared" si="75"/>
        <v>0</v>
      </c>
      <c r="I821" s="197">
        <f>SUMIFS('SAGE IMPORT'!Y:Y,'SAGE IMPORT'!A:A,'SLAB-ROWS'!G821,'SAGE IMPORT'!B:B,'SLAB-ROWS'!H821,'SAGE IMPORT'!C:C,'SLAB-ROWS'!A821)</f>
        <v>0</v>
      </c>
      <c r="J821" s="198">
        <f>SUMIFS('SAGE IMPORT'!K:K,'SAGE IMPORT'!A:A,'SLAB-ROWS'!G821,'SAGE IMPORT'!B:B,'SLAB-ROWS'!H821,'SAGE IMPORT'!C:C,'SLAB-ROWS'!A821)</f>
        <v>0</v>
      </c>
      <c r="K821" s="199">
        <f>SUMIFS('SAGE IMPORT'!Q:Q,'SAGE IMPORT'!A:A,'SLAB-ROWS'!G821,'SAGE IMPORT'!B:B,'SLAB-ROWS'!H821,'SAGE IMPORT'!C:C,'SLAB-ROWS'!A821)</f>
        <v>0</v>
      </c>
      <c r="L821" s="199" t="s">
        <v>354</v>
      </c>
      <c r="M821" s="205">
        <f>SUMIFS('SAGE IMPORT'!E:E,'SAGE IMPORT'!A:A,'SLAB-ROWS'!G821,'SAGE IMPORT'!B:B,'SLAB-ROWS'!H821,'SAGE IMPORT'!C:C,'SLAB-ROWS'!A821)</f>
        <v>0</v>
      </c>
      <c r="N821" s="199" t="s">
        <v>354</v>
      </c>
    </row>
    <row r="822" spans="1:14" x14ac:dyDescent="0.2">
      <c r="A822" s="183"/>
      <c r="B822" s="184"/>
      <c r="C822" s="184"/>
      <c r="D822" s="185" t="str">
        <f t="shared" si="72"/>
        <v>****</v>
      </c>
      <c r="E822" s="185">
        <f t="shared" si="73"/>
        <v>0</v>
      </c>
      <c r="F822" s="185"/>
      <c r="G822" s="185">
        <f t="shared" si="74"/>
        <v>0</v>
      </c>
      <c r="H822" s="186">
        <f t="shared" si="75"/>
        <v>0</v>
      </c>
      <c r="I822" s="197">
        <f>SUMIFS('SAGE IMPORT'!Y:Y,'SAGE IMPORT'!A:A,'SLAB-ROWS'!G822,'SAGE IMPORT'!B:B,'SLAB-ROWS'!H822,'SAGE IMPORT'!C:C,'SLAB-ROWS'!A822)</f>
        <v>0</v>
      </c>
      <c r="J822" s="198">
        <f>SUMIFS('SAGE IMPORT'!K:K,'SAGE IMPORT'!A:A,'SLAB-ROWS'!G822,'SAGE IMPORT'!B:B,'SLAB-ROWS'!H822,'SAGE IMPORT'!C:C,'SLAB-ROWS'!A822)</f>
        <v>0</v>
      </c>
      <c r="K822" s="199">
        <f>SUMIFS('SAGE IMPORT'!Q:Q,'SAGE IMPORT'!A:A,'SLAB-ROWS'!G822,'SAGE IMPORT'!B:B,'SLAB-ROWS'!H822,'SAGE IMPORT'!C:C,'SLAB-ROWS'!A822)</f>
        <v>0</v>
      </c>
      <c r="L822" s="199"/>
      <c r="M822" s="205">
        <f>SUMIFS('SAGE IMPORT'!E:E,'SAGE IMPORT'!A:A,'SLAB-ROWS'!G822,'SAGE IMPORT'!B:B,'SLAB-ROWS'!H822,'SAGE IMPORT'!C:C,'SLAB-ROWS'!A822)</f>
        <v>0</v>
      </c>
      <c r="N822" s="199"/>
    </row>
    <row r="823" spans="1:14" x14ac:dyDescent="0.2">
      <c r="A823" s="183" t="s">
        <v>27</v>
      </c>
      <c r="B823" s="184" t="s">
        <v>28</v>
      </c>
      <c r="C823" s="184"/>
      <c r="D823" s="185" t="str">
        <f t="shared" si="72"/>
        <v>****</v>
      </c>
      <c r="E823" s="185">
        <f t="shared" si="73"/>
        <v>0</v>
      </c>
      <c r="F823" s="185"/>
      <c r="G823" s="185">
        <f t="shared" si="74"/>
        <v>0</v>
      </c>
      <c r="H823" s="186">
        <f t="shared" si="75"/>
        <v>0</v>
      </c>
      <c r="I823" s="197">
        <f>SUMIFS('SAGE IMPORT'!Y:Y,'SAGE IMPORT'!A:A,'SLAB-ROWS'!G823,'SAGE IMPORT'!B:B,'SLAB-ROWS'!H823,'SAGE IMPORT'!C:C,'SLAB-ROWS'!A823)</f>
        <v>0</v>
      </c>
      <c r="J823" s="198">
        <f>SUMIFS('SAGE IMPORT'!K:K,'SAGE IMPORT'!A:A,'SLAB-ROWS'!G823,'SAGE IMPORT'!B:B,'SLAB-ROWS'!H823,'SAGE IMPORT'!C:C,'SLAB-ROWS'!A823)</f>
        <v>0</v>
      </c>
      <c r="K823" s="199">
        <f>SUMIFS('SAGE IMPORT'!Q:Q,'SAGE IMPORT'!A:A,'SLAB-ROWS'!G823,'SAGE IMPORT'!B:B,'SLAB-ROWS'!H823,'SAGE IMPORT'!C:C,'SLAB-ROWS'!A823)</f>
        <v>0</v>
      </c>
      <c r="L823" s="199" t="s">
        <v>391</v>
      </c>
      <c r="M823" s="205">
        <f>SUMIFS('SAGE IMPORT'!E:E,'SAGE IMPORT'!A:A,'SLAB-ROWS'!G823,'SAGE IMPORT'!B:B,'SLAB-ROWS'!H823,'SAGE IMPORT'!C:C,'SLAB-ROWS'!A823)</f>
        <v>0</v>
      </c>
      <c r="N823" s="199" t="s">
        <v>391</v>
      </c>
    </row>
    <row r="824" spans="1:14" x14ac:dyDescent="0.2">
      <c r="A824" s="183" t="s">
        <v>111</v>
      </c>
      <c r="B824" s="184" t="s">
        <v>112</v>
      </c>
      <c r="C824" s="184"/>
      <c r="D824" s="185" t="str">
        <f t="shared" si="72"/>
        <v>****</v>
      </c>
      <c r="E824" s="185">
        <f t="shared" si="73"/>
        <v>0</v>
      </c>
      <c r="F824" s="185"/>
      <c r="G824" s="185">
        <f t="shared" si="74"/>
        <v>0</v>
      </c>
      <c r="H824" s="186">
        <f t="shared" si="75"/>
        <v>0</v>
      </c>
      <c r="I824" s="197">
        <f>SUMIFS('SAGE IMPORT'!Y:Y,'SAGE IMPORT'!A:A,'SLAB-ROWS'!G824,'SAGE IMPORT'!B:B,'SLAB-ROWS'!H824,'SAGE IMPORT'!C:C,'SLAB-ROWS'!A824)</f>
        <v>0</v>
      </c>
      <c r="J824" s="198">
        <f>SUMIFS('SAGE IMPORT'!K:K,'SAGE IMPORT'!A:A,'SLAB-ROWS'!G824,'SAGE IMPORT'!B:B,'SLAB-ROWS'!H824,'SAGE IMPORT'!C:C,'SLAB-ROWS'!A824)</f>
        <v>0</v>
      </c>
      <c r="K824" s="199">
        <f>SUMIFS('SAGE IMPORT'!Q:Q,'SAGE IMPORT'!A:A,'SLAB-ROWS'!G824,'SAGE IMPORT'!B:B,'SLAB-ROWS'!H824,'SAGE IMPORT'!C:C,'SLAB-ROWS'!A824)</f>
        <v>0</v>
      </c>
      <c r="L824" s="199" t="s">
        <v>393</v>
      </c>
      <c r="M824" s="205">
        <f>SUMIFS('SAGE IMPORT'!E:E,'SAGE IMPORT'!A:A,'SLAB-ROWS'!G824,'SAGE IMPORT'!B:B,'SLAB-ROWS'!H824,'SAGE IMPORT'!C:C,'SLAB-ROWS'!A824)</f>
        <v>0</v>
      </c>
      <c r="N824" s="199" t="s">
        <v>393</v>
      </c>
    </row>
    <row r="825" spans="1:14" x14ac:dyDescent="0.2">
      <c r="A825" s="183" t="s">
        <v>29</v>
      </c>
      <c r="B825" s="184" t="s">
        <v>30</v>
      </c>
      <c r="C825" s="184"/>
      <c r="D825" s="185" t="str">
        <f t="shared" si="72"/>
        <v>****</v>
      </c>
      <c r="E825" s="185">
        <f t="shared" si="73"/>
        <v>0</v>
      </c>
      <c r="F825" s="185"/>
      <c r="G825" s="185">
        <f t="shared" si="74"/>
        <v>0</v>
      </c>
      <c r="H825" s="186">
        <f t="shared" si="75"/>
        <v>0</v>
      </c>
      <c r="I825" s="197">
        <f>SUMIFS('SAGE IMPORT'!Y:Y,'SAGE IMPORT'!A:A,'SLAB-ROWS'!G825,'SAGE IMPORT'!B:B,'SLAB-ROWS'!H825,'SAGE IMPORT'!C:C,'SLAB-ROWS'!A825)</f>
        <v>0</v>
      </c>
      <c r="J825" s="198">
        <f>SUMIFS('SAGE IMPORT'!K:K,'SAGE IMPORT'!A:A,'SLAB-ROWS'!G825,'SAGE IMPORT'!B:B,'SLAB-ROWS'!H825,'SAGE IMPORT'!C:C,'SLAB-ROWS'!A825)</f>
        <v>0</v>
      </c>
      <c r="K825" s="199">
        <f>SUMIFS('SAGE IMPORT'!Q:Q,'SAGE IMPORT'!A:A,'SLAB-ROWS'!G825,'SAGE IMPORT'!B:B,'SLAB-ROWS'!H825,'SAGE IMPORT'!C:C,'SLAB-ROWS'!A825)</f>
        <v>0</v>
      </c>
      <c r="L825" s="199" t="s">
        <v>391</v>
      </c>
      <c r="M825" s="205">
        <f>SUMIFS('SAGE IMPORT'!E:E,'SAGE IMPORT'!A:A,'SLAB-ROWS'!G825,'SAGE IMPORT'!B:B,'SLAB-ROWS'!H825,'SAGE IMPORT'!C:C,'SLAB-ROWS'!A825)</f>
        <v>0</v>
      </c>
      <c r="N825" s="199" t="s">
        <v>391</v>
      </c>
    </row>
    <row r="826" spans="1:14" x14ac:dyDescent="0.2">
      <c r="A826" s="183" t="s">
        <v>31</v>
      </c>
      <c r="B826" s="184" t="s">
        <v>61</v>
      </c>
      <c r="C826" s="184"/>
      <c r="D826" s="185" t="str">
        <f t="shared" si="72"/>
        <v>****</v>
      </c>
      <c r="E826" s="185">
        <f t="shared" si="73"/>
        <v>0</v>
      </c>
      <c r="F826" s="185"/>
      <c r="G826" s="185">
        <f t="shared" si="74"/>
        <v>0</v>
      </c>
      <c r="H826" s="186">
        <f t="shared" si="75"/>
        <v>0</v>
      </c>
      <c r="I826" s="197">
        <f>SUMIFS('SAGE IMPORT'!Y:Y,'SAGE IMPORT'!A:A,'SLAB-ROWS'!G826,'SAGE IMPORT'!B:B,'SLAB-ROWS'!H826,'SAGE IMPORT'!C:C,'SLAB-ROWS'!A826)</f>
        <v>0</v>
      </c>
      <c r="J826" s="198">
        <f>SUMIFS('SAGE IMPORT'!K:K,'SAGE IMPORT'!A:A,'SLAB-ROWS'!G826,'SAGE IMPORT'!B:B,'SLAB-ROWS'!H826,'SAGE IMPORT'!C:C,'SLAB-ROWS'!A826)</f>
        <v>0</v>
      </c>
      <c r="K826" s="199">
        <f>SUMIFS('SAGE IMPORT'!Q:Q,'SAGE IMPORT'!A:A,'SLAB-ROWS'!G826,'SAGE IMPORT'!B:B,'SLAB-ROWS'!H826,'SAGE IMPORT'!C:C,'SLAB-ROWS'!A826)</f>
        <v>0</v>
      </c>
      <c r="L826" s="199" t="s">
        <v>354</v>
      </c>
      <c r="M826" s="205">
        <f>SUMIFS('SAGE IMPORT'!E:E,'SAGE IMPORT'!A:A,'SLAB-ROWS'!G826,'SAGE IMPORT'!B:B,'SLAB-ROWS'!H826,'SAGE IMPORT'!C:C,'SLAB-ROWS'!A826)</f>
        <v>0</v>
      </c>
      <c r="N826" s="199" t="s">
        <v>354</v>
      </c>
    </row>
    <row r="827" spans="1:14" x14ac:dyDescent="0.2">
      <c r="A827" s="183" t="s">
        <v>34</v>
      </c>
      <c r="B827" s="184" t="s">
        <v>35</v>
      </c>
      <c r="C827" s="184"/>
      <c r="D827" s="185" t="str">
        <f t="shared" si="72"/>
        <v>****</v>
      </c>
      <c r="E827" s="185">
        <f t="shared" si="73"/>
        <v>0</v>
      </c>
      <c r="F827" s="185"/>
      <c r="G827" s="185">
        <f t="shared" si="74"/>
        <v>0</v>
      </c>
      <c r="H827" s="186">
        <f t="shared" si="75"/>
        <v>0</v>
      </c>
      <c r="I827" s="197">
        <f>SUMIFS('SAGE IMPORT'!Y:Y,'SAGE IMPORT'!A:A,'SLAB-ROWS'!G827,'SAGE IMPORT'!B:B,'SLAB-ROWS'!H827,'SAGE IMPORT'!C:C,'SLAB-ROWS'!A827)</f>
        <v>0</v>
      </c>
      <c r="J827" s="198">
        <f>SUMIFS('SAGE IMPORT'!K:K,'SAGE IMPORT'!A:A,'SLAB-ROWS'!G827,'SAGE IMPORT'!B:B,'SLAB-ROWS'!H827,'SAGE IMPORT'!C:C,'SLAB-ROWS'!A827)</f>
        <v>0</v>
      </c>
      <c r="K827" s="199">
        <f>SUMIFS('SAGE IMPORT'!Q:Q,'SAGE IMPORT'!A:A,'SLAB-ROWS'!G827,'SAGE IMPORT'!B:B,'SLAB-ROWS'!H827,'SAGE IMPORT'!C:C,'SLAB-ROWS'!A827)</f>
        <v>0</v>
      </c>
      <c r="L827" s="199" t="s">
        <v>354</v>
      </c>
      <c r="M827" s="205">
        <f>SUMIFS('SAGE IMPORT'!E:E,'SAGE IMPORT'!A:A,'SLAB-ROWS'!G827,'SAGE IMPORT'!B:B,'SLAB-ROWS'!H827,'SAGE IMPORT'!C:C,'SLAB-ROWS'!A827)</f>
        <v>0</v>
      </c>
      <c r="N827" s="199" t="s">
        <v>354</v>
      </c>
    </row>
    <row r="828" spans="1:14" x14ac:dyDescent="0.2">
      <c r="A828" s="183" t="s">
        <v>36</v>
      </c>
      <c r="B828" s="184" t="s">
        <v>113</v>
      </c>
      <c r="C828" s="184"/>
      <c r="D828" s="185" t="str">
        <f t="shared" si="72"/>
        <v>****</v>
      </c>
      <c r="E828" s="185">
        <f t="shared" si="73"/>
        <v>0</v>
      </c>
      <c r="F828" s="185"/>
      <c r="G828" s="185">
        <f t="shared" si="74"/>
        <v>0</v>
      </c>
      <c r="H828" s="186">
        <f t="shared" si="75"/>
        <v>0</v>
      </c>
      <c r="I828" s="197">
        <f>SUMIFS('SAGE IMPORT'!Y:Y,'SAGE IMPORT'!A:A,'SLAB-ROWS'!G828,'SAGE IMPORT'!B:B,'SLAB-ROWS'!H828,'SAGE IMPORT'!C:C,'SLAB-ROWS'!A828)</f>
        <v>0</v>
      </c>
      <c r="J828" s="198">
        <f>SUMIFS('SAGE IMPORT'!K:K,'SAGE IMPORT'!A:A,'SLAB-ROWS'!G828,'SAGE IMPORT'!B:B,'SLAB-ROWS'!H828,'SAGE IMPORT'!C:C,'SLAB-ROWS'!A828)</f>
        <v>0</v>
      </c>
      <c r="K828" s="199">
        <f>SUMIFS('SAGE IMPORT'!Q:Q,'SAGE IMPORT'!A:A,'SLAB-ROWS'!G828,'SAGE IMPORT'!B:B,'SLAB-ROWS'!H828,'SAGE IMPORT'!C:C,'SLAB-ROWS'!A828)</f>
        <v>0</v>
      </c>
      <c r="L828" s="199" t="s">
        <v>393</v>
      </c>
      <c r="M828" s="205">
        <f>SUMIFS('SAGE IMPORT'!E:E,'SAGE IMPORT'!A:A,'SLAB-ROWS'!G828,'SAGE IMPORT'!B:B,'SLAB-ROWS'!H828,'SAGE IMPORT'!C:C,'SLAB-ROWS'!A828)</f>
        <v>0</v>
      </c>
      <c r="N828" s="199" t="s">
        <v>393</v>
      </c>
    </row>
    <row r="829" spans="1:14" x14ac:dyDescent="0.2">
      <c r="A829" s="183" t="s">
        <v>57</v>
      </c>
      <c r="B829" s="184" t="s">
        <v>71</v>
      </c>
      <c r="C829" s="184"/>
      <c r="D829" s="185" t="str">
        <f t="shared" si="72"/>
        <v>****</v>
      </c>
      <c r="E829" s="185">
        <f t="shared" si="73"/>
        <v>0</v>
      </c>
      <c r="F829" s="185"/>
      <c r="G829" s="185">
        <f t="shared" si="74"/>
        <v>0</v>
      </c>
      <c r="H829" s="186">
        <f t="shared" si="75"/>
        <v>0</v>
      </c>
      <c r="I829" s="197">
        <f>SUMIFS('SAGE IMPORT'!Y:Y,'SAGE IMPORT'!A:A,'SLAB-ROWS'!G829,'SAGE IMPORT'!B:B,'SLAB-ROWS'!H829,'SAGE IMPORT'!C:C,'SLAB-ROWS'!A829)</f>
        <v>0</v>
      </c>
      <c r="J829" s="198">
        <f>SUMIFS('SAGE IMPORT'!K:K,'SAGE IMPORT'!A:A,'SLAB-ROWS'!G829,'SAGE IMPORT'!B:B,'SLAB-ROWS'!H829,'SAGE IMPORT'!C:C,'SLAB-ROWS'!A829)</f>
        <v>0</v>
      </c>
      <c r="K829" s="199">
        <f>SUMIFS('SAGE IMPORT'!Q:Q,'SAGE IMPORT'!A:A,'SLAB-ROWS'!G829,'SAGE IMPORT'!B:B,'SLAB-ROWS'!H829,'SAGE IMPORT'!C:C,'SLAB-ROWS'!A829)</f>
        <v>0</v>
      </c>
      <c r="L829" s="199" t="s">
        <v>397</v>
      </c>
      <c r="M829" s="205">
        <f>SUMIFS('SAGE IMPORT'!E:E,'SAGE IMPORT'!A:A,'SLAB-ROWS'!G829,'SAGE IMPORT'!B:B,'SLAB-ROWS'!H829,'SAGE IMPORT'!C:C,'SLAB-ROWS'!A829)</f>
        <v>0</v>
      </c>
      <c r="N829" s="199" t="s">
        <v>397</v>
      </c>
    </row>
    <row r="830" spans="1:14" x14ac:dyDescent="0.2">
      <c r="A830" s="183" t="s">
        <v>32</v>
      </c>
      <c r="B830" s="184" t="s">
        <v>62</v>
      </c>
      <c r="C830" s="184"/>
      <c r="D830" s="185" t="str">
        <f t="shared" si="72"/>
        <v>****</v>
      </c>
      <c r="E830" s="185">
        <f t="shared" si="73"/>
        <v>0</v>
      </c>
      <c r="F830" s="185"/>
      <c r="G830" s="185">
        <f t="shared" si="74"/>
        <v>0</v>
      </c>
      <c r="H830" s="186">
        <f t="shared" si="75"/>
        <v>0</v>
      </c>
      <c r="I830" s="197">
        <f>SUMIFS('SAGE IMPORT'!Y:Y,'SAGE IMPORT'!A:A,'SLAB-ROWS'!G830,'SAGE IMPORT'!B:B,'SLAB-ROWS'!H830,'SAGE IMPORT'!C:C,'SLAB-ROWS'!A830)</f>
        <v>0</v>
      </c>
      <c r="J830" s="198">
        <f>SUMIFS('SAGE IMPORT'!K:K,'SAGE IMPORT'!A:A,'SLAB-ROWS'!G830,'SAGE IMPORT'!B:B,'SLAB-ROWS'!H830,'SAGE IMPORT'!C:C,'SLAB-ROWS'!A830)</f>
        <v>0</v>
      </c>
      <c r="K830" s="199">
        <f>SUMIFS('SAGE IMPORT'!Q:Q,'SAGE IMPORT'!A:A,'SLAB-ROWS'!G830,'SAGE IMPORT'!B:B,'SLAB-ROWS'!H830,'SAGE IMPORT'!C:C,'SLAB-ROWS'!A830)</f>
        <v>0</v>
      </c>
      <c r="L830" s="199" t="s">
        <v>397</v>
      </c>
      <c r="M830" s="205">
        <f>SUMIFS('SAGE IMPORT'!E:E,'SAGE IMPORT'!A:A,'SLAB-ROWS'!G830,'SAGE IMPORT'!B:B,'SLAB-ROWS'!H830,'SAGE IMPORT'!C:C,'SLAB-ROWS'!A830)</f>
        <v>0</v>
      </c>
      <c r="N830" s="199" t="s">
        <v>397</v>
      </c>
    </row>
    <row r="831" spans="1:14" x14ac:dyDescent="0.2">
      <c r="A831" s="183" t="s">
        <v>33</v>
      </c>
      <c r="B831" s="184" t="s">
        <v>63</v>
      </c>
      <c r="C831" s="184"/>
      <c r="D831" s="185" t="str">
        <f t="shared" si="72"/>
        <v>****</v>
      </c>
      <c r="E831" s="185">
        <f t="shared" si="73"/>
        <v>0</v>
      </c>
      <c r="F831" s="185"/>
      <c r="G831" s="185">
        <f t="shared" si="74"/>
        <v>0</v>
      </c>
      <c r="H831" s="186">
        <f t="shared" si="75"/>
        <v>0</v>
      </c>
      <c r="I831" s="197">
        <f>SUMIFS('SAGE IMPORT'!Y:Y,'SAGE IMPORT'!A:A,'SLAB-ROWS'!G831,'SAGE IMPORT'!B:B,'SLAB-ROWS'!H831,'SAGE IMPORT'!C:C,'SLAB-ROWS'!A831)</f>
        <v>0</v>
      </c>
      <c r="J831" s="198">
        <f>SUMIFS('SAGE IMPORT'!K:K,'SAGE IMPORT'!A:A,'SLAB-ROWS'!G831,'SAGE IMPORT'!B:B,'SLAB-ROWS'!H831,'SAGE IMPORT'!C:C,'SLAB-ROWS'!A831)</f>
        <v>0</v>
      </c>
      <c r="K831" s="199">
        <f>SUMIFS('SAGE IMPORT'!Q:Q,'SAGE IMPORT'!A:A,'SLAB-ROWS'!G831,'SAGE IMPORT'!B:B,'SLAB-ROWS'!H831,'SAGE IMPORT'!C:C,'SLAB-ROWS'!A831)</f>
        <v>0</v>
      </c>
      <c r="L831" s="199" t="s">
        <v>397</v>
      </c>
      <c r="M831" s="205">
        <f>SUMIFS('SAGE IMPORT'!E:E,'SAGE IMPORT'!A:A,'SLAB-ROWS'!G831,'SAGE IMPORT'!B:B,'SLAB-ROWS'!H831,'SAGE IMPORT'!C:C,'SLAB-ROWS'!A831)</f>
        <v>0</v>
      </c>
      <c r="N831" s="199" t="s">
        <v>397</v>
      </c>
    </row>
    <row r="832" spans="1:14" x14ac:dyDescent="0.2">
      <c r="A832" s="183" t="s">
        <v>73</v>
      </c>
      <c r="B832" s="184" t="s">
        <v>72</v>
      </c>
      <c r="C832" s="184"/>
      <c r="D832" s="185" t="str">
        <f t="shared" si="72"/>
        <v>****</v>
      </c>
      <c r="E832" s="185">
        <f t="shared" si="73"/>
        <v>0</v>
      </c>
      <c r="F832" s="185"/>
      <c r="G832" s="185">
        <f t="shared" si="74"/>
        <v>0</v>
      </c>
      <c r="H832" s="186">
        <f t="shared" si="75"/>
        <v>0</v>
      </c>
      <c r="I832" s="197">
        <f>SUMIFS('SAGE IMPORT'!Y:Y,'SAGE IMPORT'!A:A,'SLAB-ROWS'!G832,'SAGE IMPORT'!B:B,'SLAB-ROWS'!H832,'SAGE IMPORT'!C:C,'SLAB-ROWS'!A832)</f>
        <v>0</v>
      </c>
      <c r="J832" s="198">
        <f>SUMIFS('SAGE IMPORT'!K:K,'SAGE IMPORT'!A:A,'SLAB-ROWS'!G832,'SAGE IMPORT'!B:B,'SLAB-ROWS'!H832,'SAGE IMPORT'!C:C,'SLAB-ROWS'!A832)</f>
        <v>0</v>
      </c>
      <c r="K832" s="199">
        <f>SUMIFS('SAGE IMPORT'!Q:Q,'SAGE IMPORT'!A:A,'SLAB-ROWS'!G832,'SAGE IMPORT'!B:B,'SLAB-ROWS'!H832,'SAGE IMPORT'!C:C,'SLAB-ROWS'!A832)</f>
        <v>0</v>
      </c>
      <c r="L832" s="199" t="s">
        <v>397</v>
      </c>
      <c r="M832" s="205">
        <f>SUMIFS('SAGE IMPORT'!E:E,'SAGE IMPORT'!A:A,'SLAB-ROWS'!G832,'SAGE IMPORT'!B:B,'SLAB-ROWS'!H832,'SAGE IMPORT'!C:C,'SLAB-ROWS'!A832)</f>
        <v>0</v>
      </c>
      <c r="N832" s="199" t="s">
        <v>397</v>
      </c>
    </row>
    <row r="833" spans="1:14" x14ac:dyDescent="0.2">
      <c r="A833" s="183" t="s">
        <v>114</v>
      </c>
      <c r="B833" s="184" t="s">
        <v>115</v>
      </c>
      <c r="C833" s="184"/>
      <c r="D833" s="185" t="str">
        <f t="shared" si="72"/>
        <v>****</v>
      </c>
      <c r="E833" s="185">
        <f t="shared" si="73"/>
        <v>0</v>
      </c>
      <c r="F833" s="185"/>
      <c r="G833" s="185">
        <f t="shared" si="74"/>
        <v>0</v>
      </c>
      <c r="H833" s="186">
        <f t="shared" si="75"/>
        <v>0</v>
      </c>
      <c r="I833" s="197">
        <f>SUMIFS('SAGE IMPORT'!Y:Y,'SAGE IMPORT'!A:A,'SLAB-ROWS'!G833,'SAGE IMPORT'!B:B,'SLAB-ROWS'!H833,'SAGE IMPORT'!C:C,'SLAB-ROWS'!A833)</f>
        <v>0</v>
      </c>
      <c r="J833" s="198">
        <f>SUMIFS('SAGE IMPORT'!K:K,'SAGE IMPORT'!A:A,'SLAB-ROWS'!G833,'SAGE IMPORT'!B:B,'SLAB-ROWS'!H833,'SAGE IMPORT'!C:C,'SLAB-ROWS'!A833)</f>
        <v>0</v>
      </c>
      <c r="K833" s="199">
        <f>SUMIFS('SAGE IMPORT'!Q:Q,'SAGE IMPORT'!A:A,'SLAB-ROWS'!G833,'SAGE IMPORT'!B:B,'SLAB-ROWS'!H833,'SAGE IMPORT'!C:C,'SLAB-ROWS'!A833)</f>
        <v>0</v>
      </c>
      <c r="L833" s="199" t="s">
        <v>397</v>
      </c>
      <c r="M833" s="205">
        <f>SUMIFS('SAGE IMPORT'!E:E,'SAGE IMPORT'!A:A,'SLAB-ROWS'!G833,'SAGE IMPORT'!B:B,'SLAB-ROWS'!H833,'SAGE IMPORT'!C:C,'SLAB-ROWS'!A833)</f>
        <v>0</v>
      </c>
      <c r="N833" s="199" t="s">
        <v>397</v>
      </c>
    </row>
    <row r="834" spans="1:14" x14ac:dyDescent="0.2">
      <c r="A834" s="183" t="s">
        <v>37</v>
      </c>
      <c r="B834" s="184" t="s">
        <v>64</v>
      </c>
      <c r="C834" s="184"/>
      <c r="D834" s="185" t="str">
        <f t="shared" si="72"/>
        <v>****</v>
      </c>
      <c r="E834" s="185">
        <f t="shared" si="73"/>
        <v>0</v>
      </c>
      <c r="F834" s="185"/>
      <c r="G834" s="185">
        <f t="shared" si="74"/>
        <v>0</v>
      </c>
      <c r="H834" s="186">
        <f t="shared" si="75"/>
        <v>0</v>
      </c>
      <c r="I834" s="197">
        <f>SUMIFS('SAGE IMPORT'!Y:Y,'SAGE IMPORT'!A:A,'SLAB-ROWS'!G834,'SAGE IMPORT'!B:B,'SLAB-ROWS'!H834,'SAGE IMPORT'!C:C,'SLAB-ROWS'!A834)</f>
        <v>0</v>
      </c>
      <c r="J834" s="198">
        <f>SUMIFS('SAGE IMPORT'!K:K,'SAGE IMPORT'!A:A,'SLAB-ROWS'!G834,'SAGE IMPORT'!B:B,'SLAB-ROWS'!H834,'SAGE IMPORT'!C:C,'SLAB-ROWS'!A834)</f>
        <v>0</v>
      </c>
      <c r="K834" s="199">
        <f>SUMIFS('SAGE IMPORT'!Q:Q,'SAGE IMPORT'!A:A,'SLAB-ROWS'!G834,'SAGE IMPORT'!B:B,'SLAB-ROWS'!H834,'SAGE IMPORT'!C:C,'SLAB-ROWS'!A834)</f>
        <v>0</v>
      </c>
      <c r="L834" s="199" t="s">
        <v>393</v>
      </c>
      <c r="M834" s="205">
        <f>SUMIFS('SAGE IMPORT'!E:E,'SAGE IMPORT'!A:A,'SLAB-ROWS'!G834,'SAGE IMPORT'!B:B,'SLAB-ROWS'!H834,'SAGE IMPORT'!C:C,'SLAB-ROWS'!A834)</f>
        <v>0</v>
      </c>
      <c r="N834" s="199" t="s">
        <v>393</v>
      </c>
    </row>
    <row r="835" spans="1:14" x14ac:dyDescent="0.2">
      <c r="A835" s="183" t="s">
        <v>38</v>
      </c>
      <c r="B835" s="184" t="s">
        <v>116</v>
      </c>
      <c r="C835" s="184"/>
      <c r="D835" s="185" t="str">
        <f t="shared" si="72"/>
        <v>****</v>
      </c>
      <c r="E835" s="185">
        <f t="shared" si="73"/>
        <v>0</v>
      </c>
      <c r="F835" s="185"/>
      <c r="G835" s="185">
        <f t="shared" si="74"/>
        <v>0</v>
      </c>
      <c r="H835" s="186">
        <f t="shared" si="75"/>
        <v>0</v>
      </c>
      <c r="I835" s="197">
        <f>SUMIFS('SAGE IMPORT'!Y:Y,'SAGE IMPORT'!A:A,'SLAB-ROWS'!G835,'SAGE IMPORT'!B:B,'SLAB-ROWS'!H835,'SAGE IMPORT'!C:C,'SLAB-ROWS'!A835)</f>
        <v>0</v>
      </c>
      <c r="J835" s="198">
        <f>SUMIFS('SAGE IMPORT'!K:K,'SAGE IMPORT'!A:A,'SLAB-ROWS'!G835,'SAGE IMPORT'!B:B,'SLAB-ROWS'!H835,'SAGE IMPORT'!C:C,'SLAB-ROWS'!A835)</f>
        <v>0</v>
      </c>
      <c r="K835" s="199">
        <f>SUMIFS('SAGE IMPORT'!Q:Q,'SAGE IMPORT'!A:A,'SLAB-ROWS'!G835,'SAGE IMPORT'!B:B,'SLAB-ROWS'!H835,'SAGE IMPORT'!C:C,'SLAB-ROWS'!A835)</f>
        <v>0</v>
      </c>
      <c r="L835" s="199" t="s">
        <v>393</v>
      </c>
      <c r="M835" s="205">
        <f>SUMIFS('SAGE IMPORT'!E:E,'SAGE IMPORT'!A:A,'SLAB-ROWS'!G835,'SAGE IMPORT'!B:B,'SLAB-ROWS'!H835,'SAGE IMPORT'!C:C,'SLAB-ROWS'!A835)</f>
        <v>0</v>
      </c>
      <c r="N835" s="199" t="s">
        <v>393</v>
      </c>
    </row>
    <row r="836" spans="1:14" x14ac:dyDescent="0.2">
      <c r="A836" s="183" t="s">
        <v>117</v>
      </c>
      <c r="B836" s="184" t="s">
        <v>118</v>
      </c>
      <c r="C836" s="184"/>
      <c r="D836" s="185" t="str">
        <f t="shared" si="72"/>
        <v>****</v>
      </c>
      <c r="E836" s="185">
        <f t="shared" si="73"/>
        <v>0</v>
      </c>
      <c r="F836" s="185"/>
      <c r="G836" s="185">
        <f t="shared" si="74"/>
        <v>0</v>
      </c>
      <c r="H836" s="186">
        <f t="shared" si="75"/>
        <v>0</v>
      </c>
      <c r="I836" s="197">
        <f>SUMIFS('SAGE IMPORT'!Y:Y,'SAGE IMPORT'!A:A,'SLAB-ROWS'!G836,'SAGE IMPORT'!B:B,'SLAB-ROWS'!H836,'SAGE IMPORT'!C:C,'SLAB-ROWS'!A836)</f>
        <v>0</v>
      </c>
      <c r="J836" s="198">
        <f>SUMIFS('SAGE IMPORT'!K:K,'SAGE IMPORT'!A:A,'SLAB-ROWS'!G836,'SAGE IMPORT'!B:B,'SLAB-ROWS'!H836,'SAGE IMPORT'!C:C,'SLAB-ROWS'!A836)</f>
        <v>0</v>
      </c>
      <c r="K836" s="199">
        <f>SUMIFS('SAGE IMPORT'!Q:Q,'SAGE IMPORT'!A:A,'SLAB-ROWS'!G836,'SAGE IMPORT'!B:B,'SLAB-ROWS'!H836,'SAGE IMPORT'!C:C,'SLAB-ROWS'!A836)</f>
        <v>0</v>
      </c>
      <c r="L836" s="199" t="s">
        <v>393</v>
      </c>
      <c r="M836" s="205">
        <f>SUMIFS('SAGE IMPORT'!E:E,'SAGE IMPORT'!A:A,'SLAB-ROWS'!G836,'SAGE IMPORT'!B:B,'SLAB-ROWS'!H836,'SAGE IMPORT'!C:C,'SLAB-ROWS'!A836)</f>
        <v>0</v>
      </c>
      <c r="N836" s="199" t="s">
        <v>393</v>
      </c>
    </row>
    <row r="837" spans="1:14" x14ac:dyDescent="0.2">
      <c r="A837" s="183" t="s">
        <v>119</v>
      </c>
      <c r="B837" s="184" t="s">
        <v>120</v>
      </c>
      <c r="C837" s="184"/>
      <c r="D837" s="185" t="str">
        <f t="shared" si="72"/>
        <v>****</v>
      </c>
      <c r="E837" s="185">
        <f t="shared" si="73"/>
        <v>0</v>
      </c>
      <c r="F837" s="185"/>
      <c r="G837" s="185">
        <f t="shared" si="74"/>
        <v>0</v>
      </c>
      <c r="H837" s="186">
        <f t="shared" si="75"/>
        <v>0</v>
      </c>
      <c r="I837" s="197">
        <f>SUMIFS('SAGE IMPORT'!Y:Y,'SAGE IMPORT'!A:A,'SLAB-ROWS'!G837,'SAGE IMPORT'!B:B,'SLAB-ROWS'!H837,'SAGE IMPORT'!C:C,'SLAB-ROWS'!A837)</f>
        <v>0</v>
      </c>
      <c r="J837" s="198">
        <f>SUMIFS('SAGE IMPORT'!K:K,'SAGE IMPORT'!A:A,'SLAB-ROWS'!G837,'SAGE IMPORT'!B:B,'SLAB-ROWS'!H837,'SAGE IMPORT'!C:C,'SLAB-ROWS'!A837)</f>
        <v>0</v>
      </c>
      <c r="K837" s="199">
        <f>SUMIFS('SAGE IMPORT'!Q:Q,'SAGE IMPORT'!A:A,'SLAB-ROWS'!G837,'SAGE IMPORT'!B:B,'SLAB-ROWS'!H837,'SAGE IMPORT'!C:C,'SLAB-ROWS'!A837)</f>
        <v>0</v>
      </c>
      <c r="L837" s="199" t="s">
        <v>393</v>
      </c>
      <c r="M837" s="205">
        <f>SUMIFS('SAGE IMPORT'!E:E,'SAGE IMPORT'!A:A,'SLAB-ROWS'!G837,'SAGE IMPORT'!B:B,'SLAB-ROWS'!H837,'SAGE IMPORT'!C:C,'SLAB-ROWS'!A837)</f>
        <v>0</v>
      </c>
      <c r="N837" s="199" t="s">
        <v>393</v>
      </c>
    </row>
    <row r="838" spans="1:14" x14ac:dyDescent="0.2">
      <c r="A838" s="183"/>
      <c r="B838" s="184"/>
      <c r="C838" s="184"/>
      <c r="D838" s="185" t="str">
        <f t="shared" si="72"/>
        <v>****</v>
      </c>
      <c r="E838" s="185">
        <f t="shared" si="73"/>
        <v>0</v>
      </c>
      <c r="F838" s="185"/>
      <c r="G838" s="185">
        <f t="shared" si="74"/>
        <v>0</v>
      </c>
      <c r="H838" s="186">
        <f t="shared" si="75"/>
        <v>0</v>
      </c>
      <c r="I838" s="197">
        <f>SUMIFS('SAGE IMPORT'!Y:Y,'SAGE IMPORT'!A:A,'SLAB-ROWS'!G838,'SAGE IMPORT'!B:B,'SLAB-ROWS'!H838,'SAGE IMPORT'!C:C,'SLAB-ROWS'!A838)</f>
        <v>0</v>
      </c>
      <c r="J838" s="198">
        <f>SUMIFS('SAGE IMPORT'!K:K,'SAGE IMPORT'!A:A,'SLAB-ROWS'!G838,'SAGE IMPORT'!B:B,'SLAB-ROWS'!H838,'SAGE IMPORT'!C:C,'SLAB-ROWS'!A838)</f>
        <v>0</v>
      </c>
      <c r="K838" s="199">
        <f>SUMIFS('SAGE IMPORT'!Q:Q,'SAGE IMPORT'!A:A,'SLAB-ROWS'!G838,'SAGE IMPORT'!B:B,'SLAB-ROWS'!H838,'SAGE IMPORT'!C:C,'SLAB-ROWS'!A838)</f>
        <v>0</v>
      </c>
      <c r="L838" s="199"/>
      <c r="M838" s="205">
        <f>SUMIFS('SAGE IMPORT'!E:E,'SAGE IMPORT'!A:A,'SLAB-ROWS'!G838,'SAGE IMPORT'!B:B,'SLAB-ROWS'!H838,'SAGE IMPORT'!C:C,'SLAB-ROWS'!A838)</f>
        <v>0</v>
      </c>
      <c r="N838" s="199"/>
    </row>
    <row r="839" spans="1:14" x14ac:dyDescent="0.2">
      <c r="A839" s="183" t="s">
        <v>124</v>
      </c>
      <c r="B839" s="184" t="s">
        <v>125</v>
      </c>
      <c r="C839" s="184"/>
      <c r="D839" s="185" t="str">
        <f t="shared" si="72"/>
        <v>****</v>
      </c>
      <c r="E839" s="185">
        <f t="shared" si="73"/>
        <v>0</v>
      </c>
      <c r="F839" s="185"/>
      <c r="G839" s="185">
        <f t="shared" si="74"/>
        <v>0</v>
      </c>
      <c r="H839" s="186">
        <f t="shared" si="75"/>
        <v>0</v>
      </c>
      <c r="I839" s="197">
        <f>SUMIFS('SAGE IMPORT'!Y:Y,'SAGE IMPORT'!A:A,'SLAB-ROWS'!G839,'SAGE IMPORT'!B:B,'SLAB-ROWS'!H839,'SAGE IMPORT'!C:C,'SLAB-ROWS'!A839)</f>
        <v>0</v>
      </c>
      <c r="J839" s="198">
        <f>SUMIFS('SAGE IMPORT'!K:K,'SAGE IMPORT'!A:A,'SLAB-ROWS'!G839,'SAGE IMPORT'!B:B,'SLAB-ROWS'!H839,'SAGE IMPORT'!C:C,'SLAB-ROWS'!A839)</f>
        <v>0</v>
      </c>
      <c r="K839" s="199">
        <f>SUMIFS('SAGE IMPORT'!Q:Q,'SAGE IMPORT'!A:A,'SLAB-ROWS'!G839,'SAGE IMPORT'!B:B,'SLAB-ROWS'!H839,'SAGE IMPORT'!C:C,'SLAB-ROWS'!A839)</f>
        <v>0</v>
      </c>
      <c r="L839" s="199" t="s">
        <v>354</v>
      </c>
      <c r="M839" s="205">
        <f>SUMIFS('SAGE IMPORT'!E:E,'SAGE IMPORT'!A:A,'SLAB-ROWS'!G839,'SAGE IMPORT'!B:B,'SLAB-ROWS'!H839,'SAGE IMPORT'!C:C,'SLAB-ROWS'!A839)</f>
        <v>0</v>
      </c>
      <c r="N839" s="199" t="s">
        <v>354</v>
      </c>
    </row>
    <row r="840" spans="1:14" x14ac:dyDescent="0.2">
      <c r="A840" s="183" t="s">
        <v>121</v>
      </c>
      <c r="B840" s="184" t="s">
        <v>126</v>
      </c>
      <c r="C840" s="184"/>
      <c r="D840" s="185" t="str">
        <f t="shared" si="72"/>
        <v>****</v>
      </c>
      <c r="E840" s="185">
        <f t="shared" si="73"/>
        <v>0</v>
      </c>
      <c r="F840" s="185"/>
      <c r="G840" s="185">
        <f t="shared" si="74"/>
        <v>0</v>
      </c>
      <c r="H840" s="186">
        <f t="shared" si="75"/>
        <v>0</v>
      </c>
      <c r="I840" s="197">
        <f>SUMIFS('SAGE IMPORT'!Y:Y,'SAGE IMPORT'!A:A,'SLAB-ROWS'!G840,'SAGE IMPORT'!B:B,'SLAB-ROWS'!H840,'SAGE IMPORT'!C:C,'SLAB-ROWS'!A840)</f>
        <v>0</v>
      </c>
      <c r="J840" s="198">
        <f>SUMIFS('SAGE IMPORT'!K:K,'SAGE IMPORT'!A:A,'SLAB-ROWS'!G840,'SAGE IMPORT'!B:B,'SLAB-ROWS'!H840,'SAGE IMPORT'!C:C,'SLAB-ROWS'!A840)</f>
        <v>0</v>
      </c>
      <c r="K840" s="199">
        <f>SUMIFS('SAGE IMPORT'!Q:Q,'SAGE IMPORT'!A:A,'SLAB-ROWS'!G840,'SAGE IMPORT'!B:B,'SLAB-ROWS'!H840,'SAGE IMPORT'!C:C,'SLAB-ROWS'!A840)</f>
        <v>0</v>
      </c>
      <c r="L840" s="199" t="s">
        <v>396</v>
      </c>
      <c r="M840" s="205">
        <f>SUMIFS('SAGE IMPORT'!E:E,'SAGE IMPORT'!A:A,'SLAB-ROWS'!G840,'SAGE IMPORT'!B:B,'SLAB-ROWS'!H840,'SAGE IMPORT'!C:C,'SLAB-ROWS'!A840)</f>
        <v>0</v>
      </c>
      <c r="N840" s="199" t="s">
        <v>396</v>
      </c>
    </row>
    <row r="841" spans="1:14" x14ac:dyDescent="0.2">
      <c r="A841" s="183" t="s">
        <v>122</v>
      </c>
      <c r="B841" s="184" t="s">
        <v>127</v>
      </c>
      <c r="C841" s="184"/>
      <c r="D841" s="185" t="str">
        <f t="shared" si="72"/>
        <v>****</v>
      </c>
      <c r="E841" s="185">
        <f t="shared" si="73"/>
        <v>0</v>
      </c>
      <c r="F841" s="185"/>
      <c r="G841" s="185">
        <f t="shared" si="74"/>
        <v>0</v>
      </c>
      <c r="H841" s="186">
        <f t="shared" si="75"/>
        <v>0</v>
      </c>
      <c r="I841" s="197">
        <f>SUMIFS('SAGE IMPORT'!Y:Y,'SAGE IMPORT'!A:A,'SLAB-ROWS'!G841,'SAGE IMPORT'!B:B,'SLAB-ROWS'!H841,'SAGE IMPORT'!C:C,'SLAB-ROWS'!A841)</f>
        <v>0</v>
      </c>
      <c r="J841" s="198">
        <f>SUMIFS('SAGE IMPORT'!K:K,'SAGE IMPORT'!A:A,'SLAB-ROWS'!G841,'SAGE IMPORT'!B:B,'SLAB-ROWS'!H841,'SAGE IMPORT'!C:C,'SLAB-ROWS'!A841)</f>
        <v>0</v>
      </c>
      <c r="K841" s="199">
        <f>SUMIFS('SAGE IMPORT'!Q:Q,'SAGE IMPORT'!A:A,'SLAB-ROWS'!G841,'SAGE IMPORT'!B:B,'SLAB-ROWS'!H841,'SAGE IMPORT'!C:C,'SLAB-ROWS'!A841)</f>
        <v>0</v>
      </c>
      <c r="L841" s="199" t="s">
        <v>396</v>
      </c>
      <c r="M841" s="205">
        <f>SUMIFS('SAGE IMPORT'!E:E,'SAGE IMPORT'!A:A,'SLAB-ROWS'!G841,'SAGE IMPORT'!B:B,'SLAB-ROWS'!H841,'SAGE IMPORT'!C:C,'SLAB-ROWS'!A841)</f>
        <v>0</v>
      </c>
      <c r="N841" s="199" t="s">
        <v>396</v>
      </c>
    </row>
    <row r="842" spans="1:14" x14ac:dyDescent="0.2">
      <c r="A842" s="183" t="s">
        <v>123</v>
      </c>
      <c r="B842" s="184" t="s">
        <v>128</v>
      </c>
      <c r="C842" s="184"/>
      <c r="D842" s="185" t="str">
        <f t="shared" si="72"/>
        <v>****</v>
      </c>
      <c r="E842" s="185">
        <f t="shared" si="73"/>
        <v>0</v>
      </c>
      <c r="F842" s="185"/>
      <c r="G842" s="185">
        <f t="shared" si="74"/>
        <v>0</v>
      </c>
      <c r="H842" s="186">
        <f t="shared" si="75"/>
        <v>0</v>
      </c>
      <c r="I842" s="197">
        <f>SUMIFS('SAGE IMPORT'!Y:Y,'SAGE IMPORT'!A:A,'SLAB-ROWS'!G842,'SAGE IMPORT'!B:B,'SLAB-ROWS'!H842,'SAGE IMPORT'!C:C,'SLAB-ROWS'!A842)</f>
        <v>0</v>
      </c>
      <c r="J842" s="198">
        <f>SUMIFS('SAGE IMPORT'!K:K,'SAGE IMPORT'!A:A,'SLAB-ROWS'!G842,'SAGE IMPORT'!B:B,'SLAB-ROWS'!H842,'SAGE IMPORT'!C:C,'SLAB-ROWS'!A842)</f>
        <v>0</v>
      </c>
      <c r="K842" s="199">
        <f>SUMIFS('SAGE IMPORT'!Q:Q,'SAGE IMPORT'!A:A,'SLAB-ROWS'!G842,'SAGE IMPORT'!B:B,'SLAB-ROWS'!H842,'SAGE IMPORT'!C:C,'SLAB-ROWS'!A842)</f>
        <v>0</v>
      </c>
      <c r="L842" s="199" t="s">
        <v>396</v>
      </c>
      <c r="M842" s="205">
        <f>SUMIFS('SAGE IMPORT'!E:E,'SAGE IMPORT'!A:A,'SLAB-ROWS'!G842,'SAGE IMPORT'!B:B,'SLAB-ROWS'!H842,'SAGE IMPORT'!C:C,'SLAB-ROWS'!A842)</f>
        <v>0</v>
      </c>
      <c r="N842" s="199" t="s">
        <v>396</v>
      </c>
    </row>
    <row r="843" spans="1:14" x14ac:dyDescent="0.2">
      <c r="A843" s="183" t="s">
        <v>76</v>
      </c>
      <c r="B843" s="184" t="s">
        <v>129</v>
      </c>
      <c r="C843" s="184"/>
      <c r="D843" s="185" t="str">
        <f t="shared" si="72"/>
        <v>****</v>
      </c>
      <c r="E843" s="185">
        <f t="shared" si="73"/>
        <v>0</v>
      </c>
      <c r="F843" s="185"/>
      <c r="G843" s="185">
        <f t="shared" si="74"/>
        <v>0</v>
      </c>
      <c r="H843" s="186">
        <f t="shared" si="75"/>
        <v>0</v>
      </c>
      <c r="I843" s="197">
        <f>SUMIFS('SAGE IMPORT'!Y:Y,'SAGE IMPORT'!A:A,'SLAB-ROWS'!G843,'SAGE IMPORT'!B:B,'SLAB-ROWS'!H843,'SAGE IMPORT'!C:C,'SLAB-ROWS'!A843)</f>
        <v>0</v>
      </c>
      <c r="J843" s="198">
        <f>SUMIFS('SAGE IMPORT'!K:K,'SAGE IMPORT'!A:A,'SLAB-ROWS'!G843,'SAGE IMPORT'!B:B,'SLAB-ROWS'!H843,'SAGE IMPORT'!C:C,'SLAB-ROWS'!A843)</f>
        <v>0</v>
      </c>
      <c r="K843" s="199">
        <f>SUMIFS('SAGE IMPORT'!Q:Q,'SAGE IMPORT'!A:A,'SLAB-ROWS'!G843,'SAGE IMPORT'!B:B,'SLAB-ROWS'!H843,'SAGE IMPORT'!C:C,'SLAB-ROWS'!A843)</f>
        <v>0</v>
      </c>
      <c r="L843" s="199" t="s">
        <v>395</v>
      </c>
      <c r="M843" s="205">
        <f>SUMIFS('SAGE IMPORT'!E:E,'SAGE IMPORT'!A:A,'SLAB-ROWS'!G843,'SAGE IMPORT'!B:B,'SLAB-ROWS'!H843,'SAGE IMPORT'!C:C,'SLAB-ROWS'!A843)</f>
        <v>0</v>
      </c>
      <c r="N843" s="199" t="s">
        <v>395</v>
      </c>
    </row>
    <row r="844" spans="1:14" x14ac:dyDescent="0.2">
      <c r="A844" s="183"/>
      <c r="B844" s="451" t="s">
        <v>621</v>
      </c>
      <c r="C844" s="452"/>
      <c r="D844" s="453"/>
      <c r="E844" s="453"/>
      <c r="F844" s="453"/>
      <c r="G844" s="453">
        <f t="shared" si="74"/>
        <v>0</v>
      </c>
      <c r="H844" s="454">
        <f t="shared" si="75"/>
        <v>0</v>
      </c>
      <c r="I844" s="455"/>
      <c r="J844" s="456"/>
      <c r="K844" s="457">
        <f>SUMIFS('SAGE IMPORT'!Q:Q,'SAGE IMPORT'!A:A,'SLAB-ROWS'!G844,'SAGE IMPORT'!B:B,'SLAB-ROWS'!H844,'SAGE IMPORT'!D:D,'SLAB-ROWS'!B844)</f>
        <v>0</v>
      </c>
      <c r="L844" s="457" t="s">
        <v>395</v>
      </c>
      <c r="M844" s="458"/>
      <c r="N844" s="457"/>
    </row>
    <row r="845" spans="1:14" x14ac:dyDescent="0.2">
      <c r="A845" s="183" t="s">
        <v>130</v>
      </c>
      <c r="B845" s="184" t="s">
        <v>131</v>
      </c>
      <c r="C845" s="184"/>
      <c r="D845" s="185" t="str">
        <f>D843</f>
        <v>****</v>
      </c>
      <c r="E845" s="185">
        <f>E843</f>
        <v>0</v>
      </c>
      <c r="F845" s="185"/>
      <c r="G845" s="185">
        <f>G843</f>
        <v>0</v>
      </c>
      <c r="H845" s="186">
        <f>H843</f>
        <v>0</v>
      </c>
      <c r="I845" s="197">
        <f>SUMIFS('SAGE IMPORT'!Y:Y,'SAGE IMPORT'!A:A,'SLAB-ROWS'!G845,'SAGE IMPORT'!B:B,'SLAB-ROWS'!H845,'SAGE IMPORT'!C:C,'SLAB-ROWS'!A845)</f>
        <v>0</v>
      </c>
      <c r="J845" s="198">
        <f>SUMIFS('SAGE IMPORT'!K:K,'SAGE IMPORT'!A:A,'SLAB-ROWS'!G845,'SAGE IMPORT'!B:B,'SLAB-ROWS'!H845,'SAGE IMPORT'!C:C,'SLAB-ROWS'!A845)</f>
        <v>0</v>
      </c>
      <c r="K845" s="199">
        <f>SUMIFS('SAGE IMPORT'!Q:Q,'SAGE IMPORT'!A:A,'SLAB-ROWS'!G845,'SAGE IMPORT'!B:B,'SLAB-ROWS'!H845,'SAGE IMPORT'!C:C,'SLAB-ROWS'!A845)</f>
        <v>0</v>
      </c>
      <c r="L845" s="199" t="s">
        <v>395</v>
      </c>
      <c r="M845" s="205">
        <f>SUMIFS('SAGE IMPORT'!E:E,'SAGE IMPORT'!A:A,'SLAB-ROWS'!G845,'SAGE IMPORT'!B:B,'SLAB-ROWS'!H845,'SAGE IMPORT'!C:C,'SLAB-ROWS'!A845)</f>
        <v>0</v>
      </c>
      <c r="N845" s="199" t="s">
        <v>395</v>
      </c>
    </row>
    <row r="846" spans="1:14" x14ac:dyDescent="0.2">
      <c r="A846" s="183"/>
      <c r="B846" s="184"/>
      <c r="C846" s="184"/>
      <c r="D846" s="185" t="str">
        <f t="shared" si="72"/>
        <v>****</v>
      </c>
      <c r="E846" s="185">
        <f t="shared" si="73"/>
        <v>0</v>
      </c>
      <c r="F846" s="185"/>
      <c r="G846" s="185">
        <f t="shared" si="74"/>
        <v>0</v>
      </c>
      <c r="H846" s="186">
        <f t="shared" si="75"/>
        <v>0</v>
      </c>
      <c r="I846" s="197">
        <f>SUMIFS('SAGE IMPORT'!Y:Y,'SAGE IMPORT'!A:A,'SLAB-ROWS'!G846,'SAGE IMPORT'!B:B,'SLAB-ROWS'!H846,'SAGE IMPORT'!C:C,'SLAB-ROWS'!A846)</f>
        <v>0</v>
      </c>
      <c r="J846" s="198">
        <f>SUMIFS('SAGE IMPORT'!K:K,'SAGE IMPORT'!A:A,'SLAB-ROWS'!G846,'SAGE IMPORT'!B:B,'SLAB-ROWS'!H846,'SAGE IMPORT'!C:C,'SLAB-ROWS'!A846)</f>
        <v>0</v>
      </c>
      <c r="K846" s="199">
        <f>SUMIFS('SAGE IMPORT'!Q:Q,'SAGE IMPORT'!A:A,'SLAB-ROWS'!G846,'SAGE IMPORT'!B:B,'SLAB-ROWS'!H846,'SAGE IMPORT'!C:C,'SLAB-ROWS'!A846)</f>
        <v>0</v>
      </c>
      <c r="L846" s="199"/>
      <c r="M846" s="205">
        <f>SUMIFS('SAGE IMPORT'!E:E,'SAGE IMPORT'!A:A,'SLAB-ROWS'!G846,'SAGE IMPORT'!B:B,'SLAB-ROWS'!H846,'SAGE IMPORT'!C:C,'SLAB-ROWS'!A846)</f>
        <v>0</v>
      </c>
      <c r="N846" s="199"/>
    </row>
    <row r="847" spans="1:14" x14ac:dyDescent="0.2">
      <c r="A847" s="183" t="s">
        <v>39</v>
      </c>
      <c r="B847" s="184" t="s">
        <v>40</v>
      </c>
      <c r="C847" s="184"/>
      <c r="D847" s="185" t="str">
        <f t="shared" si="72"/>
        <v>****</v>
      </c>
      <c r="E847" s="185">
        <f t="shared" si="73"/>
        <v>0</v>
      </c>
      <c r="F847" s="185"/>
      <c r="G847" s="185">
        <f t="shared" si="74"/>
        <v>0</v>
      </c>
      <c r="H847" s="186">
        <f t="shared" si="75"/>
        <v>0</v>
      </c>
      <c r="I847" s="197">
        <f>SUMIFS('SAGE IMPORT'!Y:Y,'SAGE IMPORT'!A:A,'SLAB-ROWS'!G847,'SAGE IMPORT'!B:B,'SLAB-ROWS'!H847,'SAGE IMPORT'!C:C,'SLAB-ROWS'!A847)</f>
        <v>0</v>
      </c>
      <c r="J847" s="198">
        <f>SUMIFS('SAGE IMPORT'!K:K,'SAGE IMPORT'!A:A,'SLAB-ROWS'!G847,'SAGE IMPORT'!B:B,'SLAB-ROWS'!H847,'SAGE IMPORT'!C:C,'SLAB-ROWS'!A847)</f>
        <v>0</v>
      </c>
      <c r="K847" s="199">
        <f>SUMIFS('SAGE IMPORT'!Q:Q,'SAGE IMPORT'!A:A,'SLAB-ROWS'!G847,'SAGE IMPORT'!B:B,'SLAB-ROWS'!H847,'SAGE IMPORT'!C:C,'SLAB-ROWS'!A847)</f>
        <v>0</v>
      </c>
      <c r="L847" s="199" t="s">
        <v>391</v>
      </c>
      <c r="M847" s="205">
        <f>SUMIFS('SAGE IMPORT'!E:E,'SAGE IMPORT'!A:A,'SLAB-ROWS'!G847,'SAGE IMPORT'!B:B,'SLAB-ROWS'!H847,'SAGE IMPORT'!C:C,'SLAB-ROWS'!A847)</f>
        <v>0</v>
      </c>
      <c r="N847" s="199" t="s">
        <v>391</v>
      </c>
    </row>
    <row r="848" spans="1:14" x14ac:dyDescent="0.2">
      <c r="A848" s="183" t="s">
        <v>132</v>
      </c>
      <c r="B848" s="184" t="s">
        <v>135</v>
      </c>
      <c r="C848" s="184"/>
      <c r="D848" s="185" t="str">
        <f t="shared" si="72"/>
        <v>****</v>
      </c>
      <c r="E848" s="185">
        <f t="shared" si="73"/>
        <v>0</v>
      </c>
      <c r="F848" s="185"/>
      <c r="G848" s="185">
        <f t="shared" si="74"/>
        <v>0</v>
      </c>
      <c r="H848" s="186">
        <f t="shared" si="75"/>
        <v>0</v>
      </c>
      <c r="I848" s="197">
        <f>SUMIFS('SAGE IMPORT'!Y:Y,'SAGE IMPORT'!A:A,'SLAB-ROWS'!G848,'SAGE IMPORT'!B:B,'SLAB-ROWS'!H848,'SAGE IMPORT'!C:C,'SLAB-ROWS'!A848)</f>
        <v>0</v>
      </c>
      <c r="J848" s="198">
        <f>SUMIFS('SAGE IMPORT'!K:K,'SAGE IMPORT'!A:A,'SLAB-ROWS'!G848,'SAGE IMPORT'!B:B,'SLAB-ROWS'!H848,'SAGE IMPORT'!C:C,'SLAB-ROWS'!A848)</f>
        <v>0</v>
      </c>
      <c r="K848" s="199">
        <f>SUMIFS('SAGE IMPORT'!Q:Q,'SAGE IMPORT'!A:A,'SLAB-ROWS'!G848,'SAGE IMPORT'!B:B,'SLAB-ROWS'!H848,'SAGE IMPORT'!C:C,'SLAB-ROWS'!A848)</f>
        <v>0</v>
      </c>
      <c r="L848" s="199" t="s">
        <v>391</v>
      </c>
      <c r="M848" s="205">
        <f>SUMIFS('SAGE IMPORT'!E:E,'SAGE IMPORT'!A:A,'SLAB-ROWS'!G848,'SAGE IMPORT'!B:B,'SLAB-ROWS'!H848,'SAGE IMPORT'!C:C,'SLAB-ROWS'!A848)</f>
        <v>0</v>
      </c>
      <c r="N848" s="199" t="s">
        <v>391</v>
      </c>
    </row>
    <row r="849" spans="1:14" x14ac:dyDescent="0.2">
      <c r="A849" s="183" t="s">
        <v>133</v>
      </c>
      <c r="B849" s="184" t="s">
        <v>136</v>
      </c>
      <c r="C849" s="184"/>
      <c r="D849" s="185" t="str">
        <f t="shared" si="72"/>
        <v>****</v>
      </c>
      <c r="E849" s="185">
        <f t="shared" si="73"/>
        <v>0</v>
      </c>
      <c r="F849" s="185"/>
      <c r="G849" s="185">
        <f t="shared" si="74"/>
        <v>0</v>
      </c>
      <c r="H849" s="186">
        <f t="shared" si="75"/>
        <v>0</v>
      </c>
      <c r="I849" s="197">
        <f>SUMIFS('SAGE IMPORT'!Y:Y,'SAGE IMPORT'!A:A,'SLAB-ROWS'!G849,'SAGE IMPORT'!B:B,'SLAB-ROWS'!H849,'SAGE IMPORT'!C:C,'SLAB-ROWS'!A849)</f>
        <v>0</v>
      </c>
      <c r="J849" s="198">
        <f>SUMIFS('SAGE IMPORT'!K:K,'SAGE IMPORT'!A:A,'SLAB-ROWS'!G849,'SAGE IMPORT'!B:B,'SLAB-ROWS'!H849,'SAGE IMPORT'!C:C,'SLAB-ROWS'!A849)</f>
        <v>0</v>
      </c>
      <c r="K849" s="199">
        <f>SUMIFS('SAGE IMPORT'!Q:Q,'SAGE IMPORT'!A:A,'SLAB-ROWS'!G849,'SAGE IMPORT'!B:B,'SLAB-ROWS'!H849,'SAGE IMPORT'!C:C,'SLAB-ROWS'!A849)</f>
        <v>0</v>
      </c>
      <c r="L849" s="199" t="s">
        <v>391</v>
      </c>
      <c r="M849" s="205">
        <f>SUMIFS('SAGE IMPORT'!E:E,'SAGE IMPORT'!A:A,'SLAB-ROWS'!G849,'SAGE IMPORT'!B:B,'SLAB-ROWS'!H849,'SAGE IMPORT'!C:C,'SLAB-ROWS'!A849)</f>
        <v>0</v>
      </c>
      <c r="N849" s="199" t="s">
        <v>391</v>
      </c>
    </row>
    <row r="850" spans="1:14" x14ac:dyDescent="0.2">
      <c r="A850" s="183" t="s">
        <v>134</v>
      </c>
      <c r="B850" s="184" t="s">
        <v>137</v>
      </c>
      <c r="C850" s="184"/>
      <c r="D850" s="185" t="str">
        <f t="shared" si="72"/>
        <v>****</v>
      </c>
      <c r="E850" s="185">
        <f t="shared" si="73"/>
        <v>0</v>
      </c>
      <c r="F850" s="185"/>
      <c r="G850" s="185">
        <f t="shared" si="74"/>
        <v>0</v>
      </c>
      <c r="H850" s="186">
        <f t="shared" si="75"/>
        <v>0</v>
      </c>
      <c r="I850" s="197">
        <f>SUMIFS('SAGE IMPORT'!Y:Y,'SAGE IMPORT'!A:A,'SLAB-ROWS'!G850,'SAGE IMPORT'!B:B,'SLAB-ROWS'!H850,'SAGE IMPORT'!C:C,'SLAB-ROWS'!A850)</f>
        <v>0</v>
      </c>
      <c r="J850" s="198">
        <f>SUMIFS('SAGE IMPORT'!K:K,'SAGE IMPORT'!A:A,'SLAB-ROWS'!G850,'SAGE IMPORT'!B:B,'SLAB-ROWS'!H850,'SAGE IMPORT'!C:C,'SLAB-ROWS'!A850)</f>
        <v>0</v>
      </c>
      <c r="K850" s="199">
        <f>SUMIFS('SAGE IMPORT'!Q:Q,'SAGE IMPORT'!A:A,'SLAB-ROWS'!G850,'SAGE IMPORT'!B:B,'SLAB-ROWS'!H850,'SAGE IMPORT'!C:C,'SLAB-ROWS'!A850)</f>
        <v>0</v>
      </c>
      <c r="L850" s="199" t="s">
        <v>398</v>
      </c>
      <c r="M850" s="205">
        <f>SUMIFS('SAGE IMPORT'!E:E,'SAGE IMPORT'!A:A,'SLAB-ROWS'!G850,'SAGE IMPORT'!B:B,'SLAB-ROWS'!H850,'SAGE IMPORT'!C:C,'SLAB-ROWS'!A850)</f>
        <v>0</v>
      </c>
      <c r="N850" s="199" t="s">
        <v>398</v>
      </c>
    </row>
    <row r="851" spans="1:14" x14ac:dyDescent="0.2">
      <c r="A851" s="183" t="s">
        <v>497</v>
      </c>
      <c r="B851" s="184" t="s">
        <v>505</v>
      </c>
      <c r="C851" s="184"/>
      <c r="D851" s="185" t="str">
        <f t="shared" si="72"/>
        <v>****</v>
      </c>
      <c r="E851" s="185">
        <f t="shared" si="73"/>
        <v>0</v>
      </c>
      <c r="F851" s="185"/>
      <c r="G851" s="185">
        <f t="shared" si="74"/>
        <v>0</v>
      </c>
      <c r="H851" s="186">
        <f t="shared" si="75"/>
        <v>0</v>
      </c>
      <c r="I851" s="197">
        <f>SUMIFS('SAGE IMPORT'!Y:Y,'SAGE IMPORT'!A:A,'SLAB-ROWS'!G851,'SAGE IMPORT'!B:B,'SLAB-ROWS'!H851,'SAGE IMPORT'!C:C,'SLAB-ROWS'!A851)</f>
        <v>0</v>
      </c>
      <c r="J851" s="198">
        <f>SUMIFS('SAGE IMPORT'!K:K,'SAGE IMPORT'!A:A,'SLAB-ROWS'!G851,'SAGE IMPORT'!B:B,'SLAB-ROWS'!H851,'SAGE IMPORT'!C:C,'SLAB-ROWS'!A851)</f>
        <v>0</v>
      </c>
      <c r="K851" s="199">
        <f>SUMIFS('SAGE IMPORT'!Q:Q,'SAGE IMPORT'!A:A,'SLAB-ROWS'!G851,'SAGE IMPORT'!B:B,'SLAB-ROWS'!H851,'SAGE IMPORT'!C:C,'SLAB-ROWS'!A851)</f>
        <v>0</v>
      </c>
      <c r="L851" s="199" t="s">
        <v>397</v>
      </c>
      <c r="M851" s="205">
        <f>SUMIFS('SAGE IMPORT'!E:E,'SAGE IMPORT'!A:A,'SLAB-ROWS'!G851,'SAGE IMPORT'!B:B,'SLAB-ROWS'!H851,'SAGE IMPORT'!C:C,'SLAB-ROWS'!A851)</f>
        <v>0</v>
      </c>
      <c r="N851" s="199" t="s">
        <v>391</v>
      </c>
    </row>
    <row r="852" spans="1:14" x14ac:dyDescent="0.2">
      <c r="A852" s="183" t="s">
        <v>501</v>
      </c>
      <c r="B852" s="184" t="s">
        <v>506</v>
      </c>
      <c r="C852" s="184"/>
      <c r="D852" s="185" t="str">
        <f t="shared" si="72"/>
        <v>****</v>
      </c>
      <c r="E852" s="185">
        <f t="shared" si="73"/>
        <v>0</v>
      </c>
      <c r="F852" s="185"/>
      <c r="G852" s="185">
        <f t="shared" si="74"/>
        <v>0</v>
      </c>
      <c r="H852" s="186">
        <f t="shared" si="75"/>
        <v>0</v>
      </c>
      <c r="I852" s="197">
        <f>SUMIFS('SAGE IMPORT'!Y:Y,'SAGE IMPORT'!A:A,'SLAB-ROWS'!G852,'SAGE IMPORT'!B:B,'SLAB-ROWS'!H852,'SAGE IMPORT'!C:C,'SLAB-ROWS'!A852)</f>
        <v>0</v>
      </c>
      <c r="J852" s="198">
        <f>SUMIFS('SAGE IMPORT'!K:K,'SAGE IMPORT'!A:A,'SLAB-ROWS'!G852,'SAGE IMPORT'!B:B,'SLAB-ROWS'!H852,'SAGE IMPORT'!C:C,'SLAB-ROWS'!A852)</f>
        <v>0</v>
      </c>
      <c r="K852" s="199">
        <f>SUMIFS('SAGE IMPORT'!Q:Q,'SAGE IMPORT'!A:A,'SLAB-ROWS'!G852,'SAGE IMPORT'!B:B,'SLAB-ROWS'!H852,'SAGE IMPORT'!C:C,'SLAB-ROWS'!A852)</f>
        <v>0</v>
      </c>
      <c r="L852" s="199" t="s">
        <v>397</v>
      </c>
      <c r="M852" s="205">
        <f>SUMIFS('SAGE IMPORT'!E:E,'SAGE IMPORT'!A:A,'SLAB-ROWS'!G852,'SAGE IMPORT'!B:B,'SLAB-ROWS'!H852,'SAGE IMPORT'!C:C,'SLAB-ROWS'!A852)</f>
        <v>0</v>
      </c>
      <c r="N852" s="199" t="s">
        <v>391</v>
      </c>
    </row>
    <row r="853" spans="1:14" x14ac:dyDescent="0.2">
      <c r="A853" s="183" t="s">
        <v>502</v>
      </c>
      <c r="B853" s="184" t="s">
        <v>507</v>
      </c>
      <c r="C853" s="184"/>
      <c r="D853" s="185" t="str">
        <f t="shared" si="72"/>
        <v>****</v>
      </c>
      <c r="E853" s="185">
        <f t="shared" si="73"/>
        <v>0</v>
      </c>
      <c r="F853" s="185"/>
      <c r="G853" s="185">
        <f t="shared" si="74"/>
        <v>0</v>
      </c>
      <c r="H853" s="186">
        <f t="shared" si="75"/>
        <v>0</v>
      </c>
      <c r="I853" s="197">
        <f>SUMIFS('SAGE IMPORT'!Y:Y,'SAGE IMPORT'!A:A,'SLAB-ROWS'!G853,'SAGE IMPORT'!B:B,'SLAB-ROWS'!H853,'SAGE IMPORT'!C:C,'SLAB-ROWS'!A853)</f>
        <v>0</v>
      </c>
      <c r="J853" s="198">
        <f>SUMIFS('SAGE IMPORT'!K:K,'SAGE IMPORT'!A:A,'SLAB-ROWS'!G853,'SAGE IMPORT'!B:B,'SLAB-ROWS'!H853,'SAGE IMPORT'!C:C,'SLAB-ROWS'!A853)</f>
        <v>0</v>
      </c>
      <c r="K853" s="199">
        <f>SUMIFS('SAGE IMPORT'!Q:Q,'SAGE IMPORT'!A:A,'SLAB-ROWS'!G853,'SAGE IMPORT'!B:B,'SLAB-ROWS'!H853,'SAGE IMPORT'!C:C,'SLAB-ROWS'!A853)</f>
        <v>0</v>
      </c>
      <c r="L853" s="199" t="s">
        <v>397</v>
      </c>
      <c r="M853" s="205">
        <f>SUMIFS('SAGE IMPORT'!E:E,'SAGE IMPORT'!A:A,'SLAB-ROWS'!G853,'SAGE IMPORT'!B:B,'SLAB-ROWS'!H853,'SAGE IMPORT'!C:C,'SLAB-ROWS'!A853)</f>
        <v>0</v>
      </c>
      <c r="N853" s="199" t="s">
        <v>391</v>
      </c>
    </row>
    <row r="854" spans="1:14" x14ac:dyDescent="0.2">
      <c r="A854" s="183" t="s">
        <v>503</v>
      </c>
      <c r="B854" s="184" t="s">
        <v>508</v>
      </c>
      <c r="C854" s="184"/>
      <c r="D854" s="185" t="str">
        <f t="shared" si="72"/>
        <v>****</v>
      </c>
      <c r="E854" s="185">
        <f t="shared" si="73"/>
        <v>0</v>
      </c>
      <c r="F854" s="185"/>
      <c r="G854" s="185">
        <f t="shared" si="74"/>
        <v>0</v>
      </c>
      <c r="H854" s="186">
        <f t="shared" si="75"/>
        <v>0</v>
      </c>
      <c r="I854" s="197">
        <f>SUMIFS('SAGE IMPORT'!Y:Y,'SAGE IMPORT'!A:A,'SLAB-ROWS'!G854,'SAGE IMPORT'!B:B,'SLAB-ROWS'!H854,'SAGE IMPORT'!C:C,'SLAB-ROWS'!A854)</f>
        <v>0</v>
      </c>
      <c r="J854" s="198">
        <f>SUMIFS('SAGE IMPORT'!K:K,'SAGE IMPORT'!A:A,'SLAB-ROWS'!G854,'SAGE IMPORT'!B:B,'SLAB-ROWS'!H854,'SAGE IMPORT'!C:C,'SLAB-ROWS'!A854)</f>
        <v>0</v>
      </c>
      <c r="K854" s="199">
        <f>SUMIFS('SAGE IMPORT'!Q:Q,'SAGE IMPORT'!A:A,'SLAB-ROWS'!G854,'SAGE IMPORT'!B:B,'SLAB-ROWS'!H854,'SAGE IMPORT'!C:C,'SLAB-ROWS'!A854)</f>
        <v>0</v>
      </c>
      <c r="L854" s="199" t="s">
        <v>397</v>
      </c>
      <c r="M854" s="205">
        <f>SUMIFS('SAGE IMPORT'!E:E,'SAGE IMPORT'!A:A,'SLAB-ROWS'!G854,'SAGE IMPORT'!B:B,'SLAB-ROWS'!H854,'SAGE IMPORT'!C:C,'SLAB-ROWS'!A854)</f>
        <v>0</v>
      </c>
      <c r="N854" s="199" t="s">
        <v>391</v>
      </c>
    </row>
    <row r="855" spans="1:14" x14ac:dyDescent="0.2">
      <c r="A855" s="183" t="s">
        <v>504</v>
      </c>
      <c r="B855" s="184" t="s">
        <v>509</v>
      </c>
      <c r="C855" s="184"/>
      <c r="D855" s="185" t="str">
        <f t="shared" si="72"/>
        <v>****</v>
      </c>
      <c r="E855" s="185">
        <f t="shared" si="73"/>
        <v>0</v>
      </c>
      <c r="F855" s="185"/>
      <c r="G855" s="185">
        <f t="shared" si="74"/>
        <v>0</v>
      </c>
      <c r="H855" s="186">
        <f t="shared" si="75"/>
        <v>0</v>
      </c>
      <c r="I855" s="197">
        <f>SUMIFS('SAGE IMPORT'!Y:Y,'SAGE IMPORT'!A:A,'SLAB-ROWS'!G855,'SAGE IMPORT'!B:B,'SLAB-ROWS'!H855,'SAGE IMPORT'!C:C,'SLAB-ROWS'!A855)</f>
        <v>0</v>
      </c>
      <c r="J855" s="198">
        <f>SUMIFS('SAGE IMPORT'!K:K,'SAGE IMPORT'!A:A,'SLAB-ROWS'!G855,'SAGE IMPORT'!B:B,'SLAB-ROWS'!H855,'SAGE IMPORT'!C:C,'SLAB-ROWS'!A855)</f>
        <v>0</v>
      </c>
      <c r="K855" s="199">
        <f>SUMIFS('SAGE IMPORT'!Q:Q,'SAGE IMPORT'!A:A,'SLAB-ROWS'!G855,'SAGE IMPORT'!B:B,'SLAB-ROWS'!H855,'SAGE IMPORT'!C:C,'SLAB-ROWS'!A855)</f>
        <v>0</v>
      </c>
      <c r="L855" s="199" t="s">
        <v>397</v>
      </c>
      <c r="M855" s="205">
        <f>SUMIFS('SAGE IMPORT'!E:E,'SAGE IMPORT'!A:A,'SLAB-ROWS'!G855,'SAGE IMPORT'!B:B,'SLAB-ROWS'!H855,'SAGE IMPORT'!C:C,'SLAB-ROWS'!A855)</f>
        <v>0</v>
      </c>
      <c r="N855" s="199" t="s">
        <v>391</v>
      </c>
    </row>
    <row r="856" spans="1:14" x14ac:dyDescent="0.2">
      <c r="A856" s="183" t="s">
        <v>41</v>
      </c>
      <c r="B856" s="184" t="s">
        <v>65</v>
      </c>
      <c r="C856" s="184"/>
      <c r="D856" s="185" t="str">
        <f>D850</f>
        <v>****</v>
      </c>
      <c r="E856" s="185">
        <f>E850</f>
        <v>0</v>
      </c>
      <c r="F856" s="185"/>
      <c r="G856" s="185">
        <f>G850</f>
        <v>0</v>
      </c>
      <c r="H856" s="186">
        <f>H850</f>
        <v>0</v>
      </c>
      <c r="I856" s="197">
        <f>SUMIFS('SAGE IMPORT'!Y:Y,'SAGE IMPORT'!A:A,'SLAB-ROWS'!G856,'SAGE IMPORT'!B:B,'SLAB-ROWS'!H856,'SAGE IMPORT'!C:C,'SLAB-ROWS'!A856)</f>
        <v>0</v>
      </c>
      <c r="J856" s="198">
        <f>SUMIFS('SAGE IMPORT'!K:K,'SAGE IMPORT'!A:A,'SLAB-ROWS'!G856,'SAGE IMPORT'!B:B,'SLAB-ROWS'!H856,'SAGE IMPORT'!C:C,'SLAB-ROWS'!A856)</f>
        <v>0</v>
      </c>
      <c r="K856" s="199">
        <f>SUMIFS('SAGE IMPORT'!Q:Q,'SAGE IMPORT'!A:A,'SLAB-ROWS'!G856,'SAGE IMPORT'!B:B,'SLAB-ROWS'!H856,'SAGE IMPORT'!C:C,'SLAB-ROWS'!A856)</f>
        <v>0</v>
      </c>
      <c r="L856" s="199" t="s">
        <v>391</v>
      </c>
      <c r="M856" s="205">
        <f>SUMIFS('SAGE IMPORT'!E:E,'SAGE IMPORT'!A:A,'SLAB-ROWS'!G856,'SAGE IMPORT'!B:B,'SLAB-ROWS'!H856,'SAGE IMPORT'!C:C,'SLAB-ROWS'!A856)</f>
        <v>0</v>
      </c>
      <c r="N856" s="199" t="s">
        <v>391</v>
      </c>
    </row>
    <row r="857" spans="1:14" x14ac:dyDescent="0.2">
      <c r="A857" s="183" t="s">
        <v>498</v>
      </c>
      <c r="B857" s="184" t="s">
        <v>140</v>
      </c>
      <c r="C857" s="184"/>
      <c r="D857" s="185" t="str">
        <f t="shared" si="72"/>
        <v>****</v>
      </c>
      <c r="E857" s="185">
        <f t="shared" si="73"/>
        <v>0</v>
      </c>
      <c r="F857" s="185"/>
      <c r="G857" s="185">
        <f t="shared" si="74"/>
        <v>0</v>
      </c>
      <c r="H857" s="186">
        <f t="shared" si="75"/>
        <v>0</v>
      </c>
      <c r="I857" s="197">
        <f>SUMIFS('SAGE IMPORT'!Y:Y,'SAGE IMPORT'!A:A,'SLAB-ROWS'!G857,'SAGE IMPORT'!B:B,'SLAB-ROWS'!H857,'SAGE IMPORT'!C:C,'SLAB-ROWS'!A857)</f>
        <v>0</v>
      </c>
      <c r="J857" s="198">
        <f>SUMIFS('SAGE IMPORT'!K:K,'SAGE IMPORT'!A:A,'SLAB-ROWS'!G857,'SAGE IMPORT'!B:B,'SLAB-ROWS'!H857,'SAGE IMPORT'!C:C,'SLAB-ROWS'!A857)</f>
        <v>0</v>
      </c>
      <c r="K857" s="199">
        <f>SUMIFS('SAGE IMPORT'!Q:Q,'SAGE IMPORT'!A:A,'SLAB-ROWS'!G857,'SAGE IMPORT'!B:B,'SLAB-ROWS'!H857,'SAGE IMPORT'!C:C,'SLAB-ROWS'!A857)</f>
        <v>0</v>
      </c>
      <c r="L857" s="199" t="s">
        <v>399</v>
      </c>
      <c r="M857" s="205">
        <f>SUMIFS('SAGE IMPORT'!E:E,'SAGE IMPORT'!A:A,'SLAB-ROWS'!G857,'SAGE IMPORT'!B:B,'SLAB-ROWS'!H857,'SAGE IMPORT'!C:C,'SLAB-ROWS'!A857)</f>
        <v>0</v>
      </c>
      <c r="N857" s="199" t="s">
        <v>399</v>
      </c>
    </row>
    <row r="858" spans="1:14" x14ac:dyDescent="0.2">
      <c r="A858" s="183" t="s">
        <v>42</v>
      </c>
      <c r="B858" s="184" t="s">
        <v>138</v>
      </c>
      <c r="C858" s="184"/>
      <c r="D858" s="185" t="str">
        <f t="shared" si="72"/>
        <v>****</v>
      </c>
      <c r="E858" s="185">
        <f t="shared" si="73"/>
        <v>0</v>
      </c>
      <c r="F858" s="185"/>
      <c r="G858" s="185">
        <f t="shared" si="74"/>
        <v>0</v>
      </c>
      <c r="H858" s="186">
        <f t="shared" si="75"/>
        <v>0</v>
      </c>
      <c r="I858" s="197">
        <f>SUMIFS('SAGE IMPORT'!Y:Y,'SAGE IMPORT'!A:A,'SLAB-ROWS'!G858,'SAGE IMPORT'!B:B,'SLAB-ROWS'!H858,'SAGE IMPORT'!C:C,'SLAB-ROWS'!A858)</f>
        <v>0</v>
      </c>
      <c r="J858" s="198">
        <f>SUMIFS('SAGE IMPORT'!K:K,'SAGE IMPORT'!A:A,'SLAB-ROWS'!G858,'SAGE IMPORT'!B:B,'SLAB-ROWS'!H858,'SAGE IMPORT'!C:C,'SLAB-ROWS'!A858)</f>
        <v>0</v>
      </c>
      <c r="K858" s="199">
        <f>SUMIFS('SAGE IMPORT'!Q:Q,'SAGE IMPORT'!A:A,'SLAB-ROWS'!G858,'SAGE IMPORT'!B:B,'SLAB-ROWS'!H858,'SAGE IMPORT'!C:C,'SLAB-ROWS'!A858)</f>
        <v>0</v>
      </c>
      <c r="L858" s="199" t="s">
        <v>399</v>
      </c>
      <c r="M858" s="205">
        <f>SUMIFS('SAGE IMPORT'!E:E,'SAGE IMPORT'!A:A,'SLAB-ROWS'!G858,'SAGE IMPORT'!B:B,'SLAB-ROWS'!H858,'SAGE IMPORT'!C:C,'SLAB-ROWS'!A858)</f>
        <v>0</v>
      </c>
      <c r="N858" s="199" t="s">
        <v>399</v>
      </c>
    </row>
    <row r="859" spans="1:14" x14ac:dyDescent="0.2">
      <c r="A859" s="183" t="s">
        <v>77</v>
      </c>
      <c r="B859" s="184" t="s">
        <v>139</v>
      </c>
      <c r="C859" s="184"/>
      <c r="D859" s="185" t="str">
        <f t="shared" si="72"/>
        <v>****</v>
      </c>
      <c r="E859" s="185">
        <f t="shared" si="73"/>
        <v>0</v>
      </c>
      <c r="F859" s="185"/>
      <c r="G859" s="185">
        <f t="shared" si="74"/>
        <v>0</v>
      </c>
      <c r="H859" s="186">
        <f t="shared" si="75"/>
        <v>0</v>
      </c>
      <c r="I859" s="197">
        <f>SUMIFS('SAGE IMPORT'!Y:Y,'SAGE IMPORT'!A:A,'SLAB-ROWS'!G859,'SAGE IMPORT'!B:B,'SLAB-ROWS'!H859,'SAGE IMPORT'!C:C,'SLAB-ROWS'!A859)</f>
        <v>0</v>
      </c>
      <c r="J859" s="198">
        <f>SUMIFS('SAGE IMPORT'!K:K,'SAGE IMPORT'!A:A,'SLAB-ROWS'!G859,'SAGE IMPORT'!B:B,'SLAB-ROWS'!H859,'SAGE IMPORT'!C:C,'SLAB-ROWS'!A859)</f>
        <v>0</v>
      </c>
      <c r="K859" s="199">
        <f>SUMIFS('SAGE IMPORT'!Q:Q,'SAGE IMPORT'!A:A,'SLAB-ROWS'!G859,'SAGE IMPORT'!B:B,'SLAB-ROWS'!H859,'SAGE IMPORT'!C:C,'SLAB-ROWS'!A859)</f>
        <v>0</v>
      </c>
      <c r="L859" s="199" t="s">
        <v>399</v>
      </c>
      <c r="M859" s="205">
        <f>SUMIFS('SAGE IMPORT'!E:E,'SAGE IMPORT'!A:A,'SLAB-ROWS'!G859,'SAGE IMPORT'!B:B,'SLAB-ROWS'!H859,'SAGE IMPORT'!C:C,'SLAB-ROWS'!A859)</f>
        <v>0</v>
      </c>
      <c r="N859" s="199" t="s">
        <v>399</v>
      </c>
    </row>
    <row r="860" spans="1:14" x14ac:dyDescent="0.2">
      <c r="A860" s="183" t="s">
        <v>43</v>
      </c>
      <c r="B860" s="184" t="s">
        <v>141</v>
      </c>
      <c r="C860" s="184"/>
      <c r="D860" s="185" t="str">
        <f t="shared" si="72"/>
        <v>****</v>
      </c>
      <c r="E860" s="185">
        <f t="shared" si="73"/>
        <v>0</v>
      </c>
      <c r="F860" s="185"/>
      <c r="G860" s="185">
        <f t="shared" si="74"/>
        <v>0</v>
      </c>
      <c r="H860" s="186">
        <f t="shared" si="75"/>
        <v>0</v>
      </c>
      <c r="I860" s="197">
        <f>SUMIFS('SAGE IMPORT'!Y:Y,'SAGE IMPORT'!A:A,'SLAB-ROWS'!G860,'SAGE IMPORT'!B:B,'SLAB-ROWS'!H860,'SAGE IMPORT'!C:C,'SLAB-ROWS'!A860)</f>
        <v>0</v>
      </c>
      <c r="J860" s="198">
        <f>SUMIFS('SAGE IMPORT'!K:K,'SAGE IMPORT'!A:A,'SLAB-ROWS'!G860,'SAGE IMPORT'!B:B,'SLAB-ROWS'!H860,'SAGE IMPORT'!C:C,'SLAB-ROWS'!A860)</f>
        <v>0</v>
      </c>
      <c r="K860" s="199">
        <f>SUMIFS('SAGE IMPORT'!Q:Q,'SAGE IMPORT'!A:A,'SLAB-ROWS'!G860,'SAGE IMPORT'!B:B,'SLAB-ROWS'!H860,'SAGE IMPORT'!C:C,'SLAB-ROWS'!A860)</f>
        <v>0</v>
      </c>
      <c r="L860" s="199" t="s">
        <v>391</v>
      </c>
      <c r="M860" s="205">
        <f>SUMIFS('SAGE IMPORT'!E:E,'SAGE IMPORT'!A:A,'SLAB-ROWS'!G860,'SAGE IMPORT'!B:B,'SLAB-ROWS'!H860,'SAGE IMPORT'!C:C,'SLAB-ROWS'!A860)</f>
        <v>0</v>
      </c>
      <c r="N860" s="199" t="s">
        <v>391</v>
      </c>
    </row>
    <row r="861" spans="1:14" x14ac:dyDescent="0.2">
      <c r="A861" s="183"/>
      <c r="B861" s="184"/>
      <c r="C861" s="184"/>
      <c r="D861" s="185" t="str">
        <f t="shared" si="72"/>
        <v>****</v>
      </c>
      <c r="E861" s="185">
        <f t="shared" si="73"/>
        <v>0</v>
      </c>
      <c r="F861" s="185"/>
      <c r="G861" s="185">
        <f t="shared" si="74"/>
        <v>0</v>
      </c>
      <c r="H861" s="186">
        <f t="shared" si="75"/>
        <v>0</v>
      </c>
      <c r="I861" s="197">
        <f>SUMIFS('SAGE IMPORT'!Y:Y,'SAGE IMPORT'!A:A,'SLAB-ROWS'!G861,'SAGE IMPORT'!B:B,'SLAB-ROWS'!H861,'SAGE IMPORT'!C:C,'SLAB-ROWS'!A861)</f>
        <v>0</v>
      </c>
      <c r="J861" s="198">
        <f>SUMIFS('SAGE IMPORT'!K:K,'SAGE IMPORT'!A:A,'SLAB-ROWS'!G861,'SAGE IMPORT'!B:B,'SLAB-ROWS'!H861,'SAGE IMPORT'!C:C,'SLAB-ROWS'!A861)</f>
        <v>0</v>
      </c>
      <c r="K861" s="199">
        <f>SUMIFS('SAGE IMPORT'!Q:Q,'SAGE IMPORT'!A:A,'SLAB-ROWS'!G861,'SAGE IMPORT'!B:B,'SLAB-ROWS'!H861,'SAGE IMPORT'!C:C,'SLAB-ROWS'!A861)</f>
        <v>0</v>
      </c>
      <c r="L861" s="199"/>
      <c r="M861" s="205">
        <f>SUMIFS('SAGE IMPORT'!E:E,'SAGE IMPORT'!A:A,'SLAB-ROWS'!G861,'SAGE IMPORT'!B:B,'SLAB-ROWS'!H861,'SAGE IMPORT'!C:C,'SLAB-ROWS'!A861)</f>
        <v>0</v>
      </c>
      <c r="N861" s="199"/>
    </row>
    <row r="862" spans="1:14" x14ac:dyDescent="0.2">
      <c r="A862" s="183" t="s">
        <v>44</v>
      </c>
      <c r="B862" s="184" t="s">
        <v>69</v>
      </c>
      <c r="C862" s="184"/>
      <c r="D862" s="185" t="str">
        <f t="shared" si="72"/>
        <v>****</v>
      </c>
      <c r="E862" s="185">
        <f t="shared" si="73"/>
        <v>0</v>
      </c>
      <c r="F862" s="185"/>
      <c r="G862" s="185">
        <f t="shared" si="74"/>
        <v>0</v>
      </c>
      <c r="H862" s="186">
        <f t="shared" si="75"/>
        <v>0</v>
      </c>
      <c r="I862" s="197">
        <f>SUMIFS('SAGE IMPORT'!Y:Y,'SAGE IMPORT'!A:A,'SLAB-ROWS'!G862,'SAGE IMPORT'!B:B,'SLAB-ROWS'!H862,'SAGE IMPORT'!C:C,'SLAB-ROWS'!A862)</f>
        <v>0</v>
      </c>
      <c r="J862" s="198">
        <f>SUMIFS('SAGE IMPORT'!K:K,'SAGE IMPORT'!A:A,'SLAB-ROWS'!G862,'SAGE IMPORT'!B:B,'SLAB-ROWS'!H862,'SAGE IMPORT'!C:C,'SLAB-ROWS'!A862)</f>
        <v>0</v>
      </c>
      <c r="K862" s="199">
        <f>SUMIFS('SAGE IMPORT'!Q:Q,'SAGE IMPORT'!A:A,'SLAB-ROWS'!G862,'SAGE IMPORT'!B:B,'SLAB-ROWS'!H862,'SAGE IMPORT'!C:C,'SLAB-ROWS'!A862)</f>
        <v>0</v>
      </c>
      <c r="L862" s="199" t="s">
        <v>391</v>
      </c>
      <c r="M862" s="205">
        <f>SUMIFS('SAGE IMPORT'!E:E,'SAGE IMPORT'!A:A,'SLAB-ROWS'!G862,'SAGE IMPORT'!B:B,'SLAB-ROWS'!H862,'SAGE IMPORT'!C:C,'SLAB-ROWS'!A862)</f>
        <v>0</v>
      </c>
      <c r="N862" s="199" t="s">
        <v>391</v>
      </c>
    </row>
    <row r="863" spans="1:14" x14ac:dyDescent="0.2">
      <c r="A863" s="183" t="s">
        <v>45</v>
      </c>
      <c r="B863" s="184" t="s">
        <v>46</v>
      </c>
      <c r="C863" s="184"/>
      <c r="D863" s="185" t="str">
        <f t="shared" si="72"/>
        <v>****</v>
      </c>
      <c r="E863" s="185">
        <f t="shared" si="73"/>
        <v>0</v>
      </c>
      <c r="F863" s="185"/>
      <c r="G863" s="185">
        <f t="shared" si="74"/>
        <v>0</v>
      </c>
      <c r="H863" s="186">
        <f t="shared" si="75"/>
        <v>0</v>
      </c>
      <c r="I863" s="197">
        <f>SUMIFS('SAGE IMPORT'!Y:Y,'SAGE IMPORT'!A:A,'SLAB-ROWS'!G863,'SAGE IMPORT'!B:B,'SLAB-ROWS'!H863,'SAGE IMPORT'!C:C,'SLAB-ROWS'!A863)</f>
        <v>0</v>
      </c>
      <c r="J863" s="198">
        <f>SUMIFS('SAGE IMPORT'!K:K,'SAGE IMPORT'!A:A,'SLAB-ROWS'!G863,'SAGE IMPORT'!B:B,'SLAB-ROWS'!H863,'SAGE IMPORT'!C:C,'SLAB-ROWS'!A863)</f>
        <v>0</v>
      </c>
      <c r="K863" s="199">
        <f>SUMIFS('SAGE IMPORT'!Q:Q,'SAGE IMPORT'!A:A,'SLAB-ROWS'!G863,'SAGE IMPORT'!B:B,'SLAB-ROWS'!H863,'SAGE IMPORT'!C:C,'SLAB-ROWS'!A863)</f>
        <v>0</v>
      </c>
      <c r="L863" s="199" t="s">
        <v>391</v>
      </c>
      <c r="M863" s="205">
        <f>SUMIFS('SAGE IMPORT'!E:E,'SAGE IMPORT'!A:A,'SLAB-ROWS'!G863,'SAGE IMPORT'!B:B,'SLAB-ROWS'!H863,'SAGE IMPORT'!C:C,'SLAB-ROWS'!A863)</f>
        <v>0</v>
      </c>
      <c r="N863" s="199" t="s">
        <v>391</v>
      </c>
    </row>
    <row r="864" spans="1:14" x14ac:dyDescent="0.2">
      <c r="A864" s="183" t="s">
        <v>142</v>
      </c>
      <c r="B864" s="184" t="s">
        <v>143</v>
      </c>
      <c r="C864" s="184"/>
      <c r="D864" s="185" t="str">
        <f t="shared" si="72"/>
        <v>****</v>
      </c>
      <c r="E864" s="185">
        <f t="shared" si="73"/>
        <v>0</v>
      </c>
      <c r="F864" s="185"/>
      <c r="G864" s="185">
        <f t="shared" si="74"/>
        <v>0</v>
      </c>
      <c r="H864" s="186">
        <f t="shared" si="75"/>
        <v>0</v>
      </c>
      <c r="I864" s="197">
        <f>SUMIFS('SAGE IMPORT'!Y:Y,'SAGE IMPORT'!A:A,'SLAB-ROWS'!G864,'SAGE IMPORT'!B:B,'SLAB-ROWS'!H864,'SAGE IMPORT'!C:C,'SLAB-ROWS'!A864)</f>
        <v>0</v>
      </c>
      <c r="J864" s="198">
        <f>SUMIFS('SAGE IMPORT'!K:K,'SAGE IMPORT'!A:A,'SLAB-ROWS'!G864,'SAGE IMPORT'!B:B,'SLAB-ROWS'!H864,'SAGE IMPORT'!C:C,'SLAB-ROWS'!A864)</f>
        <v>0</v>
      </c>
      <c r="K864" s="199">
        <f>SUMIFS('SAGE IMPORT'!Q:Q,'SAGE IMPORT'!A:A,'SLAB-ROWS'!G864,'SAGE IMPORT'!B:B,'SLAB-ROWS'!H864,'SAGE IMPORT'!C:C,'SLAB-ROWS'!A864)</f>
        <v>0</v>
      </c>
      <c r="L864" s="199" t="s">
        <v>354</v>
      </c>
      <c r="M864" s="205">
        <f>SUMIFS('SAGE IMPORT'!E:E,'SAGE IMPORT'!A:A,'SLAB-ROWS'!G864,'SAGE IMPORT'!B:B,'SLAB-ROWS'!H864,'SAGE IMPORT'!C:C,'SLAB-ROWS'!A864)</f>
        <v>0</v>
      </c>
      <c r="N864" s="199" t="s">
        <v>354</v>
      </c>
    </row>
    <row r="865" spans="1:14" x14ac:dyDescent="0.2">
      <c r="A865" s="183" t="s">
        <v>144</v>
      </c>
      <c r="B865" s="184" t="s">
        <v>145</v>
      </c>
      <c r="C865" s="184"/>
      <c r="D865" s="185" t="str">
        <f t="shared" si="72"/>
        <v>****</v>
      </c>
      <c r="E865" s="185">
        <f t="shared" si="73"/>
        <v>0</v>
      </c>
      <c r="F865" s="185"/>
      <c r="G865" s="185">
        <f t="shared" si="74"/>
        <v>0</v>
      </c>
      <c r="H865" s="186">
        <f t="shared" si="75"/>
        <v>0</v>
      </c>
      <c r="I865" s="197">
        <f>SUMIFS('SAGE IMPORT'!Y:Y,'SAGE IMPORT'!A:A,'SLAB-ROWS'!G865,'SAGE IMPORT'!B:B,'SLAB-ROWS'!H865,'SAGE IMPORT'!C:C,'SLAB-ROWS'!A865)</f>
        <v>0</v>
      </c>
      <c r="J865" s="198">
        <f>SUMIFS('SAGE IMPORT'!K:K,'SAGE IMPORT'!A:A,'SLAB-ROWS'!G865,'SAGE IMPORT'!B:B,'SLAB-ROWS'!H865,'SAGE IMPORT'!C:C,'SLAB-ROWS'!A865)</f>
        <v>0</v>
      </c>
      <c r="K865" s="199">
        <f>SUMIFS('SAGE IMPORT'!Q:Q,'SAGE IMPORT'!A:A,'SLAB-ROWS'!G865,'SAGE IMPORT'!B:B,'SLAB-ROWS'!H865,'SAGE IMPORT'!C:C,'SLAB-ROWS'!A865)</f>
        <v>0</v>
      </c>
      <c r="L865" s="199" t="s">
        <v>391</v>
      </c>
      <c r="M865" s="205">
        <f>SUMIFS('SAGE IMPORT'!E:E,'SAGE IMPORT'!A:A,'SLAB-ROWS'!G865,'SAGE IMPORT'!B:B,'SLAB-ROWS'!H865,'SAGE IMPORT'!C:C,'SLAB-ROWS'!A865)</f>
        <v>0</v>
      </c>
      <c r="N865" s="199" t="s">
        <v>391</v>
      </c>
    </row>
    <row r="866" spans="1:14" x14ac:dyDescent="0.2">
      <c r="A866" s="183" t="s">
        <v>47</v>
      </c>
      <c r="B866" s="184" t="s">
        <v>66</v>
      </c>
      <c r="C866" s="184"/>
      <c r="D866" s="185" t="str">
        <f t="shared" ref="D866:D877" si="76">D865</f>
        <v>****</v>
      </c>
      <c r="E866" s="185">
        <f t="shared" ref="E866:E877" si="77">E865</f>
        <v>0</v>
      </c>
      <c r="F866" s="185"/>
      <c r="G866" s="185">
        <f t="shared" ref="G866:G877" si="78">G865</f>
        <v>0</v>
      </c>
      <c r="H866" s="186">
        <f t="shared" ref="H866:H877" si="79">H865</f>
        <v>0</v>
      </c>
      <c r="I866" s="197">
        <f>SUMIFS('SAGE IMPORT'!Y:Y,'SAGE IMPORT'!A:A,'SLAB-ROWS'!G866,'SAGE IMPORT'!B:B,'SLAB-ROWS'!H866,'SAGE IMPORT'!C:C,'SLAB-ROWS'!A866)</f>
        <v>0</v>
      </c>
      <c r="J866" s="198">
        <f>SUMIFS('SAGE IMPORT'!K:K,'SAGE IMPORT'!A:A,'SLAB-ROWS'!G866,'SAGE IMPORT'!B:B,'SLAB-ROWS'!H866,'SAGE IMPORT'!C:C,'SLAB-ROWS'!A866)</f>
        <v>0</v>
      </c>
      <c r="K866" s="199">
        <f>SUMIFS('SAGE IMPORT'!Q:Q,'SAGE IMPORT'!A:A,'SLAB-ROWS'!G866,'SAGE IMPORT'!B:B,'SLAB-ROWS'!H866,'SAGE IMPORT'!C:C,'SLAB-ROWS'!A866)</f>
        <v>0</v>
      </c>
      <c r="L866" s="199" t="s">
        <v>395</v>
      </c>
      <c r="M866" s="205">
        <f>SUMIFS('SAGE IMPORT'!E:E,'SAGE IMPORT'!A:A,'SLAB-ROWS'!G866,'SAGE IMPORT'!B:B,'SLAB-ROWS'!H866,'SAGE IMPORT'!C:C,'SLAB-ROWS'!A866)</f>
        <v>0</v>
      </c>
      <c r="N866" s="199" t="s">
        <v>395</v>
      </c>
    </row>
    <row r="867" spans="1:14" x14ac:dyDescent="0.2">
      <c r="A867" s="183"/>
      <c r="B867" s="451" t="s">
        <v>622</v>
      </c>
      <c r="C867" s="452"/>
      <c r="D867" s="453"/>
      <c r="E867" s="453"/>
      <c r="F867" s="453"/>
      <c r="G867" s="453">
        <f t="shared" si="78"/>
        <v>0</v>
      </c>
      <c r="H867" s="454">
        <f t="shared" si="79"/>
        <v>0</v>
      </c>
      <c r="I867" s="455"/>
      <c r="J867" s="456"/>
      <c r="K867" s="457">
        <f>SUMIFS('SAGE IMPORT'!Q:Q,'SAGE IMPORT'!A:A,'SLAB-ROWS'!G867,'SAGE IMPORT'!B:B,'SLAB-ROWS'!H867,'SAGE IMPORT'!D:D,'SLAB-ROWS'!B867)</f>
        <v>0</v>
      </c>
      <c r="L867" s="457" t="s">
        <v>395</v>
      </c>
      <c r="M867" s="458"/>
      <c r="N867" s="457"/>
    </row>
    <row r="868" spans="1:14" x14ac:dyDescent="0.2">
      <c r="A868" s="183" t="s">
        <v>48</v>
      </c>
      <c r="B868" s="184" t="s">
        <v>67</v>
      </c>
      <c r="C868" s="184"/>
      <c r="D868" s="185" t="str">
        <f>D866</f>
        <v>****</v>
      </c>
      <c r="E868" s="185">
        <f>E866</f>
        <v>0</v>
      </c>
      <c r="F868" s="185"/>
      <c r="G868" s="185">
        <f>G866</f>
        <v>0</v>
      </c>
      <c r="H868" s="186">
        <f>H866</f>
        <v>0</v>
      </c>
      <c r="I868" s="197">
        <f>SUMIFS('SAGE IMPORT'!Y:Y,'SAGE IMPORT'!A:A,'SLAB-ROWS'!G868,'SAGE IMPORT'!B:B,'SLAB-ROWS'!H868,'SAGE IMPORT'!C:C,'SLAB-ROWS'!A868)</f>
        <v>0</v>
      </c>
      <c r="J868" s="198">
        <f>SUMIFS('SAGE IMPORT'!K:K,'SAGE IMPORT'!A:A,'SLAB-ROWS'!G868,'SAGE IMPORT'!B:B,'SLAB-ROWS'!H868,'SAGE IMPORT'!C:C,'SLAB-ROWS'!A868)</f>
        <v>0</v>
      </c>
      <c r="K868" s="199">
        <f>SUMIFS('SAGE IMPORT'!Q:Q,'SAGE IMPORT'!A:A,'SLAB-ROWS'!G868,'SAGE IMPORT'!B:B,'SLAB-ROWS'!H868,'SAGE IMPORT'!C:C,'SLAB-ROWS'!A868)</f>
        <v>0</v>
      </c>
      <c r="L868" s="199" t="s">
        <v>391</v>
      </c>
      <c r="M868" s="205">
        <f>SUMIFS('SAGE IMPORT'!E:E,'SAGE IMPORT'!A:A,'SLAB-ROWS'!G868,'SAGE IMPORT'!B:B,'SLAB-ROWS'!H868,'SAGE IMPORT'!C:C,'SLAB-ROWS'!A868)</f>
        <v>0</v>
      </c>
      <c r="N868" s="199" t="s">
        <v>391</v>
      </c>
    </row>
    <row r="869" spans="1:14" x14ac:dyDescent="0.2">
      <c r="A869" s="183" t="s">
        <v>146</v>
      </c>
      <c r="B869" s="184" t="s">
        <v>147</v>
      </c>
      <c r="C869" s="184"/>
      <c r="D869" s="185" t="str">
        <f t="shared" si="76"/>
        <v>****</v>
      </c>
      <c r="E869" s="185">
        <f t="shared" si="77"/>
        <v>0</v>
      </c>
      <c r="F869" s="185"/>
      <c r="G869" s="185">
        <f t="shared" si="78"/>
        <v>0</v>
      </c>
      <c r="H869" s="186">
        <f t="shared" si="79"/>
        <v>0</v>
      </c>
      <c r="I869" s="197">
        <f>SUMIFS('SAGE IMPORT'!Y:Y,'SAGE IMPORT'!A:A,'SLAB-ROWS'!G869,'SAGE IMPORT'!B:B,'SLAB-ROWS'!H869,'SAGE IMPORT'!C:C,'SLAB-ROWS'!A869)</f>
        <v>0</v>
      </c>
      <c r="J869" s="198">
        <f>SUMIFS('SAGE IMPORT'!K:K,'SAGE IMPORT'!A:A,'SLAB-ROWS'!G869,'SAGE IMPORT'!B:B,'SLAB-ROWS'!H869,'SAGE IMPORT'!C:C,'SLAB-ROWS'!A869)</f>
        <v>0</v>
      </c>
      <c r="K869" s="199">
        <f>SUMIFS('SAGE IMPORT'!Q:Q,'SAGE IMPORT'!A:A,'SLAB-ROWS'!G869,'SAGE IMPORT'!B:B,'SLAB-ROWS'!H869,'SAGE IMPORT'!C:C,'SLAB-ROWS'!A869)</f>
        <v>0</v>
      </c>
      <c r="L869" s="199" t="s">
        <v>393</v>
      </c>
      <c r="M869" s="205">
        <f>SUMIFS('SAGE IMPORT'!E:E,'SAGE IMPORT'!A:A,'SLAB-ROWS'!G869,'SAGE IMPORT'!B:B,'SLAB-ROWS'!H869,'SAGE IMPORT'!C:C,'SLAB-ROWS'!A869)</f>
        <v>0</v>
      </c>
      <c r="N869" s="199" t="s">
        <v>393</v>
      </c>
    </row>
    <row r="870" spans="1:14" x14ac:dyDescent="0.2">
      <c r="A870" s="183" t="s">
        <v>148</v>
      </c>
      <c r="B870" s="184" t="s">
        <v>149</v>
      </c>
      <c r="C870" s="184"/>
      <c r="D870" s="185" t="str">
        <f t="shared" si="76"/>
        <v>****</v>
      </c>
      <c r="E870" s="185">
        <f t="shared" si="77"/>
        <v>0</v>
      </c>
      <c r="F870" s="185"/>
      <c r="G870" s="185">
        <f t="shared" si="78"/>
        <v>0</v>
      </c>
      <c r="H870" s="186">
        <f t="shared" si="79"/>
        <v>0</v>
      </c>
      <c r="I870" s="197">
        <f>SUMIFS('SAGE IMPORT'!Y:Y,'SAGE IMPORT'!A:A,'SLAB-ROWS'!G870,'SAGE IMPORT'!B:B,'SLAB-ROWS'!H870,'SAGE IMPORT'!C:C,'SLAB-ROWS'!A870)</f>
        <v>0</v>
      </c>
      <c r="J870" s="198">
        <f>SUMIFS('SAGE IMPORT'!K:K,'SAGE IMPORT'!A:A,'SLAB-ROWS'!G870,'SAGE IMPORT'!B:B,'SLAB-ROWS'!H870,'SAGE IMPORT'!C:C,'SLAB-ROWS'!A870)</f>
        <v>0</v>
      </c>
      <c r="K870" s="199">
        <f>SUMIFS('SAGE IMPORT'!Q:Q,'SAGE IMPORT'!A:A,'SLAB-ROWS'!G870,'SAGE IMPORT'!B:B,'SLAB-ROWS'!H870,'SAGE IMPORT'!C:C,'SLAB-ROWS'!A870)</f>
        <v>0</v>
      </c>
      <c r="L870" s="199" t="s">
        <v>391</v>
      </c>
      <c r="M870" s="205">
        <f>SUMIFS('SAGE IMPORT'!E:E,'SAGE IMPORT'!A:A,'SLAB-ROWS'!G870,'SAGE IMPORT'!B:B,'SLAB-ROWS'!H870,'SAGE IMPORT'!C:C,'SLAB-ROWS'!A870)</f>
        <v>0</v>
      </c>
      <c r="N870" s="199" t="s">
        <v>391</v>
      </c>
    </row>
    <row r="871" spans="1:14" x14ac:dyDescent="0.2">
      <c r="A871" s="183" t="s">
        <v>150</v>
      </c>
      <c r="B871" s="184" t="s">
        <v>151</v>
      </c>
      <c r="C871" s="184"/>
      <c r="D871" s="185" t="str">
        <f t="shared" si="76"/>
        <v>****</v>
      </c>
      <c r="E871" s="185">
        <f t="shared" si="77"/>
        <v>0</v>
      </c>
      <c r="F871" s="185"/>
      <c r="G871" s="185">
        <f t="shared" si="78"/>
        <v>0</v>
      </c>
      <c r="H871" s="186">
        <f t="shared" si="79"/>
        <v>0</v>
      </c>
      <c r="I871" s="197">
        <f>SUMIFS('SAGE IMPORT'!Y:Y,'SAGE IMPORT'!A:A,'SLAB-ROWS'!G871,'SAGE IMPORT'!B:B,'SLAB-ROWS'!H871,'SAGE IMPORT'!C:C,'SLAB-ROWS'!A871)</f>
        <v>0</v>
      </c>
      <c r="J871" s="198">
        <f>SUMIFS('SAGE IMPORT'!K:K,'SAGE IMPORT'!A:A,'SLAB-ROWS'!G871,'SAGE IMPORT'!B:B,'SLAB-ROWS'!H871,'SAGE IMPORT'!C:C,'SLAB-ROWS'!A871)</f>
        <v>0</v>
      </c>
      <c r="K871" s="199">
        <f>SUMIFS('SAGE IMPORT'!Q:Q,'SAGE IMPORT'!A:A,'SLAB-ROWS'!G871,'SAGE IMPORT'!B:B,'SLAB-ROWS'!H871,'SAGE IMPORT'!C:C,'SLAB-ROWS'!A871)</f>
        <v>0</v>
      </c>
      <c r="L871" s="199" t="s">
        <v>391</v>
      </c>
      <c r="M871" s="205">
        <f>SUMIFS('SAGE IMPORT'!E:E,'SAGE IMPORT'!A:A,'SLAB-ROWS'!G871,'SAGE IMPORT'!B:B,'SLAB-ROWS'!H871,'SAGE IMPORT'!C:C,'SLAB-ROWS'!A871)</f>
        <v>0</v>
      </c>
      <c r="N871" s="199" t="s">
        <v>391</v>
      </c>
    </row>
    <row r="872" spans="1:14" x14ac:dyDescent="0.2">
      <c r="A872" s="183" t="s">
        <v>55</v>
      </c>
      <c r="B872" s="184" t="s">
        <v>56</v>
      </c>
      <c r="C872" s="184"/>
      <c r="D872" s="185" t="str">
        <f t="shared" si="76"/>
        <v>****</v>
      </c>
      <c r="E872" s="185">
        <f t="shared" si="77"/>
        <v>0</v>
      </c>
      <c r="F872" s="185"/>
      <c r="G872" s="185">
        <f t="shared" si="78"/>
        <v>0</v>
      </c>
      <c r="H872" s="186">
        <f t="shared" si="79"/>
        <v>0</v>
      </c>
      <c r="I872" s="197">
        <f>SUMIFS('SAGE IMPORT'!Y:Y,'SAGE IMPORT'!A:A,'SLAB-ROWS'!G872,'SAGE IMPORT'!B:B,'SLAB-ROWS'!H872,'SAGE IMPORT'!C:C,'SLAB-ROWS'!A872)</f>
        <v>0</v>
      </c>
      <c r="J872" s="198">
        <f>SUMIFS('SAGE IMPORT'!K:K,'SAGE IMPORT'!A:A,'SLAB-ROWS'!G872,'SAGE IMPORT'!B:B,'SLAB-ROWS'!H872,'SAGE IMPORT'!C:C,'SLAB-ROWS'!A872)</f>
        <v>0</v>
      </c>
      <c r="K872" s="199">
        <f>SUMIFS('SAGE IMPORT'!Q:Q,'SAGE IMPORT'!A:A,'SLAB-ROWS'!G872,'SAGE IMPORT'!B:B,'SLAB-ROWS'!H872,'SAGE IMPORT'!C:C,'SLAB-ROWS'!A872)</f>
        <v>0</v>
      </c>
      <c r="L872" s="199" t="s">
        <v>395</v>
      </c>
      <c r="M872" s="205">
        <f>SUMIFS('SAGE IMPORT'!E:E,'SAGE IMPORT'!A:A,'SLAB-ROWS'!G872,'SAGE IMPORT'!B:B,'SLAB-ROWS'!H872,'SAGE IMPORT'!C:C,'SLAB-ROWS'!A872)</f>
        <v>0</v>
      </c>
      <c r="N872" s="199" t="s">
        <v>395</v>
      </c>
    </row>
    <row r="873" spans="1:14" x14ac:dyDescent="0.2">
      <c r="A873" s="183" t="s">
        <v>152</v>
      </c>
      <c r="B873" s="184" t="s">
        <v>153</v>
      </c>
      <c r="C873" s="184"/>
      <c r="D873" s="185" t="str">
        <f t="shared" si="76"/>
        <v>****</v>
      </c>
      <c r="E873" s="185">
        <f t="shared" si="77"/>
        <v>0</v>
      </c>
      <c r="F873" s="185"/>
      <c r="G873" s="185">
        <f t="shared" si="78"/>
        <v>0</v>
      </c>
      <c r="H873" s="186">
        <f t="shared" si="79"/>
        <v>0</v>
      </c>
      <c r="I873" s="197">
        <f>SUMIFS('SAGE IMPORT'!Y:Y,'SAGE IMPORT'!A:A,'SLAB-ROWS'!G873,'SAGE IMPORT'!B:B,'SLAB-ROWS'!H873,'SAGE IMPORT'!C:C,'SLAB-ROWS'!A873)</f>
        <v>0</v>
      </c>
      <c r="J873" s="198">
        <f>SUMIFS('SAGE IMPORT'!K:K,'SAGE IMPORT'!A:A,'SLAB-ROWS'!G873,'SAGE IMPORT'!B:B,'SLAB-ROWS'!H873,'SAGE IMPORT'!C:C,'SLAB-ROWS'!A873)</f>
        <v>0</v>
      </c>
      <c r="K873" s="199">
        <f>SUMIFS('SAGE IMPORT'!Q:Q,'SAGE IMPORT'!A:A,'SLAB-ROWS'!G873,'SAGE IMPORT'!B:B,'SLAB-ROWS'!H873,'SAGE IMPORT'!C:C,'SLAB-ROWS'!A873)</f>
        <v>0</v>
      </c>
      <c r="L873" s="199" t="s">
        <v>399</v>
      </c>
      <c r="M873" s="205">
        <f>SUMIFS('SAGE IMPORT'!E:E,'SAGE IMPORT'!A:A,'SLAB-ROWS'!G873,'SAGE IMPORT'!B:B,'SLAB-ROWS'!H873,'SAGE IMPORT'!C:C,'SLAB-ROWS'!A873)</f>
        <v>0</v>
      </c>
      <c r="N873" s="199" t="s">
        <v>399</v>
      </c>
    </row>
    <row r="874" spans="1:14" x14ac:dyDescent="0.2">
      <c r="A874" s="183"/>
      <c r="B874" s="184"/>
      <c r="C874" s="184"/>
      <c r="D874" s="185" t="str">
        <f t="shared" si="76"/>
        <v>****</v>
      </c>
      <c r="E874" s="185">
        <f t="shared" si="77"/>
        <v>0</v>
      </c>
      <c r="F874" s="185"/>
      <c r="G874" s="185">
        <f t="shared" si="78"/>
        <v>0</v>
      </c>
      <c r="H874" s="186">
        <f t="shared" si="79"/>
        <v>0</v>
      </c>
      <c r="I874" s="197">
        <f>SUMIFS('SAGE IMPORT'!Y:Y,'SAGE IMPORT'!A:A,'SLAB-ROWS'!G874,'SAGE IMPORT'!B:B,'SLAB-ROWS'!H874,'SAGE IMPORT'!C:C,'SLAB-ROWS'!A874)</f>
        <v>0</v>
      </c>
      <c r="J874" s="198">
        <f>SUMIFS('SAGE IMPORT'!K:K,'SAGE IMPORT'!A:A,'SLAB-ROWS'!G874,'SAGE IMPORT'!B:B,'SLAB-ROWS'!H874,'SAGE IMPORT'!C:C,'SLAB-ROWS'!A874)</f>
        <v>0</v>
      </c>
      <c r="K874" s="199">
        <f>SUMIFS('SAGE IMPORT'!Q:Q,'SAGE IMPORT'!A:A,'SLAB-ROWS'!G874,'SAGE IMPORT'!B:B,'SLAB-ROWS'!H874,'SAGE IMPORT'!C:C,'SLAB-ROWS'!A874)</f>
        <v>0</v>
      </c>
      <c r="L874" s="199"/>
      <c r="M874" s="205">
        <f>SUMIFS('SAGE IMPORT'!E:E,'SAGE IMPORT'!A:A,'SLAB-ROWS'!G874,'SAGE IMPORT'!B:B,'SLAB-ROWS'!H874,'SAGE IMPORT'!C:C,'SLAB-ROWS'!A874)</f>
        <v>0</v>
      </c>
      <c r="N874" s="199"/>
    </row>
    <row r="875" spans="1:14" x14ac:dyDescent="0.2">
      <c r="A875" s="183" t="s">
        <v>49</v>
      </c>
      <c r="B875" s="184" t="s">
        <v>50</v>
      </c>
      <c r="C875" s="184"/>
      <c r="D875" s="185" t="str">
        <f t="shared" si="76"/>
        <v>****</v>
      </c>
      <c r="E875" s="185">
        <f t="shared" si="77"/>
        <v>0</v>
      </c>
      <c r="F875" s="185"/>
      <c r="G875" s="185">
        <f t="shared" si="78"/>
        <v>0</v>
      </c>
      <c r="H875" s="186">
        <f t="shared" si="79"/>
        <v>0</v>
      </c>
      <c r="I875" s="197">
        <f>SUMIFS('SAGE IMPORT'!Y:Y,'SAGE IMPORT'!A:A,'SLAB-ROWS'!G875,'SAGE IMPORT'!B:B,'SLAB-ROWS'!H875,'SAGE IMPORT'!C:C,'SLAB-ROWS'!A875)</f>
        <v>0</v>
      </c>
      <c r="J875" s="198">
        <f>SUMIFS('SAGE IMPORT'!K:K,'SAGE IMPORT'!A:A,'SLAB-ROWS'!G875,'SAGE IMPORT'!B:B,'SLAB-ROWS'!H875,'SAGE IMPORT'!C:C,'SLAB-ROWS'!A875)</f>
        <v>0</v>
      </c>
      <c r="K875" s="199">
        <f>SUMIFS('SAGE IMPORT'!Q:Q,'SAGE IMPORT'!A:A,'SLAB-ROWS'!G875,'SAGE IMPORT'!B:B,'SLAB-ROWS'!H875,'SAGE IMPORT'!C:C,'SLAB-ROWS'!A875)</f>
        <v>0</v>
      </c>
      <c r="L875" s="199" t="s">
        <v>391</v>
      </c>
      <c r="M875" s="205">
        <f>SUMIFS('SAGE IMPORT'!E:E,'SAGE IMPORT'!A:A,'SLAB-ROWS'!G875,'SAGE IMPORT'!B:B,'SLAB-ROWS'!H875,'SAGE IMPORT'!C:C,'SLAB-ROWS'!A875)</f>
        <v>0</v>
      </c>
      <c r="N875" s="199" t="s">
        <v>391</v>
      </c>
    </row>
    <row r="876" spans="1:14" x14ac:dyDescent="0.2">
      <c r="A876" s="183" t="s">
        <v>51</v>
      </c>
      <c r="B876" s="184" t="s">
        <v>52</v>
      </c>
      <c r="C876" s="184"/>
      <c r="D876" s="185" t="str">
        <f t="shared" si="76"/>
        <v>****</v>
      </c>
      <c r="E876" s="185">
        <f t="shared" si="77"/>
        <v>0</v>
      </c>
      <c r="F876" s="185"/>
      <c r="G876" s="185">
        <f t="shared" si="78"/>
        <v>0</v>
      </c>
      <c r="H876" s="186">
        <f t="shared" si="79"/>
        <v>0</v>
      </c>
      <c r="I876" s="197">
        <f>SUMIFS('SAGE IMPORT'!Y:Y,'SAGE IMPORT'!A:A,'SLAB-ROWS'!G876,'SAGE IMPORT'!B:B,'SLAB-ROWS'!H876,'SAGE IMPORT'!C:C,'SLAB-ROWS'!A876)</f>
        <v>0</v>
      </c>
      <c r="J876" s="198">
        <f>SUMIFS('SAGE IMPORT'!K:K,'SAGE IMPORT'!A:A,'SLAB-ROWS'!G876,'SAGE IMPORT'!B:B,'SLAB-ROWS'!H876,'SAGE IMPORT'!C:C,'SLAB-ROWS'!A876)</f>
        <v>0</v>
      </c>
      <c r="K876" s="199">
        <f>SUMIFS('SAGE IMPORT'!Q:Q,'SAGE IMPORT'!A:A,'SLAB-ROWS'!G876,'SAGE IMPORT'!B:B,'SLAB-ROWS'!H876,'SAGE IMPORT'!C:C,'SLAB-ROWS'!A876)</f>
        <v>0</v>
      </c>
      <c r="L876" s="199" t="s">
        <v>391</v>
      </c>
      <c r="M876" s="205">
        <f>SUMIFS('SAGE IMPORT'!E:E,'SAGE IMPORT'!A:A,'SLAB-ROWS'!G876,'SAGE IMPORT'!B:B,'SLAB-ROWS'!H876,'SAGE IMPORT'!C:C,'SLAB-ROWS'!A876)</f>
        <v>0</v>
      </c>
      <c r="N876" s="199" t="s">
        <v>391</v>
      </c>
    </row>
    <row r="877" spans="1:14" x14ac:dyDescent="0.2">
      <c r="A877" s="183" t="s">
        <v>53</v>
      </c>
      <c r="B877" s="184" t="s">
        <v>54</v>
      </c>
      <c r="C877" s="184"/>
      <c r="D877" s="185" t="str">
        <f t="shared" si="76"/>
        <v>****</v>
      </c>
      <c r="E877" s="185">
        <f t="shared" si="77"/>
        <v>0</v>
      </c>
      <c r="F877" s="185"/>
      <c r="G877" s="185">
        <f t="shared" si="78"/>
        <v>0</v>
      </c>
      <c r="H877" s="186">
        <f t="shared" si="79"/>
        <v>0</v>
      </c>
      <c r="I877" s="197">
        <f>SUMIFS('SAGE IMPORT'!Y:Y,'SAGE IMPORT'!A:A,'SLAB-ROWS'!G877,'SAGE IMPORT'!B:B,'SLAB-ROWS'!H877,'SAGE IMPORT'!C:C,'SLAB-ROWS'!A877)</f>
        <v>0</v>
      </c>
      <c r="J877" s="198">
        <f>SUMIFS('SAGE IMPORT'!K:K,'SAGE IMPORT'!A:A,'SLAB-ROWS'!G877,'SAGE IMPORT'!B:B,'SLAB-ROWS'!H877,'SAGE IMPORT'!C:C,'SLAB-ROWS'!A877)</f>
        <v>0</v>
      </c>
      <c r="K877" s="199">
        <f>SUMIFS('SAGE IMPORT'!Q:Q,'SAGE IMPORT'!A:A,'SLAB-ROWS'!G877,'SAGE IMPORT'!B:B,'SLAB-ROWS'!H877,'SAGE IMPORT'!C:C,'SLAB-ROWS'!A877)</f>
        <v>0</v>
      </c>
      <c r="L877" s="199" t="s">
        <v>391</v>
      </c>
      <c r="M877" s="205">
        <f>SUMIFS('SAGE IMPORT'!E:E,'SAGE IMPORT'!A:A,'SLAB-ROWS'!G877,'SAGE IMPORT'!B:B,'SLAB-ROWS'!H877,'SAGE IMPORT'!C:C,'SLAB-ROWS'!A877)</f>
        <v>0</v>
      </c>
      <c r="N877" s="199" t="s">
        <v>391</v>
      </c>
    </row>
    <row r="878" spans="1:14" x14ac:dyDescent="0.2">
      <c r="A878" s="183"/>
      <c r="B878" s="184"/>
      <c r="C878" s="184"/>
      <c r="D878" s="184"/>
      <c r="E878" s="184"/>
      <c r="F878" s="184"/>
      <c r="G878" s="184"/>
      <c r="H878" s="184"/>
      <c r="I878" s="197">
        <f>SUMIFS('SAGE IMPORT'!Y:Y,'SAGE IMPORT'!A:A,'SLAB-ROWS'!G878,'SAGE IMPORT'!B:B,'SLAB-ROWS'!H878,'SAGE IMPORT'!C:C,'SLAB-ROWS'!A878)</f>
        <v>0</v>
      </c>
      <c r="J878" s="198">
        <f>SUMIFS('SAGE IMPORT'!K:K,'SAGE IMPORT'!A:A,'SLAB-ROWS'!G878,'SAGE IMPORT'!B:B,'SLAB-ROWS'!H878,'SAGE IMPORT'!C:C,'SLAB-ROWS'!A878)</f>
        <v>0</v>
      </c>
      <c r="K878" s="199">
        <f>SUMIFS('SAGE IMPORT'!Q:Q,'SAGE IMPORT'!A:A,'SLAB-ROWS'!G878,'SAGE IMPORT'!B:B,'SLAB-ROWS'!H878,'SAGE IMPORT'!C:C,'SLAB-ROWS'!A878)</f>
        <v>0</v>
      </c>
      <c r="L878" s="199"/>
      <c r="M878" s="205">
        <f>SUMIFS('SAGE IMPORT'!E:E,'SAGE IMPORT'!A:A,'SLAB-ROWS'!G878,'SAGE IMPORT'!B:B,'SLAB-ROWS'!H878,'SAGE IMPORT'!C:C,'SLAB-ROWS'!A878)</f>
        <v>0</v>
      </c>
      <c r="N878" s="199"/>
    </row>
    <row r="879" spans="1:14" ht="12" x14ac:dyDescent="0.25">
      <c r="C879" s="200" t="s">
        <v>74</v>
      </c>
      <c r="D879" s="200"/>
      <c r="E879" s="200"/>
      <c r="F879" s="200"/>
      <c r="G879" s="200"/>
      <c r="H879" s="200"/>
      <c r="I879" s="201">
        <f>SUM(I795:I878)</f>
        <v>0</v>
      </c>
      <c r="J879" s="202"/>
      <c r="K879" s="202"/>
      <c r="L879" s="202"/>
      <c r="M879" s="205">
        <f>SUMIFS('SAGE IMPORT'!E:E,'SAGE IMPORT'!A:A,'SLAB-ROWS'!G879,'SAGE IMPORT'!B:B,'SLAB-ROWS'!H879,'SAGE IMPORT'!C:C,'SLAB-ROWS'!A879)</f>
        <v>0</v>
      </c>
    </row>
    <row r="880" spans="1:14" ht="12" x14ac:dyDescent="0.25">
      <c r="C880" s="200" t="s">
        <v>75</v>
      </c>
      <c r="D880" s="200"/>
      <c r="E880" s="200"/>
      <c r="F880" s="200"/>
      <c r="G880" s="200"/>
      <c r="H880" s="200"/>
      <c r="I880" s="203">
        <f>SUMIFS('SAGE IMPORT'!Y:Y,'SAGE IMPORT'!A:A,'SLAB-ROWS'!G794,'SAGE IMPORT'!B:B,'SLAB-ROWS'!H794)-I879</f>
        <v>0</v>
      </c>
      <c r="J880" s="202"/>
      <c r="K880" s="202"/>
      <c r="L880" s="202"/>
      <c r="M880" s="205">
        <f>SUMIFS('SAGE IMPORT'!E:E,'SAGE IMPORT'!A:A,'SLAB-ROWS'!G880,'SAGE IMPORT'!B:B,'SLAB-ROWS'!H880,'SAGE IMPORT'!C:C,'SLAB-ROWS'!A880)</f>
        <v>0</v>
      </c>
    </row>
    <row r="881" spans="1:14" ht="21.75" customHeight="1" x14ac:dyDescent="0.2">
      <c r="D881" s="191" t="s">
        <v>359</v>
      </c>
      <c r="E881" s="190" t="s">
        <v>358</v>
      </c>
      <c r="F881" s="190"/>
      <c r="G881" s="191" t="s">
        <v>159</v>
      </c>
      <c r="H881" s="192" t="s">
        <v>357</v>
      </c>
      <c r="I881" s="194" t="s">
        <v>383</v>
      </c>
      <c r="J881" s="194" t="s">
        <v>356</v>
      </c>
      <c r="K881" s="194" t="s">
        <v>355</v>
      </c>
      <c r="L881" s="194"/>
      <c r="M881" s="194" t="s">
        <v>394</v>
      </c>
      <c r="N881" s="194"/>
    </row>
    <row r="882" spans="1:14" ht="12" x14ac:dyDescent="0.2">
      <c r="D882" s="195" t="str">
        <f>'START-SLABS'!A19</f>
        <v>****</v>
      </c>
      <c r="E882" s="195">
        <f>'START-SLABS'!C19</f>
        <v>46</v>
      </c>
      <c r="F882" s="195" t="str">
        <f>'START-SLABS'!D19</f>
        <v>1065 ST. OLAF CT</v>
      </c>
      <c r="G882" s="195" t="str">
        <f>'START-SLABS'!F19</f>
        <v>PLAN 2</v>
      </c>
      <c r="H882" s="195" t="str">
        <f>'START-SLABS'!G19</f>
        <v>ELV ALL</v>
      </c>
      <c r="I882" s="196"/>
      <c r="J882" s="196"/>
      <c r="K882" s="196"/>
      <c r="L882" s="196"/>
      <c r="M882" s="196"/>
      <c r="N882" s="194"/>
    </row>
    <row r="883" spans="1:14" x14ac:dyDescent="0.2">
      <c r="A883" s="183" t="s">
        <v>16</v>
      </c>
      <c r="B883" s="184" t="s">
        <v>17</v>
      </c>
      <c r="C883" s="184"/>
      <c r="D883" s="185" t="str">
        <f>D882</f>
        <v>****</v>
      </c>
      <c r="E883" s="185">
        <f>E882</f>
        <v>46</v>
      </c>
      <c r="F883" s="185"/>
      <c r="G883" s="185" t="str">
        <f>G882</f>
        <v>PLAN 2</v>
      </c>
      <c r="H883" s="186" t="str">
        <f>H882</f>
        <v>ELV ALL</v>
      </c>
      <c r="I883" s="197">
        <f>SUMIFS('SAGE IMPORT'!Y:Y,'SAGE IMPORT'!A:A,'SLAB-ROWS'!G883,'SAGE IMPORT'!B:B,'SLAB-ROWS'!H883,'SAGE IMPORT'!C:C,'SLAB-ROWS'!A883)</f>
        <v>266</v>
      </c>
      <c r="J883" s="198">
        <f>SUMIFS('SAGE IMPORT'!K:K,'SAGE IMPORT'!A:A,'SLAB-ROWS'!G883,'SAGE IMPORT'!B:B,'SLAB-ROWS'!H883,'SAGE IMPORT'!C:C,'SLAB-ROWS'!A883)</f>
        <v>6.41</v>
      </c>
      <c r="K883" s="199">
        <f>SUMIFS('SAGE IMPORT'!Q:Q,'SAGE IMPORT'!A:A,'SLAB-ROWS'!G883,'SAGE IMPORT'!B:B,'SLAB-ROWS'!H883,'SAGE IMPORT'!C:C,'SLAB-ROWS'!A883)</f>
        <v>0</v>
      </c>
      <c r="L883" s="199" t="s">
        <v>391</v>
      </c>
      <c r="M883" s="205">
        <f>SUMIFS('SAGE IMPORT'!E:E,'SAGE IMPORT'!A:A,'SLAB-ROWS'!G883,'SAGE IMPORT'!B:B,'SLAB-ROWS'!H883,'SAGE IMPORT'!C:C,'SLAB-ROWS'!A883)</f>
        <v>1602.65</v>
      </c>
      <c r="N883" s="199" t="s">
        <v>391</v>
      </c>
    </row>
    <row r="884" spans="1:14" x14ac:dyDescent="0.2">
      <c r="A884" s="183" t="s">
        <v>78</v>
      </c>
      <c r="B884" s="184" t="s">
        <v>81</v>
      </c>
      <c r="C884" s="184"/>
      <c r="D884" s="185" t="str">
        <f t="shared" ref="D884:D953" si="80">D883</f>
        <v>****</v>
      </c>
      <c r="E884" s="185">
        <f t="shared" ref="E884:E953" si="81">E883</f>
        <v>46</v>
      </c>
      <c r="F884" s="185"/>
      <c r="G884" s="185" t="str">
        <f t="shared" ref="G884:G953" si="82">G883</f>
        <v>PLAN 2</v>
      </c>
      <c r="H884" s="186" t="str">
        <f t="shared" ref="H884:H953" si="83">H883</f>
        <v>ELV ALL</v>
      </c>
      <c r="I884" s="197">
        <f>SUMIFS('SAGE IMPORT'!Y:Y,'SAGE IMPORT'!A:A,'SLAB-ROWS'!G884,'SAGE IMPORT'!B:B,'SLAB-ROWS'!H884,'SAGE IMPORT'!C:C,'SLAB-ROWS'!A884)</f>
        <v>0</v>
      </c>
      <c r="J884" s="198">
        <f>SUMIFS('SAGE IMPORT'!K:K,'SAGE IMPORT'!A:A,'SLAB-ROWS'!G884,'SAGE IMPORT'!B:B,'SLAB-ROWS'!H884,'SAGE IMPORT'!C:C,'SLAB-ROWS'!A884)</f>
        <v>0</v>
      </c>
      <c r="K884" s="199">
        <f>SUMIFS('SAGE IMPORT'!Q:Q,'SAGE IMPORT'!A:A,'SLAB-ROWS'!G884,'SAGE IMPORT'!B:B,'SLAB-ROWS'!H884,'SAGE IMPORT'!C:C,'SLAB-ROWS'!A884)</f>
        <v>0</v>
      </c>
      <c r="L884" s="199" t="s">
        <v>391</v>
      </c>
      <c r="M884" s="205">
        <f>SUMIFS('SAGE IMPORT'!E:E,'SAGE IMPORT'!A:A,'SLAB-ROWS'!G884,'SAGE IMPORT'!B:B,'SLAB-ROWS'!H884,'SAGE IMPORT'!C:C,'SLAB-ROWS'!A884)</f>
        <v>0</v>
      </c>
      <c r="N884" s="199" t="s">
        <v>391</v>
      </c>
    </row>
    <row r="885" spans="1:14" x14ac:dyDescent="0.2">
      <c r="A885" s="183" t="s">
        <v>79</v>
      </c>
      <c r="B885" s="184" t="s">
        <v>82</v>
      </c>
      <c r="C885" s="184"/>
      <c r="D885" s="185" t="str">
        <f t="shared" si="80"/>
        <v>****</v>
      </c>
      <c r="E885" s="185">
        <f t="shared" si="81"/>
        <v>46</v>
      </c>
      <c r="F885" s="185"/>
      <c r="G885" s="185" t="str">
        <f t="shared" si="82"/>
        <v>PLAN 2</v>
      </c>
      <c r="H885" s="186" t="str">
        <f t="shared" si="83"/>
        <v>ELV ALL</v>
      </c>
      <c r="I885" s="197">
        <f>SUMIFS('SAGE IMPORT'!Y:Y,'SAGE IMPORT'!A:A,'SLAB-ROWS'!G885,'SAGE IMPORT'!B:B,'SLAB-ROWS'!H885,'SAGE IMPORT'!C:C,'SLAB-ROWS'!A885)</f>
        <v>0</v>
      </c>
      <c r="J885" s="198">
        <f>SUMIFS('SAGE IMPORT'!K:K,'SAGE IMPORT'!A:A,'SLAB-ROWS'!G885,'SAGE IMPORT'!B:B,'SLAB-ROWS'!H885,'SAGE IMPORT'!C:C,'SLAB-ROWS'!A885)</f>
        <v>0</v>
      </c>
      <c r="K885" s="199">
        <f>SUMIFS('SAGE IMPORT'!Q:Q,'SAGE IMPORT'!A:A,'SLAB-ROWS'!G885,'SAGE IMPORT'!B:B,'SLAB-ROWS'!H885,'SAGE IMPORT'!C:C,'SLAB-ROWS'!A885)</f>
        <v>0</v>
      </c>
      <c r="L885" s="199" t="s">
        <v>391</v>
      </c>
      <c r="M885" s="205">
        <f>SUMIFS('SAGE IMPORT'!E:E,'SAGE IMPORT'!A:A,'SLAB-ROWS'!G885,'SAGE IMPORT'!B:B,'SLAB-ROWS'!H885,'SAGE IMPORT'!C:C,'SLAB-ROWS'!A885)</f>
        <v>0</v>
      </c>
      <c r="N885" s="199" t="s">
        <v>391</v>
      </c>
    </row>
    <row r="886" spans="1:14" x14ac:dyDescent="0.2">
      <c r="A886" s="183" t="s">
        <v>80</v>
      </c>
      <c r="B886" s="184" t="s">
        <v>83</v>
      </c>
      <c r="C886" s="184"/>
      <c r="D886" s="185" t="str">
        <f t="shared" si="80"/>
        <v>****</v>
      </c>
      <c r="E886" s="185">
        <f t="shared" si="81"/>
        <v>46</v>
      </c>
      <c r="F886" s="185"/>
      <c r="G886" s="185" t="str">
        <f t="shared" si="82"/>
        <v>PLAN 2</v>
      </c>
      <c r="H886" s="186" t="str">
        <f t="shared" si="83"/>
        <v>ELV ALL</v>
      </c>
      <c r="I886" s="197">
        <f>SUMIFS('SAGE IMPORT'!Y:Y,'SAGE IMPORT'!A:A,'SLAB-ROWS'!G886,'SAGE IMPORT'!B:B,'SLAB-ROWS'!H886,'SAGE IMPORT'!C:C,'SLAB-ROWS'!A886)</f>
        <v>0</v>
      </c>
      <c r="J886" s="198">
        <f>SUMIFS('SAGE IMPORT'!K:K,'SAGE IMPORT'!A:A,'SLAB-ROWS'!G886,'SAGE IMPORT'!B:B,'SLAB-ROWS'!H886,'SAGE IMPORT'!C:C,'SLAB-ROWS'!A886)</f>
        <v>0</v>
      </c>
      <c r="K886" s="199">
        <f>SUMIFS('SAGE IMPORT'!Q:Q,'SAGE IMPORT'!A:A,'SLAB-ROWS'!G886,'SAGE IMPORT'!B:B,'SLAB-ROWS'!H886,'SAGE IMPORT'!C:C,'SLAB-ROWS'!A886)</f>
        <v>0</v>
      </c>
      <c r="L886" s="199" t="s">
        <v>391</v>
      </c>
      <c r="M886" s="205">
        <f>SUMIFS('SAGE IMPORT'!E:E,'SAGE IMPORT'!A:A,'SLAB-ROWS'!G886,'SAGE IMPORT'!B:B,'SLAB-ROWS'!H886,'SAGE IMPORT'!C:C,'SLAB-ROWS'!A886)</f>
        <v>0</v>
      </c>
      <c r="N886" s="199" t="s">
        <v>391</v>
      </c>
    </row>
    <row r="887" spans="1:14" x14ac:dyDescent="0.2">
      <c r="A887" s="183" t="s">
        <v>18</v>
      </c>
      <c r="B887" s="184" t="s">
        <v>19</v>
      </c>
      <c r="C887" s="184"/>
      <c r="D887" s="185" t="str">
        <f t="shared" si="80"/>
        <v>****</v>
      </c>
      <c r="E887" s="185">
        <f t="shared" si="81"/>
        <v>46</v>
      </c>
      <c r="F887" s="185"/>
      <c r="G887" s="185" t="str">
        <f t="shared" si="82"/>
        <v>PLAN 2</v>
      </c>
      <c r="H887" s="186" t="str">
        <f t="shared" si="83"/>
        <v>ELV ALL</v>
      </c>
      <c r="I887" s="197">
        <f>SUMIFS('SAGE IMPORT'!Y:Y,'SAGE IMPORT'!A:A,'SLAB-ROWS'!G887,'SAGE IMPORT'!B:B,'SLAB-ROWS'!H887,'SAGE IMPORT'!C:C,'SLAB-ROWS'!A887)</f>
        <v>64</v>
      </c>
      <c r="J887" s="198">
        <f>SUMIFS('SAGE IMPORT'!K:K,'SAGE IMPORT'!A:A,'SLAB-ROWS'!G887,'SAGE IMPORT'!B:B,'SLAB-ROWS'!H887,'SAGE IMPORT'!C:C,'SLAB-ROWS'!A887)</f>
        <v>2.85</v>
      </c>
      <c r="K887" s="199">
        <f>SUMIFS('SAGE IMPORT'!Q:Q,'SAGE IMPORT'!A:A,'SLAB-ROWS'!G887,'SAGE IMPORT'!B:B,'SLAB-ROWS'!H887,'SAGE IMPORT'!C:C,'SLAB-ROWS'!A887)</f>
        <v>0</v>
      </c>
      <c r="L887" s="199" t="s">
        <v>391</v>
      </c>
      <c r="M887" s="205">
        <f>SUMIFS('SAGE IMPORT'!E:E,'SAGE IMPORT'!A:A,'SLAB-ROWS'!G887,'SAGE IMPORT'!B:B,'SLAB-ROWS'!H887,'SAGE IMPORT'!C:C,'SLAB-ROWS'!A887)</f>
        <v>1602.65</v>
      </c>
      <c r="N887" s="199" t="s">
        <v>391</v>
      </c>
    </row>
    <row r="888" spans="1:14" x14ac:dyDescent="0.2">
      <c r="A888" s="183"/>
      <c r="B888" s="184"/>
      <c r="C888" s="184"/>
      <c r="D888" s="185" t="str">
        <f t="shared" si="80"/>
        <v>****</v>
      </c>
      <c r="E888" s="185">
        <f t="shared" si="81"/>
        <v>46</v>
      </c>
      <c r="F888" s="185"/>
      <c r="G888" s="185" t="str">
        <f t="shared" si="82"/>
        <v>PLAN 2</v>
      </c>
      <c r="H888" s="186" t="str">
        <f t="shared" si="83"/>
        <v>ELV ALL</v>
      </c>
      <c r="I888" s="197">
        <f>SUMIFS('SAGE IMPORT'!Y:Y,'SAGE IMPORT'!A:A,'SLAB-ROWS'!G888,'SAGE IMPORT'!B:B,'SLAB-ROWS'!H888,'SAGE IMPORT'!C:C,'SLAB-ROWS'!A888)</f>
        <v>0</v>
      </c>
      <c r="J888" s="198">
        <f>SUMIFS('SAGE IMPORT'!K:K,'SAGE IMPORT'!A:A,'SLAB-ROWS'!G888,'SAGE IMPORT'!B:B,'SLAB-ROWS'!H888,'SAGE IMPORT'!C:C,'SLAB-ROWS'!A888)</f>
        <v>0</v>
      </c>
      <c r="K888" s="199">
        <f>SUMIFS('SAGE IMPORT'!Q:Q,'SAGE IMPORT'!A:A,'SLAB-ROWS'!G888,'SAGE IMPORT'!B:B,'SLAB-ROWS'!H888,'SAGE IMPORT'!C:C,'SLAB-ROWS'!A888)</f>
        <v>0</v>
      </c>
      <c r="L888" s="199"/>
      <c r="M888" s="205">
        <f>SUMIFS('SAGE IMPORT'!E:E,'SAGE IMPORT'!A:A,'SLAB-ROWS'!G888,'SAGE IMPORT'!B:B,'SLAB-ROWS'!H888,'SAGE IMPORT'!C:C,'SLAB-ROWS'!A888)</f>
        <v>0</v>
      </c>
      <c r="N888" s="199"/>
    </row>
    <row r="889" spans="1:14" x14ac:dyDescent="0.2">
      <c r="A889" s="183" t="s">
        <v>84</v>
      </c>
      <c r="B889" s="184" t="s">
        <v>85</v>
      </c>
      <c r="C889" s="184"/>
      <c r="D889" s="185" t="str">
        <f t="shared" si="80"/>
        <v>****</v>
      </c>
      <c r="E889" s="185">
        <f t="shared" si="81"/>
        <v>46</v>
      </c>
      <c r="F889" s="185"/>
      <c r="G889" s="185" t="str">
        <f t="shared" si="82"/>
        <v>PLAN 2</v>
      </c>
      <c r="H889" s="186" t="str">
        <f t="shared" si="83"/>
        <v>ELV ALL</v>
      </c>
      <c r="I889" s="197">
        <f>SUMIFS('SAGE IMPORT'!Y:Y,'SAGE IMPORT'!A:A,'SLAB-ROWS'!G889,'SAGE IMPORT'!B:B,'SLAB-ROWS'!H889,'SAGE IMPORT'!C:C,'SLAB-ROWS'!A889)</f>
        <v>0</v>
      </c>
      <c r="J889" s="198">
        <f>SUMIFS('SAGE IMPORT'!K:K,'SAGE IMPORT'!A:A,'SLAB-ROWS'!G889,'SAGE IMPORT'!B:B,'SLAB-ROWS'!H889,'SAGE IMPORT'!C:C,'SLAB-ROWS'!A889)</f>
        <v>0</v>
      </c>
      <c r="K889" s="199">
        <f>SUMIFS('SAGE IMPORT'!Q:Q,'SAGE IMPORT'!A:A,'SLAB-ROWS'!G889,'SAGE IMPORT'!B:B,'SLAB-ROWS'!H889,'SAGE IMPORT'!C:C,'SLAB-ROWS'!A889)</f>
        <v>0</v>
      </c>
      <c r="L889" s="199" t="s">
        <v>393</v>
      </c>
      <c r="M889" s="205">
        <f>SUMIFS('SAGE IMPORT'!E:E,'SAGE IMPORT'!A:A,'SLAB-ROWS'!G889,'SAGE IMPORT'!B:B,'SLAB-ROWS'!H889,'SAGE IMPORT'!C:C,'SLAB-ROWS'!A889)</f>
        <v>0</v>
      </c>
      <c r="N889" s="199" t="s">
        <v>393</v>
      </c>
    </row>
    <row r="890" spans="1:14" x14ac:dyDescent="0.2">
      <c r="A890" s="183" t="s">
        <v>20</v>
      </c>
      <c r="B890" s="184" t="s">
        <v>21</v>
      </c>
      <c r="C890" s="184"/>
      <c r="D890" s="185" t="str">
        <f t="shared" si="80"/>
        <v>****</v>
      </c>
      <c r="E890" s="185">
        <f t="shared" si="81"/>
        <v>46</v>
      </c>
      <c r="F890" s="185"/>
      <c r="G890" s="185" t="str">
        <f t="shared" si="82"/>
        <v>PLAN 2</v>
      </c>
      <c r="H890" s="186" t="str">
        <f t="shared" si="83"/>
        <v>ELV ALL</v>
      </c>
      <c r="I890" s="197">
        <f>SUMIFS('SAGE IMPORT'!Y:Y,'SAGE IMPORT'!A:A,'SLAB-ROWS'!G890,'SAGE IMPORT'!B:B,'SLAB-ROWS'!H890,'SAGE IMPORT'!C:C,'SLAB-ROWS'!A890)</f>
        <v>61</v>
      </c>
      <c r="J890" s="198">
        <f>SUMIFS('SAGE IMPORT'!K:K,'SAGE IMPORT'!A:A,'SLAB-ROWS'!G890,'SAGE IMPORT'!B:B,'SLAB-ROWS'!H890,'SAGE IMPORT'!C:C,'SLAB-ROWS'!A890)</f>
        <v>1.98</v>
      </c>
      <c r="K890" s="199">
        <f>SUMIFS('SAGE IMPORT'!Q:Q,'SAGE IMPORT'!A:A,'SLAB-ROWS'!G890,'SAGE IMPORT'!B:B,'SLAB-ROWS'!H890,'SAGE IMPORT'!C:C,'SLAB-ROWS'!A890)</f>
        <v>0</v>
      </c>
      <c r="L890" s="199" t="s">
        <v>354</v>
      </c>
      <c r="M890" s="205">
        <f>SUMIFS('SAGE IMPORT'!E:E,'SAGE IMPORT'!A:A,'SLAB-ROWS'!G890,'SAGE IMPORT'!B:B,'SLAB-ROWS'!H890,'SAGE IMPORT'!C:C,'SLAB-ROWS'!A890)</f>
        <v>355.9</v>
      </c>
      <c r="N890" s="199" t="s">
        <v>354</v>
      </c>
    </row>
    <row r="891" spans="1:14" x14ac:dyDescent="0.2">
      <c r="A891" s="183" t="s">
        <v>22</v>
      </c>
      <c r="B891" s="184" t="s">
        <v>58</v>
      </c>
      <c r="C891" s="184"/>
      <c r="D891" s="185" t="str">
        <f t="shared" si="80"/>
        <v>****</v>
      </c>
      <c r="E891" s="185">
        <f t="shared" si="81"/>
        <v>46</v>
      </c>
      <c r="F891" s="185"/>
      <c r="G891" s="185" t="str">
        <f t="shared" si="82"/>
        <v>PLAN 2</v>
      </c>
      <c r="H891" s="186" t="str">
        <f t="shared" si="83"/>
        <v>ELV ALL</v>
      </c>
      <c r="I891" s="197">
        <f>SUMIFS('SAGE IMPORT'!Y:Y,'SAGE IMPORT'!A:A,'SLAB-ROWS'!G891,'SAGE IMPORT'!B:B,'SLAB-ROWS'!H891,'SAGE IMPORT'!C:C,'SLAB-ROWS'!A891)</f>
        <v>8</v>
      </c>
      <c r="J891" s="198">
        <f>SUMIFS('SAGE IMPORT'!K:K,'SAGE IMPORT'!A:A,'SLAB-ROWS'!G891,'SAGE IMPORT'!B:B,'SLAB-ROWS'!H891,'SAGE IMPORT'!C:C,'SLAB-ROWS'!A891)</f>
        <v>0</v>
      </c>
      <c r="K891" s="199">
        <f>SUMIFS('SAGE IMPORT'!Q:Q,'SAGE IMPORT'!A:A,'SLAB-ROWS'!G891,'SAGE IMPORT'!B:B,'SLAB-ROWS'!H891,'SAGE IMPORT'!C:C,'SLAB-ROWS'!A891)</f>
        <v>1.19</v>
      </c>
      <c r="L891" s="199" t="s">
        <v>354</v>
      </c>
      <c r="M891" s="205">
        <f>SUMIFS('SAGE IMPORT'!E:E,'SAGE IMPORT'!A:A,'SLAB-ROWS'!G891,'SAGE IMPORT'!B:B,'SLAB-ROWS'!H891,'SAGE IMPORT'!C:C,'SLAB-ROWS'!A891)</f>
        <v>355.9</v>
      </c>
      <c r="N891" s="199" t="s">
        <v>354</v>
      </c>
    </row>
    <row r="892" spans="1:14" x14ac:dyDescent="0.2">
      <c r="A892" s="183"/>
      <c r="B892" s="184"/>
      <c r="C892" s="184"/>
      <c r="D892" s="185" t="str">
        <f t="shared" si="80"/>
        <v>****</v>
      </c>
      <c r="E892" s="185">
        <f t="shared" si="81"/>
        <v>46</v>
      </c>
      <c r="F892" s="185"/>
      <c r="G892" s="185" t="str">
        <f t="shared" si="82"/>
        <v>PLAN 2</v>
      </c>
      <c r="H892" s="186" t="str">
        <f t="shared" si="83"/>
        <v>ELV ALL</v>
      </c>
      <c r="I892" s="197">
        <f>SUMIFS('SAGE IMPORT'!Y:Y,'SAGE IMPORT'!A:A,'SLAB-ROWS'!G892,'SAGE IMPORT'!B:B,'SLAB-ROWS'!H892,'SAGE IMPORT'!C:C,'SLAB-ROWS'!A892)</f>
        <v>0</v>
      </c>
      <c r="J892" s="198">
        <f>SUMIFS('SAGE IMPORT'!K:K,'SAGE IMPORT'!A:A,'SLAB-ROWS'!G892,'SAGE IMPORT'!B:B,'SLAB-ROWS'!H892,'SAGE IMPORT'!C:C,'SLAB-ROWS'!A892)</f>
        <v>0</v>
      </c>
      <c r="K892" s="199">
        <f>SUMIFS('SAGE IMPORT'!Q:Q,'SAGE IMPORT'!A:A,'SLAB-ROWS'!G892,'SAGE IMPORT'!B:B,'SLAB-ROWS'!H892,'SAGE IMPORT'!C:C,'SLAB-ROWS'!A892)</f>
        <v>0</v>
      </c>
      <c r="L892" s="199"/>
      <c r="M892" s="205">
        <f>SUMIFS('SAGE IMPORT'!E:E,'SAGE IMPORT'!A:A,'SLAB-ROWS'!G892,'SAGE IMPORT'!B:B,'SLAB-ROWS'!H892,'SAGE IMPORT'!C:C,'SLAB-ROWS'!A892)</f>
        <v>0</v>
      </c>
      <c r="N892" s="199"/>
    </row>
    <row r="893" spans="1:14" x14ac:dyDescent="0.2">
      <c r="A893" s="183" t="s">
        <v>23</v>
      </c>
      <c r="B893" s="184" t="s">
        <v>105</v>
      </c>
      <c r="C893" s="184"/>
      <c r="D893" s="185" t="str">
        <f t="shared" si="80"/>
        <v>****</v>
      </c>
      <c r="E893" s="185">
        <f t="shared" si="81"/>
        <v>46</v>
      </c>
      <c r="F893" s="185"/>
      <c r="G893" s="185" t="str">
        <f t="shared" si="82"/>
        <v>PLAN 2</v>
      </c>
      <c r="H893" s="186" t="str">
        <f t="shared" si="83"/>
        <v>ELV ALL</v>
      </c>
      <c r="I893" s="197">
        <f>SUMIFS('SAGE IMPORT'!Y:Y,'SAGE IMPORT'!A:A,'SLAB-ROWS'!G893,'SAGE IMPORT'!B:B,'SLAB-ROWS'!H893,'SAGE IMPORT'!C:C,'SLAB-ROWS'!A893)</f>
        <v>267</v>
      </c>
      <c r="J893" s="198">
        <f>SUMIFS('SAGE IMPORT'!K:K,'SAGE IMPORT'!A:A,'SLAB-ROWS'!G893,'SAGE IMPORT'!B:B,'SLAB-ROWS'!H893,'SAGE IMPORT'!C:C,'SLAB-ROWS'!A893)</f>
        <v>0</v>
      </c>
      <c r="K893" s="199">
        <f>SUMIFS('SAGE IMPORT'!Q:Q,'SAGE IMPORT'!A:A,'SLAB-ROWS'!G893,'SAGE IMPORT'!B:B,'SLAB-ROWS'!H893,'SAGE IMPORT'!C:C,'SLAB-ROWS'!A893)</f>
        <v>0</v>
      </c>
      <c r="L893" s="199" t="s">
        <v>354</v>
      </c>
      <c r="M893" s="205">
        <f>SUMIFS('SAGE IMPORT'!E:E,'SAGE IMPORT'!A:A,'SLAB-ROWS'!G893,'SAGE IMPORT'!B:B,'SLAB-ROWS'!H893,'SAGE IMPORT'!C:C,'SLAB-ROWS'!A893)</f>
        <v>355.9</v>
      </c>
      <c r="N893" s="199" t="s">
        <v>354</v>
      </c>
    </row>
    <row r="894" spans="1:14" x14ac:dyDescent="0.2">
      <c r="A894" s="183" t="s">
        <v>100</v>
      </c>
      <c r="B894" s="184" t="s">
        <v>106</v>
      </c>
      <c r="C894" s="184"/>
      <c r="D894" s="185" t="str">
        <f t="shared" si="80"/>
        <v>****</v>
      </c>
      <c r="E894" s="185">
        <f t="shared" si="81"/>
        <v>46</v>
      </c>
      <c r="F894" s="185"/>
      <c r="G894" s="185" t="str">
        <f t="shared" si="82"/>
        <v>PLAN 2</v>
      </c>
      <c r="H894" s="186" t="str">
        <f t="shared" si="83"/>
        <v>ELV ALL</v>
      </c>
      <c r="I894" s="197">
        <f>SUMIFS('SAGE IMPORT'!Y:Y,'SAGE IMPORT'!A:A,'SLAB-ROWS'!G894,'SAGE IMPORT'!B:B,'SLAB-ROWS'!H894,'SAGE IMPORT'!C:C,'SLAB-ROWS'!A894)</f>
        <v>0</v>
      </c>
      <c r="J894" s="198">
        <f>SUMIFS('SAGE IMPORT'!K:K,'SAGE IMPORT'!A:A,'SLAB-ROWS'!G894,'SAGE IMPORT'!B:B,'SLAB-ROWS'!H894,'SAGE IMPORT'!C:C,'SLAB-ROWS'!A894)</f>
        <v>0</v>
      </c>
      <c r="K894" s="199">
        <f>SUMIFS('SAGE IMPORT'!Q:Q,'SAGE IMPORT'!A:A,'SLAB-ROWS'!G894,'SAGE IMPORT'!B:B,'SLAB-ROWS'!H894,'SAGE IMPORT'!C:C,'SLAB-ROWS'!A894)</f>
        <v>0</v>
      </c>
      <c r="L894" s="199" t="s">
        <v>354</v>
      </c>
      <c r="M894" s="205">
        <f>SUMIFS('SAGE IMPORT'!E:E,'SAGE IMPORT'!A:A,'SLAB-ROWS'!G894,'SAGE IMPORT'!B:B,'SLAB-ROWS'!H894,'SAGE IMPORT'!C:C,'SLAB-ROWS'!A894)</f>
        <v>0</v>
      </c>
      <c r="N894" s="199" t="s">
        <v>354</v>
      </c>
    </row>
    <row r="895" spans="1:14" x14ac:dyDescent="0.2">
      <c r="A895" s="183" t="s">
        <v>101</v>
      </c>
      <c r="B895" s="184" t="s">
        <v>107</v>
      </c>
      <c r="C895" s="184"/>
      <c r="D895" s="185" t="str">
        <f t="shared" si="80"/>
        <v>****</v>
      </c>
      <c r="E895" s="185">
        <f t="shared" si="81"/>
        <v>46</v>
      </c>
      <c r="F895" s="185"/>
      <c r="G895" s="185" t="str">
        <f t="shared" si="82"/>
        <v>PLAN 2</v>
      </c>
      <c r="H895" s="186" t="str">
        <f t="shared" si="83"/>
        <v>ELV ALL</v>
      </c>
      <c r="I895" s="197">
        <f>SUMIFS('SAGE IMPORT'!Y:Y,'SAGE IMPORT'!A:A,'SLAB-ROWS'!G895,'SAGE IMPORT'!B:B,'SLAB-ROWS'!H895,'SAGE IMPORT'!C:C,'SLAB-ROWS'!A895)</f>
        <v>0</v>
      </c>
      <c r="J895" s="198">
        <f>SUMIFS('SAGE IMPORT'!K:K,'SAGE IMPORT'!A:A,'SLAB-ROWS'!G895,'SAGE IMPORT'!B:B,'SLAB-ROWS'!H895,'SAGE IMPORT'!C:C,'SLAB-ROWS'!A895)</f>
        <v>0</v>
      </c>
      <c r="K895" s="199">
        <f>SUMIFS('SAGE IMPORT'!Q:Q,'SAGE IMPORT'!A:A,'SLAB-ROWS'!G895,'SAGE IMPORT'!B:B,'SLAB-ROWS'!H895,'SAGE IMPORT'!C:C,'SLAB-ROWS'!A895)</f>
        <v>0</v>
      </c>
      <c r="L895" s="199" t="s">
        <v>354</v>
      </c>
      <c r="M895" s="205">
        <f>SUMIFS('SAGE IMPORT'!E:E,'SAGE IMPORT'!A:A,'SLAB-ROWS'!G895,'SAGE IMPORT'!B:B,'SLAB-ROWS'!H895,'SAGE IMPORT'!C:C,'SLAB-ROWS'!A895)</f>
        <v>0</v>
      </c>
      <c r="N895" s="199" t="s">
        <v>354</v>
      </c>
    </row>
    <row r="896" spans="1:14" x14ac:dyDescent="0.2">
      <c r="A896" s="183" t="s">
        <v>102</v>
      </c>
      <c r="B896" s="184" t="s">
        <v>108</v>
      </c>
      <c r="C896" s="184"/>
      <c r="D896" s="185" t="str">
        <f t="shared" si="80"/>
        <v>****</v>
      </c>
      <c r="E896" s="185">
        <f t="shared" si="81"/>
        <v>46</v>
      </c>
      <c r="F896" s="185"/>
      <c r="G896" s="185" t="str">
        <f t="shared" si="82"/>
        <v>PLAN 2</v>
      </c>
      <c r="H896" s="186" t="str">
        <f t="shared" si="83"/>
        <v>ELV ALL</v>
      </c>
      <c r="I896" s="197">
        <f>SUMIFS('SAGE IMPORT'!Y:Y,'SAGE IMPORT'!A:A,'SLAB-ROWS'!G896,'SAGE IMPORT'!B:B,'SLAB-ROWS'!H896,'SAGE IMPORT'!C:C,'SLAB-ROWS'!A896)</f>
        <v>0</v>
      </c>
      <c r="J896" s="198">
        <f>SUMIFS('SAGE IMPORT'!K:K,'SAGE IMPORT'!A:A,'SLAB-ROWS'!G896,'SAGE IMPORT'!B:B,'SLAB-ROWS'!H896,'SAGE IMPORT'!C:C,'SLAB-ROWS'!A896)</f>
        <v>0</v>
      </c>
      <c r="K896" s="199">
        <f>SUMIFS('SAGE IMPORT'!Q:Q,'SAGE IMPORT'!A:A,'SLAB-ROWS'!G896,'SAGE IMPORT'!B:B,'SLAB-ROWS'!H896,'SAGE IMPORT'!C:C,'SLAB-ROWS'!A896)</f>
        <v>0</v>
      </c>
      <c r="L896" s="199" t="s">
        <v>395</v>
      </c>
      <c r="M896" s="205">
        <f>SUMIFS('SAGE IMPORT'!E:E,'SAGE IMPORT'!A:A,'SLAB-ROWS'!G896,'SAGE IMPORT'!B:B,'SLAB-ROWS'!H896,'SAGE IMPORT'!C:C,'SLAB-ROWS'!A896)</f>
        <v>0</v>
      </c>
      <c r="N896" s="199" t="s">
        <v>395</v>
      </c>
    </row>
    <row r="897" spans="1:14" x14ac:dyDescent="0.2">
      <c r="A897" s="183" t="s">
        <v>103</v>
      </c>
      <c r="B897" s="184" t="s">
        <v>110</v>
      </c>
      <c r="C897" s="184"/>
      <c r="D897" s="185" t="str">
        <f t="shared" si="80"/>
        <v>****</v>
      </c>
      <c r="E897" s="185">
        <f t="shared" si="81"/>
        <v>46</v>
      </c>
      <c r="F897" s="185"/>
      <c r="G897" s="185" t="str">
        <f t="shared" si="82"/>
        <v>PLAN 2</v>
      </c>
      <c r="H897" s="186" t="str">
        <f t="shared" si="83"/>
        <v>ELV ALL</v>
      </c>
      <c r="I897" s="197">
        <f>SUMIFS('SAGE IMPORT'!Y:Y,'SAGE IMPORT'!A:A,'SLAB-ROWS'!G897,'SAGE IMPORT'!B:B,'SLAB-ROWS'!H897,'SAGE IMPORT'!C:C,'SLAB-ROWS'!A897)</f>
        <v>0</v>
      </c>
      <c r="J897" s="198">
        <f>SUMIFS('SAGE IMPORT'!K:K,'SAGE IMPORT'!A:A,'SLAB-ROWS'!G897,'SAGE IMPORT'!B:B,'SLAB-ROWS'!H897,'SAGE IMPORT'!C:C,'SLAB-ROWS'!A897)</f>
        <v>0</v>
      </c>
      <c r="K897" s="199">
        <f>SUMIFS('SAGE IMPORT'!Q:Q,'SAGE IMPORT'!A:A,'SLAB-ROWS'!G897,'SAGE IMPORT'!B:B,'SLAB-ROWS'!H897,'SAGE IMPORT'!C:C,'SLAB-ROWS'!A897)</f>
        <v>0</v>
      </c>
      <c r="L897" s="199" t="s">
        <v>395</v>
      </c>
      <c r="M897" s="205">
        <f>SUMIFS('SAGE IMPORT'!E:E,'SAGE IMPORT'!A:A,'SLAB-ROWS'!G897,'SAGE IMPORT'!B:B,'SLAB-ROWS'!H897,'SAGE IMPORT'!C:C,'SLAB-ROWS'!A897)</f>
        <v>0</v>
      </c>
      <c r="N897" s="199" t="s">
        <v>395</v>
      </c>
    </row>
    <row r="898" spans="1:14" x14ac:dyDescent="0.2">
      <c r="A898" s="183" t="s">
        <v>104</v>
      </c>
      <c r="B898" s="184" t="s">
        <v>109</v>
      </c>
      <c r="C898" s="184"/>
      <c r="D898" s="185" t="str">
        <f t="shared" si="80"/>
        <v>****</v>
      </c>
      <c r="E898" s="185">
        <f t="shared" si="81"/>
        <v>46</v>
      </c>
      <c r="F898" s="185"/>
      <c r="G898" s="185" t="str">
        <f t="shared" si="82"/>
        <v>PLAN 2</v>
      </c>
      <c r="H898" s="186" t="str">
        <f t="shared" si="83"/>
        <v>ELV ALL</v>
      </c>
      <c r="I898" s="197">
        <f>SUMIFS('SAGE IMPORT'!Y:Y,'SAGE IMPORT'!A:A,'SLAB-ROWS'!G898,'SAGE IMPORT'!B:B,'SLAB-ROWS'!H898,'SAGE IMPORT'!C:C,'SLAB-ROWS'!A898)</f>
        <v>0</v>
      </c>
      <c r="J898" s="198">
        <f>SUMIFS('SAGE IMPORT'!K:K,'SAGE IMPORT'!A:A,'SLAB-ROWS'!G898,'SAGE IMPORT'!B:B,'SLAB-ROWS'!H898,'SAGE IMPORT'!C:C,'SLAB-ROWS'!A898)</f>
        <v>0</v>
      </c>
      <c r="K898" s="199">
        <f>SUMIFS('SAGE IMPORT'!Q:Q,'SAGE IMPORT'!A:A,'SLAB-ROWS'!G898,'SAGE IMPORT'!B:B,'SLAB-ROWS'!H898,'SAGE IMPORT'!C:C,'SLAB-ROWS'!A898)</f>
        <v>0</v>
      </c>
      <c r="L898" s="199" t="s">
        <v>354</v>
      </c>
      <c r="M898" s="205">
        <f>SUMIFS('SAGE IMPORT'!E:E,'SAGE IMPORT'!A:A,'SLAB-ROWS'!G898,'SAGE IMPORT'!B:B,'SLAB-ROWS'!H898,'SAGE IMPORT'!C:C,'SLAB-ROWS'!A898)</f>
        <v>0</v>
      </c>
      <c r="N898" s="199" t="s">
        <v>354</v>
      </c>
    </row>
    <row r="899" spans="1:14" x14ac:dyDescent="0.2">
      <c r="A899" s="183"/>
      <c r="B899" s="184"/>
      <c r="C899" s="184"/>
      <c r="D899" s="185" t="str">
        <f t="shared" si="80"/>
        <v>****</v>
      </c>
      <c r="E899" s="185">
        <f t="shared" si="81"/>
        <v>46</v>
      </c>
      <c r="F899" s="185"/>
      <c r="G899" s="185" t="str">
        <f t="shared" si="82"/>
        <v>PLAN 2</v>
      </c>
      <c r="H899" s="186" t="str">
        <f t="shared" si="83"/>
        <v>ELV ALL</v>
      </c>
      <c r="I899" s="197">
        <f>SUMIFS('SAGE IMPORT'!Y:Y,'SAGE IMPORT'!A:A,'SLAB-ROWS'!G899,'SAGE IMPORT'!B:B,'SLAB-ROWS'!H899,'SAGE IMPORT'!C:C,'SLAB-ROWS'!A899)</f>
        <v>0</v>
      </c>
      <c r="J899" s="198">
        <f>SUMIFS('SAGE IMPORT'!K:K,'SAGE IMPORT'!A:A,'SLAB-ROWS'!G899,'SAGE IMPORT'!B:B,'SLAB-ROWS'!H899,'SAGE IMPORT'!C:C,'SLAB-ROWS'!A899)</f>
        <v>0</v>
      </c>
      <c r="K899" s="199">
        <f>SUMIFS('SAGE IMPORT'!Q:Q,'SAGE IMPORT'!A:A,'SLAB-ROWS'!G899,'SAGE IMPORT'!B:B,'SLAB-ROWS'!H899,'SAGE IMPORT'!C:C,'SLAB-ROWS'!A899)</f>
        <v>0</v>
      </c>
      <c r="L899" s="199"/>
      <c r="M899" s="205">
        <f>SUMIFS('SAGE IMPORT'!E:E,'SAGE IMPORT'!A:A,'SLAB-ROWS'!G899,'SAGE IMPORT'!B:B,'SLAB-ROWS'!H899,'SAGE IMPORT'!C:C,'SLAB-ROWS'!A899)</f>
        <v>0</v>
      </c>
      <c r="N899" s="199"/>
    </row>
    <row r="900" spans="1:14" x14ac:dyDescent="0.2">
      <c r="A900" s="183" t="s">
        <v>24</v>
      </c>
      <c r="B900" s="184" t="s">
        <v>68</v>
      </c>
      <c r="C900" s="184"/>
      <c r="D900" s="185" t="str">
        <f t="shared" si="80"/>
        <v>****</v>
      </c>
      <c r="E900" s="185">
        <f t="shared" si="81"/>
        <v>46</v>
      </c>
      <c r="F900" s="185"/>
      <c r="G900" s="185" t="str">
        <f t="shared" si="82"/>
        <v>PLAN 2</v>
      </c>
      <c r="H900" s="186" t="str">
        <f t="shared" si="83"/>
        <v>ELV ALL</v>
      </c>
      <c r="I900" s="197">
        <f>SUMIFS('SAGE IMPORT'!Y:Y,'SAGE IMPORT'!A:A,'SLAB-ROWS'!G900,'SAGE IMPORT'!B:B,'SLAB-ROWS'!H900,'SAGE IMPORT'!C:C,'SLAB-ROWS'!A900)</f>
        <v>799</v>
      </c>
      <c r="J900" s="198">
        <f>SUMIFS('SAGE IMPORT'!K:K,'SAGE IMPORT'!A:A,'SLAB-ROWS'!G900,'SAGE IMPORT'!B:B,'SLAB-ROWS'!H900,'SAGE IMPORT'!C:C,'SLAB-ROWS'!A900)</f>
        <v>31.96</v>
      </c>
      <c r="K900" s="199">
        <f>SUMIFS('SAGE IMPORT'!Q:Q,'SAGE IMPORT'!A:A,'SLAB-ROWS'!G900,'SAGE IMPORT'!B:B,'SLAB-ROWS'!H900,'SAGE IMPORT'!C:C,'SLAB-ROWS'!A900)</f>
        <v>0</v>
      </c>
      <c r="L900" s="199" t="s">
        <v>392</v>
      </c>
      <c r="M900" s="205">
        <f>SUMIFS('SAGE IMPORT'!E:E,'SAGE IMPORT'!A:A,'SLAB-ROWS'!G900,'SAGE IMPORT'!B:B,'SLAB-ROWS'!H900,'SAGE IMPORT'!C:C,'SLAB-ROWS'!A900)</f>
        <v>287.61</v>
      </c>
      <c r="N900" s="199" t="s">
        <v>392</v>
      </c>
    </row>
    <row r="901" spans="1:14" x14ac:dyDescent="0.2">
      <c r="A901" s="183" t="s">
        <v>93</v>
      </c>
      <c r="B901" s="184" t="s">
        <v>86</v>
      </c>
      <c r="C901" s="184"/>
      <c r="D901" s="185" t="str">
        <f t="shared" si="80"/>
        <v>****</v>
      </c>
      <c r="E901" s="185">
        <f t="shared" si="81"/>
        <v>46</v>
      </c>
      <c r="F901" s="185"/>
      <c r="G901" s="185" t="str">
        <f t="shared" si="82"/>
        <v>PLAN 2</v>
      </c>
      <c r="H901" s="186" t="str">
        <f t="shared" si="83"/>
        <v>ELV ALL</v>
      </c>
      <c r="I901" s="197">
        <f>SUMIFS('SAGE IMPORT'!Y:Y,'SAGE IMPORT'!A:A,'SLAB-ROWS'!G901,'SAGE IMPORT'!B:B,'SLAB-ROWS'!H901,'SAGE IMPORT'!C:C,'SLAB-ROWS'!A901)</f>
        <v>0</v>
      </c>
      <c r="J901" s="198">
        <f>SUMIFS('SAGE IMPORT'!K:K,'SAGE IMPORT'!A:A,'SLAB-ROWS'!G901,'SAGE IMPORT'!B:B,'SLAB-ROWS'!H901,'SAGE IMPORT'!C:C,'SLAB-ROWS'!A901)</f>
        <v>0</v>
      </c>
      <c r="K901" s="199">
        <f>SUMIFS('SAGE IMPORT'!Q:Q,'SAGE IMPORT'!A:A,'SLAB-ROWS'!G901,'SAGE IMPORT'!B:B,'SLAB-ROWS'!H901,'SAGE IMPORT'!C:C,'SLAB-ROWS'!A901)</f>
        <v>0</v>
      </c>
      <c r="L901" s="199" t="s">
        <v>392</v>
      </c>
      <c r="M901" s="205">
        <f>SUMIFS('SAGE IMPORT'!E:E,'SAGE IMPORT'!A:A,'SLAB-ROWS'!G901,'SAGE IMPORT'!B:B,'SLAB-ROWS'!H901,'SAGE IMPORT'!C:C,'SLAB-ROWS'!A901)</f>
        <v>0</v>
      </c>
      <c r="N901" s="199" t="s">
        <v>392</v>
      </c>
    </row>
    <row r="902" spans="1:14" x14ac:dyDescent="0.2">
      <c r="A902" s="183" t="s">
        <v>94</v>
      </c>
      <c r="B902" s="184" t="s">
        <v>87</v>
      </c>
      <c r="C902" s="184"/>
      <c r="D902" s="185" t="str">
        <f t="shared" si="80"/>
        <v>****</v>
      </c>
      <c r="E902" s="185">
        <f t="shared" si="81"/>
        <v>46</v>
      </c>
      <c r="F902" s="185"/>
      <c r="G902" s="185" t="str">
        <f t="shared" si="82"/>
        <v>PLAN 2</v>
      </c>
      <c r="H902" s="186" t="str">
        <f t="shared" si="83"/>
        <v>ELV ALL</v>
      </c>
      <c r="I902" s="197">
        <f>SUMIFS('SAGE IMPORT'!Y:Y,'SAGE IMPORT'!A:A,'SLAB-ROWS'!G902,'SAGE IMPORT'!B:B,'SLAB-ROWS'!H902,'SAGE IMPORT'!C:C,'SLAB-ROWS'!A902)</f>
        <v>0</v>
      </c>
      <c r="J902" s="198">
        <f>SUMIFS('SAGE IMPORT'!K:K,'SAGE IMPORT'!A:A,'SLAB-ROWS'!G902,'SAGE IMPORT'!B:B,'SLAB-ROWS'!H902,'SAGE IMPORT'!C:C,'SLAB-ROWS'!A902)</f>
        <v>0</v>
      </c>
      <c r="K902" s="199">
        <f>SUMIFS('SAGE IMPORT'!Q:Q,'SAGE IMPORT'!A:A,'SLAB-ROWS'!G902,'SAGE IMPORT'!B:B,'SLAB-ROWS'!H902,'SAGE IMPORT'!C:C,'SLAB-ROWS'!A902)</f>
        <v>0</v>
      </c>
      <c r="L902" s="199" t="s">
        <v>392</v>
      </c>
      <c r="M902" s="205">
        <f>SUMIFS('SAGE IMPORT'!E:E,'SAGE IMPORT'!A:A,'SLAB-ROWS'!G902,'SAGE IMPORT'!B:B,'SLAB-ROWS'!H902,'SAGE IMPORT'!C:C,'SLAB-ROWS'!A902)</f>
        <v>0</v>
      </c>
      <c r="N902" s="199" t="s">
        <v>392</v>
      </c>
    </row>
    <row r="903" spans="1:14" x14ac:dyDescent="0.2">
      <c r="A903" s="183" t="s">
        <v>95</v>
      </c>
      <c r="B903" s="184" t="s">
        <v>88</v>
      </c>
      <c r="C903" s="184"/>
      <c r="D903" s="185" t="str">
        <f t="shared" si="80"/>
        <v>****</v>
      </c>
      <c r="E903" s="185">
        <f t="shared" si="81"/>
        <v>46</v>
      </c>
      <c r="F903" s="185"/>
      <c r="G903" s="185" t="str">
        <f t="shared" si="82"/>
        <v>PLAN 2</v>
      </c>
      <c r="H903" s="186" t="str">
        <f t="shared" si="83"/>
        <v>ELV ALL</v>
      </c>
      <c r="I903" s="197">
        <f>SUMIFS('SAGE IMPORT'!Y:Y,'SAGE IMPORT'!A:A,'SLAB-ROWS'!G903,'SAGE IMPORT'!B:B,'SLAB-ROWS'!H903,'SAGE IMPORT'!C:C,'SLAB-ROWS'!A903)</f>
        <v>0</v>
      </c>
      <c r="J903" s="198">
        <f>SUMIFS('SAGE IMPORT'!K:K,'SAGE IMPORT'!A:A,'SLAB-ROWS'!G903,'SAGE IMPORT'!B:B,'SLAB-ROWS'!H903,'SAGE IMPORT'!C:C,'SLAB-ROWS'!A903)</f>
        <v>0</v>
      </c>
      <c r="K903" s="199">
        <f>SUMIFS('SAGE IMPORT'!Q:Q,'SAGE IMPORT'!A:A,'SLAB-ROWS'!G903,'SAGE IMPORT'!B:B,'SLAB-ROWS'!H903,'SAGE IMPORT'!C:C,'SLAB-ROWS'!A903)</f>
        <v>0</v>
      </c>
      <c r="L903" s="199" t="s">
        <v>393</v>
      </c>
      <c r="M903" s="205">
        <f>SUMIFS('SAGE IMPORT'!E:E,'SAGE IMPORT'!A:A,'SLAB-ROWS'!G903,'SAGE IMPORT'!B:B,'SLAB-ROWS'!H903,'SAGE IMPORT'!C:C,'SLAB-ROWS'!A903)</f>
        <v>0</v>
      </c>
      <c r="N903" s="199" t="s">
        <v>393</v>
      </c>
    </row>
    <row r="904" spans="1:14" x14ac:dyDescent="0.2">
      <c r="A904" s="183" t="s">
        <v>96</v>
      </c>
      <c r="B904" s="184" t="s">
        <v>89</v>
      </c>
      <c r="C904" s="184"/>
      <c r="D904" s="185" t="str">
        <f t="shared" si="80"/>
        <v>****</v>
      </c>
      <c r="E904" s="185">
        <f t="shared" si="81"/>
        <v>46</v>
      </c>
      <c r="F904" s="185"/>
      <c r="G904" s="185" t="str">
        <f t="shared" si="82"/>
        <v>PLAN 2</v>
      </c>
      <c r="H904" s="186" t="str">
        <f t="shared" si="83"/>
        <v>ELV ALL</v>
      </c>
      <c r="I904" s="197">
        <f>SUMIFS('SAGE IMPORT'!Y:Y,'SAGE IMPORT'!A:A,'SLAB-ROWS'!G904,'SAGE IMPORT'!B:B,'SLAB-ROWS'!H904,'SAGE IMPORT'!C:C,'SLAB-ROWS'!A904)</f>
        <v>0</v>
      </c>
      <c r="J904" s="198">
        <f>SUMIFS('SAGE IMPORT'!K:K,'SAGE IMPORT'!A:A,'SLAB-ROWS'!G904,'SAGE IMPORT'!B:B,'SLAB-ROWS'!H904,'SAGE IMPORT'!C:C,'SLAB-ROWS'!A904)</f>
        <v>0</v>
      </c>
      <c r="K904" s="199">
        <f>SUMIFS('SAGE IMPORT'!Q:Q,'SAGE IMPORT'!A:A,'SLAB-ROWS'!G904,'SAGE IMPORT'!B:B,'SLAB-ROWS'!H904,'SAGE IMPORT'!C:C,'SLAB-ROWS'!A904)</f>
        <v>0</v>
      </c>
      <c r="L904" s="199" t="s">
        <v>396</v>
      </c>
      <c r="M904" s="205">
        <f>SUMIFS('SAGE IMPORT'!E:E,'SAGE IMPORT'!A:A,'SLAB-ROWS'!G904,'SAGE IMPORT'!B:B,'SLAB-ROWS'!H904,'SAGE IMPORT'!C:C,'SLAB-ROWS'!A904)</f>
        <v>0</v>
      </c>
      <c r="N904" s="199" t="s">
        <v>396</v>
      </c>
    </row>
    <row r="905" spans="1:14" x14ac:dyDescent="0.2">
      <c r="A905" s="183" t="s">
        <v>97</v>
      </c>
      <c r="B905" s="184" t="s">
        <v>90</v>
      </c>
      <c r="C905" s="184"/>
      <c r="D905" s="185" t="str">
        <f t="shared" si="80"/>
        <v>****</v>
      </c>
      <c r="E905" s="185">
        <f t="shared" si="81"/>
        <v>46</v>
      </c>
      <c r="F905" s="185"/>
      <c r="G905" s="185" t="str">
        <f t="shared" si="82"/>
        <v>PLAN 2</v>
      </c>
      <c r="H905" s="186" t="str">
        <f t="shared" si="83"/>
        <v>ELV ALL</v>
      </c>
      <c r="I905" s="197">
        <f>SUMIFS('SAGE IMPORT'!Y:Y,'SAGE IMPORT'!A:A,'SLAB-ROWS'!G905,'SAGE IMPORT'!B:B,'SLAB-ROWS'!H905,'SAGE IMPORT'!C:C,'SLAB-ROWS'!A905)</f>
        <v>0</v>
      </c>
      <c r="J905" s="198">
        <f>SUMIFS('SAGE IMPORT'!K:K,'SAGE IMPORT'!A:A,'SLAB-ROWS'!G905,'SAGE IMPORT'!B:B,'SLAB-ROWS'!H905,'SAGE IMPORT'!C:C,'SLAB-ROWS'!A905)</f>
        <v>0</v>
      </c>
      <c r="K905" s="199">
        <f>SUMIFS('SAGE IMPORT'!Q:Q,'SAGE IMPORT'!A:A,'SLAB-ROWS'!G905,'SAGE IMPORT'!B:B,'SLAB-ROWS'!H905,'SAGE IMPORT'!C:C,'SLAB-ROWS'!A905)</f>
        <v>0</v>
      </c>
      <c r="L905" s="199" t="s">
        <v>396</v>
      </c>
      <c r="M905" s="205">
        <f>SUMIFS('SAGE IMPORT'!E:E,'SAGE IMPORT'!A:A,'SLAB-ROWS'!G905,'SAGE IMPORT'!B:B,'SLAB-ROWS'!H905,'SAGE IMPORT'!C:C,'SLAB-ROWS'!A905)</f>
        <v>0</v>
      </c>
      <c r="N905" s="199" t="s">
        <v>396</v>
      </c>
    </row>
    <row r="906" spans="1:14" x14ac:dyDescent="0.2">
      <c r="A906" s="183" t="s">
        <v>98</v>
      </c>
      <c r="B906" s="184" t="s">
        <v>91</v>
      </c>
      <c r="C906" s="184"/>
      <c r="D906" s="185" t="str">
        <f t="shared" si="80"/>
        <v>****</v>
      </c>
      <c r="E906" s="185">
        <f t="shared" si="81"/>
        <v>46</v>
      </c>
      <c r="F906" s="185"/>
      <c r="G906" s="185" t="str">
        <f t="shared" si="82"/>
        <v>PLAN 2</v>
      </c>
      <c r="H906" s="186" t="str">
        <f t="shared" si="83"/>
        <v>ELV ALL</v>
      </c>
      <c r="I906" s="197">
        <f>SUMIFS('SAGE IMPORT'!Y:Y,'SAGE IMPORT'!A:A,'SLAB-ROWS'!G906,'SAGE IMPORT'!B:B,'SLAB-ROWS'!H906,'SAGE IMPORT'!C:C,'SLAB-ROWS'!A906)</f>
        <v>0</v>
      </c>
      <c r="J906" s="198">
        <f>SUMIFS('SAGE IMPORT'!K:K,'SAGE IMPORT'!A:A,'SLAB-ROWS'!G906,'SAGE IMPORT'!B:B,'SLAB-ROWS'!H906,'SAGE IMPORT'!C:C,'SLAB-ROWS'!A906)</f>
        <v>0</v>
      </c>
      <c r="K906" s="199">
        <f>SUMIFS('SAGE IMPORT'!Q:Q,'SAGE IMPORT'!A:A,'SLAB-ROWS'!G906,'SAGE IMPORT'!B:B,'SLAB-ROWS'!H906,'SAGE IMPORT'!C:C,'SLAB-ROWS'!A906)</f>
        <v>0</v>
      </c>
      <c r="L906" s="199" t="s">
        <v>393</v>
      </c>
      <c r="M906" s="205">
        <f>SUMIFS('SAGE IMPORT'!E:E,'SAGE IMPORT'!A:A,'SLAB-ROWS'!G906,'SAGE IMPORT'!B:B,'SLAB-ROWS'!H906,'SAGE IMPORT'!C:C,'SLAB-ROWS'!A906)</f>
        <v>0</v>
      </c>
      <c r="N906" s="199" t="s">
        <v>393</v>
      </c>
    </row>
    <row r="907" spans="1:14" x14ac:dyDescent="0.2">
      <c r="A907" s="183" t="s">
        <v>99</v>
      </c>
      <c r="B907" s="184" t="s">
        <v>92</v>
      </c>
      <c r="C907" s="184"/>
      <c r="D907" s="185" t="str">
        <f t="shared" si="80"/>
        <v>****</v>
      </c>
      <c r="E907" s="185">
        <f t="shared" si="81"/>
        <v>46</v>
      </c>
      <c r="F907" s="185"/>
      <c r="G907" s="185" t="str">
        <f t="shared" si="82"/>
        <v>PLAN 2</v>
      </c>
      <c r="H907" s="186" t="str">
        <f t="shared" si="83"/>
        <v>ELV ALL</v>
      </c>
      <c r="I907" s="197">
        <f>SUMIFS('SAGE IMPORT'!Y:Y,'SAGE IMPORT'!A:A,'SLAB-ROWS'!G907,'SAGE IMPORT'!B:B,'SLAB-ROWS'!H907,'SAGE IMPORT'!C:C,'SLAB-ROWS'!A907)</f>
        <v>0</v>
      </c>
      <c r="J907" s="198">
        <f>SUMIFS('SAGE IMPORT'!K:K,'SAGE IMPORT'!A:A,'SLAB-ROWS'!G907,'SAGE IMPORT'!B:B,'SLAB-ROWS'!H907,'SAGE IMPORT'!C:C,'SLAB-ROWS'!A907)</f>
        <v>0</v>
      </c>
      <c r="K907" s="199">
        <f>SUMIFS('SAGE IMPORT'!Q:Q,'SAGE IMPORT'!A:A,'SLAB-ROWS'!G907,'SAGE IMPORT'!B:B,'SLAB-ROWS'!H907,'SAGE IMPORT'!C:C,'SLAB-ROWS'!A907)</f>
        <v>0</v>
      </c>
      <c r="L907" s="199" t="s">
        <v>393</v>
      </c>
      <c r="M907" s="205">
        <f>SUMIFS('SAGE IMPORT'!E:E,'SAGE IMPORT'!A:A,'SLAB-ROWS'!G907,'SAGE IMPORT'!B:B,'SLAB-ROWS'!H907,'SAGE IMPORT'!C:C,'SLAB-ROWS'!A907)</f>
        <v>0</v>
      </c>
      <c r="N907" s="199" t="s">
        <v>393</v>
      </c>
    </row>
    <row r="908" spans="1:14" x14ac:dyDescent="0.2">
      <c r="A908" s="183" t="s">
        <v>25</v>
      </c>
      <c r="B908" s="184" t="s">
        <v>59</v>
      </c>
      <c r="C908" s="184"/>
      <c r="D908" s="185" t="str">
        <f t="shared" si="80"/>
        <v>****</v>
      </c>
      <c r="E908" s="185">
        <f t="shared" si="81"/>
        <v>46</v>
      </c>
      <c r="F908" s="185"/>
      <c r="G908" s="185" t="str">
        <f t="shared" si="82"/>
        <v>PLAN 2</v>
      </c>
      <c r="H908" s="186" t="str">
        <f t="shared" si="83"/>
        <v>ELV ALL</v>
      </c>
      <c r="I908" s="197">
        <f>SUMIFS('SAGE IMPORT'!Y:Y,'SAGE IMPORT'!A:A,'SLAB-ROWS'!G908,'SAGE IMPORT'!B:B,'SLAB-ROWS'!H908,'SAGE IMPORT'!C:C,'SLAB-ROWS'!A908)</f>
        <v>4</v>
      </c>
      <c r="J908" s="198">
        <f>SUMIFS('SAGE IMPORT'!K:K,'SAGE IMPORT'!A:A,'SLAB-ROWS'!G908,'SAGE IMPORT'!B:B,'SLAB-ROWS'!H908,'SAGE IMPORT'!C:C,'SLAB-ROWS'!A908)</f>
        <v>0</v>
      </c>
      <c r="K908" s="199">
        <f>SUMIFS('SAGE IMPORT'!Q:Q,'SAGE IMPORT'!A:A,'SLAB-ROWS'!G908,'SAGE IMPORT'!B:B,'SLAB-ROWS'!H908,'SAGE IMPORT'!C:C,'SLAB-ROWS'!A908)</f>
        <v>0.09</v>
      </c>
      <c r="L908" s="199" t="s">
        <v>397</v>
      </c>
      <c r="M908" s="205">
        <f>SUMIFS('SAGE IMPORT'!E:E,'SAGE IMPORT'!A:A,'SLAB-ROWS'!G908,'SAGE IMPORT'!B:B,'SLAB-ROWS'!H908,'SAGE IMPORT'!C:C,'SLAB-ROWS'!A908)</f>
        <v>395.46</v>
      </c>
      <c r="N908" s="199" t="s">
        <v>397</v>
      </c>
    </row>
    <row r="909" spans="1:14" x14ac:dyDescent="0.2">
      <c r="A909" s="183" t="s">
        <v>26</v>
      </c>
      <c r="B909" s="184" t="s">
        <v>60</v>
      </c>
      <c r="C909" s="184"/>
      <c r="D909" s="185" t="str">
        <f t="shared" si="80"/>
        <v>****</v>
      </c>
      <c r="E909" s="185">
        <f t="shared" si="81"/>
        <v>46</v>
      </c>
      <c r="F909" s="185"/>
      <c r="G909" s="185" t="str">
        <f t="shared" si="82"/>
        <v>PLAN 2</v>
      </c>
      <c r="H909" s="186" t="str">
        <f t="shared" si="83"/>
        <v>ELV ALL</v>
      </c>
      <c r="I909" s="197">
        <f>SUMIFS('SAGE IMPORT'!Y:Y,'SAGE IMPORT'!A:A,'SLAB-ROWS'!G909,'SAGE IMPORT'!B:B,'SLAB-ROWS'!H909,'SAGE IMPORT'!C:C,'SLAB-ROWS'!A909)</f>
        <v>330</v>
      </c>
      <c r="J909" s="198">
        <f>SUMIFS('SAGE IMPORT'!K:K,'SAGE IMPORT'!A:A,'SLAB-ROWS'!G909,'SAGE IMPORT'!B:B,'SLAB-ROWS'!H909,'SAGE IMPORT'!C:C,'SLAB-ROWS'!A909)</f>
        <v>0</v>
      </c>
      <c r="K909" s="199">
        <f>SUMIFS('SAGE IMPORT'!Q:Q,'SAGE IMPORT'!A:A,'SLAB-ROWS'!G909,'SAGE IMPORT'!B:B,'SLAB-ROWS'!H909,'SAGE IMPORT'!C:C,'SLAB-ROWS'!A909)</f>
        <v>22.77</v>
      </c>
      <c r="L909" s="199" t="s">
        <v>354</v>
      </c>
      <c r="M909" s="205">
        <f>SUMIFS('SAGE IMPORT'!E:E,'SAGE IMPORT'!A:A,'SLAB-ROWS'!G909,'SAGE IMPORT'!B:B,'SLAB-ROWS'!H909,'SAGE IMPORT'!C:C,'SLAB-ROWS'!A909)</f>
        <v>431.43</v>
      </c>
      <c r="N909" s="199" t="s">
        <v>354</v>
      </c>
    </row>
    <row r="910" spans="1:14" x14ac:dyDescent="0.2">
      <c r="A910" s="183"/>
      <c r="B910" s="184"/>
      <c r="C910" s="184"/>
      <c r="D910" s="185" t="str">
        <f t="shared" si="80"/>
        <v>****</v>
      </c>
      <c r="E910" s="185">
        <f t="shared" si="81"/>
        <v>46</v>
      </c>
      <c r="F910" s="185"/>
      <c r="G910" s="185" t="str">
        <f t="shared" si="82"/>
        <v>PLAN 2</v>
      </c>
      <c r="H910" s="186" t="str">
        <f t="shared" si="83"/>
        <v>ELV ALL</v>
      </c>
      <c r="I910" s="197">
        <f>SUMIFS('SAGE IMPORT'!Y:Y,'SAGE IMPORT'!A:A,'SLAB-ROWS'!G910,'SAGE IMPORT'!B:B,'SLAB-ROWS'!H910,'SAGE IMPORT'!C:C,'SLAB-ROWS'!A910)</f>
        <v>0</v>
      </c>
      <c r="J910" s="198">
        <f>SUMIFS('SAGE IMPORT'!K:K,'SAGE IMPORT'!A:A,'SLAB-ROWS'!G910,'SAGE IMPORT'!B:B,'SLAB-ROWS'!H910,'SAGE IMPORT'!C:C,'SLAB-ROWS'!A910)</f>
        <v>0</v>
      </c>
      <c r="K910" s="199">
        <f>SUMIFS('SAGE IMPORT'!Q:Q,'SAGE IMPORT'!A:A,'SLAB-ROWS'!G910,'SAGE IMPORT'!B:B,'SLAB-ROWS'!H910,'SAGE IMPORT'!C:C,'SLAB-ROWS'!A910)</f>
        <v>0</v>
      </c>
      <c r="L910" s="199"/>
      <c r="M910" s="205">
        <f>SUMIFS('SAGE IMPORT'!E:E,'SAGE IMPORT'!A:A,'SLAB-ROWS'!G910,'SAGE IMPORT'!B:B,'SLAB-ROWS'!H910,'SAGE IMPORT'!C:C,'SLAB-ROWS'!A910)</f>
        <v>0</v>
      </c>
      <c r="N910" s="199"/>
    </row>
    <row r="911" spans="1:14" x14ac:dyDescent="0.2">
      <c r="A911" s="183" t="s">
        <v>27</v>
      </c>
      <c r="B911" s="184" t="s">
        <v>28</v>
      </c>
      <c r="C911" s="184"/>
      <c r="D911" s="185" t="str">
        <f t="shared" si="80"/>
        <v>****</v>
      </c>
      <c r="E911" s="185">
        <f t="shared" si="81"/>
        <v>46</v>
      </c>
      <c r="F911" s="185"/>
      <c r="G911" s="185" t="str">
        <f t="shared" si="82"/>
        <v>PLAN 2</v>
      </c>
      <c r="H911" s="186" t="str">
        <f t="shared" si="83"/>
        <v>ELV ALL</v>
      </c>
      <c r="I911" s="197">
        <f>SUMIFS('SAGE IMPORT'!Y:Y,'SAGE IMPORT'!A:A,'SLAB-ROWS'!G911,'SAGE IMPORT'!B:B,'SLAB-ROWS'!H911,'SAGE IMPORT'!C:C,'SLAB-ROWS'!A911)</f>
        <v>928</v>
      </c>
      <c r="J911" s="198">
        <f>SUMIFS('SAGE IMPORT'!K:K,'SAGE IMPORT'!A:A,'SLAB-ROWS'!G911,'SAGE IMPORT'!B:B,'SLAB-ROWS'!H911,'SAGE IMPORT'!C:C,'SLAB-ROWS'!A911)</f>
        <v>40.07</v>
      </c>
      <c r="K911" s="199">
        <f>SUMIFS('SAGE IMPORT'!Q:Q,'SAGE IMPORT'!A:A,'SLAB-ROWS'!G911,'SAGE IMPORT'!B:B,'SLAB-ROWS'!H911,'SAGE IMPORT'!C:C,'SLAB-ROWS'!A911)</f>
        <v>0</v>
      </c>
      <c r="L911" s="199" t="s">
        <v>391</v>
      </c>
      <c r="M911" s="205">
        <f>SUMIFS('SAGE IMPORT'!E:E,'SAGE IMPORT'!A:A,'SLAB-ROWS'!G911,'SAGE IMPORT'!B:B,'SLAB-ROWS'!H911,'SAGE IMPORT'!C:C,'SLAB-ROWS'!A911)</f>
        <v>1602.65</v>
      </c>
      <c r="N911" s="199" t="s">
        <v>391</v>
      </c>
    </row>
    <row r="912" spans="1:14" x14ac:dyDescent="0.2">
      <c r="A912" s="183" t="s">
        <v>111</v>
      </c>
      <c r="B912" s="184" t="s">
        <v>112</v>
      </c>
      <c r="C912" s="184"/>
      <c r="D912" s="185" t="str">
        <f t="shared" si="80"/>
        <v>****</v>
      </c>
      <c r="E912" s="185">
        <f t="shared" si="81"/>
        <v>46</v>
      </c>
      <c r="F912" s="185"/>
      <c r="G912" s="185" t="str">
        <f t="shared" si="82"/>
        <v>PLAN 2</v>
      </c>
      <c r="H912" s="186" t="str">
        <f t="shared" si="83"/>
        <v>ELV ALL</v>
      </c>
      <c r="I912" s="197">
        <f>SUMIFS('SAGE IMPORT'!Y:Y,'SAGE IMPORT'!A:A,'SLAB-ROWS'!G912,'SAGE IMPORT'!B:B,'SLAB-ROWS'!H912,'SAGE IMPORT'!C:C,'SLAB-ROWS'!A912)</f>
        <v>0</v>
      </c>
      <c r="J912" s="198">
        <f>SUMIFS('SAGE IMPORT'!K:K,'SAGE IMPORT'!A:A,'SLAB-ROWS'!G912,'SAGE IMPORT'!B:B,'SLAB-ROWS'!H912,'SAGE IMPORT'!C:C,'SLAB-ROWS'!A912)</f>
        <v>0</v>
      </c>
      <c r="K912" s="199">
        <f>SUMIFS('SAGE IMPORT'!Q:Q,'SAGE IMPORT'!A:A,'SLAB-ROWS'!G912,'SAGE IMPORT'!B:B,'SLAB-ROWS'!H912,'SAGE IMPORT'!C:C,'SLAB-ROWS'!A912)</f>
        <v>0</v>
      </c>
      <c r="L912" s="199" t="s">
        <v>393</v>
      </c>
      <c r="M912" s="205">
        <f>SUMIFS('SAGE IMPORT'!E:E,'SAGE IMPORT'!A:A,'SLAB-ROWS'!G912,'SAGE IMPORT'!B:B,'SLAB-ROWS'!H912,'SAGE IMPORT'!C:C,'SLAB-ROWS'!A912)</f>
        <v>0</v>
      </c>
      <c r="N912" s="199" t="s">
        <v>393</v>
      </c>
    </row>
    <row r="913" spans="1:14" x14ac:dyDescent="0.2">
      <c r="A913" s="183" t="s">
        <v>29</v>
      </c>
      <c r="B913" s="184" t="s">
        <v>30</v>
      </c>
      <c r="C913" s="184"/>
      <c r="D913" s="185" t="str">
        <f t="shared" si="80"/>
        <v>****</v>
      </c>
      <c r="E913" s="185">
        <f t="shared" si="81"/>
        <v>46</v>
      </c>
      <c r="F913" s="185"/>
      <c r="G913" s="185" t="str">
        <f t="shared" si="82"/>
        <v>PLAN 2</v>
      </c>
      <c r="H913" s="186" t="str">
        <f t="shared" si="83"/>
        <v>ELV ALL</v>
      </c>
      <c r="I913" s="197">
        <f>SUMIFS('SAGE IMPORT'!Y:Y,'SAGE IMPORT'!A:A,'SLAB-ROWS'!G913,'SAGE IMPORT'!B:B,'SLAB-ROWS'!H913,'SAGE IMPORT'!C:C,'SLAB-ROWS'!A913)</f>
        <v>89</v>
      </c>
      <c r="J913" s="198">
        <f>SUMIFS('SAGE IMPORT'!K:K,'SAGE IMPORT'!A:A,'SLAB-ROWS'!G913,'SAGE IMPORT'!B:B,'SLAB-ROWS'!H913,'SAGE IMPORT'!C:C,'SLAB-ROWS'!A913)</f>
        <v>4.58</v>
      </c>
      <c r="K913" s="199">
        <f>SUMIFS('SAGE IMPORT'!Q:Q,'SAGE IMPORT'!A:A,'SLAB-ROWS'!G913,'SAGE IMPORT'!B:B,'SLAB-ROWS'!H913,'SAGE IMPORT'!C:C,'SLAB-ROWS'!A913)</f>
        <v>0</v>
      </c>
      <c r="L913" s="199" t="s">
        <v>391</v>
      </c>
      <c r="M913" s="205">
        <f>SUMIFS('SAGE IMPORT'!E:E,'SAGE IMPORT'!A:A,'SLAB-ROWS'!G913,'SAGE IMPORT'!B:B,'SLAB-ROWS'!H913,'SAGE IMPORT'!C:C,'SLAB-ROWS'!A913)</f>
        <v>1602.65</v>
      </c>
      <c r="N913" s="199" t="s">
        <v>391</v>
      </c>
    </row>
    <row r="914" spans="1:14" x14ac:dyDescent="0.2">
      <c r="A914" s="183" t="s">
        <v>31</v>
      </c>
      <c r="B914" s="184" t="s">
        <v>61</v>
      </c>
      <c r="C914" s="184"/>
      <c r="D914" s="185" t="str">
        <f t="shared" si="80"/>
        <v>****</v>
      </c>
      <c r="E914" s="185">
        <f t="shared" si="81"/>
        <v>46</v>
      </c>
      <c r="F914" s="185"/>
      <c r="G914" s="185" t="str">
        <f t="shared" si="82"/>
        <v>PLAN 2</v>
      </c>
      <c r="H914" s="186" t="str">
        <f t="shared" si="83"/>
        <v>ELV ALL</v>
      </c>
      <c r="I914" s="197">
        <f>SUMIFS('SAGE IMPORT'!Y:Y,'SAGE IMPORT'!A:A,'SLAB-ROWS'!G914,'SAGE IMPORT'!B:B,'SLAB-ROWS'!H914,'SAGE IMPORT'!C:C,'SLAB-ROWS'!A914)</f>
        <v>129</v>
      </c>
      <c r="J914" s="198">
        <f>SUMIFS('SAGE IMPORT'!K:K,'SAGE IMPORT'!A:A,'SLAB-ROWS'!G914,'SAGE IMPORT'!B:B,'SLAB-ROWS'!H914,'SAGE IMPORT'!C:C,'SLAB-ROWS'!A914)</f>
        <v>0</v>
      </c>
      <c r="K914" s="199">
        <f>SUMIFS('SAGE IMPORT'!Q:Q,'SAGE IMPORT'!A:A,'SLAB-ROWS'!G914,'SAGE IMPORT'!B:B,'SLAB-ROWS'!H914,'SAGE IMPORT'!C:C,'SLAB-ROWS'!A914)</f>
        <v>39.559999999999995</v>
      </c>
      <c r="L914" s="199" t="s">
        <v>354</v>
      </c>
      <c r="M914" s="205">
        <f>SUMIFS('SAGE IMPORT'!E:E,'SAGE IMPORT'!A:A,'SLAB-ROWS'!G914,'SAGE IMPORT'!B:B,'SLAB-ROWS'!H914,'SAGE IMPORT'!C:C,'SLAB-ROWS'!A914)</f>
        <v>318.89999999999998</v>
      </c>
      <c r="N914" s="199" t="s">
        <v>354</v>
      </c>
    </row>
    <row r="915" spans="1:14" x14ac:dyDescent="0.2">
      <c r="A915" s="183" t="s">
        <v>34</v>
      </c>
      <c r="B915" s="184" t="s">
        <v>35</v>
      </c>
      <c r="C915" s="184"/>
      <c r="D915" s="185" t="str">
        <f t="shared" si="80"/>
        <v>****</v>
      </c>
      <c r="E915" s="185">
        <f t="shared" si="81"/>
        <v>46</v>
      </c>
      <c r="F915" s="185"/>
      <c r="G915" s="185" t="str">
        <f t="shared" si="82"/>
        <v>PLAN 2</v>
      </c>
      <c r="H915" s="186" t="str">
        <f t="shared" si="83"/>
        <v>ELV ALL</v>
      </c>
      <c r="I915" s="197">
        <f>SUMIFS('SAGE IMPORT'!Y:Y,'SAGE IMPORT'!A:A,'SLAB-ROWS'!G915,'SAGE IMPORT'!B:B,'SLAB-ROWS'!H915,'SAGE IMPORT'!C:C,'SLAB-ROWS'!A915)</f>
        <v>776</v>
      </c>
      <c r="J915" s="198">
        <f>SUMIFS('SAGE IMPORT'!K:K,'SAGE IMPORT'!A:A,'SLAB-ROWS'!G915,'SAGE IMPORT'!B:B,'SLAB-ROWS'!H915,'SAGE IMPORT'!C:C,'SLAB-ROWS'!A915)</f>
        <v>0</v>
      </c>
      <c r="K915" s="199">
        <f>SUMIFS('SAGE IMPORT'!Q:Q,'SAGE IMPORT'!A:A,'SLAB-ROWS'!G915,'SAGE IMPORT'!B:B,'SLAB-ROWS'!H915,'SAGE IMPORT'!C:C,'SLAB-ROWS'!A915)</f>
        <v>1762.79</v>
      </c>
      <c r="L915" s="199" t="s">
        <v>354</v>
      </c>
      <c r="M915" s="205">
        <f>SUMIFS('SAGE IMPORT'!E:E,'SAGE IMPORT'!A:A,'SLAB-ROWS'!G915,'SAGE IMPORT'!B:B,'SLAB-ROWS'!H915,'SAGE IMPORT'!C:C,'SLAB-ROWS'!A915)</f>
        <v>1762.79</v>
      </c>
      <c r="N915" s="199" t="s">
        <v>354</v>
      </c>
    </row>
    <row r="916" spans="1:14" x14ac:dyDescent="0.2">
      <c r="A916" s="183" t="s">
        <v>36</v>
      </c>
      <c r="B916" s="184" t="s">
        <v>113</v>
      </c>
      <c r="C916" s="184"/>
      <c r="D916" s="185" t="str">
        <f t="shared" si="80"/>
        <v>****</v>
      </c>
      <c r="E916" s="185">
        <f t="shared" si="81"/>
        <v>46</v>
      </c>
      <c r="F916" s="185"/>
      <c r="G916" s="185" t="str">
        <f t="shared" si="82"/>
        <v>PLAN 2</v>
      </c>
      <c r="H916" s="186" t="str">
        <f t="shared" si="83"/>
        <v>ELV ALL</v>
      </c>
      <c r="I916" s="197">
        <f>SUMIFS('SAGE IMPORT'!Y:Y,'SAGE IMPORT'!A:A,'SLAB-ROWS'!G916,'SAGE IMPORT'!B:B,'SLAB-ROWS'!H916,'SAGE IMPORT'!C:C,'SLAB-ROWS'!A916)</f>
        <v>194</v>
      </c>
      <c r="J916" s="198">
        <f>SUMIFS('SAGE IMPORT'!K:K,'SAGE IMPORT'!A:A,'SLAB-ROWS'!G916,'SAGE IMPORT'!B:B,'SLAB-ROWS'!H916,'SAGE IMPORT'!C:C,'SLAB-ROWS'!A916)</f>
        <v>0</v>
      </c>
      <c r="K916" s="199">
        <f>SUMIFS('SAGE IMPORT'!Q:Q,'SAGE IMPORT'!A:A,'SLAB-ROWS'!G916,'SAGE IMPORT'!B:B,'SLAB-ROWS'!H916,'SAGE IMPORT'!C:C,'SLAB-ROWS'!A916)</f>
        <v>226.85000000000002</v>
      </c>
      <c r="L916" s="199" t="s">
        <v>393</v>
      </c>
      <c r="M916" s="205">
        <f>SUMIFS('SAGE IMPORT'!E:E,'SAGE IMPORT'!A:A,'SLAB-ROWS'!G916,'SAGE IMPORT'!B:B,'SLAB-ROWS'!H916,'SAGE IMPORT'!C:C,'SLAB-ROWS'!A916)</f>
        <v>408</v>
      </c>
      <c r="N916" s="199" t="s">
        <v>393</v>
      </c>
    </row>
    <row r="917" spans="1:14" x14ac:dyDescent="0.2">
      <c r="A917" s="183" t="s">
        <v>57</v>
      </c>
      <c r="B917" s="184" t="s">
        <v>71</v>
      </c>
      <c r="C917" s="184"/>
      <c r="D917" s="185" t="str">
        <f t="shared" si="80"/>
        <v>****</v>
      </c>
      <c r="E917" s="185">
        <f t="shared" si="81"/>
        <v>46</v>
      </c>
      <c r="F917" s="185"/>
      <c r="G917" s="185" t="str">
        <f t="shared" si="82"/>
        <v>PLAN 2</v>
      </c>
      <c r="H917" s="186" t="str">
        <f t="shared" si="83"/>
        <v>ELV ALL</v>
      </c>
      <c r="I917" s="197">
        <f>SUMIFS('SAGE IMPORT'!Y:Y,'SAGE IMPORT'!A:A,'SLAB-ROWS'!G917,'SAGE IMPORT'!B:B,'SLAB-ROWS'!H917,'SAGE IMPORT'!C:C,'SLAB-ROWS'!A917)</f>
        <v>4</v>
      </c>
      <c r="J917" s="198">
        <f>SUMIFS('SAGE IMPORT'!K:K,'SAGE IMPORT'!A:A,'SLAB-ROWS'!G917,'SAGE IMPORT'!B:B,'SLAB-ROWS'!H917,'SAGE IMPORT'!C:C,'SLAB-ROWS'!A917)</f>
        <v>0</v>
      </c>
      <c r="K917" s="199">
        <f>SUMIFS('SAGE IMPORT'!Q:Q,'SAGE IMPORT'!A:A,'SLAB-ROWS'!G917,'SAGE IMPORT'!B:B,'SLAB-ROWS'!H917,'SAGE IMPORT'!C:C,'SLAB-ROWS'!A917)</f>
        <v>1</v>
      </c>
      <c r="L917" s="199" t="s">
        <v>397</v>
      </c>
      <c r="M917" s="205">
        <f>SUMIFS('SAGE IMPORT'!E:E,'SAGE IMPORT'!A:A,'SLAB-ROWS'!G917,'SAGE IMPORT'!B:B,'SLAB-ROWS'!H917,'SAGE IMPORT'!C:C,'SLAB-ROWS'!A917)</f>
        <v>7.52</v>
      </c>
      <c r="N917" s="199" t="s">
        <v>397</v>
      </c>
    </row>
    <row r="918" spans="1:14" x14ac:dyDescent="0.2">
      <c r="A918" s="183" t="s">
        <v>32</v>
      </c>
      <c r="B918" s="184" t="s">
        <v>62</v>
      </c>
      <c r="C918" s="184"/>
      <c r="D918" s="185" t="str">
        <f t="shared" si="80"/>
        <v>****</v>
      </c>
      <c r="E918" s="185">
        <f t="shared" si="81"/>
        <v>46</v>
      </c>
      <c r="F918" s="185"/>
      <c r="G918" s="185" t="str">
        <f t="shared" si="82"/>
        <v>PLAN 2</v>
      </c>
      <c r="H918" s="186" t="str">
        <f t="shared" si="83"/>
        <v>ELV ALL</v>
      </c>
      <c r="I918" s="197">
        <f>SUMIFS('SAGE IMPORT'!Y:Y,'SAGE IMPORT'!A:A,'SLAB-ROWS'!G918,'SAGE IMPORT'!B:B,'SLAB-ROWS'!H918,'SAGE IMPORT'!C:C,'SLAB-ROWS'!A918)</f>
        <v>250</v>
      </c>
      <c r="J918" s="198">
        <f>SUMIFS('SAGE IMPORT'!K:K,'SAGE IMPORT'!A:A,'SLAB-ROWS'!G918,'SAGE IMPORT'!B:B,'SLAB-ROWS'!H918,'SAGE IMPORT'!C:C,'SLAB-ROWS'!A918)</f>
        <v>0</v>
      </c>
      <c r="K918" s="199">
        <f>SUMIFS('SAGE IMPORT'!Q:Q,'SAGE IMPORT'!A:A,'SLAB-ROWS'!G918,'SAGE IMPORT'!B:B,'SLAB-ROWS'!H918,'SAGE IMPORT'!C:C,'SLAB-ROWS'!A918)</f>
        <v>35.549999999999997</v>
      </c>
      <c r="L918" s="199" t="s">
        <v>397</v>
      </c>
      <c r="M918" s="205">
        <f>SUMIFS('SAGE IMPORT'!E:E,'SAGE IMPORT'!A:A,'SLAB-ROWS'!G918,'SAGE IMPORT'!B:B,'SLAB-ROWS'!H918,'SAGE IMPORT'!C:C,'SLAB-ROWS'!A918)</f>
        <v>474.94000000000005</v>
      </c>
      <c r="N918" s="199" t="s">
        <v>397</v>
      </c>
    </row>
    <row r="919" spans="1:14" x14ac:dyDescent="0.2">
      <c r="A919" s="183" t="s">
        <v>33</v>
      </c>
      <c r="B919" s="184" t="s">
        <v>63</v>
      </c>
      <c r="C919" s="184"/>
      <c r="D919" s="185" t="str">
        <f t="shared" si="80"/>
        <v>****</v>
      </c>
      <c r="E919" s="185">
        <f t="shared" si="81"/>
        <v>46</v>
      </c>
      <c r="F919" s="185"/>
      <c r="G919" s="185" t="str">
        <f t="shared" si="82"/>
        <v>PLAN 2</v>
      </c>
      <c r="H919" s="186" t="str">
        <f t="shared" si="83"/>
        <v>ELV ALL</v>
      </c>
      <c r="I919" s="197">
        <f>SUMIFS('SAGE IMPORT'!Y:Y,'SAGE IMPORT'!A:A,'SLAB-ROWS'!G919,'SAGE IMPORT'!B:B,'SLAB-ROWS'!H919,'SAGE IMPORT'!C:C,'SLAB-ROWS'!A919)</f>
        <v>264</v>
      </c>
      <c r="J919" s="198">
        <f>SUMIFS('SAGE IMPORT'!K:K,'SAGE IMPORT'!A:A,'SLAB-ROWS'!G919,'SAGE IMPORT'!B:B,'SLAB-ROWS'!H919,'SAGE IMPORT'!C:C,'SLAB-ROWS'!A919)</f>
        <v>0</v>
      </c>
      <c r="K919" s="199">
        <f>SUMIFS('SAGE IMPORT'!Q:Q,'SAGE IMPORT'!A:A,'SLAB-ROWS'!G919,'SAGE IMPORT'!B:B,'SLAB-ROWS'!H919,'SAGE IMPORT'!C:C,'SLAB-ROWS'!A919)</f>
        <v>24.08</v>
      </c>
      <c r="L919" s="199" t="s">
        <v>397</v>
      </c>
      <c r="M919" s="205">
        <f>SUMIFS('SAGE IMPORT'!E:E,'SAGE IMPORT'!A:A,'SLAB-ROWS'!G919,'SAGE IMPORT'!B:B,'SLAB-ROWS'!H919,'SAGE IMPORT'!C:C,'SLAB-ROWS'!A919)</f>
        <v>502.38</v>
      </c>
      <c r="N919" s="199" t="s">
        <v>397</v>
      </c>
    </row>
    <row r="920" spans="1:14" x14ac:dyDescent="0.2">
      <c r="A920" s="183" t="s">
        <v>73</v>
      </c>
      <c r="B920" s="184" t="s">
        <v>72</v>
      </c>
      <c r="C920" s="184"/>
      <c r="D920" s="185" t="str">
        <f t="shared" si="80"/>
        <v>****</v>
      </c>
      <c r="E920" s="185">
        <f t="shared" si="81"/>
        <v>46</v>
      </c>
      <c r="F920" s="185"/>
      <c r="G920" s="185" t="str">
        <f t="shared" si="82"/>
        <v>PLAN 2</v>
      </c>
      <c r="H920" s="186" t="str">
        <f t="shared" si="83"/>
        <v>ELV ALL</v>
      </c>
      <c r="I920" s="197">
        <f>SUMIFS('SAGE IMPORT'!Y:Y,'SAGE IMPORT'!A:A,'SLAB-ROWS'!G920,'SAGE IMPORT'!B:B,'SLAB-ROWS'!H920,'SAGE IMPORT'!C:C,'SLAB-ROWS'!A920)</f>
        <v>0</v>
      </c>
      <c r="J920" s="198">
        <f>SUMIFS('SAGE IMPORT'!K:K,'SAGE IMPORT'!A:A,'SLAB-ROWS'!G920,'SAGE IMPORT'!B:B,'SLAB-ROWS'!H920,'SAGE IMPORT'!C:C,'SLAB-ROWS'!A920)</f>
        <v>0</v>
      </c>
      <c r="K920" s="199">
        <f>SUMIFS('SAGE IMPORT'!Q:Q,'SAGE IMPORT'!A:A,'SLAB-ROWS'!G920,'SAGE IMPORT'!B:B,'SLAB-ROWS'!H920,'SAGE IMPORT'!C:C,'SLAB-ROWS'!A920)</f>
        <v>0</v>
      </c>
      <c r="L920" s="199" t="s">
        <v>397</v>
      </c>
      <c r="M920" s="205">
        <f>SUMIFS('SAGE IMPORT'!E:E,'SAGE IMPORT'!A:A,'SLAB-ROWS'!G920,'SAGE IMPORT'!B:B,'SLAB-ROWS'!H920,'SAGE IMPORT'!C:C,'SLAB-ROWS'!A920)</f>
        <v>0</v>
      </c>
      <c r="N920" s="199" t="s">
        <v>397</v>
      </c>
    </row>
    <row r="921" spans="1:14" x14ac:dyDescent="0.2">
      <c r="A921" s="183" t="s">
        <v>114</v>
      </c>
      <c r="B921" s="184" t="s">
        <v>115</v>
      </c>
      <c r="C921" s="184"/>
      <c r="D921" s="185" t="str">
        <f t="shared" si="80"/>
        <v>****</v>
      </c>
      <c r="E921" s="185">
        <f t="shared" si="81"/>
        <v>46</v>
      </c>
      <c r="F921" s="185"/>
      <c r="G921" s="185" t="str">
        <f t="shared" si="82"/>
        <v>PLAN 2</v>
      </c>
      <c r="H921" s="186" t="str">
        <f t="shared" si="83"/>
        <v>ELV ALL</v>
      </c>
      <c r="I921" s="197">
        <f>SUMIFS('SAGE IMPORT'!Y:Y,'SAGE IMPORT'!A:A,'SLAB-ROWS'!G921,'SAGE IMPORT'!B:B,'SLAB-ROWS'!H921,'SAGE IMPORT'!C:C,'SLAB-ROWS'!A921)</f>
        <v>0</v>
      </c>
      <c r="J921" s="198">
        <f>SUMIFS('SAGE IMPORT'!K:K,'SAGE IMPORT'!A:A,'SLAB-ROWS'!G921,'SAGE IMPORT'!B:B,'SLAB-ROWS'!H921,'SAGE IMPORT'!C:C,'SLAB-ROWS'!A921)</f>
        <v>0</v>
      </c>
      <c r="K921" s="199">
        <f>SUMIFS('SAGE IMPORT'!Q:Q,'SAGE IMPORT'!A:A,'SLAB-ROWS'!G921,'SAGE IMPORT'!B:B,'SLAB-ROWS'!H921,'SAGE IMPORT'!C:C,'SLAB-ROWS'!A921)</f>
        <v>0</v>
      </c>
      <c r="L921" s="199" t="s">
        <v>397</v>
      </c>
      <c r="M921" s="205">
        <f>SUMIFS('SAGE IMPORT'!E:E,'SAGE IMPORT'!A:A,'SLAB-ROWS'!G921,'SAGE IMPORT'!B:B,'SLAB-ROWS'!H921,'SAGE IMPORT'!C:C,'SLAB-ROWS'!A921)</f>
        <v>0</v>
      </c>
      <c r="N921" s="199" t="s">
        <v>397</v>
      </c>
    </row>
    <row r="922" spans="1:14" x14ac:dyDescent="0.2">
      <c r="A922" s="183" t="s">
        <v>37</v>
      </c>
      <c r="B922" s="184" t="s">
        <v>64</v>
      </c>
      <c r="C922" s="184"/>
      <c r="D922" s="185" t="str">
        <f t="shared" si="80"/>
        <v>****</v>
      </c>
      <c r="E922" s="185">
        <f t="shared" si="81"/>
        <v>46</v>
      </c>
      <c r="F922" s="185"/>
      <c r="G922" s="185" t="str">
        <f t="shared" si="82"/>
        <v>PLAN 2</v>
      </c>
      <c r="H922" s="186" t="str">
        <f t="shared" si="83"/>
        <v>ELV ALL</v>
      </c>
      <c r="I922" s="197">
        <f>SUMIFS('SAGE IMPORT'!Y:Y,'SAGE IMPORT'!A:A,'SLAB-ROWS'!G922,'SAGE IMPORT'!B:B,'SLAB-ROWS'!H922,'SAGE IMPORT'!C:C,'SLAB-ROWS'!A922)</f>
        <v>86</v>
      </c>
      <c r="J922" s="198">
        <f>SUMIFS('SAGE IMPORT'!K:K,'SAGE IMPORT'!A:A,'SLAB-ROWS'!G922,'SAGE IMPORT'!B:B,'SLAB-ROWS'!H922,'SAGE IMPORT'!C:C,'SLAB-ROWS'!A922)</f>
        <v>0</v>
      </c>
      <c r="K922" s="199">
        <f>SUMIFS('SAGE IMPORT'!Q:Q,'SAGE IMPORT'!A:A,'SLAB-ROWS'!G922,'SAGE IMPORT'!B:B,'SLAB-ROWS'!H922,'SAGE IMPORT'!C:C,'SLAB-ROWS'!A922)</f>
        <v>143.81</v>
      </c>
      <c r="L922" s="199" t="s">
        <v>393</v>
      </c>
      <c r="M922" s="205">
        <f>SUMIFS('SAGE IMPORT'!E:E,'SAGE IMPORT'!A:A,'SLAB-ROWS'!G922,'SAGE IMPORT'!B:B,'SLAB-ROWS'!H922,'SAGE IMPORT'!C:C,'SLAB-ROWS'!A922)</f>
        <v>143.81</v>
      </c>
      <c r="N922" s="199" t="s">
        <v>393</v>
      </c>
    </row>
    <row r="923" spans="1:14" x14ac:dyDescent="0.2">
      <c r="A923" s="183" t="s">
        <v>38</v>
      </c>
      <c r="B923" s="184" t="s">
        <v>116</v>
      </c>
      <c r="C923" s="184"/>
      <c r="D923" s="185" t="str">
        <f t="shared" si="80"/>
        <v>****</v>
      </c>
      <c r="E923" s="185">
        <f t="shared" si="81"/>
        <v>46</v>
      </c>
      <c r="F923" s="185"/>
      <c r="G923" s="185" t="str">
        <f t="shared" si="82"/>
        <v>PLAN 2</v>
      </c>
      <c r="H923" s="186" t="str">
        <f t="shared" si="83"/>
        <v>ELV ALL</v>
      </c>
      <c r="I923" s="197">
        <f>SUMIFS('SAGE IMPORT'!Y:Y,'SAGE IMPORT'!A:A,'SLAB-ROWS'!G923,'SAGE IMPORT'!B:B,'SLAB-ROWS'!H923,'SAGE IMPORT'!C:C,'SLAB-ROWS'!A923)</f>
        <v>568</v>
      </c>
      <c r="J923" s="198">
        <f>SUMIFS('SAGE IMPORT'!K:K,'SAGE IMPORT'!A:A,'SLAB-ROWS'!G923,'SAGE IMPORT'!B:B,'SLAB-ROWS'!H923,'SAGE IMPORT'!C:C,'SLAB-ROWS'!A923)</f>
        <v>0</v>
      </c>
      <c r="K923" s="199">
        <f>SUMIFS('SAGE IMPORT'!Q:Q,'SAGE IMPORT'!A:A,'SLAB-ROWS'!G923,'SAGE IMPORT'!B:B,'SLAB-ROWS'!H923,'SAGE IMPORT'!C:C,'SLAB-ROWS'!A923)</f>
        <v>42</v>
      </c>
      <c r="L923" s="199" t="s">
        <v>393</v>
      </c>
      <c r="M923" s="205">
        <f>SUMIFS('SAGE IMPORT'!E:E,'SAGE IMPORT'!A:A,'SLAB-ROWS'!G923,'SAGE IMPORT'!B:B,'SLAB-ROWS'!H923,'SAGE IMPORT'!C:C,'SLAB-ROWS'!A923)</f>
        <v>42</v>
      </c>
      <c r="N923" s="199" t="s">
        <v>393</v>
      </c>
    </row>
    <row r="924" spans="1:14" x14ac:dyDescent="0.2">
      <c r="A924" s="183" t="s">
        <v>117</v>
      </c>
      <c r="B924" s="184" t="s">
        <v>118</v>
      </c>
      <c r="C924" s="184"/>
      <c r="D924" s="185" t="str">
        <f t="shared" si="80"/>
        <v>****</v>
      </c>
      <c r="E924" s="185">
        <f t="shared" si="81"/>
        <v>46</v>
      </c>
      <c r="F924" s="185"/>
      <c r="G924" s="185" t="str">
        <f t="shared" si="82"/>
        <v>PLAN 2</v>
      </c>
      <c r="H924" s="186" t="str">
        <f t="shared" si="83"/>
        <v>ELV ALL</v>
      </c>
      <c r="I924" s="197">
        <f>SUMIFS('SAGE IMPORT'!Y:Y,'SAGE IMPORT'!A:A,'SLAB-ROWS'!G924,'SAGE IMPORT'!B:B,'SLAB-ROWS'!H924,'SAGE IMPORT'!C:C,'SLAB-ROWS'!A924)</f>
        <v>0</v>
      </c>
      <c r="J924" s="198">
        <f>SUMIFS('SAGE IMPORT'!K:K,'SAGE IMPORT'!A:A,'SLAB-ROWS'!G924,'SAGE IMPORT'!B:B,'SLAB-ROWS'!H924,'SAGE IMPORT'!C:C,'SLAB-ROWS'!A924)</f>
        <v>0</v>
      </c>
      <c r="K924" s="199">
        <f>SUMIFS('SAGE IMPORT'!Q:Q,'SAGE IMPORT'!A:A,'SLAB-ROWS'!G924,'SAGE IMPORT'!B:B,'SLAB-ROWS'!H924,'SAGE IMPORT'!C:C,'SLAB-ROWS'!A924)</f>
        <v>0</v>
      </c>
      <c r="L924" s="199" t="s">
        <v>393</v>
      </c>
      <c r="M924" s="205">
        <f>SUMIFS('SAGE IMPORT'!E:E,'SAGE IMPORT'!A:A,'SLAB-ROWS'!G924,'SAGE IMPORT'!B:B,'SLAB-ROWS'!H924,'SAGE IMPORT'!C:C,'SLAB-ROWS'!A924)</f>
        <v>0</v>
      </c>
      <c r="N924" s="199" t="s">
        <v>393</v>
      </c>
    </row>
    <row r="925" spans="1:14" x14ac:dyDescent="0.2">
      <c r="A925" s="183" t="s">
        <v>119</v>
      </c>
      <c r="B925" s="184" t="s">
        <v>120</v>
      </c>
      <c r="C925" s="184"/>
      <c r="D925" s="185" t="str">
        <f t="shared" si="80"/>
        <v>****</v>
      </c>
      <c r="E925" s="185">
        <f t="shared" si="81"/>
        <v>46</v>
      </c>
      <c r="F925" s="185"/>
      <c r="G925" s="185" t="str">
        <f t="shared" si="82"/>
        <v>PLAN 2</v>
      </c>
      <c r="H925" s="186" t="str">
        <f t="shared" si="83"/>
        <v>ELV ALL</v>
      </c>
      <c r="I925" s="197">
        <f>SUMIFS('SAGE IMPORT'!Y:Y,'SAGE IMPORT'!A:A,'SLAB-ROWS'!G925,'SAGE IMPORT'!B:B,'SLAB-ROWS'!H925,'SAGE IMPORT'!C:C,'SLAB-ROWS'!A925)</f>
        <v>0</v>
      </c>
      <c r="J925" s="198">
        <f>SUMIFS('SAGE IMPORT'!K:K,'SAGE IMPORT'!A:A,'SLAB-ROWS'!G925,'SAGE IMPORT'!B:B,'SLAB-ROWS'!H925,'SAGE IMPORT'!C:C,'SLAB-ROWS'!A925)</f>
        <v>0</v>
      </c>
      <c r="K925" s="199">
        <f>SUMIFS('SAGE IMPORT'!Q:Q,'SAGE IMPORT'!A:A,'SLAB-ROWS'!G925,'SAGE IMPORT'!B:B,'SLAB-ROWS'!H925,'SAGE IMPORT'!C:C,'SLAB-ROWS'!A925)</f>
        <v>0</v>
      </c>
      <c r="L925" s="199" t="s">
        <v>393</v>
      </c>
      <c r="M925" s="205">
        <f>SUMIFS('SAGE IMPORT'!E:E,'SAGE IMPORT'!A:A,'SLAB-ROWS'!G925,'SAGE IMPORT'!B:B,'SLAB-ROWS'!H925,'SAGE IMPORT'!C:C,'SLAB-ROWS'!A925)</f>
        <v>0</v>
      </c>
      <c r="N925" s="199" t="s">
        <v>393</v>
      </c>
    </row>
    <row r="926" spans="1:14" x14ac:dyDescent="0.2">
      <c r="A926" s="183"/>
      <c r="B926" s="184"/>
      <c r="C926" s="184"/>
      <c r="D926" s="185" t="str">
        <f t="shared" si="80"/>
        <v>****</v>
      </c>
      <c r="E926" s="185">
        <f t="shared" si="81"/>
        <v>46</v>
      </c>
      <c r="F926" s="185"/>
      <c r="G926" s="185" t="str">
        <f t="shared" si="82"/>
        <v>PLAN 2</v>
      </c>
      <c r="H926" s="186" t="str">
        <f t="shared" si="83"/>
        <v>ELV ALL</v>
      </c>
      <c r="I926" s="197">
        <f>SUMIFS('SAGE IMPORT'!Y:Y,'SAGE IMPORT'!A:A,'SLAB-ROWS'!G926,'SAGE IMPORT'!B:B,'SLAB-ROWS'!H926,'SAGE IMPORT'!C:C,'SLAB-ROWS'!A926)</f>
        <v>0</v>
      </c>
      <c r="J926" s="198">
        <f>SUMIFS('SAGE IMPORT'!K:K,'SAGE IMPORT'!A:A,'SLAB-ROWS'!G926,'SAGE IMPORT'!B:B,'SLAB-ROWS'!H926,'SAGE IMPORT'!C:C,'SLAB-ROWS'!A926)</f>
        <v>0</v>
      </c>
      <c r="K926" s="199">
        <f>SUMIFS('SAGE IMPORT'!Q:Q,'SAGE IMPORT'!A:A,'SLAB-ROWS'!G926,'SAGE IMPORT'!B:B,'SLAB-ROWS'!H926,'SAGE IMPORT'!C:C,'SLAB-ROWS'!A926)</f>
        <v>0</v>
      </c>
      <c r="L926" s="199"/>
      <c r="M926" s="205">
        <f>SUMIFS('SAGE IMPORT'!E:E,'SAGE IMPORT'!A:A,'SLAB-ROWS'!G926,'SAGE IMPORT'!B:B,'SLAB-ROWS'!H926,'SAGE IMPORT'!C:C,'SLAB-ROWS'!A926)</f>
        <v>0</v>
      </c>
      <c r="N926" s="199"/>
    </row>
    <row r="927" spans="1:14" x14ac:dyDescent="0.2">
      <c r="A927" s="183" t="s">
        <v>124</v>
      </c>
      <c r="B927" s="184" t="s">
        <v>125</v>
      </c>
      <c r="C927" s="184"/>
      <c r="D927" s="185" t="str">
        <f t="shared" si="80"/>
        <v>****</v>
      </c>
      <c r="E927" s="185">
        <f t="shared" si="81"/>
        <v>46</v>
      </c>
      <c r="F927" s="185"/>
      <c r="G927" s="185" t="str">
        <f t="shared" si="82"/>
        <v>PLAN 2</v>
      </c>
      <c r="H927" s="186" t="str">
        <f t="shared" si="83"/>
        <v>ELV ALL</v>
      </c>
      <c r="I927" s="197">
        <f>SUMIFS('SAGE IMPORT'!Y:Y,'SAGE IMPORT'!A:A,'SLAB-ROWS'!G927,'SAGE IMPORT'!B:B,'SLAB-ROWS'!H927,'SAGE IMPORT'!C:C,'SLAB-ROWS'!A927)</f>
        <v>0</v>
      </c>
      <c r="J927" s="198">
        <f>SUMIFS('SAGE IMPORT'!K:K,'SAGE IMPORT'!A:A,'SLAB-ROWS'!G927,'SAGE IMPORT'!B:B,'SLAB-ROWS'!H927,'SAGE IMPORT'!C:C,'SLAB-ROWS'!A927)</f>
        <v>0</v>
      </c>
      <c r="K927" s="199">
        <f>SUMIFS('SAGE IMPORT'!Q:Q,'SAGE IMPORT'!A:A,'SLAB-ROWS'!G927,'SAGE IMPORT'!B:B,'SLAB-ROWS'!H927,'SAGE IMPORT'!C:C,'SLAB-ROWS'!A927)</f>
        <v>0</v>
      </c>
      <c r="L927" s="199" t="s">
        <v>354</v>
      </c>
      <c r="M927" s="205">
        <f>SUMIFS('SAGE IMPORT'!E:E,'SAGE IMPORT'!A:A,'SLAB-ROWS'!G927,'SAGE IMPORT'!B:B,'SLAB-ROWS'!H927,'SAGE IMPORT'!C:C,'SLAB-ROWS'!A927)</f>
        <v>0</v>
      </c>
      <c r="N927" s="199" t="s">
        <v>354</v>
      </c>
    </row>
    <row r="928" spans="1:14" x14ac:dyDescent="0.2">
      <c r="A928" s="183" t="s">
        <v>121</v>
      </c>
      <c r="B928" s="184" t="s">
        <v>126</v>
      </c>
      <c r="C928" s="184"/>
      <c r="D928" s="185" t="str">
        <f t="shared" si="80"/>
        <v>****</v>
      </c>
      <c r="E928" s="185">
        <f t="shared" si="81"/>
        <v>46</v>
      </c>
      <c r="F928" s="185"/>
      <c r="G928" s="185" t="str">
        <f t="shared" si="82"/>
        <v>PLAN 2</v>
      </c>
      <c r="H928" s="186" t="str">
        <f t="shared" si="83"/>
        <v>ELV ALL</v>
      </c>
      <c r="I928" s="197">
        <f>SUMIFS('SAGE IMPORT'!Y:Y,'SAGE IMPORT'!A:A,'SLAB-ROWS'!G928,'SAGE IMPORT'!B:B,'SLAB-ROWS'!H928,'SAGE IMPORT'!C:C,'SLAB-ROWS'!A928)</f>
        <v>0</v>
      </c>
      <c r="J928" s="198">
        <f>SUMIFS('SAGE IMPORT'!K:K,'SAGE IMPORT'!A:A,'SLAB-ROWS'!G928,'SAGE IMPORT'!B:B,'SLAB-ROWS'!H928,'SAGE IMPORT'!C:C,'SLAB-ROWS'!A928)</f>
        <v>0</v>
      </c>
      <c r="K928" s="199">
        <f>SUMIFS('SAGE IMPORT'!Q:Q,'SAGE IMPORT'!A:A,'SLAB-ROWS'!G928,'SAGE IMPORT'!B:B,'SLAB-ROWS'!H928,'SAGE IMPORT'!C:C,'SLAB-ROWS'!A928)</f>
        <v>0</v>
      </c>
      <c r="L928" s="199" t="s">
        <v>396</v>
      </c>
      <c r="M928" s="205">
        <f>SUMIFS('SAGE IMPORT'!E:E,'SAGE IMPORT'!A:A,'SLAB-ROWS'!G928,'SAGE IMPORT'!B:B,'SLAB-ROWS'!H928,'SAGE IMPORT'!C:C,'SLAB-ROWS'!A928)</f>
        <v>0</v>
      </c>
      <c r="N928" s="199" t="s">
        <v>396</v>
      </c>
    </row>
    <row r="929" spans="1:14" x14ac:dyDescent="0.2">
      <c r="A929" s="183" t="s">
        <v>122</v>
      </c>
      <c r="B929" s="184" t="s">
        <v>127</v>
      </c>
      <c r="C929" s="184"/>
      <c r="D929" s="185" t="str">
        <f t="shared" si="80"/>
        <v>****</v>
      </c>
      <c r="E929" s="185">
        <f t="shared" si="81"/>
        <v>46</v>
      </c>
      <c r="F929" s="185"/>
      <c r="G929" s="185" t="str">
        <f t="shared" si="82"/>
        <v>PLAN 2</v>
      </c>
      <c r="H929" s="186" t="str">
        <f t="shared" si="83"/>
        <v>ELV ALL</v>
      </c>
      <c r="I929" s="197">
        <f>SUMIFS('SAGE IMPORT'!Y:Y,'SAGE IMPORT'!A:A,'SLAB-ROWS'!G929,'SAGE IMPORT'!B:B,'SLAB-ROWS'!H929,'SAGE IMPORT'!C:C,'SLAB-ROWS'!A929)</f>
        <v>0</v>
      </c>
      <c r="J929" s="198">
        <f>SUMIFS('SAGE IMPORT'!K:K,'SAGE IMPORT'!A:A,'SLAB-ROWS'!G929,'SAGE IMPORT'!B:B,'SLAB-ROWS'!H929,'SAGE IMPORT'!C:C,'SLAB-ROWS'!A929)</f>
        <v>0</v>
      </c>
      <c r="K929" s="199">
        <f>SUMIFS('SAGE IMPORT'!Q:Q,'SAGE IMPORT'!A:A,'SLAB-ROWS'!G929,'SAGE IMPORT'!B:B,'SLAB-ROWS'!H929,'SAGE IMPORT'!C:C,'SLAB-ROWS'!A929)</f>
        <v>0</v>
      </c>
      <c r="L929" s="199" t="s">
        <v>396</v>
      </c>
      <c r="M929" s="205">
        <f>SUMIFS('SAGE IMPORT'!E:E,'SAGE IMPORT'!A:A,'SLAB-ROWS'!G929,'SAGE IMPORT'!B:B,'SLAB-ROWS'!H929,'SAGE IMPORT'!C:C,'SLAB-ROWS'!A929)</f>
        <v>0</v>
      </c>
      <c r="N929" s="199" t="s">
        <v>396</v>
      </c>
    </row>
    <row r="930" spans="1:14" x14ac:dyDescent="0.2">
      <c r="A930" s="183" t="s">
        <v>123</v>
      </c>
      <c r="B930" s="184" t="s">
        <v>128</v>
      </c>
      <c r="C930" s="184"/>
      <c r="D930" s="185" t="str">
        <f t="shared" si="80"/>
        <v>****</v>
      </c>
      <c r="E930" s="185">
        <f t="shared" si="81"/>
        <v>46</v>
      </c>
      <c r="F930" s="185"/>
      <c r="G930" s="185" t="str">
        <f t="shared" si="82"/>
        <v>PLAN 2</v>
      </c>
      <c r="H930" s="186" t="str">
        <f t="shared" si="83"/>
        <v>ELV ALL</v>
      </c>
      <c r="I930" s="197">
        <f>SUMIFS('SAGE IMPORT'!Y:Y,'SAGE IMPORT'!A:A,'SLAB-ROWS'!G930,'SAGE IMPORT'!B:B,'SLAB-ROWS'!H930,'SAGE IMPORT'!C:C,'SLAB-ROWS'!A930)</f>
        <v>0</v>
      </c>
      <c r="J930" s="198">
        <f>SUMIFS('SAGE IMPORT'!K:K,'SAGE IMPORT'!A:A,'SLAB-ROWS'!G930,'SAGE IMPORT'!B:B,'SLAB-ROWS'!H930,'SAGE IMPORT'!C:C,'SLAB-ROWS'!A930)</f>
        <v>0</v>
      </c>
      <c r="K930" s="199">
        <f>SUMIFS('SAGE IMPORT'!Q:Q,'SAGE IMPORT'!A:A,'SLAB-ROWS'!G930,'SAGE IMPORT'!B:B,'SLAB-ROWS'!H930,'SAGE IMPORT'!C:C,'SLAB-ROWS'!A930)</f>
        <v>0</v>
      </c>
      <c r="L930" s="199" t="s">
        <v>396</v>
      </c>
      <c r="M930" s="205">
        <f>SUMIFS('SAGE IMPORT'!E:E,'SAGE IMPORT'!A:A,'SLAB-ROWS'!G930,'SAGE IMPORT'!B:B,'SLAB-ROWS'!H930,'SAGE IMPORT'!C:C,'SLAB-ROWS'!A930)</f>
        <v>0</v>
      </c>
      <c r="N930" s="199" t="s">
        <v>396</v>
      </c>
    </row>
    <row r="931" spans="1:14" x14ac:dyDescent="0.2">
      <c r="A931" s="183" t="s">
        <v>76</v>
      </c>
      <c r="B931" s="184" t="s">
        <v>129</v>
      </c>
      <c r="C931" s="184"/>
      <c r="D931" s="185" t="str">
        <f t="shared" si="80"/>
        <v>****</v>
      </c>
      <c r="E931" s="185">
        <f t="shared" si="81"/>
        <v>46</v>
      </c>
      <c r="F931" s="185"/>
      <c r="G931" s="185" t="str">
        <f t="shared" si="82"/>
        <v>PLAN 2</v>
      </c>
      <c r="H931" s="186" t="str">
        <f t="shared" si="83"/>
        <v>ELV ALL</v>
      </c>
      <c r="I931" s="197">
        <f>SUMIFS('SAGE IMPORT'!Y:Y,'SAGE IMPORT'!A:A,'SLAB-ROWS'!G931,'SAGE IMPORT'!B:B,'SLAB-ROWS'!H931,'SAGE IMPORT'!C:C,'SLAB-ROWS'!A931)</f>
        <v>0</v>
      </c>
      <c r="J931" s="198">
        <f>SUMIFS('SAGE IMPORT'!K:K,'SAGE IMPORT'!A:A,'SLAB-ROWS'!G931,'SAGE IMPORT'!B:B,'SLAB-ROWS'!H931,'SAGE IMPORT'!C:C,'SLAB-ROWS'!A931)</f>
        <v>0</v>
      </c>
      <c r="K931" s="199">
        <f>SUMIFS('SAGE IMPORT'!Q:Q,'SAGE IMPORT'!A:A,'SLAB-ROWS'!G931,'SAGE IMPORT'!B:B,'SLAB-ROWS'!H931,'SAGE IMPORT'!C:C,'SLAB-ROWS'!A931)</f>
        <v>0</v>
      </c>
      <c r="L931" s="199" t="s">
        <v>395</v>
      </c>
      <c r="M931" s="205">
        <f>SUMIFS('SAGE IMPORT'!E:E,'SAGE IMPORT'!A:A,'SLAB-ROWS'!G931,'SAGE IMPORT'!B:B,'SLAB-ROWS'!H931,'SAGE IMPORT'!C:C,'SLAB-ROWS'!A931)</f>
        <v>0</v>
      </c>
      <c r="N931" s="199" t="s">
        <v>395</v>
      </c>
    </row>
    <row r="932" spans="1:14" x14ac:dyDescent="0.2">
      <c r="A932" s="183"/>
      <c r="B932" s="451" t="s">
        <v>621</v>
      </c>
      <c r="C932" s="452"/>
      <c r="D932" s="453"/>
      <c r="E932" s="453"/>
      <c r="F932" s="453"/>
      <c r="G932" s="453" t="str">
        <f t="shared" si="82"/>
        <v>PLAN 2</v>
      </c>
      <c r="H932" s="454" t="str">
        <f t="shared" si="83"/>
        <v>ELV ALL</v>
      </c>
      <c r="I932" s="455"/>
      <c r="J932" s="456"/>
      <c r="K932" s="457">
        <f>SUMIFS('SAGE IMPORT'!Q:Q,'SAGE IMPORT'!A:A,'SLAB-ROWS'!G932,'SAGE IMPORT'!B:B,'SLAB-ROWS'!H932,'SAGE IMPORT'!D:D,'SLAB-ROWS'!B932)</f>
        <v>0</v>
      </c>
      <c r="L932" s="457" t="s">
        <v>395</v>
      </c>
      <c r="M932" s="458"/>
      <c r="N932" s="457"/>
    </row>
    <row r="933" spans="1:14" x14ac:dyDescent="0.2">
      <c r="A933" s="183" t="s">
        <v>130</v>
      </c>
      <c r="B933" s="184" t="s">
        <v>131</v>
      </c>
      <c r="C933" s="184"/>
      <c r="D933" s="185" t="str">
        <f>D931</f>
        <v>****</v>
      </c>
      <c r="E933" s="185">
        <f>E931</f>
        <v>46</v>
      </c>
      <c r="F933" s="185"/>
      <c r="G933" s="185" t="str">
        <f>G931</f>
        <v>PLAN 2</v>
      </c>
      <c r="H933" s="186" t="str">
        <f>H931</f>
        <v>ELV ALL</v>
      </c>
      <c r="I933" s="197">
        <f>SUMIFS('SAGE IMPORT'!Y:Y,'SAGE IMPORT'!A:A,'SLAB-ROWS'!G933,'SAGE IMPORT'!B:B,'SLAB-ROWS'!H933,'SAGE IMPORT'!C:C,'SLAB-ROWS'!A933)</f>
        <v>0</v>
      </c>
      <c r="J933" s="198">
        <f>SUMIFS('SAGE IMPORT'!K:K,'SAGE IMPORT'!A:A,'SLAB-ROWS'!G933,'SAGE IMPORT'!B:B,'SLAB-ROWS'!H933,'SAGE IMPORT'!C:C,'SLAB-ROWS'!A933)</f>
        <v>0</v>
      </c>
      <c r="K933" s="199">
        <f>SUMIFS('SAGE IMPORT'!Q:Q,'SAGE IMPORT'!A:A,'SLAB-ROWS'!G933,'SAGE IMPORT'!B:B,'SLAB-ROWS'!H933,'SAGE IMPORT'!C:C,'SLAB-ROWS'!A933)</f>
        <v>0</v>
      </c>
      <c r="L933" s="199" t="s">
        <v>395</v>
      </c>
      <c r="M933" s="205">
        <f>SUMIFS('SAGE IMPORT'!E:E,'SAGE IMPORT'!A:A,'SLAB-ROWS'!G933,'SAGE IMPORT'!B:B,'SLAB-ROWS'!H933,'SAGE IMPORT'!C:C,'SLAB-ROWS'!A933)</f>
        <v>0</v>
      </c>
      <c r="N933" s="199" t="s">
        <v>395</v>
      </c>
    </row>
    <row r="934" spans="1:14" x14ac:dyDescent="0.2">
      <c r="A934" s="183"/>
      <c r="B934" s="184"/>
      <c r="C934" s="184"/>
      <c r="D934" s="185" t="str">
        <f t="shared" si="80"/>
        <v>****</v>
      </c>
      <c r="E934" s="185">
        <f t="shared" si="81"/>
        <v>46</v>
      </c>
      <c r="F934" s="185"/>
      <c r="G934" s="185" t="str">
        <f t="shared" si="82"/>
        <v>PLAN 2</v>
      </c>
      <c r="H934" s="186" t="str">
        <f t="shared" si="83"/>
        <v>ELV ALL</v>
      </c>
      <c r="I934" s="197">
        <f>SUMIFS('SAGE IMPORT'!Y:Y,'SAGE IMPORT'!A:A,'SLAB-ROWS'!G934,'SAGE IMPORT'!B:B,'SLAB-ROWS'!H934,'SAGE IMPORT'!C:C,'SLAB-ROWS'!A934)</f>
        <v>0</v>
      </c>
      <c r="J934" s="198">
        <f>SUMIFS('SAGE IMPORT'!K:K,'SAGE IMPORT'!A:A,'SLAB-ROWS'!G934,'SAGE IMPORT'!B:B,'SLAB-ROWS'!H934,'SAGE IMPORT'!C:C,'SLAB-ROWS'!A934)</f>
        <v>0</v>
      </c>
      <c r="K934" s="199">
        <f>SUMIFS('SAGE IMPORT'!Q:Q,'SAGE IMPORT'!A:A,'SLAB-ROWS'!G934,'SAGE IMPORT'!B:B,'SLAB-ROWS'!H934,'SAGE IMPORT'!C:C,'SLAB-ROWS'!A934)</f>
        <v>0</v>
      </c>
      <c r="L934" s="199"/>
      <c r="M934" s="205">
        <f>SUMIFS('SAGE IMPORT'!E:E,'SAGE IMPORT'!A:A,'SLAB-ROWS'!G934,'SAGE IMPORT'!B:B,'SLAB-ROWS'!H934,'SAGE IMPORT'!C:C,'SLAB-ROWS'!A934)</f>
        <v>0</v>
      </c>
      <c r="N934" s="199"/>
    </row>
    <row r="935" spans="1:14" x14ac:dyDescent="0.2">
      <c r="A935" s="183" t="s">
        <v>39</v>
      </c>
      <c r="B935" s="184" t="s">
        <v>40</v>
      </c>
      <c r="C935" s="184"/>
      <c r="D935" s="185" t="str">
        <f t="shared" si="80"/>
        <v>****</v>
      </c>
      <c r="E935" s="185">
        <f t="shared" si="81"/>
        <v>46</v>
      </c>
      <c r="F935" s="185"/>
      <c r="G935" s="185" t="str">
        <f t="shared" si="82"/>
        <v>PLAN 2</v>
      </c>
      <c r="H935" s="186" t="str">
        <f t="shared" si="83"/>
        <v>ELV ALL</v>
      </c>
      <c r="I935" s="197">
        <f>SUMIFS('SAGE IMPORT'!Y:Y,'SAGE IMPORT'!A:A,'SLAB-ROWS'!G935,'SAGE IMPORT'!B:B,'SLAB-ROWS'!H935,'SAGE IMPORT'!C:C,'SLAB-ROWS'!A935)</f>
        <v>252</v>
      </c>
      <c r="J935" s="198">
        <f>SUMIFS('SAGE IMPORT'!K:K,'SAGE IMPORT'!A:A,'SLAB-ROWS'!G935,'SAGE IMPORT'!B:B,'SLAB-ROWS'!H935,'SAGE IMPORT'!C:C,'SLAB-ROWS'!A935)</f>
        <v>12.33</v>
      </c>
      <c r="K935" s="199">
        <f>SUMIFS('SAGE IMPORT'!Q:Q,'SAGE IMPORT'!A:A,'SLAB-ROWS'!G935,'SAGE IMPORT'!B:B,'SLAB-ROWS'!H935,'SAGE IMPORT'!C:C,'SLAB-ROWS'!A935)</f>
        <v>0</v>
      </c>
      <c r="L935" s="199" t="s">
        <v>391</v>
      </c>
      <c r="M935" s="205">
        <f>SUMIFS('SAGE IMPORT'!E:E,'SAGE IMPORT'!A:A,'SLAB-ROWS'!G935,'SAGE IMPORT'!B:B,'SLAB-ROWS'!H935,'SAGE IMPORT'!C:C,'SLAB-ROWS'!A935)</f>
        <v>1602.65</v>
      </c>
      <c r="N935" s="199" t="s">
        <v>391</v>
      </c>
    </row>
    <row r="936" spans="1:14" x14ac:dyDescent="0.2">
      <c r="A936" s="183" t="s">
        <v>132</v>
      </c>
      <c r="B936" s="184" t="s">
        <v>135</v>
      </c>
      <c r="C936" s="184"/>
      <c r="D936" s="185" t="str">
        <f t="shared" si="80"/>
        <v>****</v>
      </c>
      <c r="E936" s="185">
        <f t="shared" si="81"/>
        <v>46</v>
      </c>
      <c r="F936" s="185"/>
      <c r="G936" s="185" t="str">
        <f t="shared" si="82"/>
        <v>PLAN 2</v>
      </c>
      <c r="H936" s="186" t="str">
        <f t="shared" si="83"/>
        <v>ELV ALL</v>
      </c>
      <c r="I936" s="197">
        <f>SUMIFS('SAGE IMPORT'!Y:Y,'SAGE IMPORT'!A:A,'SLAB-ROWS'!G936,'SAGE IMPORT'!B:B,'SLAB-ROWS'!H936,'SAGE IMPORT'!C:C,'SLAB-ROWS'!A936)</f>
        <v>0</v>
      </c>
      <c r="J936" s="198">
        <f>SUMIFS('SAGE IMPORT'!K:K,'SAGE IMPORT'!A:A,'SLAB-ROWS'!G936,'SAGE IMPORT'!B:B,'SLAB-ROWS'!H936,'SAGE IMPORT'!C:C,'SLAB-ROWS'!A936)</f>
        <v>0</v>
      </c>
      <c r="K936" s="199">
        <f>SUMIFS('SAGE IMPORT'!Q:Q,'SAGE IMPORT'!A:A,'SLAB-ROWS'!G936,'SAGE IMPORT'!B:B,'SLAB-ROWS'!H936,'SAGE IMPORT'!C:C,'SLAB-ROWS'!A936)</f>
        <v>0</v>
      </c>
      <c r="L936" s="199" t="s">
        <v>391</v>
      </c>
      <c r="M936" s="205">
        <f>SUMIFS('SAGE IMPORT'!E:E,'SAGE IMPORT'!A:A,'SLAB-ROWS'!G936,'SAGE IMPORT'!B:B,'SLAB-ROWS'!H936,'SAGE IMPORT'!C:C,'SLAB-ROWS'!A936)</f>
        <v>0</v>
      </c>
      <c r="N936" s="199" t="s">
        <v>391</v>
      </c>
    </row>
    <row r="937" spans="1:14" x14ac:dyDescent="0.2">
      <c r="A937" s="183" t="s">
        <v>133</v>
      </c>
      <c r="B937" s="184" t="s">
        <v>136</v>
      </c>
      <c r="C937" s="184"/>
      <c r="D937" s="185" t="str">
        <f t="shared" si="80"/>
        <v>****</v>
      </c>
      <c r="E937" s="185">
        <f t="shared" si="81"/>
        <v>46</v>
      </c>
      <c r="F937" s="185"/>
      <c r="G937" s="185" t="str">
        <f t="shared" si="82"/>
        <v>PLAN 2</v>
      </c>
      <c r="H937" s="186" t="str">
        <f t="shared" si="83"/>
        <v>ELV ALL</v>
      </c>
      <c r="I937" s="197">
        <f>SUMIFS('SAGE IMPORT'!Y:Y,'SAGE IMPORT'!A:A,'SLAB-ROWS'!G937,'SAGE IMPORT'!B:B,'SLAB-ROWS'!H937,'SAGE IMPORT'!C:C,'SLAB-ROWS'!A937)</f>
        <v>0</v>
      </c>
      <c r="J937" s="198">
        <f>SUMIFS('SAGE IMPORT'!K:K,'SAGE IMPORT'!A:A,'SLAB-ROWS'!G937,'SAGE IMPORT'!B:B,'SLAB-ROWS'!H937,'SAGE IMPORT'!C:C,'SLAB-ROWS'!A937)</f>
        <v>0</v>
      </c>
      <c r="K937" s="199">
        <f>SUMIFS('SAGE IMPORT'!Q:Q,'SAGE IMPORT'!A:A,'SLAB-ROWS'!G937,'SAGE IMPORT'!B:B,'SLAB-ROWS'!H937,'SAGE IMPORT'!C:C,'SLAB-ROWS'!A937)</f>
        <v>0</v>
      </c>
      <c r="L937" s="199" t="s">
        <v>391</v>
      </c>
      <c r="M937" s="205">
        <f>SUMIFS('SAGE IMPORT'!E:E,'SAGE IMPORT'!A:A,'SLAB-ROWS'!G937,'SAGE IMPORT'!B:B,'SLAB-ROWS'!H937,'SAGE IMPORT'!C:C,'SLAB-ROWS'!A937)</f>
        <v>0</v>
      </c>
      <c r="N937" s="199" t="s">
        <v>391</v>
      </c>
    </row>
    <row r="938" spans="1:14" x14ac:dyDescent="0.2">
      <c r="A938" s="183" t="s">
        <v>134</v>
      </c>
      <c r="B938" s="184" t="s">
        <v>137</v>
      </c>
      <c r="C938" s="184"/>
      <c r="D938" s="185" t="str">
        <f t="shared" si="80"/>
        <v>****</v>
      </c>
      <c r="E938" s="185">
        <f t="shared" si="81"/>
        <v>46</v>
      </c>
      <c r="F938" s="185"/>
      <c r="G938" s="185" t="str">
        <f t="shared" si="82"/>
        <v>PLAN 2</v>
      </c>
      <c r="H938" s="186" t="str">
        <f t="shared" si="83"/>
        <v>ELV ALL</v>
      </c>
      <c r="I938" s="197">
        <f>SUMIFS('SAGE IMPORT'!Y:Y,'SAGE IMPORT'!A:A,'SLAB-ROWS'!G938,'SAGE IMPORT'!B:B,'SLAB-ROWS'!H938,'SAGE IMPORT'!C:C,'SLAB-ROWS'!A938)</f>
        <v>0</v>
      </c>
      <c r="J938" s="198">
        <f>SUMIFS('SAGE IMPORT'!K:K,'SAGE IMPORT'!A:A,'SLAB-ROWS'!G938,'SAGE IMPORT'!B:B,'SLAB-ROWS'!H938,'SAGE IMPORT'!C:C,'SLAB-ROWS'!A938)</f>
        <v>0</v>
      </c>
      <c r="K938" s="199">
        <f>SUMIFS('SAGE IMPORT'!Q:Q,'SAGE IMPORT'!A:A,'SLAB-ROWS'!G938,'SAGE IMPORT'!B:B,'SLAB-ROWS'!H938,'SAGE IMPORT'!C:C,'SLAB-ROWS'!A938)</f>
        <v>0</v>
      </c>
      <c r="L938" s="199" t="s">
        <v>398</v>
      </c>
      <c r="M938" s="205">
        <f>SUMIFS('SAGE IMPORT'!E:E,'SAGE IMPORT'!A:A,'SLAB-ROWS'!G938,'SAGE IMPORT'!B:B,'SLAB-ROWS'!H938,'SAGE IMPORT'!C:C,'SLAB-ROWS'!A938)</f>
        <v>0</v>
      </c>
      <c r="N938" s="199" t="s">
        <v>398</v>
      </c>
    </row>
    <row r="939" spans="1:14" x14ac:dyDescent="0.2">
      <c r="A939" s="183" t="s">
        <v>497</v>
      </c>
      <c r="B939" s="184" t="s">
        <v>505</v>
      </c>
      <c r="C939" s="184"/>
      <c r="D939" s="185" t="str">
        <f t="shared" si="80"/>
        <v>****</v>
      </c>
      <c r="E939" s="185">
        <f t="shared" si="81"/>
        <v>46</v>
      </c>
      <c r="F939" s="185"/>
      <c r="G939" s="185" t="str">
        <f t="shared" si="82"/>
        <v>PLAN 2</v>
      </c>
      <c r="H939" s="186" t="str">
        <f t="shared" si="83"/>
        <v>ELV ALL</v>
      </c>
      <c r="I939" s="197">
        <f>SUMIFS('SAGE IMPORT'!Y:Y,'SAGE IMPORT'!A:A,'SLAB-ROWS'!G939,'SAGE IMPORT'!B:B,'SLAB-ROWS'!H939,'SAGE IMPORT'!C:C,'SLAB-ROWS'!A939)</f>
        <v>0</v>
      </c>
      <c r="J939" s="198">
        <f>SUMIFS('SAGE IMPORT'!K:K,'SAGE IMPORT'!A:A,'SLAB-ROWS'!G939,'SAGE IMPORT'!B:B,'SLAB-ROWS'!H939,'SAGE IMPORT'!C:C,'SLAB-ROWS'!A939)</f>
        <v>0</v>
      </c>
      <c r="K939" s="199">
        <f>SUMIFS('SAGE IMPORT'!Q:Q,'SAGE IMPORT'!A:A,'SLAB-ROWS'!G939,'SAGE IMPORT'!B:B,'SLAB-ROWS'!H939,'SAGE IMPORT'!C:C,'SLAB-ROWS'!A939)</f>
        <v>0</v>
      </c>
      <c r="L939" s="199" t="s">
        <v>397</v>
      </c>
      <c r="M939" s="205">
        <f>SUMIFS('SAGE IMPORT'!E:E,'SAGE IMPORT'!A:A,'SLAB-ROWS'!G939,'SAGE IMPORT'!B:B,'SLAB-ROWS'!H939,'SAGE IMPORT'!C:C,'SLAB-ROWS'!A939)</f>
        <v>0</v>
      </c>
      <c r="N939" s="199" t="s">
        <v>391</v>
      </c>
    </row>
    <row r="940" spans="1:14" x14ac:dyDescent="0.2">
      <c r="A940" s="183" t="s">
        <v>501</v>
      </c>
      <c r="B940" s="184" t="s">
        <v>506</v>
      </c>
      <c r="C940" s="184"/>
      <c r="D940" s="185" t="str">
        <f t="shared" si="80"/>
        <v>****</v>
      </c>
      <c r="E940" s="185">
        <f t="shared" si="81"/>
        <v>46</v>
      </c>
      <c r="F940" s="185"/>
      <c r="G940" s="185" t="str">
        <f t="shared" si="82"/>
        <v>PLAN 2</v>
      </c>
      <c r="H940" s="186" t="str">
        <f t="shared" si="83"/>
        <v>ELV ALL</v>
      </c>
      <c r="I940" s="197">
        <f>SUMIFS('SAGE IMPORT'!Y:Y,'SAGE IMPORT'!A:A,'SLAB-ROWS'!G940,'SAGE IMPORT'!B:B,'SLAB-ROWS'!H940,'SAGE IMPORT'!C:C,'SLAB-ROWS'!A940)</f>
        <v>0</v>
      </c>
      <c r="J940" s="198">
        <f>SUMIFS('SAGE IMPORT'!K:K,'SAGE IMPORT'!A:A,'SLAB-ROWS'!G940,'SAGE IMPORT'!B:B,'SLAB-ROWS'!H940,'SAGE IMPORT'!C:C,'SLAB-ROWS'!A940)</f>
        <v>0</v>
      </c>
      <c r="K940" s="199">
        <f>SUMIFS('SAGE IMPORT'!Q:Q,'SAGE IMPORT'!A:A,'SLAB-ROWS'!G940,'SAGE IMPORT'!B:B,'SLAB-ROWS'!H940,'SAGE IMPORT'!C:C,'SLAB-ROWS'!A940)</f>
        <v>0</v>
      </c>
      <c r="L940" s="199" t="s">
        <v>397</v>
      </c>
      <c r="M940" s="205">
        <f>SUMIFS('SAGE IMPORT'!E:E,'SAGE IMPORT'!A:A,'SLAB-ROWS'!G940,'SAGE IMPORT'!B:B,'SLAB-ROWS'!H940,'SAGE IMPORT'!C:C,'SLAB-ROWS'!A940)</f>
        <v>0</v>
      </c>
      <c r="N940" s="199" t="s">
        <v>391</v>
      </c>
    </row>
    <row r="941" spans="1:14" x14ac:dyDescent="0.2">
      <c r="A941" s="183" t="s">
        <v>502</v>
      </c>
      <c r="B941" s="184" t="s">
        <v>507</v>
      </c>
      <c r="C941" s="184"/>
      <c r="D941" s="185" t="str">
        <f t="shared" si="80"/>
        <v>****</v>
      </c>
      <c r="E941" s="185">
        <f t="shared" si="81"/>
        <v>46</v>
      </c>
      <c r="F941" s="185"/>
      <c r="G941" s="185" t="str">
        <f t="shared" si="82"/>
        <v>PLAN 2</v>
      </c>
      <c r="H941" s="186" t="str">
        <f t="shared" si="83"/>
        <v>ELV ALL</v>
      </c>
      <c r="I941" s="197">
        <f>SUMIFS('SAGE IMPORT'!Y:Y,'SAGE IMPORT'!A:A,'SLAB-ROWS'!G941,'SAGE IMPORT'!B:B,'SLAB-ROWS'!H941,'SAGE IMPORT'!C:C,'SLAB-ROWS'!A941)</f>
        <v>0</v>
      </c>
      <c r="J941" s="198">
        <f>SUMIFS('SAGE IMPORT'!K:K,'SAGE IMPORT'!A:A,'SLAB-ROWS'!G941,'SAGE IMPORT'!B:B,'SLAB-ROWS'!H941,'SAGE IMPORT'!C:C,'SLAB-ROWS'!A941)</f>
        <v>0</v>
      </c>
      <c r="K941" s="199">
        <f>SUMIFS('SAGE IMPORT'!Q:Q,'SAGE IMPORT'!A:A,'SLAB-ROWS'!G941,'SAGE IMPORT'!B:B,'SLAB-ROWS'!H941,'SAGE IMPORT'!C:C,'SLAB-ROWS'!A941)</f>
        <v>0</v>
      </c>
      <c r="L941" s="199" t="s">
        <v>397</v>
      </c>
      <c r="M941" s="205">
        <f>SUMIFS('SAGE IMPORT'!E:E,'SAGE IMPORT'!A:A,'SLAB-ROWS'!G941,'SAGE IMPORT'!B:B,'SLAB-ROWS'!H941,'SAGE IMPORT'!C:C,'SLAB-ROWS'!A941)</f>
        <v>0</v>
      </c>
      <c r="N941" s="199" t="s">
        <v>391</v>
      </c>
    </row>
    <row r="942" spans="1:14" x14ac:dyDescent="0.2">
      <c r="A942" s="183" t="s">
        <v>503</v>
      </c>
      <c r="B942" s="184" t="s">
        <v>508</v>
      </c>
      <c r="C942" s="184"/>
      <c r="D942" s="185" t="str">
        <f t="shared" si="80"/>
        <v>****</v>
      </c>
      <c r="E942" s="185">
        <f t="shared" si="81"/>
        <v>46</v>
      </c>
      <c r="F942" s="185"/>
      <c r="G942" s="185" t="str">
        <f t="shared" si="82"/>
        <v>PLAN 2</v>
      </c>
      <c r="H942" s="186" t="str">
        <f t="shared" si="83"/>
        <v>ELV ALL</v>
      </c>
      <c r="I942" s="197">
        <f>SUMIFS('SAGE IMPORT'!Y:Y,'SAGE IMPORT'!A:A,'SLAB-ROWS'!G942,'SAGE IMPORT'!B:B,'SLAB-ROWS'!H942,'SAGE IMPORT'!C:C,'SLAB-ROWS'!A942)</f>
        <v>0</v>
      </c>
      <c r="J942" s="198">
        <f>SUMIFS('SAGE IMPORT'!K:K,'SAGE IMPORT'!A:A,'SLAB-ROWS'!G942,'SAGE IMPORT'!B:B,'SLAB-ROWS'!H942,'SAGE IMPORT'!C:C,'SLAB-ROWS'!A942)</f>
        <v>0</v>
      </c>
      <c r="K942" s="199">
        <f>SUMIFS('SAGE IMPORT'!Q:Q,'SAGE IMPORT'!A:A,'SLAB-ROWS'!G942,'SAGE IMPORT'!B:B,'SLAB-ROWS'!H942,'SAGE IMPORT'!C:C,'SLAB-ROWS'!A942)</f>
        <v>0</v>
      </c>
      <c r="L942" s="199" t="s">
        <v>397</v>
      </c>
      <c r="M942" s="205">
        <f>SUMIFS('SAGE IMPORT'!E:E,'SAGE IMPORT'!A:A,'SLAB-ROWS'!G942,'SAGE IMPORT'!B:B,'SLAB-ROWS'!H942,'SAGE IMPORT'!C:C,'SLAB-ROWS'!A942)</f>
        <v>0</v>
      </c>
      <c r="N942" s="199" t="s">
        <v>391</v>
      </c>
    </row>
    <row r="943" spans="1:14" x14ac:dyDescent="0.2">
      <c r="A943" s="183" t="s">
        <v>504</v>
      </c>
      <c r="B943" s="184" t="s">
        <v>509</v>
      </c>
      <c r="C943" s="184"/>
      <c r="D943" s="185" t="str">
        <f t="shared" si="80"/>
        <v>****</v>
      </c>
      <c r="E943" s="185">
        <f t="shared" si="81"/>
        <v>46</v>
      </c>
      <c r="F943" s="185"/>
      <c r="G943" s="185" t="str">
        <f t="shared" si="82"/>
        <v>PLAN 2</v>
      </c>
      <c r="H943" s="186" t="str">
        <f t="shared" si="83"/>
        <v>ELV ALL</v>
      </c>
      <c r="I943" s="197">
        <f>SUMIFS('SAGE IMPORT'!Y:Y,'SAGE IMPORT'!A:A,'SLAB-ROWS'!G943,'SAGE IMPORT'!B:B,'SLAB-ROWS'!H943,'SAGE IMPORT'!C:C,'SLAB-ROWS'!A943)</f>
        <v>0</v>
      </c>
      <c r="J943" s="198">
        <f>SUMIFS('SAGE IMPORT'!K:K,'SAGE IMPORT'!A:A,'SLAB-ROWS'!G943,'SAGE IMPORT'!B:B,'SLAB-ROWS'!H943,'SAGE IMPORT'!C:C,'SLAB-ROWS'!A943)</f>
        <v>0</v>
      </c>
      <c r="K943" s="199">
        <f>SUMIFS('SAGE IMPORT'!Q:Q,'SAGE IMPORT'!A:A,'SLAB-ROWS'!G943,'SAGE IMPORT'!B:B,'SLAB-ROWS'!H943,'SAGE IMPORT'!C:C,'SLAB-ROWS'!A943)</f>
        <v>0</v>
      </c>
      <c r="L943" s="199" t="s">
        <v>397</v>
      </c>
      <c r="M943" s="205">
        <f>SUMIFS('SAGE IMPORT'!E:E,'SAGE IMPORT'!A:A,'SLAB-ROWS'!G943,'SAGE IMPORT'!B:B,'SLAB-ROWS'!H943,'SAGE IMPORT'!C:C,'SLAB-ROWS'!A943)</f>
        <v>0</v>
      </c>
      <c r="N943" s="199" t="s">
        <v>391</v>
      </c>
    </row>
    <row r="944" spans="1:14" x14ac:dyDescent="0.2">
      <c r="A944" s="183" t="s">
        <v>41</v>
      </c>
      <c r="B944" s="184" t="s">
        <v>65</v>
      </c>
      <c r="C944" s="184"/>
      <c r="D944" s="185" t="str">
        <f>D938</f>
        <v>****</v>
      </c>
      <c r="E944" s="185">
        <f>E938</f>
        <v>46</v>
      </c>
      <c r="F944" s="185"/>
      <c r="G944" s="185" t="str">
        <f>G938</f>
        <v>PLAN 2</v>
      </c>
      <c r="H944" s="186" t="str">
        <f>H938</f>
        <v>ELV ALL</v>
      </c>
      <c r="I944" s="197">
        <f>SUMIFS('SAGE IMPORT'!Y:Y,'SAGE IMPORT'!A:A,'SLAB-ROWS'!G944,'SAGE IMPORT'!B:B,'SLAB-ROWS'!H944,'SAGE IMPORT'!C:C,'SLAB-ROWS'!A944)</f>
        <v>67</v>
      </c>
      <c r="J944" s="198">
        <f>SUMIFS('SAGE IMPORT'!K:K,'SAGE IMPORT'!A:A,'SLAB-ROWS'!G944,'SAGE IMPORT'!B:B,'SLAB-ROWS'!H944,'SAGE IMPORT'!C:C,'SLAB-ROWS'!A944)</f>
        <v>0</v>
      </c>
      <c r="K944" s="199">
        <f>SUMIFS('SAGE IMPORT'!Q:Q,'SAGE IMPORT'!A:A,'SLAB-ROWS'!G944,'SAGE IMPORT'!B:B,'SLAB-ROWS'!H944,'SAGE IMPORT'!C:C,'SLAB-ROWS'!A944)</f>
        <v>4</v>
      </c>
      <c r="L944" s="199" t="s">
        <v>391</v>
      </c>
      <c r="M944" s="205">
        <f>SUMIFS('SAGE IMPORT'!E:E,'SAGE IMPORT'!A:A,'SLAB-ROWS'!G944,'SAGE IMPORT'!B:B,'SLAB-ROWS'!H944,'SAGE IMPORT'!C:C,'SLAB-ROWS'!A944)</f>
        <v>4</v>
      </c>
      <c r="N944" s="199" t="s">
        <v>391</v>
      </c>
    </row>
    <row r="945" spans="1:14" x14ac:dyDescent="0.2">
      <c r="A945" s="183" t="s">
        <v>498</v>
      </c>
      <c r="B945" s="184" t="s">
        <v>140</v>
      </c>
      <c r="C945" s="184"/>
      <c r="D945" s="185" t="str">
        <f t="shared" si="80"/>
        <v>****</v>
      </c>
      <c r="E945" s="185">
        <f t="shared" si="81"/>
        <v>46</v>
      </c>
      <c r="F945" s="185"/>
      <c r="G945" s="185" t="str">
        <f t="shared" si="82"/>
        <v>PLAN 2</v>
      </c>
      <c r="H945" s="186" t="str">
        <f t="shared" si="83"/>
        <v>ELV ALL</v>
      </c>
      <c r="I945" s="197">
        <f>SUMIFS('SAGE IMPORT'!Y:Y,'SAGE IMPORT'!A:A,'SLAB-ROWS'!G945,'SAGE IMPORT'!B:B,'SLAB-ROWS'!H945,'SAGE IMPORT'!C:C,'SLAB-ROWS'!A945)</f>
        <v>0</v>
      </c>
      <c r="J945" s="198">
        <f>SUMIFS('SAGE IMPORT'!K:K,'SAGE IMPORT'!A:A,'SLAB-ROWS'!G945,'SAGE IMPORT'!B:B,'SLAB-ROWS'!H945,'SAGE IMPORT'!C:C,'SLAB-ROWS'!A945)</f>
        <v>0</v>
      </c>
      <c r="K945" s="199">
        <f>SUMIFS('SAGE IMPORT'!Q:Q,'SAGE IMPORT'!A:A,'SLAB-ROWS'!G945,'SAGE IMPORT'!B:B,'SLAB-ROWS'!H945,'SAGE IMPORT'!C:C,'SLAB-ROWS'!A945)</f>
        <v>0</v>
      </c>
      <c r="L945" s="199" t="s">
        <v>399</v>
      </c>
      <c r="M945" s="205">
        <f>SUMIFS('SAGE IMPORT'!E:E,'SAGE IMPORT'!A:A,'SLAB-ROWS'!G945,'SAGE IMPORT'!B:B,'SLAB-ROWS'!H945,'SAGE IMPORT'!C:C,'SLAB-ROWS'!A945)</f>
        <v>0</v>
      </c>
      <c r="N945" s="199" t="s">
        <v>399</v>
      </c>
    </row>
    <row r="946" spans="1:14" x14ac:dyDescent="0.2">
      <c r="A946" s="183" t="s">
        <v>42</v>
      </c>
      <c r="B946" s="184" t="s">
        <v>138</v>
      </c>
      <c r="C946" s="184"/>
      <c r="D946" s="185" t="str">
        <f t="shared" si="80"/>
        <v>****</v>
      </c>
      <c r="E946" s="185">
        <f t="shared" si="81"/>
        <v>46</v>
      </c>
      <c r="F946" s="185"/>
      <c r="G946" s="185" t="str">
        <f t="shared" si="82"/>
        <v>PLAN 2</v>
      </c>
      <c r="H946" s="186" t="str">
        <f t="shared" si="83"/>
        <v>ELV ALL</v>
      </c>
      <c r="I946" s="197">
        <f>SUMIFS('SAGE IMPORT'!Y:Y,'SAGE IMPORT'!A:A,'SLAB-ROWS'!G946,'SAGE IMPORT'!B:B,'SLAB-ROWS'!H946,'SAGE IMPORT'!C:C,'SLAB-ROWS'!A946)</f>
        <v>386</v>
      </c>
      <c r="J946" s="198">
        <f>SUMIFS('SAGE IMPORT'!K:K,'SAGE IMPORT'!A:A,'SLAB-ROWS'!G946,'SAGE IMPORT'!B:B,'SLAB-ROWS'!H946,'SAGE IMPORT'!C:C,'SLAB-ROWS'!A946)</f>
        <v>0</v>
      </c>
      <c r="K946" s="199">
        <f>SUMIFS('SAGE IMPORT'!Q:Q,'SAGE IMPORT'!A:A,'SLAB-ROWS'!G946,'SAGE IMPORT'!B:B,'SLAB-ROWS'!H946,'SAGE IMPORT'!C:C,'SLAB-ROWS'!A946)</f>
        <v>16.32</v>
      </c>
      <c r="L946" s="199" t="s">
        <v>399</v>
      </c>
      <c r="M946" s="205">
        <f>SUMIFS('SAGE IMPORT'!E:E,'SAGE IMPORT'!A:A,'SLAB-ROWS'!G946,'SAGE IMPORT'!B:B,'SLAB-ROWS'!H946,'SAGE IMPORT'!C:C,'SLAB-ROWS'!A946)</f>
        <v>16.32</v>
      </c>
      <c r="N946" s="199" t="s">
        <v>399</v>
      </c>
    </row>
    <row r="947" spans="1:14" x14ac:dyDescent="0.2">
      <c r="A947" s="183" t="s">
        <v>77</v>
      </c>
      <c r="B947" s="184" t="s">
        <v>139</v>
      </c>
      <c r="C947" s="184"/>
      <c r="D947" s="185" t="str">
        <f t="shared" si="80"/>
        <v>****</v>
      </c>
      <c r="E947" s="185">
        <f t="shared" si="81"/>
        <v>46</v>
      </c>
      <c r="F947" s="185"/>
      <c r="G947" s="185" t="str">
        <f t="shared" si="82"/>
        <v>PLAN 2</v>
      </c>
      <c r="H947" s="186" t="str">
        <f t="shared" si="83"/>
        <v>ELV ALL</v>
      </c>
      <c r="I947" s="197">
        <f>SUMIFS('SAGE IMPORT'!Y:Y,'SAGE IMPORT'!A:A,'SLAB-ROWS'!G947,'SAGE IMPORT'!B:B,'SLAB-ROWS'!H947,'SAGE IMPORT'!C:C,'SLAB-ROWS'!A947)</f>
        <v>0</v>
      </c>
      <c r="J947" s="198">
        <f>SUMIFS('SAGE IMPORT'!K:K,'SAGE IMPORT'!A:A,'SLAB-ROWS'!G947,'SAGE IMPORT'!B:B,'SLAB-ROWS'!H947,'SAGE IMPORT'!C:C,'SLAB-ROWS'!A947)</f>
        <v>0</v>
      </c>
      <c r="K947" s="199">
        <f>SUMIFS('SAGE IMPORT'!Q:Q,'SAGE IMPORT'!A:A,'SLAB-ROWS'!G947,'SAGE IMPORT'!B:B,'SLAB-ROWS'!H947,'SAGE IMPORT'!C:C,'SLAB-ROWS'!A947)</f>
        <v>0</v>
      </c>
      <c r="L947" s="199" t="s">
        <v>399</v>
      </c>
      <c r="M947" s="205">
        <f>SUMIFS('SAGE IMPORT'!E:E,'SAGE IMPORT'!A:A,'SLAB-ROWS'!G947,'SAGE IMPORT'!B:B,'SLAB-ROWS'!H947,'SAGE IMPORT'!C:C,'SLAB-ROWS'!A947)</f>
        <v>0</v>
      </c>
      <c r="N947" s="199" t="s">
        <v>399</v>
      </c>
    </row>
    <row r="948" spans="1:14" x14ac:dyDescent="0.2">
      <c r="A948" s="183" t="s">
        <v>43</v>
      </c>
      <c r="B948" s="184" t="s">
        <v>141</v>
      </c>
      <c r="C948" s="184"/>
      <c r="D948" s="185" t="str">
        <f t="shared" si="80"/>
        <v>****</v>
      </c>
      <c r="E948" s="185">
        <f t="shared" si="81"/>
        <v>46</v>
      </c>
      <c r="F948" s="185"/>
      <c r="G948" s="185" t="str">
        <f t="shared" si="82"/>
        <v>PLAN 2</v>
      </c>
      <c r="H948" s="186" t="str">
        <f t="shared" si="83"/>
        <v>ELV ALL</v>
      </c>
      <c r="I948" s="197">
        <f>SUMIFS('SAGE IMPORT'!Y:Y,'SAGE IMPORT'!A:A,'SLAB-ROWS'!G948,'SAGE IMPORT'!B:B,'SLAB-ROWS'!H948,'SAGE IMPORT'!C:C,'SLAB-ROWS'!A948)</f>
        <v>218</v>
      </c>
      <c r="J948" s="198">
        <f>SUMIFS('SAGE IMPORT'!K:K,'SAGE IMPORT'!A:A,'SLAB-ROWS'!G948,'SAGE IMPORT'!B:B,'SLAB-ROWS'!H948,'SAGE IMPORT'!C:C,'SLAB-ROWS'!A948)</f>
        <v>0</v>
      </c>
      <c r="K948" s="199">
        <f>SUMIFS('SAGE IMPORT'!Q:Q,'SAGE IMPORT'!A:A,'SLAB-ROWS'!G948,'SAGE IMPORT'!B:B,'SLAB-ROWS'!H948,'SAGE IMPORT'!C:C,'SLAB-ROWS'!A948)</f>
        <v>2.2200000000000002</v>
      </c>
      <c r="L948" s="199" t="s">
        <v>391</v>
      </c>
      <c r="M948" s="205">
        <f>SUMIFS('SAGE IMPORT'!E:E,'SAGE IMPORT'!A:A,'SLAB-ROWS'!G948,'SAGE IMPORT'!B:B,'SLAB-ROWS'!H948,'SAGE IMPORT'!C:C,'SLAB-ROWS'!A948)</f>
        <v>3205.3</v>
      </c>
      <c r="N948" s="199" t="s">
        <v>391</v>
      </c>
    </row>
    <row r="949" spans="1:14" x14ac:dyDescent="0.2">
      <c r="A949" s="183"/>
      <c r="B949" s="184"/>
      <c r="C949" s="184"/>
      <c r="D949" s="185" t="str">
        <f t="shared" si="80"/>
        <v>****</v>
      </c>
      <c r="E949" s="185">
        <f t="shared" si="81"/>
        <v>46</v>
      </c>
      <c r="F949" s="185"/>
      <c r="G949" s="185" t="str">
        <f t="shared" si="82"/>
        <v>PLAN 2</v>
      </c>
      <c r="H949" s="186" t="str">
        <f t="shared" si="83"/>
        <v>ELV ALL</v>
      </c>
      <c r="I949" s="197">
        <f>SUMIFS('SAGE IMPORT'!Y:Y,'SAGE IMPORT'!A:A,'SLAB-ROWS'!G949,'SAGE IMPORT'!B:B,'SLAB-ROWS'!H949,'SAGE IMPORT'!C:C,'SLAB-ROWS'!A949)</f>
        <v>0</v>
      </c>
      <c r="J949" s="198">
        <f>SUMIFS('SAGE IMPORT'!K:K,'SAGE IMPORT'!A:A,'SLAB-ROWS'!G949,'SAGE IMPORT'!B:B,'SLAB-ROWS'!H949,'SAGE IMPORT'!C:C,'SLAB-ROWS'!A949)</f>
        <v>0</v>
      </c>
      <c r="K949" s="199">
        <f>SUMIFS('SAGE IMPORT'!Q:Q,'SAGE IMPORT'!A:A,'SLAB-ROWS'!G949,'SAGE IMPORT'!B:B,'SLAB-ROWS'!H949,'SAGE IMPORT'!C:C,'SLAB-ROWS'!A949)</f>
        <v>0</v>
      </c>
      <c r="L949" s="199"/>
      <c r="M949" s="205">
        <f>SUMIFS('SAGE IMPORT'!E:E,'SAGE IMPORT'!A:A,'SLAB-ROWS'!G949,'SAGE IMPORT'!B:B,'SLAB-ROWS'!H949,'SAGE IMPORT'!C:C,'SLAB-ROWS'!A949)</f>
        <v>0</v>
      </c>
      <c r="N949" s="199"/>
    </row>
    <row r="950" spans="1:14" x14ac:dyDescent="0.2">
      <c r="A950" s="183" t="s">
        <v>44</v>
      </c>
      <c r="B950" s="184" t="s">
        <v>69</v>
      </c>
      <c r="C950" s="184"/>
      <c r="D950" s="185" t="str">
        <f t="shared" si="80"/>
        <v>****</v>
      </c>
      <c r="E950" s="185">
        <f t="shared" si="81"/>
        <v>46</v>
      </c>
      <c r="F950" s="185"/>
      <c r="G950" s="185" t="str">
        <f t="shared" si="82"/>
        <v>PLAN 2</v>
      </c>
      <c r="H950" s="186" t="str">
        <f t="shared" si="83"/>
        <v>ELV ALL</v>
      </c>
      <c r="I950" s="197">
        <f>SUMIFS('SAGE IMPORT'!Y:Y,'SAGE IMPORT'!A:A,'SLAB-ROWS'!G950,'SAGE IMPORT'!B:B,'SLAB-ROWS'!H950,'SAGE IMPORT'!C:C,'SLAB-ROWS'!A950)</f>
        <v>1099</v>
      </c>
      <c r="J950" s="198">
        <f>SUMIFS('SAGE IMPORT'!K:K,'SAGE IMPORT'!A:A,'SLAB-ROWS'!G950,'SAGE IMPORT'!B:B,'SLAB-ROWS'!H950,'SAGE IMPORT'!C:C,'SLAB-ROWS'!A950)</f>
        <v>45.79</v>
      </c>
      <c r="K950" s="199">
        <f>SUMIFS('SAGE IMPORT'!Q:Q,'SAGE IMPORT'!A:A,'SLAB-ROWS'!G950,'SAGE IMPORT'!B:B,'SLAB-ROWS'!H950,'SAGE IMPORT'!C:C,'SLAB-ROWS'!A950)</f>
        <v>0</v>
      </c>
      <c r="L950" s="199" t="s">
        <v>391</v>
      </c>
      <c r="M950" s="205">
        <f>SUMIFS('SAGE IMPORT'!E:E,'SAGE IMPORT'!A:A,'SLAB-ROWS'!G950,'SAGE IMPORT'!B:B,'SLAB-ROWS'!H950,'SAGE IMPORT'!C:C,'SLAB-ROWS'!A950)</f>
        <v>1602.65</v>
      </c>
      <c r="N950" s="199" t="s">
        <v>391</v>
      </c>
    </row>
    <row r="951" spans="1:14" x14ac:dyDescent="0.2">
      <c r="A951" s="183" t="s">
        <v>45</v>
      </c>
      <c r="B951" s="184" t="s">
        <v>46</v>
      </c>
      <c r="C951" s="184"/>
      <c r="D951" s="185" t="str">
        <f t="shared" si="80"/>
        <v>****</v>
      </c>
      <c r="E951" s="185">
        <f t="shared" si="81"/>
        <v>46</v>
      </c>
      <c r="F951" s="185"/>
      <c r="G951" s="185" t="str">
        <f t="shared" si="82"/>
        <v>PLAN 2</v>
      </c>
      <c r="H951" s="186" t="str">
        <f t="shared" si="83"/>
        <v>ELV ALL</v>
      </c>
      <c r="I951" s="197">
        <f>SUMIFS('SAGE IMPORT'!Y:Y,'SAGE IMPORT'!A:A,'SLAB-ROWS'!G951,'SAGE IMPORT'!B:B,'SLAB-ROWS'!H951,'SAGE IMPORT'!C:C,'SLAB-ROWS'!A951)</f>
        <v>176</v>
      </c>
      <c r="J951" s="198">
        <f>SUMIFS('SAGE IMPORT'!K:K,'SAGE IMPORT'!A:A,'SLAB-ROWS'!G951,'SAGE IMPORT'!B:B,'SLAB-ROWS'!H951,'SAGE IMPORT'!C:C,'SLAB-ROWS'!A951)</f>
        <v>8.9</v>
      </c>
      <c r="K951" s="199">
        <f>SUMIFS('SAGE IMPORT'!Q:Q,'SAGE IMPORT'!A:A,'SLAB-ROWS'!G951,'SAGE IMPORT'!B:B,'SLAB-ROWS'!H951,'SAGE IMPORT'!C:C,'SLAB-ROWS'!A951)</f>
        <v>0</v>
      </c>
      <c r="L951" s="199" t="s">
        <v>391</v>
      </c>
      <c r="M951" s="205">
        <f>SUMIFS('SAGE IMPORT'!E:E,'SAGE IMPORT'!A:A,'SLAB-ROWS'!G951,'SAGE IMPORT'!B:B,'SLAB-ROWS'!H951,'SAGE IMPORT'!C:C,'SLAB-ROWS'!A951)</f>
        <v>1602.65</v>
      </c>
      <c r="N951" s="199" t="s">
        <v>391</v>
      </c>
    </row>
    <row r="952" spans="1:14" x14ac:dyDescent="0.2">
      <c r="A952" s="183" t="s">
        <v>142</v>
      </c>
      <c r="B952" s="184" t="s">
        <v>143</v>
      </c>
      <c r="C952" s="184"/>
      <c r="D952" s="185" t="str">
        <f t="shared" si="80"/>
        <v>****</v>
      </c>
      <c r="E952" s="185">
        <f t="shared" si="81"/>
        <v>46</v>
      </c>
      <c r="F952" s="185"/>
      <c r="G952" s="185" t="str">
        <f t="shared" si="82"/>
        <v>PLAN 2</v>
      </c>
      <c r="H952" s="186" t="str">
        <f t="shared" si="83"/>
        <v>ELV ALL</v>
      </c>
      <c r="I952" s="197">
        <f>SUMIFS('SAGE IMPORT'!Y:Y,'SAGE IMPORT'!A:A,'SLAB-ROWS'!G952,'SAGE IMPORT'!B:B,'SLAB-ROWS'!H952,'SAGE IMPORT'!C:C,'SLAB-ROWS'!A952)</f>
        <v>0</v>
      </c>
      <c r="J952" s="198">
        <f>SUMIFS('SAGE IMPORT'!K:K,'SAGE IMPORT'!A:A,'SLAB-ROWS'!G952,'SAGE IMPORT'!B:B,'SLAB-ROWS'!H952,'SAGE IMPORT'!C:C,'SLAB-ROWS'!A952)</f>
        <v>0</v>
      </c>
      <c r="K952" s="199">
        <f>SUMIFS('SAGE IMPORT'!Q:Q,'SAGE IMPORT'!A:A,'SLAB-ROWS'!G952,'SAGE IMPORT'!B:B,'SLAB-ROWS'!H952,'SAGE IMPORT'!C:C,'SLAB-ROWS'!A952)</f>
        <v>0</v>
      </c>
      <c r="L952" s="199" t="s">
        <v>354</v>
      </c>
      <c r="M952" s="205">
        <f>SUMIFS('SAGE IMPORT'!E:E,'SAGE IMPORT'!A:A,'SLAB-ROWS'!G952,'SAGE IMPORT'!B:B,'SLAB-ROWS'!H952,'SAGE IMPORT'!C:C,'SLAB-ROWS'!A952)</f>
        <v>0</v>
      </c>
      <c r="N952" s="199" t="s">
        <v>354</v>
      </c>
    </row>
    <row r="953" spans="1:14" x14ac:dyDescent="0.2">
      <c r="A953" s="183" t="s">
        <v>144</v>
      </c>
      <c r="B953" s="184" t="s">
        <v>145</v>
      </c>
      <c r="C953" s="184"/>
      <c r="D953" s="185" t="str">
        <f t="shared" si="80"/>
        <v>****</v>
      </c>
      <c r="E953" s="185">
        <f t="shared" si="81"/>
        <v>46</v>
      </c>
      <c r="F953" s="185"/>
      <c r="G953" s="185" t="str">
        <f t="shared" si="82"/>
        <v>PLAN 2</v>
      </c>
      <c r="H953" s="186" t="str">
        <f t="shared" si="83"/>
        <v>ELV ALL</v>
      </c>
      <c r="I953" s="197">
        <f>SUMIFS('SAGE IMPORT'!Y:Y,'SAGE IMPORT'!A:A,'SLAB-ROWS'!G953,'SAGE IMPORT'!B:B,'SLAB-ROWS'!H953,'SAGE IMPORT'!C:C,'SLAB-ROWS'!A953)</f>
        <v>0</v>
      </c>
      <c r="J953" s="198">
        <f>SUMIFS('SAGE IMPORT'!K:K,'SAGE IMPORT'!A:A,'SLAB-ROWS'!G953,'SAGE IMPORT'!B:B,'SLAB-ROWS'!H953,'SAGE IMPORT'!C:C,'SLAB-ROWS'!A953)</f>
        <v>0</v>
      </c>
      <c r="K953" s="199">
        <f>SUMIFS('SAGE IMPORT'!Q:Q,'SAGE IMPORT'!A:A,'SLAB-ROWS'!G953,'SAGE IMPORT'!B:B,'SLAB-ROWS'!H953,'SAGE IMPORT'!C:C,'SLAB-ROWS'!A953)</f>
        <v>0</v>
      </c>
      <c r="L953" s="199" t="s">
        <v>391</v>
      </c>
      <c r="M953" s="205">
        <f>SUMIFS('SAGE IMPORT'!E:E,'SAGE IMPORT'!A:A,'SLAB-ROWS'!G953,'SAGE IMPORT'!B:B,'SLAB-ROWS'!H953,'SAGE IMPORT'!C:C,'SLAB-ROWS'!A953)</f>
        <v>0</v>
      </c>
      <c r="N953" s="199" t="s">
        <v>391</v>
      </c>
    </row>
    <row r="954" spans="1:14" x14ac:dyDescent="0.2">
      <c r="A954" s="183" t="s">
        <v>47</v>
      </c>
      <c r="B954" s="184" t="s">
        <v>66</v>
      </c>
      <c r="C954" s="184"/>
      <c r="D954" s="185" t="str">
        <f t="shared" ref="D954:D965" si="84">D953</f>
        <v>****</v>
      </c>
      <c r="E954" s="185">
        <f t="shared" ref="E954:E965" si="85">E953</f>
        <v>46</v>
      </c>
      <c r="F954" s="185"/>
      <c r="G954" s="185" t="str">
        <f t="shared" ref="G954:G965" si="86">G953</f>
        <v>PLAN 2</v>
      </c>
      <c r="H954" s="186" t="str">
        <f t="shared" ref="H954:H965" si="87">H953</f>
        <v>ELV ALL</v>
      </c>
      <c r="I954" s="197">
        <f>SUMIFS('SAGE IMPORT'!Y:Y,'SAGE IMPORT'!A:A,'SLAB-ROWS'!G954,'SAGE IMPORT'!B:B,'SLAB-ROWS'!H954,'SAGE IMPORT'!C:C,'SLAB-ROWS'!A954)</f>
        <v>7086</v>
      </c>
      <c r="J954" s="198">
        <f>SUMIFS('SAGE IMPORT'!K:K,'SAGE IMPORT'!A:A,'SLAB-ROWS'!G954,'SAGE IMPORT'!B:B,'SLAB-ROWS'!H954,'SAGE IMPORT'!C:C,'SLAB-ROWS'!A954)</f>
        <v>0</v>
      </c>
      <c r="K954" s="199">
        <f>SUMIFS('SAGE IMPORT'!Q:Q,'SAGE IMPORT'!A:A,'SLAB-ROWS'!G954,'SAGE IMPORT'!B:B,'SLAB-ROWS'!H954,'SAGE IMPORT'!C:C,'SLAB-ROWS'!A954)</f>
        <v>66.66</v>
      </c>
      <c r="L954" s="199" t="s">
        <v>395</v>
      </c>
      <c r="M954" s="205">
        <f>SUMIFS('SAGE IMPORT'!E:E,'SAGE IMPORT'!A:A,'SLAB-ROWS'!G954,'SAGE IMPORT'!B:B,'SLAB-ROWS'!H954,'SAGE IMPORT'!C:C,'SLAB-ROWS'!A954)</f>
        <v>66.66</v>
      </c>
      <c r="N954" s="199" t="s">
        <v>395</v>
      </c>
    </row>
    <row r="955" spans="1:14" x14ac:dyDescent="0.2">
      <c r="A955" s="183"/>
      <c r="B955" s="451" t="s">
        <v>622</v>
      </c>
      <c r="C955" s="452"/>
      <c r="D955" s="453"/>
      <c r="E955" s="453"/>
      <c r="F955" s="453"/>
      <c r="G955" s="453" t="str">
        <f t="shared" si="86"/>
        <v>PLAN 2</v>
      </c>
      <c r="H955" s="454" t="str">
        <f t="shared" si="87"/>
        <v>ELV ALL</v>
      </c>
      <c r="I955" s="455"/>
      <c r="J955" s="456"/>
      <c r="K955" s="457">
        <f>SUMIFS('SAGE IMPORT'!Q:Q,'SAGE IMPORT'!A:A,'SLAB-ROWS'!G955,'SAGE IMPORT'!B:B,'SLAB-ROWS'!H955,'SAGE IMPORT'!D:D,'SLAB-ROWS'!B955)</f>
        <v>3.79</v>
      </c>
      <c r="L955" s="457" t="s">
        <v>395</v>
      </c>
      <c r="M955" s="458"/>
      <c r="N955" s="457"/>
    </row>
    <row r="956" spans="1:14" x14ac:dyDescent="0.2">
      <c r="A956" s="183" t="s">
        <v>48</v>
      </c>
      <c r="B956" s="184" t="s">
        <v>67</v>
      </c>
      <c r="C956" s="184"/>
      <c r="D956" s="185" t="str">
        <f>D954</f>
        <v>****</v>
      </c>
      <c r="E956" s="185">
        <f>E954</f>
        <v>46</v>
      </c>
      <c r="F956" s="185"/>
      <c r="G956" s="185" t="str">
        <f>G954</f>
        <v>PLAN 2</v>
      </c>
      <c r="H956" s="186" t="str">
        <f>H954</f>
        <v>ELV ALL</v>
      </c>
      <c r="I956" s="197">
        <f>SUMIFS('SAGE IMPORT'!Y:Y,'SAGE IMPORT'!A:A,'SLAB-ROWS'!G956,'SAGE IMPORT'!B:B,'SLAB-ROWS'!H956,'SAGE IMPORT'!C:C,'SLAB-ROWS'!A956)</f>
        <v>45</v>
      </c>
      <c r="J956" s="198">
        <f>SUMIFS('SAGE IMPORT'!K:K,'SAGE IMPORT'!A:A,'SLAB-ROWS'!G956,'SAGE IMPORT'!B:B,'SLAB-ROWS'!H956,'SAGE IMPORT'!C:C,'SLAB-ROWS'!A956)</f>
        <v>0</v>
      </c>
      <c r="K956" s="199">
        <f>SUMIFS('SAGE IMPORT'!Q:Q,'SAGE IMPORT'!A:A,'SLAB-ROWS'!G956,'SAGE IMPORT'!B:B,'SLAB-ROWS'!H956,'SAGE IMPORT'!C:C,'SLAB-ROWS'!A956)</f>
        <v>6.41</v>
      </c>
      <c r="L956" s="199" t="s">
        <v>391</v>
      </c>
      <c r="M956" s="205">
        <f>SUMIFS('SAGE IMPORT'!E:E,'SAGE IMPORT'!A:A,'SLAB-ROWS'!G956,'SAGE IMPORT'!B:B,'SLAB-ROWS'!H956,'SAGE IMPORT'!C:C,'SLAB-ROWS'!A956)</f>
        <v>6.41</v>
      </c>
      <c r="N956" s="199" t="s">
        <v>391</v>
      </c>
    </row>
    <row r="957" spans="1:14" x14ac:dyDescent="0.2">
      <c r="A957" s="183" t="s">
        <v>146</v>
      </c>
      <c r="B957" s="184" t="s">
        <v>147</v>
      </c>
      <c r="C957" s="184"/>
      <c r="D957" s="185" t="str">
        <f t="shared" si="84"/>
        <v>****</v>
      </c>
      <c r="E957" s="185">
        <f t="shared" si="85"/>
        <v>46</v>
      </c>
      <c r="F957" s="185"/>
      <c r="G957" s="185" t="str">
        <f t="shared" si="86"/>
        <v>PLAN 2</v>
      </c>
      <c r="H957" s="186" t="str">
        <f t="shared" si="87"/>
        <v>ELV ALL</v>
      </c>
      <c r="I957" s="197">
        <f>SUMIFS('SAGE IMPORT'!Y:Y,'SAGE IMPORT'!A:A,'SLAB-ROWS'!G957,'SAGE IMPORT'!B:B,'SLAB-ROWS'!H957,'SAGE IMPORT'!C:C,'SLAB-ROWS'!A957)</f>
        <v>0</v>
      </c>
      <c r="J957" s="198">
        <f>SUMIFS('SAGE IMPORT'!K:K,'SAGE IMPORT'!A:A,'SLAB-ROWS'!G957,'SAGE IMPORT'!B:B,'SLAB-ROWS'!H957,'SAGE IMPORT'!C:C,'SLAB-ROWS'!A957)</f>
        <v>0</v>
      </c>
      <c r="K957" s="199">
        <f>SUMIFS('SAGE IMPORT'!Q:Q,'SAGE IMPORT'!A:A,'SLAB-ROWS'!G957,'SAGE IMPORT'!B:B,'SLAB-ROWS'!H957,'SAGE IMPORT'!C:C,'SLAB-ROWS'!A957)</f>
        <v>0</v>
      </c>
      <c r="L957" s="199" t="s">
        <v>393</v>
      </c>
      <c r="M957" s="205">
        <f>SUMIFS('SAGE IMPORT'!E:E,'SAGE IMPORT'!A:A,'SLAB-ROWS'!G957,'SAGE IMPORT'!B:B,'SLAB-ROWS'!H957,'SAGE IMPORT'!C:C,'SLAB-ROWS'!A957)</f>
        <v>0</v>
      </c>
      <c r="N957" s="199" t="s">
        <v>393</v>
      </c>
    </row>
    <row r="958" spans="1:14" x14ac:dyDescent="0.2">
      <c r="A958" s="183" t="s">
        <v>148</v>
      </c>
      <c r="B958" s="184" t="s">
        <v>149</v>
      </c>
      <c r="C958" s="184"/>
      <c r="D958" s="185" t="str">
        <f t="shared" si="84"/>
        <v>****</v>
      </c>
      <c r="E958" s="185">
        <f t="shared" si="85"/>
        <v>46</v>
      </c>
      <c r="F958" s="185"/>
      <c r="G958" s="185" t="str">
        <f t="shared" si="86"/>
        <v>PLAN 2</v>
      </c>
      <c r="H958" s="186" t="str">
        <f t="shared" si="87"/>
        <v>ELV ALL</v>
      </c>
      <c r="I958" s="197">
        <f>SUMIFS('SAGE IMPORT'!Y:Y,'SAGE IMPORT'!A:A,'SLAB-ROWS'!G958,'SAGE IMPORT'!B:B,'SLAB-ROWS'!H958,'SAGE IMPORT'!C:C,'SLAB-ROWS'!A958)</f>
        <v>0</v>
      </c>
      <c r="J958" s="198">
        <f>SUMIFS('SAGE IMPORT'!K:K,'SAGE IMPORT'!A:A,'SLAB-ROWS'!G958,'SAGE IMPORT'!B:B,'SLAB-ROWS'!H958,'SAGE IMPORT'!C:C,'SLAB-ROWS'!A958)</f>
        <v>0</v>
      </c>
      <c r="K958" s="199">
        <f>SUMIFS('SAGE IMPORT'!Q:Q,'SAGE IMPORT'!A:A,'SLAB-ROWS'!G958,'SAGE IMPORT'!B:B,'SLAB-ROWS'!H958,'SAGE IMPORT'!C:C,'SLAB-ROWS'!A958)</f>
        <v>0</v>
      </c>
      <c r="L958" s="199" t="s">
        <v>391</v>
      </c>
      <c r="M958" s="205">
        <f>SUMIFS('SAGE IMPORT'!E:E,'SAGE IMPORT'!A:A,'SLAB-ROWS'!G958,'SAGE IMPORT'!B:B,'SLAB-ROWS'!H958,'SAGE IMPORT'!C:C,'SLAB-ROWS'!A958)</f>
        <v>0</v>
      </c>
      <c r="N958" s="199" t="s">
        <v>391</v>
      </c>
    </row>
    <row r="959" spans="1:14" x14ac:dyDescent="0.2">
      <c r="A959" s="183" t="s">
        <v>150</v>
      </c>
      <c r="B959" s="184" t="s">
        <v>151</v>
      </c>
      <c r="C959" s="184"/>
      <c r="D959" s="185" t="str">
        <f t="shared" si="84"/>
        <v>****</v>
      </c>
      <c r="E959" s="185">
        <f t="shared" si="85"/>
        <v>46</v>
      </c>
      <c r="F959" s="185"/>
      <c r="G959" s="185" t="str">
        <f t="shared" si="86"/>
        <v>PLAN 2</v>
      </c>
      <c r="H959" s="186" t="str">
        <f t="shared" si="87"/>
        <v>ELV ALL</v>
      </c>
      <c r="I959" s="197">
        <f>SUMIFS('SAGE IMPORT'!Y:Y,'SAGE IMPORT'!A:A,'SLAB-ROWS'!G959,'SAGE IMPORT'!B:B,'SLAB-ROWS'!H959,'SAGE IMPORT'!C:C,'SLAB-ROWS'!A959)</f>
        <v>0</v>
      </c>
      <c r="J959" s="198">
        <f>SUMIFS('SAGE IMPORT'!K:K,'SAGE IMPORT'!A:A,'SLAB-ROWS'!G959,'SAGE IMPORT'!B:B,'SLAB-ROWS'!H959,'SAGE IMPORT'!C:C,'SLAB-ROWS'!A959)</f>
        <v>0</v>
      </c>
      <c r="K959" s="199">
        <f>SUMIFS('SAGE IMPORT'!Q:Q,'SAGE IMPORT'!A:A,'SLAB-ROWS'!G959,'SAGE IMPORT'!B:B,'SLAB-ROWS'!H959,'SAGE IMPORT'!C:C,'SLAB-ROWS'!A959)</f>
        <v>0</v>
      </c>
      <c r="L959" s="199" t="s">
        <v>391</v>
      </c>
      <c r="M959" s="205">
        <f>SUMIFS('SAGE IMPORT'!E:E,'SAGE IMPORT'!A:A,'SLAB-ROWS'!G959,'SAGE IMPORT'!B:B,'SLAB-ROWS'!H959,'SAGE IMPORT'!C:C,'SLAB-ROWS'!A959)</f>
        <v>0</v>
      </c>
      <c r="N959" s="199" t="s">
        <v>391</v>
      </c>
    </row>
    <row r="960" spans="1:14" x14ac:dyDescent="0.2">
      <c r="A960" s="183" t="s">
        <v>55</v>
      </c>
      <c r="B960" s="184" t="s">
        <v>56</v>
      </c>
      <c r="C960" s="184"/>
      <c r="D960" s="185" t="str">
        <f t="shared" si="84"/>
        <v>****</v>
      </c>
      <c r="E960" s="185">
        <f t="shared" si="85"/>
        <v>46</v>
      </c>
      <c r="F960" s="185"/>
      <c r="G960" s="185" t="str">
        <f t="shared" si="86"/>
        <v>PLAN 2</v>
      </c>
      <c r="H960" s="186" t="str">
        <f t="shared" si="87"/>
        <v>ELV ALL</v>
      </c>
      <c r="I960" s="197">
        <f>SUMIFS('SAGE IMPORT'!Y:Y,'SAGE IMPORT'!A:A,'SLAB-ROWS'!G960,'SAGE IMPORT'!B:B,'SLAB-ROWS'!H960,'SAGE IMPORT'!C:C,'SLAB-ROWS'!A960)</f>
        <v>433</v>
      </c>
      <c r="J960" s="198">
        <f>SUMIFS('SAGE IMPORT'!K:K,'SAGE IMPORT'!A:A,'SLAB-ROWS'!G960,'SAGE IMPORT'!B:B,'SLAB-ROWS'!H960,'SAGE IMPORT'!C:C,'SLAB-ROWS'!A960)</f>
        <v>0</v>
      </c>
      <c r="K960" s="199">
        <f>SUMIFS('SAGE IMPORT'!Q:Q,'SAGE IMPORT'!A:A,'SLAB-ROWS'!G960,'SAGE IMPORT'!B:B,'SLAB-ROWS'!H960,'SAGE IMPORT'!C:C,'SLAB-ROWS'!A960)</f>
        <v>0</v>
      </c>
      <c r="L960" s="199" t="s">
        <v>395</v>
      </c>
      <c r="M960" s="205">
        <f>SUMIFS('SAGE IMPORT'!E:E,'SAGE IMPORT'!A:A,'SLAB-ROWS'!G960,'SAGE IMPORT'!B:B,'SLAB-ROWS'!H960,'SAGE IMPORT'!C:C,'SLAB-ROWS'!A960)</f>
        <v>66.650000000000006</v>
      </c>
      <c r="N960" s="199" t="s">
        <v>395</v>
      </c>
    </row>
    <row r="961" spans="1:14" x14ac:dyDescent="0.2">
      <c r="A961" s="183" t="s">
        <v>152</v>
      </c>
      <c r="B961" s="184" t="s">
        <v>153</v>
      </c>
      <c r="C961" s="184"/>
      <c r="D961" s="185" t="str">
        <f t="shared" si="84"/>
        <v>****</v>
      </c>
      <c r="E961" s="185">
        <f t="shared" si="85"/>
        <v>46</v>
      </c>
      <c r="F961" s="185"/>
      <c r="G961" s="185" t="str">
        <f t="shared" si="86"/>
        <v>PLAN 2</v>
      </c>
      <c r="H961" s="186" t="str">
        <f t="shared" si="87"/>
        <v>ELV ALL</v>
      </c>
      <c r="I961" s="197">
        <f>SUMIFS('SAGE IMPORT'!Y:Y,'SAGE IMPORT'!A:A,'SLAB-ROWS'!G961,'SAGE IMPORT'!B:B,'SLAB-ROWS'!H961,'SAGE IMPORT'!C:C,'SLAB-ROWS'!A961)</f>
        <v>0</v>
      </c>
      <c r="J961" s="198">
        <f>SUMIFS('SAGE IMPORT'!K:K,'SAGE IMPORT'!A:A,'SLAB-ROWS'!G961,'SAGE IMPORT'!B:B,'SLAB-ROWS'!H961,'SAGE IMPORT'!C:C,'SLAB-ROWS'!A961)</f>
        <v>0</v>
      </c>
      <c r="K961" s="199">
        <f>SUMIFS('SAGE IMPORT'!Q:Q,'SAGE IMPORT'!A:A,'SLAB-ROWS'!G961,'SAGE IMPORT'!B:B,'SLAB-ROWS'!H961,'SAGE IMPORT'!C:C,'SLAB-ROWS'!A961)</f>
        <v>0</v>
      </c>
      <c r="L961" s="199" t="s">
        <v>399</v>
      </c>
      <c r="M961" s="205">
        <f>SUMIFS('SAGE IMPORT'!E:E,'SAGE IMPORT'!A:A,'SLAB-ROWS'!G961,'SAGE IMPORT'!B:B,'SLAB-ROWS'!H961,'SAGE IMPORT'!C:C,'SLAB-ROWS'!A961)</f>
        <v>0</v>
      </c>
      <c r="N961" s="199" t="s">
        <v>399</v>
      </c>
    </row>
    <row r="962" spans="1:14" x14ac:dyDescent="0.2">
      <c r="A962" s="183"/>
      <c r="B962" s="184"/>
      <c r="C962" s="184"/>
      <c r="D962" s="185" t="str">
        <f t="shared" si="84"/>
        <v>****</v>
      </c>
      <c r="E962" s="185">
        <f t="shared" si="85"/>
        <v>46</v>
      </c>
      <c r="F962" s="185"/>
      <c r="G962" s="185" t="str">
        <f t="shared" si="86"/>
        <v>PLAN 2</v>
      </c>
      <c r="H962" s="186" t="str">
        <f t="shared" si="87"/>
        <v>ELV ALL</v>
      </c>
      <c r="I962" s="197">
        <f>SUMIFS('SAGE IMPORT'!Y:Y,'SAGE IMPORT'!A:A,'SLAB-ROWS'!G962,'SAGE IMPORT'!B:B,'SLAB-ROWS'!H962,'SAGE IMPORT'!C:C,'SLAB-ROWS'!A962)</f>
        <v>0</v>
      </c>
      <c r="J962" s="198">
        <f>SUMIFS('SAGE IMPORT'!K:K,'SAGE IMPORT'!A:A,'SLAB-ROWS'!G962,'SAGE IMPORT'!B:B,'SLAB-ROWS'!H962,'SAGE IMPORT'!C:C,'SLAB-ROWS'!A962)</f>
        <v>0</v>
      </c>
      <c r="K962" s="199">
        <f>SUMIFS('SAGE IMPORT'!Q:Q,'SAGE IMPORT'!A:A,'SLAB-ROWS'!G962,'SAGE IMPORT'!B:B,'SLAB-ROWS'!H962,'SAGE IMPORT'!C:C,'SLAB-ROWS'!A962)</f>
        <v>0</v>
      </c>
      <c r="L962" s="199"/>
      <c r="M962" s="205">
        <f>SUMIFS('SAGE IMPORT'!E:E,'SAGE IMPORT'!A:A,'SLAB-ROWS'!G962,'SAGE IMPORT'!B:B,'SLAB-ROWS'!H962,'SAGE IMPORT'!C:C,'SLAB-ROWS'!A962)</f>
        <v>0</v>
      </c>
      <c r="N962" s="199"/>
    </row>
    <row r="963" spans="1:14" x14ac:dyDescent="0.2">
      <c r="A963" s="183" t="s">
        <v>49</v>
      </c>
      <c r="B963" s="184" t="s">
        <v>50</v>
      </c>
      <c r="C963" s="184"/>
      <c r="D963" s="185" t="str">
        <f t="shared" si="84"/>
        <v>****</v>
      </c>
      <c r="E963" s="185">
        <f t="shared" si="85"/>
        <v>46</v>
      </c>
      <c r="F963" s="185"/>
      <c r="G963" s="185" t="str">
        <f t="shared" si="86"/>
        <v>PLAN 2</v>
      </c>
      <c r="H963" s="186" t="str">
        <f t="shared" si="87"/>
        <v>ELV ALL</v>
      </c>
      <c r="I963" s="197">
        <f>SUMIFS('SAGE IMPORT'!Y:Y,'SAGE IMPORT'!A:A,'SLAB-ROWS'!G963,'SAGE IMPORT'!B:B,'SLAB-ROWS'!H963,'SAGE IMPORT'!C:C,'SLAB-ROWS'!A963)</f>
        <v>35</v>
      </c>
      <c r="J963" s="198">
        <f>SUMIFS('SAGE IMPORT'!K:K,'SAGE IMPORT'!A:A,'SLAB-ROWS'!G963,'SAGE IMPORT'!B:B,'SLAB-ROWS'!H963,'SAGE IMPORT'!C:C,'SLAB-ROWS'!A963)</f>
        <v>0.8</v>
      </c>
      <c r="K963" s="199">
        <f>SUMIFS('SAGE IMPORT'!Q:Q,'SAGE IMPORT'!A:A,'SLAB-ROWS'!G963,'SAGE IMPORT'!B:B,'SLAB-ROWS'!H963,'SAGE IMPORT'!C:C,'SLAB-ROWS'!A963)</f>
        <v>1602.65</v>
      </c>
      <c r="L963" s="199" t="s">
        <v>391</v>
      </c>
      <c r="M963" s="205">
        <f>SUMIFS('SAGE IMPORT'!E:E,'SAGE IMPORT'!A:A,'SLAB-ROWS'!G963,'SAGE IMPORT'!B:B,'SLAB-ROWS'!H963,'SAGE IMPORT'!C:C,'SLAB-ROWS'!A963)</f>
        <v>1602.65</v>
      </c>
      <c r="N963" s="199" t="s">
        <v>391</v>
      </c>
    </row>
    <row r="964" spans="1:14" x14ac:dyDescent="0.2">
      <c r="A964" s="183" t="s">
        <v>51</v>
      </c>
      <c r="B964" s="184" t="s">
        <v>52</v>
      </c>
      <c r="C964" s="184"/>
      <c r="D964" s="185" t="str">
        <f t="shared" si="84"/>
        <v>****</v>
      </c>
      <c r="E964" s="185">
        <f t="shared" si="85"/>
        <v>46</v>
      </c>
      <c r="F964" s="185"/>
      <c r="G964" s="185" t="str">
        <f t="shared" si="86"/>
        <v>PLAN 2</v>
      </c>
      <c r="H964" s="186" t="str">
        <f t="shared" si="87"/>
        <v>ELV ALL</v>
      </c>
      <c r="I964" s="197">
        <f>SUMIFS('SAGE IMPORT'!Y:Y,'SAGE IMPORT'!A:A,'SLAB-ROWS'!G964,'SAGE IMPORT'!B:B,'SLAB-ROWS'!H964,'SAGE IMPORT'!C:C,'SLAB-ROWS'!A964)</f>
        <v>80</v>
      </c>
      <c r="J964" s="198">
        <f>SUMIFS('SAGE IMPORT'!K:K,'SAGE IMPORT'!A:A,'SLAB-ROWS'!G964,'SAGE IMPORT'!B:B,'SLAB-ROWS'!H964,'SAGE IMPORT'!C:C,'SLAB-ROWS'!A964)</f>
        <v>2</v>
      </c>
      <c r="K964" s="199">
        <f>SUMIFS('SAGE IMPORT'!Q:Q,'SAGE IMPORT'!A:A,'SLAB-ROWS'!G964,'SAGE IMPORT'!B:B,'SLAB-ROWS'!H964,'SAGE IMPORT'!C:C,'SLAB-ROWS'!A964)</f>
        <v>1602.65</v>
      </c>
      <c r="L964" s="199" t="s">
        <v>391</v>
      </c>
      <c r="M964" s="205">
        <f>SUMIFS('SAGE IMPORT'!E:E,'SAGE IMPORT'!A:A,'SLAB-ROWS'!G964,'SAGE IMPORT'!B:B,'SLAB-ROWS'!H964,'SAGE IMPORT'!C:C,'SLAB-ROWS'!A964)</f>
        <v>1602.65</v>
      </c>
      <c r="N964" s="199" t="s">
        <v>391</v>
      </c>
    </row>
    <row r="965" spans="1:14" x14ac:dyDescent="0.2">
      <c r="A965" s="183" t="s">
        <v>53</v>
      </c>
      <c r="B965" s="184" t="s">
        <v>54</v>
      </c>
      <c r="C965" s="184"/>
      <c r="D965" s="185" t="str">
        <f t="shared" si="84"/>
        <v>****</v>
      </c>
      <c r="E965" s="185">
        <f t="shared" si="85"/>
        <v>46</v>
      </c>
      <c r="F965" s="185"/>
      <c r="G965" s="185" t="str">
        <f t="shared" si="86"/>
        <v>PLAN 2</v>
      </c>
      <c r="H965" s="186" t="str">
        <f t="shared" si="87"/>
        <v>ELV ALL</v>
      </c>
      <c r="I965" s="197">
        <f>SUMIFS('SAGE IMPORT'!Y:Y,'SAGE IMPORT'!A:A,'SLAB-ROWS'!G965,'SAGE IMPORT'!B:B,'SLAB-ROWS'!H965,'SAGE IMPORT'!C:C,'SLAB-ROWS'!A965)</f>
        <v>35</v>
      </c>
      <c r="J965" s="198">
        <f>SUMIFS('SAGE IMPORT'!K:K,'SAGE IMPORT'!A:A,'SLAB-ROWS'!G965,'SAGE IMPORT'!B:B,'SLAB-ROWS'!H965,'SAGE IMPORT'!C:C,'SLAB-ROWS'!A965)</f>
        <v>0.8</v>
      </c>
      <c r="K965" s="199">
        <f>SUMIFS('SAGE IMPORT'!Q:Q,'SAGE IMPORT'!A:A,'SLAB-ROWS'!G965,'SAGE IMPORT'!B:B,'SLAB-ROWS'!H965,'SAGE IMPORT'!C:C,'SLAB-ROWS'!A965)</f>
        <v>1602.65</v>
      </c>
      <c r="L965" s="199" t="s">
        <v>391</v>
      </c>
      <c r="M965" s="205">
        <f>SUMIFS('SAGE IMPORT'!E:E,'SAGE IMPORT'!A:A,'SLAB-ROWS'!G965,'SAGE IMPORT'!B:B,'SLAB-ROWS'!H965,'SAGE IMPORT'!C:C,'SLAB-ROWS'!A965)</f>
        <v>1602.65</v>
      </c>
      <c r="N965" s="199" t="s">
        <v>391</v>
      </c>
    </row>
    <row r="966" spans="1:14" x14ac:dyDescent="0.2">
      <c r="A966" s="183"/>
      <c r="B966" s="184"/>
      <c r="C966" s="184"/>
      <c r="D966" s="184"/>
      <c r="E966" s="184"/>
      <c r="F966" s="184"/>
      <c r="G966" s="184"/>
      <c r="H966" s="184"/>
      <c r="I966" s="197">
        <f>SUMIFS('SAGE IMPORT'!Y:Y,'SAGE IMPORT'!A:A,'SLAB-ROWS'!G966,'SAGE IMPORT'!B:B,'SLAB-ROWS'!H966,'SAGE IMPORT'!C:C,'SLAB-ROWS'!A966)</f>
        <v>0</v>
      </c>
      <c r="J966" s="198">
        <f>SUMIFS('SAGE IMPORT'!K:K,'SAGE IMPORT'!A:A,'SLAB-ROWS'!G966,'SAGE IMPORT'!B:B,'SLAB-ROWS'!H966,'SAGE IMPORT'!C:C,'SLAB-ROWS'!A966)</f>
        <v>0</v>
      </c>
      <c r="K966" s="199">
        <f>SUMIFS('SAGE IMPORT'!Q:Q,'SAGE IMPORT'!A:A,'SLAB-ROWS'!G966,'SAGE IMPORT'!B:B,'SLAB-ROWS'!H966,'SAGE IMPORT'!C:C,'SLAB-ROWS'!A966)</f>
        <v>0</v>
      </c>
      <c r="L966" s="199"/>
      <c r="M966" s="205">
        <f>SUMIFS('SAGE IMPORT'!E:E,'SAGE IMPORT'!A:A,'SLAB-ROWS'!G966,'SAGE IMPORT'!B:B,'SLAB-ROWS'!H966,'SAGE IMPORT'!C:C,'SLAB-ROWS'!A966)</f>
        <v>0</v>
      </c>
      <c r="N966" s="199"/>
    </row>
    <row r="967" spans="1:14" ht="12" x14ac:dyDescent="0.25">
      <c r="C967" s="200" t="s">
        <v>74</v>
      </c>
      <c r="D967" s="200"/>
      <c r="E967" s="200"/>
      <c r="F967" s="200"/>
      <c r="G967" s="200"/>
      <c r="H967" s="200"/>
      <c r="I967" s="201">
        <f>SUM(I883:I966)</f>
        <v>14999</v>
      </c>
      <c r="J967" s="202"/>
      <c r="K967" s="202"/>
      <c r="L967" s="202"/>
      <c r="M967" s="205">
        <f>SUMIFS('SAGE IMPORT'!E:E,'SAGE IMPORT'!A:A,'SLAB-ROWS'!G967,'SAGE IMPORT'!B:B,'SLAB-ROWS'!H967,'SAGE IMPORT'!C:C,'SLAB-ROWS'!A967)</f>
        <v>0</v>
      </c>
      <c r="N967" s="202"/>
    </row>
    <row r="968" spans="1:14" ht="12" x14ac:dyDescent="0.25">
      <c r="C968" s="200" t="s">
        <v>75</v>
      </c>
      <c r="D968" s="200"/>
      <c r="E968" s="200"/>
      <c r="F968" s="200"/>
      <c r="G968" s="200"/>
      <c r="H968" s="200"/>
      <c r="I968" s="203">
        <f>SUMIFS('SAGE IMPORT'!Y:Y,'SAGE IMPORT'!A:A,'SLAB-ROWS'!G882,'SAGE IMPORT'!B:B,'SLAB-ROWS'!H882)-I967</f>
        <v>0</v>
      </c>
      <c r="J968" s="202"/>
      <c r="K968" s="202"/>
      <c r="L968" s="202"/>
      <c r="M968" s="205">
        <f>SUMIFS('SAGE IMPORT'!E:E,'SAGE IMPORT'!A:A,'SLAB-ROWS'!G968,'SAGE IMPORT'!B:B,'SLAB-ROWS'!H968,'SAGE IMPORT'!C:C,'SLAB-ROWS'!A968)</f>
        <v>0</v>
      </c>
      <c r="N968" s="202"/>
    </row>
    <row r="969" spans="1:14" ht="12" x14ac:dyDescent="0.2">
      <c r="D969" s="191" t="s">
        <v>359</v>
      </c>
      <c r="E969" s="190" t="s">
        <v>358</v>
      </c>
      <c r="F969" s="190"/>
      <c r="G969" s="191" t="s">
        <v>159</v>
      </c>
      <c r="H969" s="192" t="s">
        <v>357</v>
      </c>
      <c r="I969" s="194" t="s">
        <v>383</v>
      </c>
      <c r="J969" s="194" t="s">
        <v>356</v>
      </c>
      <c r="K969" s="194" t="s">
        <v>355</v>
      </c>
      <c r="L969" s="194"/>
      <c r="M969" s="194" t="s">
        <v>394</v>
      </c>
      <c r="N969" s="194"/>
    </row>
    <row r="970" spans="1:14" x14ac:dyDescent="0.2">
      <c r="D970" s="195" t="str">
        <f>'START-SLABS'!A20</f>
        <v>****</v>
      </c>
      <c r="E970" s="195">
        <f>'START-SLABS'!C20</f>
        <v>0</v>
      </c>
      <c r="F970" s="195">
        <f>'START-SLABS'!D20</f>
        <v>0</v>
      </c>
      <c r="G970" s="195">
        <f>'START-SLABS'!F20</f>
        <v>0</v>
      </c>
      <c r="H970" s="195">
        <f>'START-SLABS'!G20</f>
        <v>0</v>
      </c>
      <c r="I970" s="196"/>
      <c r="J970" s="196"/>
      <c r="K970" s="196"/>
      <c r="L970" s="196"/>
      <c r="M970" s="196"/>
      <c r="N970" s="196"/>
    </row>
    <row r="971" spans="1:14" x14ac:dyDescent="0.2">
      <c r="A971" s="183" t="s">
        <v>16</v>
      </c>
      <c r="B971" s="184" t="s">
        <v>17</v>
      </c>
      <c r="C971" s="184"/>
      <c r="D971" s="185" t="str">
        <f>D970</f>
        <v>****</v>
      </c>
      <c r="E971" s="185">
        <f>E970</f>
        <v>0</v>
      </c>
      <c r="F971" s="185"/>
      <c r="G971" s="185">
        <f>G970</f>
        <v>0</v>
      </c>
      <c r="H971" s="186">
        <f>H970</f>
        <v>0</v>
      </c>
      <c r="I971" s="197">
        <f>SUMIFS('SAGE IMPORT'!Y:Y,'SAGE IMPORT'!A:A,'SLAB-ROWS'!G971,'SAGE IMPORT'!B:B,'SLAB-ROWS'!H971,'SAGE IMPORT'!C:C,'SLAB-ROWS'!A971)</f>
        <v>0</v>
      </c>
      <c r="J971" s="198">
        <f>SUMIFS('SAGE IMPORT'!K:K,'SAGE IMPORT'!A:A,'SLAB-ROWS'!G971,'SAGE IMPORT'!B:B,'SLAB-ROWS'!H971,'SAGE IMPORT'!C:C,'SLAB-ROWS'!A971)</f>
        <v>0</v>
      </c>
      <c r="K971" s="199">
        <f>SUMIFS('SAGE IMPORT'!Q:Q,'SAGE IMPORT'!A:A,'SLAB-ROWS'!G971,'SAGE IMPORT'!B:B,'SLAB-ROWS'!H971,'SAGE IMPORT'!C:C,'SLAB-ROWS'!A971)</f>
        <v>0</v>
      </c>
      <c r="L971" s="199" t="s">
        <v>391</v>
      </c>
      <c r="M971" s="205">
        <f>SUMIFS('SAGE IMPORT'!E:E,'SAGE IMPORT'!A:A,'SLAB-ROWS'!G971,'SAGE IMPORT'!B:B,'SLAB-ROWS'!H971,'SAGE IMPORT'!C:C,'SLAB-ROWS'!A971)</f>
        <v>0</v>
      </c>
      <c r="N971" s="199" t="s">
        <v>391</v>
      </c>
    </row>
    <row r="972" spans="1:14" x14ac:dyDescent="0.2">
      <c r="A972" s="183" t="s">
        <v>78</v>
      </c>
      <c r="B972" s="184" t="s">
        <v>81</v>
      </c>
      <c r="C972" s="184"/>
      <c r="D972" s="185" t="str">
        <f t="shared" ref="D972:D1041" si="88">D971</f>
        <v>****</v>
      </c>
      <c r="E972" s="185">
        <f t="shared" ref="E972:E1041" si="89">E971</f>
        <v>0</v>
      </c>
      <c r="F972" s="185"/>
      <c r="G972" s="185">
        <f t="shared" ref="G972:G1041" si="90">G971</f>
        <v>0</v>
      </c>
      <c r="H972" s="186">
        <f t="shared" ref="H972:H1041" si="91">H971</f>
        <v>0</v>
      </c>
      <c r="I972" s="197">
        <f>SUMIFS('SAGE IMPORT'!Y:Y,'SAGE IMPORT'!A:A,'SLAB-ROWS'!G972,'SAGE IMPORT'!B:B,'SLAB-ROWS'!H972,'SAGE IMPORT'!C:C,'SLAB-ROWS'!A972)</f>
        <v>0</v>
      </c>
      <c r="J972" s="198">
        <f>SUMIFS('SAGE IMPORT'!K:K,'SAGE IMPORT'!A:A,'SLAB-ROWS'!G972,'SAGE IMPORT'!B:B,'SLAB-ROWS'!H972,'SAGE IMPORT'!C:C,'SLAB-ROWS'!A972)</f>
        <v>0</v>
      </c>
      <c r="K972" s="199">
        <f>SUMIFS('SAGE IMPORT'!Q:Q,'SAGE IMPORT'!A:A,'SLAB-ROWS'!G972,'SAGE IMPORT'!B:B,'SLAB-ROWS'!H972,'SAGE IMPORT'!C:C,'SLAB-ROWS'!A972)</f>
        <v>0</v>
      </c>
      <c r="L972" s="199" t="s">
        <v>391</v>
      </c>
      <c r="M972" s="205">
        <f>SUMIFS('SAGE IMPORT'!E:E,'SAGE IMPORT'!A:A,'SLAB-ROWS'!G972,'SAGE IMPORT'!B:B,'SLAB-ROWS'!H972,'SAGE IMPORT'!C:C,'SLAB-ROWS'!A972)</f>
        <v>0</v>
      </c>
      <c r="N972" s="199" t="s">
        <v>391</v>
      </c>
    </row>
    <row r="973" spans="1:14" x14ac:dyDescent="0.2">
      <c r="A973" s="183" t="s">
        <v>79</v>
      </c>
      <c r="B973" s="184" t="s">
        <v>82</v>
      </c>
      <c r="C973" s="184"/>
      <c r="D973" s="185" t="str">
        <f t="shared" si="88"/>
        <v>****</v>
      </c>
      <c r="E973" s="185">
        <f t="shared" si="89"/>
        <v>0</v>
      </c>
      <c r="F973" s="185"/>
      <c r="G973" s="185">
        <f t="shared" si="90"/>
        <v>0</v>
      </c>
      <c r="H973" s="186">
        <f t="shared" si="91"/>
        <v>0</v>
      </c>
      <c r="I973" s="197">
        <f>SUMIFS('SAGE IMPORT'!Y:Y,'SAGE IMPORT'!A:A,'SLAB-ROWS'!G973,'SAGE IMPORT'!B:B,'SLAB-ROWS'!H973,'SAGE IMPORT'!C:C,'SLAB-ROWS'!A973)</f>
        <v>0</v>
      </c>
      <c r="J973" s="198">
        <f>SUMIFS('SAGE IMPORT'!K:K,'SAGE IMPORT'!A:A,'SLAB-ROWS'!G973,'SAGE IMPORT'!B:B,'SLAB-ROWS'!H973,'SAGE IMPORT'!C:C,'SLAB-ROWS'!A973)</f>
        <v>0</v>
      </c>
      <c r="K973" s="199">
        <f>SUMIFS('SAGE IMPORT'!Q:Q,'SAGE IMPORT'!A:A,'SLAB-ROWS'!G973,'SAGE IMPORT'!B:B,'SLAB-ROWS'!H973,'SAGE IMPORT'!C:C,'SLAB-ROWS'!A973)</f>
        <v>0</v>
      </c>
      <c r="L973" s="199" t="s">
        <v>391</v>
      </c>
      <c r="M973" s="205">
        <f>SUMIFS('SAGE IMPORT'!E:E,'SAGE IMPORT'!A:A,'SLAB-ROWS'!G973,'SAGE IMPORT'!B:B,'SLAB-ROWS'!H973,'SAGE IMPORT'!C:C,'SLAB-ROWS'!A973)</f>
        <v>0</v>
      </c>
      <c r="N973" s="199" t="s">
        <v>391</v>
      </c>
    </row>
    <row r="974" spans="1:14" x14ac:dyDescent="0.2">
      <c r="A974" s="183" t="s">
        <v>80</v>
      </c>
      <c r="B974" s="184" t="s">
        <v>83</v>
      </c>
      <c r="C974" s="184"/>
      <c r="D974" s="185" t="str">
        <f t="shared" si="88"/>
        <v>****</v>
      </c>
      <c r="E974" s="185">
        <f t="shared" si="89"/>
        <v>0</v>
      </c>
      <c r="F974" s="185"/>
      <c r="G974" s="185">
        <f t="shared" si="90"/>
        <v>0</v>
      </c>
      <c r="H974" s="186">
        <f t="shared" si="91"/>
        <v>0</v>
      </c>
      <c r="I974" s="197">
        <f>SUMIFS('SAGE IMPORT'!Y:Y,'SAGE IMPORT'!A:A,'SLAB-ROWS'!G974,'SAGE IMPORT'!B:B,'SLAB-ROWS'!H974,'SAGE IMPORT'!C:C,'SLAB-ROWS'!A974)</f>
        <v>0</v>
      </c>
      <c r="J974" s="198">
        <f>SUMIFS('SAGE IMPORT'!K:K,'SAGE IMPORT'!A:A,'SLAB-ROWS'!G974,'SAGE IMPORT'!B:B,'SLAB-ROWS'!H974,'SAGE IMPORT'!C:C,'SLAB-ROWS'!A974)</f>
        <v>0</v>
      </c>
      <c r="K974" s="199">
        <f>SUMIFS('SAGE IMPORT'!Q:Q,'SAGE IMPORT'!A:A,'SLAB-ROWS'!G974,'SAGE IMPORT'!B:B,'SLAB-ROWS'!H974,'SAGE IMPORT'!C:C,'SLAB-ROWS'!A974)</f>
        <v>0</v>
      </c>
      <c r="L974" s="199" t="s">
        <v>391</v>
      </c>
      <c r="M974" s="205">
        <f>SUMIFS('SAGE IMPORT'!E:E,'SAGE IMPORT'!A:A,'SLAB-ROWS'!G974,'SAGE IMPORT'!B:B,'SLAB-ROWS'!H974,'SAGE IMPORT'!C:C,'SLAB-ROWS'!A974)</f>
        <v>0</v>
      </c>
      <c r="N974" s="199" t="s">
        <v>391</v>
      </c>
    </row>
    <row r="975" spans="1:14" x14ac:dyDescent="0.2">
      <c r="A975" s="183" t="s">
        <v>18</v>
      </c>
      <c r="B975" s="184" t="s">
        <v>19</v>
      </c>
      <c r="C975" s="184"/>
      <c r="D975" s="185" t="str">
        <f t="shared" si="88"/>
        <v>****</v>
      </c>
      <c r="E975" s="185">
        <f t="shared" si="89"/>
        <v>0</v>
      </c>
      <c r="F975" s="185"/>
      <c r="G975" s="185">
        <f t="shared" si="90"/>
        <v>0</v>
      </c>
      <c r="H975" s="186">
        <f t="shared" si="91"/>
        <v>0</v>
      </c>
      <c r="I975" s="197">
        <f>SUMIFS('SAGE IMPORT'!Y:Y,'SAGE IMPORT'!A:A,'SLAB-ROWS'!G975,'SAGE IMPORT'!B:B,'SLAB-ROWS'!H975,'SAGE IMPORT'!C:C,'SLAB-ROWS'!A975)</f>
        <v>0</v>
      </c>
      <c r="J975" s="198">
        <f>SUMIFS('SAGE IMPORT'!K:K,'SAGE IMPORT'!A:A,'SLAB-ROWS'!G975,'SAGE IMPORT'!B:B,'SLAB-ROWS'!H975,'SAGE IMPORT'!C:C,'SLAB-ROWS'!A975)</f>
        <v>0</v>
      </c>
      <c r="K975" s="199">
        <f>SUMIFS('SAGE IMPORT'!Q:Q,'SAGE IMPORT'!A:A,'SLAB-ROWS'!G975,'SAGE IMPORT'!B:B,'SLAB-ROWS'!H975,'SAGE IMPORT'!C:C,'SLAB-ROWS'!A975)</f>
        <v>0</v>
      </c>
      <c r="L975" s="199" t="s">
        <v>391</v>
      </c>
      <c r="M975" s="205">
        <f>SUMIFS('SAGE IMPORT'!E:E,'SAGE IMPORT'!A:A,'SLAB-ROWS'!G975,'SAGE IMPORT'!B:B,'SLAB-ROWS'!H975,'SAGE IMPORT'!C:C,'SLAB-ROWS'!A975)</f>
        <v>0</v>
      </c>
      <c r="N975" s="199" t="s">
        <v>391</v>
      </c>
    </row>
    <row r="976" spans="1:14" x14ac:dyDescent="0.2">
      <c r="A976" s="183"/>
      <c r="B976" s="184"/>
      <c r="C976" s="184"/>
      <c r="D976" s="185" t="str">
        <f t="shared" si="88"/>
        <v>****</v>
      </c>
      <c r="E976" s="185">
        <f t="shared" si="89"/>
        <v>0</v>
      </c>
      <c r="F976" s="185"/>
      <c r="G976" s="185">
        <f t="shared" si="90"/>
        <v>0</v>
      </c>
      <c r="H976" s="186">
        <f t="shared" si="91"/>
        <v>0</v>
      </c>
      <c r="I976" s="197">
        <f>SUMIFS('SAGE IMPORT'!Y:Y,'SAGE IMPORT'!A:A,'SLAB-ROWS'!G976,'SAGE IMPORT'!B:B,'SLAB-ROWS'!H976,'SAGE IMPORT'!C:C,'SLAB-ROWS'!A976)</f>
        <v>0</v>
      </c>
      <c r="J976" s="198">
        <f>SUMIFS('SAGE IMPORT'!K:K,'SAGE IMPORT'!A:A,'SLAB-ROWS'!G976,'SAGE IMPORT'!B:B,'SLAB-ROWS'!H976,'SAGE IMPORT'!C:C,'SLAB-ROWS'!A976)</f>
        <v>0</v>
      </c>
      <c r="K976" s="199">
        <f>SUMIFS('SAGE IMPORT'!Q:Q,'SAGE IMPORT'!A:A,'SLAB-ROWS'!G976,'SAGE IMPORT'!B:B,'SLAB-ROWS'!H976,'SAGE IMPORT'!C:C,'SLAB-ROWS'!A976)</f>
        <v>0</v>
      </c>
      <c r="L976" s="199"/>
      <c r="M976" s="205">
        <f>SUMIFS('SAGE IMPORT'!E:E,'SAGE IMPORT'!A:A,'SLAB-ROWS'!G976,'SAGE IMPORT'!B:B,'SLAB-ROWS'!H976,'SAGE IMPORT'!C:C,'SLAB-ROWS'!A976)</f>
        <v>0</v>
      </c>
      <c r="N976" s="199"/>
    </row>
    <row r="977" spans="1:14" x14ac:dyDescent="0.2">
      <c r="A977" s="183" t="s">
        <v>84</v>
      </c>
      <c r="B977" s="184" t="s">
        <v>85</v>
      </c>
      <c r="C977" s="184"/>
      <c r="D977" s="185" t="str">
        <f t="shared" si="88"/>
        <v>****</v>
      </c>
      <c r="E977" s="185">
        <f t="shared" si="89"/>
        <v>0</v>
      </c>
      <c r="F977" s="185"/>
      <c r="G977" s="185">
        <f t="shared" si="90"/>
        <v>0</v>
      </c>
      <c r="H977" s="186">
        <f t="shared" si="91"/>
        <v>0</v>
      </c>
      <c r="I977" s="197">
        <f>SUMIFS('SAGE IMPORT'!Y:Y,'SAGE IMPORT'!A:A,'SLAB-ROWS'!G977,'SAGE IMPORT'!B:B,'SLAB-ROWS'!H977,'SAGE IMPORT'!C:C,'SLAB-ROWS'!A977)</f>
        <v>0</v>
      </c>
      <c r="J977" s="198">
        <f>SUMIFS('SAGE IMPORT'!K:K,'SAGE IMPORT'!A:A,'SLAB-ROWS'!G977,'SAGE IMPORT'!B:B,'SLAB-ROWS'!H977,'SAGE IMPORT'!C:C,'SLAB-ROWS'!A977)</f>
        <v>0</v>
      </c>
      <c r="K977" s="199">
        <f>SUMIFS('SAGE IMPORT'!Q:Q,'SAGE IMPORT'!A:A,'SLAB-ROWS'!G977,'SAGE IMPORT'!B:B,'SLAB-ROWS'!H977,'SAGE IMPORT'!C:C,'SLAB-ROWS'!A977)</f>
        <v>0</v>
      </c>
      <c r="L977" s="199" t="s">
        <v>393</v>
      </c>
      <c r="M977" s="205">
        <f>SUMIFS('SAGE IMPORT'!E:E,'SAGE IMPORT'!A:A,'SLAB-ROWS'!G977,'SAGE IMPORT'!B:B,'SLAB-ROWS'!H977,'SAGE IMPORT'!C:C,'SLAB-ROWS'!A977)</f>
        <v>0</v>
      </c>
      <c r="N977" s="199" t="s">
        <v>393</v>
      </c>
    </row>
    <row r="978" spans="1:14" x14ac:dyDescent="0.2">
      <c r="A978" s="183" t="s">
        <v>20</v>
      </c>
      <c r="B978" s="184" t="s">
        <v>21</v>
      </c>
      <c r="C978" s="184"/>
      <c r="D978" s="185" t="str">
        <f t="shared" si="88"/>
        <v>****</v>
      </c>
      <c r="E978" s="185">
        <f t="shared" si="89"/>
        <v>0</v>
      </c>
      <c r="F978" s="185"/>
      <c r="G978" s="185">
        <f t="shared" si="90"/>
        <v>0</v>
      </c>
      <c r="H978" s="186">
        <f t="shared" si="91"/>
        <v>0</v>
      </c>
      <c r="I978" s="197">
        <f>SUMIFS('SAGE IMPORT'!Y:Y,'SAGE IMPORT'!A:A,'SLAB-ROWS'!G978,'SAGE IMPORT'!B:B,'SLAB-ROWS'!H978,'SAGE IMPORT'!C:C,'SLAB-ROWS'!A978)</f>
        <v>0</v>
      </c>
      <c r="J978" s="198">
        <f>SUMIFS('SAGE IMPORT'!K:K,'SAGE IMPORT'!A:A,'SLAB-ROWS'!G978,'SAGE IMPORT'!B:B,'SLAB-ROWS'!H978,'SAGE IMPORT'!C:C,'SLAB-ROWS'!A978)</f>
        <v>0</v>
      </c>
      <c r="K978" s="199">
        <f>SUMIFS('SAGE IMPORT'!Q:Q,'SAGE IMPORT'!A:A,'SLAB-ROWS'!G978,'SAGE IMPORT'!B:B,'SLAB-ROWS'!H978,'SAGE IMPORT'!C:C,'SLAB-ROWS'!A978)</f>
        <v>0</v>
      </c>
      <c r="L978" s="199" t="s">
        <v>354</v>
      </c>
      <c r="M978" s="205">
        <f>SUMIFS('SAGE IMPORT'!E:E,'SAGE IMPORT'!A:A,'SLAB-ROWS'!G978,'SAGE IMPORT'!B:B,'SLAB-ROWS'!H978,'SAGE IMPORT'!C:C,'SLAB-ROWS'!A978)</f>
        <v>0</v>
      </c>
      <c r="N978" s="199" t="s">
        <v>354</v>
      </c>
    </row>
    <row r="979" spans="1:14" x14ac:dyDescent="0.2">
      <c r="A979" s="183" t="s">
        <v>22</v>
      </c>
      <c r="B979" s="184" t="s">
        <v>58</v>
      </c>
      <c r="C979" s="184"/>
      <c r="D979" s="185" t="str">
        <f t="shared" si="88"/>
        <v>****</v>
      </c>
      <c r="E979" s="185">
        <f t="shared" si="89"/>
        <v>0</v>
      </c>
      <c r="F979" s="185"/>
      <c r="G979" s="185">
        <f t="shared" si="90"/>
        <v>0</v>
      </c>
      <c r="H979" s="186">
        <f t="shared" si="91"/>
        <v>0</v>
      </c>
      <c r="I979" s="197">
        <f>SUMIFS('SAGE IMPORT'!Y:Y,'SAGE IMPORT'!A:A,'SLAB-ROWS'!G979,'SAGE IMPORT'!B:B,'SLAB-ROWS'!H979,'SAGE IMPORT'!C:C,'SLAB-ROWS'!A979)</f>
        <v>0</v>
      </c>
      <c r="J979" s="198">
        <f>SUMIFS('SAGE IMPORT'!K:K,'SAGE IMPORT'!A:A,'SLAB-ROWS'!G979,'SAGE IMPORT'!B:B,'SLAB-ROWS'!H979,'SAGE IMPORT'!C:C,'SLAB-ROWS'!A979)</f>
        <v>0</v>
      </c>
      <c r="K979" s="199">
        <f>SUMIFS('SAGE IMPORT'!Q:Q,'SAGE IMPORT'!A:A,'SLAB-ROWS'!G979,'SAGE IMPORT'!B:B,'SLAB-ROWS'!H979,'SAGE IMPORT'!C:C,'SLAB-ROWS'!A979)</f>
        <v>0</v>
      </c>
      <c r="L979" s="199" t="s">
        <v>354</v>
      </c>
      <c r="M979" s="205">
        <f>SUMIFS('SAGE IMPORT'!E:E,'SAGE IMPORT'!A:A,'SLAB-ROWS'!G979,'SAGE IMPORT'!B:B,'SLAB-ROWS'!H979,'SAGE IMPORT'!C:C,'SLAB-ROWS'!A979)</f>
        <v>0</v>
      </c>
      <c r="N979" s="199" t="s">
        <v>354</v>
      </c>
    </row>
    <row r="980" spans="1:14" x14ac:dyDescent="0.2">
      <c r="A980" s="183"/>
      <c r="B980" s="184"/>
      <c r="C980" s="184"/>
      <c r="D980" s="185" t="str">
        <f t="shared" si="88"/>
        <v>****</v>
      </c>
      <c r="E980" s="185">
        <f t="shared" si="89"/>
        <v>0</v>
      </c>
      <c r="F980" s="185"/>
      <c r="G980" s="185">
        <f t="shared" si="90"/>
        <v>0</v>
      </c>
      <c r="H980" s="186">
        <f t="shared" si="91"/>
        <v>0</v>
      </c>
      <c r="I980" s="197">
        <f>SUMIFS('SAGE IMPORT'!Y:Y,'SAGE IMPORT'!A:A,'SLAB-ROWS'!G980,'SAGE IMPORT'!B:B,'SLAB-ROWS'!H980,'SAGE IMPORT'!C:C,'SLAB-ROWS'!A980)</f>
        <v>0</v>
      </c>
      <c r="J980" s="198">
        <f>SUMIFS('SAGE IMPORT'!K:K,'SAGE IMPORT'!A:A,'SLAB-ROWS'!G980,'SAGE IMPORT'!B:B,'SLAB-ROWS'!H980,'SAGE IMPORT'!C:C,'SLAB-ROWS'!A980)</f>
        <v>0</v>
      </c>
      <c r="K980" s="199">
        <f>SUMIFS('SAGE IMPORT'!Q:Q,'SAGE IMPORT'!A:A,'SLAB-ROWS'!G980,'SAGE IMPORT'!B:B,'SLAB-ROWS'!H980,'SAGE IMPORT'!C:C,'SLAB-ROWS'!A980)</f>
        <v>0</v>
      </c>
      <c r="L980" s="199"/>
      <c r="M980" s="205">
        <f>SUMIFS('SAGE IMPORT'!E:E,'SAGE IMPORT'!A:A,'SLAB-ROWS'!G980,'SAGE IMPORT'!B:B,'SLAB-ROWS'!H980,'SAGE IMPORT'!C:C,'SLAB-ROWS'!A980)</f>
        <v>0</v>
      </c>
      <c r="N980" s="199"/>
    </row>
    <row r="981" spans="1:14" x14ac:dyDescent="0.2">
      <c r="A981" s="183" t="s">
        <v>23</v>
      </c>
      <c r="B981" s="184" t="s">
        <v>105</v>
      </c>
      <c r="C981" s="184"/>
      <c r="D981" s="185" t="str">
        <f t="shared" si="88"/>
        <v>****</v>
      </c>
      <c r="E981" s="185">
        <f t="shared" si="89"/>
        <v>0</v>
      </c>
      <c r="F981" s="185"/>
      <c r="G981" s="185">
        <f t="shared" si="90"/>
        <v>0</v>
      </c>
      <c r="H981" s="186">
        <f t="shared" si="91"/>
        <v>0</v>
      </c>
      <c r="I981" s="197">
        <f>SUMIFS('SAGE IMPORT'!Y:Y,'SAGE IMPORT'!A:A,'SLAB-ROWS'!G981,'SAGE IMPORT'!B:B,'SLAB-ROWS'!H981,'SAGE IMPORT'!C:C,'SLAB-ROWS'!A981)</f>
        <v>0</v>
      </c>
      <c r="J981" s="198">
        <f>SUMIFS('SAGE IMPORT'!K:K,'SAGE IMPORT'!A:A,'SLAB-ROWS'!G981,'SAGE IMPORT'!B:B,'SLAB-ROWS'!H981,'SAGE IMPORT'!C:C,'SLAB-ROWS'!A981)</f>
        <v>0</v>
      </c>
      <c r="K981" s="199">
        <f>SUMIFS('SAGE IMPORT'!Q:Q,'SAGE IMPORT'!A:A,'SLAB-ROWS'!G981,'SAGE IMPORT'!B:B,'SLAB-ROWS'!H981,'SAGE IMPORT'!C:C,'SLAB-ROWS'!A981)</f>
        <v>0</v>
      </c>
      <c r="L981" s="199" t="s">
        <v>354</v>
      </c>
      <c r="M981" s="205">
        <f>SUMIFS('SAGE IMPORT'!E:E,'SAGE IMPORT'!A:A,'SLAB-ROWS'!G981,'SAGE IMPORT'!B:B,'SLAB-ROWS'!H981,'SAGE IMPORT'!C:C,'SLAB-ROWS'!A981)</f>
        <v>0</v>
      </c>
      <c r="N981" s="199" t="s">
        <v>354</v>
      </c>
    </row>
    <row r="982" spans="1:14" x14ac:dyDescent="0.2">
      <c r="A982" s="183" t="s">
        <v>100</v>
      </c>
      <c r="B982" s="184" t="s">
        <v>106</v>
      </c>
      <c r="C982" s="184"/>
      <c r="D982" s="185" t="str">
        <f t="shared" si="88"/>
        <v>****</v>
      </c>
      <c r="E982" s="185">
        <f t="shared" si="89"/>
        <v>0</v>
      </c>
      <c r="F982" s="185"/>
      <c r="G982" s="185">
        <f t="shared" si="90"/>
        <v>0</v>
      </c>
      <c r="H982" s="186">
        <f t="shared" si="91"/>
        <v>0</v>
      </c>
      <c r="I982" s="197">
        <f>SUMIFS('SAGE IMPORT'!Y:Y,'SAGE IMPORT'!A:A,'SLAB-ROWS'!G982,'SAGE IMPORT'!B:B,'SLAB-ROWS'!H982,'SAGE IMPORT'!C:C,'SLAB-ROWS'!A982)</f>
        <v>0</v>
      </c>
      <c r="J982" s="198">
        <f>SUMIFS('SAGE IMPORT'!K:K,'SAGE IMPORT'!A:A,'SLAB-ROWS'!G982,'SAGE IMPORT'!B:B,'SLAB-ROWS'!H982,'SAGE IMPORT'!C:C,'SLAB-ROWS'!A982)</f>
        <v>0</v>
      </c>
      <c r="K982" s="199">
        <f>SUMIFS('SAGE IMPORT'!Q:Q,'SAGE IMPORT'!A:A,'SLAB-ROWS'!G982,'SAGE IMPORT'!B:B,'SLAB-ROWS'!H982,'SAGE IMPORT'!C:C,'SLAB-ROWS'!A982)</f>
        <v>0</v>
      </c>
      <c r="L982" s="199" t="s">
        <v>354</v>
      </c>
      <c r="M982" s="205">
        <f>SUMIFS('SAGE IMPORT'!E:E,'SAGE IMPORT'!A:A,'SLAB-ROWS'!G982,'SAGE IMPORT'!B:B,'SLAB-ROWS'!H982,'SAGE IMPORT'!C:C,'SLAB-ROWS'!A982)</f>
        <v>0</v>
      </c>
      <c r="N982" s="199" t="s">
        <v>354</v>
      </c>
    </row>
    <row r="983" spans="1:14" x14ac:dyDescent="0.2">
      <c r="A983" s="183" t="s">
        <v>101</v>
      </c>
      <c r="B983" s="184" t="s">
        <v>107</v>
      </c>
      <c r="C983" s="184"/>
      <c r="D983" s="185" t="str">
        <f t="shared" si="88"/>
        <v>****</v>
      </c>
      <c r="E983" s="185">
        <f t="shared" si="89"/>
        <v>0</v>
      </c>
      <c r="F983" s="185"/>
      <c r="G983" s="185">
        <f t="shared" si="90"/>
        <v>0</v>
      </c>
      <c r="H983" s="186">
        <f t="shared" si="91"/>
        <v>0</v>
      </c>
      <c r="I983" s="197">
        <f>SUMIFS('SAGE IMPORT'!Y:Y,'SAGE IMPORT'!A:A,'SLAB-ROWS'!G983,'SAGE IMPORT'!B:B,'SLAB-ROWS'!H983,'SAGE IMPORT'!C:C,'SLAB-ROWS'!A983)</f>
        <v>0</v>
      </c>
      <c r="J983" s="198">
        <f>SUMIFS('SAGE IMPORT'!K:K,'SAGE IMPORT'!A:A,'SLAB-ROWS'!G983,'SAGE IMPORT'!B:B,'SLAB-ROWS'!H983,'SAGE IMPORT'!C:C,'SLAB-ROWS'!A983)</f>
        <v>0</v>
      </c>
      <c r="K983" s="199">
        <f>SUMIFS('SAGE IMPORT'!Q:Q,'SAGE IMPORT'!A:A,'SLAB-ROWS'!G983,'SAGE IMPORT'!B:B,'SLAB-ROWS'!H983,'SAGE IMPORT'!C:C,'SLAB-ROWS'!A983)</f>
        <v>0</v>
      </c>
      <c r="L983" s="199" t="s">
        <v>354</v>
      </c>
      <c r="M983" s="205">
        <f>SUMIFS('SAGE IMPORT'!E:E,'SAGE IMPORT'!A:A,'SLAB-ROWS'!G983,'SAGE IMPORT'!B:B,'SLAB-ROWS'!H983,'SAGE IMPORT'!C:C,'SLAB-ROWS'!A983)</f>
        <v>0</v>
      </c>
      <c r="N983" s="199" t="s">
        <v>354</v>
      </c>
    </row>
    <row r="984" spans="1:14" x14ac:dyDescent="0.2">
      <c r="A984" s="183" t="s">
        <v>102</v>
      </c>
      <c r="B984" s="184" t="s">
        <v>108</v>
      </c>
      <c r="C984" s="184"/>
      <c r="D984" s="185" t="str">
        <f t="shared" si="88"/>
        <v>****</v>
      </c>
      <c r="E984" s="185">
        <f t="shared" si="89"/>
        <v>0</v>
      </c>
      <c r="F984" s="185"/>
      <c r="G984" s="185">
        <f t="shared" si="90"/>
        <v>0</v>
      </c>
      <c r="H984" s="186">
        <f t="shared" si="91"/>
        <v>0</v>
      </c>
      <c r="I984" s="197">
        <f>SUMIFS('SAGE IMPORT'!Y:Y,'SAGE IMPORT'!A:A,'SLAB-ROWS'!G984,'SAGE IMPORT'!B:B,'SLAB-ROWS'!H984,'SAGE IMPORT'!C:C,'SLAB-ROWS'!A984)</f>
        <v>0</v>
      </c>
      <c r="J984" s="198">
        <f>SUMIFS('SAGE IMPORT'!K:K,'SAGE IMPORT'!A:A,'SLAB-ROWS'!G984,'SAGE IMPORT'!B:B,'SLAB-ROWS'!H984,'SAGE IMPORT'!C:C,'SLAB-ROWS'!A984)</f>
        <v>0</v>
      </c>
      <c r="K984" s="199">
        <f>SUMIFS('SAGE IMPORT'!Q:Q,'SAGE IMPORT'!A:A,'SLAB-ROWS'!G984,'SAGE IMPORT'!B:B,'SLAB-ROWS'!H984,'SAGE IMPORT'!C:C,'SLAB-ROWS'!A984)</f>
        <v>0</v>
      </c>
      <c r="L984" s="199" t="s">
        <v>395</v>
      </c>
      <c r="M984" s="205">
        <f>SUMIFS('SAGE IMPORT'!E:E,'SAGE IMPORT'!A:A,'SLAB-ROWS'!G984,'SAGE IMPORT'!B:B,'SLAB-ROWS'!H984,'SAGE IMPORT'!C:C,'SLAB-ROWS'!A984)</f>
        <v>0</v>
      </c>
      <c r="N984" s="199" t="s">
        <v>395</v>
      </c>
    </row>
    <row r="985" spans="1:14" x14ac:dyDescent="0.2">
      <c r="A985" s="183" t="s">
        <v>103</v>
      </c>
      <c r="B985" s="184" t="s">
        <v>110</v>
      </c>
      <c r="C985" s="184"/>
      <c r="D985" s="185" t="str">
        <f t="shared" si="88"/>
        <v>****</v>
      </c>
      <c r="E985" s="185">
        <f t="shared" si="89"/>
        <v>0</v>
      </c>
      <c r="F985" s="185"/>
      <c r="G985" s="185">
        <f t="shared" si="90"/>
        <v>0</v>
      </c>
      <c r="H985" s="186">
        <f t="shared" si="91"/>
        <v>0</v>
      </c>
      <c r="I985" s="197">
        <f>SUMIFS('SAGE IMPORT'!Y:Y,'SAGE IMPORT'!A:A,'SLAB-ROWS'!G985,'SAGE IMPORT'!B:B,'SLAB-ROWS'!H985,'SAGE IMPORT'!C:C,'SLAB-ROWS'!A985)</f>
        <v>0</v>
      </c>
      <c r="J985" s="198">
        <f>SUMIFS('SAGE IMPORT'!K:K,'SAGE IMPORT'!A:A,'SLAB-ROWS'!G985,'SAGE IMPORT'!B:B,'SLAB-ROWS'!H985,'SAGE IMPORT'!C:C,'SLAB-ROWS'!A985)</f>
        <v>0</v>
      </c>
      <c r="K985" s="199">
        <f>SUMIFS('SAGE IMPORT'!Q:Q,'SAGE IMPORT'!A:A,'SLAB-ROWS'!G985,'SAGE IMPORT'!B:B,'SLAB-ROWS'!H985,'SAGE IMPORT'!C:C,'SLAB-ROWS'!A985)</f>
        <v>0</v>
      </c>
      <c r="L985" s="199" t="s">
        <v>395</v>
      </c>
      <c r="M985" s="205">
        <f>SUMIFS('SAGE IMPORT'!E:E,'SAGE IMPORT'!A:A,'SLAB-ROWS'!G985,'SAGE IMPORT'!B:B,'SLAB-ROWS'!H985,'SAGE IMPORT'!C:C,'SLAB-ROWS'!A985)</f>
        <v>0</v>
      </c>
      <c r="N985" s="199" t="s">
        <v>395</v>
      </c>
    </row>
    <row r="986" spans="1:14" x14ac:dyDescent="0.2">
      <c r="A986" s="183" t="s">
        <v>104</v>
      </c>
      <c r="B986" s="184" t="s">
        <v>109</v>
      </c>
      <c r="C986" s="184"/>
      <c r="D986" s="185" t="str">
        <f t="shared" si="88"/>
        <v>****</v>
      </c>
      <c r="E986" s="185">
        <f t="shared" si="89"/>
        <v>0</v>
      </c>
      <c r="F986" s="185"/>
      <c r="G986" s="185">
        <f t="shared" si="90"/>
        <v>0</v>
      </c>
      <c r="H986" s="186">
        <f t="shared" si="91"/>
        <v>0</v>
      </c>
      <c r="I986" s="197">
        <f>SUMIFS('SAGE IMPORT'!Y:Y,'SAGE IMPORT'!A:A,'SLAB-ROWS'!G986,'SAGE IMPORT'!B:B,'SLAB-ROWS'!H986,'SAGE IMPORT'!C:C,'SLAB-ROWS'!A986)</f>
        <v>0</v>
      </c>
      <c r="J986" s="198">
        <f>SUMIFS('SAGE IMPORT'!K:K,'SAGE IMPORT'!A:A,'SLAB-ROWS'!G986,'SAGE IMPORT'!B:B,'SLAB-ROWS'!H986,'SAGE IMPORT'!C:C,'SLAB-ROWS'!A986)</f>
        <v>0</v>
      </c>
      <c r="K986" s="199">
        <f>SUMIFS('SAGE IMPORT'!Q:Q,'SAGE IMPORT'!A:A,'SLAB-ROWS'!G986,'SAGE IMPORT'!B:B,'SLAB-ROWS'!H986,'SAGE IMPORT'!C:C,'SLAB-ROWS'!A986)</f>
        <v>0</v>
      </c>
      <c r="L986" s="199" t="s">
        <v>354</v>
      </c>
      <c r="M986" s="205">
        <f>SUMIFS('SAGE IMPORT'!E:E,'SAGE IMPORT'!A:A,'SLAB-ROWS'!G986,'SAGE IMPORT'!B:B,'SLAB-ROWS'!H986,'SAGE IMPORT'!C:C,'SLAB-ROWS'!A986)</f>
        <v>0</v>
      </c>
      <c r="N986" s="199" t="s">
        <v>354</v>
      </c>
    </row>
    <row r="987" spans="1:14" x14ac:dyDescent="0.2">
      <c r="A987" s="183"/>
      <c r="B987" s="184"/>
      <c r="C987" s="184"/>
      <c r="D987" s="185" t="str">
        <f t="shared" si="88"/>
        <v>****</v>
      </c>
      <c r="E987" s="185">
        <f t="shared" si="89"/>
        <v>0</v>
      </c>
      <c r="F987" s="185"/>
      <c r="G987" s="185">
        <f t="shared" si="90"/>
        <v>0</v>
      </c>
      <c r="H987" s="186">
        <f t="shared" si="91"/>
        <v>0</v>
      </c>
      <c r="I987" s="197">
        <f>SUMIFS('SAGE IMPORT'!Y:Y,'SAGE IMPORT'!A:A,'SLAB-ROWS'!G987,'SAGE IMPORT'!B:B,'SLAB-ROWS'!H987,'SAGE IMPORT'!C:C,'SLAB-ROWS'!A987)</f>
        <v>0</v>
      </c>
      <c r="J987" s="198">
        <f>SUMIFS('SAGE IMPORT'!K:K,'SAGE IMPORT'!A:A,'SLAB-ROWS'!G987,'SAGE IMPORT'!B:B,'SLAB-ROWS'!H987,'SAGE IMPORT'!C:C,'SLAB-ROWS'!A987)</f>
        <v>0</v>
      </c>
      <c r="K987" s="199">
        <f>SUMIFS('SAGE IMPORT'!Q:Q,'SAGE IMPORT'!A:A,'SLAB-ROWS'!G987,'SAGE IMPORT'!B:B,'SLAB-ROWS'!H987,'SAGE IMPORT'!C:C,'SLAB-ROWS'!A987)</f>
        <v>0</v>
      </c>
      <c r="L987" s="199"/>
      <c r="M987" s="205">
        <f>SUMIFS('SAGE IMPORT'!E:E,'SAGE IMPORT'!A:A,'SLAB-ROWS'!G987,'SAGE IMPORT'!B:B,'SLAB-ROWS'!H987,'SAGE IMPORT'!C:C,'SLAB-ROWS'!A987)</f>
        <v>0</v>
      </c>
      <c r="N987" s="199"/>
    </row>
    <row r="988" spans="1:14" x14ac:dyDescent="0.2">
      <c r="A988" s="183" t="s">
        <v>24</v>
      </c>
      <c r="B988" s="184" t="s">
        <v>68</v>
      </c>
      <c r="C988" s="184"/>
      <c r="D988" s="185" t="str">
        <f t="shared" si="88"/>
        <v>****</v>
      </c>
      <c r="E988" s="185">
        <f t="shared" si="89"/>
        <v>0</v>
      </c>
      <c r="F988" s="185"/>
      <c r="G988" s="185">
        <f t="shared" si="90"/>
        <v>0</v>
      </c>
      <c r="H988" s="186">
        <f t="shared" si="91"/>
        <v>0</v>
      </c>
      <c r="I988" s="197">
        <f>SUMIFS('SAGE IMPORT'!Y:Y,'SAGE IMPORT'!A:A,'SLAB-ROWS'!G988,'SAGE IMPORT'!B:B,'SLAB-ROWS'!H988,'SAGE IMPORT'!C:C,'SLAB-ROWS'!A988)</f>
        <v>0</v>
      </c>
      <c r="J988" s="198">
        <f>SUMIFS('SAGE IMPORT'!K:K,'SAGE IMPORT'!A:A,'SLAB-ROWS'!G988,'SAGE IMPORT'!B:B,'SLAB-ROWS'!H988,'SAGE IMPORT'!C:C,'SLAB-ROWS'!A988)</f>
        <v>0</v>
      </c>
      <c r="K988" s="199">
        <f>SUMIFS('SAGE IMPORT'!Q:Q,'SAGE IMPORT'!A:A,'SLAB-ROWS'!G988,'SAGE IMPORT'!B:B,'SLAB-ROWS'!H988,'SAGE IMPORT'!C:C,'SLAB-ROWS'!A988)</f>
        <v>0</v>
      </c>
      <c r="L988" s="199" t="s">
        <v>392</v>
      </c>
      <c r="M988" s="205">
        <f>SUMIFS('SAGE IMPORT'!E:E,'SAGE IMPORT'!A:A,'SLAB-ROWS'!G988,'SAGE IMPORT'!B:B,'SLAB-ROWS'!H988,'SAGE IMPORT'!C:C,'SLAB-ROWS'!A988)</f>
        <v>0</v>
      </c>
      <c r="N988" s="199" t="s">
        <v>392</v>
      </c>
    </row>
    <row r="989" spans="1:14" x14ac:dyDescent="0.2">
      <c r="A989" s="183" t="s">
        <v>93</v>
      </c>
      <c r="B989" s="184" t="s">
        <v>86</v>
      </c>
      <c r="C989" s="184"/>
      <c r="D989" s="185" t="str">
        <f t="shared" si="88"/>
        <v>****</v>
      </c>
      <c r="E989" s="185">
        <f t="shared" si="89"/>
        <v>0</v>
      </c>
      <c r="F989" s="185"/>
      <c r="G989" s="185">
        <f t="shared" si="90"/>
        <v>0</v>
      </c>
      <c r="H989" s="186">
        <f t="shared" si="91"/>
        <v>0</v>
      </c>
      <c r="I989" s="197">
        <f>SUMIFS('SAGE IMPORT'!Y:Y,'SAGE IMPORT'!A:A,'SLAB-ROWS'!G989,'SAGE IMPORT'!B:B,'SLAB-ROWS'!H989,'SAGE IMPORT'!C:C,'SLAB-ROWS'!A989)</f>
        <v>0</v>
      </c>
      <c r="J989" s="198">
        <f>SUMIFS('SAGE IMPORT'!K:K,'SAGE IMPORT'!A:A,'SLAB-ROWS'!G989,'SAGE IMPORT'!B:B,'SLAB-ROWS'!H989,'SAGE IMPORT'!C:C,'SLAB-ROWS'!A989)</f>
        <v>0</v>
      </c>
      <c r="K989" s="199">
        <f>SUMIFS('SAGE IMPORT'!Q:Q,'SAGE IMPORT'!A:A,'SLAB-ROWS'!G989,'SAGE IMPORT'!B:B,'SLAB-ROWS'!H989,'SAGE IMPORT'!C:C,'SLAB-ROWS'!A989)</f>
        <v>0</v>
      </c>
      <c r="L989" s="199" t="s">
        <v>392</v>
      </c>
      <c r="M989" s="205">
        <f>SUMIFS('SAGE IMPORT'!E:E,'SAGE IMPORT'!A:A,'SLAB-ROWS'!G989,'SAGE IMPORT'!B:B,'SLAB-ROWS'!H989,'SAGE IMPORT'!C:C,'SLAB-ROWS'!A989)</f>
        <v>0</v>
      </c>
      <c r="N989" s="199" t="s">
        <v>392</v>
      </c>
    </row>
    <row r="990" spans="1:14" x14ac:dyDescent="0.2">
      <c r="A990" s="183" t="s">
        <v>94</v>
      </c>
      <c r="B990" s="184" t="s">
        <v>87</v>
      </c>
      <c r="C990" s="184"/>
      <c r="D990" s="185" t="str">
        <f t="shared" si="88"/>
        <v>****</v>
      </c>
      <c r="E990" s="185">
        <f t="shared" si="89"/>
        <v>0</v>
      </c>
      <c r="F990" s="185"/>
      <c r="G990" s="185">
        <f t="shared" si="90"/>
        <v>0</v>
      </c>
      <c r="H990" s="186">
        <f t="shared" si="91"/>
        <v>0</v>
      </c>
      <c r="I990" s="197">
        <f>SUMIFS('SAGE IMPORT'!Y:Y,'SAGE IMPORT'!A:A,'SLAB-ROWS'!G990,'SAGE IMPORT'!B:B,'SLAB-ROWS'!H990,'SAGE IMPORT'!C:C,'SLAB-ROWS'!A990)</f>
        <v>0</v>
      </c>
      <c r="J990" s="198">
        <f>SUMIFS('SAGE IMPORT'!K:K,'SAGE IMPORT'!A:A,'SLAB-ROWS'!G990,'SAGE IMPORT'!B:B,'SLAB-ROWS'!H990,'SAGE IMPORT'!C:C,'SLAB-ROWS'!A990)</f>
        <v>0</v>
      </c>
      <c r="K990" s="199">
        <f>SUMIFS('SAGE IMPORT'!Q:Q,'SAGE IMPORT'!A:A,'SLAB-ROWS'!G990,'SAGE IMPORT'!B:B,'SLAB-ROWS'!H990,'SAGE IMPORT'!C:C,'SLAB-ROWS'!A990)</f>
        <v>0</v>
      </c>
      <c r="L990" s="199" t="s">
        <v>392</v>
      </c>
      <c r="M990" s="205">
        <f>SUMIFS('SAGE IMPORT'!E:E,'SAGE IMPORT'!A:A,'SLAB-ROWS'!G990,'SAGE IMPORT'!B:B,'SLAB-ROWS'!H990,'SAGE IMPORT'!C:C,'SLAB-ROWS'!A990)</f>
        <v>0</v>
      </c>
      <c r="N990" s="199" t="s">
        <v>392</v>
      </c>
    </row>
    <row r="991" spans="1:14" x14ac:dyDescent="0.2">
      <c r="A991" s="183" t="s">
        <v>95</v>
      </c>
      <c r="B991" s="184" t="s">
        <v>88</v>
      </c>
      <c r="C991" s="184"/>
      <c r="D991" s="185" t="str">
        <f t="shared" si="88"/>
        <v>****</v>
      </c>
      <c r="E991" s="185">
        <f t="shared" si="89"/>
        <v>0</v>
      </c>
      <c r="F991" s="185"/>
      <c r="G991" s="185">
        <f t="shared" si="90"/>
        <v>0</v>
      </c>
      <c r="H991" s="186">
        <f t="shared" si="91"/>
        <v>0</v>
      </c>
      <c r="I991" s="197">
        <f>SUMIFS('SAGE IMPORT'!Y:Y,'SAGE IMPORT'!A:A,'SLAB-ROWS'!G991,'SAGE IMPORT'!B:B,'SLAB-ROWS'!H991,'SAGE IMPORT'!C:C,'SLAB-ROWS'!A991)</f>
        <v>0</v>
      </c>
      <c r="J991" s="198">
        <f>SUMIFS('SAGE IMPORT'!K:K,'SAGE IMPORT'!A:A,'SLAB-ROWS'!G991,'SAGE IMPORT'!B:B,'SLAB-ROWS'!H991,'SAGE IMPORT'!C:C,'SLAB-ROWS'!A991)</f>
        <v>0</v>
      </c>
      <c r="K991" s="199">
        <f>SUMIFS('SAGE IMPORT'!Q:Q,'SAGE IMPORT'!A:A,'SLAB-ROWS'!G991,'SAGE IMPORT'!B:B,'SLAB-ROWS'!H991,'SAGE IMPORT'!C:C,'SLAB-ROWS'!A991)</f>
        <v>0</v>
      </c>
      <c r="L991" s="199" t="s">
        <v>393</v>
      </c>
      <c r="M991" s="205">
        <f>SUMIFS('SAGE IMPORT'!E:E,'SAGE IMPORT'!A:A,'SLAB-ROWS'!G991,'SAGE IMPORT'!B:B,'SLAB-ROWS'!H991,'SAGE IMPORT'!C:C,'SLAB-ROWS'!A991)</f>
        <v>0</v>
      </c>
      <c r="N991" s="199" t="s">
        <v>393</v>
      </c>
    </row>
    <row r="992" spans="1:14" x14ac:dyDescent="0.2">
      <c r="A992" s="183" t="s">
        <v>96</v>
      </c>
      <c r="B992" s="184" t="s">
        <v>89</v>
      </c>
      <c r="C992" s="184"/>
      <c r="D992" s="185" t="str">
        <f t="shared" si="88"/>
        <v>****</v>
      </c>
      <c r="E992" s="185">
        <f t="shared" si="89"/>
        <v>0</v>
      </c>
      <c r="F992" s="185"/>
      <c r="G992" s="185">
        <f t="shared" si="90"/>
        <v>0</v>
      </c>
      <c r="H992" s="186">
        <f t="shared" si="91"/>
        <v>0</v>
      </c>
      <c r="I992" s="197">
        <f>SUMIFS('SAGE IMPORT'!Y:Y,'SAGE IMPORT'!A:A,'SLAB-ROWS'!G992,'SAGE IMPORT'!B:B,'SLAB-ROWS'!H992,'SAGE IMPORT'!C:C,'SLAB-ROWS'!A992)</f>
        <v>0</v>
      </c>
      <c r="J992" s="198">
        <f>SUMIFS('SAGE IMPORT'!K:K,'SAGE IMPORT'!A:A,'SLAB-ROWS'!G992,'SAGE IMPORT'!B:B,'SLAB-ROWS'!H992,'SAGE IMPORT'!C:C,'SLAB-ROWS'!A992)</f>
        <v>0</v>
      </c>
      <c r="K992" s="199">
        <f>SUMIFS('SAGE IMPORT'!Q:Q,'SAGE IMPORT'!A:A,'SLAB-ROWS'!G992,'SAGE IMPORT'!B:B,'SLAB-ROWS'!H992,'SAGE IMPORT'!C:C,'SLAB-ROWS'!A992)</f>
        <v>0</v>
      </c>
      <c r="L992" s="199" t="s">
        <v>396</v>
      </c>
      <c r="M992" s="205">
        <f>SUMIFS('SAGE IMPORT'!E:E,'SAGE IMPORT'!A:A,'SLAB-ROWS'!G992,'SAGE IMPORT'!B:B,'SLAB-ROWS'!H992,'SAGE IMPORT'!C:C,'SLAB-ROWS'!A992)</f>
        <v>0</v>
      </c>
      <c r="N992" s="199" t="s">
        <v>396</v>
      </c>
    </row>
    <row r="993" spans="1:14" x14ac:dyDescent="0.2">
      <c r="A993" s="183" t="s">
        <v>97</v>
      </c>
      <c r="B993" s="184" t="s">
        <v>90</v>
      </c>
      <c r="C993" s="184"/>
      <c r="D993" s="185" t="str">
        <f t="shared" si="88"/>
        <v>****</v>
      </c>
      <c r="E993" s="185">
        <f t="shared" si="89"/>
        <v>0</v>
      </c>
      <c r="F993" s="185"/>
      <c r="G993" s="185">
        <f t="shared" si="90"/>
        <v>0</v>
      </c>
      <c r="H993" s="186">
        <f t="shared" si="91"/>
        <v>0</v>
      </c>
      <c r="I993" s="197">
        <f>SUMIFS('SAGE IMPORT'!Y:Y,'SAGE IMPORT'!A:A,'SLAB-ROWS'!G993,'SAGE IMPORT'!B:B,'SLAB-ROWS'!H993,'SAGE IMPORT'!C:C,'SLAB-ROWS'!A993)</f>
        <v>0</v>
      </c>
      <c r="J993" s="198">
        <f>SUMIFS('SAGE IMPORT'!K:K,'SAGE IMPORT'!A:A,'SLAB-ROWS'!G993,'SAGE IMPORT'!B:B,'SLAB-ROWS'!H993,'SAGE IMPORT'!C:C,'SLAB-ROWS'!A993)</f>
        <v>0</v>
      </c>
      <c r="K993" s="199">
        <f>SUMIFS('SAGE IMPORT'!Q:Q,'SAGE IMPORT'!A:A,'SLAB-ROWS'!G993,'SAGE IMPORT'!B:B,'SLAB-ROWS'!H993,'SAGE IMPORT'!C:C,'SLAB-ROWS'!A993)</f>
        <v>0</v>
      </c>
      <c r="L993" s="199" t="s">
        <v>396</v>
      </c>
      <c r="M993" s="205">
        <f>SUMIFS('SAGE IMPORT'!E:E,'SAGE IMPORT'!A:A,'SLAB-ROWS'!G993,'SAGE IMPORT'!B:B,'SLAB-ROWS'!H993,'SAGE IMPORT'!C:C,'SLAB-ROWS'!A993)</f>
        <v>0</v>
      </c>
      <c r="N993" s="199" t="s">
        <v>396</v>
      </c>
    </row>
    <row r="994" spans="1:14" x14ac:dyDescent="0.2">
      <c r="A994" s="183" t="s">
        <v>98</v>
      </c>
      <c r="B994" s="184" t="s">
        <v>91</v>
      </c>
      <c r="C994" s="184"/>
      <c r="D994" s="185" t="str">
        <f t="shared" si="88"/>
        <v>****</v>
      </c>
      <c r="E994" s="185">
        <f t="shared" si="89"/>
        <v>0</v>
      </c>
      <c r="F994" s="185"/>
      <c r="G994" s="185">
        <f t="shared" si="90"/>
        <v>0</v>
      </c>
      <c r="H994" s="186">
        <f t="shared" si="91"/>
        <v>0</v>
      </c>
      <c r="I994" s="197">
        <f>SUMIFS('SAGE IMPORT'!Y:Y,'SAGE IMPORT'!A:A,'SLAB-ROWS'!G994,'SAGE IMPORT'!B:B,'SLAB-ROWS'!H994,'SAGE IMPORT'!C:C,'SLAB-ROWS'!A994)</f>
        <v>0</v>
      </c>
      <c r="J994" s="198">
        <f>SUMIFS('SAGE IMPORT'!K:K,'SAGE IMPORT'!A:A,'SLAB-ROWS'!G994,'SAGE IMPORT'!B:B,'SLAB-ROWS'!H994,'SAGE IMPORT'!C:C,'SLAB-ROWS'!A994)</f>
        <v>0</v>
      </c>
      <c r="K994" s="199">
        <f>SUMIFS('SAGE IMPORT'!Q:Q,'SAGE IMPORT'!A:A,'SLAB-ROWS'!G994,'SAGE IMPORT'!B:B,'SLAB-ROWS'!H994,'SAGE IMPORT'!C:C,'SLAB-ROWS'!A994)</f>
        <v>0</v>
      </c>
      <c r="L994" s="199" t="s">
        <v>393</v>
      </c>
      <c r="M994" s="205">
        <f>SUMIFS('SAGE IMPORT'!E:E,'SAGE IMPORT'!A:A,'SLAB-ROWS'!G994,'SAGE IMPORT'!B:B,'SLAB-ROWS'!H994,'SAGE IMPORT'!C:C,'SLAB-ROWS'!A994)</f>
        <v>0</v>
      </c>
      <c r="N994" s="199" t="s">
        <v>393</v>
      </c>
    </row>
    <row r="995" spans="1:14" x14ac:dyDescent="0.2">
      <c r="A995" s="183" t="s">
        <v>99</v>
      </c>
      <c r="B995" s="184" t="s">
        <v>92</v>
      </c>
      <c r="C995" s="184"/>
      <c r="D995" s="185" t="str">
        <f t="shared" si="88"/>
        <v>****</v>
      </c>
      <c r="E995" s="185">
        <f t="shared" si="89"/>
        <v>0</v>
      </c>
      <c r="F995" s="185"/>
      <c r="G995" s="185">
        <f t="shared" si="90"/>
        <v>0</v>
      </c>
      <c r="H995" s="186">
        <f t="shared" si="91"/>
        <v>0</v>
      </c>
      <c r="I995" s="197">
        <f>SUMIFS('SAGE IMPORT'!Y:Y,'SAGE IMPORT'!A:A,'SLAB-ROWS'!G995,'SAGE IMPORT'!B:B,'SLAB-ROWS'!H995,'SAGE IMPORT'!C:C,'SLAB-ROWS'!A995)</f>
        <v>0</v>
      </c>
      <c r="J995" s="198">
        <f>SUMIFS('SAGE IMPORT'!K:K,'SAGE IMPORT'!A:A,'SLAB-ROWS'!G995,'SAGE IMPORT'!B:B,'SLAB-ROWS'!H995,'SAGE IMPORT'!C:C,'SLAB-ROWS'!A995)</f>
        <v>0</v>
      </c>
      <c r="K995" s="199">
        <f>SUMIFS('SAGE IMPORT'!Q:Q,'SAGE IMPORT'!A:A,'SLAB-ROWS'!G995,'SAGE IMPORT'!B:B,'SLAB-ROWS'!H995,'SAGE IMPORT'!C:C,'SLAB-ROWS'!A995)</f>
        <v>0</v>
      </c>
      <c r="L995" s="199" t="s">
        <v>393</v>
      </c>
      <c r="M995" s="205">
        <f>SUMIFS('SAGE IMPORT'!E:E,'SAGE IMPORT'!A:A,'SLAB-ROWS'!G995,'SAGE IMPORT'!B:B,'SLAB-ROWS'!H995,'SAGE IMPORT'!C:C,'SLAB-ROWS'!A995)</f>
        <v>0</v>
      </c>
      <c r="N995" s="199" t="s">
        <v>393</v>
      </c>
    </row>
    <row r="996" spans="1:14" x14ac:dyDescent="0.2">
      <c r="A996" s="183" t="s">
        <v>25</v>
      </c>
      <c r="B996" s="184" t="s">
        <v>59</v>
      </c>
      <c r="C996" s="184"/>
      <c r="D996" s="185" t="str">
        <f t="shared" si="88"/>
        <v>****</v>
      </c>
      <c r="E996" s="185">
        <f t="shared" si="89"/>
        <v>0</v>
      </c>
      <c r="F996" s="185"/>
      <c r="G996" s="185">
        <f t="shared" si="90"/>
        <v>0</v>
      </c>
      <c r="H996" s="186">
        <f t="shared" si="91"/>
        <v>0</v>
      </c>
      <c r="I996" s="197">
        <f>SUMIFS('SAGE IMPORT'!Y:Y,'SAGE IMPORT'!A:A,'SLAB-ROWS'!G996,'SAGE IMPORT'!B:B,'SLAB-ROWS'!H996,'SAGE IMPORT'!C:C,'SLAB-ROWS'!A996)</f>
        <v>0</v>
      </c>
      <c r="J996" s="198">
        <f>SUMIFS('SAGE IMPORT'!K:K,'SAGE IMPORT'!A:A,'SLAB-ROWS'!G996,'SAGE IMPORT'!B:B,'SLAB-ROWS'!H996,'SAGE IMPORT'!C:C,'SLAB-ROWS'!A996)</f>
        <v>0</v>
      </c>
      <c r="K996" s="199">
        <f>SUMIFS('SAGE IMPORT'!Q:Q,'SAGE IMPORT'!A:A,'SLAB-ROWS'!G996,'SAGE IMPORT'!B:B,'SLAB-ROWS'!H996,'SAGE IMPORT'!C:C,'SLAB-ROWS'!A996)</f>
        <v>0</v>
      </c>
      <c r="L996" s="199" t="s">
        <v>397</v>
      </c>
      <c r="M996" s="205">
        <f>SUMIFS('SAGE IMPORT'!E:E,'SAGE IMPORT'!A:A,'SLAB-ROWS'!G996,'SAGE IMPORT'!B:B,'SLAB-ROWS'!H996,'SAGE IMPORT'!C:C,'SLAB-ROWS'!A996)</f>
        <v>0</v>
      </c>
      <c r="N996" s="199" t="s">
        <v>397</v>
      </c>
    </row>
    <row r="997" spans="1:14" x14ac:dyDescent="0.2">
      <c r="A997" s="183" t="s">
        <v>26</v>
      </c>
      <c r="B997" s="184" t="s">
        <v>60</v>
      </c>
      <c r="C997" s="184"/>
      <c r="D997" s="185" t="str">
        <f t="shared" si="88"/>
        <v>****</v>
      </c>
      <c r="E997" s="185">
        <f t="shared" si="89"/>
        <v>0</v>
      </c>
      <c r="F997" s="185"/>
      <c r="G997" s="185">
        <f t="shared" si="90"/>
        <v>0</v>
      </c>
      <c r="H997" s="186">
        <f t="shared" si="91"/>
        <v>0</v>
      </c>
      <c r="I997" s="197">
        <f>SUMIFS('SAGE IMPORT'!Y:Y,'SAGE IMPORT'!A:A,'SLAB-ROWS'!G997,'SAGE IMPORT'!B:B,'SLAB-ROWS'!H997,'SAGE IMPORT'!C:C,'SLAB-ROWS'!A997)</f>
        <v>0</v>
      </c>
      <c r="J997" s="198">
        <f>SUMIFS('SAGE IMPORT'!K:K,'SAGE IMPORT'!A:A,'SLAB-ROWS'!G997,'SAGE IMPORT'!B:B,'SLAB-ROWS'!H997,'SAGE IMPORT'!C:C,'SLAB-ROWS'!A997)</f>
        <v>0</v>
      </c>
      <c r="K997" s="199">
        <f>SUMIFS('SAGE IMPORT'!Q:Q,'SAGE IMPORT'!A:A,'SLAB-ROWS'!G997,'SAGE IMPORT'!B:B,'SLAB-ROWS'!H997,'SAGE IMPORT'!C:C,'SLAB-ROWS'!A997)</f>
        <v>0</v>
      </c>
      <c r="L997" s="199" t="s">
        <v>354</v>
      </c>
      <c r="M997" s="205">
        <f>SUMIFS('SAGE IMPORT'!E:E,'SAGE IMPORT'!A:A,'SLAB-ROWS'!G997,'SAGE IMPORT'!B:B,'SLAB-ROWS'!H997,'SAGE IMPORT'!C:C,'SLAB-ROWS'!A997)</f>
        <v>0</v>
      </c>
      <c r="N997" s="199" t="s">
        <v>354</v>
      </c>
    </row>
    <row r="998" spans="1:14" x14ac:dyDescent="0.2">
      <c r="A998" s="183"/>
      <c r="B998" s="184"/>
      <c r="C998" s="184"/>
      <c r="D998" s="185" t="str">
        <f t="shared" si="88"/>
        <v>****</v>
      </c>
      <c r="E998" s="185">
        <f t="shared" si="89"/>
        <v>0</v>
      </c>
      <c r="F998" s="185"/>
      <c r="G998" s="185">
        <f t="shared" si="90"/>
        <v>0</v>
      </c>
      <c r="H998" s="186">
        <f t="shared" si="91"/>
        <v>0</v>
      </c>
      <c r="I998" s="197">
        <f>SUMIFS('SAGE IMPORT'!Y:Y,'SAGE IMPORT'!A:A,'SLAB-ROWS'!G998,'SAGE IMPORT'!B:B,'SLAB-ROWS'!H998,'SAGE IMPORT'!C:C,'SLAB-ROWS'!A998)</f>
        <v>0</v>
      </c>
      <c r="J998" s="198">
        <f>SUMIFS('SAGE IMPORT'!K:K,'SAGE IMPORT'!A:A,'SLAB-ROWS'!G998,'SAGE IMPORT'!B:B,'SLAB-ROWS'!H998,'SAGE IMPORT'!C:C,'SLAB-ROWS'!A998)</f>
        <v>0</v>
      </c>
      <c r="K998" s="199">
        <f>SUMIFS('SAGE IMPORT'!Q:Q,'SAGE IMPORT'!A:A,'SLAB-ROWS'!G998,'SAGE IMPORT'!B:B,'SLAB-ROWS'!H998,'SAGE IMPORT'!C:C,'SLAB-ROWS'!A998)</f>
        <v>0</v>
      </c>
      <c r="L998" s="199"/>
      <c r="M998" s="205">
        <f>SUMIFS('SAGE IMPORT'!E:E,'SAGE IMPORT'!A:A,'SLAB-ROWS'!G998,'SAGE IMPORT'!B:B,'SLAB-ROWS'!H998,'SAGE IMPORT'!C:C,'SLAB-ROWS'!A998)</f>
        <v>0</v>
      </c>
      <c r="N998" s="199"/>
    </row>
    <row r="999" spans="1:14" x14ac:dyDescent="0.2">
      <c r="A999" s="183" t="s">
        <v>27</v>
      </c>
      <c r="B999" s="184" t="s">
        <v>28</v>
      </c>
      <c r="C999" s="184"/>
      <c r="D999" s="185" t="str">
        <f t="shared" si="88"/>
        <v>****</v>
      </c>
      <c r="E999" s="185">
        <f t="shared" si="89"/>
        <v>0</v>
      </c>
      <c r="F999" s="185"/>
      <c r="G999" s="185">
        <f t="shared" si="90"/>
        <v>0</v>
      </c>
      <c r="H999" s="186">
        <f t="shared" si="91"/>
        <v>0</v>
      </c>
      <c r="I999" s="197">
        <f>SUMIFS('SAGE IMPORT'!Y:Y,'SAGE IMPORT'!A:A,'SLAB-ROWS'!G999,'SAGE IMPORT'!B:B,'SLAB-ROWS'!H999,'SAGE IMPORT'!C:C,'SLAB-ROWS'!A999)</f>
        <v>0</v>
      </c>
      <c r="J999" s="198">
        <f>SUMIFS('SAGE IMPORT'!K:K,'SAGE IMPORT'!A:A,'SLAB-ROWS'!G999,'SAGE IMPORT'!B:B,'SLAB-ROWS'!H999,'SAGE IMPORT'!C:C,'SLAB-ROWS'!A999)</f>
        <v>0</v>
      </c>
      <c r="K999" s="199">
        <f>SUMIFS('SAGE IMPORT'!Q:Q,'SAGE IMPORT'!A:A,'SLAB-ROWS'!G999,'SAGE IMPORT'!B:B,'SLAB-ROWS'!H999,'SAGE IMPORT'!C:C,'SLAB-ROWS'!A999)</f>
        <v>0</v>
      </c>
      <c r="L999" s="199" t="s">
        <v>391</v>
      </c>
      <c r="M999" s="205">
        <f>SUMIFS('SAGE IMPORT'!E:E,'SAGE IMPORT'!A:A,'SLAB-ROWS'!G999,'SAGE IMPORT'!B:B,'SLAB-ROWS'!H999,'SAGE IMPORT'!C:C,'SLAB-ROWS'!A999)</f>
        <v>0</v>
      </c>
      <c r="N999" s="199" t="s">
        <v>391</v>
      </c>
    </row>
    <row r="1000" spans="1:14" x14ac:dyDescent="0.2">
      <c r="A1000" s="183" t="s">
        <v>111</v>
      </c>
      <c r="B1000" s="184" t="s">
        <v>112</v>
      </c>
      <c r="C1000" s="184"/>
      <c r="D1000" s="185" t="str">
        <f t="shared" si="88"/>
        <v>****</v>
      </c>
      <c r="E1000" s="185">
        <f t="shared" si="89"/>
        <v>0</v>
      </c>
      <c r="F1000" s="185"/>
      <c r="G1000" s="185">
        <f t="shared" si="90"/>
        <v>0</v>
      </c>
      <c r="H1000" s="186">
        <f t="shared" si="91"/>
        <v>0</v>
      </c>
      <c r="I1000" s="197">
        <f>SUMIFS('SAGE IMPORT'!Y:Y,'SAGE IMPORT'!A:A,'SLAB-ROWS'!G1000,'SAGE IMPORT'!B:B,'SLAB-ROWS'!H1000,'SAGE IMPORT'!C:C,'SLAB-ROWS'!A1000)</f>
        <v>0</v>
      </c>
      <c r="J1000" s="198">
        <f>SUMIFS('SAGE IMPORT'!K:K,'SAGE IMPORT'!A:A,'SLAB-ROWS'!G1000,'SAGE IMPORT'!B:B,'SLAB-ROWS'!H1000,'SAGE IMPORT'!C:C,'SLAB-ROWS'!A1000)</f>
        <v>0</v>
      </c>
      <c r="K1000" s="199">
        <f>SUMIFS('SAGE IMPORT'!Q:Q,'SAGE IMPORT'!A:A,'SLAB-ROWS'!G1000,'SAGE IMPORT'!B:B,'SLAB-ROWS'!H1000,'SAGE IMPORT'!C:C,'SLAB-ROWS'!A1000)</f>
        <v>0</v>
      </c>
      <c r="L1000" s="199" t="s">
        <v>393</v>
      </c>
      <c r="M1000" s="205">
        <f>SUMIFS('SAGE IMPORT'!E:E,'SAGE IMPORT'!A:A,'SLAB-ROWS'!G1000,'SAGE IMPORT'!B:B,'SLAB-ROWS'!H1000,'SAGE IMPORT'!C:C,'SLAB-ROWS'!A1000)</f>
        <v>0</v>
      </c>
      <c r="N1000" s="199" t="s">
        <v>393</v>
      </c>
    </row>
    <row r="1001" spans="1:14" x14ac:dyDescent="0.2">
      <c r="A1001" s="183" t="s">
        <v>29</v>
      </c>
      <c r="B1001" s="184" t="s">
        <v>30</v>
      </c>
      <c r="C1001" s="184"/>
      <c r="D1001" s="185" t="str">
        <f t="shared" si="88"/>
        <v>****</v>
      </c>
      <c r="E1001" s="185">
        <f t="shared" si="89"/>
        <v>0</v>
      </c>
      <c r="F1001" s="185"/>
      <c r="G1001" s="185">
        <f t="shared" si="90"/>
        <v>0</v>
      </c>
      <c r="H1001" s="186">
        <f t="shared" si="91"/>
        <v>0</v>
      </c>
      <c r="I1001" s="197">
        <f>SUMIFS('SAGE IMPORT'!Y:Y,'SAGE IMPORT'!A:A,'SLAB-ROWS'!G1001,'SAGE IMPORT'!B:B,'SLAB-ROWS'!H1001,'SAGE IMPORT'!C:C,'SLAB-ROWS'!A1001)</f>
        <v>0</v>
      </c>
      <c r="J1001" s="198">
        <f>SUMIFS('SAGE IMPORT'!K:K,'SAGE IMPORT'!A:A,'SLAB-ROWS'!G1001,'SAGE IMPORT'!B:B,'SLAB-ROWS'!H1001,'SAGE IMPORT'!C:C,'SLAB-ROWS'!A1001)</f>
        <v>0</v>
      </c>
      <c r="K1001" s="199">
        <f>SUMIFS('SAGE IMPORT'!Q:Q,'SAGE IMPORT'!A:A,'SLAB-ROWS'!G1001,'SAGE IMPORT'!B:B,'SLAB-ROWS'!H1001,'SAGE IMPORT'!C:C,'SLAB-ROWS'!A1001)</f>
        <v>0</v>
      </c>
      <c r="L1001" s="199" t="s">
        <v>391</v>
      </c>
      <c r="M1001" s="205">
        <f>SUMIFS('SAGE IMPORT'!E:E,'SAGE IMPORT'!A:A,'SLAB-ROWS'!G1001,'SAGE IMPORT'!B:B,'SLAB-ROWS'!H1001,'SAGE IMPORT'!C:C,'SLAB-ROWS'!A1001)</f>
        <v>0</v>
      </c>
      <c r="N1001" s="199" t="s">
        <v>391</v>
      </c>
    </row>
    <row r="1002" spans="1:14" x14ac:dyDescent="0.2">
      <c r="A1002" s="183" t="s">
        <v>31</v>
      </c>
      <c r="B1002" s="184" t="s">
        <v>61</v>
      </c>
      <c r="C1002" s="184"/>
      <c r="D1002" s="185" t="str">
        <f t="shared" si="88"/>
        <v>****</v>
      </c>
      <c r="E1002" s="185">
        <f t="shared" si="89"/>
        <v>0</v>
      </c>
      <c r="F1002" s="185"/>
      <c r="G1002" s="185">
        <f t="shared" si="90"/>
        <v>0</v>
      </c>
      <c r="H1002" s="186">
        <f t="shared" si="91"/>
        <v>0</v>
      </c>
      <c r="I1002" s="197">
        <f>SUMIFS('SAGE IMPORT'!Y:Y,'SAGE IMPORT'!A:A,'SLAB-ROWS'!G1002,'SAGE IMPORT'!B:B,'SLAB-ROWS'!H1002,'SAGE IMPORT'!C:C,'SLAB-ROWS'!A1002)</f>
        <v>0</v>
      </c>
      <c r="J1002" s="198">
        <f>SUMIFS('SAGE IMPORT'!K:K,'SAGE IMPORT'!A:A,'SLAB-ROWS'!G1002,'SAGE IMPORT'!B:B,'SLAB-ROWS'!H1002,'SAGE IMPORT'!C:C,'SLAB-ROWS'!A1002)</f>
        <v>0</v>
      </c>
      <c r="K1002" s="199">
        <f>SUMIFS('SAGE IMPORT'!Q:Q,'SAGE IMPORT'!A:A,'SLAB-ROWS'!G1002,'SAGE IMPORT'!B:B,'SLAB-ROWS'!H1002,'SAGE IMPORT'!C:C,'SLAB-ROWS'!A1002)</f>
        <v>0</v>
      </c>
      <c r="L1002" s="199" t="s">
        <v>354</v>
      </c>
      <c r="M1002" s="205">
        <f>SUMIFS('SAGE IMPORT'!E:E,'SAGE IMPORT'!A:A,'SLAB-ROWS'!G1002,'SAGE IMPORT'!B:B,'SLAB-ROWS'!H1002,'SAGE IMPORT'!C:C,'SLAB-ROWS'!A1002)</f>
        <v>0</v>
      </c>
      <c r="N1002" s="199" t="s">
        <v>354</v>
      </c>
    </row>
    <row r="1003" spans="1:14" x14ac:dyDescent="0.2">
      <c r="A1003" s="183" t="s">
        <v>34</v>
      </c>
      <c r="B1003" s="184" t="s">
        <v>35</v>
      </c>
      <c r="C1003" s="184"/>
      <c r="D1003" s="185" t="str">
        <f t="shared" si="88"/>
        <v>****</v>
      </c>
      <c r="E1003" s="185">
        <f t="shared" si="89"/>
        <v>0</v>
      </c>
      <c r="F1003" s="185"/>
      <c r="G1003" s="185">
        <f t="shared" si="90"/>
        <v>0</v>
      </c>
      <c r="H1003" s="186">
        <f t="shared" si="91"/>
        <v>0</v>
      </c>
      <c r="I1003" s="197">
        <f>SUMIFS('SAGE IMPORT'!Y:Y,'SAGE IMPORT'!A:A,'SLAB-ROWS'!G1003,'SAGE IMPORT'!B:B,'SLAB-ROWS'!H1003,'SAGE IMPORT'!C:C,'SLAB-ROWS'!A1003)</f>
        <v>0</v>
      </c>
      <c r="J1003" s="198">
        <f>SUMIFS('SAGE IMPORT'!K:K,'SAGE IMPORT'!A:A,'SLAB-ROWS'!G1003,'SAGE IMPORT'!B:B,'SLAB-ROWS'!H1003,'SAGE IMPORT'!C:C,'SLAB-ROWS'!A1003)</f>
        <v>0</v>
      </c>
      <c r="K1003" s="199">
        <f>SUMIFS('SAGE IMPORT'!Q:Q,'SAGE IMPORT'!A:A,'SLAB-ROWS'!G1003,'SAGE IMPORT'!B:B,'SLAB-ROWS'!H1003,'SAGE IMPORT'!C:C,'SLAB-ROWS'!A1003)</f>
        <v>0</v>
      </c>
      <c r="L1003" s="199" t="s">
        <v>354</v>
      </c>
      <c r="M1003" s="205">
        <f>SUMIFS('SAGE IMPORT'!E:E,'SAGE IMPORT'!A:A,'SLAB-ROWS'!G1003,'SAGE IMPORT'!B:B,'SLAB-ROWS'!H1003,'SAGE IMPORT'!C:C,'SLAB-ROWS'!A1003)</f>
        <v>0</v>
      </c>
      <c r="N1003" s="199" t="s">
        <v>354</v>
      </c>
    </row>
    <row r="1004" spans="1:14" x14ac:dyDescent="0.2">
      <c r="A1004" s="183" t="s">
        <v>36</v>
      </c>
      <c r="B1004" s="184" t="s">
        <v>113</v>
      </c>
      <c r="C1004" s="184"/>
      <c r="D1004" s="185" t="str">
        <f t="shared" si="88"/>
        <v>****</v>
      </c>
      <c r="E1004" s="185">
        <f t="shared" si="89"/>
        <v>0</v>
      </c>
      <c r="F1004" s="185"/>
      <c r="G1004" s="185">
        <f t="shared" si="90"/>
        <v>0</v>
      </c>
      <c r="H1004" s="186">
        <f t="shared" si="91"/>
        <v>0</v>
      </c>
      <c r="I1004" s="197">
        <f>SUMIFS('SAGE IMPORT'!Y:Y,'SAGE IMPORT'!A:A,'SLAB-ROWS'!G1004,'SAGE IMPORT'!B:B,'SLAB-ROWS'!H1004,'SAGE IMPORT'!C:C,'SLAB-ROWS'!A1004)</f>
        <v>0</v>
      </c>
      <c r="J1004" s="198">
        <f>SUMIFS('SAGE IMPORT'!K:K,'SAGE IMPORT'!A:A,'SLAB-ROWS'!G1004,'SAGE IMPORT'!B:B,'SLAB-ROWS'!H1004,'SAGE IMPORT'!C:C,'SLAB-ROWS'!A1004)</f>
        <v>0</v>
      </c>
      <c r="K1004" s="199">
        <f>SUMIFS('SAGE IMPORT'!Q:Q,'SAGE IMPORT'!A:A,'SLAB-ROWS'!G1004,'SAGE IMPORT'!B:B,'SLAB-ROWS'!H1004,'SAGE IMPORT'!C:C,'SLAB-ROWS'!A1004)</f>
        <v>0</v>
      </c>
      <c r="L1004" s="199" t="s">
        <v>393</v>
      </c>
      <c r="M1004" s="205">
        <f>SUMIFS('SAGE IMPORT'!E:E,'SAGE IMPORT'!A:A,'SLAB-ROWS'!G1004,'SAGE IMPORT'!B:B,'SLAB-ROWS'!H1004,'SAGE IMPORT'!C:C,'SLAB-ROWS'!A1004)</f>
        <v>0</v>
      </c>
      <c r="N1004" s="199" t="s">
        <v>393</v>
      </c>
    </row>
    <row r="1005" spans="1:14" x14ac:dyDescent="0.2">
      <c r="A1005" s="183" t="s">
        <v>57</v>
      </c>
      <c r="B1005" s="184" t="s">
        <v>71</v>
      </c>
      <c r="C1005" s="184"/>
      <c r="D1005" s="185" t="str">
        <f t="shared" si="88"/>
        <v>****</v>
      </c>
      <c r="E1005" s="185">
        <f t="shared" si="89"/>
        <v>0</v>
      </c>
      <c r="F1005" s="185"/>
      <c r="G1005" s="185">
        <f t="shared" si="90"/>
        <v>0</v>
      </c>
      <c r="H1005" s="186">
        <f t="shared" si="91"/>
        <v>0</v>
      </c>
      <c r="I1005" s="197">
        <f>SUMIFS('SAGE IMPORT'!Y:Y,'SAGE IMPORT'!A:A,'SLAB-ROWS'!G1005,'SAGE IMPORT'!B:B,'SLAB-ROWS'!H1005,'SAGE IMPORT'!C:C,'SLAB-ROWS'!A1005)</f>
        <v>0</v>
      </c>
      <c r="J1005" s="198">
        <f>SUMIFS('SAGE IMPORT'!K:K,'SAGE IMPORT'!A:A,'SLAB-ROWS'!G1005,'SAGE IMPORT'!B:B,'SLAB-ROWS'!H1005,'SAGE IMPORT'!C:C,'SLAB-ROWS'!A1005)</f>
        <v>0</v>
      </c>
      <c r="K1005" s="199">
        <f>SUMIFS('SAGE IMPORT'!Q:Q,'SAGE IMPORT'!A:A,'SLAB-ROWS'!G1005,'SAGE IMPORT'!B:B,'SLAB-ROWS'!H1005,'SAGE IMPORT'!C:C,'SLAB-ROWS'!A1005)</f>
        <v>0</v>
      </c>
      <c r="L1005" s="199" t="s">
        <v>397</v>
      </c>
      <c r="M1005" s="205">
        <f>SUMIFS('SAGE IMPORT'!E:E,'SAGE IMPORT'!A:A,'SLAB-ROWS'!G1005,'SAGE IMPORT'!B:B,'SLAB-ROWS'!H1005,'SAGE IMPORT'!C:C,'SLAB-ROWS'!A1005)</f>
        <v>0</v>
      </c>
      <c r="N1005" s="199" t="s">
        <v>397</v>
      </c>
    </row>
    <row r="1006" spans="1:14" x14ac:dyDescent="0.2">
      <c r="A1006" s="183" t="s">
        <v>32</v>
      </c>
      <c r="B1006" s="184" t="s">
        <v>62</v>
      </c>
      <c r="C1006" s="184"/>
      <c r="D1006" s="185" t="str">
        <f t="shared" si="88"/>
        <v>****</v>
      </c>
      <c r="E1006" s="185">
        <f t="shared" si="89"/>
        <v>0</v>
      </c>
      <c r="F1006" s="185"/>
      <c r="G1006" s="185">
        <f t="shared" si="90"/>
        <v>0</v>
      </c>
      <c r="H1006" s="186">
        <f t="shared" si="91"/>
        <v>0</v>
      </c>
      <c r="I1006" s="197">
        <f>SUMIFS('SAGE IMPORT'!Y:Y,'SAGE IMPORT'!A:A,'SLAB-ROWS'!G1006,'SAGE IMPORT'!B:B,'SLAB-ROWS'!H1006,'SAGE IMPORT'!C:C,'SLAB-ROWS'!A1006)</f>
        <v>0</v>
      </c>
      <c r="J1006" s="198">
        <f>SUMIFS('SAGE IMPORT'!K:K,'SAGE IMPORT'!A:A,'SLAB-ROWS'!G1006,'SAGE IMPORT'!B:B,'SLAB-ROWS'!H1006,'SAGE IMPORT'!C:C,'SLAB-ROWS'!A1006)</f>
        <v>0</v>
      </c>
      <c r="K1006" s="199">
        <f>SUMIFS('SAGE IMPORT'!Q:Q,'SAGE IMPORT'!A:A,'SLAB-ROWS'!G1006,'SAGE IMPORT'!B:B,'SLAB-ROWS'!H1006,'SAGE IMPORT'!C:C,'SLAB-ROWS'!A1006)</f>
        <v>0</v>
      </c>
      <c r="L1006" s="199" t="s">
        <v>397</v>
      </c>
      <c r="M1006" s="205">
        <f>SUMIFS('SAGE IMPORT'!E:E,'SAGE IMPORT'!A:A,'SLAB-ROWS'!G1006,'SAGE IMPORT'!B:B,'SLAB-ROWS'!H1006,'SAGE IMPORT'!C:C,'SLAB-ROWS'!A1006)</f>
        <v>0</v>
      </c>
      <c r="N1006" s="199" t="s">
        <v>397</v>
      </c>
    </row>
    <row r="1007" spans="1:14" x14ac:dyDescent="0.2">
      <c r="A1007" s="183" t="s">
        <v>33</v>
      </c>
      <c r="B1007" s="184" t="s">
        <v>63</v>
      </c>
      <c r="C1007" s="184"/>
      <c r="D1007" s="185" t="str">
        <f t="shared" si="88"/>
        <v>****</v>
      </c>
      <c r="E1007" s="185">
        <f t="shared" si="89"/>
        <v>0</v>
      </c>
      <c r="F1007" s="185"/>
      <c r="G1007" s="185">
        <f t="shared" si="90"/>
        <v>0</v>
      </c>
      <c r="H1007" s="186">
        <f t="shared" si="91"/>
        <v>0</v>
      </c>
      <c r="I1007" s="197">
        <f>SUMIFS('SAGE IMPORT'!Y:Y,'SAGE IMPORT'!A:A,'SLAB-ROWS'!G1007,'SAGE IMPORT'!B:B,'SLAB-ROWS'!H1007,'SAGE IMPORT'!C:C,'SLAB-ROWS'!A1007)</f>
        <v>0</v>
      </c>
      <c r="J1007" s="198">
        <f>SUMIFS('SAGE IMPORT'!K:K,'SAGE IMPORT'!A:A,'SLAB-ROWS'!G1007,'SAGE IMPORT'!B:B,'SLAB-ROWS'!H1007,'SAGE IMPORT'!C:C,'SLAB-ROWS'!A1007)</f>
        <v>0</v>
      </c>
      <c r="K1007" s="199">
        <f>SUMIFS('SAGE IMPORT'!Q:Q,'SAGE IMPORT'!A:A,'SLAB-ROWS'!G1007,'SAGE IMPORT'!B:B,'SLAB-ROWS'!H1007,'SAGE IMPORT'!C:C,'SLAB-ROWS'!A1007)</f>
        <v>0</v>
      </c>
      <c r="L1007" s="199" t="s">
        <v>397</v>
      </c>
      <c r="M1007" s="205">
        <f>SUMIFS('SAGE IMPORT'!E:E,'SAGE IMPORT'!A:A,'SLAB-ROWS'!G1007,'SAGE IMPORT'!B:B,'SLAB-ROWS'!H1007,'SAGE IMPORT'!C:C,'SLAB-ROWS'!A1007)</f>
        <v>0</v>
      </c>
      <c r="N1007" s="199" t="s">
        <v>397</v>
      </c>
    </row>
    <row r="1008" spans="1:14" x14ac:dyDescent="0.2">
      <c r="A1008" s="183" t="s">
        <v>73</v>
      </c>
      <c r="B1008" s="184" t="s">
        <v>72</v>
      </c>
      <c r="C1008" s="184"/>
      <c r="D1008" s="185" t="str">
        <f t="shared" si="88"/>
        <v>****</v>
      </c>
      <c r="E1008" s="185">
        <f t="shared" si="89"/>
        <v>0</v>
      </c>
      <c r="F1008" s="185"/>
      <c r="G1008" s="185">
        <f t="shared" si="90"/>
        <v>0</v>
      </c>
      <c r="H1008" s="186">
        <f t="shared" si="91"/>
        <v>0</v>
      </c>
      <c r="I1008" s="197">
        <f>SUMIFS('SAGE IMPORT'!Y:Y,'SAGE IMPORT'!A:A,'SLAB-ROWS'!G1008,'SAGE IMPORT'!B:B,'SLAB-ROWS'!H1008,'SAGE IMPORT'!C:C,'SLAB-ROWS'!A1008)</f>
        <v>0</v>
      </c>
      <c r="J1008" s="198">
        <f>SUMIFS('SAGE IMPORT'!K:K,'SAGE IMPORT'!A:A,'SLAB-ROWS'!G1008,'SAGE IMPORT'!B:B,'SLAB-ROWS'!H1008,'SAGE IMPORT'!C:C,'SLAB-ROWS'!A1008)</f>
        <v>0</v>
      </c>
      <c r="K1008" s="199">
        <f>SUMIFS('SAGE IMPORT'!Q:Q,'SAGE IMPORT'!A:A,'SLAB-ROWS'!G1008,'SAGE IMPORT'!B:B,'SLAB-ROWS'!H1008,'SAGE IMPORT'!C:C,'SLAB-ROWS'!A1008)</f>
        <v>0</v>
      </c>
      <c r="L1008" s="199" t="s">
        <v>397</v>
      </c>
      <c r="M1008" s="205">
        <f>SUMIFS('SAGE IMPORT'!E:E,'SAGE IMPORT'!A:A,'SLAB-ROWS'!G1008,'SAGE IMPORT'!B:B,'SLAB-ROWS'!H1008,'SAGE IMPORT'!C:C,'SLAB-ROWS'!A1008)</f>
        <v>0</v>
      </c>
      <c r="N1008" s="199" t="s">
        <v>397</v>
      </c>
    </row>
    <row r="1009" spans="1:14" x14ac:dyDescent="0.2">
      <c r="A1009" s="183" t="s">
        <v>114</v>
      </c>
      <c r="B1009" s="184" t="s">
        <v>115</v>
      </c>
      <c r="C1009" s="184"/>
      <c r="D1009" s="185" t="str">
        <f t="shared" si="88"/>
        <v>****</v>
      </c>
      <c r="E1009" s="185">
        <f t="shared" si="89"/>
        <v>0</v>
      </c>
      <c r="F1009" s="185"/>
      <c r="G1009" s="185">
        <f t="shared" si="90"/>
        <v>0</v>
      </c>
      <c r="H1009" s="186">
        <f t="shared" si="91"/>
        <v>0</v>
      </c>
      <c r="I1009" s="197">
        <f>SUMIFS('SAGE IMPORT'!Y:Y,'SAGE IMPORT'!A:A,'SLAB-ROWS'!G1009,'SAGE IMPORT'!B:B,'SLAB-ROWS'!H1009,'SAGE IMPORT'!C:C,'SLAB-ROWS'!A1009)</f>
        <v>0</v>
      </c>
      <c r="J1009" s="198">
        <f>SUMIFS('SAGE IMPORT'!K:K,'SAGE IMPORT'!A:A,'SLAB-ROWS'!G1009,'SAGE IMPORT'!B:B,'SLAB-ROWS'!H1009,'SAGE IMPORT'!C:C,'SLAB-ROWS'!A1009)</f>
        <v>0</v>
      </c>
      <c r="K1009" s="199">
        <f>SUMIFS('SAGE IMPORT'!Q:Q,'SAGE IMPORT'!A:A,'SLAB-ROWS'!G1009,'SAGE IMPORT'!B:B,'SLAB-ROWS'!H1009,'SAGE IMPORT'!C:C,'SLAB-ROWS'!A1009)</f>
        <v>0</v>
      </c>
      <c r="L1009" s="199" t="s">
        <v>397</v>
      </c>
      <c r="M1009" s="205">
        <f>SUMIFS('SAGE IMPORT'!E:E,'SAGE IMPORT'!A:A,'SLAB-ROWS'!G1009,'SAGE IMPORT'!B:B,'SLAB-ROWS'!H1009,'SAGE IMPORT'!C:C,'SLAB-ROWS'!A1009)</f>
        <v>0</v>
      </c>
      <c r="N1009" s="199" t="s">
        <v>397</v>
      </c>
    </row>
    <row r="1010" spans="1:14" x14ac:dyDescent="0.2">
      <c r="A1010" s="183" t="s">
        <v>37</v>
      </c>
      <c r="B1010" s="184" t="s">
        <v>64</v>
      </c>
      <c r="C1010" s="184"/>
      <c r="D1010" s="185" t="str">
        <f t="shared" si="88"/>
        <v>****</v>
      </c>
      <c r="E1010" s="185">
        <f t="shared" si="89"/>
        <v>0</v>
      </c>
      <c r="F1010" s="185"/>
      <c r="G1010" s="185">
        <f t="shared" si="90"/>
        <v>0</v>
      </c>
      <c r="H1010" s="186">
        <f t="shared" si="91"/>
        <v>0</v>
      </c>
      <c r="I1010" s="197">
        <f>SUMIFS('SAGE IMPORT'!Y:Y,'SAGE IMPORT'!A:A,'SLAB-ROWS'!G1010,'SAGE IMPORT'!B:B,'SLAB-ROWS'!H1010,'SAGE IMPORT'!C:C,'SLAB-ROWS'!A1010)</f>
        <v>0</v>
      </c>
      <c r="J1010" s="198">
        <f>SUMIFS('SAGE IMPORT'!K:K,'SAGE IMPORT'!A:A,'SLAB-ROWS'!G1010,'SAGE IMPORT'!B:B,'SLAB-ROWS'!H1010,'SAGE IMPORT'!C:C,'SLAB-ROWS'!A1010)</f>
        <v>0</v>
      </c>
      <c r="K1010" s="199">
        <f>SUMIFS('SAGE IMPORT'!Q:Q,'SAGE IMPORT'!A:A,'SLAB-ROWS'!G1010,'SAGE IMPORT'!B:B,'SLAB-ROWS'!H1010,'SAGE IMPORT'!C:C,'SLAB-ROWS'!A1010)</f>
        <v>0</v>
      </c>
      <c r="L1010" s="199" t="s">
        <v>393</v>
      </c>
      <c r="M1010" s="205">
        <f>SUMIFS('SAGE IMPORT'!E:E,'SAGE IMPORT'!A:A,'SLAB-ROWS'!G1010,'SAGE IMPORT'!B:B,'SLAB-ROWS'!H1010,'SAGE IMPORT'!C:C,'SLAB-ROWS'!A1010)</f>
        <v>0</v>
      </c>
      <c r="N1010" s="199" t="s">
        <v>393</v>
      </c>
    </row>
    <row r="1011" spans="1:14" x14ac:dyDescent="0.2">
      <c r="A1011" s="183" t="s">
        <v>38</v>
      </c>
      <c r="B1011" s="184" t="s">
        <v>116</v>
      </c>
      <c r="C1011" s="184"/>
      <c r="D1011" s="185" t="str">
        <f t="shared" si="88"/>
        <v>****</v>
      </c>
      <c r="E1011" s="185">
        <f t="shared" si="89"/>
        <v>0</v>
      </c>
      <c r="F1011" s="185"/>
      <c r="G1011" s="185">
        <f t="shared" si="90"/>
        <v>0</v>
      </c>
      <c r="H1011" s="186">
        <f t="shared" si="91"/>
        <v>0</v>
      </c>
      <c r="I1011" s="197">
        <f>SUMIFS('SAGE IMPORT'!Y:Y,'SAGE IMPORT'!A:A,'SLAB-ROWS'!G1011,'SAGE IMPORT'!B:B,'SLAB-ROWS'!H1011,'SAGE IMPORT'!C:C,'SLAB-ROWS'!A1011)</f>
        <v>0</v>
      </c>
      <c r="J1011" s="198">
        <f>SUMIFS('SAGE IMPORT'!K:K,'SAGE IMPORT'!A:A,'SLAB-ROWS'!G1011,'SAGE IMPORT'!B:B,'SLAB-ROWS'!H1011,'SAGE IMPORT'!C:C,'SLAB-ROWS'!A1011)</f>
        <v>0</v>
      </c>
      <c r="K1011" s="199">
        <f>SUMIFS('SAGE IMPORT'!Q:Q,'SAGE IMPORT'!A:A,'SLAB-ROWS'!G1011,'SAGE IMPORT'!B:B,'SLAB-ROWS'!H1011,'SAGE IMPORT'!C:C,'SLAB-ROWS'!A1011)</f>
        <v>0</v>
      </c>
      <c r="L1011" s="199" t="s">
        <v>393</v>
      </c>
      <c r="M1011" s="205">
        <f>SUMIFS('SAGE IMPORT'!E:E,'SAGE IMPORT'!A:A,'SLAB-ROWS'!G1011,'SAGE IMPORT'!B:B,'SLAB-ROWS'!H1011,'SAGE IMPORT'!C:C,'SLAB-ROWS'!A1011)</f>
        <v>0</v>
      </c>
      <c r="N1011" s="199" t="s">
        <v>393</v>
      </c>
    </row>
    <row r="1012" spans="1:14" x14ac:dyDescent="0.2">
      <c r="A1012" s="183" t="s">
        <v>117</v>
      </c>
      <c r="B1012" s="184" t="s">
        <v>118</v>
      </c>
      <c r="C1012" s="184"/>
      <c r="D1012" s="185" t="str">
        <f t="shared" si="88"/>
        <v>****</v>
      </c>
      <c r="E1012" s="185">
        <f t="shared" si="89"/>
        <v>0</v>
      </c>
      <c r="F1012" s="185"/>
      <c r="G1012" s="185">
        <f t="shared" si="90"/>
        <v>0</v>
      </c>
      <c r="H1012" s="186">
        <f t="shared" si="91"/>
        <v>0</v>
      </c>
      <c r="I1012" s="197">
        <f>SUMIFS('SAGE IMPORT'!Y:Y,'SAGE IMPORT'!A:A,'SLAB-ROWS'!G1012,'SAGE IMPORT'!B:B,'SLAB-ROWS'!H1012,'SAGE IMPORT'!C:C,'SLAB-ROWS'!A1012)</f>
        <v>0</v>
      </c>
      <c r="J1012" s="198">
        <f>SUMIFS('SAGE IMPORT'!K:K,'SAGE IMPORT'!A:A,'SLAB-ROWS'!G1012,'SAGE IMPORT'!B:B,'SLAB-ROWS'!H1012,'SAGE IMPORT'!C:C,'SLAB-ROWS'!A1012)</f>
        <v>0</v>
      </c>
      <c r="K1012" s="199">
        <f>SUMIFS('SAGE IMPORT'!Q:Q,'SAGE IMPORT'!A:A,'SLAB-ROWS'!G1012,'SAGE IMPORT'!B:B,'SLAB-ROWS'!H1012,'SAGE IMPORT'!C:C,'SLAB-ROWS'!A1012)</f>
        <v>0</v>
      </c>
      <c r="L1012" s="199" t="s">
        <v>393</v>
      </c>
      <c r="M1012" s="205">
        <f>SUMIFS('SAGE IMPORT'!E:E,'SAGE IMPORT'!A:A,'SLAB-ROWS'!G1012,'SAGE IMPORT'!B:B,'SLAB-ROWS'!H1012,'SAGE IMPORT'!C:C,'SLAB-ROWS'!A1012)</f>
        <v>0</v>
      </c>
      <c r="N1012" s="199" t="s">
        <v>393</v>
      </c>
    </row>
    <row r="1013" spans="1:14" x14ac:dyDescent="0.2">
      <c r="A1013" s="183" t="s">
        <v>119</v>
      </c>
      <c r="B1013" s="184" t="s">
        <v>120</v>
      </c>
      <c r="C1013" s="184"/>
      <c r="D1013" s="185" t="str">
        <f t="shared" si="88"/>
        <v>****</v>
      </c>
      <c r="E1013" s="185">
        <f t="shared" si="89"/>
        <v>0</v>
      </c>
      <c r="F1013" s="185"/>
      <c r="G1013" s="185">
        <f t="shared" si="90"/>
        <v>0</v>
      </c>
      <c r="H1013" s="186">
        <f t="shared" si="91"/>
        <v>0</v>
      </c>
      <c r="I1013" s="197">
        <f>SUMIFS('SAGE IMPORT'!Y:Y,'SAGE IMPORT'!A:A,'SLAB-ROWS'!G1013,'SAGE IMPORT'!B:B,'SLAB-ROWS'!H1013,'SAGE IMPORT'!C:C,'SLAB-ROWS'!A1013)</f>
        <v>0</v>
      </c>
      <c r="J1013" s="198">
        <f>SUMIFS('SAGE IMPORT'!K:K,'SAGE IMPORT'!A:A,'SLAB-ROWS'!G1013,'SAGE IMPORT'!B:B,'SLAB-ROWS'!H1013,'SAGE IMPORT'!C:C,'SLAB-ROWS'!A1013)</f>
        <v>0</v>
      </c>
      <c r="K1013" s="199">
        <f>SUMIFS('SAGE IMPORT'!Q:Q,'SAGE IMPORT'!A:A,'SLAB-ROWS'!G1013,'SAGE IMPORT'!B:B,'SLAB-ROWS'!H1013,'SAGE IMPORT'!C:C,'SLAB-ROWS'!A1013)</f>
        <v>0</v>
      </c>
      <c r="L1013" s="199" t="s">
        <v>393</v>
      </c>
      <c r="M1013" s="205">
        <f>SUMIFS('SAGE IMPORT'!E:E,'SAGE IMPORT'!A:A,'SLAB-ROWS'!G1013,'SAGE IMPORT'!B:B,'SLAB-ROWS'!H1013,'SAGE IMPORT'!C:C,'SLAB-ROWS'!A1013)</f>
        <v>0</v>
      </c>
      <c r="N1013" s="199" t="s">
        <v>393</v>
      </c>
    </row>
    <row r="1014" spans="1:14" x14ac:dyDescent="0.2">
      <c r="A1014" s="183"/>
      <c r="B1014" s="184"/>
      <c r="C1014" s="184"/>
      <c r="D1014" s="185" t="str">
        <f t="shared" si="88"/>
        <v>****</v>
      </c>
      <c r="E1014" s="185">
        <f t="shared" si="89"/>
        <v>0</v>
      </c>
      <c r="F1014" s="185"/>
      <c r="G1014" s="185">
        <f t="shared" si="90"/>
        <v>0</v>
      </c>
      <c r="H1014" s="186">
        <f t="shared" si="91"/>
        <v>0</v>
      </c>
      <c r="I1014" s="197">
        <f>SUMIFS('SAGE IMPORT'!Y:Y,'SAGE IMPORT'!A:A,'SLAB-ROWS'!G1014,'SAGE IMPORT'!B:B,'SLAB-ROWS'!H1014,'SAGE IMPORT'!C:C,'SLAB-ROWS'!A1014)</f>
        <v>0</v>
      </c>
      <c r="J1014" s="198">
        <f>SUMIFS('SAGE IMPORT'!K:K,'SAGE IMPORT'!A:A,'SLAB-ROWS'!G1014,'SAGE IMPORT'!B:B,'SLAB-ROWS'!H1014,'SAGE IMPORT'!C:C,'SLAB-ROWS'!A1014)</f>
        <v>0</v>
      </c>
      <c r="K1014" s="199">
        <f>SUMIFS('SAGE IMPORT'!Q:Q,'SAGE IMPORT'!A:A,'SLAB-ROWS'!G1014,'SAGE IMPORT'!B:B,'SLAB-ROWS'!H1014,'SAGE IMPORT'!C:C,'SLAB-ROWS'!A1014)</f>
        <v>0</v>
      </c>
      <c r="L1014" s="199"/>
      <c r="M1014" s="205">
        <f>SUMIFS('SAGE IMPORT'!E:E,'SAGE IMPORT'!A:A,'SLAB-ROWS'!G1014,'SAGE IMPORT'!B:B,'SLAB-ROWS'!H1014,'SAGE IMPORT'!C:C,'SLAB-ROWS'!A1014)</f>
        <v>0</v>
      </c>
      <c r="N1014" s="199"/>
    </row>
    <row r="1015" spans="1:14" x14ac:dyDescent="0.2">
      <c r="A1015" s="183" t="s">
        <v>124</v>
      </c>
      <c r="B1015" s="184" t="s">
        <v>125</v>
      </c>
      <c r="C1015" s="184"/>
      <c r="D1015" s="185" t="str">
        <f t="shared" si="88"/>
        <v>****</v>
      </c>
      <c r="E1015" s="185">
        <f t="shared" si="89"/>
        <v>0</v>
      </c>
      <c r="F1015" s="185"/>
      <c r="G1015" s="185">
        <f t="shared" si="90"/>
        <v>0</v>
      </c>
      <c r="H1015" s="186">
        <f t="shared" si="91"/>
        <v>0</v>
      </c>
      <c r="I1015" s="197">
        <f>SUMIFS('SAGE IMPORT'!Y:Y,'SAGE IMPORT'!A:A,'SLAB-ROWS'!G1015,'SAGE IMPORT'!B:B,'SLAB-ROWS'!H1015,'SAGE IMPORT'!C:C,'SLAB-ROWS'!A1015)</f>
        <v>0</v>
      </c>
      <c r="J1015" s="198">
        <f>SUMIFS('SAGE IMPORT'!K:K,'SAGE IMPORT'!A:A,'SLAB-ROWS'!G1015,'SAGE IMPORT'!B:B,'SLAB-ROWS'!H1015,'SAGE IMPORT'!C:C,'SLAB-ROWS'!A1015)</f>
        <v>0</v>
      </c>
      <c r="K1015" s="199">
        <f>SUMIFS('SAGE IMPORT'!Q:Q,'SAGE IMPORT'!A:A,'SLAB-ROWS'!G1015,'SAGE IMPORT'!B:B,'SLAB-ROWS'!H1015,'SAGE IMPORT'!C:C,'SLAB-ROWS'!A1015)</f>
        <v>0</v>
      </c>
      <c r="L1015" s="199" t="s">
        <v>354</v>
      </c>
      <c r="M1015" s="205">
        <f>SUMIFS('SAGE IMPORT'!E:E,'SAGE IMPORT'!A:A,'SLAB-ROWS'!G1015,'SAGE IMPORT'!B:B,'SLAB-ROWS'!H1015,'SAGE IMPORT'!C:C,'SLAB-ROWS'!A1015)</f>
        <v>0</v>
      </c>
      <c r="N1015" s="199" t="s">
        <v>354</v>
      </c>
    </row>
    <row r="1016" spans="1:14" x14ac:dyDescent="0.2">
      <c r="A1016" s="183" t="s">
        <v>121</v>
      </c>
      <c r="B1016" s="184" t="s">
        <v>126</v>
      </c>
      <c r="C1016" s="184"/>
      <c r="D1016" s="185" t="str">
        <f t="shared" si="88"/>
        <v>****</v>
      </c>
      <c r="E1016" s="185">
        <f t="shared" si="89"/>
        <v>0</v>
      </c>
      <c r="F1016" s="185"/>
      <c r="G1016" s="185">
        <f t="shared" si="90"/>
        <v>0</v>
      </c>
      <c r="H1016" s="186">
        <f t="shared" si="91"/>
        <v>0</v>
      </c>
      <c r="I1016" s="197">
        <f>SUMIFS('SAGE IMPORT'!Y:Y,'SAGE IMPORT'!A:A,'SLAB-ROWS'!G1016,'SAGE IMPORT'!B:B,'SLAB-ROWS'!H1016,'SAGE IMPORT'!C:C,'SLAB-ROWS'!A1016)</f>
        <v>0</v>
      </c>
      <c r="J1016" s="198">
        <f>SUMIFS('SAGE IMPORT'!K:K,'SAGE IMPORT'!A:A,'SLAB-ROWS'!G1016,'SAGE IMPORT'!B:B,'SLAB-ROWS'!H1016,'SAGE IMPORT'!C:C,'SLAB-ROWS'!A1016)</f>
        <v>0</v>
      </c>
      <c r="K1016" s="199">
        <f>SUMIFS('SAGE IMPORT'!Q:Q,'SAGE IMPORT'!A:A,'SLAB-ROWS'!G1016,'SAGE IMPORT'!B:B,'SLAB-ROWS'!H1016,'SAGE IMPORT'!C:C,'SLAB-ROWS'!A1016)</f>
        <v>0</v>
      </c>
      <c r="L1016" s="199" t="s">
        <v>396</v>
      </c>
      <c r="M1016" s="205">
        <f>SUMIFS('SAGE IMPORT'!E:E,'SAGE IMPORT'!A:A,'SLAB-ROWS'!G1016,'SAGE IMPORT'!B:B,'SLAB-ROWS'!H1016,'SAGE IMPORT'!C:C,'SLAB-ROWS'!A1016)</f>
        <v>0</v>
      </c>
      <c r="N1016" s="199" t="s">
        <v>396</v>
      </c>
    </row>
    <row r="1017" spans="1:14" x14ac:dyDescent="0.2">
      <c r="A1017" s="183" t="s">
        <v>122</v>
      </c>
      <c r="B1017" s="184" t="s">
        <v>127</v>
      </c>
      <c r="C1017" s="184"/>
      <c r="D1017" s="185" t="str">
        <f t="shared" si="88"/>
        <v>****</v>
      </c>
      <c r="E1017" s="185">
        <f t="shared" si="89"/>
        <v>0</v>
      </c>
      <c r="F1017" s="185"/>
      <c r="G1017" s="185">
        <f t="shared" si="90"/>
        <v>0</v>
      </c>
      <c r="H1017" s="186">
        <f t="shared" si="91"/>
        <v>0</v>
      </c>
      <c r="I1017" s="197">
        <f>SUMIFS('SAGE IMPORT'!Y:Y,'SAGE IMPORT'!A:A,'SLAB-ROWS'!G1017,'SAGE IMPORT'!B:B,'SLAB-ROWS'!H1017,'SAGE IMPORT'!C:C,'SLAB-ROWS'!A1017)</f>
        <v>0</v>
      </c>
      <c r="J1017" s="198">
        <f>SUMIFS('SAGE IMPORT'!K:K,'SAGE IMPORT'!A:A,'SLAB-ROWS'!G1017,'SAGE IMPORT'!B:B,'SLAB-ROWS'!H1017,'SAGE IMPORT'!C:C,'SLAB-ROWS'!A1017)</f>
        <v>0</v>
      </c>
      <c r="K1017" s="199">
        <f>SUMIFS('SAGE IMPORT'!Q:Q,'SAGE IMPORT'!A:A,'SLAB-ROWS'!G1017,'SAGE IMPORT'!B:B,'SLAB-ROWS'!H1017,'SAGE IMPORT'!C:C,'SLAB-ROWS'!A1017)</f>
        <v>0</v>
      </c>
      <c r="L1017" s="199" t="s">
        <v>396</v>
      </c>
      <c r="M1017" s="205">
        <f>SUMIFS('SAGE IMPORT'!E:E,'SAGE IMPORT'!A:A,'SLAB-ROWS'!G1017,'SAGE IMPORT'!B:B,'SLAB-ROWS'!H1017,'SAGE IMPORT'!C:C,'SLAB-ROWS'!A1017)</f>
        <v>0</v>
      </c>
      <c r="N1017" s="199" t="s">
        <v>396</v>
      </c>
    </row>
    <row r="1018" spans="1:14" x14ac:dyDescent="0.2">
      <c r="A1018" s="183" t="s">
        <v>123</v>
      </c>
      <c r="B1018" s="184" t="s">
        <v>128</v>
      </c>
      <c r="C1018" s="184"/>
      <c r="D1018" s="185" t="str">
        <f t="shared" si="88"/>
        <v>****</v>
      </c>
      <c r="E1018" s="185">
        <f t="shared" si="89"/>
        <v>0</v>
      </c>
      <c r="F1018" s="185"/>
      <c r="G1018" s="185">
        <f t="shared" si="90"/>
        <v>0</v>
      </c>
      <c r="H1018" s="186">
        <f t="shared" si="91"/>
        <v>0</v>
      </c>
      <c r="I1018" s="197">
        <f>SUMIFS('SAGE IMPORT'!Y:Y,'SAGE IMPORT'!A:A,'SLAB-ROWS'!G1018,'SAGE IMPORT'!B:B,'SLAB-ROWS'!H1018,'SAGE IMPORT'!C:C,'SLAB-ROWS'!A1018)</f>
        <v>0</v>
      </c>
      <c r="J1018" s="198">
        <f>SUMIFS('SAGE IMPORT'!K:K,'SAGE IMPORT'!A:A,'SLAB-ROWS'!G1018,'SAGE IMPORT'!B:B,'SLAB-ROWS'!H1018,'SAGE IMPORT'!C:C,'SLAB-ROWS'!A1018)</f>
        <v>0</v>
      </c>
      <c r="K1018" s="199">
        <f>SUMIFS('SAGE IMPORT'!Q:Q,'SAGE IMPORT'!A:A,'SLAB-ROWS'!G1018,'SAGE IMPORT'!B:B,'SLAB-ROWS'!H1018,'SAGE IMPORT'!C:C,'SLAB-ROWS'!A1018)</f>
        <v>0</v>
      </c>
      <c r="L1018" s="199" t="s">
        <v>396</v>
      </c>
      <c r="M1018" s="205">
        <f>SUMIFS('SAGE IMPORT'!E:E,'SAGE IMPORT'!A:A,'SLAB-ROWS'!G1018,'SAGE IMPORT'!B:B,'SLAB-ROWS'!H1018,'SAGE IMPORT'!C:C,'SLAB-ROWS'!A1018)</f>
        <v>0</v>
      </c>
      <c r="N1018" s="199" t="s">
        <v>396</v>
      </c>
    </row>
    <row r="1019" spans="1:14" x14ac:dyDescent="0.2">
      <c r="A1019" s="183" t="s">
        <v>76</v>
      </c>
      <c r="B1019" s="184" t="s">
        <v>129</v>
      </c>
      <c r="C1019" s="184"/>
      <c r="D1019" s="185" t="str">
        <f t="shared" si="88"/>
        <v>****</v>
      </c>
      <c r="E1019" s="185">
        <f t="shared" si="89"/>
        <v>0</v>
      </c>
      <c r="F1019" s="185"/>
      <c r="G1019" s="185">
        <f t="shared" si="90"/>
        <v>0</v>
      </c>
      <c r="H1019" s="186">
        <f t="shared" si="91"/>
        <v>0</v>
      </c>
      <c r="I1019" s="197">
        <f>SUMIFS('SAGE IMPORT'!Y:Y,'SAGE IMPORT'!A:A,'SLAB-ROWS'!G1019,'SAGE IMPORT'!B:B,'SLAB-ROWS'!H1019,'SAGE IMPORT'!C:C,'SLAB-ROWS'!A1019)</f>
        <v>0</v>
      </c>
      <c r="J1019" s="198">
        <f>SUMIFS('SAGE IMPORT'!K:K,'SAGE IMPORT'!A:A,'SLAB-ROWS'!G1019,'SAGE IMPORT'!B:B,'SLAB-ROWS'!H1019,'SAGE IMPORT'!C:C,'SLAB-ROWS'!A1019)</f>
        <v>0</v>
      </c>
      <c r="K1019" s="199">
        <f>SUMIFS('SAGE IMPORT'!Q:Q,'SAGE IMPORT'!A:A,'SLAB-ROWS'!G1019,'SAGE IMPORT'!B:B,'SLAB-ROWS'!H1019,'SAGE IMPORT'!C:C,'SLAB-ROWS'!A1019)</f>
        <v>0</v>
      </c>
      <c r="L1019" s="199" t="s">
        <v>395</v>
      </c>
      <c r="M1019" s="205">
        <f>SUMIFS('SAGE IMPORT'!E:E,'SAGE IMPORT'!A:A,'SLAB-ROWS'!G1019,'SAGE IMPORT'!B:B,'SLAB-ROWS'!H1019,'SAGE IMPORT'!C:C,'SLAB-ROWS'!A1019)</f>
        <v>0</v>
      </c>
      <c r="N1019" s="199" t="s">
        <v>395</v>
      </c>
    </row>
    <row r="1020" spans="1:14" x14ac:dyDescent="0.2">
      <c r="A1020" s="183"/>
      <c r="B1020" s="451" t="s">
        <v>621</v>
      </c>
      <c r="C1020" s="452"/>
      <c r="D1020" s="453"/>
      <c r="E1020" s="453"/>
      <c r="F1020" s="453"/>
      <c r="G1020" s="453">
        <f t="shared" si="90"/>
        <v>0</v>
      </c>
      <c r="H1020" s="454">
        <f t="shared" si="91"/>
        <v>0</v>
      </c>
      <c r="I1020" s="455"/>
      <c r="J1020" s="456"/>
      <c r="K1020" s="457">
        <f>SUMIFS('SAGE IMPORT'!Q:Q,'SAGE IMPORT'!A:A,'SLAB-ROWS'!G1020,'SAGE IMPORT'!B:B,'SLAB-ROWS'!H1020,'SAGE IMPORT'!D:D,'SLAB-ROWS'!B1020)</f>
        <v>0</v>
      </c>
      <c r="L1020" s="457" t="s">
        <v>395</v>
      </c>
      <c r="M1020" s="458"/>
      <c r="N1020" s="457"/>
    </row>
    <row r="1021" spans="1:14" x14ac:dyDescent="0.2">
      <c r="A1021" s="183" t="s">
        <v>130</v>
      </c>
      <c r="B1021" s="184" t="s">
        <v>131</v>
      </c>
      <c r="C1021" s="184"/>
      <c r="D1021" s="185" t="str">
        <f>D1019</f>
        <v>****</v>
      </c>
      <c r="E1021" s="185">
        <f>E1019</f>
        <v>0</v>
      </c>
      <c r="F1021" s="185"/>
      <c r="G1021" s="185">
        <f>G1019</f>
        <v>0</v>
      </c>
      <c r="H1021" s="186">
        <f>H1019</f>
        <v>0</v>
      </c>
      <c r="I1021" s="197">
        <f>SUMIFS('SAGE IMPORT'!Y:Y,'SAGE IMPORT'!A:A,'SLAB-ROWS'!G1021,'SAGE IMPORT'!B:B,'SLAB-ROWS'!H1021,'SAGE IMPORT'!C:C,'SLAB-ROWS'!A1021)</f>
        <v>0</v>
      </c>
      <c r="J1021" s="198">
        <f>SUMIFS('SAGE IMPORT'!K:K,'SAGE IMPORT'!A:A,'SLAB-ROWS'!G1021,'SAGE IMPORT'!B:B,'SLAB-ROWS'!H1021,'SAGE IMPORT'!C:C,'SLAB-ROWS'!A1021)</f>
        <v>0</v>
      </c>
      <c r="K1021" s="199">
        <f>SUMIFS('SAGE IMPORT'!Q:Q,'SAGE IMPORT'!A:A,'SLAB-ROWS'!G1021,'SAGE IMPORT'!B:B,'SLAB-ROWS'!H1021,'SAGE IMPORT'!C:C,'SLAB-ROWS'!A1021)</f>
        <v>0</v>
      </c>
      <c r="L1021" s="199" t="s">
        <v>395</v>
      </c>
      <c r="M1021" s="205">
        <f>SUMIFS('SAGE IMPORT'!E:E,'SAGE IMPORT'!A:A,'SLAB-ROWS'!G1021,'SAGE IMPORT'!B:B,'SLAB-ROWS'!H1021,'SAGE IMPORT'!C:C,'SLAB-ROWS'!A1021)</f>
        <v>0</v>
      </c>
      <c r="N1021" s="199" t="s">
        <v>395</v>
      </c>
    </row>
    <row r="1022" spans="1:14" x14ac:dyDescent="0.2">
      <c r="A1022" s="183"/>
      <c r="B1022" s="184"/>
      <c r="C1022" s="184"/>
      <c r="D1022" s="185" t="str">
        <f t="shared" si="88"/>
        <v>****</v>
      </c>
      <c r="E1022" s="185">
        <f t="shared" si="89"/>
        <v>0</v>
      </c>
      <c r="F1022" s="185"/>
      <c r="G1022" s="185">
        <f t="shared" si="90"/>
        <v>0</v>
      </c>
      <c r="H1022" s="186">
        <f t="shared" si="91"/>
        <v>0</v>
      </c>
      <c r="I1022" s="197">
        <f>SUMIFS('SAGE IMPORT'!Y:Y,'SAGE IMPORT'!A:A,'SLAB-ROWS'!G1022,'SAGE IMPORT'!B:B,'SLAB-ROWS'!H1022,'SAGE IMPORT'!C:C,'SLAB-ROWS'!A1022)</f>
        <v>0</v>
      </c>
      <c r="J1022" s="198">
        <f>SUMIFS('SAGE IMPORT'!K:K,'SAGE IMPORT'!A:A,'SLAB-ROWS'!G1022,'SAGE IMPORT'!B:B,'SLAB-ROWS'!H1022,'SAGE IMPORT'!C:C,'SLAB-ROWS'!A1022)</f>
        <v>0</v>
      </c>
      <c r="K1022" s="199">
        <f>SUMIFS('SAGE IMPORT'!Q:Q,'SAGE IMPORT'!A:A,'SLAB-ROWS'!G1022,'SAGE IMPORT'!B:B,'SLAB-ROWS'!H1022,'SAGE IMPORT'!C:C,'SLAB-ROWS'!A1022)</f>
        <v>0</v>
      </c>
      <c r="L1022" s="199"/>
      <c r="M1022" s="205">
        <f>SUMIFS('SAGE IMPORT'!E:E,'SAGE IMPORT'!A:A,'SLAB-ROWS'!G1022,'SAGE IMPORT'!B:B,'SLAB-ROWS'!H1022,'SAGE IMPORT'!C:C,'SLAB-ROWS'!A1022)</f>
        <v>0</v>
      </c>
      <c r="N1022" s="199"/>
    </row>
    <row r="1023" spans="1:14" x14ac:dyDescent="0.2">
      <c r="A1023" s="183" t="s">
        <v>39</v>
      </c>
      <c r="B1023" s="184" t="s">
        <v>40</v>
      </c>
      <c r="C1023" s="184"/>
      <c r="D1023" s="185" t="str">
        <f t="shared" si="88"/>
        <v>****</v>
      </c>
      <c r="E1023" s="185">
        <f t="shared" si="89"/>
        <v>0</v>
      </c>
      <c r="F1023" s="185"/>
      <c r="G1023" s="185">
        <f t="shared" si="90"/>
        <v>0</v>
      </c>
      <c r="H1023" s="186">
        <f t="shared" si="91"/>
        <v>0</v>
      </c>
      <c r="I1023" s="197">
        <f>SUMIFS('SAGE IMPORT'!Y:Y,'SAGE IMPORT'!A:A,'SLAB-ROWS'!G1023,'SAGE IMPORT'!B:B,'SLAB-ROWS'!H1023,'SAGE IMPORT'!C:C,'SLAB-ROWS'!A1023)</f>
        <v>0</v>
      </c>
      <c r="J1023" s="198">
        <f>SUMIFS('SAGE IMPORT'!K:K,'SAGE IMPORT'!A:A,'SLAB-ROWS'!G1023,'SAGE IMPORT'!B:B,'SLAB-ROWS'!H1023,'SAGE IMPORT'!C:C,'SLAB-ROWS'!A1023)</f>
        <v>0</v>
      </c>
      <c r="K1023" s="199">
        <f>SUMIFS('SAGE IMPORT'!Q:Q,'SAGE IMPORT'!A:A,'SLAB-ROWS'!G1023,'SAGE IMPORT'!B:B,'SLAB-ROWS'!H1023,'SAGE IMPORT'!C:C,'SLAB-ROWS'!A1023)</f>
        <v>0</v>
      </c>
      <c r="L1023" s="199" t="s">
        <v>391</v>
      </c>
      <c r="M1023" s="205">
        <f>SUMIFS('SAGE IMPORT'!E:E,'SAGE IMPORT'!A:A,'SLAB-ROWS'!G1023,'SAGE IMPORT'!B:B,'SLAB-ROWS'!H1023,'SAGE IMPORT'!C:C,'SLAB-ROWS'!A1023)</f>
        <v>0</v>
      </c>
      <c r="N1023" s="199" t="s">
        <v>391</v>
      </c>
    </row>
    <row r="1024" spans="1:14" x14ac:dyDescent="0.2">
      <c r="A1024" s="183" t="s">
        <v>132</v>
      </c>
      <c r="B1024" s="184" t="s">
        <v>135</v>
      </c>
      <c r="C1024" s="184"/>
      <c r="D1024" s="185" t="str">
        <f t="shared" si="88"/>
        <v>****</v>
      </c>
      <c r="E1024" s="185">
        <f t="shared" si="89"/>
        <v>0</v>
      </c>
      <c r="F1024" s="185"/>
      <c r="G1024" s="185">
        <f t="shared" si="90"/>
        <v>0</v>
      </c>
      <c r="H1024" s="186">
        <f t="shared" si="91"/>
        <v>0</v>
      </c>
      <c r="I1024" s="197">
        <f>SUMIFS('SAGE IMPORT'!Y:Y,'SAGE IMPORT'!A:A,'SLAB-ROWS'!G1024,'SAGE IMPORT'!B:B,'SLAB-ROWS'!H1024,'SAGE IMPORT'!C:C,'SLAB-ROWS'!A1024)</f>
        <v>0</v>
      </c>
      <c r="J1024" s="198">
        <f>SUMIFS('SAGE IMPORT'!K:K,'SAGE IMPORT'!A:A,'SLAB-ROWS'!G1024,'SAGE IMPORT'!B:B,'SLAB-ROWS'!H1024,'SAGE IMPORT'!C:C,'SLAB-ROWS'!A1024)</f>
        <v>0</v>
      </c>
      <c r="K1024" s="199">
        <f>SUMIFS('SAGE IMPORT'!Q:Q,'SAGE IMPORT'!A:A,'SLAB-ROWS'!G1024,'SAGE IMPORT'!B:B,'SLAB-ROWS'!H1024,'SAGE IMPORT'!C:C,'SLAB-ROWS'!A1024)</f>
        <v>0</v>
      </c>
      <c r="L1024" s="199" t="s">
        <v>391</v>
      </c>
      <c r="M1024" s="205">
        <f>SUMIFS('SAGE IMPORT'!E:E,'SAGE IMPORT'!A:A,'SLAB-ROWS'!G1024,'SAGE IMPORT'!B:B,'SLAB-ROWS'!H1024,'SAGE IMPORT'!C:C,'SLAB-ROWS'!A1024)</f>
        <v>0</v>
      </c>
      <c r="N1024" s="199" t="s">
        <v>391</v>
      </c>
    </row>
    <row r="1025" spans="1:14" x14ac:dyDescent="0.2">
      <c r="A1025" s="183" t="s">
        <v>133</v>
      </c>
      <c r="B1025" s="184" t="s">
        <v>136</v>
      </c>
      <c r="C1025" s="184"/>
      <c r="D1025" s="185" t="str">
        <f t="shared" si="88"/>
        <v>****</v>
      </c>
      <c r="E1025" s="185">
        <f t="shared" si="89"/>
        <v>0</v>
      </c>
      <c r="F1025" s="185"/>
      <c r="G1025" s="185">
        <f t="shared" si="90"/>
        <v>0</v>
      </c>
      <c r="H1025" s="186">
        <f t="shared" si="91"/>
        <v>0</v>
      </c>
      <c r="I1025" s="197">
        <f>SUMIFS('SAGE IMPORT'!Y:Y,'SAGE IMPORT'!A:A,'SLAB-ROWS'!G1025,'SAGE IMPORT'!B:B,'SLAB-ROWS'!H1025,'SAGE IMPORT'!C:C,'SLAB-ROWS'!A1025)</f>
        <v>0</v>
      </c>
      <c r="J1025" s="198">
        <f>SUMIFS('SAGE IMPORT'!K:K,'SAGE IMPORT'!A:A,'SLAB-ROWS'!G1025,'SAGE IMPORT'!B:B,'SLAB-ROWS'!H1025,'SAGE IMPORT'!C:C,'SLAB-ROWS'!A1025)</f>
        <v>0</v>
      </c>
      <c r="K1025" s="199">
        <f>SUMIFS('SAGE IMPORT'!Q:Q,'SAGE IMPORT'!A:A,'SLAB-ROWS'!G1025,'SAGE IMPORT'!B:B,'SLAB-ROWS'!H1025,'SAGE IMPORT'!C:C,'SLAB-ROWS'!A1025)</f>
        <v>0</v>
      </c>
      <c r="L1025" s="199" t="s">
        <v>391</v>
      </c>
      <c r="M1025" s="205">
        <f>SUMIFS('SAGE IMPORT'!E:E,'SAGE IMPORT'!A:A,'SLAB-ROWS'!G1025,'SAGE IMPORT'!B:B,'SLAB-ROWS'!H1025,'SAGE IMPORT'!C:C,'SLAB-ROWS'!A1025)</f>
        <v>0</v>
      </c>
      <c r="N1025" s="199" t="s">
        <v>391</v>
      </c>
    </row>
    <row r="1026" spans="1:14" x14ac:dyDescent="0.2">
      <c r="A1026" s="183" t="s">
        <v>134</v>
      </c>
      <c r="B1026" s="184" t="s">
        <v>137</v>
      </c>
      <c r="C1026" s="184"/>
      <c r="D1026" s="185" t="str">
        <f t="shared" si="88"/>
        <v>****</v>
      </c>
      <c r="E1026" s="185">
        <f t="shared" si="89"/>
        <v>0</v>
      </c>
      <c r="F1026" s="185"/>
      <c r="G1026" s="185">
        <f t="shared" si="90"/>
        <v>0</v>
      </c>
      <c r="H1026" s="186">
        <f t="shared" si="91"/>
        <v>0</v>
      </c>
      <c r="I1026" s="197">
        <f>SUMIFS('SAGE IMPORT'!Y:Y,'SAGE IMPORT'!A:A,'SLAB-ROWS'!G1026,'SAGE IMPORT'!B:B,'SLAB-ROWS'!H1026,'SAGE IMPORT'!C:C,'SLAB-ROWS'!A1026)</f>
        <v>0</v>
      </c>
      <c r="J1026" s="198">
        <f>SUMIFS('SAGE IMPORT'!K:K,'SAGE IMPORT'!A:A,'SLAB-ROWS'!G1026,'SAGE IMPORT'!B:B,'SLAB-ROWS'!H1026,'SAGE IMPORT'!C:C,'SLAB-ROWS'!A1026)</f>
        <v>0</v>
      </c>
      <c r="K1026" s="199">
        <f>SUMIFS('SAGE IMPORT'!Q:Q,'SAGE IMPORT'!A:A,'SLAB-ROWS'!G1026,'SAGE IMPORT'!B:B,'SLAB-ROWS'!H1026,'SAGE IMPORT'!C:C,'SLAB-ROWS'!A1026)</f>
        <v>0</v>
      </c>
      <c r="L1026" s="199" t="s">
        <v>398</v>
      </c>
      <c r="M1026" s="205">
        <f>SUMIFS('SAGE IMPORT'!E:E,'SAGE IMPORT'!A:A,'SLAB-ROWS'!G1026,'SAGE IMPORT'!B:B,'SLAB-ROWS'!H1026,'SAGE IMPORT'!C:C,'SLAB-ROWS'!A1026)</f>
        <v>0</v>
      </c>
      <c r="N1026" s="199" t="s">
        <v>398</v>
      </c>
    </row>
    <row r="1027" spans="1:14" x14ac:dyDescent="0.2">
      <c r="A1027" s="183" t="s">
        <v>497</v>
      </c>
      <c r="B1027" s="184" t="s">
        <v>505</v>
      </c>
      <c r="C1027" s="184"/>
      <c r="D1027" s="185" t="str">
        <f t="shared" si="88"/>
        <v>****</v>
      </c>
      <c r="E1027" s="185">
        <f t="shared" si="89"/>
        <v>0</v>
      </c>
      <c r="F1027" s="185"/>
      <c r="G1027" s="185">
        <f t="shared" si="90"/>
        <v>0</v>
      </c>
      <c r="H1027" s="186">
        <f t="shared" si="91"/>
        <v>0</v>
      </c>
      <c r="I1027" s="197">
        <f>SUMIFS('SAGE IMPORT'!Y:Y,'SAGE IMPORT'!A:A,'SLAB-ROWS'!G1027,'SAGE IMPORT'!B:B,'SLAB-ROWS'!H1027,'SAGE IMPORT'!C:C,'SLAB-ROWS'!A1027)</f>
        <v>0</v>
      </c>
      <c r="J1027" s="198">
        <f>SUMIFS('SAGE IMPORT'!K:K,'SAGE IMPORT'!A:A,'SLAB-ROWS'!G1027,'SAGE IMPORT'!B:B,'SLAB-ROWS'!H1027,'SAGE IMPORT'!C:C,'SLAB-ROWS'!A1027)</f>
        <v>0</v>
      </c>
      <c r="K1027" s="199">
        <f>SUMIFS('SAGE IMPORT'!Q:Q,'SAGE IMPORT'!A:A,'SLAB-ROWS'!G1027,'SAGE IMPORT'!B:B,'SLAB-ROWS'!H1027,'SAGE IMPORT'!C:C,'SLAB-ROWS'!A1027)</f>
        <v>0</v>
      </c>
      <c r="L1027" s="199" t="s">
        <v>397</v>
      </c>
      <c r="M1027" s="205">
        <f>SUMIFS('SAGE IMPORT'!E:E,'SAGE IMPORT'!A:A,'SLAB-ROWS'!G1027,'SAGE IMPORT'!B:B,'SLAB-ROWS'!H1027,'SAGE IMPORT'!C:C,'SLAB-ROWS'!A1027)</f>
        <v>0</v>
      </c>
      <c r="N1027" s="199" t="s">
        <v>391</v>
      </c>
    </row>
    <row r="1028" spans="1:14" x14ac:dyDescent="0.2">
      <c r="A1028" s="183" t="s">
        <v>501</v>
      </c>
      <c r="B1028" s="184" t="s">
        <v>506</v>
      </c>
      <c r="C1028" s="184"/>
      <c r="D1028" s="185" t="str">
        <f t="shared" si="88"/>
        <v>****</v>
      </c>
      <c r="E1028" s="185">
        <f t="shared" si="89"/>
        <v>0</v>
      </c>
      <c r="F1028" s="185"/>
      <c r="G1028" s="185">
        <f t="shared" si="90"/>
        <v>0</v>
      </c>
      <c r="H1028" s="186">
        <f t="shared" si="91"/>
        <v>0</v>
      </c>
      <c r="I1028" s="197">
        <f>SUMIFS('SAGE IMPORT'!Y:Y,'SAGE IMPORT'!A:A,'SLAB-ROWS'!G1028,'SAGE IMPORT'!B:B,'SLAB-ROWS'!H1028,'SAGE IMPORT'!C:C,'SLAB-ROWS'!A1028)</f>
        <v>0</v>
      </c>
      <c r="J1028" s="198">
        <f>SUMIFS('SAGE IMPORT'!K:K,'SAGE IMPORT'!A:A,'SLAB-ROWS'!G1028,'SAGE IMPORT'!B:B,'SLAB-ROWS'!H1028,'SAGE IMPORT'!C:C,'SLAB-ROWS'!A1028)</f>
        <v>0</v>
      </c>
      <c r="K1028" s="199">
        <f>SUMIFS('SAGE IMPORT'!Q:Q,'SAGE IMPORT'!A:A,'SLAB-ROWS'!G1028,'SAGE IMPORT'!B:B,'SLAB-ROWS'!H1028,'SAGE IMPORT'!C:C,'SLAB-ROWS'!A1028)</f>
        <v>0</v>
      </c>
      <c r="L1028" s="199" t="s">
        <v>397</v>
      </c>
      <c r="M1028" s="205">
        <f>SUMIFS('SAGE IMPORT'!E:E,'SAGE IMPORT'!A:A,'SLAB-ROWS'!G1028,'SAGE IMPORT'!B:B,'SLAB-ROWS'!H1028,'SAGE IMPORT'!C:C,'SLAB-ROWS'!A1028)</f>
        <v>0</v>
      </c>
      <c r="N1028" s="199" t="s">
        <v>391</v>
      </c>
    </row>
    <row r="1029" spans="1:14" x14ac:dyDescent="0.2">
      <c r="A1029" s="183" t="s">
        <v>502</v>
      </c>
      <c r="B1029" s="184" t="s">
        <v>507</v>
      </c>
      <c r="C1029" s="184"/>
      <c r="D1029" s="185" t="str">
        <f t="shared" si="88"/>
        <v>****</v>
      </c>
      <c r="E1029" s="185">
        <f t="shared" si="89"/>
        <v>0</v>
      </c>
      <c r="F1029" s="185"/>
      <c r="G1029" s="185">
        <f t="shared" si="90"/>
        <v>0</v>
      </c>
      <c r="H1029" s="186">
        <f t="shared" si="91"/>
        <v>0</v>
      </c>
      <c r="I1029" s="197">
        <f>SUMIFS('SAGE IMPORT'!Y:Y,'SAGE IMPORT'!A:A,'SLAB-ROWS'!G1029,'SAGE IMPORT'!B:B,'SLAB-ROWS'!H1029,'SAGE IMPORT'!C:C,'SLAB-ROWS'!A1029)</f>
        <v>0</v>
      </c>
      <c r="J1029" s="198">
        <f>SUMIFS('SAGE IMPORT'!K:K,'SAGE IMPORT'!A:A,'SLAB-ROWS'!G1029,'SAGE IMPORT'!B:B,'SLAB-ROWS'!H1029,'SAGE IMPORT'!C:C,'SLAB-ROWS'!A1029)</f>
        <v>0</v>
      </c>
      <c r="K1029" s="199">
        <f>SUMIFS('SAGE IMPORT'!Q:Q,'SAGE IMPORT'!A:A,'SLAB-ROWS'!G1029,'SAGE IMPORT'!B:B,'SLAB-ROWS'!H1029,'SAGE IMPORT'!C:C,'SLAB-ROWS'!A1029)</f>
        <v>0</v>
      </c>
      <c r="L1029" s="199" t="s">
        <v>397</v>
      </c>
      <c r="M1029" s="205">
        <f>SUMIFS('SAGE IMPORT'!E:E,'SAGE IMPORT'!A:A,'SLAB-ROWS'!G1029,'SAGE IMPORT'!B:B,'SLAB-ROWS'!H1029,'SAGE IMPORT'!C:C,'SLAB-ROWS'!A1029)</f>
        <v>0</v>
      </c>
      <c r="N1029" s="199" t="s">
        <v>391</v>
      </c>
    </row>
    <row r="1030" spans="1:14" x14ac:dyDescent="0.2">
      <c r="A1030" s="183" t="s">
        <v>503</v>
      </c>
      <c r="B1030" s="184" t="s">
        <v>508</v>
      </c>
      <c r="C1030" s="184"/>
      <c r="D1030" s="185" t="str">
        <f t="shared" si="88"/>
        <v>****</v>
      </c>
      <c r="E1030" s="185">
        <f t="shared" si="89"/>
        <v>0</v>
      </c>
      <c r="F1030" s="185"/>
      <c r="G1030" s="185">
        <f t="shared" si="90"/>
        <v>0</v>
      </c>
      <c r="H1030" s="186">
        <f t="shared" si="91"/>
        <v>0</v>
      </c>
      <c r="I1030" s="197">
        <f>SUMIFS('SAGE IMPORT'!Y:Y,'SAGE IMPORT'!A:A,'SLAB-ROWS'!G1030,'SAGE IMPORT'!B:B,'SLAB-ROWS'!H1030,'SAGE IMPORT'!C:C,'SLAB-ROWS'!A1030)</f>
        <v>0</v>
      </c>
      <c r="J1030" s="198">
        <f>SUMIFS('SAGE IMPORT'!K:K,'SAGE IMPORT'!A:A,'SLAB-ROWS'!G1030,'SAGE IMPORT'!B:B,'SLAB-ROWS'!H1030,'SAGE IMPORT'!C:C,'SLAB-ROWS'!A1030)</f>
        <v>0</v>
      </c>
      <c r="K1030" s="199">
        <f>SUMIFS('SAGE IMPORT'!Q:Q,'SAGE IMPORT'!A:A,'SLAB-ROWS'!G1030,'SAGE IMPORT'!B:B,'SLAB-ROWS'!H1030,'SAGE IMPORT'!C:C,'SLAB-ROWS'!A1030)</f>
        <v>0</v>
      </c>
      <c r="L1030" s="199" t="s">
        <v>397</v>
      </c>
      <c r="M1030" s="205">
        <f>SUMIFS('SAGE IMPORT'!E:E,'SAGE IMPORT'!A:A,'SLAB-ROWS'!G1030,'SAGE IMPORT'!B:B,'SLAB-ROWS'!H1030,'SAGE IMPORT'!C:C,'SLAB-ROWS'!A1030)</f>
        <v>0</v>
      </c>
      <c r="N1030" s="199" t="s">
        <v>391</v>
      </c>
    </row>
    <row r="1031" spans="1:14" x14ac:dyDescent="0.2">
      <c r="A1031" s="183" t="s">
        <v>504</v>
      </c>
      <c r="B1031" s="184" t="s">
        <v>509</v>
      </c>
      <c r="C1031" s="184"/>
      <c r="D1031" s="185" t="str">
        <f t="shared" si="88"/>
        <v>****</v>
      </c>
      <c r="E1031" s="185">
        <f t="shared" si="89"/>
        <v>0</v>
      </c>
      <c r="F1031" s="185"/>
      <c r="G1031" s="185">
        <f t="shared" si="90"/>
        <v>0</v>
      </c>
      <c r="H1031" s="186">
        <f t="shared" si="91"/>
        <v>0</v>
      </c>
      <c r="I1031" s="197">
        <f>SUMIFS('SAGE IMPORT'!Y:Y,'SAGE IMPORT'!A:A,'SLAB-ROWS'!G1031,'SAGE IMPORT'!B:B,'SLAB-ROWS'!H1031,'SAGE IMPORT'!C:C,'SLAB-ROWS'!A1031)</f>
        <v>0</v>
      </c>
      <c r="J1031" s="198">
        <f>SUMIFS('SAGE IMPORT'!K:K,'SAGE IMPORT'!A:A,'SLAB-ROWS'!G1031,'SAGE IMPORT'!B:B,'SLAB-ROWS'!H1031,'SAGE IMPORT'!C:C,'SLAB-ROWS'!A1031)</f>
        <v>0</v>
      </c>
      <c r="K1031" s="199">
        <f>SUMIFS('SAGE IMPORT'!Q:Q,'SAGE IMPORT'!A:A,'SLAB-ROWS'!G1031,'SAGE IMPORT'!B:B,'SLAB-ROWS'!H1031,'SAGE IMPORT'!C:C,'SLAB-ROWS'!A1031)</f>
        <v>0</v>
      </c>
      <c r="L1031" s="199" t="s">
        <v>397</v>
      </c>
      <c r="M1031" s="205">
        <f>SUMIFS('SAGE IMPORT'!E:E,'SAGE IMPORT'!A:A,'SLAB-ROWS'!G1031,'SAGE IMPORT'!B:B,'SLAB-ROWS'!H1031,'SAGE IMPORT'!C:C,'SLAB-ROWS'!A1031)</f>
        <v>0</v>
      </c>
      <c r="N1031" s="199" t="s">
        <v>391</v>
      </c>
    </row>
    <row r="1032" spans="1:14" x14ac:dyDescent="0.2">
      <c r="A1032" s="183" t="s">
        <v>41</v>
      </c>
      <c r="B1032" s="184" t="s">
        <v>65</v>
      </c>
      <c r="C1032" s="184"/>
      <c r="D1032" s="185" t="str">
        <f>D1026</f>
        <v>****</v>
      </c>
      <c r="E1032" s="185">
        <f>E1026</f>
        <v>0</v>
      </c>
      <c r="F1032" s="185"/>
      <c r="G1032" s="185">
        <f>G1026</f>
        <v>0</v>
      </c>
      <c r="H1032" s="186">
        <f>H1026</f>
        <v>0</v>
      </c>
      <c r="I1032" s="197">
        <f>SUMIFS('SAGE IMPORT'!Y:Y,'SAGE IMPORT'!A:A,'SLAB-ROWS'!G1032,'SAGE IMPORT'!B:B,'SLAB-ROWS'!H1032,'SAGE IMPORT'!C:C,'SLAB-ROWS'!A1032)</f>
        <v>0</v>
      </c>
      <c r="J1032" s="198">
        <f>SUMIFS('SAGE IMPORT'!K:K,'SAGE IMPORT'!A:A,'SLAB-ROWS'!G1032,'SAGE IMPORT'!B:B,'SLAB-ROWS'!H1032,'SAGE IMPORT'!C:C,'SLAB-ROWS'!A1032)</f>
        <v>0</v>
      </c>
      <c r="K1032" s="199">
        <f>SUMIFS('SAGE IMPORT'!Q:Q,'SAGE IMPORT'!A:A,'SLAB-ROWS'!G1032,'SAGE IMPORT'!B:B,'SLAB-ROWS'!H1032,'SAGE IMPORT'!C:C,'SLAB-ROWS'!A1032)</f>
        <v>0</v>
      </c>
      <c r="L1032" s="199" t="s">
        <v>391</v>
      </c>
      <c r="M1032" s="205">
        <f>SUMIFS('SAGE IMPORT'!E:E,'SAGE IMPORT'!A:A,'SLAB-ROWS'!G1032,'SAGE IMPORT'!B:B,'SLAB-ROWS'!H1032,'SAGE IMPORT'!C:C,'SLAB-ROWS'!A1032)</f>
        <v>0</v>
      </c>
      <c r="N1032" s="199" t="s">
        <v>391</v>
      </c>
    </row>
    <row r="1033" spans="1:14" x14ac:dyDescent="0.2">
      <c r="A1033" s="183" t="s">
        <v>498</v>
      </c>
      <c r="B1033" s="184" t="s">
        <v>140</v>
      </c>
      <c r="C1033" s="184"/>
      <c r="D1033" s="185" t="str">
        <f t="shared" si="88"/>
        <v>****</v>
      </c>
      <c r="E1033" s="185">
        <f t="shared" si="89"/>
        <v>0</v>
      </c>
      <c r="F1033" s="185"/>
      <c r="G1033" s="185">
        <f t="shared" si="90"/>
        <v>0</v>
      </c>
      <c r="H1033" s="186">
        <f t="shared" si="91"/>
        <v>0</v>
      </c>
      <c r="I1033" s="197">
        <f>SUMIFS('SAGE IMPORT'!Y:Y,'SAGE IMPORT'!A:A,'SLAB-ROWS'!G1033,'SAGE IMPORT'!B:B,'SLAB-ROWS'!H1033,'SAGE IMPORT'!C:C,'SLAB-ROWS'!A1033)</f>
        <v>0</v>
      </c>
      <c r="J1033" s="198">
        <f>SUMIFS('SAGE IMPORT'!K:K,'SAGE IMPORT'!A:A,'SLAB-ROWS'!G1033,'SAGE IMPORT'!B:B,'SLAB-ROWS'!H1033,'SAGE IMPORT'!C:C,'SLAB-ROWS'!A1033)</f>
        <v>0</v>
      </c>
      <c r="K1033" s="199">
        <f>SUMIFS('SAGE IMPORT'!Q:Q,'SAGE IMPORT'!A:A,'SLAB-ROWS'!G1033,'SAGE IMPORT'!B:B,'SLAB-ROWS'!H1033,'SAGE IMPORT'!C:C,'SLAB-ROWS'!A1033)</f>
        <v>0</v>
      </c>
      <c r="L1033" s="199" t="s">
        <v>399</v>
      </c>
      <c r="M1033" s="205">
        <f>SUMIFS('SAGE IMPORT'!E:E,'SAGE IMPORT'!A:A,'SLAB-ROWS'!G1033,'SAGE IMPORT'!B:B,'SLAB-ROWS'!H1033,'SAGE IMPORT'!C:C,'SLAB-ROWS'!A1033)</f>
        <v>0</v>
      </c>
      <c r="N1033" s="199" t="s">
        <v>399</v>
      </c>
    </row>
    <row r="1034" spans="1:14" x14ac:dyDescent="0.2">
      <c r="A1034" s="183" t="s">
        <v>42</v>
      </c>
      <c r="B1034" s="184" t="s">
        <v>138</v>
      </c>
      <c r="C1034" s="184"/>
      <c r="D1034" s="185" t="str">
        <f t="shared" si="88"/>
        <v>****</v>
      </c>
      <c r="E1034" s="185">
        <f t="shared" si="89"/>
        <v>0</v>
      </c>
      <c r="F1034" s="185"/>
      <c r="G1034" s="185">
        <f t="shared" si="90"/>
        <v>0</v>
      </c>
      <c r="H1034" s="186">
        <f t="shared" si="91"/>
        <v>0</v>
      </c>
      <c r="I1034" s="197">
        <f>SUMIFS('SAGE IMPORT'!Y:Y,'SAGE IMPORT'!A:A,'SLAB-ROWS'!G1034,'SAGE IMPORT'!B:B,'SLAB-ROWS'!H1034,'SAGE IMPORT'!C:C,'SLAB-ROWS'!A1034)</f>
        <v>0</v>
      </c>
      <c r="J1034" s="198">
        <f>SUMIFS('SAGE IMPORT'!K:K,'SAGE IMPORT'!A:A,'SLAB-ROWS'!G1034,'SAGE IMPORT'!B:B,'SLAB-ROWS'!H1034,'SAGE IMPORT'!C:C,'SLAB-ROWS'!A1034)</f>
        <v>0</v>
      </c>
      <c r="K1034" s="199">
        <f>SUMIFS('SAGE IMPORT'!Q:Q,'SAGE IMPORT'!A:A,'SLAB-ROWS'!G1034,'SAGE IMPORT'!B:B,'SLAB-ROWS'!H1034,'SAGE IMPORT'!C:C,'SLAB-ROWS'!A1034)</f>
        <v>0</v>
      </c>
      <c r="L1034" s="199" t="s">
        <v>399</v>
      </c>
      <c r="M1034" s="205">
        <f>SUMIFS('SAGE IMPORT'!E:E,'SAGE IMPORT'!A:A,'SLAB-ROWS'!G1034,'SAGE IMPORT'!B:B,'SLAB-ROWS'!H1034,'SAGE IMPORT'!C:C,'SLAB-ROWS'!A1034)</f>
        <v>0</v>
      </c>
      <c r="N1034" s="199" t="s">
        <v>399</v>
      </c>
    </row>
    <row r="1035" spans="1:14" x14ac:dyDescent="0.2">
      <c r="A1035" s="183" t="s">
        <v>77</v>
      </c>
      <c r="B1035" s="184" t="s">
        <v>139</v>
      </c>
      <c r="C1035" s="184"/>
      <c r="D1035" s="185" t="str">
        <f t="shared" si="88"/>
        <v>****</v>
      </c>
      <c r="E1035" s="185">
        <f t="shared" si="89"/>
        <v>0</v>
      </c>
      <c r="F1035" s="185"/>
      <c r="G1035" s="185">
        <f t="shared" si="90"/>
        <v>0</v>
      </c>
      <c r="H1035" s="186">
        <f t="shared" si="91"/>
        <v>0</v>
      </c>
      <c r="I1035" s="197">
        <f>SUMIFS('SAGE IMPORT'!Y:Y,'SAGE IMPORT'!A:A,'SLAB-ROWS'!G1035,'SAGE IMPORT'!B:B,'SLAB-ROWS'!H1035,'SAGE IMPORT'!C:C,'SLAB-ROWS'!A1035)</f>
        <v>0</v>
      </c>
      <c r="J1035" s="198">
        <f>SUMIFS('SAGE IMPORT'!K:K,'SAGE IMPORT'!A:A,'SLAB-ROWS'!G1035,'SAGE IMPORT'!B:B,'SLAB-ROWS'!H1035,'SAGE IMPORT'!C:C,'SLAB-ROWS'!A1035)</f>
        <v>0</v>
      </c>
      <c r="K1035" s="199">
        <f>SUMIFS('SAGE IMPORT'!Q:Q,'SAGE IMPORT'!A:A,'SLAB-ROWS'!G1035,'SAGE IMPORT'!B:B,'SLAB-ROWS'!H1035,'SAGE IMPORT'!C:C,'SLAB-ROWS'!A1035)</f>
        <v>0</v>
      </c>
      <c r="L1035" s="199" t="s">
        <v>399</v>
      </c>
      <c r="M1035" s="205">
        <f>SUMIFS('SAGE IMPORT'!E:E,'SAGE IMPORT'!A:A,'SLAB-ROWS'!G1035,'SAGE IMPORT'!B:B,'SLAB-ROWS'!H1035,'SAGE IMPORT'!C:C,'SLAB-ROWS'!A1035)</f>
        <v>0</v>
      </c>
      <c r="N1035" s="199" t="s">
        <v>399</v>
      </c>
    </row>
    <row r="1036" spans="1:14" x14ac:dyDescent="0.2">
      <c r="A1036" s="183" t="s">
        <v>43</v>
      </c>
      <c r="B1036" s="184" t="s">
        <v>141</v>
      </c>
      <c r="C1036" s="184"/>
      <c r="D1036" s="185" t="str">
        <f t="shared" si="88"/>
        <v>****</v>
      </c>
      <c r="E1036" s="185">
        <f t="shared" si="89"/>
        <v>0</v>
      </c>
      <c r="F1036" s="185"/>
      <c r="G1036" s="185">
        <f t="shared" si="90"/>
        <v>0</v>
      </c>
      <c r="H1036" s="186">
        <f t="shared" si="91"/>
        <v>0</v>
      </c>
      <c r="I1036" s="197">
        <f>SUMIFS('SAGE IMPORT'!Y:Y,'SAGE IMPORT'!A:A,'SLAB-ROWS'!G1036,'SAGE IMPORT'!B:B,'SLAB-ROWS'!H1036,'SAGE IMPORT'!C:C,'SLAB-ROWS'!A1036)</f>
        <v>0</v>
      </c>
      <c r="J1036" s="198">
        <f>SUMIFS('SAGE IMPORT'!K:K,'SAGE IMPORT'!A:A,'SLAB-ROWS'!G1036,'SAGE IMPORT'!B:B,'SLAB-ROWS'!H1036,'SAGE IMPORT'!C:C,'SLAB-ROWS'!A1036)</f>
        <v>0</v>
      </c>
      <c r="K1036" s="199">
        <f>SUMIFS('SAGE IMPORT'!Q:Q,'SAGE IMPORT'!A:A,'SLAB-ROWS'!G1036,'SAGE IMPORT'!B:B,'SLAB-ROWS'!H1036,'SAGE IMPORT'!C:C,'SLAB-ROWS'!A1036)</f>
        <v>0</v>
      </c>
      <c r="L1036" s="199" t="s">
        <v>391</v>
      </c>
      <c r="M1036" s="205">
        <f>SUMIFS('SAGE IMPORT'!E:E,'SAGE IMPORT'!A:A,'SLAB-ROWS'!G1036,'SAGE IMPORT'!B:B,'SLAB-ROWS'!H1036,'SAGE IMPORT'!C:C,'SLAB-ROWS'!A1036)</f>
        <v>0</v>
      </c>
      <c r="N1036" s="199" t="s">
        <v>391</v>
      </c>
    </row>
    <row r="1037" spans="1:14" x14ac:dyDescent="0.2">
      <c r="A1037" s="183"/>
      <c r="B1037" s="184"/>
      <c r="C1037" s="184"/>
      <c r="D1037" s="185" t="str">
        <f t="shared" si="88"/>
        <v>****</v>
      </c>
      <c r="E1037" s="185">
        <f t="shared" si="89"/>
        <v>0</v>
      </c>
      <c r="F1037" s="185"/>
      <c r="G1037" s="185">
        <f t="shared" si="90"/>
        <v>0</v>
      </c>
      <c r="H1037" s="186">
        <f t="shared" si="91"/>
        <v>0</v>
      </c>
      <c r="I1037" s="197">
        <f>SUMIFS('SAGE IMPORT'!Y:Y,'SAGE IMPORT'!A:A,'SLAB-ROWS'!G1037,'SAGE IMPORT'!B:B,'SLAB-ROWS'!H1037,'SAGE IMPORT'!C:C,'SLAB-ROWS'!A1037)</f>
        <v>0</v>
      </c>
      <c r="J1037" s="198">
        <f>SUMIFS('SAGE IMPORT'!K:K,'SAGE IMPORT'!A:A,'SLAB-ROWS'!G1037,'SAGE IMPORT'!B:B,'SLAB-ROWS'!H1037,'SAGE IMPORT'!C:C,'SLAB-ROWS'!A1037)</f>
        <v>0</v>
      </c>
      <c r="K1037" s="199">
        <f>SUMIFS('SAGE IMPORT'!Q:Q,'SAGE IMPORT'!A:A,'SLAB-ROWS'!G1037,'SAGE IMPORT'!B:B,'SLAB-ROWS'!H1037,'SAGE IMPORT'!C:C,'SLAB-ROWS'!A1037)</f>
        <v>0</v>
      </c>
      <c r="L1037" s="199"/>
      <c r="M1037" s="205">
        <f>SUMIFS('SAGE IMPORT'!E:E,'SAGE IMPORT'!A:A,'SLAB-ROWS'!G1037,'SAGE IMPORT'!B:B,'SLAB-ROWS'!H1037,'SAGE IMPORT'!C:C,'SLAB-ROWS'!A1037)</f>
        <v>0</v>
      </c>
      <c r="N1037" s="199"/>
    </row>
    <row r="1038" spans="1:14" x14ac:dyDescent="0.2">
      <c r="A1038" s="183" t="s">
        <v>44</v>
      </c>
      <c r="B1038" s="184" t="s">
        <v>69</v>
      </c>
      <c r="C1038" s="184"/>
      <c r="D1038" s="185" t="str">
        <f t="shared" si="88"/>
        <v>****</v>
      </c>
      <c r="E1038" s="185">
        <f t="shared" si="89"/>
        <v>0</v>
      </c>
      <c r="F1038" s="185"/>
      <c r="G1038" s="185">
        <f t="shared" si="90"/>
        <v>0</v>
      </c>
      <c r="H1038" s="186">
        <f t="shared" si="91"/>
        <v>0</v>
      </c>
      <c r="I1038" s="197">
        <f>SUMIFS('SAGE IMPORT'!Y:Y,'SAGE IMPORT'!A:A,'SLAB-ROWS'!G1038,'SAGE IMPORT'!B:B,'SLAB-ROWS'!H1038,'SAGE IMPORT'!C:C,'SLAB-ROWS'!A1038)</f>
        <v>0</v>
      </c>
      <c r="J1038" s="198">
        <f>SUMIFS('SAGE IMPORT'!K:K,'SAGE IMPORT'!A:A,'SLAB-ROWS'!G1038,'SAGE IMPORT'!B:B,'SLAB-ROWS'!H1038,'SAGE IMPORT'!C:C,'SLAB-ROWS'!A1038)</f>
        <v>0</v>
      </c>
      <c r="K1038" s="199">
        <f>SUMIFS('SAGE IMPORT'!Q:Q,'SAGE IMPORT'!A:A,'SLAB-ROWS'!G1038,'SAGE IMPORT'!B:B,'SLAB-ROWS'!H1038,'SAGE IMPORT'!C:C,'SLAB-ROWS'!A1038)</f>
        <v>0</v>
      </c>
      <c r="L1038" s="199" t="s">
        <v>391</v>
      </c>
      <c r="M1038" s="205">
        <f>SUMIFS('SAGE IMPORT'!E:E,'SAGE IMPORT'!A:A,'SLAB-ROWS'!G1038,'SAGE IMPORT'!B:B,'SLAB-ROWS'!H1038,'SAGE IMPORT'!C:C,'SLAB-ROWS'!A1038)</f>
        <v>0</v>
      </c>
      <c r="N1038" s="199" t="s">
        <v>391</v>
      </c>
    </row>
    <row r="1039" spans="1:14" x14ac:dyDescent="0.2">
      <c r="A1039" s="183" t="s">
        <v>45</v>
      </c>
      <c r="B1039" s="184" t="s">
        <v>46</v>
      </c>
      <c r="C1039" s="184"/>
      <c r="D1039" s="185" t="str">
        <f t="shared" si="88"/>
        <v>****</v>
      </c>
      <c r="E1039" s="185">
        <f t="shared" si="89"/>
        <v>0</v>
      </c>
      <c r="F1039" s="185"/>
      <c r="G1039" s="185">
        <f t="shared" si="90"/>
        <v>0</v>
      </c>
      <c r="H1039" s="186">
        <f t="shared" si="91"/>
        <v>0</v>
      </c>
      <c r="I1039" s="197">
        <f>SUMIFS('SAGE IMPORT'!Y:Y,'SAGE IMPORT'!A:A,'SLAB-ROWS'!G1039,'SAGE IMPORT'!B:B,'SLAB-ROWS'!H1039,'SAGE IMPORT'!C:C,'SLAB-ROWS'!A1039)</f>
        <v>0</v>
      </c>
      <c r="J1039" s="198">
        <f>SUMIFS('SAGE IMPORT'!K:K,'SAGE IMPORT'!A:A,'SLAB-ROWS'!G1039,'SAGE IMPORT'!B:B,'SLAB-ROWS'!H1039,'SAGE IMPORT'!C:C,'SLAB-ROWS'!A1039)</f>
        <v>0</v>
      </c>
      <c r="K1039" s="199">
        <f>SUMIFS('SAGE IMPORT'!Q:Q,'SAGE IMPORT'!A:A,'SLAB-ROWS'!G1039,'SAGE IMPORT'!B:B,'SLAB-ROWS'!H1039,'SAGE IMPORT'!C:C,'SLAB-ROWS'!A1039)</f>
        <v>0</v>
      </c>
      <c r="L1039" s="199" t="s">
        <v>391</v>
      </c>
      <c r="M1039" s="205">
        <f>SUMIFS('SAGE IMPORT'!E:E,'SAGE IMPORT'!A:A,'SLAB-ROWS'!G1039,'SAGE IMPORT'!B:B,'SLAB-ROWS'!H1039,'SAGE IMPORT'!C:C,'SLAB-ROWS'!A1039)</f>
        <v>0</v>
      </c>
      <c r="N1039" s="199" t="s">
        <v>391</v>
      </c>
    </row>
    <row r="1040" spans="1:14" x14ac:dyDescent="0.2">
      <c r="A1040" s="183" t="s">
        <v>142</v>
      </c>
      <c r="B1040" s="184" t="s">
        <v>143</v>
      </c>
      <c r="C1040" s="184"/>
      <c r="D1040" s="185" t="str">
        <f t="shared" si="88"/>
        <v>****</v>
      </c>
      <c r="E1040" s="185">
        <f t="shared" si="89"/>
        <v>0</v>
      </c>
      <c r="F1040" s="185"/>
      <c r="G1040" s="185">
        <f t="shared" si="90"/>
        <v>0</v>
      </c>
      <c r="H1040" s="186">
        <f t="shared" si="91"/>
        <v>0</v>
      </c>
      <c r="I1040" s="197">
        <f>SUMIFS('SAGE IMPORT'!Y:Y,'SAGE IMPORT'!A:A,'SLAB-ROWS'!G1040,'SAGE IMPORT'!B:B,'SLAB-ROWS'!H1040,'SAGE IMPORT'!C:C,'SLAB-ROWS'!A1040)</f>
        <v>0</v>
      </c>
      <c r="J1040" s="198">
        <f>SUMIFS('SAGE IMPORT'!K:K,'SAGE IMPORT'!A:A,'SLAB-ROWS'!G1040,'SAGE IMPORT'!B:B,'SLAB-ROWS'!H1040,'SAGE IMPORT'!C:C,'SLAB-ROWS'!A1040)</f>
        <v>0</v>
      </c>
      <c r="K1040" s="199">
        <f>SUMIFS('SAGE IMPORT'!Q:Q,'SAGE IMPORT'!A:A,'SLAB-ROWS'!G1040,'SAGE IMPORT'!B:B,'SLAB-ROWS'!H1040,'SAGE IMPORT'!C:C,'SLAB-ROWS'!A1040)</f>
        <v>0</v>
      </c>
      <c r="L1040" s="199" t="s">
        <v>354</v>
      </c>
      <c r="M1040" s="205">
        <f>SUMIFS('SAGE IMPORT'!E:E,'SAGE IMPORT'!A:A,'SLAB-ROWS'!G1040,'SAGE IMPORT'!B:B,'SLAB-ROWS'!H1040,'SAGE IMPORT'!C:C,'SLAB-ROWS'!A1040)</f>
        <v>0</v>
      </c>
      <c r="N1040" s="199" t="s">
        <v>354</v>
      </c>
    </row>
    <row r="1041" spans="1:14" x14ac:dyDescent="0.2">
      <c r="A1041" s="183" t="s">
        <v>144</v>
      </c>
      <c r="B1041" s="184" t="s">
        <v>145</v>
      </c>
      <c r="C1041" s="184"/>
      <c r="D1041" s="185" t="str">
        <f t="shared" si="88"/>
        <v>****</v>
      </c>
      <c r="E1041" s="185">
        <f t="shared" si="89"/>
        <v>0</v>
      </c>
      <c r="F1041" s="185"/>
      <c r="G1041" s="185">
        <f t="shared" si="90"/>
        <v>0</v>
      </c>
      <c r="H1041" s="186">
        <f t="shared" si="91"/>
        <v>0</v>
      </c>
      <c r="I1041" s="197">
        <f>SUMIFS('SAGE IMPORT'!Y:Y,'SAGE IMPORT'!A:A,'SLAB-ROWS'!G1041,'SAGE IMPORT'!B:B,'SLAB-ROWS'!H1041,'SAGE IMPORT'!C:C,'SLAB-ROWS'!A1041)</f>
        <v>0</v>
      </c>
      <c r="J1041" s="198">
        <f>SUMIFS('SAGE IMPORT'!K:K,'SAGE IMPORT'!A:A,'SLAB-ROWS'!G1041,'SAGE IMPORT'!B:B,'SLAB-ROWS'!H1041,'SAGE IMPORT'!C:C,'SLAB-ROWS'!A1041)</f>
        <v>0</v>
      </c>
      <c r="K1041" s="199">
        <f>SUMIFS('SAGE IMPORT'!Q:Q,'SAGE IMPORT'!A:A,'SLAB-ROWS'!G1041,'SAGE IMPORT'!B:B,'SLAB-ROWS'!H1041,'SAGE IMPORT'!C:C,'SLAB-ROWS'!A1041)</f>
        <v>0</v>
      </c>
      <c r="L1041" s="199" t="s">
        <v>391</v>
      </c>
      <c r="M1041" s="205">
        <f>SUMIFS('SAGE IMPORT'!E:E,'SAGE IMPORT'!A:A,'SLAB-ROWS'!G1041,'SAGE IMPORT'!B:B,'SLAB-ROWS'!H1041,'SAGE IMPORT'!C:C,'SLAB-ROWS'!A1041)</f>
        <v>0</v>
      </c>
      <c r="N1041" s="199" t="s">
        <v>391</v>
      </c>
    </row>
    <row r="1042" spans="1:14" x14ac:dyDescent="0.2">
      <c r="A1042" s="183" t="s">
        <v>47</v>
      </c>
      <c r="B1042" s="184" t="s">
        <v>66</v>
      </c>
      <c r="C1042" s="184"/>
      <c r="D1042" s="185" t="str">
        <f t="shared" ref="D1042:D1053" si="92">D1041</f>
        <v>****</v>
      </c>
      <c r="E1042" s="185">
        <f t="shared" ref="E1042:E1053" si="93">E1041</f>
        <v>0</v>
      </c>
      <c r="F1042" s="185"/>
      <c r="G1042" s="185">
        <f t="shared" ref="G1042:G1053" si="94">G1041</f>
        <v>0</v>
      </c>
      <c r="H1042" s="186">
        <f t="shared" ref="H1042:H1053" si="95">H1041</f>
        <v>0</v>
      </c>
      <c r="I1042" s="197">
        <f>SUMIFS('SAGE IMPORT'!Y:Y,'SAGE IMPORT'!A:A,'SLAB-ROWS'!G1042,'SAGE IMPORT'!B:B,'SLAB-ROWS'!H1042,'SAGE IMPORT'!C:C,'SLAB-ROWS'!A1042)</f>
        <v>0</v>
      </c>
      <c r="J1042" s="198">
        <f>SUMIFS('SAGE IMPORT'!K:K,'SAGE IMPORT'!A:A,'SLAB-ROWS'!G1042,'SAGE IMPORT'!B:B,'SLAB-ROWS'!H1042,'SAGE IMPORT'!C:C,'SLAB-ROWS'!A1042)</f>
        <v>0</v>
      </c>
      <c r="K1042" s="199">
        <f>SUMIFS('SAGE IMPORT'!Q:Q,'SAGE IMPORT'!A:A,'SLAB-ROWS'!G1042,'SAGE IMPORT'!B:B,'SLAB-ROWS'!H1042,'SAGE IMPORT'!C:C,'SLAB-ROWS'!A1042)</f>
        <v>0</v>
      </c>
      <c r="L1042" s="199" t="s">
        <v>395</v>
      </c>
      <c r="M1042" s="205">
        <f>SUMIFS('SAGE IMPORT'!E:E,'SAGE IMPORT'!A:A,'SLAB-ROWS'!G1042,'SAGE IMPORT'!B:B,'SLAB-ROWS'!H1042,'SAGE IMPORT'!C:C,'SLAB-ROWS'!A1042)</f>
        <v>0</v>
      </c>
      <c r="N1042" s="199" t="s">
        <v>395</v>
      </c>
    </row>
    <row r="1043" spans="1:14" x14ac:dyDescent="0.2">
      <c r="A1043" s="183"/>
      <c r="B1043" s="451" t="s">
        <v>622</v>
      </c>
      <c r="C1043" s="452"/>
      <c r="D1043" s="453"/>
      <c r="E1043" s="453"/>
      <c r="F1043" s="453"/>
      <c r="G1043" s="453">
        <f t="shared" si="94"/>
        <v>0</v>
      </c>
      <c r="H1043" s="454">
        <f t="shared" si="95"/>
        <v>0</v>
      </c>
      <c r="I1043" s="455"/>
      <c r="J1043" s="456"/>
      <c r="K1043" s="457">
        <f>SUMIFS('SAGE IMPORT'!Q:Q,'SAGE IMPORT'!A:A,'SLAB-ROWS'!G1043,'SAGE IMPORT'!B:B,'SLAB-ROWS'!H1043,'SAGE IMPORT'!D:D,'SLAB-ROWS'!B1043)</f>
        <v>0</v>
      </c>
      <c r="L1043" s="457" t="s">
        <v>395</v>
      </c>
      <c r="M1043" s="458"/>
      <c r="N1043" s="457"/>
    </row>
    <row r="1044" spans="1:14" x14ac:dyDescent="0.2">
      <c r="A1044" s="183" t="s">
        <v>48</v>
      </c>
      <c r="B1044" s="184" t="s">
        <v>67</v>
      </c>
      <c r="C1044" s="184"/>
      <c r="D1044" s="185" t="str">
        <f>D1042</f>
        <v>****</v>
      </c>
      <c r="E1044" s="185">
        <f>E1042</f>
        <v>0</v>
      </c>
      <c r="F1044" s="185"/>
      <c r="G1044" s="185">
        <f>G1042</f>
        <v>0</v>
      </c>
      <c r="H1044" s="186">
        <f>H1042</f>
        <v>0</v>
      </c>
      <c r="I1044" s="197">
        <f>SUMIFS('SAGE IMPORT'!Y:Y,'SAGE IMPORT'!A:A,'SLAB-ROWS'!G1044,'SAGE IMPORT'!B:B,'SLAB-ROWS'!H1044,'SAGE IMPORT'!C:C,'SLAB-ROWS'!A1044)</f>
        <v>0</v>
      </c>
      <c r="J1044" s="198">
        <f>SUMIFS('SAGE IMPORT'!K:K,'SAGE IMPORT'!A:A,'SLAB-ROWS'!G1044,'SAGE IMPORT'!B:B,'SLAB-ROWS'!H1044,'SAGE IMPORT'!C:C,'SLAB-ROWS'!A1044)</f>
        <v>0</v>
      </c>
      <c r="K1044" s="199">
        <f>SUMIFS('SAGE IMPORT'!Q:Q,'SAGE IMPORT'!A:A,'SLAB-ROWS'!G1044,'SAGE IMPORT'!B:B,'SLAB-ROWS'!H1044,'SAGE IMPORT'!C:C,'SLAB-ROWS'!A1044)</f>
        <v>0</v>
      </c>
      <c r="L1044" s="199" t="s">
        <v>391</v>
      </c>
      <c r="M1044" s="205">
        <f>SUMIFS('SAGE IMPORT'!E:E,'SAGE IMPORT'!A:A,'SLAB-ROWS'!G1044,'SAGE IMPORT'!B:B,'SLAB-ROWS'!H1044,'SAGE IMPORT'!C:C,'SLAB-ROWS'!A1044)</f>
        <v>0</v>
      </c>
      <c r="N1044" s="199" t="s">
        <v>391</v>
      </c>
    </row>
    <row r="1045" spans="1:14" x14ac:dyDescent="0.2">
      <c r="A1045" s="183" t="s">
        <v>146</v>
      </c>
      <c r="B1045" s="184" t="s">
        <v>147</v>
      </c>
      <c r="C1045" s="184"/>
      <c r="D1045" s="185" t="str">
        <f t="shared" si="92"/>
        <v>****</v>
      </c>
      <c r="E1045" s="185">
        <f t="shared" si="93"/>
        <v>0</v>
      </c>
      <c r="F1045" s="185"/>
      <c r="G1045" s="185">
        <f t="shared" si="94"/>
        <v>0</v>
      </c>
      <c r="H1045" s="186">
        <f t="shared" si="95"/>
        <v>0</v>
      </c>
      <c r="I1045" s="197">
        <f>SUMIFS('SAGE IMPORT'!Y:Y,'SAGE IMPORT'!A:A,'SLAB-ROWS'!G1045,'SAGE IMPORT'!B:B,'SLAB-ROWS'!H1045,'SAGE IMPORT'!C:C,'SLAB-ROWS'!A1045)</f>
        <v>0</v>
      </c>
      <c r="J1045" s="198">
        <f>SUMIFS('SAGE IMPORT'!K:K,'SAGE IMPORT'!A:A,'SLAB-ROWS'!G1045,'SAGE IMPORT'!B:B,'SLAB-ROWS'!H1045,'SAGE IMPORT'!C:C,'SLAB-ROWS'!A1045)</f>
        <v>0</v>
      </c>
      <c r="K1045" s="199">
        <f>SUMIFS('SAGE IMPORT'!Q:Q,'SAGE IMPORT'!A:A,'SLAB-ROWS'!G1045,'SAGE IMPORT'!B:B,'SLAB-ROWS'!H1045,'SAGE IMPORT'!C:C,'SLAB-ROWS'!A1045)</f>
        <v>0</v>
      </c>
      <c r="L1045" s="199" t="s">
        <v>393</v>
      </c>
      <c r="M1045" s="205">
        <f>SUMIFS('SAGE IMPORT'!E:E,'SAGE IMPORT'!A:A,'SLAB-ROWS'!G1045,'SAGE IMPORT'!B:B,'SLAB-ROWS'!H1045,'SAGE IMPORT'!C:C,'SLAB-ROWS'!A1045)</f>
        <v>0</v>
      </c>
      <c r="N1045" s="199" t="s">
        <v>393</v>
      </c>
    </row>
    <row r="1046" spans="1:14" x14ac:dyDescent="0.2">
      <c r="A1046" s="183" t="s">
        <v>148</v>
      </c>
      <c r="B1046" s="184" t="s">
        <v>149</v>
      </c>
      <c r="C1046" s="184"/>
      <c r="D1046" s="185" t="str">
        <f t="shared" si="92"/>
        <v>****</v>
      </c>
      <c r="E1046" s="185">
        <f t="shared" si="93"/>
        <v>0</v>
      </c>
      <c r="F1046" s="185"/>
      <c r="G1046" s="185">
        <f t="shared" si="94"/>
        <v>0</v>
      </c>
      <c r="H1046" s="186">
        <f t="shared" si="95"/>
        <v>0</v>
      </c>
      <c r="I1046" s="197">
        <f>SUMIFS('SAGE IMPORT'!Y:Y,'SAGE IMPORT'!A:A,'SLAB-ROWS'!G1046,'SAGE IMPORT'!B:B,'SLAB-ROWS'!H1046,'SAGE IMPORT'!C:C,'SLAB-ROWS'!A1046)</f>
        <v>0</v>
      </c>
      <c r="J1046" s="198">
        <f>SUMIFS('SAGE IMPORT'!K:K,'SAGE IMPORT'!A:A,'SLAB-ROWS'!G1046,'SAGE IMPORT'!B:B,'SLAB-ROWS'!H1046,'SAGE IMPORT'!C:C,'SLAB-ROWS'!A1046)</f>
        <v>0</v>
      </c>
      <c r="K1046" s="199">
        <f>SUMIFS('SAGE IMPORT'!Q:Q,'SAGE IMPORT'!A:A,'SLAB-ROWS'!G1046,'SAGE IMPORT'!B:B,'SLAB-ROWS'!H1046,'SAGE IMPORT'!C:C,'SLAB-ROWS'!A1046)</f>
        <v>0</v>
      </c>
      <c r="L1046" s="199" t="s">
        <v>391</v>
      </c>
      <c r="M1046" s="205">
        <f>SUMIFS('SAGE IMPORT'!E:E,'SAGE IMPORT'!A:A,'SLAB-ROWS'!G1046,'SAGE IMPORT'!B:B,'SLAB-ROWS'!H1046,'SAGE IMPORT'!C:C,'SLAB-ROWS'!A1046)</f>
        <v>0</v>
      </c>
      <c r="N1046" s="199" t="s">
        <v>391</v>
      </c>
    </row>
    <row r="1047" spans="1:14" x14ac:dyDescent="0.2">
      <c r="A1047" s="183" t="s">
        <v>150</v>
      </c>
      <c r="B1047" s="184" t="s">
        <v>151</v>
      </c>
      <c r="C1047" s="184"/>
      <c r="D1047" s="185" t="str">
        <f t="shared" si="92"/>
        <v>****</v>
      </c>
      <c r="E1047" s="185">
        <f t="shared" si="93"/>
        <v>0</v>
      </c>
      <c r="F1047" s="185"/>
      <c r="G1047" s="185">
        <f t="shared" si="94"/>
        <v>0</v>
      </c>
      <c r="H1047" s="186">
        <f t="shared" si="95"/>
        <v>0</v>
      </c>
      <c r="I1047" s="197">
        <f>SUMIFS('SAGE IMPORT'!Y:Y,'SAGE IMPORT'!A:A,'SLAB-ROWS'!G1047,'SAGE IMPORT'!B:B,'SLAB-ROWS'!H1047,'SAGE IMPORT'!C:C,'SLAB-ROWS'!A1047)</f>
        <v>0</v>
      </c>
      <c r="J1047" s="198">
        <f>SUMIFS('SAGE IMPORT'!K:K,'SAGE IMPORT'!A:A,'SLAB-ROWS'!G1047,'SAGE IMPORT'!B:B,'SLAB-ROWS'!H1047,'SAGE IMPORT'!C:C,'SLAB-ROWS'!A1047)</f>
        <v>0</v>
      </c>
      <c r="K1047" s="199">
        <f>SUMIFS('SAGE IMPORT'!Q:Q,'SAGE IMPORT'!A:A,'SLAB-ROWS'!G1047,'SAGE IMPORT'!B:B,'SLAB-ROWS'!H1047,'SAGE IMPORT'!C:C,'SLAB-ROWS'!A1047)</f>
        <v>0</v>
      </c>
      <c r="L1047" s="199" t="s">
        <v>391</v>
      </c>
      <c r="M1047" s="205">
        <f>SUMIFS('SAGE IMPORT'!E:E,'SAGE IMPORT'!A:A,'SLAB-ROWS'!G1047,'SAGE IMPORT'!B:B,'SLAB-ROWS'!H1047,'SAGE IMPORT'!C:C,'SLAB-ROWS'!A1047)</f>
        <v>0</v>
      </c>
      <c r="N1047" s="199" t="s">
        <v>391</v>
      </c>
    </row>
    <row r="1048" spans="1:14" x14ac:dyDescent="0.2">
      <c r="A1048" s="183" t="s">
        <v>55</v>
      </c>
      <c r="B1048" s="184" t="s">
        <v>56</v>
      </c>
      <c r="C1048" s="184"/>
      <c r="D1048" s="185" t="str">
        <f t="shared" si="92"/>
        <v>****</v>
      </c>
      <c r="E1048" s="185">
        <f t="shared" si="93"/>
        <v>0</v>
      </c>
      <c r="F1048" s="185"/>
      <c r="G1048" s="185">
        <f t="shared" si="94"/>
        <v>0</v>
      </c>
      <c r="H1048" s="186">
        <f t="shared" si="95"/>
        <v>0</v>
      </c>
      <c r="I1048" s="197">
        <f>SUMIFS('SAGE IMPORT'!Y:Y,'SAGE IMPORT'!A:A,'SLAB-ROWS'!G1048,'SAGE IMPORT'!B:B,'SLAB-ROWS'!H1048,'SAGE IMPORT'!C:C,'SLAB-ROWS'!A1048)</f>
        <v>0</v>
      </c>
      <c r="J1048" s="198">
        <f>SUMIFS('SAGE IMPORT'!K:K,'SAGE IMPORT'!A:A,'SLAB-ROWS'!G1048,'SAGE IMPORT'!B:B,'SLAB-ROWS'!H1048,'SAGE IMPORT'!C:C,'SLAB-ROWS'!A1048)</f>
        <v>0</v>
      </c>
      <c r="K1048" s="199">
        <f>SUMIFS('SAGE IMPORT'!Q:Q,'SAGE IMPORT'!A:A,'SLAB-ROWS'!G1048,'SAGE IMPORT'!B:B,'SLAB-ROWS'!H1048,'SAGE IMPORT'!C:C,'SLAB-ROWS'!A1048)</f>
        <v>0</v>
      </c>
      <c r="L1048" s="199" t="s">
        <v>395</v>
      </c>
      <c r="M1048" s="205">
        <f>SUMIFS('SAGE IMPORT'!E:E,'SAGE IMPORT'!A:A,'SLAB-ROWS'!G1048,'SAGE IMPORT'!B:B,'SLAB-ROWS'!H1048,'SAGE IMPORT'!C:C,'SLAB-ROWS'!A1048)</f>
        <v>0</v>
      </c>
      <c r="N1048" s="199" t="s">
        <v>395</v>
      </c>
    </row>
    <row r="1049" spans="1:14" x14ac:dyDescent="0.2">
      <c r="A1049" s="183" t="s">
        <v>152</v>
      </c>
      <c r="B1049" s="184" t="s">
        <v>153</v>
      </c>
      <c r="C1049" s="184"/>
      <c r="D1049" s="185" t="str">
        <f t="shared" si="92"/>
        <v>****</v>
      </c>
      <c r="E1049" s="185">
        <f t="shared" si="93"/>
        <v>0</v>
      </c>
      <c r="F1049" s="185"/>
      <c r="G1049" s="185">
        <f t="shared" si="94"/>
        <v>0</v>
      </c>
      <c r="H1049" s="186">
        <f t="shared" si="95"/>
        <v>0</v>
      </c>
      <c r="I1049" s="197">
        <f>SUMIFS('SAGE IMPORT'!Y:Y,'SAGE IMPORT'!A:A,'SLAB-ROWS'!G1049,'SAGE IMPORT'!B:B,'SLAB-ROWS'!H1049,'SAGE IMPORT'!C:C,'SLAB-ROWS'!A1049)</f>
        <v>0</v>
      </c>
      <c r="J1049" s="198">
        <f>SUMIFS('SAGE IMPORT'!K:K,'SAGE IMPORT'!A:A,'SLAB-ROWS'!G1049,'SAGE IMPORT'!B:B,'SLAB-ROWS'!H1049,'SAGE IMPORT'!C:C,'SLAB-ROWS'!A1049)</f>
        <v>0</v>
      </c>
      <c r="K1049" s="199">
        <f>SUMIFS('SAGE IMPORT'!Q:Q,'SAGE IMPORT'!A:A,'SLAB-ROWS'!G1049,'SAGE IMPORT'!B:B,'SLAB-ROWS'!H1049,'SAGE IMPORT'!C:C,'SLAB-ROWS'!A1049)</f>
        <v>0</v>
      </c>
      <c r="L1049" s="199" t="s">
        <v>399</v>
      </c>
      <c r="M1049" s="205">
        <f>SUMIFS('SAGE IMPORT'!E:E,'SAGE IMPORT'!A:A,'SLAB-ROWS'!G1049,'SAGE IMPORT'!B:B,'SLAB-ROWS'!H1049,'SAGE IMPORT'!C:C,'SLAB-ROWS'!A1049)</f>
        <v>0</v>
      </c>
      <c r="N1049" s="199" t="s">
        <v>399</v>
      </c>
    </row>
    <row r="1050" spans="1:14" x14ac:dyDescent="0.2">
      <c r="A1050" s="183"/>
      <c r="B1050" s="184"/>
      <c r="C1050" s="184"/>
      <c r="D1050" s="185" t="str">
        <f t="shared" si="92"/>
        <v>****</v>
      </c>
      <c r="E1050" s="185">
        <f t="shared" si="93"/>
        <v>0</v>
      </c>
      <c r="F1050" s="185"/>
      <c r="G1050" s="185">
        <f t="shared" si="94"/>
        <v>0</v>
      </c>
      <c r="H1050" s="186">
        <f t="shared" si="95"/>
        <v>0</v>
      </c>
      <c r="I1050" s="197">
        <f>SUMIFS('SAGE IMPORT'!Y:Y,'SAGE IMPORT'!A:A,'SLAB-ROWS'!G1050,'SAGE IMPORT'!B:B,'SLAB-ROWS'!H1050,'SAGE IMPORT'!C:C,'SLAB-ROWS'!A1050)</f>
        <v>0</v>
      </c>
      <c r="J1050" s="198">
        <f>SUMIFS('SAGE IMPORT'!K:K,'SAGE IMPORT'!A:A,'SLAB-ROWS'!G1050,'SAGE IMPORT'!B:B,'SLAB-ROWS'!H1050,'SAGE IMPORT'!C:C,'SLAB-ROWS'!A1050)</f>
        <v>0</v>
      </c>
      <c r="K1050" s="199">
        <f>SUMIFS('SAGE IMPORT'!Q:Q,'SAGE IMPORT'!A:A,'SLAB-ROWS'!G1050,'SAGE IMPORT'!B:B,'SLAB-ROWS'!H1050,'SAGE IMPORT'!C:C,'SLAB-ROWS'!A1050)</f>
        <v>0</v>
      </c>
      <c r="L1050" s="199"/>
      <c r="M1050" s="205">
        <f>SUMIFS('SAGE IMPORT'!E:E,'SAGE IMPORT'!A:A,'SLAB-ROWS'!G1050,'SAGE IMPORT'!B:B,'SLAB-ROWS'!H1050,'SAGE IMPORT'!C:C,'SLAB-ROWS'!A1050)</f>
        <v>0</v>
      </c>
      <c r="N1050" s="199"/>
    </row>
    <row r="1051" spans="1:14" x14ac:dyDescent="0.2">
      <c r="A1051" s="183" t="s">
        <v>49</v>
      </c>
      <c r="B1051" s="184" t="s">
        <v>50</v>
      </c>
      <c r="C1051" s="184"/>
      <c r="D1051" s="185" t="str">
        <f t="shared" si="92"/>
        <v>****</v>
      </c>
      <c r="E1051" s="185">
        <f t="shared" si="93"/>
        <v>0</v>
      </c>
      <c r="F1051" s="185"/>
      <c r="G1051" s="185">
        <f t="shared" si="94"/>
        <v>0</v>
      </c>
      <c r="H1051" s="186">
        <f t="shared" si="95"/>
        <v>0</v>
      </c>
      <c r="I1051" s="197">
        <f>SUMIFS('SAGE IMPORT'!Y:Y,'SAGE IMPORT'!A:A,'SLAB-ROWS'!G1051,'SAGE IMPORT'!B:B,'SLAB-ROWS'!H1051,'SAGE IMPORT'!C:C,'SLAB-ROWS'!A1051)</f>
        <v>0</v>
      </c>
      <c r="J1051" s="198">
        <f>SUMIFS('SAGE IMPORT'!K:K,'SAGE IMPORT'!A:A,'SLAB-ROWS'!G1051,'SAGE IMPORT'!B:B,'SLAB-ROWS'!H1051,'SAGE IMPORT'!C:C,'SLAB-ROWS'!A1051)</f>
        <v>0</v>
      </c>
      <c r="K1051" s="199">
        <f>SUMIFS('SAGE IMPORT'!Q:Q,'SAGE IMPORT'!A:A,'SLAB-ROWS'!G1051,'SAGE IMPORT'!B:B,'SLAB-ROWS'!H1051,'SAGE IMPORT'!C:C,'SLAB-ROWS'!A1051)</f>
        <v>0</v>
      </c>
      <c r="L1051" s="199" t="s">
        <v>391</v>
      </c>
      <c r="M1051" s="205">
        <f>SUMIFS('SAGE IMPORT'!E:E,'SAGE IMPORT'!A:A,'SLAB-ROWS'!G1051,'SAGE IMPORT'!B:B,'SLAB-ROWS'!H1051,'SAGE IMPORT'!C:C,'SLAB-ROWS'!A1051)</f>
        <v>0</v>
      </c>
      <c r="N1051" s="199" t="s">
        <v>391</v>
      </c>
    </row>
    <row r="1052" spans="1:14" x14ac:dyDescent="0.2">
      <c r="A1052" s="183" t="s">
        <v>51</v>
      </c>
      <c r="B1052" s="184" t="s">
        <v>52</v>
      </c>
      <c r="C1052" s="184"/>
      <c r="D1052" s="185" t="str">
        <f t="shared" si="92"/>
        <v>****</v>
      </c>
      <c r="E1052" s="185">
        <f t="shared" si="93"/>
        <v>0</v>
      </c>
      <c r="F1052" s="185"/>
      <c r="G1052" s="185">
        <f t="shared" si="94"/>
        <v>0</v>
      </c>
      <c r="H1052" s="186">
        <f t="shared" si="95"/>
        <v>0</v>
      </c>
      <c r="I1052" s="197">
        <f>SUMIFS('SAGE IMPORT'!Y:Y,'SAGE IMPORT'!A:A,'SLAB-ROWS'!G1052,'SAGE IMPORT'!B:B,'SLAB-ROWS'!H1052,'SAGE IMPORT'!C:C,'SLAB-ROWS'!A1052)</f>
        <v>0</v>
      </c>
      <c r="J1052" s="198">
        <f>SUMIFS('SAGE IMPORT'!K:K,'SAGE IMPORT'!A:A,'SLAB-ROWS'!G1052,'SAGE IMPORT'!B:B,'SLAB-ROWS'!H1052,'SAGE IMPORT'!C:C,'SLAB-ROWS'!A1052)</f>
        <v>0</v>
      </c>
      <c r="K1052" s="199">
        <f>SUMIFS('SAGE IMPORT'!Q:Q,'SAGE IMPORT'!A:A,'SLAB-ROWS'!G1052,'SAGE IMPORT'!B:B,'SLAB-ROWS'!H1052,'SAGE IMPORT'!C:C,'SLAB-ROWS'!A1052)</f>
        <v>0</v>
      </c>
      <c r="L1052" s="199" t="s">
        <v>391</v>
      </c>
      <c r="M1052" s="205">
        <f>SUMIFS('SAGE IMPORT'!E:E,'SAGE IMPORT'!A:A,'SLAB-ROWS'!G1052,'SAGE IMPORT'!B:B,'SLAB-ROWS'!H1052,'SAGE IMPORT'!C:C,'SLAB-ROWS'!A1052)</f>
        <v>0</v>
      </c>
      <c r="N1052" s="199" t="s">
        <v>391</v>
      </c>
    </row>
    <row r="1053" spans="1:14" x14ac:dyDescent="0.2">
      <c r="A1053" s="183" t="s">
        <v>53</v>
      </c>
      <c r="B1053" s="184" t="s">
        <v>54</v>
      </c>
      <c r="C1053" s="184"/>
      <c r="D1053" s="185" t="str">
        <f t="shared" si="92"/>
        <v>****</v>
      </c>
      <c r="E1053" s="185">
        <f t="shared" si="93"/>
        <v>0</v>
      </c>
      <c r="F1053" s="185"/>
      <c r="G1053" s="185">
        <f t="shared" si="94"/>
        <v>0</v>
      </c>
      <c r="H1053" s="186">
        <f t="shared" si="95"/>
        <v>0</v>
      </c>
      <c r="I1053" s="197">
        <f>SUMIFS('SAGE IMPORT'!Y:Y,'SAGE IMPORT'!A:A,'SLAB-ROWS'!G1053,'SAGE IMPORT'!B:B,'SLAB-ROWS'!H1053,'SAGE IMPORT'!C:C,'SLAB-ROWS'!A1053)</f>
        <v>0</v>
      </c>
      <c r="J1053" s="198">
        <f>SUMIFS('SAGE IMPORT'!K:K,'SAGE IMPORT'!A:A,'SLAB-ROWS'!G1053,'SAGE IMPORT'!B:B,'SLAB-ROWS'!H1053,'SAGE IMPORT'!C:C,'SLAB-ROWS'!A1053)</f>
        <v>0</v>
      </c>
      <c r="K1053" s="199">
        <f>SUMIFS('SAGE IMPORT'!Q:Q,'SAGE IMPORT'!A:A,'SLAB-ROWS'!G1053,'SAGE IMPORT'!B:B,'SLAB-ROWS'!H1053,'SAGE IMPORT'!C:C,'SLAB-ROWS'!A1053)</f>
        <v>0</v>
      </c>
      <c r="L1053" s="199" t="s">
        <v>391</v>
      </c>
      <c r="M1053" s="205">
        <f>SUMIFS('SAGE IMPORT'!E:E,'SAGE IMPORT'!A:A,'SLAB-ROWS'!G1053,'SAGE IMPORT'!B:B,'SLAB-ROWS'!H1053,'SAGE IMPORT'!C:C,'SLAB-ROWS'!A1053)</f>
        <v>0</v>
      </c>
      <c r="N1053" s="199" t="s">
        <v>391</v>
      </c>
    </row>
    <row r="1054" spans="1:14" x14ac:dyDescent="0.2">
      <c r="A1054" s="183"/>
      <c r="B1054" s="184"/>
      <c r="C1054" s="184"/>
      <c r="D1054" s="184"/>
      <c r="E1054" s="184"/>
      <c r="F1054" s="184"/>
      <c r="G1054" s="184"/>
      <c r="H1054" s="184"/>
      <c r="I1054" s="197">
        <f>SUMIFS('SAGE IMPORT'!Y:Y,'SAGE IMPORT'!A:A,'SLAB-ROWS'!G1054,'SAGE IMPORT'!B:B,'SLAB-ROWS'!H1054,'SAGE IMPORT'!C:C,'SLAB-ROWS'!A1054)</f>
        <v>0</v>
      </c>
      <c r="J1054" s="198">
        <f>SUMIFS('SAGE IMPORT'!K:K,'SAGE IMPORT'!A:A,'SLAB-ROWS'!G1054,'SAGE IMPORT'!B:B,'SLAB-ROWS'!H1054,'SAGE IMPORT'!C:C,'SLAB-ROWS'!A1054)</f>
        <v>0</v>
      </c>
      <c r="K1054" s="199">
        <f>SUMIFS('SAGE IMPORT'!Q:Q,'SAGE IMPORT'!A:A,'SLAB-ROWS'!G1054,'SAGE IMPORT'!B:B,'SLAB-ROWS'!H1054,'SAGE IMPORT'!C:C,'SLAB-ROWS'!A1054)</f>
        <v>0</v>
      </c>
      <c r="L1054" s="199"/>
      <c r="M1054" s="205">
        <f>SUMIFS('SAGE IMPORT'!E:E,'SAGE IMPORT'!A:A,'SLAB-ROWS'!G1054,'SAGE IMPORT'!B:B,'SLAB-ROWS'!H1054,'SAGE IMPORT'!C:C,'SLAB-ROWS'!A1054)</f>
        <v>0</v>
      </c>
      <c r="N1054" s="199"/>
    </row>
    <row r="1055" spans="1:14" ht="12" x14ac:dyDescent="0.25">
      <c r="C1055" s="200" t="s">
        <v>74</v>
      </c>
      <c r="D1055" s="200"/>
      <c r="E1055" s="200"/>
      <c r="F1055" s="200"/>
      <c r="G1055" s="200"/>
      <c r="H1055" s="200"/>
      <c r="I1055" s="201">
        <f>SUM(I971:I1054)</f>
        <v>0</v>
      </c>
      <c r="J1055" s="202"/>
      <c r="K1055" s="202"/>
      <c r="L1055" s="202"/>
      <c r="M1055" s="205">
        <f>SUMIFS('SAGE IMPORT'!E:E,'SAGE IMPORT'!A:A,'SLAB-ROWS'!G1055,'SAGE IMPORT'!B:B,'SLAB-ROWS'!H1055,'SAGE IMPORT'!C:C,'SLAB-ROWS'!A1055)</f>
        <v>0</v>
      </c>
    </row>
    <row r="1056" spans="1:14" ht="12" x14ac:dyDescent="0.25">
      <c r="C1056" s="200" t="s">
        <v>75</v>
      </c>
      <c r="D1056" s="200"/>
      <c r="E1056" s="200"/>
      <c r="F1056" s="200"/>
      <c r="G1056" s="200"/>
      <c r="H1056" s="200"/>
      <c r="I1056" s="203">
        <f>SUMIFS('SAGE IMPORT'!Y:Y,'SAGE IMPORT'!A:A,'SLAB-ROWS'!G970,'SAGE IMPORT'!B:B,'SLAB-ROWS'!H970)-I1055</f>
        <v>0</v>
      </c>
      <c r="J1056" s="202"/>
      <c r="K1056" s="202"/>
      <c r="L1056" s="202"/>
      <c r="M1056" s="205">
        <f>SUMIFS('SAGE IMPORT'!E:E,'SAGE IMPORT'!A:A,'SLAB-ROWS'!G1056,'SAGE IMPORT'!B:B,'SLAB-ROWS'!H1056,'SAGE IMPORT'!C:C,'SLAB-ROWS'!A1056)</f>
        <v>0</v>
      </c>
    </row>
    <row r="1057" spans="1:14" ht="12" x14ac:dyDescent="0.2">
      <c r="D1057" s="191" t="s">
        <v>359</v>
      </c>
      <c r="E1057" s="190" t="s">
        <v>358</v>
      </c>
      <c r="F1057" s="190"/>
      <c r="G1057" s="191" t="s">
        <v>159</v>
      </c>
      <c r="H1057" s="192" t="s">
        <v>357</v>
      </c>
      <c r="I1057" s="194" t="s">
        <v>383</v>
      </c>
      <c r="J1057" s="194" t="s">
        <v>356</v>
      </c>
      <c r="K1057" s="194" t="s">
        <v>355</v>
      </c>
      <c r="L1057" s="194"/>
      <c r="M1057" s="194" t="s">
        <v>394</v>
      </c>
      <c r="N1057" s="194"/>
    </row>
    <row r="1058" spans="1:14" ht="12" x14ac:dyDescent="0.2">
      <c r="D1058" s="195" t="str">
        <f>'START-SLABS'!A21</f>
        <v>****</v>
      </c>
      <c r="E1058" s="195">
        <f>'START-SLABS'!C21</f>
        <v>47</v>
      </c>
      <c r="F1058" s="195" t="str">
        <f>'START-SLABS'!D21</f>
        <v>1075 ST. OLAF CT</v>
      </c>
      <c r="G1058" s="195" t="str">
        <f>'START-SLABS'!F21</f>
        <v>PLAN 1</v>
      </c>
      <c r="H1058" s="195" t="str">
        <f>'START-SLABS'!G21</f>
        <v>ELV AC</v>
      </c>
      <c r="I1058" s="196"/>
      <c r="J1058" s="196"/>
      <c r="K1058" s="196"/>
      <c r="L1058" s="196"/>
      <c r="M1058" s="196"/>
      <c r="N1058" s="194"/>
    </row>
    <row r="1059" spans="1:14" x14ac:dyDescent="0.2">
      <c r="A1059" s="183" t="s">
        <v>16</v>
      </c>
      <c r="B1059" s="184" t="s">
        <v>17</v>
      </c>
      <c r="C1059" s="184"/>
      <c r="D1059" s="185" t="str">
        <f>D1058</f>
        <v>****</v>
      </c>
      <c r="E1059" s="185">
        <f>E1058</f>
        <v>47</v>
      </c>
      <c r="F1059" s="185"/>
      <c r="G1059" s="185" t="str">
        <f>G1058</f>
        <v>PLAN 1</v>
      </c>
      <c r="H1059" s="186" t="str">
        <f>H1058</f>
        <v>ELV AC</v>
      </c>
      <c r="I1059" s="197">
        <f>SUMIFS('SAGE IMPORT'!Y:Y,'SAGE IMPORT'!A:A,'SLAB-ROWS'!G1059,'SAGE IMPORT'!B:B,'SLAB-ROWS'!H1059,'SAGE IMPORT'!C:C,'SLAB-ROWS'!A1059)</f>
        <v>221</v>
      </c>
      <c r="J1059" s="198">
        <f>SUMIFS('SAGE IMPORT'!K:K,'SAGE IMPORT'!A:A,'SLAB-ROWS'!G1059,'SAGE IMPORT'!B:B,'SLAB-ROWS'!H1059,'SAGE IMPORT'!C:C,'SLAB-ROWS'!A1059)</f>
        <v>5.33</v>
      </c>
      <c r="K1059" s="199">
        <f>SUMIFS('SAGE IMPORT'!Q:Q,'SAGE IMPORT'!A:A,'SLAB-ROWS'!G1059,'SAGE IMPORT'!B:B,'SLAB-ROWS'!H1059,'SAGE IMPORT'!C:C,'SLAB-ROWS'!A1059)</f>
        <v>0</v>
      </c>
      <c r="L1059" s="199" t="s">
        <v>391</v>
      </c>
      <c r="M1059" s="205">
        <f>SUMIFS('SAGE IMPORT'!E:E,'SAGE IMPORT'!A:A,'SLAB-ROWS'!G1059,'SAGE IMPORT'!B:B,'SLAB-ROWS'!H1059,'SAGE IMPORT'!C:C,'SLAB-ROWS'!A1059)</f>
        <v>1331.85</v>
      </c>
      <c r="N1059" s="199" t="s">
        <v>391</v>
      </c>
    </row>
    <row r="1060" spans="1:14" x14ac:dyDescent="0.2">
      <c r="A1060" s="183" t="s">
        <v>78</v>
      </c>
      <c r="B1060" s="184" t="s">
        <v>81</v>
      </c>
      <c r="C1060" s="184"/>
      <c r="D1060" s="185" t="str">
        <f t="shared" ref="D1060:D1129" si="96">D1059</f>
        <v>****</v>
      </c>
      <c r="E1060" s="185">
        <f t="shared" ref="E1060:E1129" si="97">E1059</f>
        <v>47</v>
      </c>
      <c r="F1060" s="185"/>
      <c r="G1060" s="185" t="str">
        <f t="shared" ref="G1060:G1129" si="98">G1059</f>
        <v>PLAN 1</v>
      </c>
      <c r="H1060" s="186" t="str">
        <f t="shared" ref="H1060:H1129" si="99">H1059</f>
        <v>ELV AC</v>
      </c>
      <c r="I1060" s="197">
        <f>SUMIFS('SAGE IMPORT'!Y:Y,'SAGE IMPORT'!A:A,'SLAB-ROWS'!G1060,'SAGE IMPORT'!B:B,'SLAB-ROWS'!H1060,'SAGE IMPORT'!C:C,'SLAB-ROWS'!A1060)</f>
        <v>0</v>
      </c>
      <c r="J1060" s="198">
        <f>SUMIFS('SAGE IMPORT'!K:K,'SAGE IMPORT'!A:A,'SLAB-ROWS'!G1060,'SAGE IMPORT'!B:B,'SLAB-ROWS'!H1060,'SAGE IMPORT'!C:C,'SLAB-ROWS'!A1060)</f>
        <v>0</v>
      </c>
      <c r="K1060" s="199">
        <f>SUMIFS('SAGE IMPORT'!Q:Q,'SAGE IMPORT'!A:A,'SLAB-ROWS'!G1060,'SAGE IMPORT'!B:B,'SLAB-ROWS'!H1060,'SAGE IMPORT'!C:C,'SLAB-ROWS'!A1060)</f>
        <v>0</v>
      </c>
      <c r="L1060" s="199" t="s">
        <v>391</v>
      </c>
      <c r="M1060" s="205">
        <f>SUMIFS('SAGE IMPORT'!E:E,'SAGE IMPORT'!A:A,'SLAB-ROWS'!G1060,'SAGE IMPORT'!B:B,'SLAB-ROWS'!H1060,'SAGE IMPORT'!C:C,'SLAB-ROWS'!A1060)</f>
        <v>0</v>
      </c>
      <c r="N1060" s="199" t="s">
        <v>391</v>
      </c>
    </row>
    <row r="1061" spans="1:14" x14ac:dyDescent="0.2">
      <c r="A1061" s="183" t="s">
        <v>79</v>
      </c>
      <c r="B1061" s="184" t="s">
        <v>82</v>
      </c>
      <c r="C1061" s="184"/>
      <c r="D1061" s="185" t="str">
        <f t="shared" si="96"/>
        <v>****</v>
      </c>
      <c r="E1061" s="185">
        <f t="shared" si="97"/>
        <v>47</v>
      </c>
      <c r="F1061" s="185"/>
      <c r="G1061" s="185" t="str">
        <f t="shared" si="98"/>
        <v>PLAN 1</v>
      </c>
      <c r="H1061" s="186" t="str">
        <f t="shared" si="99"/>
        <v>ELV AC</v>
      </c>
      <c r="I1061" s="197">
        <f>SUMIFS('SAGE IMPORT'!Y:Y,'SAGE IMPORT'!A:A,'SLAB-ROWS'!G1061,'SAGE IMPORT'!B:B,'SLAB-ROWS'!H1061,'SAGE IMPORT'!C:C,'SLAB-ROWS'!A1061)</f>
        <v>0</v>
      </c>
      <c r="J1061" s="198">
        <f>SUMIFS('SAGE IMPORT'!K:K,'SAGE IMPORT'!A:A,'SLAB-ROWS'!G1061,'SAGE IMPORT'!B:B,'SLAB-ROWS'!H1061,'SAGE IMPORT'!C:C,'SLAB-ROWS'!A1061)</f>
        <v>0</v>
      </c>
      <c r="K1061" s="199">
        <f>SUMIFS('SAGE IMPORT'!Q:Q,'SAGE IMPORT'!A:A,'SLAB-ROWS'!G1061,'SAGE IMPORT'!B:B,'SLAB-ROWS'!H1061,'SAGE IMPORT'!C:C,'SLAB-ROWS'!A1061)</f>
        <v>0</v>
      </c>
      <c r="L1061" s="199" t="s">
        <v>391</v>
      </c>
      <c r="M1061" s="205">
        <f>SUMIFS('SAGE IMPORT'!E:E,'SAGE IMPORT'!A:A,'SLAB-ROWS'!G1061,'SAGE IMPORT'!B:B,'SLAB-ROWS'!H1061,'SAGE IMPORT'!C:C,'SLAB-ROWS'!A1061)</f>
        <v>0</v>
      </c>
      <c r="N1061" s="199" t="s">
        <v>391</v>
      </c>
    </row>
    <row r="1062" spans="1:14" x14ac:dyDescent="0.2">
      <c r="A1062" s="183" t="s">
        <v>80</v>
      </c>
      <c r="B1062" s="184" t="s">
        <v>83</v>
      </c>
      <c r="C1062" s="184"/>
      <c r="D1062" s="185" t="str">
        <f t="shared" si="96"/>
        <v>****</v>
      </c>
      <c r="E1062" s="185">
        <f t="shared" si="97"/>
        <v>47</v>
      </c>
      <c r="F1062" s="185"/>
      <c r="G1062" s="185" t="str">
        <f t="shared" si="98"/>
        <v>PLAN 1</v>
      </c>
      <c r="H1062" s="186" t="str">
        <f t="shared" si="99"/>
        <v>ELV AC</v>
      </c>
      <c r="I1062" s="197">
        <f>SUMIFS('SAGE IMPORT'!Y:Y,'SAGE IMPORT'!A:A,'SLAB-ROWS'!G1062,'SAGE IMPORT'!B:B,'SLAB-ROWS'!H1062,'SAGE IMPORT'!C:C,'SLAB-ROWS'!A1062)</f>
        <v>0</v>
      </c>
      <c r="J1062" s="198">
        <f>SUMIFS('SAGE IMPORT'!K:K,'SAGE IMPORT'!A:A,'SLAB-ROWS'!G1062,'SAGE IMPORT'!B:B,'SLAB-ROWS'!H1062,'SAGE IMPORT'!C:C,'SLAB-ROWS'!A1062)</f>
        <v>0</v>
      </c>
      <c r="K1062" s="199">
        <f>SUMIFS('SAGE IMPORT'!Q:Q,'SAGE IMPORT'!A:A,'SLAB-ROWS'!G1062,'SAGE IMPORT'!B:B,'SLAB-ROWS'!H1062,'SAGE IMPORT'!C:C,'SLAB-ROWS'!A1062)</f>
        <v>0</v>
      </c>
      <c r="L1062" s="199" t="s">
        <v>391</v>
      </c>
      <c r="M1062" s="205">
        <f>SUMIFS('SAGE IMPORT'!E:E,'SAGE IMPORT'!A:A,'SLAB-ROWS'!G1062,'SAGE IMPORT'!B:B,'SLAB-ROWS'!H1062,'SAGE IMPORT'!C:C,'SLAB-ROWS'!A1062)</f>
        <v>0</v>
      </c>
      <c r="N1062" s="199" t="s">
        <v>391</v>
      </c>
    </row>
    <row r="1063" spans="1:14" x14ac:dyDescent="0.2">
      <c r="A1063" s="183" t="s">
        <v>18</v>
      </c>
      <c r="B1063" s="184" t="s">
        <v>19</v>
      </c>
      <c r="C1063" s="184"/>
      <c r="D1063" s="185" t="str">
        <f t="shared" si="96"/>
        <v>****</v>
      </c>
      <c r="E1063" s="185">
        <f t="shared" si="97"/>
        <v>47</v>
      </c>
      <c r="F1063" s="185"/>
      <c r="G1063" s="185" t="str">
        <f t="shared" si="98"/>
        <v>PLAN 1</v>
      </c>
      <c r="H1063" s="186" t="str">
        <f t="shared" si="99"/>
        <v>ELV AC</v>
      </c>
      <c r="I1063" s="197">
        <f>SUMIFS('SAGE IMPORT'!Y:Y,'SAGE IMPORT'!A:A,'SLAB-ROWS'!G1063,'SAGE IMPORT'!B:B,'SLAB-ROWS'!H1063,'SAGE IMPORT'!C:C,'SLAB-ROWS'!A1063)</f>
        <v>53</v>
      </c>
      <c r="J1063" s="198">
        <f>SUMIFS('SAGE IMPORT'!K:K,'SAGE IMPORT'!A:A,'SLAB-ROWS'!G1063,'SAGE IMPORT'!B:B,'SLAB-ROWS'!H1063,'SAGE IMPORT'!C:C,'SLAB-ROWS'!A1063)</f>
        <v>2.37</v>
      </c>
      <c r="K1063" s="199">
        <f>SUMIFS('SAGE IMPORT'!Q:Q,'SAGE IMPORT'!A:A,'SLAB-ROWS'!G1063,'SAGE IMPORT'!B:B,'SLAB-ROWS'!H1063,'SAGE IMPORT'!C:C,'SLAB-ROWS'!A1063)</f>
        <v>0</v>
      </c>
      <c r="L1063" s="199" t="s">
        <v>391</v>
      </c>
      <c r="M1063" s="205">
        <f>SUMIFS('SAGE IMPORT'!E:E,'SAGE IMPORT'!A:A,'SLAB-ROWS'!G1063,'SAGE IMPORT'!B:B,'SLAB-ROWS'!H1063,'SAGE IMPORT'!C:C,'SLAB-ROWS'!A1063)</f>
        <v>1331.85</v>
      </c>
      <c r="N1063" s="199" t="s">
        <v>391</v>
      </c>
    </row>
    <row r="1064" spans="1:14" x14ac:dyDescent="0.2">
      <c r="A1064" s="183"/>
      <c r="B1064" s="184"/>
      <c r="C1064" s="184"/>
      <c r="D1064" s="185" t="str">
        <f t="shared" si="96"/>
        <v>****</v>
      </c>
      <c r="E1064" s="185">
        <f t="shared" si="97"/>
        <v>47</v>
      </c>
      <c r="F1064" s="185"/>
      <c r="G1064" s="185" t="str">
        <f t="shared" si="98"/>
        <v>PLAN 1</v>
      </c>
      <c r="H1064" s="186" t="str">
        <f t="shared" si="99"/>
        <v>ELV AC</v>
      </c>
      <c r="I1064" s="197">
        <f>SUMIFS('SAGE IMPORT'!Y:Y,'SAGE IMPORT'!A:A,'SLAB-ROWS'!G1064,'SAGE IMPORT'!B:B,'SLAB-ROWS'!H1064,'SAGE IMPORT'!C:C,'SLAB-ROWS'!A1064)</f>
        <v>0</v>
      </c>
      <c r="J1064" s="198">
        <f>SUMIFS('SAGE IMPORT'!K:K,'SAGE IMPORT'!A:A,'SLAB-ROWS'!G1064,'SAGE IMPORT'!B:B,'SLAB-ROWS'!H1064,'SAGE IMPORT'!C:C,'SLAB-ROWS'!A1064)</f>
        <v>0</v>
      </c>
      <c r="K1064" s="199">
        <f>SUMIFS('SAGE IMPORT'!Q:Q,'SAGE IMPORT'!A:A,'SLAB-ROWS'!G1064,'SAGE IMPORT'!B:B,'SLAB-ROWS'!H1064,'SAGE IMPORT'!C:C,'SLAB-ROWS'!A1064)</f>
        <v>0</v>
      </c>
      <c r="L1064" s="199"/>
      <c r="M1064" s="205">
        <f>SUMIFS('SAGE IMPORT'!E:E,'SAGE IMPORT'!A:A,'SLAB-ROWS'!G1064,'SAGE IMPORT'!B:B,'SLAB-ROWS'!H1064,'SAGE IMPORT'!C:C,'SLAB-ROWS'!A1064)</f>
        <v>0</v>
      </c>
      <c r="N1064" s="199"/>
    </row>
    <row r="1065" spans="1:14" x14ac:dyDescent="0.2">
      <c r="A1065" s="183" t="s">
        <v>84</v>
      </c>
      <c r="B1065" s="184" t="s">
        <v>85</v>
      </c>
      <c r="C1065" s="184"/>
      <c r="D1065" s="185" t="str">
        <f t="shared" si="96"/>
        <v>****</v>
      </c>
      <c r="E1065" s="185">
        <f t="shared" si="97"/>
        <v>47</v>
      </c>
      <c r="F1065" s="185"/>
      <c r="G1065" s="185" t="str">
        <f t="shared" si="98"/>
        <v>PLAN 1</v>
      </c>
      <c r="H1065" s="186" t="str">
        <f t="shared" si="99"/>
        <v>ELV AC</v>
      </c>
      <c r="I1065" s="197">
        <f>SUMIFS('SAGE IMPORT'!Y:Y,'SAGE IMPORT'!A:A,'SLAB-ROWS'!G1065,'SAGE IMPORT'!B:B,'SLAB-ROWS'!H1065,'SAGE IMPORT'!C:C,'SLAB-ROWS'!A1065)</f>
        <v>0</v>
      </c>
      <c r="J1065" s="198">
        <f>SUMIFS('SAGE IMPORT'!K:K,'SAGE IMPORT'!A:A,'SLAB-ROWS'!G1065,'SAGE IMPORT'!B:B,'SLAB-ROWS'!H1065,'SAGE IMPORT'!C:C,'SLAB-ROWS'!A1065)</f>
        <v>0</v>
      </c>
      <c r="K1065" s="199">
        <f>SUMIFS('SAGE IMPORT'!Q:Q,'SAGE IMPORT'!A:A,'SLAB-ROWS'!G1065,'SAGE IMPORT'!B:B,'SLAB-ROWS'!H1065,'SAGE IMPORT'!C:C,'SLAB-ROWS'!A1065)</f>
        <v>0</v>
      </c>
      <c r="L1065" s="199" t="s">
        <v>393</v>
      </c>
      <c r="M1065" s="205">
        <f>SUMIFS('SAGE IMPORT'!E:E,'SAGE IMPORT'!A:A,'SLAB-ROWS'!G1065,'SAGE IMPORT'!B:B,'SLAB-ROWS'!H1065,'SAGE IMPORT'!C:C,'SLAB-ROWS'!A1065)</f>
        <v>0</v>
      </c>
      <c r="N1065" s="199" t="s">
        <v>393</v>
      </c>
    </row>
    <row r="1066" spans="1:14" x14ac:dyDescent="0.2">
      <c r="A1066" s="183" t="s">
        <v>20</v>
      </c>
      <c r="B1066" s="184" t="s">
        <v>21</v>
      </c>
      <c r="C1066" s="184"/>
      <c r="D1066" s="185" t="str">
        <f t="shared" si="96"/>
        <v>****</v>
      </c>
      <c r="E1066" s="185">
        <f t="shared" si="97"/>
        <v>47</v>
      </c>
      <c r="F1066" s="185"/>
      <c r="G1066" s="185" t="str">
        <f t="shared" si="98"/>
        <v>PLAN 1</v>
      </c>
      <c r="H1066" s="186" t="str">
        <f t="shared" si="99"/>
        <v>ELV AC</v>
      </c>
      <c r="I1066" s="197">
        <f>SUMIFS('SAGE IMPORT'!Y:Y,'SAGE IMPORT'!A:A,'SLAB-ROWS'!G1066,'SAGE IMPORT'!B:B,'SLAB-ROWS'!H1066,'SAGE IMPORT'!C:C,'SLAB-ROWS'!A1066)</f>
        <v>55</v>
      </c>
      <c r="J1066" s="198">
        <f>SUMIFS('SAGE IMPORT'!K:K,'SAGE IMPORT'!A:A,'SLAB-ROWS'!G1066,'SAGE IMPORT'!B:B,'SLAB-ROWS'!H1066,'SAGE IMPORT'!C:C,'SLAB-ROWS'!A1066)</f>
        <v>1.78</v>
      </c>
      <c r="K1066" s="199">
        <f>SUMIFS('SAGE IMPORT'!Q:Q,'SAGE IMPORT'!A:A,'SLAB-ROWS'!G1066,'SAGE IMPORT'!B:B,'SLAB-ROWS'!H1066,'SAGE IMPORT'!C:C,'SLAB-ROWS'!A1066)</f>
        <v>0</v>
      </c>
      <c r="L1066" s="199" t="s">
        <v>354</v>
      </c>
      <c r="M1066" s="205">
        <f>SUMIFS('SAGE IMPORT'!E:E,'SAGE IMPORT'!A:A,'SLAB-ROWS'!G1066,'SAGE IMPORT'!B:B,'SLAB-ROWS'!H1066,'SAGE IMPORT'!C:C,'SLAB-ROWS'!A1066)</f>
        <v>320.5</v>
      </c>
      <c r="N1066" s="199" t="s">
        <v>354</v>
      </c>
    </row>
    <row r="1067" spans="1:14" x14ac:dyDescent="0.2">
      <c r="A1067" s="183" t="s">
        <v>22</v>
      </c>
      <c r="B1067" s="184" t="s">
        <v>58</v>
      </c>
      <c r="C1067" s="184"/>
      <c r="D1067" s="185" t="str">
        <f t="shared" si="96"/>
        <v>****</v>
      </c>
      <c r="E1067" s="185">
        <f t="shared" si="97"/>
        <v>47</v>
      </c>
      <c r="F1067" s="185"/>
      <c r="G1067" s="185" t="str">
        <f t="shared" si="98"/>
        <v>PLAN 1</v>
      </c>
      <c r="H1067" s="186" t="str">
        <f t="shared" si="99"/>
        <v>ELV AC</v>
      </c>
      <c r="I1067" s="197">
        <f>SUMIFS('SAGE IMPORT'!Y:Y,'SAGE IMPORT'!A:A,'SLAB-ROWS'!G1067,'SAGE IMPORT'!B:B,'SLAB-ROWS'!H1067,'SAGE IMPORT'!C:C,'SLAB-ROWS'!A1067)</f>
        <v>7</v>
      </c>
      <c r="J1067" s="198">
        <f>SUMIFS('SAGE IMPORT'!K:K,'SAGE IMPORT'!A:A,'SLAB-ROWS'!G1067,'SAGE IMPORT'!B:B,'SLAB-ROWS'!H1067,'SAGE IMPORT'!C:C,'SLAB-ROWS'!A1067)</f>
        <v>0</v>
      </c>
      <c r="K1067" s="199">
        <f>SUMIFS('SAGE IMPORT'!Q:Q,'SAGE IMPORT'!A:A,'SLAB-ROWS'!G1067,'SAGE IMPORT'!B:B,'SLAB-ROWS'!H1067,'SAGE IMPORT'!C:C,'SLAB-ROWS'!A1067)</f>
        <v>1.07</v>
      </c>
      <c r="L1067" s="199" t="s">
        <v>354</v>
      </c>
      <c r="M1067" s="205">
        <f>SUMIFS('SAGE IMPORT'!E:E,'SAGE IMPORT'!A:A,'SLAB-ROWS'!G1067,'SAGE IMPORT'!B:B,'SLAB-ROWS'!H1067,'SAGE IMPORT'!C:C,'SLAB-ROWS'!A1067)</f>
        <v>320.5</v>
      </c>
      <c r="N1067" s="199" t="s">
        <v>354</v>
      </c>
    </row>
    <row r="1068" spans="1:14" x14ac:dyDescent="0.2">
      <c r="A1068" s="183"/>
      <c r="B1068" s="184"/>
      <c r="C1068" s="184"/>
      <c r="D1068" s="185" t="str">
        <f t="shared" si="96"/>
        <v>****</v>
      </c>
      <c r="E1068" s="185">
        <f t="shared" si="97"/>
        <v>47</v>
      </c>
      <c r="F1068" s="185"/>
      <c r="G1068" s="185" t="str">
        <f t="shared" si="98"/>
        <v>PLAN 1</v>
      </c>
      <c r="H1068" s="186" t="str">
        <f t="shared" si="99"/>
        <v>ELV AC</v>
      </c>
      <c r="I1068" s="197">
        <f>SUMIFS('SAGE IMPORT'!Y:Y,'SAGE IMPORT'!A:A,'SLAB-ROWS'!G1068,'SAGE IMPORT'!B:B,'SLAB-ROWS'!H1068,'SAGE IMPORT'!C:C,'SLAB-ROWS'!A1068)</f>
        <v>0</v>
      </c>
      <c r="J1068" s="198">
        <f>SUMIFS('SAGE IMPORT'!K:K,'SAGE IMPORT'!A:A,'SLAB-ROWS'!G1068,'SAGE IMPORT'!B:B,'SLAB-ROWS'!H1068,'SAGE IMPORT'!C:C,'SLAB-ROWS'!A1068)</f>
        <v>0</v>
      </c>
      <c r="K1068" s="199">
        <f>SUMIFS('SAGE IMPORT'!Q:Q,'SAGE IMPORT'!A:A,'SLAB-ROWS'!G1068,'SAGE IMPORT'!B:B,'SLAB-ROWS'!H1068,'SAGE IMPORT'!C:C,'SLAB-ROWS'!A1068)</f>
        <v>0</v>
      </c>
      <c r="L1068" s="199"/>
      <c r="M1068" s="205">
        <f>SUMIFS('SAGE IMPORT'!E:E,'SAGE IMPORT'!A:A,'SLAB-ROWS'!G1068,'SAGE IMPORT'!B:B,'SLAB-ROWS'!H1068,'SAGE IMPORT'!C:C,'SLAB-ROWS'!A1068)</f>
        <v>0</v>
      </c>
      <c r="N1068" s="199"/>
    </row>
    <row r="1069" spans="1:14" x14ac:dyDescent="0.2">
      <c r="A1069" s="183" t="s">
        <v>23</v>
      </c>
      <c r="B1069" s="184" t="s">
        <v>105</v>
      </c>
      <c r="C1069" s="184"/>
      <c r="D1069" s="185" t="str">
        <f t="shared" si="96"/>
        <v>****</v>
      </c>
      <c r="E1069" s="185">
        <f t="shared" si="97"/>
        <v>47</v>
      </c>
      <c r="F1069" s="185"/>
      <c r="G1069" s="185" t="str">
        <f t="shared" si="98"/>
        <v>PLAN 1</v>
      </c>
      <c r="H1069" s="186" t="str">
        <f t="shared" si="99"/>
        <v>ELV AC</v>
      </c>
      <c r="I1069" s="197">
        <f>SUMIFS('SAGE IMPORT'!Y:Y,'SAGE IMPORT'!A:A,'SLAB-ROWS'!G1069,'SAGE IMPORT'!B:B,'SLAB-ROWS'!H1069,'SAGE IMPORT'!C:C,'SLAB-ROWS'!A1069)</f>
        <v>240</v>
      </c>
      <c r="J1069" s="198">
        <f>SUMIFS('SAGE IMPORT'!K:K,'SAGE IMPORT'!A:A,'SLAB-ROWS'!G1069,'SAGE IMPORT'!B:B,'SLAB-ROWS'!H1069,'SAGE IMPORT'!C:C,'SLAB-ROWS'!A1069)</f>
        <v>0</v>
      </c>
      <c r="K1069" s="199">
        <f>SUMIFS('SAGE IMPORT'!Q:Q,'SAGE IMPORT'!A:A,'SLAB-ROWS'!G1069,'SAGE IMPORT'!B:B,'SLAB-ROWS'!H1069,'SAGE IMPORT'!C:C,'SLAB-ROWS'!A1069)</f>
        <v>0</v>
      </c>
      <c r="L1069" s="199" t="s">
        <v>354</v>
      </c>
      <c r="M1069" s="205">
        <f>SUMIFS('SAGE IMPORT'!E:E,'SAGE IMPORT'!A:A,'SLAB-ROWS'!G1069,'SAGE IMPORT'!B:B,'SLAB-ROWS'!H1069,'SAGE IMPORT'!C:C,'SLAB-ROWS'!A1069)</f>
        <v>320.5</v>
      </c>
      <c r="N1069" s="199" t="s">
        <v>354</v>
      </c>
    </row>
    <row r="1070" spans="1:14" x14ac:dyDescent="0.2">
      <c r="A1070" s="183" t="s">
        <v>100</v>
      </c>
      <c r="B1070" s="184" t="s">
        <v>106</v>
      </c>
      <c r="C1070" s="184"/>
      <c r="D1070" s="185" t="str">
        <f t="shared" si="96"/>
        <v>****</v>
      </c>
      <c r="E1070" s="185">
        <f t="shared" si="97"/>
        <v>47</v>
      </c>
      <c r="F1070" s="185"/>
      <c r="G1070" s="185" t="str">
        <f t="shared" si="98"/>
        <v>PLAN 1</v>
      </c>
      <c r="H1070" s="186" t="str">
        <f t="shared" si="99"/>
        <v>ELV AC</v>
      </c>
      <c r="I1070" s="197">
        <f>SUMIFS('SAGE IMPORT'!Y:Y,'SAGE IMPORT'!A:A,'SLAB-ROWS'!G1070,'SAGE IMPORT'!B:B,'SLAB-ROWS'!H1070,'SAGE IMPORT'!C:C,'SLAB-ROWS'!A1070)</f>
        <v>0</v>
      </c>
      <c r="J1070" s="198">
        <f>SUMIFS('SAGE IMPORT'!K:K,'SAGE IMPORT'!A:A,'SLAB-ROWS'!G1070,'SAGE IMPORT'!B:B,'SLAB-ROWS'!H1070,'SAGE IMPORT'!C:C,'SLAB-ROWS'!A1070)</f>
        <v>0</v>
      </c>
      <c r="K1070" s="199">
        <f>SUMIFS('SAGE IMPORT'!Q:Q,'SAGE IMPORT'!A:A,'SLAB-ROWS'!G1070,'SAGE IMPORT'!B:B,'SLAB-ROWS'!H1070,'SAGE IMPORT'!C:C,'SLAB-ROWS'!A1070)</f>
        <v>0</v>
      </c>
      <c r="L1070" s="199" t="s">
        <v>354</v>
      </c>
      <c r="M1070" s="205">
        <f>SUMIFS('SAGE IMPORT'!E:E,'SAGE IMPORT'!A:A,'SLAB-ROWS'!G1070,'SAGE IMPORT'!B:B,'SLAB-ROWS'!H1070,'SAGE IMPORT'!C:C,'SLAB-ROWS'!A1070)</f>
        <v>0</v>
      </c>
      <c r="N1070" s="199" t="s">
        <v>354</v>
      </c>
    </row>
    <row r="1071" spans="1:14" x14ac:dyDescent="0.2">
      <c r="A1071" s="183" t="s">
        <v>101</v>
      </c>
      <c r="B1071" s="184" t="s">
        <v>107</v>
      </c>
      <c r="C1071" s="184"/>
      <c r="D1071" s="185" t="str">
        <f t="shared" si="96"/>
        <v>****</v>
      </c>
      <c r="E1071" s="185">
        <f t="shared" si="97"/>
        <v>47</v>
      </c>
      <c r="F1071" s="185"/>
      <c r="G1071" s="185" t="str">
        <f t="shared" si="98"/>
        <v>PLAN 1</v>
      </c>
      <c r="H1071" s="186" t="str">
        <f t="shared" si="99"/>
        <v>ELV AC</v>
      </c>
      <c r="I1071" s="197">
        <f>SUMIFS('SAGE IMPORT'!Y:Y,'SAGE IMPORT'!A:A,'SLAB-ROWS'!G1071,'SAGE IMPORT'!B:B,'SLAB-ROWS'!H1071,'SAGE IMPORT'!C:C,'SLAB-ROWS'!A1071)</f>
        <v>0</v>
      </c>
      <c r="J1071" s="198">
        <f>SUMIFS('SAGE IMPORT'!K:K,'SAGE IMPORT'!A:A,'SLAB-ROWS'!G1071,'SAGE IMPORT'!B:B,'SLAB-ROWS'!H1071,'SAGE IMPORT'!C:C,'SLAB-ROWS'!A1071)</f>
        <v>0</v>
      </c>
      <c r="K1071" s="199">
        <f>SUMIFS('SAGE IMPORT'!Q:Q,'SAGE IMPORT'!A:A,'SLAB-ROWS'!G1071,'SAGE IMPORT'!B:B,'SLAB-ROWS'!H1071,'SAGE IMPORT'!C:C,'SLAB-ROWS'!A1071)</f>
        <v>0</v>
      </c>
      <c r="L1071" s="199" t="s">
        <v>354</v>
      </c>
      <c r="M1071" s="205">
        <f>SUMIFS('SAGE IMPORT'!E:E,'SAGE IMPORT'!A:A,'SLAB-ROWS'!G1071,'SAGE IMPORT'!B:B,'SLAB-ROWS'!H1071,'SAGE IMPORT'!C:C,'SLAB-ROWS'!A1071)</f>
        <v>0</v>
      </c>
      <c r="N1071" s="199" t="s">
        <v>354</v>
      </c>
    </row>
    <row r="1072" spans="1:14" x14ac:dyDescent="0.2">
      <c r="A1072" s="183" t="s">
        <v>102</v>
      </c>
      <c r="B1072" s="184" t="s">
        <v>108</v>
      </c>
      <c r="C1072" s="184"/>
      <c r="D1072" s="185" t="str">
        <f t="shared" si="96"/>
        <v>****</v>
      </c>
      <c r="E1072" s="185">
        <f t="shared" si="97"/>
        <v>47</v>
      </c>
      <c r="F1072" s="185"/>
      <c r="G1072" s="185" t="str">
        <f t="shared" si="98"/>
        <v>PLAN 1</v>
      </c>
      <c r="H1072" s="186" t="str">
        <f t="shared" si="99"/>
        <v>ELV AC</v>
      </c>
      <c r="I1072" s="197">
        <f>SUMIFS('SAGE IMPORT'!Y:Y,'SAGE IMPORT'!A:A,'SLAB-ROWS'!G1072,'SAGE IMPORT'!B:B,'SLAB-ROWS'!H1072,'SAGE IMPORT'!C:C,'SLAB-ROWS'!A1072)</f>
        <v>0</v>
      </c>
      <c r="J1072" s="198">
        <f>SUMIFS('SAGE IMPORT'!K:K,'SAGE IMPORT'!A:A,'SLAB-ROWS'!G1072,'SAGE IMPORT'!B:B,'SLAB-ROWS'!H1072,'SAGE IMPORT'!C:C,'SLAB-ROWS'!A1072)</f>
        <v>0</v>
      </c>
      <c r="K1072" s="199">
        <f>SUMIFS('SAGE IMPORT'!Q:Q,'SAGE IMPORT'!A:A,'SLAB-ROWS'!G1072,'SAGE IMPORT'!B:B,'SLAB-ROWS'!H1072,'SAGE IMPORT'!C:C,'SLAB-ROWS'!A1072)</f>
        <v>0</v>
      </c>
      <c r="L1072" s="199" t="s">
        <v>395</v>
      </c>
      <c r="M1072" s="205">
        <f>SUMIFS('SAGE IMPORT'!E:E,'SAGE IMPORT'!A:A,'SLAB-ROWS'!G1072,'SAGE IMPORT'!B:B,'SLAB-ROWS'!H1072,'SAGE IMPORT'!C:C,'SLAB-ROWS'!A1072)</f>
        <v>0</v>
      </c>
      <c r="N1072" s="199" t="s">
        <v>395</v>
      </c>
    </row>
    <row r="1073" spans="1:14" x14ac:dyDescent="0.2">
      <c r="A1073" s="183" t="s">
        <v>103</v>
      </c>
      <c r="B1073" s="184" t="s">
        <v>110</v>
      </c>
      <c r="C1073" s="184"/>
      <c r="D1073" s="185" t="str">
        <f t="shared" si="96"/>
        <v>****</v>
      </c>
      <c r="E1073" s="185">
        <f t="shared" si="97"/>
        <v>47</v>
      </c>
      <c r="F1073" s="185"/>
      <c r="G1073" s="185" t="str">
        <f t="shared" si="98"/>
        <v>PLAN 1</v>
      </c>
      <c r="H1073" s="186" t="str">
        <f t="shared" si="99"/>
        <v>ELV AC</v>
      </c>
      <c r="I1073" s="197">
        <f>SUMIFS('SAGE IMPORT'!Y:Y,'SAGE IMPORT'!A:A,'SLAB-ROWS'!G1073,'SAGE IMPORT'!B:B,'SLAB-ROWS'!H1073,'SAGE IMPORT'!C:C,'SLAB-ROWS'!A1073)</f>
        <v>0</v>
      </c>
      <c r="J1073" s="198">
        <f>SUMIFS('SAGE IMPORT'!K:K,'SAGE IMPORT'!A:A,'SLAB-ROWS'!G1073,'SAGE IMPORT'!B:B,'SLAB-ROWS'!H1073,'SAGE IMPORT'!C:C,'SLAB-ROWS'!A1073)</f>
        <v>0</v>
      </c>
      <c r="K1073" s="199">
        <f>SUMIFS('SAGE IMPORT'!Q:Q,'SAGE IMPORT'!A:A,'SLAB-ROWS'!G1073,'SAGE IMPORT'!B:B,'SLAB-ROWS'!H1073,'SAGE IMPORT'!C:C,'SLAB-ROWS'!A1073)</f>
        <v>0</v>
      </c>
      <c r="L1073" s="199" t="s">
        <v>395</v>
      </c>
      <c r="M1073" s="205">
        <f>SUMIFS('SAGE IMPORT'!E:E,'SAGE IMPORT'!A:A,'SLAB-ROWS'!G1073,'SAGE IMPORT'!B:B,'SLAB-ROWS'!H1073,'SAGE IMPORT'!C:C,'SLAB-ROWS'!A1073)</f>
        <v>0</v>
      </c>
      <c r="N1073" s="199" t="s">
        <v>395</v>
      </c>
    </row>
    <row r="1074" spans="1:14" x14ac:dyDescent="0.2">
      <c r="A1074" s="183" t="s">
        <v>104</v>
      </c>
      <c r="B1074" s="184" t="s">
        <v>109</v>
      </c>
      <c r="C1074" s="184"/>
      <c r="D1074" s="185" t="str">
        <f t="shared" si="96"/>
        <v>****</v>
      </c>
      <c r="E1074" s="185">
        <f t="shared" si="97"/>
        <v>47</v>
      </c>
      <c r="F1074" s="185"/>
      <c r="G1074" s="185" t="str">
        <f t="shared" si="98"/>
        <v>PLAN 1</v>
      </c>
      <c r="H1074" s="186" t="str">
        <f t="shared" si="99"/>
        <v>ELV AC</v>
      </c>
      <c r="I1074" s="197">
        <f>SUMIFS('SAGE IMPORT'!Y:Y,'SAGE IMPORT'!A:A,'SLAB-ROWS'!G1074,'SAGE IMPORT'!B:B,'SLAB-ROWS'!H1074,'SAGE IMPORT'!C:C,'SLAB-ROWS'!A1074)</f>
        <v>0</v>
      </c>
      <c r="J1074" s="198">
        <f>SUMIFS('SAGE IMPORT'!K:K,'SAGE IMPORT'!A:A,'SLAB-ROWS'!G1074,'SAGE IMPORT'!B:B,'SLAB-ROWS'!H1074,'SAGE IMPORT'!C:C,'SLAB-ROWS'!A1074)</f>
        <v>0</v>
      </c>
      <c r="K1074" s="199">
        <f>SUMIFS('SAGE IMPORT'!Q:Q,'SAGE IMPORT'!A:A,'SLAB-ROWS'!G1074,'SAGE IMPORT'!B:B,'SLAB-ROWS'!H1074,'SAGE IMPORT'!C:C,'SLAB-ROWS'!A1074)</f>
        <v>0</v>
      </c>
      <c r="L1074" s="199" t="s">
        <v>354</v>
      </c>
      <c r="M1074" s="205">
        <f>SUMIFS('SAGE IMPORT'!E:E,'SAGE IMPORT'!A:A,'SLAB-ROWS'!G1074,'SAGE IMPORT'!B:B,'SLAB-ROWS'!H1074,'SAGE IMPORT'!C:C,'SLAB-ROWS'!A1074)</f>
        <v>0</v>
      </c>
      <c r="N1074" s="199" t="s">
        <v>354</v>
      </c>
    </row>
    <row r="1075" spans="1:14" x14ac:dyDescent="0.2">
      <c r="A1075" s="183"/>
      <c r="B1075" s="184"/>
      <c r="C1075" s="184"/>
      <c r="D1075" s="185" t="str">
        <f t="shared" si="96"/>
        <v>****</v>
      </c>
      <c r="E1075" s="185">
        <f t="shared" si="97"/>
        <v>47</v>
      </c>
      <c r="F1075" s="185"/>
      <c r="G1075" s="185" t="str">
        <f t="shared" si="98"/>
        <v>PLAN 1</v>
      </c>
      <c r="H1075" s="186" t="str">
        <f t="shared" si="99"/>
        <v>ELV AC</v>
      </c>
      <c r="I1075" s="197">
        <f>SUMIFS('SAGE IMPORT'!Y:Y,'SAGE IMPORT'!A:A,'SLAB-ROWS'!G1075,'SAGE IMPORT'!B:B,'SLAB-ROWS'!H1075,'SAGE IMPORT'!C:C,'SLAB-ROWS'!A1075)</f>
        <v>0</v>
      </c>
      <c r="J1075" s="198">
        <f>SUMIFS('SAGE IMPORT'!K:K,'SAGE IMPORT'!A:A,'SLAB-ROWS'!G1075,'SAGE IMPORT'!B:B,'SLAB-ROWS'!H1075,'SAGE IMPORT'!C:C,'SLAB-ROWS'!A1075)</f>
        <v>0</v>
      </c>
      <c r="K1075" s="199">
        <f>SUMIFS('SAGE IMPORT'!Q:Q,'SAGE IMPORT'!A:A,'SLAB-ROWS'!G1075,'SAGE IMPORT'!B:B,'SLAB-ROWS'!H1075,'SAGE IMPORT'!C:C,'SLAB-ROWS'!A1075)</f>
        <v>0</v>
      </c>
      <c r="L1075" s="199"/>
      <c r="M1075" s="205">
        <f>SUMIFS('SAGE IMPORT'!E:E,'SAGE IMPORT'!A:A,'SLAB-ROWS'!G1075,'SAGE IMPORT'!B:B,'SLAB-ROWS'!H1075,'SAGE IMPORT'!C:C,'SLAB-ROWS'!A1075)</f>
        <v>0</v>
      </c>
      <c r="N1075" s="199"/>
    </row>
    <row r="1076" spans="1:14" x14ac:dyDescent="0.2">
      <c r="A1076" s="183" t="s">
        <v>24</v>
      </c>
      <c r="B1076" s="184" t="s">
        <v>68</v>
      </c>
      <c r="C1076" s="184"/>
      <c r="D1076" s="185" t="str">
        <f t="shared" si="96"/>
        <v>****</v>
      </c>
      <c r="E1076" s="185">
        <f t="shared" si="97"/>
        <v>47</v>
      </c>
      <c r="F1076" s="185"/>
      <c r="G1076" s="185" t="str">
        <f t="shared" si="98"/>
        <v>PLAN 1</v>
      </c>
      <c r="H1076" s="186" t="str">
        <f t="shared" si="99"/>
        <v>ELV AC</v>
      </c>
      <c r="I1076" s="197">
        <f>SUMIFS('SAGE IMPORT'!Y:Y,'SAGE IMPORT'!A:A,'SLAB-ROWS'!G1076,'SAGE IMPORT'!B:B,'SLAB-ROWS'!H1076,'SAGE IMPORT'!C:C,'SLAB-ROWS'!A1076)</f>
        <v>677</v>
      </c>
      <c r="J1076" s="198">
        <f>SUMIFS('SAGE IMPORT'!K:K,'SAGE IMPORT'!A:A,'SLAB-ROWS'!G1076,'SAGE IMPORT'!B:B,'SLAB-ROWS'!H1076,'SAGE IMPORT'!C:C,'SLAB-ROWS'!A1076)</f>
        <v>27.08</v>
      </c>
      <c r="K1076" s="199">
        <f>SUMIFS('SAGE IMPORT'!Q:Q,'SAGE IMPORT'!A:A,'SLAB-ROWS'!G1076,'SAGE IMPORT'!B:B,'SLAB-ROWS'!H1076,'SAGE IMPORT'!C:C,'SLAB-ROWS'!A1076)</f>
        <v>0</v>
      </c>
      <c r="L1076" s="199" t="s">
        <v>392</v>
      </c>
      <c r="M1076" s="205">
        <f>SUMIFS('SAGE IMPORT'!E:E,'SAGE IMPORT'!A:A,'SLAB-ROWS'!G1076,'SAGE IMPORT'!B:B,'SLAB-ROWS'!H1076,'SAGE IMPORT'!C:C,'SLAB-ROWS'!A1076)</f>
        <v>243.71</v>
      </c>
      <c r="N1076" s="199" t="s">
        <v>392</v>
      </c>
    </row>
    <row r="1077" spans="1:14" x14ac:dyDescent="0.2">
      <c r="A1077" s="183" t="s">
        <v>93</v>
      </c>
      <c r="B1077" s="184" t="s">
        <v>86</v>
      </c>
      <c r="C1077" s="184"/>
      <c r="D1077" s="185" t="str">
        <f t="shared" si="96"/>
        <v>****</v>
      </c>
      <c r="E1077" s="185">
        <f t="shared" si="97"/>
        <v>47</v>
      </c>
      <c r="F1077" s="185"/>
      <c r="G1077" s="185" t="str">
        <f t="shared" si="98"/>
        <v>PLAN 1</v>
      </c>
      <c r="H1077" s="186" t="str">
        <f t="shared" si="99"/>
        <v>ELV AC</v>
      </c>
      <c r="I1077" s="197">
        <f>SUMIFS('SAGE IMPORT'!Y:Y,'SAGE IMPORT'!A:A,'SLAB-ROWS'!G1077,'SAGE IMPORT'!B:B,'SLAB-ROWS'!H1077,'SAGE IMPORT'!C:C,'SLAB-ROWS'!A1077)</f>
        <v>0</v>
      </c>
      <c r="J1077" s="198">
        <f>SUMIFS('SAGE IMPORT'!K:K,'SAGE IMPORT'!A:A,'SLAB-ROWS'!G1077,'SAGE IMPORT'!B:B,'SLAB-ROWS'!H1077,'SAGE IMPORT'!C:C,'SLAB-ROWS'!A1077)</f>
        <v>0</v>
      </c>
      <c r="K1077" s="199">
        <f>SUMIFS('SAGE IMPORT'!Q:Q,'SAGE IMPORT'!A:A,'SLAB-ROWS'!G1077,'SAGE IMPORT'!B:B,'SLAB-ROWS'!H1077,'SAGE IMPORT'!C:C,'SLAB-ROWS'!A1077)</f>
        <v>0</v>
      </c>
      <c r="L1077" s="199" t="s">
        <v>392</v>
      </c>
      <c r="M1077" s="205">
        <f>SUMIFS('SAGE IMPORT'!E:E,'SAGE IMPORT'!A:A,'SLAB-ROWS'!G1077,'SAGE IMPORT'!B:B,'SLAB-ROWS'!H1077,'SAGE IMPORT'!C:C,'SLAB-ROWS'!A1077)</f>
        <v>0</v>
      </c>
      <c r="N1077" s="199" t="s">
        <v>392</v>
      </c>
    </row>
    <row r="1078" spans="1:14" x14ac:dyDescent="0.2">
      <c r="A1078" s="183" t="s">
        <v>94</v>
      </c>
      <c r="B1078" s="184" t="s">
        <v>87</v>
      </c>
      <c r="C1078" s="184"/>
      <c r="D1078" s="185" t="str">
        <f t="shared" si="96"/>
        <v>****</v>
      </c>
      <c r="E1078" s="185">
        <f t="shared" si="97"/>
        <v>47</v>
      </c>
      <c r="F1078" s="185"/>
      <c r="G1078" s="185" t="str">
        <f t="shared" si="98"/>
        <v>PLAN 1</v>
      </c>
      <c r="H1078" s="186" t="str">
        <f t="shared" si="99"/>
        <v>ELV AC</v>
      </c>
      <c r="I1078" s="197">
        <f>SUMIFS('SAGE IMPORT'!Y:Y,'SAGE IMPORT'!A:A,'SLAB-ROWS'!G1078,'SAGE IMPORT'!B:B,'SLAB-ROWS'!H1078,'SAGE IMPORT'!C:C,'SLAB-ROWS'!A1078)</f>
        <v>0</v>
      </c>
      <c r="J1078" s="198">
        <f>SUMIFS('SAGE IMPORT'!K:K,'SAGE IMPORT'!A:A,'SLAB-ROWS'!G1078,'SAGE IMPORT'!B:B,'SLAB-ROWS'!H1078,'SAGE IMPORT'!C:C,'SLAB-ROWS'!A1078)</f>
        <v>0</v>
      </c>
      <c r="K1078" s="199">
        <f>SUMIFS('SAGE IMPORT'!Q:Q,'SAGE IMPORT'!A:A,'SLAB-ROWS'!G1078,'SAGE IMPORT'!B:B,'SLAB-ROWS'!H1078,'SAGE IMPORT'!C:C,'SLAB-ROWS'!A1078)</f>
        <v>0</v>
      </c>
      <c r="L1078" s="199" t="s">
        <v>392</v>
      </c>
      <c r="M1078" s="205">
        <f>SUMIFS('SAGE IMPORT'!E:E,'SAGE IMPORT'!A:A,'SLAB-ROWS'!G1078,'SAGE IMPORT'!B:B,'SLAB-ROWS'!H1078,'SAGE IMPORT'!C:C,'SLAB-ROWS'!A1078)</f>
        <v>0</v>
      </c>
      <c r="N1078" s="199" t="s">
        <v>392</v>
      </c>
    </row>
    <row r="1079" spans="1:14" x14ac:dyDescent="0.2">
      <c r="A1079" s="183" t="s">
        <v>95</v>
      </c>
      <c r="B1079" s="184" t="s">
        <v>88</v>
      </c>
      <c r="C1079" s="184"/>
      <c r="D1079" s="185" t="str">
        <f t="shared" si="96"/>
        <v>****</v>
      </c>
      <c r="E1079" s="185">
        <f t="shared" si="97"/>
        <v>47</v>
      </c>
      <c r="F1079" s="185"/>
      <c r="G1079" s="185" t="str">
        <f t="shared" si="98"/>
        <v>PLAN 1</v>
      </c>
      <c r="H1079" s="186" t="str">
        <f t="shared" si="99"/>
        <v>ELV AC</v>
      </c>
      <c r="I1079" s="197">
        <f>SUMIFS('SAGE IMPORT'!Y:Y,'SAGE IMPORT'!A:A,'SLAB-ROWS'!G1079,'SAGE IMPORT'!B:B,'SLAB-ROWS'!H1079,'SAGE IMPORT'!C:C,'SLAB-ROWS'!A1079)</f>
        <v>0</v>
      </c>
      <c r="J1079" s="198">
        <f>SUMIFS('SAGE IMPORT'!K:K,'SAGE IMPORT'!A:A,'SLAB-ROWS'!G1079,'SAGE IMPORT'!B:B,'SLAB-ROWS'!H1079,'SAGE IMPORT'!C:C,'SLAB-ROWS'!A1079)</f>
        <v>0</v>
      </c>
      <c r="K1079" s="199">
        <f>SUMIFS('SAGE IMPORT'!Q:Q,'SAGE IMPORT'!A:A,'SLAB-ROWS'!G1079,'SAGE IMPORT'!B:B,'SLAB-ROWS'!H1079,'SAGE IMPORT'!C:C,'SLAB-ROWS'!A1079)</f>
        <v>0</v>
      </c>
      <c r="L1079" s="199" t="s">
        <v>393</v>
      </c>
      <c r="M1079" s="205">
        <f>SUMIFS('SAGE IMPORT'!E:E,'SAGE IMPORT'!A:A,'SLAB-ROWS'!G1079,'SAGE IMPORT'!B:B,'SLAB-ROWS'!H1079,'SAGE IMPORT'!C:C,'SLAB-ROWS'!A1079)</f>
        <v>0</v>
      </c>
      <c r="N1079" s="199" t="s">
        <v>393</v>
      </c>
    </row>
    <row r="1080" spans="1:14" x14ac:dyDescent="0.2">
      <c r="A1080" s="183" t="s">
        <v>96</v>
      </c>
      <c r="B1080" s="184" t="s">
        <v>89</v>
      </c>
      <c r="C1080" s="184"/>
      <c r="D1080" s="185" t="str">
        <f t="shared" si="96"/>
        <v>****</v>
      </c>
      <c r="E1080" s="185">
        <f t="shared" si="97"/>
        <v>47</v>
      </c>
      <c r="F1080" s="185"/>
      <c r="G1080" s="185" t="str">
        <f t="shared" si="98"/>
        <v>PLAN 1</v>
      </c>
      <c r="H1080" s="186" t="str">
        <f t="shared" si="99"/>
        <v>ELV AC</v>
      </c>
      <c r="I1080" s="197">
        <f>SUMIFS('SAGE IMPORT'!Y:Y,'SAGE IMPORT'!A:A,'SLAB-ROWS'!G1080,'SAGE IMPORT'!B:B,'SLAB-ROWS'!H1080,'SAGE IMPORT'!C:C,'SLAB-ROWS'!A1080)</f>
        <v>0</v>
      </c>
      <c r="J1080" s="198">
        <f>SUMIFS('SAGE IMPORT'!K:K,'SAGE IMPORT'!A:A,'SLAB-ROWS'!G1080,'SAGE IMPORT'!B:B,'SLAB-ROWS'!H1080,'SAGE IMPORT'!C:C,'SLAB-ROWS'!A1080)</f>
        <v>0</v>
      </c>
      <c r="K1080" s="199">
        <f>SUMIFS('SAGE IMPORT'!Q:Q,'SAGE IMPORT'!A:A,'SLAB-ROWS'!G1080,'SAGE IMPORT'!B:B,'SLAB-ROWS'!H1080,'SAGE IMPORT'!C:C,'SLAB-ROWS'!A1080)</f>
        <v>0</v>
      </c>
      <c r="L1080" s="199" t="s">
        <v>396</v>
      </c>
      <c r="M1080" s="205">
        <f>SUMIFS('SAGE IMPORT'!E:E,'SAGE IMPORT'!A:A,'SLAB-ROWS'!G1080,'SAGE IMPORT'!B:B,'SLAB-ROWS'!H1080,'SAGE IMPORT'!C:C,'SLAB-ROWS'!A1080)</f>
        <v>0</v>
      </c>
      <c r="N1080" s="199" t="s">
        <v>396</v>
      </c>
    </row>
    <row r="1081" spans="1:14" x14ac:dyDescent="0.2">
      <c r="A1081" s="183" t="s">
        <v>97</v>
      </c>
      <c r="B1081" s="184" t="s">
        <v>90</v>
      </c>
      <c r="C1081" s="184"/>
      <c r="D1081" s="185" t="str">
        <f t="shared" si="96"/>
        <v>****</v>
      </c>
      <c r="E1081" s="185">
        <f t="shared" si="97"/>
        <v>47</v>
      </c>
      <c r="F1081" s="185"/>
      <c r="G1081" s="185" t="str">
        <f t="shared" si="98"/>
        <v>PLAN 1</v>
      </c>
      <c r="H1081" s="186" t="str">
        <f t="shared" si="99"/>
        <v>ELV AC</v>
      </c>
      <c r="I1081" s="197">
        <f>SUMIFS('SAGE IMPORT'!Y:Y,'SAGE IMPORT'!A:A,'SLAB-ROWS'!G1081,'SAGE IMPORT'!B:B,'SLAB-ROWS'!H1081,'SAGE IMPORT'!C:C,'SLAB-ROWS'!A1081)</f>
        <v>0</v>
      </c>
      <c r="J1081" s="198">
        <f>SUMIFS('SAGE IMPORT'!K:K,'SAGE IMPORT'!A:A,'SLAB-ROWS'!G1081,'SAGE IMPORT'!B:B,'SLAB-ROWS'!H1081,'SAGE IMPORT'!C:C,'SLAB-ROWS'!A1081)</f>
        <v>0</v>
      </c>
      <c r="K1081" s="199">
        <f>SUMIFS('SAGE IMPORT'!Q:Q,'SAGE IMPORT'!A:A,'SLAB-ROWS'!G1081,'SAGE IMPORT'!B:B,'SLAB-ROWS'!H1081,'SAGE IMPORT'!C:C,'SLAB-ROWS'!A1081)</f>
        <v>0</v>
      </c>
      <c r="L1081" s="199" t="s">
        <v>396</v>
      </c>
      <c r="M1081" s="205">
        <f>SUMIFS('SAGE IMPORT'!E:E,'SAGE IMPORT'!A:A,'SLAB-ROWS'!G1081,'SAGE IMPORT'!B:B,'SLAB-ROWS'!H1081,'SAGE IMPORT'!C:C,'SLAB-ROWS'!A1081)</f>
        <v>0</v>
      </c>
      <c r="N1081" s="199" t="s">
        <v>396</v>
      </c>
    </row>
    <row r="1082" spans="1:14" x14ac:dyDescent="0.2">
      <c r="A1082" s="183" t="s">
        <v>98</v>
      </c>
      <c r="B1082" s="184" t="s">
        <v>91</v>
      </c>
      <c r="C1082" s="184"/>
      <c r="D1082" s="185" t="str">
        <f t="shared" si="96"/>
        <v>****</v>
      </c>
      <c r="E1082" s="185">
        <f t="shared" si="97"/>
        <v>47</v>
      </c>
      <c r="F1082" s="185"/>
      <c r="G1082" s="185" t="str">
        <f t="shared" si="98"/>
        <v>PLAN 1</v>
      </c>
      <c r="H1082" s="186" t="str">
        <f t="shared" si="99"/>
        <v>ELV AC</v>
      </c>
      <c r="I1082" s="197">
        <f>SUMIFS('SAGE IMPORT'!Y:Y,'SAGE IMPORT'!A:A,'SLAB-ROWS'!G1082,'SAGE IMPORT'!B:B,'SLAB-ROWS'!H1082,'SAGE IMPORT'!C:C,'SLAB-ROWS'!A1082)</f>
        <v>0</v>
      </c>
      <c r="J1082" s="198">
        <f>SUMIFS('SAGE IMPORT'!K:K,'SAGE IMPORT'!A:A,'SLAB-ROWS'!G1082,'SAGE IMPORT'!B:B,'SLAB-ROWS'!H1082,'SAGE IMPORT'!C:C,'SLAB-ROWS'!A1082)</f>
        <v>0</v>
      </c>
      <c r="K1082" s="199">
        <f>SUMIFS('SAGE IMPORT'!Q:Q,'SAGE IMPORT'!A:A,'SLAB-ROWS'!G1082,'SAGE IMPORT'!B:B,'SLAB-ROWS'!H1082,'SAGE IMPORT'!C:C,'SLAB-ROWS'!A1082)</f>
        <v>0</v>
      </c>
      <c r="L1082" s="199" t="s">
        <v>393</v>
      </c>
      <c r="M1082" s="205">
        <f>SUMIFS('SAGE IMPORT'!E:E,'SAGE IMPORT'!A:A,'SLAB-ROWS'!G1082,'SAGE IMPORT'!B:B,'SLAB-ROWS'!H1082,'SAGE IMPORT'!C:C,'SLAB-ROWS'!A1082)</f>
        <v>0</v>
      </c>
      <c r="N1082" s="199" t="s">
        <v>393</v>
      </c>
    </row>
    <row r="1083" spans="1:14" x14ac:dyDescent="0.2">
      <c r="A1083" s="183" t="s">
        <v>99</v>
      </c>
      <c r="B1083" s="184" t="s">
        <v>92</v>
      </c>
      <c r="C1083" s="184"/>
      <c r="D1083" s="185" t="str">
        <f t="shared" si="96"/>
        <v>****</v>
      </c>
      <c r="E1083" s="185">
        <f t="shared" si="97"/>
        <v>47</v>
      </c>
      <c r="F1083" s="185"/>
      <c r="G1083" s="185" t="str">
        <f t="shared" si="98"/>
        <v>PLAN 1</v>
      </c>
      <c r="H1083" s="186" t="str">
        <f t="shared" si="99"/>
        <v>ELV AC</v>
      </c>
      <c r="I1083" s="197">
        <f>SUMIFS('SAGE IMPORT'!Y:Y,'SAGE IMPORT'!A:A,'SLAB-ROWS'!G1083,'SAGE IMPORT'!B:B,'SLAB-ROWS'!H1083,'SAGE IMPORT'!C:C,'SLAB-ROWS'!A1083)</f>
        <v>0</v>
      </c>
      <c r="J1083" s="198">
        <f>SUMIFS('SAGE IMPORT'!K:K,'SAGE IMPORT'!A:A,'SLAB-ROWS'!G1083,'SAGE IMPORT'!B:B,'SLAB-ROWS'!H1083,'SAGE IMPORT'!C:C,'SLAB-ROWS'!A1083)</f>
        <v>0</v>
      </c>
      <c r="K1083" s="199">
        <f>SUMIFS('SAGE IMPORT'!Q:Q,'SAGE IMPORT'!A:A,'SLAB-ROWS'!G1083,'SAGE IMPORT'!B:B,'SLAB-ROWS'!H1083,'SAGE IMPORT'!C:C,'SLAB-ROWS'!A1083)</f>
        <v>0</v>
      </c>
      <c r="L1083" s="199" t="s">
        <v>393</v>
      </c>
      <c r="M1083" s="205">
        <f>SUMIFS('SAGE IMPORT'!E:E,'SAGE IMPORT'!A:A,'SLAB-ROWS'!G1083,'SAGE IMPORT'!B:B,'SLAB-ROWS'!H1083,'SAGE IMPORT'!C:C,'SLAB-ROWS'!A1083)</f>
        <v>0</v>
      </c>
      <c r="N1083" s="199" t="s">
        <v>393</v>
      </c>
    </row>
    <row r="1084" spans="1:14" x14ac:dyDescent="0.2">
      <c r="A1084" s="183" t="s">
        <v>25</v>
      </c>
      <c r="B1084" s="184" t="s">
        <v>59</v>
      </c>
      <c r="C1084" s="184"/>
      <c r="D1084" s="185" t="str">
        <f t="shared" si="96"/>
        <v>****</v>
      </c>
      <c r="E1084" s="185">
        <f t="shared" si="97"/>
        <v>47</v>
      </c>
      <c r="F1084" s="185"/>
      <c r="G1084" s="185" t="str">
        <f t="shared" si="98"/>
        <v>PLAN 1</v>
      </c>
      <c r="H1084" s="186" t="str">
        <f t="shared" si="99"/>
        <v>ELV AC</v>
      </c>
      <c r="I1084" s="197">
        <f>SUMIFS('SAGE IMPORT'!Y:Y,'SAGE IMPORT'!A:A,'SLAB-ROWS'!G1084,'SAGE IMPORT'!B:B,'SLAB-ROWS'!H1084,'SAGE IMPORT'!C:C,'SLAB-ROWS'!A1084)</f>
        <v>2</v>
      </c>
      <c r="J1084" s="198">
        <f>SUMIFS('SAGE IMPORT'!K:K,'SAGE IMPORT'!A:A,'SLAB-ROWS'!G1084,'SAGE IMPORT'!B:B,'SLAB-ROWS'!H1084,'SAGE IMPORT'!C:C,'SLAB-ROWS'!A1084)</f>
        <v>0</v>
      </c>
      <c r="K1084" s="199">
        <f>SUMIFS('SAGE IMPORT'!Q:Q,'SAGE IMPORT'!A:A,'SLAB-ROWS'!G1084,'SAGE IMPORT'!B:B,'SLAB-ROWS'!H1084,'SAGE IMPORT'!C:C,'SLAB-ROWS'!A1084)</f>
        <v>0.08</v>
      </c>
      <c r="L1084" s="199" t="s">
        <v>397</v>
      </c>
      <c r="M1084" s="205">
        <f>SUMIFS('SAGE IMPORT'!E:E,'SAGE IMPORT'!A:A,'SLAB-ROWS'!G1084,'SAGE IMPORT'!B:B,'SLAB-ROWS'!H1084,'SAGE IMPORT'!C:C,'SLAB-ROWS'!A1084)</f>
        <v>335.09999999999997</v>
      </c>
      <c r="N1084" s="199" t="s">
        <v>397</v>
      </c>
    </row>
    <row r="1085" spans="1:14" x14ac:dyDescent="0.2">
      <c r="A1085" s="183" t="s">
        <v>26</v>
      </c>
      <c r="B1085" s="184" t="s">
        <v>60</v>
      </c>
      <c r="C1085" s="184"/>
      <c r="D1085" s="185" t="str">
        <f t="shared" si="96"/>
        <v>****</v>
      </c>
      <c r="E1085" s="185">
        <f t="shared" si="97"/>
        <v>47</v>
      </c>
      <c r="F1085" s="185"/>
      <c r="G1085" s="185" t="str">
        <f t="shared" si="98"/>
        <v>PLAN 1</v>
      </c>
      <c r="H1085" s="186" t="str">
        <f t="shared" si="99"/>
        <v>ELV AC</v>
      </c>
      <c r="I1085" s="197">
        <f>SUMIFS('SAGE IMPORT'!Y:Y,'SAGE IMPORT'!A:A,'SLAB-ROWS'!G1085,'SAGE IMPORT'!B:B,'SLAB-ROWS'!H1085,'SAGE IMPORT'!C:C,'SLAB-ROWS'!A1085)</f>
        <v>280</v>
      </c>
      <c r="J1085" s="198">
        <f>SUMIFS('SAGE IMPORT'!K:K,'SAGE IMPORT'!A:A,'SLAB-ROWS'!G1085,'SAGE IMPORT'!B:B,'SLAB-ROWS'!H1085,'SAGE IMPORT'!C:C,'SLAB-ROWS'!A1085)</f>
        <v>0</v>
      </c>
      <c r="K1085" s="199">
        <f>SUMIFS('SAGE IMPORT'!Q:Q,'SAGE IMPORT'!A:A,'SLAB-ROWS'!G1085,'SAGE IMPORT'!B:B,'SLAB-ROWS'!H1085,'SAGE IMPORT'!C:C,'SLAB-ROWS'!A1085)</f>
        <v>19.29</v>
      </c>
      <c r="L1085" s="199" t="s">
        <v>354</v>
      </c>
      <c r="M1085" s="205">
        <f>SUMIFS('SAGE IMPORT'!E:E,'SAGE IMPORT'!A:A,'SLAB-ROWS'!G1085,'SAGE IMPORT'!B:B,'SLAB-ROWS'!H1085,'SAGE IMPORT'!C:C,'SLAB-ROWS'!A1085)</f>
        <v>365.54999999999995</v>
      </c>
      <c r="N1085" s="199" t="s">
        <v>354</v>
      </c>
    </row>
    <row r="1086" spans="1:14" x14ac:dyDescent="0.2">
      <c r="A1086" s="183"/>
      <c r="B1086" s="184"/>
      <c r="C1086" s="184"/>
      <c r="D1086" s="185" t="str">
        <f t="shared" si="96"/>
        <v>****</v>
      </c>
      <c r="E1086" s="185">
        <f t="shared" si="97"/>
        <v>47</v>
      </c>
      <c r="F1086" s="185"/>
      <c r="G1086" s="185" t="str">
        <f t="shared" si="98"/>
        <v>PLAN 1</v>
      </c>
      <c r="H1086" s="186" t="str">
        <f t="shared" si="99"/>
        <v>ELV AC</v>
      </c>
      <c r="I1086" s="197">
        <f>SUMIFS('SAGE IMPORT'!Y:Y,'SAGE IMPORT'!A:A,'SLAB-ROWS'!G1086,'SAGE IMPORT'!B:B,'SLAB-ROWS'!H1086,'SAGE IMPORT'!C:C,'SLAB-ROWS'!A1086)</f>
        <v>0</v>
      </c>
      <c r="J1086" s="198">
        <f>SUMIFS('SAGE IMPORT'!K:K,'SAGE IMPORT'!A:A,'SLAB-ROWS'!G1086,'SAGE IMPORT'!B:B,'SLAB-ROWS'!H1086,'SAGE IMPORT'!C:C,'SLAB-ROWS'!A1086)</f>
        <v>0</v>
      </c>
      <c r="K1086" s="199">
        <f>SUMIFS('SAGE IMPORT'!Q:Q,'SAGE IMPORT'!A:A,'SLAB-ROWS'!G1086,'SAGE IMPORT'!B:B,'SLAB-ROWS'!H1086,'SAGE IMPORT'!C:C,'SLAB-ROWS'!A1086)</f>
        <v>0</v>
      </c>
      <c r="L1086" s="199"/>
      <c r="M1086" s="205">
        <f>SUMIFS('SAGE IMPORT'!E:E,'SAGE IMPORT'!A:A,'SLAB-ROWS'!G1086,'SAGE IMPORT'!B:B,'SLAB-ROWS'!H1086,'SAGE IMPORT'!C:C,'SLAB-ROWS'!A1086)</f>
        <v>0</v>
      </c>
      <c r="N1086" s="199"/>
    </row>
    <row r="1087" spans="1:14" x14ac:dyDescent="0.2">
      <c r="A1087" s="183" t="s">
        <v>27</v>
      </c>
      <c r="B1087" s="184" t="s">
        <v>28</v>
      </c>
      <c r="C1087" s="184"/>
      <c r="D1087" s="185" t="str">
        <f t="shared" si="96"/>
        <v>****</v>
      </c>
      <c r="E1087" s="185">
        <f t="shared" si="97"/>
        <v>47</v>
      </c>
      <c r="F1087" s="185"/>
      <c r="G1087" s="185" t="str">
        <f t="shared" si="98"/>
        <v>PLAN 1</v>
      </c>
      <c r="H1087" s="186" t="str">
        <f t="shared" si="99"/>
        <v>ELV AC</v>
      </c>
      <c r="I1087" s="197">
        <f>SUMIFS('SAGE IMPORT'!Y:Y,'SAGE IMPORT'!A:A,'SLAB-ROWS'!G1087,'SAGE IMPORT'!B:B,'SLAB-ROWS'!H1087,'SAGE IMPORT'!C:C,'SLAB-ROWS'!A1087)</f>
        <v>771</v>
      </c>
      <c r="J1087" s="198">
        <f>SUMIFS('SAGE IMPORT'!K:K,'SAGE IMPORT'!A:A,'SLAB-ROWS'!G1087,'SAGE IMPORT'!B:B,'SLAB-ROWS'!H1087,'SAGE IMPORT'!C:C,'SLAB-ROWS'!A1087)</f>
        <v>33.299999999999997</v>
      </c>
      <c r="K1087" s="199">
        <f>SUMIFS('SAGE IMPORT'!Q:Q,'SAGE IMPORT'!A:A,'SLAB-ROWS'!G1087,'SAGE IMPORT'!B:B,'SLAB-ROWS'!H1087,'SAGE IMPORT'!C:C,'SLAB-ROWS'!A1087)</f>
        <v>0</v>
      </c>
      <c r="L1087" s="199" t="s">
        <v>391</v>
      </c>
      <c r="M1087" s="205">
        <f>SUMIFS('SAGE IMPORT'!E:E,'SAGE IMPORT'!A:A,'SLAB-ROWS'!G1087,'SAGE IMPORT'!B:B,'SLAB-ROWS'!H1087,'SAGE IMPORT'!C:C,'SLAB-ROWS'!A1087)</f>
        <v>1331.85</v>
      </c>
      <c r="N1087" s="199" t="s">
        <v>391</v>
      </c>
    </row>
    <row r="1088" spans="1:14" x14ac:dyDescent="0.2">
      <c r="A1088" s="183" t="s">
        <v>111</v>
      </c>
      <c r="B1088" s="184" t="s">
        <v>112</v>
      </c>
      <c r="C1088" s="184"/>
      <c r="D1088" s="185" t="str">
        <f t="shared" si="96"/>
        <v>****</v>
      </c>
      <c r="E1088" s="185">
        <f t="shared" si="97"/>
        <v>47</v>
      </c>
      <c r="F1088" s="185"/>
      <c r="G1088" s="185" t="str">
        <f t="shared" si="98"/>
        <v>PLAN 1</v>
      </c>
      <c r="H1088" s="186" t="str">
        <f t="shared" si="99"/>
        <v>ELV AC</v>
      </c>
      <c r="I1088" s="197">
        <f>SUMIFS('SAGE IMPORT'!Y:Y,'SAGE IMPORT'!A:A,'SLAB-ROWS'!G1088,'SAGE IMPORT'!B:B,'SLAB-ROWS'!H1088,'SAGE IMPORT'!C:C,'SLAB-ROWS'!A1088)</f>
        <v>0</v>
      </c>
      <c r="J1088" s="198">
        <f>SUMIFS('SAGE IMPORT'!K:K,'SAGE IMPORT'!A:A,'SLAB-ROWS'!G1088,'SAGE IMPORT'!B:B,'SLAB-ROWS'!H1088,'SAGE IMPORT'!C:C,'SLAB-ROWS'!A1088)</f>
        <v>0</v>
      </c>
      <c r="K1088" s="199">
        <f>SUMIFS('SAGE IMPORT'!Q:Q,'SAGE IMPORT'!A:A,'SLAB-ROWS'!G1088,'SAGE IMPORT'!B:B,'SLAB-ROWS'!H1088,'SAGE IMPORT'!C:C,'SLAB-ROWS'!A1088)</f>
        <v>0</v>
      </c>
      <c r="L1088" s="199" t="s">
        <v>393</v>
      </c>
      <c r="M1088" s="205">
        <f>SUMIFS('SAGE IMPORT'!E:E,'SAGE IMPORT'!A:A,'SLAB-ROWS'!G1088,'SAGE IMPORT'!B:B,'SLAB-ROWS'!H1088,'SAGE IMPORT'!C:C,'SLAB-ROWS'!A1088)</f>
        <v>0</v>
      </c>
      <c r="N1088" s="199" t="s">
        <v>393</v>
      </c>
    </row>
    <row r="1089" spans="1:14" x14ac:dyDescent="0.2">
      <c r="A1089" s="183" t="s">
        <v>29</v>
      </c>
      <c r="B1089" s="184" t="s">
        <v>30</v>
      </c>
      <c r="C1089" s="184"/>
      <c r="D1089" s="185" t="str">
        <f t="shared" si="96"/>
        <v>****</v>
      </c>
      <c r="E1089" s="185">
        <f t="shared" si="97"/>
        <v>47</v>
      </c>
      <c r="F1089" s="185"/>
      <c r="G1089" s="185" t="str">
        <f t="shared" si="98"/>
        <v>PLAN 1</v>
      </c>
      <c r="H1089" s="186" t="str">
        <f t="shared" si="99"/>
        <v>ELV AC</v>
      </c>
      <c r="I1089" s="197">
        <f>SUMIFS('SAGE IMPORT'!Y:Y,'SAGE IMPORT'!A:A,'SLAB-ROWS'!G1089,'SAGE IMPORT'!B:B,'SLAB-ROWS'!H1089,'SAGE IMPORT'!C:C,'SLAB-ROWS'!A1089)</f>
        <v>74</v>
      </c>
      <c r="J1089" s="198">
        <f>SUMIFS('SAGE IMPORT'!K:K,'SAGE IMPORT'!A:A,'SLAB-ROWS'!G1089,'SAGE IMPORT'!B:B,'SLAB-ROWS'!H1089,'SAGE IMPORT'!C:C,'SLAB-ROWS'!A1089)</f>
        <v>3.81</v>
      </c>
      <c r="K1089" s="199">
        <f>SUMIFS('SAGE IMPORT'!Q:Q,'SAGE IMPORT'!A:A,'SLAB-ROWS'!G1089,'SAGE IMPORT'!B:B,'SLAB-ROWS'!H1089,'SAGE IMPORT'!C:C,'SLAB-ROWS'!A1089)</f>
        <v>0</v>
      </c>
      <c r="L1089" s="199" t="s">
        <v>391</v>
      </c>
      <c r="M1089" s="205">
        <f>SUMIFS('SAGE IMPORT'!E:E,'SAGE IMPORT'!A:A,'SLAB-ROWS'!G1089,'SAGE IMPORT'!B:B,'SLAB-ROWS'!H1089,'SAGE IMPORT'!C:C,'SLAB-ROWS'!A1089)</f>
        <v>1331.85</v>
      </c>
      <c r="N1089" s="199" t="s">
        <v>391</v>
      </c>
    </row>
    <row r="1090" spans="1:14" x14ac:dyDescent="0.2">
      <c r="A1090" s="183" t="s">
        <v>31</v>
      </c>
      <c r="B1090" s="184" t="s">
        <v>61</v>
      </c>
      <c r="C1090" s="184"/>
      <c r="D1090" s="185" t="str">
        <f t="shared" si="96"/>
        <v>****</v>
      </c>
      <c r="E1090" s="185">
        <f t="shared" si="97"/>
        <v>47</v>
      </c>
      <c r="F1090" s="185"/>
      <c r="G1090" s="185" t="str">
        <f t="shared" si="98"/>
        <v>PLAN 1</v>
      </c>
      <c r="H1090" s="186" t="str">
        <f t="shared" si="99"/>
        <v>ELV AC</v>
      </c>
      <c r="I1090" s="197">
        <f>SUMIFS('SAGE IMPORT'!Y:Y,'SAGE IMPORT'!A:A,'SLAB-ROWS'!G1090,'SAGE IMPORT'!B:B,'SLAB-ROWS'!H1090,'SAGE IMPORT'!C:C,'SLAB-ROWS'!A1090)</f>
        <v>113</v>
      </c>
      <c r="J1090" s="198">
        <f>SUMIFS('SAGE IMPORT'!K:K,'SAGE IMPORT'!A:A,'SLAB-ROWS'!G1090,'SAGE IMPORT'!B:B,'SLAB-ROWS'!H1090,'SAGE IMPORT'!C:C,'SLAB-ROWS'!A1090)</f>
        <v>0</v>
      </c>
      <c r="K1090" s="199">
        <f>SUMIFS('SAGE IMPORT'!Q:Q,'SAGE IMPORT'!A:A,'SLAB-ROWS'!G1090,'SAGE IMPORT'!B:B,'SLAB-ROWS'!H1090,'SAGE IMPORT'!C:C,'SLAB-ROWS'!A1090)</f>
        <v>33.26</v>
      </c>
      <c r="L1090" s="199" t="s">
        <v>354</v>
      </c>
      <c r="M1090" s="205">
        <f>SUMIFS('SAGE IMPORT'!E:E,'SAGE IMPORT'!A:A,'SLAB-ROWS'!G1090,'SAGE IMPORT'!B:B,'SLAB-ROWS'!H1090,'SAGE IMPORT'!C:C,'SLAB-ROWS'!A1090)</f>
        <v>265.39999999999998</v>
      </c>
      <c r="N1090" s="199" t="s">
        <v>354</v>
      </c>
    </row>
    <row r="1091" spans="1:14" x14ac:dyDescent="0.2">
      <c r="A1091" s="183" t="s">
        <v>34</v>
      </c>
      <c r="B1091" s="184" t="s">
        <v>35</v>
      </c>
      <c r="C1091" s="184"/>
      <c r="D1091" s="185" t="str">
        <f t="shared" si="96"/>
        <v>****</v>
      </c>
      <c r="E1091" s="185">
        <f t="shared" si="97"/>
        <v>47</v>
      </c>
      <c r="F1091" s="185"/>
      <c r="G1091" s="185" t="str">
        <f t="shared" si="98"/>
        <v>PLAN 1</v>
      </c>
      <c r="H1091" s="186" t="str">
        <f t="shared" si="99"/>
        <v>ELV AC</v>
      </c>
      <c r="I1091" s="197">
        <f>SUMIFS('SAGE IMPORT'!Y:Y,'SAGE IMPORT'!A:A,'SLAB-ROWS'!G1091,'SAGE IMPORT'!B:B,'SLAB-ROWS'!H1091,'SAGE IMPORT'!C:C,'SLAB-ROWS'!A1091)</f>
        <v>651</v>
      </c>
      <c r="J1091" s="198">
        <f>SUMIFS('SAGE IMPORT'!K:K,'SAGE IMPORT'!A:A,'SLAB-ROWS'!G1091,'SAGE IMPORT'!B:B,'SLAB-ROWS'!H1091,'SAGE IMPORT'!C:C,'SLAB-ROWS'!A1091)</f>
        <v>0</v>
      </c>
      <c r="K1091" s="199">
        <f>SUMIFS('SAGE IMPORT'!Q:Q,'SAGE IMPORT'!A:A,'SLAB-ROWS'!G1091,'SAGE IMPORT'!B:B,'SLAB-ROWS'!H1091,'SAGE IMPORT'!C:C,'SLAB-ROWS'!A1091)</f>
        <v>1477.82</v>
      </c>
      <c r="L1091" s="199" t="s">
        <v>354</v>
      </c>
      <c r="M1091" s="205">
        <f>SUMIFS('SAGE IMPORT'!E:E,'SAGE IMPORT'!A:A,'SLAB-ROWS'!G1091,'SAGE IMPORT'!B:B,'SLAB-ROWS'!H1091,'SAGE IMPORT'!C:C,'SLAB-ROWS'!A1091)</f>
        <v>1477.82</v>
      </c>
      <c r="N1091" s="199" t="s">
        <v>354</v>
      </c>
    </row>
    <row r="1092" spans="1:14" x14ac:dyDescent="0.2">
      <c r="A1092" s="183" t="s">
        <v>36</v>
      </c>
      <c r="B1092" s="184" t="s">
        <v>113</v>
      </c>
      <c r="C1092" s="184"/>
      <c r="D1092" s="185" t="str">
        <f t="shared" si="96"/>
        <v>****</v>
      </c>
      <c r="E1092" s="185">
        <f t="shared" si="97"/>
        <v>47</v>
      </c>
      <c r="F1092" s="185"/>
      <c r="G1092" s="185" t="str">
        <f t="shared" si="98"/>
        <v>PLAN 1</v>
      </c>
      <c r="H1092" s="186" t="str">
        <f t="shared" si="99"/>
        <v>ELV AC</v>
      </c>
      <c r="I1092" s="197">
        <f>SUMIFS('SAGE IMPORT'!Y:Y,'SAGE IMPORT'!A:A,'SLAB-ROWS'!G1092,'SAGE IMPORT'!B:B,'SLAB-ROWS'!H1092,'SAGE IMPORT'!C:C,'SLAB-ROWS'!A1092)</f>
        <v>162</v>
      </c>
      <c r="J1092" s="198">
        <f>SUMIFS('SAGE IMPORT'!K:K,'SAGE IMPORT'!A:A,'SLAB-ROWS'!G1092,'SAGE IMPORT'!B:B,'SLAB-ROWS'!H1092,'SAGE IMPORT'!C:C,'SLAB-ROWS'!A1092)</f>
        <v>0</v>
      </c>
      <c r="K1092" s="199">
        <f>SUMIFS('SAGE IMPORT'!Q:Q,'SAGE IMPORT'!A:A,'SLAB-ROWS'!G1092,'SAGE IMPORT'!B:B,'SLAB-ROWS'!H1092,'SAGE IMPORT'!C:C,'SLAB-ROWS'!A1092)</f>
        <v>188.68</v>
      </c>
      <c r="L1092" s="199" t="s">
        <v>393</v>
      </c>
      <c r="M1092" s="205">
        <f>SUMIFS('SAGE IMPORT'!E:E,'SAGE IMPORT'!A:A,'SLAB-ROWS'!G1092,'SAGE IMPORT'!B:B,'SLAB-ROWS'!H1092,'SAGE IMPORT'!C:C,'SLAB-ROWS'!A1092)</f>
        <v>339.36</v>
      </c>
      <c r="N1092" s="199" t="s">
        <v>393</v>
      </c>
    </row>
    <row r="1093" spans="1:14" x14ac:dyDescent="0.2">
      <c r="A1093" s="183" t="s">
        <v>57</v>
      </c>
      <c r="B1093" s="184" t="s">
        <v>71</v>
      </c>
      <c r="C1093" s="184"/>
      <c r="D1093" s="185" t="str">
        <f t="shared" si="96"/>
        <v>****</v>
      </c>
      <c r="E1093" s="185">
        <f t="shared" si="97"/>
        <v>47</v>
      </c>
      <c r="F1093" s="185"/>
      <c r="G1093" s="185" t="str">
        <f t="shared" si="98"/>
        <v>PLAN 1</v>
      </c>
      <c r="H1093" s="186" t="str">
        <f t="shared" si="99"/>
        <v>ELV AC</v>
      </c>
      <c r="I1093" s="197">
        <f>SUMIFS('SAGE IMPORT'!Y:Y,'SAGE IMPORT'!A:A,'SLAB-ROWS'!G1093,'SAGE IMPORT'!B:B,'SLAB-ROWS'!H1093,'SAGE IMPORT'!C:C,'SLAB-ROWS'!A1093)</f>
        <v>6</v>
      </c>
      <c r="J1093" s="198">
        <f>SUMIFS('SAGE IMPORT'!K:K,'SAGE IMPORT'!A:A,'SLAB-ROWS'!G1093,'SAGE IMPORT'!B:B,'SLAB-ROWS'!H1093,'SAGE IMPORT'!C:C,'SLAB-ROWS'!A1093)</f>
        <v>0</v>
      </c>
      <c r="K1093" s="199">
        <f>SUMIFS('SAGE IMPORT'!Q:Q,'SAGE IMPORT'!A:A,'SLAB-ROWS'!G1093,'SAGE IMPORT'!B:B,'SLAB-ROWS'!H1093,'SAGE IMPORT'!C:C,'SLAB-ROWS'!A1093)</f>
        <v>1.5</v>
      </c>
      <c r="L1093" s="199" t="s">
        <v>397</v>
      </c>
      <c r="M1093" s="205">
        <f>SUMIFS('SAGE IMPORT'!E:E,'SAGE IMPORT'!A:A,'SLAB-ROWS'!G1093,'SAGE IMPORT'!B:B,'SLAB-ROWS'!H1093,'SAGE IMPORT'!C:C,'SLAB-ROWS'!A1093)</f>
        <v>11.28</v>
      </c>
      <c r="N1093" s="199" t="s">
        <v>397</v>
      </c>
    </row>
    <row r="1094" spans="1:14" x14ac:dyDescent="0.2">
      <c r="A1094" s="183" t="s">
        <v>32</v>
      </c>
      <c r="B1094" s="184" t="s">
        <v>62</v>
      </c>
      <c r="C1094" s="184"/>
      <c r="D1094" s="185" t="str">
        <f t="shared" si="96"/>
        <v>****</v>
      </c>
      <c r="E1094" s="185">
        <f t="shared" si="97"/>
        <v>47</v>
      </c>
      <c r="F1094" s="185"/>
      <c r="G1094" s="185" t="str">
        <f t="shared" si="98"/>
        <v>PLAN 1</v>
      </c>
      <c r="H1094" s="186" t="str">
        <f t="shared" si="99"/>
        <v>ELV AC</v>
      </c>
      <c r="I1094" s="197">
        <f>SUMIFS('SAGE IMPORT'!Y:Y,'SAGE IMPORT'!A:A,'SLAB-ROWS'!G1094,'SAGE IMPORT'!B:B,'SLAB-ROWS'!H1094,'SAGE IMPORT'!C:C,'SLAB-ROWS'!A1094)</f>
        <v>251</v>
      </c>
      <c r="J1094" s="198">
        <f>SUMIFS('SAGE IMPORT'!K:K,'SAGE IMPORT'!A:A,'SLAB-ROWS'!G1094,'SAGE IMPORT'!B:B,'SLAB-ROWS'!H1094,'SAGE IMPORT'!C:C,'SLAB-ROWS'!A1094)</f>
        <v>0</v>
      </c>
      <c r="K1094" s="199">
        <f>SUMIFS('SAGE IMPORT'!Q:Q,'SAGE IMPORT'!A:A,'SLAB-ROWS'!G1094,'SAGE IMPORT'!B:B,'SLAB-ROWS'!H1094,'SAGE IMPORT'!C:C,'SLAB-ROWS'!A1094)</f>
        <v>35.76</v>
      </c>
      <c r="L1094" s="199" t="s">
        <v>397</v>
      </c>
      <c r="M1094" s="205">
        <f>SUMIFS('SAGE IMPORT'!E:E,'SAGE IMPORT'!A:A,'SLAB-ROWS'!G1094,'SAGE IMPORT'!B:B,'SLAB-ROWS'!H1094,'SAGE IMPORT'!C:C,'SLAB-ROWS'!A1094)</f>
        <v>477.8</v>
      </c>
      <c r="N1094" s="199" t="s">
        <v>397</v>
      </c>
    </row>
    <row r="1095" spans="1:14" x14ac:dyDescent="0.2">
      <c r="A1095" s="183" t="s">
        <v>33</v>
      </c>
      <c r="B1095" s="184" t="s">
        <v>63</v>
      </c>
      <c r="C1095" s="184"/>
      <c r="D1095" s="185" t="str">
        <f t="shared" si="96"/>
        <v>****</v>
      </c>
      <c r="E1095" s="185">
        <f t="shared" si="97"/>
        <v>47</v>
      </c>
      <c r="F1095" s="185"/>
      <c r="G1095" s="185" t="str">
        <f t="shared" si="98"/>
        <v>PLAN 1</v>
      </c>
      <c r="H1095" s="186" t="str">
        <f t="shared" si="99"/>
        <v>ELV AC</v>
      </c>
      <c r="I1095" s="197">
        <f>SUMIFS('SAGE IMPORT'!Y:Y,'SAGE IMPORT'!A:A,'SLAB-ROWS'!G1095,'SAGE IMPORT'!B:B,'SLAB-ROWS'!H1095,'SAGE IMPORT'!C:C,'SLAB-ROWS'!A1095)</f>
        <v>190</v>
      </c>
      <c r="J1095" s="198">
        <f>SUMIFS('SAGE IMPORT'!K:K,'SAGE IMPORT'!A:A,'SLAB-ROWS'!G1095,'SAGE IMPORT'!B:B,'SLAB-ROWS'!H1095,'SAGE IMPORT'!C:C,'SLAB-ROWS'!A1095)</f>
        <v>0</v>
      </c>
      <c r="K1095" s="199">
        <f>SUMIFS('SAGE IMPORT'!Q:Q,'SAGE IMPORT'!A:A,'SLAB-ROWS'!G1095,'SAGE IMPORT'!B:B,'SLAB-ROWS'!H1095,'SAGE IMPORT'!C:C,'SLAB-ROWS'!A1095)</f>
        <v>17.34</v>
      </c>
      <c r="L1095" s="199" t="s">
        <v>397</v>
      </c>
      <c r="M1095" s="205">
        <f>SUMIFS('SAGE IMPORT'!E:E,'SAGE IMPORT'!A:A,'SLAB-ROWS'!G1095,'SAGE IMPORT'!B:B,'SLAB-ROWS'!H1095,'SAGE IMPORT'!C:C,'SLAB-ROWS'!A1095)</f>
        <v>361.8</v>
      </c>
      <c r="N1095" s="199" t="s">
        <v>397</v>
      </c>
    </row>
    <row r="1096" spans="1:14" x14ac:dyDescent="0.2">
      <c r="A1096" s="183" t="s">
        <v>73</v>
      </c>
      <c r="B1096" s="184" t="s">
        <v>72</v>
      </c>
      <c r="C1096" s="184"/>
      <c r="D1096" s="185" t="str">
        <f t="shared" si="96"/>
        <v>****</v>
      </c>
      <c r="E1096" s="185">
        <f t="shared" si="97"/>
        <v>47</v>
      </c>
      <c r="F1096" s="185"/>
      <c r="G1096" s="185" t="str">
        <f t="shared" si="98"/>
        <v>PLAN 1</v>
      </c>
      <c r="H1096" s="186" t="str">
        <f t="shared" si="99"/>
        <v>ELV AC</v>
      </c>
      <c r="I1096" s="197">
        <f>SUMIFS('SAGE IMPORT'!Y:Y,'SAGE IMPORT'!A:A,'SLAB-ROWS'!G1096,'SAGE IMPORT'!B:B,'SLAB-ROWS'!H1096,'SAGE IMPORT'!C:C,'SLAB-ROWS'!A1096)</f>
        <v>0</v>
      </c>
      <c r="J1096" s="198">
        <f>SUMIFS('SAGE IMPORT'!K:K,'SAGE IMPORT'!A:A,'SLAB-ROWS'!G1096,'SAGE IMPORT'!B:B,'SLAB-ROWS'!H1096,'SAGE IMPORT'!C:C,'SLAB-ROWS'!A1096)</f>
        <v>0</v>
      </c>
      <c r="K1096" s="199">
        <f>SUMIFS('SAGE IMPORT'!Q:Q,'SAGE IMPORT'!A:A,'SLAB-ROWS'!G1096,'SAGE IMPORT'!B:B,'SLAB-ROWS'!H1096,'SAGE IMPORT'!C:C,'SLAB-ROWS'!A1096)</f>
        <v>0</v>
      </c>
      <c r="L1096" s="199" t="s">
        <v>397</v>
      </c>
      <c r="M1096" s="205">
        <f>SUMIFS('SAGE IMPORT'!E:E,'SAGE IMPORT'!A:A,'SLAB-ROWS'!G1096,'SAGE IMPORT'!B:B,'SLAB-ROWS'!H1096,'SAGE IMPORT'!C:C,'SLAB-ROWS'!A1096)</f>
        <v>0</v>
      </c>
      <c r="N1096" s="199" t="s">
        <v>397</v>
      </c>
    </row>
    <row r="1097" spans="1:14" x14ac:dyDescent="0.2">
      <c r="A1097" s="183" t="s">
        <v>114</v>
      </c>
      <c r="B1097" s="184" t="s">
        <v>115</v>
      </c>
      <c r="C1097" s="184"/>
      <c r="D1097" s="185" t="str">
        <f t="shared" si="96"/>
        <v>****</v>
      </c>
      <c r="E1097" s="185">
        <f t="shared" si="97"/>
        <v>47</v>
      </c>
      <c r="F1097" s="185"/>
      <c r="G1097" s="185" t="str">
        <f t="shared" si="98"/>
        <v>PLAN 1</v>
      </c>
      <c r="H1097" s="186" t="str">
        <f t="shared" si="99"/>
        <v>ELV AC</v>
      </c>
      <c r="I1097" s="197">
        <f>SUMIFS('SAGE IMPORT'!Y:Y,'SAGE IMPORT'!A:A,'SLAB-ROWS'!G1097,'SAGE IMPORT'!B:B,'SLAB-ROWS'!H1097,'SAGE IMPORT'!C:C,'SLAB-ROWS'!A1097)</f>
        <v>0</v>
      </c>
      <c r="J1097" s="198">
        <f>SUMIFS('SAGE IMPORT'!K:K,'SAGE IMPORT'!A:A,'SLAB-ROWS'!G1097,'SAGE IMPORT'!B:B,'SLAB-ROWS'!H1097,'SAGE IMPORT'!C:C,'SLAB-ROWS'!A1097)</f>
        <v>0</v>
      </c>
      <c r="K1097" s="199">
        <f>SUMIFS('SAGE IMPORT'!Q:Q,'SAGE IMPORT'!A:A,'SLAB-ROWS'!G1097,'SAGE IMPORT'!B:B,'SLAB-ROWS'!H1097,'SAGE IMPORT'!C:C,'SLAB-ROWS'!A1097)</f>
        <v>0</v>
      </c>
      <c r="L1097" s="199" t="s">
        <v>397</v>
      </c>
      <c r="M1097" s="205">
        <f>SUMIFS('SAGE IMPORT'!E:E,'SAGE IMPORT'!A:A,'SLAB-ROWS'!G1097,'SAGE IMPORT'!B:B,'SLAB-ROWS'!H1097,'SAGE IMPORT'!C:C,'SLAB-ROWS'!A1097)</f>
        <v>0</v>
      </c>
      <c r="N1097" s="199" t="s">
        <v>397</v>
      </c>
    </row>
    <row r="1098" spans="1:14" x14ac:dyDescent="0.2">
      <c r="A1098" s="183" t="s">
        <v>37</v>
      </c>
      <c r="B1098" s="184" t="s">
        <v>64</v>
      </c>
      <c r="C1098" s="184"/>
      <c r="D1098" s="185" t="str">
        <f t="shared" si="96"/>
        <v>****</v>
      </c>
      <c r="E1098" s="185">
        <f t="shared" si="97"/>
        <v>47</v>
      </c>
      <c r="F1098" s="185"/>
      <c r="G1098" s="185" t="str">
        <f t="shared" si="98"/>
        <v>PLAN 1</v>
      </c>
      <c r="H1098" s="186" t="str">
        <f t="shared" si="99"/>
        <v>ELV AC</v>
      </c>
      <c r="I1098" s="197">
        <f>SUMIFS('SAGE IMPORT'!Y:Y,'SAGE IMPORT'!A:A,'SLAB-ROWS'!G1098,'SAGE IMPORT'!B:B,'SLAB-ROWS'!H1098,'SAGE IMPORT'!C:C,'SLAB-ROWS'!A1098)</f>
        <v>73</v>
      </c>
      <c r="J1098" s="198">
        <f>SUMIFS('SAGE IMPORT'!K:K,'SAGE IMPORT'!A:A,'SLAB-ROWS'!G1098,'SAGE IMPORT'!B:B,'SLAB-ROWS'!H1098,'SAGE IMPORT'!C:C,'SLAB-ROWS'!A1098)</f>
        <v>0</v>
      </c>
      <c r="K1098" s="199">
        <f>SUMIFS('SAGE IMPORT'!Q:Q,'SAGE IMPORT'!A:A,'SLAB-ROWS'!G1098,'SAGE IMPORT'!B:B,'SLAB-ROWS'!H1098,'SAGE IMPORT'!C:C,'SLAB-ROWS'!A1098)</f>
        <v>121.85</v>
      </c>
      <c r="L1098" s="199" t="s">
        <v>393</v>
      </c>
      <c r="M1098" s="205">
        <f>SUMIFS('SAGE IMPORT'!E:E,'SAGE IMPORT'!A:A,'SLAB-ROWS'!G1098,'SAGE IMPORT'!B:B,'SLAB-ROWS'!H1098,'SAGE IMPORT'!C:C,'SLAB-ROWS'!A1098)</f>
        <v>121.85</v>
      </c>
      <c r="N1098" s="199" t="s">
        <v>393</v>
      </c>
    </row>
    <row r="1099" spans="1:14" x14ac:dyDescent="0.2">
      <c r="A1099" s="183" t="s">
        <v>38</v>
      </c>
      <c r="B1099" s="184" t="s">
        <v>116</v>
      </c>
      <c r="C1099" s="184"/>
      <c r="D1099" s="185" t="str">
        <f t="shared" si="96"/>
        <v>****</v>
      </c>
      <c r="E1099" s="185">
        <f t="shared" si="97"/>
        <v>47</v>
      </c>
      <c r="F1099" s="185"/>
      <c r="G1099" s="185" t="str">
        <f t="shared" si="98"/>
        <v>PLAN 1</v>
      </c>
      <c r="H1099" s="186" t="str">
        <f t="shared" si="99"/>
        <v>ELV AC</v>
      </c>
      <c r="I1099" s="197">
        <f>SUMIFS('SAGE IMPORT'!Y:Y,'SAGE IMPORT'!A:A,'SLAB-ROWS'!G1099,'SAGE IMPORT'!B:B,'SLAB-ROWS'!H1099,'SAGE IMPORT'!C:C,'SLAB-ROWS'!A1099)</f>
        <v>583</v>
      </c>
      <c r="J1099" s="198">
        <f>SUMIFS('SAGE IMPORT'!K:K,'SAGE IMPORT'!A:A,'SLAB-ROWS'!G1099,'SAGE IMPORT'!B:B,'SLAB-ROWS'!H1099,'SAGE IMPORT'!C:C,'SLAB-ROWS'!A1099)</f>
        <v>0</v>
      </c>
      <c r="K1099" s="199">
        <f>SUMIFS('SAGE IMPORT'!Q:Q,'SAGE IMPORT'!A:A,'SLAB-ROWS'!G1099,'SAGE IMPORT'!B:B,'SLAB-ROWS'!H1099,'SAGE IMPORT'!C:C,'SLAB-ROWS'!A1099)</f>
        <v>50</v>
      </c>
      <c r="L1099" s="199" t="s">
        <v>393</v>
      </c>
      <c r="M1099" s="205">
        <f>SUMIFS('SAGE IMPORT'!E:E,'SAGE IMPORT'!A:A,'SLAB-ROWS'!G1099,'SAGE IMPORT'!B:B,'SLAB-ROWS'!H1099,'SAGE IMPORT'!C:C,'SLAB-ROWS'!A1099)</f>
        <v>50</v>
      </c>
      <c r="N1099" s="199" t="s">
        <v>393</v>
      </c>
    </row>
    <row r="1100" spans="1:14" x14ac:dyDescent="0.2">
      <c r="A1100" s="183" t="s">
        <v>117</v>
      </c>
      <c r="B1100" s="184" t="s">
        <v>118</v>
      </c>
      <c r="C1100" s="184"/>
      <c r="D1100" s="185" t="str">
        <f t="shared" si="96"/>
        <v>****</v>
      </c>
      <c r="E1100" s="185">
        <f t="shared" si="97"/>
        <v>47</v>
      </c>
      <c r="F1100" s="185"/>
      <c r="G1100" s="185" t="str">
        <f t="shared" si="98"/>
        <v>PLAN 1</v>
      </c>
      <c r="H1100" s="186" t="str">
        <f t="shared" si="99"/>
        <v>ELV AC</v>
      </c>
      <c r="I1100" s="197">
        <f>SUMIFS('SAGE IMPORT'!Y:Y,'SAGE IMPORT'!A:A,'SLAB-ROWS'!G1100,'SAGE IMPORT'!B:B,'SLAB-ROWS'!H1100,'SAGE IMPORT'!C:C,'SLAB-ROWS'!A1100)</f>
        <v>0</v>
      </c>
      <c r="J1100" s="198">
        <f>SUMIFS('SAGE IMPORT'!K:K,'SAGE IMPORT'!A:A,'SLAB-ROWS'!G1100,'SAGE IMPORT'!B:B,'SLAB-ROWS'!H1100,'SAGE IMPORT'!C:C,'SLAB-ROWS'!A1100)</f>
        <v>0</v>
      </c>
      <c r="K1100" s="199">
        <f>SUMIFS('SAGE IMPORT'!Q:Q,'SAGE IMPORT'!A:A,'SLAB-ROWS'!G1100,'SAGE IMPORT'!B:B,'SLAB-ROWS'!H1100,'SAGE IMPORT'!C:C,'SLAB-ROWS'!A1100)</f>
        <v>0</v>
      </c>
      <c r="L1100" s="199" t="s">
        <v>393</v>
      </c>
      <c r="M1100" s="205">
        <f>SUMIFS('SAGE IMPORT'!E:E,'SAGE IMPORT'!A:A,'SLAB-ROWS'!G1100,'SAGE IMPORT'!B:B,'SLAB-ROWS'!H1100,'SAGE IMPORT'!C:C,'SLAB-ROWS'!A1100)</f>
        <v>0</v>
      </c>
      <c r="N1100" s="199" t="s">
        <v>393</v>
      </c>
    </row>
    <row r="1101" spans="1:14" x14ac:dyDescent="0.2">
      <c r="A1101" s="183" t="s">
        <v>119</v>
      </c>
      <c r="B1101" s="184" t="s">
        <v>120</v>
      </c>
      <c r="C1101" s="184"/>
      <c r="D1101" s="185" t="str">
        <f t="shared" si="96"/>
        <v>****</v>
      </c>
      <c r="E1101" s="185">
        <f t="shared" si="97"/>
        <v>47</v>
      </c>
      <c r="F1101" s="185"/>
      <c r="G1101" s="185" t="str">
        <f t="shared" si="98"/>
        <v>PLAN 1</v>
      </c>
      <c r="H1101" s="186" t="str">
        <f t="shared" si="99"/>
        <v>ELV AC</v>
      </c>
      <c r="I1101" s="197">
        <f>SUMIFS('SAGE IMPORT'!Y:Y,'SAGE IMPORT'!A:A,'SLAB-ROWS'!G1101,'SAGE IMPORT'!B:B,'SLAB-ROWS'!H1101,'SAGE IMPORT'!C:C,'SLAB-ROWS'!A1101)</f>
        <v>0</v>
      </c>
      <c r="J1101" s="198">
        <f>SUMIFS('SAGE IMPORT'!K:K,'SAGE IMPORT'!A:A,'SLAB-ROWS'!G1101,'SAGE IMPORT'!B:B,'SLAB-ROWS'!H1101,'SAGE IMPORT'!C:C,'SLAB-ROWS'!A1101)</f>
        <v>0</v>
      </c>
      <c r="K1101" s="199">
        <f>SUMIFS('SAGE IMPORT'!Q:Q,'SAGE IMPORT'!A:A,'SLAB-ROWS'!G1101,'SAGE IMPORT'!B:B,'SLAB-ROWS'!H1101,'SAGE IMPORT'!C:C,'SLAB-ROWS'!A1101)</f>
        <v>0</v>
      </c>
      <c r="L1101" s="199" t="s">
        <v>393</v>
      </c>
      <c r="M1101" s="205">
        <f>SUMIFS('SAGE IMPORT'!E:E,'SAGE IMPORT'!A:A,'SLAB-ROWS'!G1101,'SAGE IMPORT'!B:B,'SLAB-ROWS'!H1101,'SAGE IMPORT'!C:C,'SLAB-ROWS'!A1101)</f>
        <v>0</v>
      </c>
      <c r="N1101" s="199" t="s">
        <v>393</v>
      </c>
    </row>
    <row r="1102" spans="1:14" x14ac:dyDescent="0.2">
      <c r="A1102" s="183"/>
      <c r="B1102" s="184"/>
      <c r="C1102" s="184"/>
      <c r="D1102" s="185" t="str">
        <f t="shared" si="96"/>
        <v>****</v>
      </c>
      <c r="E1102" s="185">
        <f t="shared" si="97"/>
        <v>47</v>
      </c>
      <c r="F1102" s="185"/>
      <c r="G1102" s="185" t="str">
        <f t="shared" si="98"/>
        <v>PLAN 1</v>
      </c>
      <c r="H1102" s="186" t="str">
        <f t="shared" si="99"/>
        <v>ELV AC</v>
      </c>
      <c r="I1102" s="197">
        <f>SUMIFS('SAGE IMPORT'!Y:Y,'SAGE IMPORT'!A:A,'SLAB-ROWS'!G1102,'SAGE IMPORT'!B:B,'SLAB-ROWS'!H1102,'SAGE IMPORT'!C:C,'SLAB-ROWS'!A1102)</f>
        <v>0</v>
      </c>
      <c r="J1102" s="198">
        <f>SUMIFS('SAGE IMPORT'!K:K,'SAGE IMPORT'!A:A,'SLAB-ROWS'!G1102,'SAGE IMPORT'!B:B,'SLAB-ROWS'!H1102,'SAGE IMPORT'!C:C,'SLAB-ROWS'!A1102)</f>
        <v>0</v>
      </c>
      <c r="K1102" s="199">
        <f>SUMIFS('SAGE IMPORT'!Q:Q,'SAGE IMPORT'!A:A,'SLAB-ROWS'!G1102,'SAGE IMPORT'!B:B,'SLAB-ROWS'!H1102,'SAGE IMPORT'!C:C,'SLAB-ROWS'!A1102)</f>
        <v>0</v>
      </c>
      <c r="L1102" s="199"/>
      <c r="M1102" s="205">
        <f>SUMIFS('SAGE IMPORT'!E:E,'SAGE IMPORT'!A:A,'SLAB-ROWS'!G1102,'SAGE IMPORT'!B:B,'SLAB-ROWS'!H1102,'SAGE IMPORT'!C:C,'SLAB-ROWS'!A1102)</f>
        <v>0</v>
      </c>
      <c r="N1102" s="199"/>
    </row>
    <row r="1103" spans="1:14" x14ac:dyDescent="0.2">
      <c r="A1103" s="183" t="s">
        <v>124</v>
      </c>
      <c r="B1103" s="184" t="s">
        <v>125</v>
      </c>
      <c r="C1103" s="184"/>
      <c r="D1103" s="185" t="str">
        <f t="shared" si="96"/>
        <v>****</v>
      </c>
      <c r="E1103" s="185">
        <f t="shared" si="97"/>
        <v>47</v>
      </c>
      <c r="F1103" s="185"/>
      <c r="G1103" s="185" t="str">
        <f t="shared" si="98"/>
        <v>PLAN 1</v>
      </c>
      <c r="H1103" s="186" t="str">
        <f t="shared" si="99"/>
        <v>ELV AC</v>
      </c>
      <c r="I1103" s="197">
        <f>SUMIFS('SAGE IMPORT'!Y:Y,'SAGE IMPORT'!A:A,'SLAB-ROWS'!G1103,'SAGE IMPORT'!B:B,'SLAB-ROWS'!H1103,'SAGE IMPORT'!C:C,'SLAB-ROWS'!A1103)</f>
        <v>0</v>
      </c>
      <c r="J1103" s="198">
        <f>SUMIFS('SAGE IMPORT'!K:K,'SAGE IMPORT'!A:A,'SLAB-ROWS'!G1103,'SAGE IMPORT'!B:B,'SLAB-ROWS'!H1103,'SAGE IMPORT'!C:C,'SLAB-ROWS'!A1103)</f>
        <v>0</v>
      </c>
      <c r="K1103" s="199">
        <f>SUMIFS('SAGE IMPORT'!Q:Q,'SAGE IMPORT'!A:A,'SLAB-ROWS'!G1103,'SAGE IMPORT'!B:B,'SLAB-ROWS'!H1103,'SAGE IMPORT'!C:C,'SLAB-ROWS'!A1103)</f>
        <v>0</v>
      </c>
      <c r="L1103" s="199" t="s">
        <v>354</v>
      </c>
      <c r="M1103" s="205">
        <f>SUMIFS('SAGE IMPORT'!E:E,'SAGE IMPORT'!A:A,'SLAB-ROWS'!G1103,'SAGE IMPORT'!B:B,'SLAB-ROWS'!H1103,'SAGE IMPORT'!C:C,'SLAB-ROWS'!A1103)</f>
        <v>0</v>
      </c>
      <c r="N1103" s="199" t="s">
        <v>354</v>
      </c>
    </row>
    <row r="1104" spans="1:14" x14ac:dyDescent="0.2">
      <c r="A1104" s="183" t="s">
        <v>121</v>
      </c>
      <c r="B1104" s="184" t="s">
        <v>126</v>
      </c>
      <c r="C1104" s="184"/>
      <c r="D1104" s="185" t="str">
        <f t="shared" si="96"/>
        <v>****</v>
      </c>
      <c r="E1104" s="185">
        <f t="shared" si="97"/>
        <v>47</v>
      </c>
      <c r="F1104" s="185"/>
      <c r="G1104" s="185" t="str">
        <f t="shared" si="98"/>
        <v>PLAN 1</v>
      </c>
      <c r="H1104" s="186" t="str">
        <f t="shared" si="99"/>
        <v>ELV AC</v>
      </c>
      <c r="I1104" s="197">
        <f>SUMIFS('SAGE IMPORT'!Y:Y,'SAGE IMPORT'!A:A,'SLAB-ROWS'!G1104,'SAGE IMPORT'!B:B,'SLAB-ROWS'!H1104,'SAGE IMPORT'!C:C,'SLAB-ROWS'!A1104)</f>
        <v>0</v>
      </c>
      <c r="J1104" s="198">
        <f>SUMIFS('SAGE IMPORT'!K:K,'SAGE IMPORT'!A:A,'SLAB-ROWS'!G1104,'SAGE IMPORT'!B:B,'SLAB-ROWS'!H1104,'SAGE IMPORT'!C:C,'SLAB-ROWS'!A1104)</f>
        <v>0</v>
      </c>
      <c r="K1104" s="199">
        <f>SUMIFS('SAGE IMPORT'!Q:Q,'SAGE IMPORT'!A:A,'SLAB-ROWS'!G1104,'SAGE IMPORT'!B:B,'SLAB-ROWS'!H1104,'SAGE IMPORT'!C:C,'SLAB-ROWS'!A1104)</f>
        <v>0</v>
      </c>
      <c r="L1104" s="199" t="s">
        <v>396</v>
      </c>
      <c r="M1104" s="205">
        <f>SUMIFS('SAGE IMPORT'!E:E,'SAGE IMPORT'!A:A,'SLAB-ROWS'!G1104,'SAGE IMPORT'!B:B,'SLAB-ROWS'!H1104,'SAGE IMPORT'!C:C,'SLAB-ROWS'!A1104)</f>
        <v>0</v>
      </c>
      <c r="N1104" s="199" t="s">
        <v>396</v>
      </c>
    </row>
    <row r="1105" spans="1:14" x14ac:dyDescent="0.2">
      <c r="A1105" s="183" t="s">
        <v>122</v>
      </c>
      <c r="B1105" s="184" t="s">
        <v>127</v>
      </c>
      <c r="C1105" s="184"/>
      <c r="D1105" s="185" t="str">
        <f t="shared" si="96"/>
        <v>****</v>
      </c>
      <c r="E1105" s="185">
        <f t="shared" si="97"/>
        <v>47</v>
      </c>
      <c r="F1105" s="185"/>
      <c r="G1105" s="185" t="str">
        <f t="shared" si="98"/>
        <v>PLAN 1</v>
      </c>
      <c r="H1105" s="186" t="str">
        <f t="shared" si="99"/>
        <v>ELV AC</v>
      </c>
      <c r="I1105" s="197">
        <f>SUMIFS('SAGE IMPORT'!Y:Y,'SAGE IMPORT'!A:A,'SLAB-ROWS'!G1105,'SAGE IMPORT'!B:B,'SLAB-ROWS'!H1105,'SAGE IMPORT'!C:C,'SLAB-ROWS'!A1105)</f>
        <v>0</v>
      </c>
      <c r="J1105" s="198">
        <f>SUMIFS('SAGE IMPORT'!K:K,'SAGE IMPORT'!A:A,'SLAB-ROWS'!G1105,'SAGE IMPORT'!B:B,'SLAB-ROWS'!H1105,'SAGE IMPORT'!C:C,'SLAB-ROWS'!A1105)</f>
        <v>0</v>
      </c>
      <c r="K1105" s="199">
        <f>SUMIFS('SAGE IMPORT'!Q:Q,'SAGE IMPORT'!A:A,'SLAB-ROWS'!G1105,'SAGE IMPORT'!B:B,'SLAB-ROWS'!H1105,'SAGE IMPORT'!C:C,'SLAB-ROWS'!A1105)</f>
        <v>0</v>
      </c>
      <c r="L1105" s="199" t="s">
        <v>396</v>
      </c>
      <c r="M1105" s="205">
        <f>SUMIFS('SAGE IMPORT'!E:E,'SAGE IMPORT'!A:A,'SLAB-ROWS'!G1105,'SAGE IMPORT'!B:B,'SLAB-ROWS'!H1105,'SAGE IMPORT'!C:C,'SLAB-ROWS'!A1105)</f>
        <v>0</v>
      </c>
      <c r="N1105" s="199" t="s">
        <v>396</v>
      </c>
    </row>
    <row r="1106" spans="1:14" x14ac:dyDescent="0.2">
      <c r="A1106" s="183" t="s">
        <v>123</v>
      </c>
      <c r="B1106" s="184" t="s">
        <v>128</v>
      </c>
      <c r="C1106" s="184"/>
      <c r="D1106" s="185" t="str">
        <f t="shared" si="96"/>
        <v>****</v>
      </c>
      <c r="E1106" s="185">
        <f t="shared" si="97"/>
        <v>47</v>
      </c>
      <c r="F1106" s="185"/>
      <c r="G1106" s="185" t="str">
        <f t="shared" si="98"/>
        <v>PLAN 1</v>
      </c>
      <c r="H1106" s="186" t="str">
        <f t="shared" si="99"/>
        <v>ELV AC</v>
      </c>
      <c r="I1106" s="197">
        <f>SUMIFS('SAGE IMPORT'!Y:Y,'SAGE IMPORT'!A:A,'SLAB-ROWS'!G1106,'SAGE IMPORT'!B:B,'SLAB-ROWS'!H1106,'SAGE IMPORT'!C:C,'SLAB-ROWS'!A1106)</f>
        <v>0</v>
      </c>
      <c r="J1106" s="198">
        <f>SUMIFS('SAGE IMPORT'!K:K,'SAGE IMPORT'!A:A,'SLAB-ROWS'!G1106,'SAGE IMPORT'!B:B,'SLAB-ROWS'!H1106,'SAGE IMPORT'!C:C,'SLAB-ROWS'!A1106)</f>
        <v>0</v>
      </c>
      <c r="K1106" s="199">
        <f>SUMIFS('SAGE IMPORT'!Q:Q,'SAGE IMPORT'!A:A,'SLAB-ROWS'!G1106,'SAGE IMPORT'!B:B,'SLAB-ROWS'!H1106,'SAGE IMPORT'!C:C,'SLAB-ROWS'!A1106)</f>
        <v>0</v>
      </c>
      <c r="L1106" s="199" t="s">
        <v>396</v>
      </c>
      <c r="M1106" s="205">
        <f>SUMIFS('SAGE IMPORT'!E:E,'SAGE IMPORT'!A:A,'SLAB-ROWS'!G1106,'SAGE IMPORT'!B:B,'SLAB-ROWS'!H1106,'SAGE IMPORT'!C:C,'SLAB-ROWS'!A1106)</f>
        <v>0</v>
      </c>
      <c r="N1106" s="199" t="s">
        <v>396</v>
      </c>
    </row>
    <row r="1107" spans="1:14" x14ac:dyDescent="0.2">
      <c r="A1107" s="183" t="s">
        <v>76</v>
      </c>
      <c r="B1107" s="184" t="s">
        <v>129</v>
      </c>
      <c r="C1107" s="184"/>
      <c r="D1107" s="185" t="str">
        <f t="shared" si="96"/>
        <v>****</v>
      </c>
      <c r="E1107" s="185">
        <f t="shared" si="97"/>
        <v>47</v>
      </c>
      <c r="F1107" s="185"/>
      <c r="G1107" s="185" t="str">
        <f t="shared" si="98"/>
        <v>PLAN 1</v>
      </c>
      <c r="H1107" s="186" t="str">
        <f t="shared" si="99"/>
        <v>ELV AC</v>
      </c>
      <c r="I1107" s="197">
        <f>SUMIFS('SAGE IMPORT'!Y:Y,'SAGE IMPORT'!A:A,'SLAB-ROWS'!G1107,'SAGE IMPORT'!B:B,'SLAB-ROWS'!H1107,'SAGE IMPORT'!C:C,'SLAB-ROWS'!A1107)</f>
        <v>0</v>
      </c>
      <c r="J1107" s="198">
        <f>SUMIFS('SAGE IMPORT'!K:K,'SAGE IMPORT'!A:A,'SLAB-ROWS'!G1107,'SAGE IMPORT'!B:B,'SLAB-ROWS'!H1107,'SAGE IMPORT'!C:C,'SLAB-ROWS'!A1107)</f>
        <v>0</v>
      </c>
      <c r="K1107" s="199">
        <f>SUMIFS('SAGE IMPORT'!Q:Q,'SAGE IMPORT'!A:A,'SLAB-ROWS'!G1107,'SAGE IMPORT'!B:B,'SLAB-ROWS'!H1107,'SAGE IMPORT'!C:C,'SLAB-ROWS'!A1107)</f>
        <v>0</v>
      </c>
      <c r="L1107" s="199" t="s">
        <v>395</v>
      </c>
      <c r="M1107" s="205">
        <f>SUMIFS('SAGE IMPORT'!E:E,'SAGE IMPORT'!A:A,'SLAB-ROWS'!G1107,'SAGE IMPORT'!B:B,'SLAB-ROWS'!H1107,'SAGE IMPORT'!C:C,'SLAB-ROWS'!A1107)</f>
        <v>0</v>
      </c>
      <c r="N1107" s="199" t="s">
        <v>395</v>
      </c>
    </row>
    <row r="1108" spans="1:14" x14ac:dyDescent="0.2">
      <c r="A1108" s="183"/>
      <c r="B1108" s="451" t="s">
        <v>621</v>
      </c>
      <c r="C1108" s="452"/>
      <c r="D1108" s="453"/>
      <c r="E1108" s="453"/>
      <c r="F1108" s="453"/>
      <c r="G1108" s="453" t="str">
        <f t="shared" si="98"/>
        <v>PLAN 1</v>
      </c>
      <c r="H1108" s="454" t="str">
        <f t="shared" si="99"/>
        <v>ELV AC</v>
      </c>
      <c r="I1108" s="455"/>
      <c r="J1108" s="456"/>
      <c r="K1108" s="457">
        <f>SUMIFS('SAGE IMPORT'!Q:Q,'SAGE IMPORT'!A:A,'SLAB-ROWS'!G1108,'SAGE IMPORT'!B:B,'SLAB-ROWS'!H1108,'SAGE IMPORT'!D:D,'SLAB-ROWS'!B1108)</f>
        <v>0</v>
      </c>
      <c r="L1108" s="457" t="s">
        <v>395</v>
      </c>
      <c r="M1108" s="458"/>
      <c r="N1108" s="457"/>
    </row>
    <row r="1109" spans="1:14" x14ac:dyDescent="0.2">
      <c r="A1109" s="183" t="s">
        <v>130</v>
      </c>
      <c r="B1109" s="184" t="s">
        <v>131</v>
      </c>
      <c r="C1109" s="184"/>
      <c r="D1109" s="185" t="str">
        <f>D1107</f>
        <v>****</v>
      </c>
      <c r="E1109" s="185">
        <f>E1107</f>
        <v>47</v>
      </c>
      <c r="F1109" s="185"/>
      <c r="G1109" s="185" t="str">
        <f>G1107</f>
        <v>PLAN 1</v>
      </c>
      <c r="H1109" s="186" t="str">
        <f>H1107</f>
        <v>ELV AC</v>
      </c>
      <c r="I1109" s="197">
        <f>SUMIFS('SAGE IMPORT'!Y:Y,'SAGE IMPORT'!A:A,'SLAB-ROWS'!G1109,'SAGE IMPORT'!B:B,'SLAB-ROWS'!H1109,'SAGE IMPORT'!C:C,'SLAB-ROWS'!A1109)</f>
        <v>0</v>
      </c>
      <c r="J1109" s="198">
        <f>SUMIFS('SAGE IMPORT'!K:K,'SAGE IMPORT'!A:A,'SLAB-ROWS'!G1109,'SAGE IMPORT'!B:B,'SLAB-ROWS'!H1109,'SAGE IMPORT'!C:C,'SLAB-ROWS'!A1109)</f>
        <v>0</v>
      </c>
      <c r="K1109" s="199">
        <f>SUMIFS('SAGE IMPORT'!Q:Q,'SAGE IMPORT'!A:A,'SLAB-ROWS'!G1109,'SAGE IMPORT'!B:B,'SLAB-ROWS'!H1109,'SAGE IMPORT'!C:C,'SLAB-ROWS'!A1109)</f>
        <v>0</v>
      </c>
      <c r="L1109" s="199" t="s">
        <v>395</v>
      </c>
      <c r="M1109" s="205">
        <f>SUMIFS('SAGE IMPORT'!E:E,'SAGE IMPORT'!A:A,'SLAB-ROWS'!G1109,'SAGE IMPORT'!B:B,'SLAB-ROWS'!H1109,'SAGE IMPORT'!C:C,'SLAB-ROWS'!A1109)</f>
        <v>0</v>
      </c>
      <c r="N1109" s="199" t="s">
        <v>395</v>
      </c>
    </row>
    <row r="1110" spans="1:14" x14ac:dyDescent="0.2">
      <c r="A1110" s="183"/>
      <c r="B1110" s="184"/>
      <c r="C1110" s="184"/>
      <c r="D1110" s="185" t="str">
        <f t="shared" si="96"/>
        <v>****</v>
      </c>
      <c r="E1110" s="185">
        <f t="shared" si="97"/>
        <v>47</v>
      </c>
      <c r="F1110" s="185"/>
      <c r="G1110" s="185" t="str">
        <f t="shared" si="98"/>
        <v>PLAN 1</v>
      </c>
      <c r="H1110" s="186" t="str">
        <f t="shared" si="99"/>
        <v>ELV AC</v>
      </c>
      <c r="I1110" s="197">
        <f>SUMIFS('SAGE IMPORT'!Y:Y,'SAGE IMPORT'!A:A,'SLAB-ROWS'!G1110,'SAGE IMPORT'!B:B,'SLAB-ROWS'!H1110,'SAGE IMPORT'!C:C,'SLAB-ROWS'!A1110)</f>
        <v>0</v>
      </c>
      <c r="J1110" s="198">
        <f>SUMIFS('SAGE IMPORT'!K:K,'SAGE IMPORT'!A:A,'SLAB-ROWS'!G1110,'SAGE IMPORT'!B:B,'SLAB-ROWS'!H1110,'SAGE IMPORT'!C:C,'SLAB-ROWS'!A1110)</f>
        <v>0</v>
      </c>
      <c r="K1110" s="199">
        <f>SUMIFS('SAGE IMPORT'!Q:Q,'SAGE IMPORT'!A:A,'SLAB-ROWS'!G1110,'SAGE IMPORT'!B:B,'SLAB-ROWS'!H1110,'SAGE IMPORT'!C:C,'SLAB-ROWS'!A1110)</f>
        <v>0</v>
      </c>
      <c r="L1110" s="199"/>
      <c r="M1110" s="205">
        <f>SUMIFS('SAGE IMPORT'!E:E,'SAGE IMPORT'!A:A,'SLAB-ROWS'!G1110,'SAGE IMPORT'!B:B,'SLAB-ROWS'!H1110,'SAGE IMPORT'!C:C,'SLAB-ROWS'!A1110)</f>
        <v>0</v>
      </c>
      <c r="N1110" s="199"/>
    </row>
    <row r="1111" spans="1:14" x14ac:dyDescent="0.2">
      <c r="A1111" s="183" t="s">
        <v>39</v>
      </c>
      <c r="B1111" s="184" t="s">
        <v>40</v>
      </c>
      <c r="C1111" s="184"/>
      <c r="D1111" s="185" t="str">
        <f t="shared" si="96"/>
        <v>****</v>
      </c>
      <c r="E1111" s="185">
        <f t="shared" si="97"/>
        <v>47</v>
      </c>
      <c r="F1111" s="185"/>
      <c r="G1111" s="185" t="str">
        <f t="shared" si="98"/>
        <v>PLAN 1</v>
      </c>
      <c r="H1111" s="186" t="str">
        <f t="shared" si="99"/>
        <v>ELV AC</v>
      </c>
      <c r="I1111" s="197">
        <f>SUMIFS('SAGE IMPORT'!Y:Y,'SAGE IMPORT'!A:A,'SLAB-ROWS'!G1111,'SAGE IMPORT'!B:B,'SLAB-ROWS'!H1111,'SAGE IMPORT'!C:C,'SLAB-ROWS'!A1111)</f>
        <v>209</v>
      </c>
      <c r="J1111" s="198">
        <f>SUMIFS('SAGE IMPORT'!K:K,'SAGE IMPORT'!A:A,'SLAB-ROWS'!G1111,'SAGE IMPORT'!B:B,'SLAB-ROWS'!H1111,'SAGE IMPORT'!C:C,'SLAB-ROWS'!A1111)</f>
        <v>10.24</v>
      </c>
      <c r="K1111" s="199">
        <f>SUMIFS('SAGE IMPORT'!Q:Q,'SAGE IMPORT'!A:A,'SLAB-ROWS'!G1111,'SAGE IMPORT'!B:B,'SLAB-ROWS'!H1111,'SAGE IMPORT'!C:C,'SLAB-ROWS'!A1111)</f>
        <v>0</v>
      </c>
      <c r="L1111" s="199" t="s">
        <v>391</v>
      </c>
      <c r="M1111" s="205">
        <f>SUMIFS('SAGE IMPORT'!E:E,'SAGE IMPORT'!A:A,'SLAB-ROWS'!G1111,'SAGE IMPORT'!B:B,'SLAB-ROWS'!H1111,'SAGE IMPORT'!C:C,'SLAB-ROWS'!A1111)</f>
        <v>1331.85</v>
      </c>
      <c r="N1111" s="199" t="s">
        <v>391</v>
      </c>
    </row>
    <row r="1112" spans="1:14" x14ac:dyDescent="0.2">
      <c r="A1112" s="183" t="s">
        <v>132</v>
      </c>
      <c r="B1112" s="184" t="s">
        <v>135</v>
      </c>
      <c r="C1112" s="184"/>
      <c r="D1112" s="185" t="str">
        <f t="shared" si="96"/>
        <v>****</v>
      </c>
      <c r="E1112" s="185">
        <f t="shared" si="97"/>
        <v>47</v>
      </c>
      <c r="F1112" s="185"/>
      <c r="G1112" s="185" t="str">
        <f t="shared" si="98"/>
        <v>PLAN 1</v>
      </c>
      <c r="H1112" s="186" t="str">
        <f t="shared" si="99"/>
        <v>ELV AC</v>
      </c>
      <c r="I1112" s="197">
        <f>SUMIFS('SAGE IMPORT'!Y:Y,'SAGE IMPORT'!A:A,'SLAB-ROWS'!G1112,'SAGE IMPORT'!B:B,'SLAB-ROWS'!H1112,'SAGE IMPORT'!C:C,'SLAB-ROWS'!A1112)</f>
        <v>0</v>
      </c>
      <c r="J1112" s="198">
        <f>SUMIFS('SAGE IMPORT'!K:K,'SAGE IMPORT'!A:A,'SLAB-ROWS'!G1112,'SAGE IMPORT'!B:B,'SLAB-ROWS'!H1112,'SAGE IMPORT'!C:C,'SLAB-ROWS'!A1112)</f>
        <v>0</v>
      </c>
      <c r="K1112" s="199">
        <f>SUMIFS('SAGE IMPORT'!Q:Q,'SAGE IMPORT'!A:A,'SLAB-ROWS'!G1112,'SAGE IMPORT'!B:B,'SLAB-ROWS'!H1112,'SAGE IMPORT'!C:C,'SLAB-ROWS'!A1112)</f>
        <v>0</v>
      </c>
      <c r="L1112" s="199" t="s">
        <v>391</v>
      </c>
      <c r="M1112" s="205">
        <f>SUMIFS('SAGE IMPORT'!E:E,'SAGE IMPORT'!A:A,'SLAB-ROWS'!G1112,'SAGE IMPORT'!B:B,'SLAB-ROWS'!H1112,'SAGE IMPORT'!C:C,'SLAB-ROWS'!A1112)</f>
        <v>0</v>
      </c>
      <c r="N1112" s="199" t="s">
        <v>391</v>
      </c>
    </row>
    <row r="1113" spans="1:14" x14ac:dyDescent="0.2">
      <c r="A1113" s="183" t="s">
        <v>133</v>
      </c>
      <c r="B1113" s="184" t="s">
        <v>136</v>
      </c>
      <c r="C1113" s="184"/>
      <c r="D1113" s="185" t="str">
        <f t="shared" si="96"/>
        <v>****</v>
      </c>
      <c r="E1113" s="185">
        <f t="shared" si="97"/>
        <v>47</v>
      </c>
      <c r="F1113" s="185"/>
      <c r="G1113" s="185" t="str">
        <f t="shared" si="98"/>
        <v>PLAN 1</v>
      </c>
      <c r="H1113" s="186" t="str">
        <f t="shared" si="99"/>
        <v>ELV AC</v>
      </c>
      <c r="I1113" s="197">
        <f>SUMIFS('SAGE IMPORT'!Y:Y,'SAGE IMPORT'!A:A,'SLAB-ROWS'!G1113,'SAGE IMPORT'!B:B,'SLAB-ROWS'!H1113,'SAGE IMPORT'!C:C,'SLAB-ROWS'!A1113)</f>
        <v>0</v>
      </c>
      <c r="J1113" s="198">
        <f>SUMIFS('SAGE IMPORT'!K:K,'SAGE IMPORT'!A:A,'SLAB-ROWS'!G1113,'SAGE IMPORT'!B:B,'SLAB-ROWS'!H1113,'SAGE IMPORT'!C:C,'SLAB-ROWS'!A1113)</f>
        <v>0</v>
      </c>
      <c r="K1113" s="199">
        <f>SUMIFS('SAGE IMPORT'!Q:Q,'SAGE IMPORT'!A:A,'SLAB-ROWS'!G1113,'SAGE IMPORT'!B:B,'SLAB-ROWS'!H1113,'SAGE IMPORT'!C:C,'SLAB-ROWS'!A1113)</f>
        <v>0</v>
      </c>
      <c r="L1113" s="199" t="s">
        <v>391</v>
      </c>
      <c r="M1113" s="205">
        <f>SUMIFS('SAGE IMPORT'!E:E,'SAGE IMPORT'!A:A,'SLAB-ROWS'!G1113,'SAGE IMPORT'!B:B,'SLAB-ROWS'!H1113,'SAGE IMPORT'!C:C,'SLAB-ROWS'!A1113)</f>
        <v>0</v>
      </c>
      <c r="N1113" s="199" t="s">
        <v>391</v>
      </c>
    </row>
    <row r="1114" spans="1:14" x14ac:dyDescent="0.2">
      <c r="A1114" s="183" t="s">
        <v>134</v>
      </c>
      <c r="B1114" s="184" t="s">
        <v>137</v>
      </c>
      <c r="C1114" s="184"/>
      <c r="D1114" s="185" t="str">
        <f t="shared" si="96"/>
        <v>****</v>
      </c>
      <c r="E1114" s="185">
        <f t="shared" si="97"/>
        <v>47</v>
      </c>
      <c r="F1114" s="185"/>
      <c r="G1114" s="185" t="str">
        <f t="shared" si="98"/>
        <v>PLAN 1</v>
      </c>
      <c r="H1114" s="186" t="str">
        <f t="shared" si="99"/>
        <v>ELV AC</v>
      </c>
      <c r="I1114" s="197">
        <f>SUMIFS('SAGE IMPORT'!Y:Y,'SAGE IMPORT'!A:A,'SLAB-ROWS'!G1114,'SAGE IMPORT'!B:B,'SLAB-ROWS'!H1114,'SAGE IMPORT'!C:C,'SLAB-ROWS'!A1114)</f>
        <v>0</v>
      </c>
      <c r="J1114" s="198">
        <f>SUMIFS('SAGE IMPORT'!K:K,'SAGE IMPORT'!A:A,'SLAB-ROWS'!G1114,'SAGE IMPORT'!B:B,'SLAB-ROWS'!H1114,'SAGE IMPORT'!C:C,'SLAB-ROWS'!A1114)</f>
        <v>0</v>
      </c>
      <c r="K1114" s="199">
        <f>SUMIFS('SAGE IMPORT'!Q:Q,'SAGE IMPORT'!A:A,'SLAB-ROWS'!G1114,'SAGE IMPORT'!B:B,'SLAB-ROWS'!H1114,'SAGE IMPORT'!C:C,'SLAB-ROWS'!A1114)</f>
        <v>0</v>
      </c>
      <c r="L1114" s="199" t="s">
        <v>398</v>
      </c>
      <c r="M1114" s="205">
        <f>SUMIFS('SAGE IMPORT'!E:E,'SAGE IMPORT'!A:A,'SLAB-ROWS'!G1114,'SAGE IMPORT'!B:B,'SLAB-ROWS'!H1114,'SAGE IMPORT'!C:C,'SLAB-ROWS'!A1114)</f>
        <v>0</v>
      </c>
      <c r="N1114" s="199" t="s">
        <v>398</v>
      </c>
    </row>
    <row r="1115" spans="1:14" x14ac:dyDescent="0.2">
      <c r="A1115" s="183" t="s">
        <v>497</v>
      </c>
      <c r="B1115" s="184" t="s">
        <v>505</v>
      </c>
      <c r="C1115" s="184"/>
      <c r="D1115" s="185" t="str">
        <f t="shared" si="96"/>
        <v>****</v>
      </c>
      <c r="E1115" s="185">
        <f t="shared" si="97"/>
        <v>47</v>
      </c>
      <c r="F1115" s="185"/>
      <c r="G1115" s="185" t="str">
        <f t="shared" si="98"/>
        <v>PLAN 1</v>
      </c>
      <c r="H1115" s="186" t="str">
        <f t="shared" si="99"/>
        <v>ELV AC</v>
      </c>
      <c r="I1115" s="197">
        <f>SUMIFS('SAGE IMPORT'!Y:Y,'SAGE IMPORT'!A:A,'SLAB-ROWS'!G1115,'SAGE IMPORT'!B:B,'SLAB-ROWS'!H1115,'SAGE IMPORT'!C:C,'SLAB-ROWS'!A1115)</f>
        <v>0</v>
      </c>
      <c r="J1115" s="198">
        <f>SUMIFS('SAGE IMPORT'!K:K,'SAGE IMPORT'!A:A,'SLAB-ROWS'!G1115,'SAGE IMPORT'!B:B,'SLAB-ROWS'!H1115,'SAGE IMPORT'!C:C,'SLAB-ROWS'!A1115)</f>
        <v>0</v>
      </c>
      <c r="K1115" s="199">
        <f>SUMIFS('SAGE IMPORT'!Q:Q,'SAGE IMPORT'!A:A,'SLAB-ROWS'!G1115,'SAGE IMPORT'!B:B,'SLAB-ROWS'!H1115,'SAGE IMPORT'!C:C,'SLAB-ROWS'!A1115)</f>
        <v>0</v>
      </c>
      <c r="L1115" s="199" t="s">
        <v>397</v>
      </c>
      <c r="M1115" s="205">
        <f>SUMIFS('SAGE IMPORT'!E:E,'SAGE IMPORT'!A:A,'SLAB-ROWS'!G1115,'SAGE IMPORT'!B:B,'SLAB-ROWS'!H1115,'SAGE IMPORT'!C:C,'SLAB-ROWS'!A1115)</f>
        <v>0</v>
      </c>
      <c r="N1115" s="199" t="s">
        <v>391</v>
      </c>
    </row>
    <row r="1116" spans="1:14" x14ac:dyDescent="0.2">
      <c r="A1116" s="183" t="s">
        <v>501</v>
      </c>
      <c r="B1116" s="184" t="s">
        <v>506</v>
      </c>
      <c r="C1116" s="184"/>
      <c r="D1116" s="185" t="str">
        <f t="shared" si="96"/>
        <v>****</v>
      </c>
      <c r="E1116" s="185">
        <f t="shared" si="97"/>
        <v>47</v>
      </c>
      <c r="F1116" s="185"/>
      <c r="G1116" s="185" t="str">
        <f t="shared" si="98"/>
        <v>PLAN 1</v>
      </c>
      <c r="H1116" s="186" t="str">
        <f t="shared" si="99"/>
        <v>ELV AC</v>
      </c>
      <c r="I1116" s="197">
        <f>SUMIFS('SAGE IMPORT'!Y:Y,'SAGE IMPORT'!A:A,'SLAB-ROWS'!G1116,'SAGE IMPORT'!B:B,'SLAB-ROWS'!H1116,'SAGE IMPORT'!C:C,'SLAB-ROWS'!A1116)</f>
        <v>0</v>
      </c>
      <c r="J1116" s="198">
        <f>SUMIFS('SAGE IMPORT'!K:K,'SAGE IMPORT'!A:A,'SLAB-ROWS'!G1116,'SAGE IMPORT'!B:B,'SLAB-ROWS'!H1116,'SAGE IMPORT'!C:C,'SLAB-ROWS'!A1116)</f>
        <v>0</v>
      </c>
      <c r="K1116" s="199">
        <f>SUMIFS('SAGE IMPORT'!Q:Q,'SAGE IMPORT'!A:A,'SLAB-ROWS'!G1116,'SAGE IMPORT'!B:B,'SLAB-ROWS'!H1116,'SAGE IMPORT'!C:C,'SLAB-ROWS'!A1116)</f>
        <v>0</v>
      </c>
      <c r="L1116" s="199" t="s">
        <v>397</v>
      </c>
      <c r="M1116" s="205">
        <f>SUMIFS('SAGE IMPORT'!E:E,'SAGE IMPORT'!A:A,'SLAB-ROWS'!G1116,'SAGE IMPORT'!B:B,'SLAB-ROWS'!H1116,'SAGE IMPORT'!C:C,'SLAB-ROWS'!A1116)</f>
        <v>0</v>
      </c>
      <c r="N1116" s="199" t="s">
        <v>391</v>
      </c>
    </row>
    <row r="1117" spans="1:14" x14ac:dyDescent="0.2">
      <c r="A1117" s="183" t="s">
        <v>502</v>
      </c>
      <c r="B1117" s="184" t="s">
        <v>507</v>
      </c>
      <c r="C1117" s="184"/>
      <c r="D1117" s="185" t="str">
        <f t="shared" si="96"/>
        <v>****</v>
      </c>
      <c r="E1117" s="185">
        <f t="shared" si="97"/>
        <v>47</v>
      </c>
      <c r="F1117" s="185"/>
      <c r="G1117" s="185" t="str">
        <f t="shared" si="98"/>
        <v>PLAN 1</v>
      </c>
      <c r="H1117" s="186" t="str">
        <f t="shared" si="99"/>
        <v>ELV AC</v>
      </c>
      <c r="I1117" s="197">
        <f>SUMIFS('SAGE IMPORT'!Y:Y,'SAGE IMPORT'!A:A,'SLAB-ROWS'!G1117,'SAGE IMPORT'!B:B,'SLAB-ROWS'!H1117,'SAGE IMPORT'!C:C,'SLAB-ROWS'!A1117)</f>
        <v>0</v>
      </c>
      <c r="J1117" s="198">
        <f>SUMIFS('SAGE IMPORT'!K:K,'SAGE IMPORT'!A:A,'SLAB-ROWS'!G1117,'SAGE IMPORT'!B:B,'SLAB-ROWS'!H1117,'SAGE IMPORT'!C:C,'SLAB-ROWS'!A1117)</f>
        <v>0</v>
      </c>
      <c r="K1117" s="199">
        <f>SUMIFS('SAGE IMPORT'!Q:Q,'SAGE IMPORT'!A:A,'SLAB-ROWS'!G1117,'SAGE IMPORT'!B:B,'SLAB-ROWS'!H1117,'SAGE IMPORT'!C:C,'SLAB-ROWS'!A1117)</f>
        <v>0</v>
      </c>
      <c r="L1117" s="199" t="s">
        <v>397</v>
      </c>
      <c r="M1117" s="205">
        <f>SUMIFS('SAGE IMPORT'!E:E,'SAGE IMPORT'!A:A,'SLAB-ROWS'!G1117,'SAGE IMPORT'!B:B,'SLAB-ROWS'!H1117,'SAGE IMPORT'!C:C,'SLAB-ROWS'!A1117)</f>
        <v>0</v>
      </c>
      <c r="N1117" s="199" t="s">
        <v>391</v>
      </c>
    </row>
    <row r="1118" spans="1:14" x14ac:dyDescent="0.2">
      <c r="A1118" s="183" t="s">
        <v>503</v>
      </c>
      <c r="B1118" s="184" t="s">
        <v>508</v>
      </c>
      <c r="C1118" s="184"/>
      <c r="D1118" s="185" t="str">
        <f t="shared" si="96"/>
        <v>****</v>
      </c>
      <c r="E1118" s="185">
        <f t="shared" si="97"/>
        <v>47</v>
      </c>
      <c r="F1118" s="185"/>
      <c r="G1118" s="185" t="str">
        <f t="shared" si="98"/>
        <v>PLAN 1</v>
      </c>
      <c r="H1118" s="186" t="str">
        <f t="shared" si="99"/>
        <v>ELV AC</v>
      </c>
      <c r="I1118" s="197">
        <f>SUMIFS('SAGE IMPORT'!Y:Y,'SAGE IMPORT'!A:A,'SLAB-ROWS'!G1118,'SAGE IMPORT'!B:B,'SLAB-ROWS'!H1118,'SAGE IMPORT'!C:C,'SLAB-ROWS'!A1118)</f>
        <v>0</v>
      </c>
      <c r="J1118" s="198">
        <f>SUMIFS('SAGE IMPORT'!K:K,'SAGE IMPORT'!A:A,'SLAB-ROWS'!G1118,'SAGE IMPORT'!B:B,'SLAB-ROWS'!H1118,'SAGE IMPORT'!C:C,'SLAB-ROWS'!A1118)</f>
        <v>0</v>
      </c>
      <c r="K1118" s="199">
        <f>SUMIFS('SAGE IMPORT'!Q:Q,'SAGE IMPORT'!A:A,'SLAB-ROWS'!G1118,'SAGE IMPORT'!B:B,'SLAB-ROWS'!H1118,'SAGE IMPORT'!C:C,'SLAB-ROWS'!A1118)</f>
        <v>0</v>
      </c>
      <c r="L1118" s="199" t="s">
        <v>397</v>
      </c>
      <c r="M1118" s="205">
        <f>SUMIFS('SAGE IMPORT'!E:E,'SAGE IMPORT'!A:A,'SLAB-ROWS'!G1118,'SAGE IMPORT'!B:B,'SLAB-ROWS'!H1118,'SAGE IMPORT'!C:C,'SLAB-ROWS'!A1118)</f>
        <v>0</v>
      </c>
      <c r="N1118" s="199" t="s">
        <v>391</v>
      </c>
    </row>
    <row r="1119" spans="1:14" x14ac:dyDescent="0.2">
      <c r="A1119" s="183" t="s">
        <v>504</v>
      </c>
      <c r="B1119" s="184" t="s">
        <v>509</v>
      </c>
      <c r="C1119" s="184"/>
      <c r="D1119" s="185" t="str">
        <f t="shared" si="96"/>
        <v>****</v>
      </c>
      <c r="E1119" s="185">
        <f t="shared" si="97"/>
        <v>47</v>
      </c>
      <c r="F1119" s="185"/>
      <c r="G1119" s="185" t="str">
        <f t="shared" si="98"/>
        <v>PLAN 1</v>
      </c>
      <c r="H1119" s="186" t="str">
        <f t="shared" si="99"/>
        <v>ELV AC</v>
      </c>
      <c r="I1119" s="197">
        <f>SUMIFS('SAGE IMPORT'!Y:Y,'SAGE IMPORT'!A:A,'SLAB-ROWS'!G1119,'SAGE IMPORT'!B:B,'SLAB-ROWS'!H1119,'SAGE IMPORT'!C:C,'SLAB-ROWS'!A1119)</f>
        <v>0</v>
      </c>
      <c r="J1119" s="198">
        <f>SUMIFS('SAGE IMPORT'!K:K,'SAGE IMPORT'!A:A,'SLAB-ROWS'!G1119,'SAGE IMPORT'!B:B,'SLAB-ROWS'!H1119,'SAGE IMPORT'!C:C,'SLAB-ROWS'!A1119)</f>
        <v>0</v>
      </c>
      <c r="K1119" s="199">
        <f>SUMIFS('SAGE IMPORT'!Q:Q,'SAGE IMPORT'!A:A,'SLAB-ROWS'!G1119,'SAGE IMPORT'!B:B,'SLAB-ROWS'!H1119,'SAGE IMPORT'!C:C,'SLAB-ROWS'!A1119)</f>
        <v>0</v>
      </c>
      <c r="L1119" s="199" t="s">
        <v>397</v>
      </c>
      <c r="M1119" s="205">
        <f>SUMIFS('SAGE IMPORT'!E:E,'SAGE IMPORT'!A:A,'SLAB-ROWS'!G1119,'SAGE IMPORT'!B:B,'SLAB-ROWS'!H1119,'SAGE IMPORT'!C:C,'SLAB-ROWS'!A1119)</f>
        <v>0</v>
      </c>
      <c r="N1119" s="199" t="s">
        <v>391</v>
      </c>
    </row>
    <row r="1120" spans="1:14" x14ac:dyDescent="0.2">
      <c r="A1120" s="183" t="s">
        <v>41</v>
      </c>
      <c r="B1120" s="184" t="s">
        <v>65</v>
      </c>
      <c r="C1120" s="184"/>
      <c r="D1120" s="185" t="str">
        <f>D1114</f>
        <v>****</v>
      </c>
      <c r="E1120" s="185">
        <f>E1114</f>
        <v>47</v>
      </c>
      <c r="F1120" s="185"/>
      <c r="G1120" s="185" t="str">
        <f>G1114</f>
        <v>PLAN 1</v>
      </c>
      <c r="H1120" s="186" t="str">
        <f>H1114</f>
        <v>ELV AC</v>
      </c>
      <c r="I1120" s="197">
        <f>SUMIFS('SAGE IMPORT'!Y:Y,'SAGE IMPORT'!A:A,'SLAB-ROWS'!G1120,'SAGE IMPORT'!B:B,'SLAB-ROWS'!H1120,'SAGE IMPORT'!C:C,'SLAB-ROWS'!A1120)</f>
        <v>67</v>
      </c>
      <c r="J1120" s="198">
        <f>SUMIFS('SAGE IMPORT'!K:K,'SAGE IMPORT'!A:A,'SLAB-ROWS'!G1120,'SAGE IMPORT'!B:B,'SLAB-ROWS'!H1120,'SAGE IMPORT'!C:C,'SLAB-ROWS'!A1120)</f>
        <v>0</v>
      </c>
      <c r="K1120" s="199">
        <f>SUMIFS('SAGE IMPORT'!Q:Q,'SAGE IMPORT'!A:A,'SLAB-ROWS'!G1120,'SAGE IMPORT'!B:B,'SLAB-ROWS'!H1120,'SAGE IMPORT'!C:C,'SLAB-ROWS'!A1120)</f>
        <v>4</v>
      </c>
      <c r="L1120" s="199" t="s">
        <v>391</v>
      </c>
      <c r="M1120" s="205">
        <f>SUMIFS('SAGE IMPORT'!E:E,'SAGE IMPORT'!A:A,'SLAB-ROWS'!G1120,'SAGE IMPORT'!B:B,'SLAB-ROWS'!H1120,'SAGE IMPORT'!C:C,'SLAB-ROWS'!A1120)</f>
        <v>4</v>
      </c>
      <c r="N1120" s="199" t="s">
        <v>391</v>
      </c>
    </row>
    <row r="1121" spans="1:14" x14ac:dyDescent="0.2">
      <c r="A1121" s="183" t="s">
        <v>498</v>
      </c>
      <c r="B1121" s="184" t="s">
        <v>140</v>
      </c>
      <c r="C1121" s="184"/>
      <c r="D1121" s="185" t="str">
        <f t="shared" si="96"/>
        <v>****</v>
      </c>
      <c r="E1121" s="185">
        <f t="shared" si="97"/>
        <v>47</v>
      </c>
      <c r="F1121" s="185"/>
      <c r="G1121" s="185" t="str">
        <f t="shared" si="98"/>
        <v>PLAN 1</v>
      </c>
      <c r="H1121" s="186" t="str">
        <f t="shared" si="99"/>
        <v>ELV AC</v>
      </c>
      <c r="I1121" s="197">
        <f>SUMIFS('SAGE IMPORT'!Y:Y,'SAGE IMPORT'!A:A,'SLAB-ROWS'!G1121,'SAGE IMPORT'!B:B,'SLAB-ROWS'!H1121,'SAGE IMPORT'!C:C,'SLAB-ROWS'!A1121)</f>
        <v>0</v>
      </c>
      <c r="J1121" s="198">
        <f>SUMIFS('SAGE IMPORT'!K:K,'SAGE IMPORT'!A:A,'SLAB-ROWS'!G1121,'SAGE IMPORT'!B:B,'SLAB-ROWS'!H1121,'SAGE IMPORT'!C:C,'SLAB-ROWS'!A1121)</f>
        <v>0</v>
      </c>
      <c r="K1121" s="199">
        <f>SUMIFS('SAGE IMPORT'!Q:Q,'SAGE IMPORT'!A:A,'SLAB-ROWS'!G1121,'SAGE IMPORT'!B:B,'SLAB-ROWS'!H1121,'SAGE IMPORT'!C:C,'SLAB-ROWS'!A1121)</f>
        <v>0</v>
      </c>
      <c r="L1121" s="199" t="s">
        <v>399</v>
      </c>
      <c r="M1121" s="205">
        <f>SUMIFS('SAGE IMPORT'!E:E,'SAGE IMPORT'!A:A,'SLAB-ROWS'!G1121,'SAGE IMPORT'!B:B,'SLAB-ROWS'!H1121,'SAGE IMPORT'!C:C,'SLAB-ROWS'!A1121)</f>
        <v>0</v>
      </c>
      <c r="N1121" s="199" t="s">
        <v>399</v>
      </c>
    </row>
    <row r="1122" spans="1:14" x14ac:dyDescent="0.2">
      <c r="A1122" s="183" t="s">
        <v>42</v>
      </c>
      <c r="B1122" s="184" t="s">
        <v>138</v>
      </c>
      <c r="C1122" s="184"/>
      <c r="D1122" s="185" t="str">
        <f t="shared" si="96"/>
        <v>****</v>
      </c>
      <c r="E1122" s="185">
        <f t="shared" si="97"/>
        <v>47</v>
      </c>
      <c r="F1122" s="185"/>
      <c r="G1122" s="185" t="str">
        <f t="shared" si="98"/>
        <v>PLAN 1</v>
      </c>
      <c r="H1122" s="186" t="str">
        <f t="shared" si="99"/>
        <v>ELV AC</v>
      </c>
      <c r="I1122" s="197">
        <f>SUMIFS('SAGE IMPORT'!Y:Y,'SAGE IMPORT'!A:A,'SLAB-ROWS'!G1122,'SAGE IMPORT'!B:B,'SLAB-ROWS'!H1122,'SAGE IMPORT'!C:C,'SLAB-ROWS'!A1122)</f>
        <v>320</v>
      </c>
      <c r="J1122" s="198">
        <f>SUMIFS('SAGE IMPORT'!K:K,'SAGE IMPORT'!A:A,'SLAB-ROWS'!G1122,'SAGE IMPORT'!B:B,'SLAB-ROWS'!H1122,'SAGE IMPORT'!C:C,'SLAB-ROWS'!A1122)</f>
        <v>0</v>
      </c>
      <c r="K1122" s="199">
        <f>SUMIFS('SAGE IMPORT'!Q:Q,'SAGE IMPORT'!A:A,'SLAB-ROWS'!G1122,'SAGE IMPORT'!B:B,'SLAB-ROWS'!H1122,'SAGE IMPORT'!C:C,'SLAB-ROWS'!A1122)</f>
        <v>13.57</v>
      </c>
      <c r="L1122" s="199" t="s">
        <v>399</v>
      </c>
      <c r="M1122" s="205">
        <f>SUMIFS('SAGE IMPORT'!E:E,'SAGE IMPORT'!A:A,'SLAB-ROWS'!G1122,'SAGE IMPORT'!B:B,'SLAB-ROWS'!H1122,'SAGE IMPORT'!C:C,'SLAB-ROWS'!A1122)</f>
        <v>13.57</v>
      </c>
      <c r="N1122" s="199" t="s">
        <v>399</v>
      </c>
    </row>
    <row r="1123" spans="1:14" x14ac:dyDescent="0.2">
      <c r="A1123" s="183" t="s">
        <v>77</v>
      </c>
      <c r="B1123" s="184" t="s">
        <v>139</v>
      </c>
      <c r="C1123" s="184"/>
      <c r="D1123" s="185" t="str">
        <f t="shared" si="96"/>
        <v>****</v>
      </c>
      <c r="E1123" s="185">
        <f t="shared" si="97"/>
        <v>47</v>
      </c>
      <c r="F1123" s="185"/>
      <c r="G1123" s="185" t="str">
        <f t="shared" si="98"/>
        <v>PLAN 1</v>
      </c>
      <c r="H1123" s="186" t="str">
        <f t="shared" si="99"/>
        <v>ELV AC</v>
      </c>
      <c r="I1123" s="197">
        <f>SUMIFS('SAGE IMPORT'!Y:Y,'SAGE IMPORT'!A:A,'SLAB-ROWS'!G1123,'SAGE IMPORT'!B:B,'SLAB-ROWS'!H1123,'SAGE IMPORT'!C:C,'SLAB-ROWS'!A1123)</f>
        <v>0</v>
      </c>
      <c r="J1123" s="198">
        <f>SUMIFS('SAGE IMPORT'!K:K,'SAGE IMPORT'!A:A,'SLAB-ROWS'!G1123,'SAGE IMPORT'!B:B,'SLAB-ROWS'!H1123,'SAGE IMPORT'!C:C,'SLAB-ROWS'!A1123)</f>
        <v>0</v>
      </c>
      <c r="K1123" s="199">
        <f>SUMIFS('SAGE IMPORT'!Q:Q,'SAGE IMPORT'!A:A,'SLAB-ROWS'!G1123,'SAGE IMPORT'!B:B,'SLAB-ROWS'!H1123,'SAGE IMPORT'!C:C,'SLAB-ROWS'!A1123)</f>
        <v>0</v>
      </c>
      <c r="L1123" s="199" t="s">
        <v>399</v>
      </c>
      <c r="M1123" s="205">
        <f>SUMIFS('SAGE IMPORT'!E:E,'SAGE IMPORT'!A:A,'SLAB-ROWS'!G1123,'SAGE IMPORT'!B:B,'SLAB-ROWS'!H1123,'SAGE IMPORT'!C:C,'SLAB-ROWS'!A1123)</f>
        <v>0</v>
      </c>
      <c r="N1123" s="199" t="s">
        <v>399</v>
      </c>
    </row>
    <row r="1124" spans="1:14" x14ac:dyDescent="0.2">
      <c r="A1124" s="183" t="s">
        <v>43</v>
      </c>
      <c r="B1124" s="184" t="s">
        <v>141</v>
      </c>
      <c r="C1124" s="184"/>
      <c r="D1124" s="185" t="str">
        <f t="shared" si="96"/>
        <v>****</v>
      </c>
      <c r="E1124" s="185">
        <f t="shared" si="97"/>
        <v>47</v>
      </c>
      <c r="F1124" s="185"/>
      <c r="G1124" s="185" t="str">
        <f t="shared" si="98"/>
        <v>PLAN 1</v>
      </c>
      <c r="H1124" s="186" t="str">
        <f t="shared" si="99"/>
        <v>ELV AC</v>
      </c>
      <c r="I1124" s="197">
        <f>SUMIFS('SAGE IMPORT'!Y:Y,'SAGE IMPORT'!A:A,'SLAB-ROWS'!G1124,'SAGE IMPORT'!B:B,'SLAB-ROWS'!H1124,'SAGE IMPORT'!C:C,'SLAB-ROWS'!A1124)</f>
        <v>181</v>
      </c>
      <c r="J1124" s="198">
        <f>SUMIFS('SAGE IMPORT'!K:K,'SAGE IMPORT'!A:A,'SLAB-ROWS'!G1124,'SAGE IMPORT'!B:B,'SLAB-ROWS'!H1124,'SAGE IMPORT'!C:C,'SLAB-ROWS'!A1124)</f>
        <v>0</v>
      </c>
      <c r="K1124" s="199">
        <f>SUMIFS('SAGE IMPORT'!Q:Q,'SAGE IMPORT'!A:A,'SLAB-ROWS'!G1124,'SAGE IMPORT'!B:B,'SLAB-ROWS'!H1124,'SAGE IMPORT'!C:C,'SLAB-ROWS'!A1124)</f>
        <v>1.84</v>
      </c>
      <c r="L1124" s="199" t="s">
        <v>391</v>
      </c>
      <c r="M1124" s="205">
        <f>SUMIFS('SAGE IMPORT'!E:E,'SAGE IMPORT'!A:A,'SLAB-ROWS'!G1124,'SAGE IMPORT'!B:B,'SLAB-ROWS'!H1124,'SAGE IMPORT'!C:C,'SLAB-ROWS'!A1124)</f>
        <v>2663.7</v>
      </c>
      <c r="N1124" s="199" t="s">
        <v>391</v>
      </c>
    </row>
    <row r="1125" spans="1:14" x14ac:dyDescent="0.2">
      <c r="A1125" s="183"/>
      <c r="B1125" s="184"/>
      <c r="C1125" s="184"/>
      <c r="D1125" s="185" t="str">
        <f t="shared" si="96"/>
        <v>****</v>
      </c>
      <c r="E1125" s="185">
        <f t="shared" si="97"/>
        <v>47</v>
      </c>
      <c r="F1125" s="185"/>
      <c r="G1125" s="185" t="str">
        <f t="shared" si="98"/>
        <v>PLAN 1</v>
      </c>
      <c r="H1125" s="186" t="str">
        <f t="shared" si="99"/>
        <v>ELV AC</v>
      </c>
      <c r="I1125" s="197">
        <f>SUMIFS('SAGE IMPORT'!Y:Y,'SAGE IMPORT'!A:A,'SLAB-ROWS'!G1125,'SAGE IMPORT'!B:B,'SLAB-ROWS'!H1125,'SAGE IMPORT'!C:C,'SLAB-ROWS'!A1125)</f>
        <v>0</v>
      </c>
      <c r="J1125" s="198">
        <f>SUMIFS('SAGE IMPORT'!K:K,'SAGE IMPORT'!A:A,'SLAB-ROWS'!G1125,'SAGE IMPORT'!B:B,'SLAB-ROWS'!H1125,'SAGE IMPORT'!C:C,'SLAB-ROWS'!A1125)</f>
        <v>0</v>
      </c>
      <c r="K1125" s="199">
        <f>SUMIFS('SAGE IMPORT'!Q:Q,'SAGE IMPORT'!A:A,'SLAB-ROWS'!G1125,'SAGE IMPORT'!B:B,'SLAB-ROWS'!H1125,'SAGE IMPORT'!C:C,'SLAB-ROWS'!A1125)</f>
        <v>0</v>
      </c>
      <c r="L1125" s="199"/>
      <c r="M1125" s="205">
        <f>SUMIFS('SAGE IMPORT'!E:E,'SAGE IMPORT'!A:A,'SLAB-ROWS'!G1125,'SAGE IMPORT'!B:B,'SLAB-ROWS'!H1125,'SAGE IMPORT'!C:C,'SLAB-ROWS'!A1125)</f>
        <v>0</v>
      </c>
      <c r="N1125" s="199"/>
    </row>
    <row r="1126" spans="1:14" x14ac:dyDescent="0.2">
      <c r="A1126" s="183" t="s">
        <v>44</v>
      </c>
      <c r="B1126" s="184" t="s">
        <v>69</v>
      </c>
      <c r="C1126" s="184"/>
      <c r="D1126" s="185" t="str">
        <f t="shared" si="96"/>
        <v>****</v>
      </c>
      <c r="E1126" s="185">
        <f t="shared" si="97"/>
        <v>47</v>
      </c>
      <c r="F1126" s="185"/>
      <c r="G1126" s="185" t="str">
        <f t="shared" si="98"/>
        <v>PLAN 1</v>
      </c>
      <c r="H1126" s="186" t="str">
        <f t="shared" si="99"/>
        <v>ELV AC</v>
      </c>
      <c r="I1126" s="197">
        <f>SUMIFS('SAGE IMPORT'!Y:Y,'SAGE IMPORT'!A:A,'SLAB-ROWS'!G1126,'SAGE IMPORT'!B:B,'SLAB-ROWS'!H1126,'SAGE IMPORT'!C:C,'SLAB-ROWS'!A1126)</f>
        <v>913</v>
      </c>
      <c r="J1126" s="198">
        <f>SUMIFS('SAGE IMPORT'!K:K,'SAGE IMPORT'!A:A,'SLAB-ROWS'!G1126,'SAGE IMPORT'!B:B,'SLAB-ROWS'!H1126,'SAGE IMPORT'!C:C,'SLAB-ROWS'!A1126)</f>
        <v>38.049999999999997</v>
      </c>
      <c r="K1126" s="199">
        <f>SUMIFS('SAGE IMPORT'!Q:Q,'SAGE IMPORT'!A:A,'SLAB-ROWS'!G1126,'SAGE IMPORT'!B:B,'SLAB-ROWS'!H1126,'SAGE IMPORT'!C:C,'SLAB-ROWS'!A1126)</f>
        <v>0</v>
      </c>
      <c r="L1126" s="199" t="s">
        <v>391</v>
      </c>
      <c r="M1126" s="205">
        <f>SUMIFS('SAGE IMPORT'!E:E,'SAGE IMPORT'!A:A,'SLAB-ROWS'!G1126,'SAGE IMPORT'!B:B,'SLAB-ROWS'!H1126,'SAGE IMPORT'!C:C,'SLAB-ROWS'!A1126)</f>
        <v>1331.85</v>
      </c>
      <c r="N1126" s="199" t="s">
        <v>391</v>
      </c>
    </row>
    <row r="1127" spans="1:14" x14ac:dyDescent="0.2">
      <c r="A1127" s="183" t="s">
        <v>45</v>
      </c>
      <c r="B1127" s="184" t="s">
        <v>46</v>
      </c>
      <c r="C1127" s="184"/>
      <c r="D1127" s="185" t="str">
        <f t="shared" si="96"/>
        <v>****</v>
      </c>
      <c r="E1127" s="185">
        <f t="shared" si="97"/>
        <v>47</v>
      </c>
      <c r="F1127" s="185"/>
      <c r="G1127" s="185" t="str">
        <f t="shared" si="98"/>
        <v>PLAN 1</v>
      </c>
      <c r="H1127" s="186" t="str">
        <f t="shared" si="99"/>
        <v>ELV AC</v>
      </c>
      <c r="I1127" s="197">
        <f>SUMIFS('SAGE IMPORT'!Y:Y,'SAGE IMPORT'!A:A,'SLAB-ROWS'!G1127,'SAGE IMPORT'!B:B,'SLAB-ROWS'!H1127,'SAGE IMPORT'!C:C,'SLAB-ROWS'!A1127)</f>
        <v>146</v>
      </c>
      <c r="J1127" s="198">
        <f>SUMIFS('SAGE IMPORT'!K:K,'SAGE IMPORT'!A:A,'SLAB-ROWS'!G1127,'SAGE IMPORT'!B:B,'SLAB-ROWS'!H1127,'SAGE IMPORT'!C:C,'SLAB-ROWS'!A1127)</f>
        <v>7.4</v>
      </c>
      <c r="K1127" s="199">
        <f>SUMIFS('SAGE IMPORT'!Q:Q,'SAGE IMPORT'!A:A,'SLAB-ROWS'!G1127,'SAGE IMPORT'!B:B,'SLAB-ROWS'!H1127,'SAGE IMPORT'!C:C,'SLAB-ROWS'!A1127)</f>
        <v>0</v>
      </c>
      <c r="L1127" s="199" t="s">
        <v>391</v>
      </c>
      <c r="M1127" s="205">
        <f>SUMIFS('SAGE IMPORT'!E:E,'SAGE IMPORT'!A:A,'SLAB-ROWS'!G1127,'SAGE IMPORT'!B:B,'SLAB-ROWS'!H1127,'SAGE IMPORT'!C:C,'SLAB-ROWS'!A1127)</f>
        <v>1331.85</v>
      </c>
      <c r="N1127" s="199" t="s">
        <v>391</v>
      </c>
    </row>
    <row r="1128" spans="1:14" x14ac:dyDescent="0.2">
      <c r="A1128" s="183" t="s">
        <v>142</v>
      </c>
      <c r="B1128" s="184" t="s">
        <v>143</v>
      </c>
      <c r="C1128" s="184"/>
      <c r="D1128" s="185" t="str">
        <f t="shared" si="96"/>
        <v>****</v>
      </c>
      <c r="E1128" s="185">
        <f t="shared" si="97"/>
        <v>47</v>
      </c>
      <c r="F1128" s="185"/>
      <c r="G1128" s="185" t="str">
        <f t="shared" si="98"/>
        <v>PLAN 1</v>
      </c>
      <c r="H1128" s="186" t="str">
        <f t="shared" si="99"/>
        <v>ELV AC</v>
      </c>
      <c r="I1128" s="197">
        <f>SUMIFS('SAGE IMPORT'!Y:Y,'SAGE IMPORT'!A:A,'SLAB-ROWS'!G1128,'SAGE IMPORT'!B:B,'SLAB-ROWS'!H1128,'SAGE IMPORT'!C:C,'SLAB-ROWS'!A1128)</f>
        <v>0</v>
      </c>
      <c r="J1128" s="198">
        <f>SUMIFS('SAGE IMPORT'!K:K,'SAGE IMPORT'!A:A,'SLAB-ROWS'!G1128,'SAGE IMPORT'!B:B,'SLAB-ROWS'!H1128,'SAGE IMPORT'!C:C,'SLAB-ROWS'!A1128)</f>
        <v>0</v>
      </c>
      <c r="K1128" s="199">
        <f>SUMIFS('SAGE IMPORT'!Q:Q,'SAGE IMPORT'!A:A,'SLAB-ROWS'!G1128,'SAGE IMPORT'!B:B,'SLAB-ROWS'!H1128,'SAGE IMPORT'!C:C,'SLAB-ROWS'!A1128)</f>
        <v>0</v>
      </c>
      <c r="L1128" s="199" t="s">
        <v>354</v>
      </c>
      <c r="M1128" s="205">
        <f>SUMIFS('SAGE IMPORT'!E:E,'SAGE IMPORT'!A:A,'SLAB-ROWS'!G1128,'SAGE IMPORT'!B:B,'SLAB-ROWS'!H1128,'SAGE IMPORT'!C:C,'SLAB-ROWS'!A1128)</f>
        <v>0</v>
      </c>
      <c r="N1128" s="199" t="s">
        <v>354</v>
      </c>
    </row>
    <row r="1129" spans="1:14" x14ac:dyDescent="0.2">
      <c r="A1129" s="183" t="s">
        <v>144</v>
      </c>
      <c r="B1129" s="184" t="s">
        <v>145</v>
      </c>
      <c r="C1129" s="184"/>
      <c r="D1129" s="185" t="str">
        <f t="shared" si="96"/>
        <v>****</v>
      </c>
      <c r="E1129" s="185">
        <f t="shared" si="97"/>
        <v>47</v>
      </c>
      <c r="F1129" s="185"/>
      <c r="G1129" s="185" t="str">
        <f t="shared" si="98"/>
        <v>PLAN 1</v>
      </c>
      <c r="H1129" s="186" t="str">
        <f t="shared" si="99"/>
        <v>ELV AC</v>
      </c>
      <c r="I1129" s="197">
        <f>SUMIFS('SAGE IMPORT'!Y:Y,'SAGE IMPORT'!A:A,'SLAB-ROWS'!G1129,'SAGE IMPORT'!B:B,'SLAB-ROWS'!H1129,'SAGE IMPORT'!C:C,'SLAB-ROWS'!A1129)</f>
        <v>0</v>
      </c>
      <c r="J1129" s="198">
        <f>SUMIFS('SAGE IMPORT'!K:K,'SAGE IMPORT'!A:A,'SLAB-ROWS'!G1129,'SAGE IMPORT'!B:B,'SLAB-ROWS'!H1129,'SAGE IMPORT'!C:C,'SLAB-ROWS'!A1129)</f>
        <v>0</v>
      </c>
      <c r="K1129" s="199">
        <f>SUMIFS('SAGE IMPORT'!Q:Q,'SAGE IMPORT'!A:A,'SLAB-ROWS'!G1129,'SAGE IMPORT'!B:B,'SLAB-ROWS'!H1129,'SAGE IMPORT'!C:C,'SLAB-ROWS'!A1129)</f>
        <v>0</v>
      </c>
      <c r="L1129" s="199" t="s">
        <v>391</v>
      </c>
      <c r="M1129" s="205">
        <f>SUMIFS('SAGE IMPORT'!E:E,'SAGE IMPORT'!A:A,'SLAB-ROWS'!G1129,'SAGE IMPORT'!B:B,'SLAB-ROWS'!H1129,'SAGE IMPORT'!C:C,'SLAB-ROWS'!A1129)</f>
        <v>0</v>
      </c>
      <c r="N1129" s="199" t="s">
        <v>391</v>
      </c>
    </row>
    <row r="1130" spans="1:14" x14ac:dyDescent="0.2">
      <c r="A1130" s="183" t="s">
        <v>47</v>
      </c>
      <c r="B1130" s="184" t="s">
        <v>66</v>
      </c>
      <c r="C1130" s="184"/>
      <c r="D1130" s="185" t="str">
        <f t="shared" ref="D1130:D1141" si="100">D1129</f>
        <v>****</v>
      </c>
      <c r="E1130" s="185">
        <f t="shared" ref="E1130:E1141" si="101">E1129</f>
        <v>47</v>
      </c>
      <c r="F1130" s="185"/>
      <c r="G1130" s="185" t="str">
        <f t="shared" ref="G1130:G1141" si="102">G1129</f>
        <v>PLAN 1</v>
      </c>
      <c r="H1130" s="186" t="str">
        <f t="shared" ref="H1130:H1141" si="103">H1129</f>
        <v>ELV AC</v>
      </c>
      <c r="I1130" s="197">
        <f>SUMIFS('SAGE IMPORT'!Y:Y,'SAGE IMPORT'!A:A,'SLAB-ROWS'!G1130,'SAGE IMPORT'!B:B,'SLAB-ROWS'!H1130,'SAGE IMPORT'!C:C,'SLAB-ROWS'!A1130)</f>
        <v>6214</v>
      </c>
      <c r="J1130" s="198">
        <f>SUMIFS('SAGE IMPORT'!K:K,'SAGE IMPORT'!A:A,'SLAB-ROWS'!G1130,'SAGE IMPORT'!B:B,'SLAB-ROWS'!H1130,'SAGE IMPORT'!C:C,'SLAB-ROWS'!A1130)</f>
        <v>0</v>
      </c>
      <c r="K1130" s="199">
        <f>SUMIFS('SAGE IMPORT'!Q:Q,'SAGE IMPORT'!A:A,'SLAB-ROWS'!G1130,'SAGE IMPORT'!B:B,'SLAB-ROWS'!H1130,'SAGE IMPORT'!C:C,'SLAB-ROWS'!A1130)</f>
        <v>58.46</v>
      </c>
      <c r="L1130" s="199" t="s">
        <v>395</v>
      </c>
      <c r="M1130" s="205">
        <f>SUMIFS('SAGE IMPORT'!E:E,'SAGE IMPORT'!A:A,'SLAB-ROWS'!G1130,'SAGE IMPORT'!B:B,'SLAB-ROWS'!H1130,'SAGE IMPORT'!C:C,'SLAB-ROWS'!A1130)</f>
        <v>58.46</v>
      </c>
      <c r="N1130" s="199" t="s">
        <v>395</v>
      </c>
    </row>
    <row r="1131" spans="1:14" x14ac:dyDescent="0.2">
      <c r="A1131" s="183"/>
      <c r="B1131" s="451" t="s">
        <v>622</v>
      </c>
      <c r="C1131" s="452"/>
      <c r="D1131" s="453"/>
      <c r="E1131" s="453"/>
      <c r="F1131" s="453"/>
      <c r="G1131" s="453" t="str">
        <f t="shared" si="102"/>
        <v>PLAN 1</v>
      </c>
      <c r="H1131" s="454" t="str">
        <f t="shared" si="103"/>
        <v>ELV AC</v>
      </c>
      <c r="I1131" s="455"/>
      <c r="J1131" s="456"/>
      <c r="K1131" s="457">
        <f>SUMIFS('SAGE IMPORT'!Q:Q,'SAGE IMPORT'!A:A,'SLAB-ROWS'!G1131,'SAGE IMPORT'!B:B,'SLAB-ROWS'!H1131,'SAGE IMPORT'!D:D,'SLAB-ROWS'!B1131)</f>
        <v>3.51</v>
      </c>
      <c r="L1131" s="457" t="s">
        <v>395</v>
      </c>
      <c r="M1131" s="458"/>
      <c r="N1131" s="457"/>
    </row>
    <row r="1132" spans="1:14" x14ac:dyDescent="0.2">
      <c r="A1132" s="183" t="s">
        <v>48</v>
      </c>
      <c r="B1132" s="184" t="s">
        <v>67</v>
      </c>
      <c r="C1132" s="184"/>
      <c r="D1132" s="185" t="str">
        <f>D1130</f>
        <v>****</v>
      </c>
      <c r="E1132" s="185">
        <f>E1130</f>
        <v>47</v>
      </c>
      <c r="F1132" s="185"/>
      <c r="G1132" s="185" t="str">
        <f>G1130</f>
        <v>PLAN 1</v>
      </c>
      <c r="H1132" s="186" t="str">
        <f>H1130</f>
        <v>ELV AC</v>
      </c>
      <c r="I1132" s="197">
        <f>SUMIFS('SAGE IMPORT'!Y:Y,'SAGE IMPORT'!A:A,'SLAB-ROWS'!G1132,'SAGE IMPORT'!B:B,'SLAB-ROWS'!H1132,'SAGE IMPORT'!C:C,'SLAB-ROWS'!A1132)</f>
        <v>38</v>
      </c>
      <c r="J1132" s="198">
        <f>SUMIFS('SAGE IMPORT'!K:K,'SAGE IMPORT'!A:A,'SLAB-ROWS'!G1132,'SAGE IMPORT'!B:B,'SLAB-ROWS'!H1132,'SAGE IMPORT'!C:C,'SLAB-ROWS'!A1132)</f>
        <v>0</v>
      </c>
      <c r="K1132" s="199">
        <f>SUMIFS('SAGE IMPORT'!Q:Q,'SAGE IMPORT'!A:A,'SLAB-ROWS'!G1132,'SAGE IMPORT'!B:B,'SLAB-ROWS'!H1132,'SAGE IMPORT'!C:C,'SLAB-ROWS'!A1132)</f>
        <v>5.33</v>
      </c>
      <c r="L1132" s="199" t="s">
        <v>391</v>
      </c>
      <c r="M1132" s="205">
        <f>SUMIFS('SAGE IMPORT'!E:E,'SAGE IMPORT'!A:A,'SLAB-ROWS'!G1132,'SAGE IMPORT'!B:B,'SLAB-ROWS'!H1132,'SAGE IMPORT'!C:C,'SLAB-ROWS'!A1132)</f>
        <v>5.33</v>
      </c>
      <c r="N1132" s="199" t="s">
        <v>391</v>
      </c>
    </row>
    <row r="1133" spans="1:14" x14ac:dyDescent="0.2">
      <c r="A1133" s="183" t="s">
        <v>146</v>
      </c>
      <c r="B1133" s="184" t="s">
        <v>147</v>
      </c>
      <c r="C1133" s="184"/>
      <c r="D1133" s="185" t="str">
        <f t="shared" si="100"/>
        <v>****</v>
      </c>
      <c r="E1133" s="185">
        <f t="shared" si="101"/>
        <v>47</v>
      </c>
      <c r="F1133" s="185"/>
      <c r="G1133" s="185" t="str">
        <f t="shared" si="102"/>
        <v>PLAN 1</v>
      </c>
      <c r="H1133" s="186" t="str">
        <f t="shared" si="103"/>
        <v>ELV AC</v>
      </c>
      <c r="I1133" s="197">
        <f>SUMIFS('SAGE IMPORT'!Y:Y,'SAGE IMPORT'!A:A,'SLAB-ROWS'!G1133,'SAGE IMPORT'!B:B,'SLAB-ROWS'!H1133,'SAGE IMPORT'!C:C,'SLAB-ROWS'!A1133)</f>
        <v>0</v>
      </c>
      <c r="J1133" s="198">
        <f>SUMIFS('SAGE IMPORT'!K:K,'SAGE IMPORT'!A:A,'SLAB-ROWS'!G1133,'SAGE IMPORT'!B:B,'SLAB-ROWS'!H1133,'SAGE IMPORT'!C:C,'SLAB-ROWS'!A1133)</f>
        <v>0</v>
      </c>
      <c r="K1133" s="199">
        <f>SUMIFS('SAGE IMPORT'!Q:Q,'SAGE IMPORT'!A:A,'SLAB-ROWS'!G1133,'SAGE IMPORT'!B:B,'SLAB-ROWS'!H1133,'SAGE IMPORT'!C:C,'SLAB-ROWS'!A1133)</f>
        <v>0</v>
      </c>
      <c r="L1133" s="199" t="s">
        <v>393</v>
      </c>
      <c r="M1133" s="205">
        <f>SUMIFS('SAGE IMPORT'!E:E,'SAGE IMPORT'!A:A,'SLAB-ROWS'!G1133,'SAGE IMPORT'!B:B,'SLAB-ROWS'!H1133,'SAGE IMPORT'!C:C,'SLAB-ROWS'!A1133)</f>
        <v>0</v>
      </c>
      <c r="N1133" s="199" t="s">
        <v>393</v>
      </c>
    </row>
    <row r="1134" spans="1:14" x14ac:dyDescent="0.2">
      <c r="A1134" s="183" t="s">
        <v>148</v>
      </c>
      <c r="B1134" s="184" t="s">
        <v>149</v>
      </c>
      <c r="C1134" s="184"/>
      <c r="D1134" s="185" t="str">
        <f t="shared" si="100"/>
        <v>****</v>
      </c>
      <c r="E1134" s="185">
        <f t="shared" si="101"/>
        <v>47</v>
      </c>
      <c r="F1134" s="185"/>
      <c r="G1134" s="185" t="str">
        <f t="shared" si="102"/>
        <v>PLAN 1</v>
      </c>
      <c r="H1134" s="186" t="str">
        <f t="shared" si="103"/>
        <v>ELV AC</v>
      </c>
      <c r="I1134" s="197">
        <f>SUMIFS('SAGE IMPORT'!Y:Y,'SAGE IMPORT'!A:A,'SLAB-ROWS'!G1134,'SAGE IMPORT'!B:B,'SLAB-ROWS'!H1134,'SAGE IMPORT'!C:C,'SLAB-ROWS'!A1134)</f>
        <v>0</v>
      </c>
      <c r="J1134" s="198">
        <f>SUMIFS('SAGE IMPORT'!K:K,'SAGE IMPORT'!A:A,'SLAB-ROWS'!G1134,'SAGE IMPORT'!B:B,'SLAB-ROWS'!H1134,'SAGE IMPORT'!C:C,'SLAB-ROWS'!A1134)</f>
        <v>0</v>
      </c>
      <c r="K1134" s="199">
        <f>SUMIFS('SAGE IMPORT'!Q:Q,'SAGE IMPORT'!A:A,'SLAB-ROWS'!G1134,'SAGE IMPORT'!B:B,'SLAB-ROWS'!H1134,'SAGE IMPORT'!C:C,'SLAB-ROWS'!A1134)</f>
        <v>0</v>
      </c>
      <c r="L1134" s="199" t="s">
        <v>391</v>
      </c>
      <c r="M1134" s="205">
        <f>SUMIFS('SAGE IMPORT'!E:E,'SAGE IMPORT'!A:A,'SLAB-ROWS'!G1134,'SAGE IMPORT'!B:B,'SLAB-ROWS'!H1134,'SAGE IMPORT'!C:C,'SLAB-ROWS'!A1134)</f>
        <v>0</v>
      </c>
      <c r="N1134" s="199" t="s">
        <v>391</v>
      </c>
    </row>
    <row r="1135" spans="1:14" x14ac:dyDescent="0.2">
      <c r="A1135" s="183" t="s">
        <v>150</v>
      </c>
      <c r="B1135" s="184" t="s">
        <v>151</v>
      </c>
      <c r="C1135" s="184"/>
      <c r="D1135" s="185" t="str">
        <f t="shared" si="100"/>
        <v>****</v>
      </c>
      <c r="E1135" s="185">
        <f t="shared" si="101"/>
        <v>47</v>
      </c>
      <c r="F1135" s="185"/>
      <c r="G1135" s="185" t="str">
        <f t="shared" si="102"/>
        <v>PLAN 1</v>
      </c>
      <c r="H1135" s="186" t="str">
        <f t="shared" si="103"/>
        <v>ELV AC</v>
      </c>
      <c r="I1135" s="197">
        <f>SUMIFS('SAGE IMPORT'!Y:Y,'SAGE IMPORT'!A:A,'SLAB-ROWS'!G1135,'SAGE IMPORT'!B:B,'SLAB-ROWS'!H1135,'SAGE IMPORT'!C:C,'SLAB-ROWS'!A1135)</f>
        <v>0</v>
      </c>
      <c r="J1135" s="198">
        <f>SUMIFS('SAGE IMPORT'!K:K,'SAGE IMPORT'!A:A,'SLAB-ROWS'!G1135,'SAGE IMPORT'!B:B,'SLAB-ROWS'!H1135,'SAGE IMPORT'!C:C,'SLAB-ROWS'!A1135)</f>
        <v>0</v>
      </c>
      <c r="K1135" s="199">
        <f>SUMIFS('SAGE IMPORT'!Q:Q,'SAGE IMPORT'!A:A,'SLAB-ROWS'!G1135,'SAGE IMPORT'!B:B,'SLAB-ROWS'!H1135,'SAGE IMPORT'!C:C,'SLAB-ROWS'!A1135)</f>
        <v>0</v>
      </c>
      <c r="L1135" s="199" t="s">
        <v>391</v>
      </c>
      <c r="M1135" s="205">
        <f>SUMIFS('SAGE IMPORT'!E:E,'SAGE IMPORT'!A:A,'SLAB-ROWS'!G1135,'SAGE IMPORT'!B:B,'SLAB-ROWS'!H1135,'SAGE IMPORT'!C:C,'SLAB-ROWS'!A1135)</f>
        <v>0</v>
      </c>
      <c r="N1135" s="199" t="s">
        <v>391</v>
      </c>
    </row>
    <row r="1136" spans="1:14" x14ac:dyDescent="0.2">
      <c r="A1136" s="183" t="s">
        <v>55</v>
      </c>
      <c r="B1136" s="184" t="s">
        <v>56</v>
      </c>
      <c r="C1136" s="184"/>
      <c r="D1136" s="185" t="str">
        <f t="shared" si="100"/>
        <v>****</v>
      </c>
      <c r="E1136" s="185">
        <f t="shared" si="101"/>
        <v>47</v>
      </c>
      <c r="F1136" s="185"/>
      <c r="G1136" s="185" t="str">
        <f t="shared" si="102"/>
        <v>PLAN 1</v>
      </c>
      <c r="H1136" s="186" t="str">
        <f t="shared" si="103"/>
        <v>ELV AC</v>
      </c>
      <c r="I1136" s="197">
        <f>SUMIFS('SAGE IMPORT'!Y:Y,'SAGE IMPORT'!A:A,'SLAB-ROWS'!G1136,'SAGE IMPORT'!B:B,'SLAB-ROWS'!H1136,'SAGE IMPORT'!C:C,'SLAB-ROWS'!A1136)</f>
        <v>380</v>
      </c>
      <c r="J1136" s="198">
        <f>SUMIFS('SAGE IMPORT'!K:K,'SAGE IMPORT'!A:A,'SLAB-ROWS'!G1136,'SAGE IMPORT'!B:B,'SLAB-ROWS'!H1136,'SAGE IMPORT'!C:C,'SLAB-ROWS'!A1136)</f>
        <v>0</v>
      </c>
      <c r="K1136" s="199">
        <f>SUMIFS('SAGE IMPORT'!Q:Q,'SAGE IMPORT'!A:A,'SLAB-ROWS'!G1136,'SAGE IMPORT'!B:B,'SLAB-ROWS'!H1136,'SAGE IMPORT'!C:C,'SLAB-ROWS'!A1136)</f>
        <v>0</v>
      </c>
      <c r="L1136" s="199" t="s">
        <v>395</v>
      </c>
      <c r="M1136" s="205">
        <f>SUMIFS('SAGE IMPORT'!E:E,'SAGE IMPORT'!A:A,'SLAB-ROWS'!G1136,'SAGE IMPORT'!B:B,'SLAB-ROWS'!H1136,'SAGE IMPORT'!C:C,'SLAB-ROWS'!A1136)</f>
        <v>58.46</v>
      </c>
      <c r="N1136" s="199" t="s">
        <v>395</v>
      </c>
    </row>
    <row r="1137" spans="1:14" x14ac:dyDescent="0.2">
      <c r="A1137" s="183" t="s">
        <v>152</v>
      </c>
      <c r="B1137" s="184" t="s">
        <v>153</v>
      </c>
      <c r="C1137" s="184"/>
      <c r="D1137" s="185" t="str">
        <f t="shared" si="100"/>
        <v>****</v>
      </c>
      <c r="E1137" s="185">
        <f t="shared" si="101"/>
        <v>47</v>
      </c>
      <c r="F1137" s="185"/>
      <c r="G1137" s="185" t="str">
        <f t="shared" si="102"/>
        <v>PLAN 1</v>
      </c>
      <c r="H1137" s="186" t="str">
        <f t="shared" si="103"/>
        <v>ELV AC</v>
      </c>
      <c r="I1137" s="197">
        <f>SUMIFS('SAGE IMPORT'!Y:Y,'SAGE IMPORT'!A:A,'SLAB-ROWS'!G1137,'SAGE IMPORT'!B:B,'SLAB-ROWS'!H1137,'SAGE IMPORT'!C:C,'SLAB-ROWS'!A1137)</f>
        <v>0</v>
      </c>
      <c r="J1137" s="198">
        <f>SUMIFS('SAGE IMPORT'!K:K,'SAGE IMPORT'!A:A,'SLAB-ROWS'!G1137,'SAGE IMPORT'!B:B,'SLAB-ROWS'!H1137,'SAGE IMPORT'!C:C,'SLAB-ROWS'!A1137)</f>
        <v>0</v>
      </c>
      <c r="K1137" s="199">
        <f>SUMIFS('SAGE IMPORT'!Q:Q,'SAGE IMPORT'!A:A,'SLAB-ROWS'!G1137,'SAGE IMPORT'!B:B,'SLAB-ROWS'!H1137,'SAGE IMPORT'!C:C,'SLAB-ROWS'!A1137)</f>
        <v>0</v>
      </c>
      <c r="L1137" s="199" t="s">
        <v>399</v>
      </c>
      <c r="M1137" s="205">
        <f>SUMIFS('SAGE IMPORT'!E:E,'SAGE IMPORT'!A:A,'SLAB-ROWS'!G1137,'SAGE IMPORT'!B:B,'SLAB-ROWS'!H1137,'SAGE IMPORT'!C:C,'SLAB-ROWS'!A1137)</f>
        <v>0</v>
      </c>
      <c r="N1137" s="199" t="s">
        <v>399</v>
      </c>
    </row>
    <row r="1138" spans="1:14" x14ac:dyDescent="0.2">
      <c r="A1138" s="183"/>
      <c r="B1138" s="184"/>
      <c r="C1138" s="184"/>
      <c r="D1138" s="185" t="str">
        <f t="shared" si="100"/>
        <v>****</v>
      </c>
      <c r="E1138" s="185">
        <f t="shared" si="101"/>
        <v>47</v>
      </c>
      <c r="F1138" s="185"/>
      <c r="G1138" s="185" t="str">
        <f t="shared" si="102"/>
        <v>PLAN 1</v>
      </c>
      <c r="H1138" s="186" t="str">
        <f t="shared" si="103"/>
        <v>ELV AC</v>
      </c>
      <c r="I1138" s="197">
        <f>SUMIFS('SAGE IMPORT'!Y:Y,'SAGE IMPORT'!A:A,'SLAB-ROWS'!G1138,'SAGE IMPORT'!B:B,'SLAB-ROWS'!H1138,'SAGE IMPORT'!C:C,'SLAB-ROWS'!A1138)</f>
        <v>0</v>
      </c>
      <c r="J1138" s="198">
        <f>SUMIFS('SAGE IMPORT'!K:K,'SAGE IMPORT'!A:A,'SLAB-ROWS'!G1138,'SAGE IMPORT'!B:B,'SLAB-ROWS'!H1138,'SAGE IMPORT'!C:C,'SLAB-ROWS'!A1138)</f>
        <v>0</v>
      </c>
      <c r="K1138" s="199">
        <f>SUMIFS('SAGE IMPORT'!Q:Q,'SAGE IMPORT'!A:A,'SLAB-ROWS'!G1138,'SAGE IMPORT'!B:B,'SLAB-ROWS'!H1138,'SAGE IMPORT'!C:C,'SLAB-ROWS'!A1138)</f>
        <v>0</v>
      </c>
      <c r="L1138" s="199"/>
      <c r="M1138" s="205">
        <f>SUMIFS('SAGE IMPORT'!E:E,'SAGE IMPORT'!A:A,'SLAB-ROWS'!G1138,'SAGE IMPORT'!B:B,'SLAB-ROWS'!H1138,'SAGE IMPORT'!C:C,'SLAB-ROWS'!A1138)</f>
        <v>0</v>
      </c>
      <c r="N1138" s="199"/>
    </row>
    <row r="1139" spans="1:14" x14ac:dyDescent="0.2">
      <c r="A1139" s="183" t="s">
        <v>49</v>
      </c>
      <c r="B1139" s="184" t="s">
        <v>50</v>
      </c>
      <c r="C1139" s="184"/>
      <c r="D1139" s="185" t="str">
        <f t="shared" si="100"/>
        <v>****</v>
      </c>
      <c r="E1139" s="185">
        <f t="shared" si="101"/>
        <v>47</v>
      </c>
      <c r="F1139" s="185"/>
      <c r="G1139" s="185" t="str">
        <f t="shared" si="102"/>
        <v>PLAN 1</v>
      </c>
      <c r="H1139" s="186" t="str">
        <f t="shared" si="103"/>
        <v>ELV AC</v>
      </c>
      <c r="I1139" s="197">
        <f>SUMIFS('SAGE IMPORT'!Y:Y,'SAGE IMPORT'!A:A,'SLAB-ROWS'!G1139,'SAGE IMPORT'!B:B,'SLAB-ROWS'!H1139,'SAGE IMPORT'!C:C,'SLAB-ROWS'!A1139)</f>
        <v>29</v>
      </c>
      <c r="J1139" s="198">
        <f>SUMIFS('SAGE IMPORT'!K:K,'SAGE IMPORT'!A:A,'SLAB-ROWS'!G1139,'SAGE IMPORT'!B:B,'SLAB-ROWS'!H1139,'SAGE IMPORT'!C:C,'SLAB-ROWS'!A1139)</f>
        <v>0.67</v>
      </c>
      <c r="K1139" s="199">
        <f>SUMIFS('SAGE IMPORT'!Q:Q,'SAGE IMPORT'!A:A,'SLAB-ROWS'!G1139,'SAGE IMPORT'!B:B,'SLAB-ROWS'!H1139,'SAGE IMPORT'!C:C,'SLAB-ROWS'!A1139)</f>
        <v>1331.85</v>
      </c>
      <c r="L1139" s="199" t="s">
        <v>391</v>
      </c>
      <c r="M1139" s="205">
        <f>SUMIFS('SAGE IMPORT'!E:E,'SAGE IMPORT'!A:A,'SLAB-ROWS'!G1139,'SAGE IMPORT'!B:B,'SLAB-ROWS'!H1139,'SAGE IMPORT'!C:C,'SLAB-ROWS'!A1139)</f>
        <v>1331.85</v>
      </c>
      <c r="N1139" s="199" t="s">
        <v>391</v>
      </c>
    </row>
    <row r="1140" spans="1:14" x14ac:dyDescent="0.2">
      <c r="A1140" s="183" t="s">
        <v>51</v>
      </c>
      <c r="B1140" s="184" t="s">
        <v>52</v>
      </c>
      <c r="C1140" s="184"/>
      <c r="D1140" s="185" t="str">
        <f t="shared" si="100"/>
        <v>****</v>
      </c>
      <c r="E1140" s="185">
        <f t="shared" si="101"/>
        <v>47</v>
      </c>
      <c r="F1140" s="185"/>
      <c r="G1140" s="185" t="str">
        <f t="shared" si="102"/>
        <v>PLAN 1</v>
      </c>
      <c r="H1140" s="186" t="str">
        <f t="shared" si="103"/>
        <v>ELV AC</v>
      </c>
      <c r="I1140" s="197">
        <f>SUMIFS('SAGE IMPORT'!Y:Y,'SAGE IMPORT'!A:A,'SLAB-ROWS'!G1140,'SAGE IMPORT'!B:B,'SLAB-ROWS'!H1140,'SAGE IMPORT'!C:C,'SLAB-ROWS'!A1140)</f>
        <v>66</v>
      </c>
      <c r="J1140" s="198">
        <f>SUMIFS('SAGE IMPORT'!K:K,'SAGE IMPORT'!A:A,'SLAB-ROWS'!G1140,'SAGE IMPORT'!B:B,'SLAB-ROWS'!H1140,'SAGE IMPORT'!C:C,'SLAB-ROWS'!A1140)</f>
        <v>1.66</v>
      </c>
      <c r="K1140" s="199">
        <f>SUMIFS('SAGE IMPORT'!Q:Q,'SAGE IMPORT'!A:A,'SLAB-ROWS'!G1140,'SAGE IMPORT'!B:B,'SLAB-ROWS'!H1140,'SAGE IMPORT'!C:C,'SLAB-ROWS'!A1140)</f>
        <v>1331.85</v>
      </c>
      <c r="L1140" s="199" t="s">
        <v>391</v>
      </c>
      <c r="M1140" s="205">
        <f>SUMIFS('SAGE IMPORT'!E:E,'SAGE IMPORT'!A:A,'SLAB-ROWS'!G1140,'SAGE IMPORT'!B:B,'SLAB-ROWS'!H1140,'SAGE IMPORT'!C:C,'SLAB-ROWS'!A1140)</f>
        <v>1331.85</v>
      </c>
      <c r="N1140" s="199" t="s">
        <v>391</v>
      </c>
    </row>
    <row r="1141" spans="1:14" x14ac:dyDescent="0.2">
      <c r="A1141" s="183" t="s">
        <v>53</v>
      </c>
      <c r="B1141" s="184" t="s">
        <v>54</v>
      </c>
      <c r="C1141" s="184"/>
      <c r="D1141" s="185" t="str">
        <f t="shared" si="100"/>
        <v>****</v>
      </c>
      <c r="E1141" s="185">
        <f t="shared" si="101"/>
        <v>47</v>
      </c>
      <c r="F1141" s="185"/>
      <c r="G1141" s="185" t="str">
        <f t="shared" si="102"/>
        <v>PLAN 1</v>
      </c>
      <c r="H1141" s="186" t="str">
        <f t="shared" si="103"/>
        <v>ELV AC</v>
      </c>
      <c r="I1141" s="197">
        <f>SUMIFS('SAGE IMPORT'!Y:Y,'SAGE IMPORT'!A:A,'SLAB-ROWS'!G1141,'SAGE IMPORT'!B:B,'SLAB-ROWS'!H1141,'SAGE IMPORT'!C:C,'SLAB-ROWS'!A1141)</f>
        <v>29</v>
      </c>
      <c r="J1141" s="198">
        <f>SUMIFS('SAGE IMPORT'!K:K,'SAGE IMPORT'!A:A,'SLAB-ROWS'!G1141,'SAGE IMPORT'!B:B,'SLAB-ROWS'!H1141,'SAGE IMPORT'!C:C,'SLAB-ROWS'!A1141)</f>
        <v>0.67</v>
      </c>
      <c r="K1141" s="199">
        <f>SUMIFS('SAGE IMPORT'!Q:Q,'SAGE IMPORT'!A:A,'SLAB-ROWS'!G1141,'SAGE IMPORT'!B:B,'SLAB-ROWS'!H1141,'SAGE IMPORT'!C:C,'SLAB-ROWS'!A1141)</f>
        <v>1331.85</v>
      </c>
      <c r="L1141" s="199" t="s">
        <v>391</v>
      </c>
      <c r="M1141" s="205">
        <f>SUMIFS('SAGE IMPORT'!E:E,'SAGE IMPORT'!A:A,'SLAB-ROWS'!G1141,'SAGE IMPORT'!B:B,'SLAB-ROWS'!H1141,'SAGE IMPORT'!C:C,'SLAB-ROWS'!A1141)</f>
        <v>1331.85</v>
      </c>
      <c r="N1141" s="199" t="s">
        <v>391</v>
      </c>
    </row>
    <row r="1142" spans="1:14" x14ac:dyDescent="0.2">
      <c r="A1142" s="183"/>
      <c r="B1142" s="184"/>
      <c r="C1142" s="184"/>
      <c r="D1142" s="184"/>
      <c r="E1142" s="184"/>
      <c r="F1142" s="184"/>
      <c r="G1142" s="184"/>
      <c r="H1142" s="184"/>
      <c r="I1142" s="197">
        <f>SUMIFS('SAGE IMPORT'!Y:Y,'SAGE IMPORT'!A:A,'SLAB-ROWS'!G1142,'SAGE IMPORT'!B:B,'SLAB-ROWS'!H1142,'SAGE IMPORT'!C:C,'SLAB-ROWS'!A1142)</f>
        <v>0</v>
      </c>
      <c r="J1142" s="198">
        <f>SUMIFS('SAGE IMPORT'!K:K,'SAGE IMPORT'!A:A,'SLAB-ROWS'!G1142,'SAGE IMPORT'!B:B,'SLAB-ROWS'!H1142,'SAGE IMPORT'!C:C,'SLAB-ROWS'!A1142)</f>
        <v>0</v>
      </c>
      <c r="K1142" s="199">
        <f>SUMIFS('SAGE IMPORT'!Q:Q,'SAGE IMPORT'!A:A,'SLAB-ROWS'!G1142,'SAGE IMPORT'!B:B,'SLAB-ROWS'!H1142,'SAGE IMPORT'!C:C,'SLAB-ROWS'!A1142)</f>
        <v>0</v>
      </c>
      <c r="L1142" s="199"/>
      <c r="M1142" s="205">
        <f>SUMIFS('SAGE IMPORT'!E:E,'SAGE IMPORT'!A:A,'SLAB-ROWS'!G1142,'SAGE IMPORT'!B:B,'SLAB-ROWS'!H1142,'SAGE IMPORT'!C:C,'SLAB-ROWS'!A1142)</f>
        <v>0</v>
      </c>
      <c r="N1142" s="199"/>
    </row>
    <row r="1143" spans="1:14" ht="12" x14ac:dyDescent="0.25">
      <c r="C1143" s="200" t="s">
        <v>74</v>
      </c>
      <c r="D1143" s="200"/>
      <c r="E1143" s="200"/>
      <c r="F1143" s="200"/>
      <c r="G1143" s="200"/>
      <c r="H1143" s="200"/>
      <c r="I1143" s="201">
        <f>SUM(I1059:I1142)</f>
        <v>13001</v>
      </c>
      <c r="J1143" s="202"/>
      <c r="K1143" s="202"/>
      <c r="L1143" s="202"/>
      <c r="M1143" s="205">
        <f>SUMIFS('SAGE IMPORT'!E:E,'SAGE IMPORT'!A:A,'SLAB-ROWS'!G1143,'SAGE IMPORT'!B:B,'SLAB-ROWS'!H1143,'SAGE IMPORT'!C:C,'SLAB-ROWS'!A1143)</f>
        <v>0</v>
      </c>
      <c r="N1143" s="202"/>
    </row>
    <row r="1144" spans="1:14" ht="12" x14ac:dyDescent="0.25">
      <c r="C1144" s="200" t="s">
        <v>75</v>
      </c>
      <c r="D1144" s="200"/>
      <c r="E1144" s="200"/>
      <c r="F1144" s="200"/>
      <c r="G1144" s="200"/>
      <c r="H1144" s="200"/>
      <c r="I1144" s="203">
        <f>SUMIFS('SAGE IMPORT'!Y:Y,'SAGE IMPORT'!A:A,'SLAB-ROWS'!G1058,'SAGE IMPORT'!B:B,'SLAB-ROWS'!H1058)-I1143</f>
        <v>0</v>
      </c>
      <c r="J1144" s="202"/>
      <c r="K1144" s="202"/>
      <c r="L1144" s="202"/>
      <c r="M1144" s="205">
        <f>SUMIFS('SAGE IMPORT'!E:E,'SAGE IMPORT'!A:A,'SLAB-ROWS'!G1144,'SAGE IMPORT'!B:B,'SLAB-ROWS'!H1144,'SAGE IMPORT'!C:C,'SLAB-ROWS'!A1144)</f>
        <v>0</v>
      </c>
      <c r="N1144" s="202"/>
    </row>
    <row r="1145" spans="1:14" ht="12" x14ac:dyDescent="0.2">
      <c r="D1145" s="191" t="s">
        <v>359</v>
      </c>
      <c r="E1145" s="190" t="s">
        <v>358</v>
      </c>
      <c r="F1145" s="190"/>
      <c r="G1145" s="191" t="s">
        <v>159</v>
      </c>
      <c r="H1145" s="192" t="s">
        <v>357</v>
      </c>
      <c r="I1145" s="194" t="s">
        <v>383</v>
      </c>
      <c r="J1145" s="194" t="s">
        <v>356</v>
      </c>
      <c r="K1145" s="194" t="s">
        <v>355</v>
      </c>
      <c r="L1145" s="194"/>
      <c r="M1145" s="194" t="s">
        <v>394</v>
      </c>
      <c r="N1145" s="194"/>
    </row>
    <row r="1146" spans="1:14" x14ac:dyDescent="0.2">
      <c r="D1146" s="195" t="str">
        <f>'START-SLABS'!A22</f>
        <v>****</v>
      </c>
      <c r="E1146" s="195">
        <f>'START-SLABS'!C22</f>
        <v>0</v>
      </c>
      <c r="F1146" s="195">
        <f>'START-SLABS'!D22</f>
        <v>0</v>
      </c>
      <c r="G1146" s="195">
        <f>'START-SLABS'!F22</f>
        <v>0</v>
      </c>
      <c r="H1146" s="195">
        <f>'START-SLABS'!G22</f>
        <v>0</v>
      </c>
      <c r="I1146" s="196"/>
      <c r="J1146" s="196"/>
      <c r="K1146" s="196"/>
      <c r="L1146" s="196"/>
      <c r="M1146" s="196"/>
      <c r="N1146" s="196"/>
    </row>
    <row r="1147" spans="1:14" x14ac:dyDescent="0.2">
      <c r="A1147" s="183" t="s">
        <v>16</v>
      </c>
      <c r="B1147" s="184" t="s">
        <v>17</v>
      </c>
      <c r="C1147" s="184"/>
      <c r="D1147" s="185" t="str">
        <f>D1146</f>
        <v>****</v>
      </c>
      <c r="E1147" s="185">
        <f>E1146</f>
        <v>0</v>
      </c>
      <c r="F1147" s="185"/>
      <c r="G1147" s="185">
        <f>G1146</f>
        <v>0</v>
      </c>
      <c r="H1147" s="186">
        <f>H1146</f>
        <v>0</v>
      </c>
      <c r="I1147" s="197">
        <f>SUMIFS('SAGE IMPORT'!Y:Y,'SAGE IMPORT'!A:A,'SLAB-ROWS'!G1147,'SAGE IMPORT'!B:B,'SLAB-ROWS'!H1147,'SAGE IMPORT'!C:C,'SLAB-ROWS'!A1147)</f>
        <v>0</v>
      </c>
      <c r="J1147" s="198">
        <f>SUMIFS('SAGE IMPORT'!K:K,'SAGE IMPORT'!A:A,'SLAB-ROWS'!G1147,'SAGE IMPORT'!B:B,'SLAB-ROWS'!H1147,'SAGE IMPORT'!C:C,'SLAB-ROWS'!A1147)</f>
        <v>0</v>
      </c>
      <c r="K1147" s="199">
        <f>SUMIFS('SAGE IMPORT'!Q:Q,'SAGE IMPORT'!A:A,'SLAB-ROWS'!G1147,'SAGE IMPORT'!B:B,'SLAB-ROWS'!H1147,'SAGE IMPORT'!C:C,'SLAB-ROWS'!A1147)</f>
        <v>0</v>
      </c>
      <c r="L1147" s="199" t="s">
        <v>391</v>
      </c>
      <c r="M1147" s="205">
        <f>SUMIFS('SAGE IMPORT'!E:E,'SAGE IMPORT'!A:A,'SLAB-ROWS'!G1147,'SAGE IMPORT'!B:B,'SLAB-ROWS'!H1147,'SAGE IMPORT'!C:C,'SLAB-ROWS'!A1147)</f>
        <v>0</v>
      </c>
      <c r="N1147" s="199" t="s">
        <v>391</v>
      </c>
    </row>
    <row r="1148" spans="1:14" x14ac:dyDescent="0.2">
      <c r="A1148" s="183" t="s">
        <v>78</v>
      </c>
      <c r="B1148" s="184" t="s">
        <v>81</v>
      </c>
      <c r="C1148" s="184"/>
      <c r="D1148" s="185" t="str">
        <f t="shared" ref="D1148:D1217" si="104">D1147</f>
        <v>****</v>
      </c>
      <c r="E1148" s="185">
        <f t="shared" ref="E1148:E1217" si="105">E1147</f>
        <v>0</v>
      </c>
      <c r="F1148" s="185"/>
      <c r="G1148" s="185">
        <f t="shared" ref="G1148:G1217" si="106">G1147</f>
        <v>0</v>
      </c>
      <c r="H1148" s="186">
        <f t="shared" ref="H1148:H1217" si="107">H1147</f>
        <v>0</v>
      </c>
      <c r="I1148" s="197">
        <f>SUMIFS('SAGE IMPORT'!Y:Y,'SAGE IMPORT'!A:A,'SLAB-ROWS'!G1148,'SAGE IMPORT'!B:B,'SLAB-ROWS'!H1148,'SAGE IMPORT'!C:C,'SLAB-ROWS'!A1148)</f>
        <v>0</v>
      </c>
      <c r="J1148" s="198">
        <f>SUMIFS('SAGE IMPORT'!K:K,'SAGE IMPORT'!A:A,'SLAB-ROWS'!G1148,'SAGE IMPORT'!B:B,'SLAB-ROWS'!H1148,'SAGE IMPORT'!C:C,'SLAB-ROWS'!A1148)</f>
        <v>0</v>
      </c>
      <c r="K1148" s="199">
        <f>SUMIFS('SAGE IMPORT'!Q:Q,'SAGE IMPORT'!A:A,'SLAB-ROWS'!G1148,'SAGE IMPORT'!B:B,'SLAB-ROWS'!H1148,'SAGE IMPORT'!C:C,'SLAB-ROWS'!A1148)</f>
        <v>0</v>
      </c>
      <c r="L1148" s="199" t="s">
        <v>391</v>
      </c>
      <c r="M1148" s="205">
        <f>SUMIFS('SAGE IMPORT'!E:E,'SAGE IMPORT'!A:A,'SLAB-ROWS'!G1148,'SAGE IMPORT'!B:B,'SLAB-ROWS'!H1148,'SAGE IMPORT'!C:C,'SLAB-ROWS'!A1148)</f>
        <v>0</v>
      </c>
      <c r="N1148" s="199" t="s">
        <v>391</v>
      </c>
    </row>
    <row r="1149" spans="1:14" x14ac:dyDescent="0.2">
      <c r="A1149" s="183" t="s">
        <v>79</v>
      </c>
      <c r="B1149" s="184" t="s">
        <v>82</v>
      </c>
      <c r="C1149" s="184"/>
      <c r="D1149" s="185" t="str">
        <f t="shared" si="104"/>
        <v>****</v>
      </c>
      <c r="E1149" s="185">
        <f t="shared" si="105"/>
        <v>0</v>
      </c>
      <c r="F1149" s="185"/>
      <c r="G1149" s="185">
        <f t="shared" si="106"/>
        <v>0</v>
      </c>
      <c r="H1149" s="186">
        <f t="shared" si="107"/>
        <v>0</v>
      </c>
      <c r="I1149" s="197">
        <f>SUMIFS('SAGE IMPORT'!Y:Y,'SAGE IMPORT'!A:A,'SLAB-ROWS'!G1149,'SAGE IMPORT'!B:B,'SLAB-ROWS'!H1149,'SAGE IMPORT'!C:C,'SLAB-ROWS'!A1149)</f>
        <v>0</v>
      </c>
      <c r="J1149" s="198">
        <f>SUMIFS('SAGE IMPORT'!K:K,'SAGE IMPORT'!A:A,'SLAB-ROWS'!G1149,'SAGE IMPORT'!B:B,'SLAB-ROWS'!H1149,'SAGE IMPORT'!C:C,'SLAB-ROWS'!A1149)</f>
        <v>0</v>
      </c>
      <c r="K1149" s="199">
        <f>SUMIFS('SAGE IMPORT'!Q:Q,'SAGE IMPORT'!A:A,'SLAB-ROWS'!G1149,'SAGE IMPORT'!B:B,'SLAB-ROWS'!H1149,'SAGE IMPORT'!C:C,'SLAB-ROWS'!A1149)</f>
        <v>0</v>
      </c>
      <c r="L1149" s="199" t="s">
        <v>391</v>
      </c>
      <c r="M1149" s="205">
        <f>SUMIFS('SAGE IMPORT'!E:E,'SAGE IMPORT'!A:A,'SLAB-ROWS'!G1149,'SAGE IMPORT'!B:B,'SLAB-ROWS'!H1149,'SAGE IMPORT'!C:C,'SLAB-ROWS'!A1149)</f>
        <v>0</v>
      </c>
      <c r="N1149" s="199" t="s">
        <v>391</v>
      </c>
    </row>
    <row r="1150" spans="1:14" x14ac:dyDescent="0.2">
      <c r="A1150" s="183" t="s">
        <v>80</v>
      </c>
      <c r="B1150" s="184" t="s">
        <v>83</v>
      </c>
      <c r="C1150" s="184"/>
      <c r="D1150" s="185" t="str">
        <f t="shared" si="104"/>
        <v>****</v>
      </c>
      <c r="E1150" s="185">
        <f t="shared" si="105"/>
        <v>0</v>
      </c>
      <c r="F1150" s="185"/>
      <c r="G1150" s="185">
        <f t="shared" si="106"/>
        <v>0</v>
      </c>
      <c r="H1150" s="186">
        <f t="shared" si="107"/>
        <v>0</v>
      </c>
      <c r="I1150" s="197">
        <f>SUMIFS('SAGE IMPORT'!Y:Y,'SAGE IMPORT'!A:A,'SLAB-ROWS'!G1150,'SAGE IMPORT'!B:B,'SLAB-ROWS'!H1150,'SAGE IMPORT'!C:C,'SLAB-ROWS'!A1150)</f>
        <v>0</v>
      </c>
      <c r="J1150" s="198">
        <f>SUMIFS('SAGE IMPORT'!K:K,'SAGE IMPORT'!A:A,'SLAB-ROWS'!G1150,'SAGE IMPORT'!B:B,'SLAB-ROWS'!H1150,'SAGE IMPORT'!C:C,'SLAB-ROWS'!A1150)</f>
        <v>0</v>
      </c>
      <c r="K1150" s="199">
        <f>SUMIFS('SAGE IMPORT'!Q:Q,'SAGE IMPORT'!A:A,'SLAB-ROWS'!G1150,'SAGE IMPORT'!B:B,'SLAB-ROWS'!H1150,'SAGE IMPORT'!C:C,'SLAB-ROWS'!A1150)</f>
        <v>0</v>
      </c>
      <c r="L1150" s="199" t="s">
        <v>391</v>
      </c>
      <c r="M1150" s="205">
        <f>SUMIFS('SAGE IMPORT'!E:E,'SAGE IMPORT'!A:A,'SLAB-ROWS'!G1150,'SAGE IMPORT'!B:B,'SLAB-ROWS'!H1150,'SAGE IMPORT'!C:C,'SLAB-ROWS'!A1150)</f>
        <v>0</v>
      </c>
      <c r="N1150" s="199" t="s">
        <v>391</v>
      </c>
    </row>
    <row r="1151" spans="1:14" x14ac:dyDescent="0.2">
      <c r="A1151" s="183" t="s">
        <v>18</v>
      </c>
      <c r="B1151" s="184" t="s">
        <v>19</v>
      </c>
      <c r="C1151" s="184"/>
      <c r="D1151" s="185" t="str">
        <f t="shared" si="104"/>
        <v>****</v>
      </c>
      <c r="E1151" s="185">
        <f t="shared" si="105"/>
        <v>0</v>
      </c>
      <c r="F1151" s="185"/>
      <c r="G1151" s="185">
        <f t="shared" si="106"/>
        <v>0</v>
      </c>
      <c r="H1151" s="186">
        <f t="shared" si="107"/>
        <v>0</v>
      </c>
      <c r="I1151" s="197">
        <f>SUMIFS('SAGE IMPORT'!Y:Y,'SAGE IMPORT'!A:A,'SLAB-ROWS'!G1151,'SAGE IMPORT'!B:B,'SLAB-ROWS'!H1151,'SAGE IMPORT'!C:C,'SLAB-ROWS'!A1151)</f>
        <v>0</v>
      </c>
      <c r="J1151" s="198">
        <f>SUMIFS('SAGE IMPORT'!K:K,'SAGE IMPORT'!A:A,'SLAB-ROWS'!G1151,'SAGE IMPORT'!B:B,'SLAB-ROWS'!H1151,'SAGE IMPORT'!C:C,'SLAB-ROWS'!A1151)</f>
        <v>0</v>
      </c>
      <c r="K1151" s="199">
        <f>SUMIFS('SAGE IMPORT'!Q:Q,'SAGE IMPORT'!A:A,'SLAB-ROWS'!G1151,'SAGE IMPORT'!B:B,'SLAB-ROWS'!H1151,'SAGE IMPORT'!C:C,'SLAB-ROWS'!A1151)</f>
        <v>0</v>
      </c>
      <c r="L1151" s="199" t="s">
        <v>391</v>
      </c>
      <c r="M1151" s="205">
        <f>SUMIFS('SAGE IMPORT'!E:E,'SAGE IMPORT'!A:A,'SLAB-ROWS'!G1151,'SAGE IMPORT'!B:B,'SLAB-ROWS'!H1151,'SAGE IMPORT'!C:C,'SLAB-ROWS'!A1151)</f>
        <v>0</v>
      </c>
      <c r="N1151" s="199" t="s">
        <v>391</v>
      </c>
    </row>
    <row r="1152" spans="1:14" x14ac:dyDescent="0.2">
      <c r="A1152" s="183"/>
      <c r="B1152" s="184"/>
      <c r="C1152" s="184"/>
      <c r="D1152" s="185" t="str">
        <f t="shared" si="104"/>
        <v>****</v>
      </c>
      <c r="E1152" s="185">
        <f t="shared" si="105"/>
        <v>0</v>
      </c>
      <c r="F1152" s="185"/>
      <c r="G1152" s="185">
        <f t="shared" si="106"/>
        <v>0</v>
      </c>
      <c r="H1152" s="186">
        <f t="shared" si="107"/>
        <v>0</v>
      </c>
      <c r="I1152" s="197">
        <f>SUMIFS('SAGE IMPORT'!Y:Y,'SAGE IMPORT'!A:A,'SLAB-ROWS'!G1152,'SAGE IMPORT'!B:B,'SLAB-ROWS'!H1152,'SAGE IMPORT'!C:C,'SLAB-ROWS'!A1152)</f>
        <v>0</v>
      </c>
      <c r="J1152" s="198">
        <f>SUMIFS('SAGE IMPORT'!K:K,'SAGE IMPORT'!A:A,'SLAB-ROWS'!G1152,'SAGE IMPORT'!B:B,'SLAB-ROWS'!H1152,'SAGE IMPORT'!C:C,'SLAB-ROWS'!A1152)</f>
        <v>0</v>
      </c>
      <c r="K1152" s="199">
        <f>SUMIFS('SAGE IMPORT'!Q:Q,'SAGE IMPORT'!A:A,'SLAB-ROWS'!G1152,'SAGE IMPORT'!B:B,'SLAB-ROWS'!H1152,'SAGE IMPORT'!C:C,'SLAB-ROWS'!A1152)</f>
        <v>0</v>
      </c>
      <c r="L1152" s="199"/>
      <c r="M1152" s="205">
        <f>SUMIFS('SAGE IMPORT'!E:E,'SAGE IMPORT'!A:A,'SLAB-ROWS'!G1152,'SAGE IMPORT'!B:B,'SLAB-ROWS'!H1152,'SAGE IMPORT'!C:C,'SLAB-ROWS'!A1152)</f>
        <v>0</v>
      </c>
      <c r="N1152" s="199"/>
    </row>
    <row r="1153" spans="1:14" x14ac:dyDescent="0.2">
      <c r="A1153" s="183" t="s">
        <v>84</v>
      </c>
      <c r="B1153" s="184" t="s">
        <v>85</v>
      </c>
      <c r="C1153" s="184"/>
      <c r="D1153" s="185" t="str">
        <f t="shared" si="104"/>
        <v>****</v>
      </c>
      <c r="E1153" s="185">
        <f t="shared" si="105"/>
        <v>0</v>
      </c>
      <c r="F1153" s="185"/>
      <c r="G1153" s="185">
        <f t="shared" si="106"/>
        <v>0</v>
      </c>
      <c r="H1153" s="186">
        <f t="shared" si="107"/>
        <v>0</v>
      </c>
      <c r="I1153" s="197">
        <f>SUMIFS('SAGE IMPORT'!Y:Y,'SAGE IMPORT'!A:A,'SLAB-ROWS'!G1153,'SAGE IMPORT'!B:B,'SLAB-ROWS'!H1153,'SAGE IMPORT'!C:C,'SLAB-ROWS'!A1153)</f>
        <v>0</v>
      </c>
      <c r="J1153" s="198">
        <f>SUMIFS('SAGE IMPORT'!K:K,'SAGE IMPORT'!A:A,'SLAB-ROWS'!G1153,'SAGE IMPORT'!B:B,'SLAB-ROWS'!H1153,'SAGE IMPORT'!C:C,'SLAB-ROWS'!A1153)</f>
        <v>0</v>
      </c>
      <c r="K1153" s="199">
        <f>SUMIFS('SAGE IMPORT'!Q:Q,'SAGE IMPORT'!A:A,'SLAB-ROWS'!G1153,'SAGE IMPORT'!B:B,'SLAB-ROWS'!H1153,'SAGE IMPORT'!C:C,'SLAB-ROWS'!A1153)</f>
        <v>0</v>
      </c>
      <c r="L1153" s="199" t="s">
        <v>393</v>
      </c>
      <c r="M1153" s="205">
        <f>SUMIFS('SAGE IMPORT'!E:E,'SAGE IMPORT'!A:A,'SLAB-ROWS'!G1153,'SAGE IMPORT'!B:B,'SLAB-ROWS'!H1153,'SAGE IMPORT'!C:C,'SLAB-ROWS'!A1153)</f>
        <v>0</v>
      </c>
      <c r="N1153" s="199" t="s">
        <v>393</v>
      </c>
    </row>
    <row r="1154" spans="1:14" x14ac:dyDescent="0.2">
      <c r="A1154" s="183" t="s">
        <v>20</v>
      </c>
      <c r="B1154" s="184" t="s">
        <v>21</v>
      </c>
      <c r="C1154" s="184"/>
      <c r="D1154" s="185" t="str">
        <f t="shared" si="104"/>
        <v>****</v>
      </c>
      <c r="E1154" s="185">
        <f t="shared" si="105"/>
        <v>0</v>
      </c>
      <c r="F1154" s="185"/>
      <c r="G1154" s="185">
        <f t="shared" si="106"/>
        <v>0</v>
      </c>
      <c r="H1154" s="186">
        <f t="shared" si="107"/>
        <v>0</v>
      </c>
      <c r="I1154" s="197">
        <f>SUMIFS('SAGE IMPORT'!Y:Y,'SAGE IMPORT'!A:A,'SLAB-ROWS'!G1154,'SAGE IMPORT'!B:B,'SLAB-ROWS'!H1154,'SAGE IMPORT'!C:C,'SLAB-ROWS'!A1154)</f>
        <v>0</v>
      </c>
      <c r="J1154" s="198">
        <f>SUMIFS('SAGE IMPORT'!K:K,'SAGE IMPORT'!A:A,'SLAB-ROWS'!G1154,'SAGE IMPORT'!B:B,'SLAB-ROWS'!H1154,'SAGE IMPORT'!C:C,'SLAB-ROWS'!A1154)</f>
        <v>0</v>
      </c>
      <c r="K1154" s="199">
        <f>SUMIFS('SAGE IMPORT'!Q:Q,'SAGE IMPORT'!A:A,'SLAB-ROWS'!G1154,'SAGE IMPORT'!B:B,'SLAB-ROWS'!H1154,'SAGE IMPORT'!C:C,'SLAB-ROWS'!A1154)</f>
        <v>0</v>
      </c>
      <c r="L1154" s="199" t="s">
        <v>354</v>
      </c>
      <c r="M1154" s="205">
        <f>SUMIFS('SAGE IMPORT'!E:E,'SAGE IMPORT'!A:A,'SLAB-ROWS'!G1154,'SAGE IMPORT'!B:B,'SLAB-ROWS'!H1154,'SAGE IMPORT'!C:C,'SLAB-ROWS'!A1154)</f>
        <v>0</v>
      </c>
      <c r="N1154" s="199" t="s">
        <v>354</v>
      </c>
    </row>
    <row r="1155" spans="1:14" x14ac:dyDescent="0.2">
      <c r="A1155" s="183" t="s">
        <v>22</v>
      </c>
      <c r="B1155" s="184" t="s">
        <v>58</v>
      </c>
      <c r="C1155" s="184"/>
      <c r="D1155" s="185" t="str">
        <f t="shared" si="104"/>
        <v>****</v>
      </c>
      <c r="E1155" s="185">
        <f t="shared" si="105"/>
        <v>0</v>
      </c>
      <c r="F1155" s="185"/>
      <c r="G1155" s="185">
        <f t="shared" si="106"/>
        <v>0</v>
      </c>
      <c r="H1155" s="186">
        <f t="shared" si="107"/>
        <v>0</v>
      </c>
      <c r="I1155" s="197">
        <f>SUMIFS('SAGE IMPORT'!Y:Y,'SAGE IMPORT'!A:A,'SLAB-ROWS'!G1155,'SAGE IMPORT'!B:B,'SLAB-ROWS'!H1155,'SAGE IMPORT'!C:C,'SLAB-ROWS'!A1155)</f>
        <v>0</v>
      </c>
      <c r="J1155" s="198">
        <f>SUMIFS('SAGE IMPORT'!K:K,'SAGE IMPORT'!A:A,'SLAB-ROWS'!G1155,'SAGE IMPORT'!B:B,'SLAB-ROWS'!H1155,'SAGE IMPORT'!C:C,'SLAB-ROWS'!A1155)</f>
        <v>0</v>
      </c>
      <c r="K1155" s="199">
        <f>SUMIFS('SAGE IMPORT'!Q:Q,'SAGE IMPORT'!A:A,'SLAB-ROWS'!G1155,'SAGE IMPORT'!B:B,'SLAB-ROWS'!H1155,'SAGE IMPORT'!C:C,'SLAB-ROWS'!A1155)</f>
        <v>0</v>
      </c>
      <c r="L1155" s="199" t="s">
        <v>354</v>
      </c>
      <c r="M1155" s="205">
        <f>SUMIFS('SAGE IMPORT'!E:E,'SAGE IMPORT'!A:A,'SLAB-ROWS'!G1155,'SAGE IMPORT'!B:B,'SLAB-ROWS'!H1155,'SAGE IMPORT'!C:C,'SLAB-ROWS'!A1155)</f>
        <v>0</v>
      </c>
      <c r="N1155" s="199" t="s">
        <v>354</v>
      </c>
    </row>
    <row r="1156" spans="1:14" x14ac:dyDescent="0.2">
      <c r="A1156" s="183"/>
      <c r="B1156" s="184"/>
      <c r="C1156" s="184"/>
      <c r="D1156" s="185" t="str">
        <f t="shared" si="104"/>
        <v>****</v>
      </c>
      <c r="E1156" s="185">
        <f t="shared" si="105"/>
        <v>0</v>
      </c>
      <c r="F1156" s="185"/>
      <c r="G1156" s="185">
        <f t="shared" si="106"/>
        <v>0</v>
      </c>
      <c r="H1156" s="186">
        <f t="shared" si="107"/>
        <v>0</v>
      </c>
      <c r="I1156" s="197">
        <f>SUMIFS('SAGE IMPORT'!Y:Y,'SAGE IMPORT'!A:A,'SLAB-ROWS'!G1156,'SAGE IMPORT'!B:B,'SLAB-ROWS'!H1156,'SAGE IMPORT'!C:C,'SLAB-ROWS'!A1156)</f>
        <v>0</v>
      </c>
      <c r="J1156" s="198">
        <f>SUMIFS('SAGE IMPORT'!K:K,'SAGE IMPORT'!A:A,'SLAB-ROWS'!G1156,'SAGE IMPORT'!B:B,'SLAB-ROWS'!H1156,'SAGE IMPORT'!C:C,'SLAB-ROWS'!A1156)</f>
        <v>0</v>
      </c>
      <c r="K1156" s="199">
        <f>SUMIFS('SAGE IMPORT'!Q:Q,'SAGE IMPORT'!A:A,'SLAB-ROWS'!G1156,'SAGE IMPORT'!B:B,'SLAB-ROWS'!H1156,'SAGE IMPORT'!C:C,'SLAB-ROWS'!A1156)</f>
        <v>0</v>
      </c>
      <c r="L1156" s="199"/>
      <c r="M1156" s="205">
        <f>SUMIFS('SAGE IMPORT'!E:E,'SAGE IMPORT'!A:A,'SLAB-ROWS'!G1156,'SAGE IMPORT'!B:B,'SLAB-ROWS'!H1156,'SAGE IMPORT'!C:C,'SLAB-ROWS'!A1156)</f>
        <v>0</v>
      </c>
      <c r="N1156" s="199"/>
    </row>
    <row r="1157" spans="1:14" x14ac:dyDescent="0.2">
      <c r="A1157" s="183" t="s">
        <v>23</v>
      </c>
      <c r="B1157" s="184" t="s">
        <v>105</v>
      </c>
      <c r="C1157" s="184"/>
      <c r="D1157" s="185" t="str">
        <f t="shared" si="104"/>
        <v>****</v>
      </c>
      <c r="E1157" s="185">
        <f t="shared" si="105"/>
        <v>0</v>
      </c>
      <c r="F1157" s="185"/>
      <c r="G1157" s="185">
        <f t="shared" si="106"/>
        <v>0</v>
      </c>
      <c r="H1157" s="186">
        <f t="shared" si="107"/>
        <v>0</v>
      </c>
      <c r="I1157" s="197">
        <f>SUMIFS('SAGE IMPORT'!Y:Y,'SAGE IMPORT'!A:A,'SLAB-ROWS'!G1157,'SAGE IMPORT'!B:B,'SLAB-ROWS'!H1157,'SAGE IMPORT'!C:C,'SLAB-ROWS'!A1157)</f>
        <v>0</v>
      </c>
      <c r="J1157" s="198">
        <f>SUMIFS('SAGE IMPORT'!K:K,'SAGE IMPORT'!A:A,'SLAB-ROWS'!G1157,'SAGE IMPORT'!B:B,'SLAB-ROWS'!H1157,'SAGE IMPORT'!C:C,'SLAB-ROWS'!A1157)</f>
        <v>0</v>
      </c>
      <c r="K1157" s="199">
        <f>SUMIFS('SAGE IMPORT'!Q:Q,'SAGE IMPORT'!A:A,'SLAB-ROWS'!G1157,'SAGE IMPORT'!B:B,'SLAB-ROWS'!H1157,'SAGE IMPORT'!C:C,'SLAB-ROWS'!A1157)</f>
        <v>0</v>
      </c>
      <c r="L1157" s="199" t="s">
        <v>354</v>
      </c>
      <c r="M1157" s="205">
        <f>SUMIFS('SAGE IMPORT'!E:E,'SAGE IMPORT'!A:A,'SLAB-ROWS'!G1157,'SAGE IMPORT'!B:B,'SLAB-ROWS'!H1157,'SAGE IMPORT'!C:C,'SLAB-ROWS'!A1157)</f>
        <v>0</v>
      </c>
      <c r="N1157" s="199" t="s">
        <v>354</v>
      </c>
    </row>
    <row r="1158" spans="1:14" x14ac:dyDescent="0.2">
      <c r="A1158" s="183" t="s">
        <v>100</v>
      </c>
      <c r="B1158" s="184" t="s">
        <v>106</v>
      </c>
      <c r="C1158" s="184"/>
      <c r="D1158" s="185" t="str">
        <f t="shared" si="104"/>
        <v>****</v>
      </c>
      <c r="E1158" s="185">
        <f t="shared" si="105"/>
        <v>0</v>
      </c>
      <c r="F1158" s="185"/>
      <c r="G1158" s="185">
        <f t="shared" si="106"/>
        <v>0</v>
      </c>
      <c r="H1158" s="186">
        <f t="shared" si="107"/>
        <v>0</v>
      </c>
      <c r="I1158" s="197">
        <f>SUMIFS('SAGE IMPORT'!Y:Y,'SAGE IMPORT'!A:A,'SLAB-ROWS'!G1158,'SAGE IMPORT'!B:B,'SLAB-ROWS'!H1158,'SAGE IMPORT'!C:C,'SLAB-ROWS'!A1158)</f>
        <v>0</v>
      </c>
      <c r="J1158" s="198">
        <f>SUMIFS('SAGE IMPORT'!K:K,'SAGE IMPORT'!A:A,'SLAB-ROWS'!G1158,'SAGE IMPORT'!B:B,'SLAB-ROWS'!H1158,'SAGE IMPORT'!C:C,'SLAB-ROWS'!A1158)</f>
        <v>0</v>
      </c>
      <c r="K1158" s="199">
        <f>SUMIFS('SAGE IMPORT'!Q:Q,'SAGE IMPORT'!A:A,'SLAB-ROWS'!G1158,'SAGE IMPORT'!B:B,'SLAB-ROWS'!H1158,'SAGE IMPORT'!C:C,'SLAB-ROWS'!A1158)</f>
        <v>0</v>
      </c>
      <c r="L1158" s="199" t="s">
        <v>354</v>
      </c>
      <c r="M1158" s="205">
        <f>SUMIFS('SAGE IMPORT'!E:E,'SAGE IMPORT'!A:A,'SLAB-ROWS'!G1158,'SAGE IMPORT'!B:B,'SLAB-ROWS'!H1158,'SAGE IMPORT'!C:C,'SLAB-ROWS'!A1158)</f>
        <v>0</v>
      </c>
      <c r="N1158" s="199" t="s">
        <v>354</v>
      </c>
    </row>
    <row r="1159" spans="1:14" x14ac:dyDescent="0.2">
      <c r="A1159" s="183" t="s">
        <v>101</v>
      </c>
      <c r="B1159" s="184" t="s">
        <v>107</v>
      </c>
      <c r="C1159" s="184"/>
      <c r="D1159" s="185" t="str">
        <f t="shared" si="104"/>
        <v>****</v>
      </c>
      <c r="E1159" s="185">
        <f t="shared" si="105"/>
        <v>0</v>
      </c>
      <c r="F1159" s="185"/>
      <c r="G1159" s="185">
        <f t="shared" si="106"/>
        <v>0</v>
      </c>
      <c r="H1159" s="186">
        <f t="shared" si="107"/>
        <v>0</v>
      </c>
      <c r="I1159" s="197">
        <f>SUMIFS('SAGE IMPORT'!Y:Y,'SAGE IMPORT'!A:A,'SLAB-ROWS'!G1159,'SAGE IMPORT'!B:B,'SLAB-ROWS'!H1159,'SAGE IMPORT'!C:C,'SLAB-ROWS'!A1159)</f>
        <v>0</v>
      </c>
      <c r="J1159" s="198">
        <f>SUMIFS('SAGE IMPORT'!K:K,'SAGE IMPORT'!A:A,'SLAB-ROWS'!G1159,'SAGE IMPORT'!B:B,'SLAB-ROWS'!H1159,'SAGE IMPORT'!C:C,'SLAB-ROWS'!A1159)</f>
        <v>0</v>
      </c>
      <c r="K1159" s="199">
        <f>SUMIFS('SAGE IMPORT'!Q:Q,'SAGE IMPORT'!A:A,'SLAB-ROWS'!G1159,'SAGE IMPORT'!B:B,'SLAB-ROWS'!H1159,'SAGE IMPORT'!C:C,'SLAB-ROWS'!A1159)</f>
        <v>0</v>
      </c>
      <c r="L1159" s="199" t="s">
        <v>354</v>
      </c>
      <c r="M1159" s="205">
        <f>SUMIFS('SAGE IMPORT'!E:E,'SAGE IMPORT'!A:A,'SLAB-ROWS'!G1159,'SAGE IMPORT'!B:B,'SLAB-ROWS'!H1159,'SAGE IMPORT'!C:C,'SLAB-ROWS'!A1159)</f>
        <v>0</v>
      </c>
      <c r="N1159" s="199" t="s">
        <v>354</v>
      </c>
    </row>
    <row r="1160" spans="1:14" x14ac:dyDescent="0.2">
      <c r="A1160" s="183" t="s">
        <v>102</v>
      </c>
      <c r="B1160" s="184" t="s">
        <v>108</v>
      </c>
      <c r="C1160" s="184"/>
      <c r="D1160" s="185" t="str">
        <f t="shared" si="104"/>
        <v>****</v>
      </c>
      <c r="E1160" s="185">
        <f t="shared" si="105"/>
        <v>0</v>
      </c>
      <c r="F1160" s="185"/>
      <c r="G1160" s="185">
        <f t="shared" si="106"/>
        <v>0</v>
      </c>
      <c r="H1160" s="186">
        <f t="shared" si="107"/>
        <v>0</v>
      </c>
      <c r="I1160" s="197">
        <f>SUMIFS('SAGE IMPORT'!Y:Y,'SAGE IMPORT'!A:A,'SLAB-ROWS'!G1160,'SAGE IMPORT'!B:B,'SLAB-ROWS'!H1160,'SAGE IMPORT'!C:C,'SLAB-ROWS'!A1160)</f>
        <v>0</v>
      </c>
      <c r="J1160" s="198">
        <f>SUMIFS('SAGE IMPORT'!K:K,'SAGE IMPORT'!A:A,'SLAB-ROWS'!G1160,'SAGE IMPORT'!B:B,'SLAB-ROWS'!H1160,'SAGE IMPORT'!C:C,'SLAB-ROWS'!A1160)</f>
        <v>0</v>
      </c>
      <c r="K1160" s="199">
        <f>SUMIFS('SAGE IMPORT'!Q:Q,'SAGE IMPORT'!A:A,'SLAB-ROWS'!G1160,'SAGE IMPORT'!B:B,'SLAB-ROWS'!H1160,'SAGE IMPORT'!C:C,'SLAB-ROWS'!A1160)</f>
        <v>0</v>
      </c>
      <c r="L1160" s="199" t="s">
        <v>395</v>
      </c>
      <c r="M1160" s="205">
        <f>SUMIFS('SAGE IMPORT'!E:E,'SAGE IMPORT'!A:A,'SLAB-ROWS'!G1160,'SAGE IMPORT'!B:B,'SLAB-ROWS'!H1160,'SAGE IMPORT'!C:C,'SLAB-ROWS'!A1160)</f>
        <v>0</v>
      </c>
      <c r="N1160" s="199" t="s">
        <v>395</v>
      </c>
    </row>
    <row r="1161" spans="1:14" x14ac:dyDescent="0.2">
      <c r="A1161" s="183" t="s">
        <v>103</v>
      </c>
      <c r="B1161" s="184" t="s">
        <v>110</v>
      </c>
      <c r="C1161" s="184"/>
      <c r="D1161" s="185" t="str">
        <f t="shared" si="104"/>
        <v>****</v>
      </c>
      <c r="E1161" s="185">
        <f t="shared" si="105"/>
        <v>0</v>
      </c>
      <c r="F1161" s="185"/>
      <c r="G1161" s="185">
        <f t="shared" si="106"/>
        <v>0</v>
      </c>
      <c r="H1161" s="186">
        <f t="shared" si="107"/>
        <v>0</v>
      </c>
      <c r="I1161" s="197">
        <f>SUMIFS('SAGE IMPORT'!Y:Y,'SAGE IMPORT'!A:A,'SLAB-ROWS'!G1161,'SAGE IMPORT'!B:B,'SLAB-ROWS'!H1161,'SAGE IMPORT'!C:C,'SLAB-ROWS'!A1161)</f>
        <v>0</v>
      </c>
      <c r="J1161" s="198">
        <f>SUMIFS('SAGE IMPORT'!K:K,'SAGE IMPORT'!A:A,'SLAB-ROWS'!G1161,'SAGE IMPORT'!B:B,'SLAB-ROWS'!H1161,'SAGE IMPORT'!C:C,'SLAB-ROWS'!A1161)</f>
        <v>0</v>
      </c>
      <c r="K1161" s="199">
        <f>SUMIFS('SAGE IMPORT'!Q:Q,'SAGE IMPORT'!A:A,'SLAB-ROWS'!G1161,'SAGE IMPORT'!B:B,'SLAB-ROWS'!H1161,'SAGE IMPORT'!C:C,'SLAB-ROWS'!A1161)</f>
        <v>0</v>
      </c>
      <c r="L1161" s="199" t="s">
        <v>395</v>
      </c>
      <c r="M1161" s="205">
        <f>SUMIFS('SAGE IMPORT'!E:E,'SAGE IMPORT'!A:A,'SLAB-ROWS'!G1161,'SAGE IMPORT'!B:B,'SLAB-ROWS'!H1161,'SAGE IMPORT'!C:C,'SLAB-ROWS'!A1161)</f>
        <v>0</v>
      </c>
      <c r="N1161" s="199" t="s">
        <v>395</v>
      </c>
    </row>
    <row r="1162" spans="1:14" x14ac:dyDescent="0.2">
      <c r="A1162" s="183" t="s">
        <v>104</v>
      </c>
      <c r="B1162" s="184" t="s">
        <v>109</v>
      </c>
      <c r="C1162" s="184"/>
      <c r="D1162" s="185" t="str">
        <f t="shared" si="104"/>
        <v>****</v>
      </c>
      <c r="E1162" s="185">
        <f t="shared" si="105"/>
        <v>0</v>
      </c>
      <c r="F1162" s="185"/>
      <c r="G1162" s="185">
        <f t="shared" si="106"/>
        <v>0</v>
      </c>
      <c r="H1162" s="186">
        <f t="shared" si="107"/>
        <v>0</v>
      </c>
      <c r="I1162" s="197">
        <f>SUMIFS('SAGE IMPORT'!Y:Y,'SAGE IMPORT'!A:A,'SLAB-ROWS'!G1162,'SAGE IMPORT'!B:B,'SLAB-ROWS'!H1162,'SAGE IMPORT'!C:C,'SLAB-ROWS'!A1162)</f>
        <v>0</v>
      </c>
      <c r="J1162" s="198">
        <f>SUMIFS('SAGE IMPORT'!K:K,'SAGE IMPORT'!A:A,'SLAB-ROWS'!G1162,'SAGE IMPORT'!B:B,'SLAB-ROWS'!H1162,'SAGE IMPORT'!C:C,'SLAB-ROWS'!A1162)</f>
        <v>0</v>
      </c>
      <c r="K1162" s="199">
        <f>SUMIFS('SAGE IMPORT'!Q:Q,'SAGE IMPORT'!A:A,'SLAB-ROWS'!G1162,'SAGE IMPORT'!B:B,'SLAB-ROWS'!H1162,'SAGE IMPORT'!C:C,'SLAB-ROWS'!A1162)</f>
        <v>0</v>
      </c>
      <c r="L1162" s="199" t="s">
        <v>354</v>
      </c>
      <c r="M1162" s="205">
        <f>SUMIFS('SAGE IMPORT'!E:E,'SAGE IMPORT'!A:A,'SLAB-ROWS'!G1162,'SAGE IMPORT'!B:B,'SLAB-ROWS'!H1162,'SAGE IMPORT'!C:C,'SLAB-ROWS'!A1162)</f>
        <v>0</v>
      </c>
      <c r="N1162" s="199" t="s">
        <v>354</v>
      </c>
    </row>
    <row r="1163" spans="1:14" x14ac:dyDescent="0.2">
      <c r="A1163" s="183"/>
      <c r="B1163" s="184"/>
      <c r="C1163" s="184"/>
      <c r="D1163" s="185" t="str">
        <f t="shared" si="104"/>
        <v>****</v>
      </c>
      <c r="E1163" s="185">
        <f t="shared" si="105"/>
        <v>0</v>
      </c>
      <c r="F1163" s="185"/>
      <c r="G1163" s="185">
        <f t="shared" si="106"/>
        <v>0</v>
      </c>
      <c r="H1163" s="186">
        <f t="shared" si="107"/>
        <v>0</v>
      </c>
      <c r="I1163" s="197">
        <f>SUMIFS('SAGE IMPORT'!Y:Y,'SAGE IMPORT'!A:A,'SLAB-ROWS'!G1163,'SAGE IMPORT'!B:B,'SLAB-ROWS'!H1163,'SAGE IMPORT'!C:C,'SLAB-ROWS'!A1163)</f>
        <v>0</v>
      </c>
      <c r="J1163" s="198">
        <f>SUMIFS('SAGE IMPORT'!K:K,'SAGE IMPORT'!A:A,'SLAB-ROWS'!G1163,'SAGE IMPORT'!B:B,'SLAB-ROWS'!H1163,'SAGE IMPORT'!C:C,'SLAB-ROWS'!A1163)</f>
        <v>0</v>
      </c>
      <c r="K1163" s="199">
        <f>SUMIFS('SAGE IMPORT'!Q:Q,'SAGE IMPORT'!A:A,'SLAB-ROWS'!G1163,'SAGE IMPORT'!B:B,'SLAB-ROWS'!H1163,'SAGE IMPORT'!C:C,'SLAB-ROWS'!A1163)</f>
        <v>0</v>
      </c>
      <c r="L1163" s="199"/>
      <c r="M1163" s="205">
        <f>SUMIFS('SAGE IMPORT'!E:E,'SAGE IMPORT'!A:A,'SLAB-ROWS'!G1163,'SAGE IMPORT'!B:B,'SLAB-ROWS'!H1163,'SAGE IMPORT'!C:C,'SLAB-ROWS'!A1163)</f>
        <v>0</v>
      </c>
      <c r="N1163" s="199"/>
    </row>
    <row r="1164" spans="1:14" x14ac:dyDescent="0.2">
      <c r="A1164" s="183" t="s">
        <v>24</v>
      </c>
      <c r="B1164" s="184" t="s">
        <v>68</v>
      </c>
      <c r="C1164" s="184"/>
      <c r="D1164" s="185" t="str">
        <f t="shared" si="104"/>
        <v>****</v>
      </c>
      <c r="E1164" s="185">
        <f t="shared" si="105"/>
        <v>0</v>
      </c>
      <c r="F1164" s="185"/>
      <c r="G1164" s="185">
        <f t="shared" si="106"/>
        <v>0</v>
      </c>
      <c r="H1164" s="186">
        <f t="shared" si="107"/>
        <v>0</v>
      </c>
      <c r="I1164" s="197">
        <f>SUMIFS('SAGE IMPORT'!Y:Y,'SAGE IMPORT'!A:A,'SLAB-ROWS'!G1164,'SAGE IMPORT'!B:B,'SLAB-ROWS'!H1164,'SAGE IMPORT'!C:C,'SLAB-ROWS'!A1164)</f>
        <v>0</v>
      </c>
      <c r="J1164" s="198">
        <f>SUMIFS('SAGE IMPORT'!K:K,'SAGE IMPORT'!A:A,'SLAB-ROWS'!G1164,'SAGE IMPORT'!B:B,'SLAB-ROWS'!H1164,'SAGE IMPORT'!C:C,'SLAB-ROWS'!A1164)</f>
        <v>0</v>
      </c>
      <c r="K1164" s="199">
        <f>SUMIFS('SAGE IMPORT'!Q:Q,'SAGE IMPORT'!A:A,'SLAB-ROWS'!G1164,'SAGE IMPORT'!B:B,'SLAB-ROWS'!H1164,'SAGE IMPORT'!C:C,'SLAB-ROWS'!A1164)</f>
        <v>0</v>
      </c>
      <c r="L1164" s="199" t="s">
        <v>392</v>
      </c>
      <c r="M1164" s="205">
        <f>SUMIFS('SAGE IMPORT'!E:E,'SAGE IMPORT'!A:A,'SLAB-ROWS'!G1164,'SAGE IMPORT'!B:B,'SLAB-ROWS'!H1164,'SAGE IMPORT'!C:C,'SLAB-ROWS'!A1164)</f>
        <v>0</v>
      </c>
      <c r="N1164" s="199" t="s">
        <v>392</v>
      </c>
    </row>
    <row r="1165" spans="1:14" x14ac:dyDescent="0.2">
      <c r="A1165" s="183" t="s">
        <v>93</v>
      </c>
      <c r="B1165" s="184" t="s">
        <v>86</v>
      </c>
      <c r="C1165" s="184"/>
      <c r="D1165" s="185" t="str">
        <f t="shared" si="104"/>
        <v>****</v>
      </c>
      <c r="E1165" s="185">
        <f t="shared" si="105"/>
        <v>0</v>
      </c>
      <c r="F1165" s="185"/>
      <c r="G1165" s="185">
        <f t="shared" si="106"/>
        <v>0</v>
      </c>
      <c r="H1165" s="186">
        <f t="shared" si="107"/>
        <v>0</v>
      </c>
      <c r="I1165" s="197">
        <f>SUMIFS('SAGE IMPORT'!Y:Y,'SAGE IMPORT'!A:A,'SLAB-ROWS'!G1165,'SAGE IMPORT'!B:B,'SLAB-ROWS'!H1165,'SAGE IMPORT'!C:C,'SLAB-ROWS'!A1165)</f>
        <v>0</v>
      </c>
      <c r="J1165" s="198">
        <f>SUMIFS('SAGE IMPORT'!K:K,'SAGE IMPORT'!A:A,'SLAB-ROWS'!G1165,'SAGE IMPORT'!B:B,'SLAB-ROWS'!H1165,'SAGE IMPORT'!C:C,'SLAB-ROWS'!A1165)</f>
        <v>0</v>
      </c>
      <c r="K1165" s="199">
        <f>SUMIFS('SAGE IMPORT'!Q:Q,'SAGE IMPORT'!A:A,'SLAB-ROWS'!G1165,'SAGE IMPORT'!B:B,'SLAB-ROWS'!H1165,'SAGE IMPORT'!C:C,'SLAB-ROWS'!A1165)</f>
        <v>0</v>
      </c>
      <c r="L1165" s="199" t="s">
        <v>392</v>
      </c>
      <c r="M1165" s="205">
        <f>SUMIFS('SAGE IMPORT'!E:E,'SAGE IMPORT'!A:A,'SLAB-ROWS'!G1165,'SAGE IMPORT'!B:B,'SLAB-ROWS'!H1165,'SAGE IMPORT'!C:C,'SLAB-ROWS'!A1165)</f>
        <v>0</v>
      </c>
      <c r="N1165" s="199" t="s">
        <v>392</v>
      </c>
    </row>
    <row r="1166" spans="1:14" x14ac:dyDescent="0.2">
      <c r="A1166" s="183" t="s">
        <v>94</v>
      </c>
      <c r="B1166" s="184" t="s">
        <v>87</v>
      </c>
      <c r="C1166" s="184"/>
      <c r="D1166" s="185" t="str">
        <f t="shared" si="104"/>
        <v>****</v>
      </c>
      <c r="E1166" s="185">
        <f t="shared" si="105"/>
        <v>0</v>
      </c>
      <c r="F1166" s="185"/>
      <c r="G1166" s="185">
        <f t="shared" si="106"/>
        <v>0</v>
      </c>
      <c r="H1166" s="186">
        <f t="shared" si="107"/>
        <v>0</v>
      </c>
      <c r="I1166" s="197">
        <f>SUMIFS('SAGE IMPORT'!Y:Y,'SAGE IMPORT'!A:A,'SLAB-ROWS'!G1166,'SAGE IMPORT'!B:B,'SLAB-ROWS'!H1166,'SAGE IMPORT'!C:C,'SLAB-ROWS'!A1166)</f>
        <v>0</v>
      </c>
      <c r="J1166" s="198">
        <f>SUMIFS('SAGE IMPORT'!K:K,'SAGE IMPORT'!A:A,'SLAB-ROWS'!G1166,'SAGE IMPORT'!B:B,'SLAB-ROWS'!H1166,'SAGE IMPORT'!C:C,'SLAB-ROWS'!A1166)</f>
        <v>0</v>
      </c>
      <c r="K1166" s="199">
        <f>SUMIFS('SAGE IMPORT'!Q:Q,'SAGE IMPORT'!A:A,'SLAB-ROWS'!G1166,'SAGE IMPORT'!B:B,'SLAB-ROWS'!H1166,'SAGE IMPORT'!C:C,'SLAB-ROWS'!A1166)</f>
        <v>0</v>
      </c>
      <c r="L1166" s="199" t="s">
        <v>392</v>
      </c>
      <c r="M1166" s="205">
        <f>SUMIFS('SAGE IMPORT'!E:E,'SAGE IMPORT'!A:A,'SLAB-ROWS'!G1166,'SAGE IMPORT'!B:B,'SLAB-ROWS'!H1166,'SAGE IMPORT'!C:C,'SLAB-ROWS'!A1166)</f>
        <v>0</v>
      </c>
      <c r="N1166" s="199" t="s">
        <v>392</v>
      </c>
    </row>
    <row r="1167" spans="1:14" x14ac:dyDescent="0.2">
      <c r="A1167" s="183" t="s">
        <v>95</v>
      </c>
      <c r="B1167" s="184" t="s">
        <v>88</v>
      </c>
      <c r="C1167" s="184"/>
      <c r="D1167" s="185" t="str">
        <f t="shared" si="104"/>
        <v>****</v>
      </c>
      <c r="E1167" s="185">
        <f t="shared" si="105"/>
        <v>0</v>
      </c>
      <c r="F1167" s="185"/>
      <c r="G1167" s="185">
        <f t="shared" si="106"/>
        <v>0</v>
      </c>
      <c r="H1167" s="186">
        <f t="shared" si="107"/>
        <v>0</v>
      </c>
      <c r="I1167" s="197">
        <f>SUMIFS('SAGE IMPORT'!Y:Y,'SAGE IMPORT'!A:A,'SLAB-ROWS'!G1167,'SAGE IMPORT'!B:B,'SLAB-ROWS'!H1167,'SAGE IMPORT'!C:C,'SLAB-ROWS'!A1167)</f>
        <v>0</v>
      </c>
      <c r="J1167" s="198">
        <f>SUMIFS('SAGE IMPORT'!K:K,'SAGE IMPORT'!A:A,'SLAB-ROWS'!G1167,'SAGE IMPORT'!B:B,'SLAB-ROWS'!H1167,'SAGE IMPORT'!C:C,'SLAB-ROWS'!A1167)</f>
        <v>0</v>
      </c>
      <c r="K1167" s="199">
        <f>SUMIFS('SAGE IMPORT'!Q:Q,'SAGE IMPORT'!A:A,'SLAB-ROWS'!G1167,'SAGE IMPORT'!B:B,'SLAB-ROWS'!H1167,'SAGE IMPORT'!C:C,'SLAB-ROWS'!A1167)</f>
        <v>0</v>
      </c>
      <c r="L1167" s="199" t="s">
        <v>393</v>
      </c>
      <c r="M1167" s="205">
        <f>SUMIFS('SAGE IMPORT'!E:E,'SAGE IMPORT'!A:A,'SLAB-ROWS'!G1167,'SAGE IMPORT'!B:B,'SLAB-ROWS'!H1167,'SAGE IMPORT'!C:C,'SLAB-ROWS'!A1167)</f>
        <v>0</v>
      </c>
      <c r="N1167" s="199" t="s">
        <v>393</v>
      </c>
    </row>
    <row r="1168" spans="1:14" x14ac:dyDescent="0.2">
      <c r="A1168" s="183" t="s">
        <v>96</v>
      </c>
      <c r="B1168" s="184" t="s">
        <v>89</v>
      </c>
      <c r="C1168" s="184"/>
      <c r="D1168" s="185" t="str">
        <f t="shared" si="104"/>
        <v>****</v>
      </c>
      <c r="E1168" s="185">
        <f t="shared" si="105"/>
        <v>0</v>
      </c>
      <c r="F1168" s="185"/>
      <c r="G1168" s="185">
        <f t="shared" si="106"/>
        <v>0</v>
      </c>
      <c r="H1168" s="186">
        <f t="shared" si="107"/>
        <v>0</v>
      </c>
      <c r="I1168" s="197">
        <f>SUMIFS('SAGE IMPORT'!Y:Y,'SAGE IMPORT'!A:A,'SLAB-ROWS'!G1168,'SAGE IMPORT'!B:B,'SLAB-ROWS'!H1168,'SAGE IMPORT'!C:C,'SLAB-ROWS'!A1168)</f>
        <v>0</v>
      </c>
      <c r="J1168" s="198">
        <f>SUMIFS('SAGE IMPORT'!K:K,'SAGE IMPORT'!A:A,'SLAB-ROWS'!G1168,'SAGE IMPORT'!B:B,'SLAB-ROWS'!H1168,'SAGE IMPORT'!C:C,'SLAB-ROWS'!A1168)</f>
        <v>0</v>
      </c>
      <c r="K1168" s="199">
        <f>SUMIFS('SAGE IMPORT'!Q:Q,'SAGE IMPORT'!A:A,'SLAB-ROWS'!G1168,'SAGE IMPORT'!B:B,'SLAB-ROWS'!H1168,'SAGE IMPORT'!C:C,'SLAB-ROWS'!A1168)</f>
        <v>0</v>
      </c>
      <c r="L1168" s="199" t="s">
        <v>396</v>
      </c>
      <c r="M1168" s="205">
        <f>SUMIFS('SAGE IMPORT'!E:E,'SAGE IMPORT'!A:A,'SLAB-ROWS'!G1168,'SAGE IMPORT'!B:B,'SLAB-ROWS'!H1168,'SAGE IMPORT'!C:C,'SLAB-ROWS'!A1168)</f>
        <v>0</v>
      </c>
      <c r="N1168" s="199" t="s">
        <v>396</v>
      </c>
    </row>
    <row r="1169" spans="1:14" x14ac:dyDescent="0.2">
      <c r="A1169" s="183" t="s">
        <v>97</v>
      </c>
      <c r="B1169" s="184" t="s">
        <v>90</v>
      </c>
      <c r="C1169" s="184"/>
      <c r="D1169" s="185" t="str">
        <f t="shared" si="104"/>
        <v>****</v>
      </c>
      <c r="E1169" s="185">
        <f t="shared" si="105"/>
        <v>0</v>
      </c>
      <c r="F1169" s="185"/>
      <c r="G1169" s="185">
        <f t="shared" si="106"/>
        <v>0</v>
      </c>
      <c r="H1169" s="186">
        <f t="shared" si="107"/>
        <v>0</v>
      </c>
      <c r="I1169" s="197">
        <f>SUMIFS('SAGE IMPORT'!Y:Y,'SAGE IMPORT'!A:A,'SLAB-ROWS'!G1169,'SAGE IMPORT'!B:B,'SLAB-ROWS'!H1169,'SAGE IMPORT'!C:C,'SLAB-ROWS'!A1169)</f>
        <v>0</v>
      </c>
      <c r="J1169" s="198">
        <f>SUMIFS('SAGE IMPORT'!K:K,'SAGE IMPORT'!A:A,'SLAB-ROWS'!G1169,'SAGE IMPORT'!B:B,'SLAB-ROWS'!H1169,'SAGE IMPORT'!C:C,'SLAB-ROWS'!A1169)</f>
        <v>0</v>
      </c>
      <c r="K1169" s="199">
        <f>SUMIFS('SAGE IMPORT'!Q:Q,'SAGE IMPORT'!A:A,'SLAB-ROWS'!G1169,'SAGE IMPORT'!B:B,'SLAB-ROWS'!H1169,'SAGE IMPORT'!C:C,'SLAB-ROWS'!A1169)</f>
        <v>0</v>
      </c>
      <c r="L1169" s="199" t="s">
        <v>396</v>
      </c>
      <c r="M1169" s="205">
        <f>SUMIFS('SAGE IMPORT'!E:E,'SAGE IMPORT'!A:A,'SLAB-ROWS'!G1169,'SAGE IMPORT'!B:B,'SLAB-ROWS'!H1169,'SAGE IMPORT'!C:C,'SLAB-ROWS'!A1169)</f>
        <v>0</v>
      </c>
      <c r="N1169" s="199" t="s">
        <v>396</v>
      </c>
    </row>
    <row r="1170" spans="1:14" x14ac:dyDescent="0.2">
      <c r="A1170" s="183" t="s">
        <v>98</v>
      </c>
      <c r="B1170" s="184" t="s">
        <v>91</v>
      </c>
      <c r="C1170" s="184"/>
      <c r="D1170" s="185" t="str">
        <f t="shared" si="104"/>
        <v>****</v>
      </c>
      <c r="E1170" s="185">
        <f t="shared" si="105"/>
        <v>0</v>
      </c>
      <c r="F1170" s="185"/>
      <c r="G1170" s="185">
        <f t="shared" si="106"/>
        <v>0</v>
      </c>
      <c r="H1170" s="186">
        <f t="shared" si="107"/>
        <v>0</v>
      </c>
      <c r="I1170" s="197">
        <f>SUMIFS('SAGE IMPORT'!Y:Y,'SAGE IMPORT'!A:A,'SLAB-ROWS'!G1170,'SAGE IMPORT'!B:B,'SLAB-ROWS'!H1170,'SAGE IMPORT'!C:C,'SLAB-ROWS'!A1170)</f>
        <v>0</v>
      </c>
      <c r="J1170" s="198">
        <f>SUMIFS('SAGE IMPORT'!K:K,'SAGE IMPORT'!A:A,'SLAB-ROWS'!G1170,'SAGE IMPORT'!B:B,'SLAB-ROWS'!H1170,'SAGE IMPORT'!C:C,'SLAB-ROWS'!A1170)</f>
        <v>0</v>
      </c>
      <c r="K1170" s="199">
        <f>SUMIFS('SAGE IMPORT'!Q:Q,'SAGE IMPORT'!A:A,'SLAB-ROWS'!G1170,'SAGE IMPORT'!B:B,'SLAB-ROWS'!H1170,'SAGE IMPORT'!C:C,'SLAB-ROWS'!A1170)</f>
        <v>0</v>
      </c>
      <c r="L1170" s="199" t="s">
        <v>393</v>
      </c>
      <c r="M1170" s="205">
        <f>SUMIFS('SAGE IMPORT'!E:E,'SAGE IMPORT'!A:A,'SLAB-ROWS'!G1170,'SAGE IMPORT'!B:B,'SLAB-ROWS'!H1170,'SAGE IMPORT'!C:C,'SLAB-ROWS'!A1170)</f>
        <v>0</v>
      </c>
      <c r="N1170" s="199" t="s">
        <v>393</v>
      </c>
    </row>
    <row r="1171" spans="1:14" x14ac:dyDescent="0.2">
      <c r="A1171" s="183" t="s">
        <v>99</v>
      </c>
      <c r="B1171" s="184" t="s">
        <v>92</v>
      </c>
      <c r="C1171" s="184"/>
      <c r="D1171" s="185" t="str">
        <f t="shared" si="104"/>
        <v>****</v>
      </c>
      <c r="E1171" s="185">
        <f t="shared" si="105"/>
        <v>0</v>
      </c>
      <c r="F1171" s="185"/>
      <c r="G1171" s="185">
        <f t="shared" si="106"/>
        <v>0</v>
      </c>
      <c r="H1171" s="186">
        <f t="shared" si="107"/>
        <v>0</v>
      </c>
      <c r="I1171" s="197">
        <f>SUMIFS('SAGE IMPORT'!Y:Y,'SAGE IMPORT'!A:A,'SLAB-ROWS'!G1171,'SAGE IMPORT'!B:B,'SLAB-ROWS'!H1171,'SAGE IMPORT'!C:C,'SLAB-ROWS'!A1171)</f>
        <v>0</v>
      </c>
      <c r="J1171" s="198">
        <f>SUMIFS('SAGE IMPORT'!K:K,'SAGE IMPORT'!A:A,'SLAB-ROWS'!G1171,'SAGE IMPORT'!B:B,'SLAB-ROWS'!H1171,'SAGE IMPORT'!C:C,'SLAB-ROWS'!A1171)</f>
        <v>0</v>
      </c>
      <c r="K1171" s="199">
        <f>SUMIFS('SAGE IMPORT'!Q:Q,'SAGE IMPORT'!A:A,'SLAB-ROWS'!G1171,'SAGE IMPORT'!B:B,'SLAB-ROWS'!H1171,'SAGE IMPORT'!C:C,'SLAB-ROWS'!A1171)</f>
        <v>0</v>
      </c>
      <c r="L1171" s="199" t="s">
        <v>393</v>
      </c>
      <c r="M1171" s="205">
        <f>SUMIFS('SAGE IMPORT'!E:E,'SAGE IMPORT'!A:A,'SLAB-ROWS'!G1171,'SAGE IMPORT'!B:B,'SLAB-ROWS'!H1171,'SAGE IMPORT'!C:C,'SLAB-ROWS'!A1171)</f>
        <v>0</v>
      </c>
      <c r="N1171" s="199" t="s">
        <v>393</v>
      </c>
    </row>
    <row r="1172" spans="1:14" x14ac:dyDescent="0.2">
      <c r="A1172" s="183" t="s">
        <v>25</v>
      </c>
      <c r="B1172" s="184" t="s">
        <v>59</v>
      </c>
      <c r="C1172" s="184"/>
      <c r="D1172" s="185" t="str">
        <f t="shared" si="104"/>
        <v>****</v>
      </c>
      <c r="E1172" s="185">
        <f t="shared" si="105"/>
        <v>0</v>
      </c>
      <c r="F1172" s="185"/>
      <c r="G1172" s="185">
        <f t="shared" si="106"/>
        <v>0</v>
      </c>
      <c r="H1172" s="186">
        <f t="shared" si="107"/>
        <v>0</v>
      </c>
      <c r="I1172" s="197">
        <f>SUMIFS('SAGE IMPORT'!Y:Y,'SAGE IMPORT'!A:A,'SLAB-ROWS'!G1172,'SAGE IMPORT'!B:B,'SLAB-ROWS'!H1172,'SAGE IMPORT'!C:C,'SLAB-ROWS'!A1172)</f>
        <v>0</v>
      </c>
      <c r="J1172" s="198">
        <f>SUMIFS('SAGE IMPORT'!K:K,'SAGE IMPORT'!A:A,'SLAB-ROWS'!G1172,'SAGE IMPORT'!B:B,'SLAB-ROWS'!H1172,'SAGE IMPORT'!C:C,'SLAB-ROWS'!A1172)</f>
        <v>0</v>
      </c>
      <c r="K1172" s="199">
        <f>SUMIFS('SAGE IMPORT'!Q:Q,'SAGE IMPORT'!A:A,'SLAB-ROWS'!G1172,'SAGE IMPORT'!B:B,'SLAB-ROWS'!H1172,'SAGE IMPORT'!C:C,'SLAB-ROWS'!A1172)</f>
        <v>0</v>
      </c>
      <c r="L1172" s="199" t="s">
        <v>397</v>
      </c>
      <c r="M1172" s="205">
        <f>SUMIFS('SAGE IMPORT'!E:E,'SAGE IMPORT'!A:A,'SLAB-ROWS'!G1172,'SAGE IMPORT'!B:B,'SLAB-ROWS'!H1172,'SAGE IMPORT'!C:C,'SLAB-ROWS'!A1172)</f>
        <v>0</v>
      </c>
      <c r="N1172" s="199" t="s">
        <v>397</v>
      </c>
    </row>
    <row r="1173" spans="1:14" x14ac:dyDescent="0.2">
      <c r="A1173" s="183" t="s">
        <v>26</v>
      </c>
      <c r="B1173" s="184" t="s">
        <v>60</v>
      </c>
      <c r="C1173" s="184"/>
      <c r="D1173" s="185" t="str">
        <f t="shared" si="104"/>
        <v>****</v>
      </c>
      <c r="E1173" s="185">
        <f t="shared" si="105"/>
        <v>0</v>
      </c>
      <c r="F1173" s="185"/>
      <c r="G1173" s="185">
        <f t="shared" si="106"/>
        <v>0</v>
      </c>
      <c r="H1173" s="186">
        <f t="shared" si="107"/>
        <v>0</v>
      </c>
      <c r="I1173" s="197">
        <f>SUMIFS('SAGE IMPORT'!Y:Y,'SAGE IMPORT'!A:A,'SLAB-ROWS'!G1173,'SAGE IMPORT'!B:B,'SLAB-ROWS'!H1173,'SAGE IMPORT'!C:C,'SLAB-ROWS'!A1173)</f>
        <v>0</v>
      </c>
      <c r="J1173" s="198">
        <f>SUMIFS('SAGE IMPORT'!K:K,'SAGE IMPORT'!A:A,'SLAB-ROWS'!G1173,'SAGE IMPORT'!B:B,'SLAB-ROWS'!H1173,'SAGE IMPORT'!C:C,'SLAB-ROWS'!A1173)</f>
        <v>0</v>
      </c>
      <c r="K1173" s="199">
        <f>SUMIFS('SAGE IMPORT'!Q:Q,'SAGE IMPORT'!A:A,'SLAB-ROWS'!G1173,'SAGE IMPORT'!B:B,'SLAB-ROWS'!H1173,'SAGE IMPORT'!C:C,'SLAB-ROWS'!A1173)</f>
        <v>0</v>
      </c>
      <c r="L1173" s="199" t="s">
        <v>354</v>
      </c>
      <c r="M1173" s="205">
        <f>SUMIFS('SAGE IMPORT'!E:E,'SAGE IMPORT'!A:A,'SLAB-ROWS'!G1173,'SAGE IMPORT'!B:B,'SLAB-ROWS'!H1173,'SAGE IMPORT'!C:C,'SLAB-ROWS'!A1173)</f>
        <v>0</v>
      </c>
      <c r="N1173" s="199" t="s">
        <v>354</v>
      </c>
    </row>
    <row r="1174" spans="1:14" x14ac:dyDescent="0.2">
      <c r="A1174" s="183"/>
      <c r="B1174" s="184"/>
      <c r="C1174" s="184"/>
      <c r="D1174" s="185" t="str">
        <f t="shared" si="104"/>
        <v>****</v>
      </c>
      <c r="E1174" s="185">
        <f t="shared" si="105"/>
        <v>0</v>
      </c>
      <c r="F1174" s="185"/>
      <c r="G1174" s="185">
        <f t="shared" si="106"/>
        <v>0</v>
      </c>
      <c r="H1174" s="186">
        <f t="shared" si="107"/>
        <v>0</v>
      </c>
      <c r="I1174" s="197">
        <f>SUMIFS('SAGE IMPORT'!Y:Y,'SAGE IMPORT'!A:A,'SLAB-ROWS'!G1174,'SAGE IMPORT'!B:B,'SLAB-ROWS'!H1174,'SAGE IMPORT'!C:C,'SLAB-ROWS'!A1174)</f>
        <v>0</v>
      </c>
      <c r="J1174" s="198">
        <f>SUMIFS('SAGE IMPORT'!K:K,'SAGE IMPORT'!A:A,'SLAB-ROWS'!G1174,'SAGE IMPORT'!B:B,'SLAB-ROWS'!H1174,'SAGE IMPORT'!C:C,'SLAB-ROWS'!A1174)</f>
        <v>0</v>
      </c>
      <c r="K1174" s="199">
        <f>SUMIFS('SAGE IMPORT'!Q:Q,'SAGE IMPORT'!A:A,'SLAB-ROWS'!G1174,'SAGE IMPORT'!B:B,'SLAB-ROWS'!H1174,'SAGE IMPORT'!C:C,'SLAB-ROWS'!A1174)</f>
        <v>0</v>
      </c>
      <c r="L1174" s="199"/>
      <c r="M1174" s="205">
        <f>SUMIFS('SAGE IMPORT'!E:E,'SAGE IMPORT'!A:A,'SLAB-ROWS'!G1174,'SAGE IMPORT'!B:B,'SLAB-ROWS'!H1174,'SAGE IMPORT'!C:C,'SLAB-ROWS'!A1174)</f>
        <v>0</v>
      </c>
      <c r="N1174" s="199"/>
    </row>
    <row r="1175" spans="1:14" x14ac:dyDescent="0.2">
      <c r="A1175" s="183" t="s">
        <v>27</v>
      </c>
      <c r="B1175" s="184" t="s">
        <v>28</v>
      </c>
      <c r="C1175" s="184"/>
      <c r="D1175" s="185" t="str">
        <f t="shared" si="104"/>
        <v>****</v>
      </c>
      <c r="E1175" s="185">
        <f t="shared" si="105"/>
        <v>0</v>
      </c>
      <c r="F1175" s="185"/>
      <c r="G1175" s="185">
        <f t="shared" si="106"/>
        <v>0</v>
      </c>
      <c r="H1175" s="186">
        <f t="shared" si="107"/>
        <v>0</v>
      </c>
      <c r="I1175" s="197">
        <f>SUMIFS('SAGE IMPORT'!Y:Y,'SAGE IMPORT'!A:A,'SLAB-ROWS'!G1175,'SAGE IMPORT'!B:B,'SLAB-ROWS'!H1175,'SAGE IMPORT'!C:C,'SLAB-ROWS'!A1175)</f>
        <v>0</v>
      </c>
      <c r="J1175" s="198">
        <f>SUMIFS('SAGE IMPORT'!K:K,'SAGE IMPORT'!A:A,'SLAB-ROWS'!G1175,'SAGE IMPORT'!B:B,'SLAB-ROWS'!H1175,'SAGE IMPORT'!C:C,'SLAB-ROWS'!A1175)</f>
        <v>0</v>
      </c>
      <c r="K1175" s="199">
        <f>SUMIFS('SAGE IMPORT'!Q:Q,'SAGE IMPORT'!A:A,'SLAB-ROWS'!G1175,'SAGE IMPORT'!B:B,'SLAB-ROWS'!H1175,'SAGE IMPORT'!C:C,'SLAB-ROWS'!A1175)</f>
        <v>0</v>
      </c>
      <c r="L1175" s="199" t="s">
        <v>391</v>
      </c>
      <c r="M1175" s="205">
        <f>SUMIFS('SAGE IMPORT'!E:E,'SAGE IMPORT'!A:A,'SLAB-ROWS'!G1175,'SAGE IMPORT'!B:B,'SLAB-ROWS'!H1175,'SAGE IMPORT'!C:C,'SLAB-ROWS'!A1175)</f>
        <v>0</v>
      </c>
      <c r="N1175" s="199" t="s">
        <v>391</v>
      </c>
    </row>
    <row r="1176" spans="1:14" x14ac:dyDescent="0.2">
      <c r="A1176" s="183" t="s">
        <v>111</v>
      </c>
      <c r="B1176" s="184" t="s">
        <v>112</v>
      </c>
      <c r="C1176" s="184"/>
      <c r="D1176" s="185" t="str">
        <f t="shared" si="104"/>
        <v>****</v>
      </c>
      <c r="E1176" s="185">
        <f t="shared" si="105"/>
        <v>0</v>
      </c>
      <c r="F1176" s="185"/>
      <c r="G1176" s="185">
        <f t="shared" si="106"/>
        <v>0</v>
      </c>
      <c r="H1176" s="186">
        <f t="shared" si="107"/>
        <v>0</v>
      </c>
      <c r="I1176" s="197">
        <f>SUMIFS('SAGE IMPORT'!Y:Y,'SAGE IMPORT'!A:A,'SLAB-ROWS'!G1176,'SAGE IMPORT'!B:B,'SLAB-ROWS'!H1176,'SAGE IMPORT'!C:C,'SLAB-ROWS'!A1176)</f>
        <v>0</v>
      </c>
      <c r="J1176" s="198">
        <f>SUMIFS('SAGE IMPORT'!K:K,'SAGE IMPORT'!A:A,'SLAB-ROWS'!G1176,'SAGE IMPORT'!B:B,'SLAB-ROWS'!H1176,'SAGE IMPORT'!C:C,'SLAB-ROWS'!A1176)</f>
        <v>0</v>
      </c>
      <c r="K1176" s="199">
        <f>SUMIFS('SAGE IMPORT'!Q:Q,'SAGE IMPORT'!A:A,'SLAB-ROWS'!G1176,'SAGE IMPORT'!B:B,'SLAB-ROWS'!H1176,'SAGE IMPORT'!C:C,'SLAB-ROWS'!A1176)</f>
        <v>0</v>
      </c>
      <c r="L1176" s="199" t="s">
        <v>393</v>
      </c>
      <c r="M1176" s="205">
        <f>SUMIFS('SAGE IMPORT'!E:E,'SAGE IMPORT'!A:A,'SLAB-ROWS'!G1176,'SAGE IMPORT'!B:B,'SLAB-ROWS'!H1176,'SAGE IMPORT'!C:C,'SLAB-ROWS'!A1176)</f>
        <v>0</v>
      </c>
      <c r="N1176" s="199" t="s">
        <v>393</v>
      </c>
    </row>
    <row r="1177" spans="1:14" x14ac:dyDescent="0.2">
      <c r="A1177" s="183" t="s">
        <v>29</v>
      </c>
      <c r="B1177" s="184" t="s">
        <v>30</v>
      </c>
      <c r="C1177" s="184"/>
      <c r="D1177" s="185" t="str">
        <f t="shared" si="104"/>
        <v>****</v>
      </c>
      <c r="E1177" s="185">
        <f t="shared" si="105"/>
        <v>0</v>
      </c>
      <c r="F1177" s="185"/>
      <c r="G1177" s="185">
        <f t="shared" si="106"/>
        <v>0</v>
      </c>
      <c r="H1177" s="186">
        <f t="shared" si="107"/>
        <v>0</v>
      </c>
      <c r="I1177" s="197">
        <f>SUMIFS('SAGE IMPORT'!Y:Y,'SAGE IMPORT'!A:A,'SLAB-ROWS'!G1177,'SAGE IMPORT'!B:B,'SLAB-ROWS'!H1177,'SAGE IMPORT'!C:C,'SLAB-ROWS'!A1177)</f>
        <v>0</v>
      </c>
      <c r="J1177" s="198">
        <f>SUMIFS('SAGE IMPORT'!K:K,'SAGE IMPORT'!A:A,'SLAB-ROWS'!G1177,'SAGE IMPORT'!B:B,'SLAB-ROWS'!H1177,'SAGE IMPORT'!C:C,'SLAB-ROWS'!A1177)</f>
        <v>0</v>
      </c>
      <c r="K1177" s="199">
        <f>SUMIFS('SAGE IMPORT'!Q:Q,'SAGE IMPORT'!A:A,'SLAB-ROWS'!G1177,'SAGE IMPORT'!B:B,'SLAB-ROWS'!H1177,'SAGE IMPORT'!C:C,'SLAB-ROWS'!A1177)</f>
        <v>0</v>
      </c>
      <c r="L1177" s="199" t="s">
        <v>391</v>
      </c>
      <c r="M1177" s="205">
        <f>SUMIFS('SAGE IMPORT'!E:E,'SAGE IMPORT'!A:A,'SLAB-ROWS'!G1177,'SAGE IMPORT'!B:B,'SLAB-ROWS'!H1177,'SAGE IMPORT'!C:C,'SLAB-ROWS'!A1177)</f>
        <v>0</v>
      </c>
      <c r="N1177" s="199" t="s">
        <v>391</v>
      </c>
    </row>
    <row r="1178" spans="1:14" x14ac:dyDescent="0.2">
      <c r="A1178" s="183" t="s">
        <v>31</v>
      </c>
      <c r="B1178" s="184" t="s">
        <v>61</v>
      </c>
      <c r="C1178" s="184"/>
      <c r="D1178" s="185" t="str">
        <f t="shared" si="104"/>
        <v>****</v>
      </c>
      <c r="E1178" s="185">
        <f t="shared" si="105"/>
        <v>0</v>
      </c>
      <c r="F1178" s="185"/>
      <c r="G1178" s="185">
        <f t="shared" si="106"/>
        <v>0</v>
      </c>
      <c r="H1178" s="186">
        <f t="shared" si="107"/>
        <v>0</v>
      </c>
      <c r="I1178" s="197">
        <f>SUMIFS('SAGE IMPORT'!Y:Y,'SAGE IMPORT'!A:A,'SLAB-ROWS'!G1178,'SAGE IMPORT'!B:B,'SLAB-ROWS'!H1178,'SAGE IMPORT'!C:C,'SLAB-ROWS'!A1178)</f>
        <v>0</v>
      </c>
      <c r="J1178" s="198">
        <f>SUMIFS('SAGE IMPORT'!K:K,'SAGE IMPORT'!A:A,'SLAB-ROWS'!G1178,'SAGE IMPORT'!B:B,'SLAB-ROWS'!H1178,'SAGE IMPORT'!C:C,'SLAB-ROWS'!A1178)</f>
        <v>0</v>
      </c>
      <c r="K1178" s="199">
        <f>SUMIFS('SAGE IMPORT'!Q:Q,'SAGE IMPORT'!A:A,'SLAB-ROWS'!G1178,'SAGE IMPORT'!B:B,'SLAB-ROWS'!H1178,'SAGE IMPORT'!C:C,'SLAB-ROWS'!A1178)</f>
        <v>0</v>
      </c>
      <c r="L1178" s="199" t="s">
        <v>354</v>
      </c>
      <c r="M1178" s="205">
        <f>SUMIFS('SAGE IMPORT'!E:E,'SAGE IMPORT'!A:A,'SLAB-ROWS'!G1178,'SAGE IMPORT'!B:B,'SLAB-ROWS'!H1178,'SAGE IMPORT'!C:C,'SLAB-ROWS'!A1178)</f>
        <v>0</v>
      </c>
      <c r="N1178" s="199" t="s">
        <v>354</v>
      </c>
    </row>
    <row r="1179" spans="1:14" x14ac:dyDescent="0.2">
      <c r="A1179" s="183" t="s">
        <v>34</v>
      </c>
      <c r="B1179" s="184" t="s">
        <v>35</v>
      </c>
      <c r="C1179" s="184"/>
      <c r="D1179" s="185" t="str">
        <f t="shared" si="104"/>
        <v>****</v>
      </c>
      <c r="E1179" s="185">
        <f t="shared" si="105"/>
        <v>0</v>
      </c>
      <c r="F1179" s="185"/>
      <c r="G1179" s="185">
        <f t="shared" si="106"/>
        <v>0</v>
      </c>
      <c r="H1179" s="186">
        <f t="shared" si="107"/>
        <v>0</v>
      </c>
      <c r="I1179" s="197">
        <f>SUMIFS('SAGE IMPORT'!Y:Y,'SAGE IMPORT'!A:A,'SLAB-ROWS'!G1179,'SAGE IMPORT'!B:B,'SLAB-ROWS'!H1179,'SAGE IMPORT'!C:C,'SLAB-ROWS'!A1179)</f>
        <v>0</v>
      </c>
      <c r="J1179" s="198">
        <f>SUMIFS('SAGE IMPORT'!K:K,'SAGE IMPORT'!A:A,'SLAB-ROWS'!G1179,'SAGE IMPORT'!B:B,'SLAB-ROWS'!H1179,'SAGE IMPORT'!C:C,'SLAB-ROWS'!A1179)</f>
        <v>0</v>
      </c>
      <c r="K1179" s="199">
        <f>SUMIFS('SAGE IMPORT'!Q:Q,'SAGE IMPORT'!A:A,'SLAB-ROWS'!G1179,'SAGE IMPORT'!B:B,'SLAB-ROWS'!H1179,'SAGE IMPORT'!C:C,'SLAB-ROWS'!A1179)</f>
        <v>0</v>
      </c>
      <c r="L1179" s="199" t="s">
        <v>354</v>
      </c>
      <c r="M1179" s="205">
        <f>SUMIFS('SAGE IMPORT'!E:E,'SAGE IMPORT'!A:A,'SLAB-ROWS'!G1179,'SAGE IMPORT'!B:B,'SLAB-ROWS'!H1179,'SAGE IMPORT'!C:C,'SLAB-ROWS'!A1179)</f>
        <v>0</v>
      </c>
      <c r="N1179" s="199" t="s">
        <v>354</v>
      </c>
    </row>
    <row r="1180" spans="1:14" x14ac:dyDescent="0.2">
      <c r="A1180" s="183" t="s">
        <v>36</v>
      </c>
      <c r="B1180" s="184" t="s">
        <v>113</v>
      </c>
      <c r="C1180" s="184"/>
      <c r="D1180" s="185" t="str">
        <f t="shared" si="104"/>
        <v>****</v>
      </c>
      <c r="E1180" s="185">
        <f t="shared" si="105"/>
        <v>0</v>
      </c>
      <c r="F1180" s="185"/>
      <c r="G1180" s="185">
        <f t="shared" si="106"/>
        <v>0</v>
      </c>
      <c r="H1180" s="186">
        <f t="shared" si="107"/>
        <v>0</v>
      </c>
      <c r="I1180" s="197">
        <f>SUMIFS('SAGE IMPORT'!Y:Y,'SAGE IMPORT'!A:A,'SLAB-ROWS'!G1180,'SAGE IMPORT'!B:B,'SLAB-ROWS'!H1180,'SAGE IMPORT'!C:C,'SLAB-ROWS'!A1180)</f>
        <v>0</v>
      </c>
      <c r="J1180" s="198">
        <f>SUMIFS('SAGE IMPORT'!K:K,'SAGE IMPORT'!A:A,'SLAB-ROWS'!G1180,'SAGE IMPORT'!B:B,'SLAB-ROWS'!H1180,'SAGE IMPORT'!C:C,'SLAB-ROWS'!A1180)</f>
        <v>0</v>
      </c>
      <c r="K1180" s="199">
        <f>SUMIFS('SAGE IMPORT'!Q:Q,'SAGE IMPORT'!A:A,'SLAB-ROWS'!G1180,'SAGE IMPORT'!B:B,'SLAB-ROWS'!H1180,'SAGE IMPORT'!C:C,'SLAB-ROWS'!A1180)</f>
        <v>0</v>
      </c>
      <c r="L1180" s="199" t="s">
        <v>393</v>
      </c>
      <c r="M1180" s="205">
        <f>SUMIFS('SAGE IMPORT'!E:E,'SAGE IMPORT'!A:A,'SLAB-ROWS'!G1180,'SAGE IMPORT'!B:B,'SLAB-ROWS'!H1180,'SAGE IMPORT'!C:C,'SLAB-ROWS'!A1180)</f>
        <v>0</v>
      </c>
      <c r="N1180" s="199" t="s">
        <v>393</v>
      </c>
    </row>
    <row r="1181" spans="1:14" x14ac:dyDescent="0.2">
      <c r="A1181" s="183" t="s">
        <v>57</v>
      </c>
      <c r="B1181" s="184" t="s">
        <v>71</v>
      </c>
      <c r="C1181" s="184"/>
      <c r="D1181" s="185" t="str">
        <f t="shared" si="104"/>
        <v>****</v>
      </c>
      <c r="E1181" s="185">
        <f t="shared" si="105"/>
        <v>0</v>
      </c>
      <c r="F1181" s="185"/>
      <c r="G1181" s="185">
        <f t="shared" si="106"/>
        <v>0</v>
      </c>
      <c r="H1181" s="186">
        <f t="shared" si="107"/>
        <v>0</v>
      </c>
      <c r="I1181" s="197">
        <f>SUMIFS('SAGE IMPORT'!Y:Y,'SAGE IMPORT'!A:A,'SLAB-ROWS'!G1181,'SAGE IMPORT'!B:B,'SLAB-ROWS'!H1181,'SAGE IMPORT'!C:C,'SLAB-ROWS'!A1181)</f>
        <v>0</v>
      </c>
      <c r="J1181" s="198">
        <f>SUMIFS('SAGE IMPORT'!K:K,'SAGE IMPORT'!A:A,'SLAB-ROWS'!G1181,'SAGE IMPORT'!B:B,'SLAB-ROWS'!H1181,'SAGE IMPORT'!C:C,'SLAB-ROWS'!A1181)</f>
        <v>0</v>
      </c>
      <c r="K1181" s="199">
        <f>SUMIFS('SAGE IMPORT'!Q:Q,'SAGE IMPORT'!A:A,'SLAB-ROWS'!G1181,'SAGE IMPORT'!B:B,'SLAB-ROWS'!H1181,'SAGE IMPORT'!C:C,'SLAB-ROWS'!A1181)</f>
        <v>0</v>
      </c>
      <c r="L1181" s="199" t="s">
        <v>397</v>
      </c>
      <c r="M1181" s="205">
        <f>SUMIFS('SAGE IMPORT'!E:E,'SAGE IMPORT'!A:A,'SLAB-ROWS'!G1181,'SAGE IMPORT'!B:B,'SLAB-ROWS'!H1181,'SAGE IMPORT'!C:C,'SLAB-ROWS'!A1181)</f>
        <v>0</v>
      </c>
      <c r="N1181" s="199" t="s">
        <v>397</v>
      </c>
    </row>
    <row r="1182" spans="1:14" x14ac:dyDescent="0.2">
      <c r="A1182" s="183" t="s">
        <v>32</v>
      </c>
      <c r="B1182" s="184" t="s">
        <v>62</v>
      </c>
      <c r="C1182" s="184"/>
      <c r="D1182" s="185" t="str">
        <f t="shared" si="104"/>
        <v>****</v>
      </c>
      <c r="E1182" s="185">
        <f t="shared" si="105"/>
        <v>0</v>
      </c>
      <c r="F1182" s="185"/>
      <c r="G1182" s="185">
        <f t="shared" si="106"/>
        <v>0</v>
      </c>
      <c r="H1182" s="186">
        <f t="shared" si="107"/>
        <v>0</v>
      </c>
      <c r="I1182" s="197">
        <f>SUMIFS('SAGE IMPORT'!Y:Y,'SAGE IMPORT'!A:A,'SLAB-ROWS'!G1182,'SAGE IMPORT'!B:B,'SLAB-ROWS'!H1182,'SAGE IMPORT'!C:C,'SLAB-ROWS'!A1182)</f>
        <v>0</v>
      </c>
      <c r="J1182" s="198">
        <f>SUMIFS('SAGE IMPORT'!K:K,'SAGE IMPORT'!A:A,'SLAB-ROWS'!G1182,'SAGE IMPORT'!B:B,'SLAB-ROWS'!H1182,'SAGE IMPORT'!C:C,'SLAB-ROWS'!A1182)</f>
        <v>0</v>
      </c>
      <c r="K1182" s="199">
        <f>SUMIFS('SAGE IMPORT'!Q:Q,'SAGE IMPORT'!A:A,'SLAB-ROWS'!G1182,'SAGE IMPORT'!B:B,'SLAB-ROWS'!H1182,'SAGE IMPORT'!C:C,'SLAB-ROWS'!A1182)</f>
        <v>0</v>
      </c>
      <c r="L1182" s="199" t="s">
        <v>397</v>
      </c>
      <c r="M1182" s="205">
        <f>SUMIFS('SAGE IMPORT'!E:E,'SAGE IMPORT'!A:A,'SLAB-ROWS'!G1182,'SAGE IMPORT'!B:B,'SLAB-ROWS'!H1182,'SAGE IMPORT'!C:C,'SLAB-ROWS'!A1182)</f>
        <v>0</v>
      </c>
      <c r="N1182" s="199" t="s">
        <v>397</v>
      </c>
    </row>
    <row r="1183" spans="1:14" x14ac:dyDescent="0.2">
      <c r="A1183" s="183" t="s">
        <v>33</v>
      </c>
      <c r="B1183" s="184" t="s">
        <v>63</v>
      </c>
      <c r="C1183" s="184"/>
      <c r="D1183" s="185" t="str">
        <f t="shared" si="104"/>
        <v>****</v>
      </c>
      <c r="E1183" s="185">
        <f t="shared" si="105"/>
        <v>0</v>
      </c>
      <c r="F1183" s="185"/>
      <c r="G1183" s="185">
        <f t="shared" si="106"/>
        <v>0</v>
      </c>
      <c r="H1183" s="186">
        <f t="shared" si="107"/>
        <v>0</v>
      </c>
      <c r="I1183" s="197">
        <f>SUMIFS('SAGE IMPORT'!Y:Y,'SAGE IMPORT'!A:A,'SLAB-ROWS'!G1183,'SAGE IMPORT'!B:B,'SLAB-ROWS'!H1183,'SAGE IMPORT'!C:C,'SLAB-ROWS'!A1183)</f>
        <v>0</v>
      </c>
      <c r="J1183" s="198">
        <f>SUMIFS('SAGE IMPORT'!K:K,'SAGE IMPORT'!A:A,'SLAB-ROWS'!G1183,'SAGE IMPORT'!B:B,'SLAB-ROWS'!H1183,'SAGE IMPORT'!C:C,'SLAB-ROWS'!A1183)</f>
        <v>0</v>
      </c>
      <c r="K1183" s="199">
        <f>SUMIFS('SAGE IMPORT'!Q:Q,'SAGE IMPORT'!A:A,'SLAB-ROWS'!G1183,'SAGE IMPORT'!B:B,'SLAB-ROWS'!H1183,'SAGE IMPORT'!C:C,'SLAB-ROWS'!A1183)</f>
        <v>0</v>
      </c>
      <c r="L1183" s="199" t="s">
        <v>397</v>
      </c>
      <c r="M1183" s="205">
        <f>SUMIFS('SAGE IMPORT'!E:E,'SAGE IMPORT'!A:A,'SLAB-ROWS'!G1183,'SAGE IMPORT'!B:B,'SLAB-ROWS'!H1183,'SAGE IMPORT'!C:C,'SLAB-ROWS'!A1183)</f>
        <v>0</v>
      </c>
      <c r="N1183" s="199" t="s">
        <v>397</v>
      </c>
    </row>
    <row r="1184" spans="1:14" x14ac:dyDescent="0.2">
      <c r="A1184" s="183" t="s">
        <v>73</v>
      </c>
      <c r="B1184" s="184" t="s">
        <v>72</v>
      </c>
      <c r="C1184" s="184"/>
      <c r="D1184" s="185" t="str">
        <f t="shared" si="104"/>
        <v>****</v>
      </c>
      <c r="E1184" s="185">
        <f t="shared" si="105"/>
        <v>0</v>
      </c>
      <c r="F1184" s="185"/>
      <c r="G1184" s="185">
        <f t="shared" si="106"/>
        <v>0</v>
      </c>
      <c r="H1184" s="186">
        <f t="shared" si="107"/>
        <v>0</v>
      </c>
      <c r="I1184" s="197">
        <f>SUMIFS('SAGE IMPORT'!Y:Y,'SAGE IMPORT'!A:A,'SLAB-ROWS'!G1184,'SAGE IMPORT'!B:B,'SLAB-ROWS'!H1184,'SAGE IMPORT'!C:C,'SLAB-ROWS'!A1184)</f>
        <v>0</v>
      </c>
      <c r="J1184" s="198">
        <f>SUMIFS('SAGE IMPORT'!K:K,'SAGE IMPORT'!A:A,'SLAB-ROWS'!G1184,'SAGE IMPORT'!B:B,'SLAB-ROWS'!H1184,'SAGE IMPORT'!C:C,'SLAB-ROWS'!A1184)</f>
        <v>0</v>
      </c>
      <c r="K1184" s="199">
        <f>SUMIFS('SAGE IMPORT'!Q:Q,'SAGE IMPORT'!A:A,'SLAB-ROWS'!G1184,'SAGE IMPORT'!B:B,'SLAB-ROWS'!H1184,'SAGE IMPORT'!C:C,'SLAB-ROWS'!A1184)</f>
        <v>0</v>
      </c>
      <c r="L1184" s="199" t="s">
        <v>397</v>
      </c>
      <c r="M1184" s="205">
        <f>SUMIFS('SAGE IMPORT'!E:E,'SAGE IMPORT'!A:A,'SLAB-ROWS'!G1184,'SAGE IMPORT'!B:B,'SLAB-ROWS'!H1184,'SAGE IMPORT'!C:C,'SLAB-ROWS'!A1184)</f>
        <v>0</v>
      </c>
      <c r="N1184" s="199" t="s">
        <v>397</v>
      </c>
    </row>
    <row r="1185" spans="1:14" x14ac:dyDescent="0.2">
      <c r="A1185" s="183" t="s">
        <v>114</v>
      </c>
      <c r="B1185" s="184" t="s">
        <v>115</v>
      </c>
      <c r="C1185" s="184"/>
      <c r="D1185" s="185" t="str">
        <f t="shared" si="104"/>
        <v>****</v>
      </c>
      <c r="E1185" s="185">
        <f t="shared" si="105"/>
        <v>0</v>
      </c>
      <c r="F1185" s="185"/>
      <c r="G1185" s="185">
        <f t="shared" si="106"/>
        <v>0</v>
      </c>
      <c r="H1185" s="186">
        <f t="shared" si="107"/>
        <v>0</v>
      </c>
      <c r="I1185" s="197">
        <f>SUMIFS('SAGE IMPORT'!Y:Y,'SAGE IMPORT'!A:A,'SLAB-ROWS'!G1185,'SAGE IMPORT'!B:B,'SLAB-ROWS'!H1185,'SAGE IMPORT'!C:C,'SLAB-ROWS'!A1185)</f>
        <v>0</v>
      </c>
      <c r="J1185" s="198">
        <f>SUMIFS('SAGE IMPORT'!K:K,'SAGE IMPORT'!A:A,'SLAB-ROWS'!G1185,'SAGE IMPORT'!B:B,'SLAB-ROWS'!H1185,'SAGE IMPORT'!C:C,'SLAB-ROWS'!A1185)</f>
        <v>0</v>
      </c>
      <c r="K1185" s="199">
        <f>SUMIFS('SAGE IMPORT'!Q:Q,'SAGE IMPORT'!A:A,'SLAB-ROWS'!G1185,'SAGE IMPORT'!B:B,'SLAB-ROWS'!H1185,'SAGE IMPORT'!C:C,'SLAB-ROWS'!A1185)</f>
        <v>0</v>
      </c>
      <c r="L1185" s="199" t="s">
        <v>397</v>
      </c>
      <c r="M1185" s="205">
        <f>SUMIFS('SAGE IMPORT'!E:E,'SAGE IMPORT'!A:A,'SLAB-ROWS'!G1185,'SAGE IMPORT'!B:B,'SLAB-ROWS'!H1185,'SAGE IMPORT'!C:C,'SLAB-ROWS'!A1185)</f>
        <v>0</v>
      </c>
      <c r="N1185" s="199" t="s">
        <v>397</v>
      </c>
    </row>
    <row r="1186" spans="1:14" x14ac:dyDescent="0.2">
      <c r="A1186" s="183" t="s">
        <v>37</v>
      </c>
      <c r="B1186" s="184" t="s">
        <v>64</v>
      </c>
      <c r="C1186" s="184"/>
      <c r="D1186" s="185" t="str">
        <f t="shared" si="104"/>
        <v>****</v>
      </c>
      <c r="E1186" s="185">
        <f t="shared" si="105"/>
        <v>0</v>
      </c>
      <c r="F1186" s="185"/>
      <c r="G1186" s="185">
        <f t="shared" si="106"/>
        <v>0</v>
      </c>
      <c r="H1186" s="186">
        <f t="shared" si="107"/>
        <v>0</v>
      </c>
      <c r="I1186" s="197">
        <f>SUMIFS('SAGE IMPORT'!Y:Y,'SAGE IMPORT'!A:A,'SLAB-ROWS'!G1186,'SAGE IMPORT'!B:B,'SLAB-ROWS'!H1186,'SAGE IMPORT'!C:C,'SLAB-ROWS'!A1186)</f>
        <v>0</v>
      </c>
      <c r="J1186" s="198">
        <f>SUMIFS('SAGE IMPORT'!K:K,'SAGE IMPORT'!A:A,'SLAB-ROWS'!G1186,'SAGE IMPORT'!B:B,'SLAB-ROWS'!H1186,'SAGE IMPORT'!C:C,'SLAB-ROWS'!A1186)</f>
        <v>0</v>
      </c>
      <c r="K1186" s="199">
        <f>SUMIFS('SAGE IMPORT'!Q:Q,'SAGE IMPORT'!A:A,'SLAB-ROWS'!G1186,'SAGE IMPORT'!B:B,'SLAB-ROWS'!H1186,'SAGE IMPORT'!C:C,'SLAB-ROWS'!A1186)</f>
        <v>0</v>
      </c>
      <c r="L1186" s="199" t="s">
        <v>393</v>
      </c>
      <c r="M1186" s="205">
        <f>SUMIFS('SAGE IMPORT'!E:E,'SAGE IMPORT'!A:A,'SLAB-ROWS'!G1186,'SAGE IMPORT'!B:B,'SLAB-ROWS'!H1186,'SAGE IMPORT'!C:C,'SLAB-ROWS'!A1186)</f>
        <v>0</v>
      </c>
      <c r="N1186" s="199" t="s">
        <v>393</v>
      </c>
    </row>
    <row r="1187" spans="1:14" x14ac:dyDescent="0.2">
      <c r="A1187" s="183" t="s">
        <v>38</v>
      </c>
      <c r="B1187" s="184" t="s">
        <v>116</v>
      </c>
      <c r="C1187" s="184"/>
      <c r="D1187" s="185" t="str">
        <f t="shared" si="104"/>
        <v>****</v>
      </c>
      <c r="E1187" s="185">
        <f t="shared" si="105"/>
        <v>0</v>
      </c>
      <c r="F1187" s="185"/>
      <c r="G1187" s="185">
        <f t="shared" si="106"/>
        <v>0</v>
      </c>
      <c r="H1187" s="186">
        <f t="shared" si="107"/>
        <v>0</v>
      </c>
      <c r="I1187" s="197">
        <f>SUMIFS('SAGE IMPORT'!Y:Y,'SAGE IMPORT'!A:A,'SLAB-ROWS'!G1187,'SAGE IMPORT'!B:B,'SLAB-ROWS'!H1187,'SAGE IMPORT'!C:C,'SLAB-ROWS'!A1187)</f>
        <v>0</v>
      </c>
      <c r="J1187" s="198">
        <f>SUMIFS('SAGE IMPORT'!K:K,'SAGE IMPORT'!A:A,'SLAB-ROWS'!G1187,'SAGE IMPORT'!B:B,'SLAB-ROWS'!H1187,'SAGE IMPORT'!C:C,'SLAB-ROWS'!A1187)</f>
        <v>0</v>
      </c>
      <c r="K1187" s="199">
        <f>SUMIFS('SAGE IMPORT'!Q:Q,'SAGE IMPORT'!A:A,'SLAB-ROWS'!G1187,'SAGE IMPORT'!B:B,'SLAB-ROWS'!H1187,'SAGE IMPORT'!C:C,'SLAB-ROWS'!A1187)</f>
        <v>0</v>
      </c>
      <c r="L1187" s="199" t="s">
        <v>393</v>
      </c>
      <c r="M1187" s="205">
        <f>SUMIFS('SAGE IMPORT'!E:E,'SAGE IMPORT'!A:A,'SLAB-ROWS'!G1187,'SAGE IMPORT'!B:B,'SLAB-ROWS'!H1187,'SAGE IMPORT'!C:C,'SLAB-ROWS'!A1187)</f>
        <v>0</v>
      </c>
      <c r="N1187" s="199" t="s">
        <v>393</v>
      </c>
    </row>
    <row r="1188" spans="1:14" x14ac:dyDescent="0.2">
      <c r="A1188" s="183" t="s">
        <v>117</v>
      </c>
      <c r="B1188" s="184" t="s">
        <v>118</v>
      </c>
      <c r="C1188" s="184"/>
      <c r="D1188" s="185" t="str">
        <f t="shared" si="104"/>
        <v>****</v>
      </c>
      <c r="E1188" s="185">
        <f t="shared" si="105"/>
        <v>0</v>
      </c>
      <c r="F1188" s="185"/>
      <c r="G1188" s="185">
        <f t="shared" si="106"/>
        <v>0</v>
      </c>
      <c r="H1188" s="186">
        <f t="shared" si="107"/>
        <v>0</v>
      </c>
      <c r="I1188" s="197">
        <f>SUMIFS('SAGE IMPORT'!Y:Y,'SAGE IMPORT'!A:A,'SLAB-ROWS'!G1188,'SAGE IMPORT'!B:B,'SLAB-ROWS'!H1188,'SAGE IMPORT'!C:C,'SLAB-ROWS'!A1188)</f>
        <v>0</v>
      </c>
      <c r="J1188" s="198">
        <f>SUMIFS('SAGE IMPORT'!K:K,'SAGE IMPORT'!A:A,'SLAB-ROWS'!G1188,'SAGE IMPORT'!B:B,'SLAB-ROWS'!H1188,'SAGE IMPORT'!C:C,'SLAB-ROWS'!A1188)</f>
        <v>0</v>
      </c>
      <c r="K1188" s="199">
        <f>SUMIFS('SAGE IMPORT'!Q:Q,'SAGE IMPORT'!A:A,'SLAB-ROWS'!G1188,'SAGE IMPORT'!B:B,'SLAB-ROWS'!H1188,'SAGE IMPORT'!C:C,'SLAB-ROWS'!A1188)</f>
        <v>0</v>
      </c>
      <c r="L1188" s="199" t="s">
        <v>393</v>
      </c>
      <c r="M1188" s="205">
        <f>SUMIFS('SAGE IMPORT'!E:E,'SAGE IMPORT'!A:A,'SLAB-ROWS'!G1188,'SAGE IMPORT'!B:B,'SLAB-ROWS'!H1188,'SAGE IMPORT'!C:C,'SLAB-ROWS'!A1188)</f>
        <v>0</v>
      </c>
      <c r="N1188" s="199" t="s">
        <v>393</v>
      </c>
    </row>
    <row r="1189" spans="1:14" x14ac:dyDescent="0.2">
      <c r="A1189" s="183" t="s">
        <v>119</v>
      </c>
      <c r="B1189" s="184" t="s">
        <v>120</v>
      </c>
      <c r="C1189" s="184"/>
      <c r="D1189" s="185" t="str">
        <f t="shared" si="104"/>
        <v>****</v>
      </c>
      <c r="E1189" s="185">
        <f t="shared" si="105"/>
        <v>0</v>
      </c>
      <c r="F1189" s="185"/>
      <c r="G1189" s="185">
        <f t="shared" si="106"/>
        <v>0</v>
      </c>
      <c r="H1189" s="186">
        <f t="shared" si="107"/>
        <v>0</v>
      </c>
      <c r="I1189" s="197">
        <f>SUMIFS('SAGE IMPORT'!Y:Y,'SAGE IMPORT'!A:A,'SLAB-ROWS'!G1189,'SAGE IMPORT'!B:B,'SLAB-ROWS'!H1189,'SAGE IMPORT'!C:C,'SLAB-ROWS'!A1189)</f>
        <v>0</v>
      </c>
      <c r="J1189" s="198">
        <f>SUMIFS('SAGE IMPORT'!K:K,'SAGE IMPORT'!A:A,'SLAB-ROWS'!G1189,'SAGE IMPORT'!B:B,'SLAB-ROWS'!H1189,'SAGE IMPORT'!C:C,'SLAB-ROWS'!A1189)</f>
        <v>0</v>
      </c>
      <c r="K1189" s="199">
        <f>SUMIFS('SAGE IMPORT'!Q:Q,'SAGE IMPORT'!A:A,'SLAB-ROWS'!G1189,'SAGE IMPORT'!B:B,'SLAB-ROWS'!H1189,'SAGE IMPORT'!C:C,'SLAB-ROWS'!A1189)</f>
        <v>0</v>
      </c>
      <c r="L1189" s="199" t="s">
        <v>393</v>
      </c>
      <c r="M1189" s="205">
        <f>SUMIFS('SAGE IMPORT'!E:E,'SAGE IMPORT'!A:A,'SLAB-ROWS'!G1189,'SAGE IMPORT'!B:B,'SLAB-ROWS'!H1189,'SAGE IMPORT'!C:C,'SLAB-ROWS'!A1189)</f>
        <v>0</v>
      </c>
      <c r="N1189" s="199" t="s">
        <v>393</v>
      </c>
    </row>
    <row r="1190" spans="1:14" x14ac:dyDescent="0.2">
      <c r="A1190" s="183"/>
      <c r="B1190" s="184"/>
      <c r="C1190" s="184"/>
      <c r="D1190" s="185" t="str">
        <f t="shared" si="104"/>
        <v>****</v>
      </c>
      <c r="E1190" s="185">
        <f t="shared" si="105"/>
        <v>0</v>
      </c>
      <c r="F1190" s="185"/>
      <c r="G1190" s="185">
        <f t="shared" si="106"/>
        <v>0</v>
      </c>
      <c r="H1190" s="186">
        <f t="shared" si="107"/>
        <v>0</v>
      </c>
      <c r="I1190" s="197">
        <f>SUMIFS('SAGE IMPORT'!Y:Y,'SAGE IMPORT'!A:A,'SLAB-ROWS'!G1190,'SAGE IMPORT'!B:B,'SLAB-ROWS'!H1190,'SAGE IMPORT'!C:C,'SLAB-ROWS'!A1190)</f>
        <v>0</v>
      </c>
      <c r="J1190" s="198">
        <f>SUMIFS('SAGE IMPORT'!K:K,'SAGE IMPORT'!A:A,'SLAB-ROWS'!G1190,'SAGE IMPORT'!B:B,'SLAB-ROWS'!H1190,'SAGE IMPORT'!C:C,'SLAB-ROWS'!A1190)</f>
        <v>0</v>
      </c>
      <c r="K1190" s="199">
        <f>SUMIFS('SAGE IMPORT'!Q:Q,'SAGE IMPORT'!A:A,'SLAB-ROWS'!G1190,'SAGE IMPORT'!B:B,'SLAB-ROWS'!H1190,'SAGE IMPORT'!C:C,'SLAB-ROWS'!A1190)</f>
        <v>0</v>
      </c>
      <c r="L1190" s="199"/>
      <c r="M1190" s="205">
        <f>SUMIFS('SAGE IMPORT'!E:E,'SAGE IMPORT'!A:A,'SLAB-ROWS'!G1190,'SAGE IMPORT'!B:B,'SLAB-ROWS'!H1190,'SAGE IMPORT'!C:C,'SLAB-ROWS'!A1190)</f>
        <v>0</v>
      </c>
      <c r="N1190" s="199"/>
    </row>
    <row r="1191" spans="1:14" x14ac:dyDescent="0.2">
      <c r="A1191" s="183" t="s">
        <v>124</v>
      </c>
      <c r="B1191" s="184" t="s">
        <v>125</v>
      </c>
      <c r="C1191" s="184"/>
      <c r="D1191" s="185" t="str">
        <f t="shared" si="104"/>
        <v>****</v>
      </c>
      <c r="E1191" s="185">
        <f t="shared" si="105"/>
        <v>0</v>
      </c>
      <c r="F1191" s="185"/>
      <c r="G1191" s="185">
        <f t="shared" si="106"/>
        <v>0</v>
      </c>
      <c r="H1191" s="186">
        <f t="shared" si="107"/>
        <v>0</v>
      </c>
      <c r="I1191" s="197">
        <f>SUMIFS('SAGE IMPORT'!Y:Y,'SAGE IMPORT'!A:A,'SLAB-ROWS'!G1191,'SAGE IMPORT'!B:B,'SLAB-ROWS'!H1191,'SAGE IMPORT'!C:C,'SLAB-ROWS'!A1191)</f>
        <v>0</v>
      </c>
      <c r="J1191" s="198">
        <f>SUMIFS('SAGE IMPORT'!K:K,'SAGE IMPORT'!A:A,'SLAB-ROWS'!G1191,'SAGE IMPORT'!B:B,'SLAB-ROWS'!H1191,'SAGE IMPORT'!C:C,'SLAB-ROWS'!A1191)</f>
        <v>0</v>
      </c>
      <c r="K1191" s="199">
        <f>SUMIFS('SAGE IMPORT'!Q:Q,'SAGE IMPORT'!A:A,'SLAB-ROWS'!G1191,'SAGE IMPORT'!B:B,'SLAB-ROWS'!H1191,'SAGE IMPORT'!C:C,'SLAB-ROWS'!A1191)</f>
        <v>0</v>
      </c>
      <c r="L1191" s="199" t="s">
        <v>354</v>
      </c>
      <c r="M1191" s="205">
        <f>SUMIFS('SAGE IMPORT'!E:E,'SAGE IMPORT'!A:A,'SLAB-ROWS'!G1191,'SAGE IMPORT'!B:B,'SLAB-ROWS'!H1191,'SAGE IMPORT'!C:C,'SLAB-ROWS'!A1191)</f>
        <v>0</v>
      </c>
      <c r="N1191" s="199" t="s">
        <v>354</v>
      </c>
    </row>
    <row r="1192" spans="1:14" x14ac:dyDescent="0.2">
      <c r="A1192" s="183" t="s">
        <v>121</v>
      </c>
      <c r="B1192" s="184" t="s">
        <v>126</v>
      </c>
      <c r="C1192" s="184"/>
      <c r="D1192" s="185" t="str">
        <f t="shared" si="104"/>
        <v>****</v>
      </c>
      <c r="E1192" s="185">
        <f t="shared" si="105"/>
        <v>0</v>
      </c>
      <c r="F1192" s="185"/>
      <c r="G1192" s="185">
        <f t="shared" si="106"/>
        <v>0</v>
      </c>
      <c r="H1192" s="186">
        <f t="shared" si="107"/>
        <v>0</v>
      </c>
      <c r="I1192" s="197">
        <f>SUMIFS('SAGE IMPORT'!Y:Y,'SAGE IMPORT'!A:A,'SLAB-ROWS'!G1192,'SAGE IMPORT'!B:B,'SLAB-ROWS'!H1192,'SAGE IMPORT'!C:C,'SLAB-ROWS'!A1192)</f>
        <v>0</v>
      </c>
      <c r="J1192" s="198">
        <f>SUMIFS('SAGE IMPORT'!K:K,'SAGE IMPORT'!A:A,'SLAB-ROWS'!G1192,'SAGE IMPORT'!B:B,'SLAB-ROWS'!H1192,'SAGE IMPORT'!C:C,'SLAB-ROWS'!A1192)</f>
        <v>0</v>
      </c>
      <c r="K1192" s="199">
        <f>SUMIFS('SAGE IMPORT'!Q:Q,'SAGE IMPORT'!A:A,'SLAB-ROWS'!G1192,'SAGE IMPORT'!B:B,'SLAB-ROWS'!H1192,'SAGE IMPORT'!C:C,'SLAB-ROWS'!A1192)</f>
        <v>0</v>
      </c>
      <c r="L1192" s="199" t="s">
        <v>396</v>
      </c>
      <c r="M1192" s="205">
        <f>SUMIFS('SAGE IMPORT'!E:E,'SAGE IMPORT'!A:A,'SLAB-ROWS'!G1192,'SAGE IMPORT'!B:B,'SLAB-ROWS'!H1192,'SAGE IMPORT'!C:C,'SLAB-ROWS'!A1192)</f>
        <v>0</v>
      </c>
      <c r="N1192" s="199" t="s">
        <v>396</v>
      </c>
    </row>
    <row r="1193" spans="1:14" x14ac:dyDescent="0.2">
      <c r="A1193" s="183" t="s">
        <v>122</v>
      </c>
      <c r="B1193" s="184" t="s">
        <v>127</v>
      </c>
      <c r="C1193" s="184"/>
      <c r="D1193" s="185" t="str">
        <f t="shared" si="104"/>
        <v>****</v>
      </c>
      <c r="E1193" s="185">
        <f t="shared" si="105"/>
        <v>0</v>
      </c>
      <c r="F1193" s="185"/>
      <c r="G1193" s="185">
        <f t="shared" si="106"/>
        <v>0</v>
      </c>
      <c r="H1193" s="186">
        <f t="shared" si="107"/>
        <v>0</v>
      </c>
      <c r="I1193" s="197">
        <f>SUMIFS('SAGE IMPORT'!Y:Y,'SAGE IMPORT'!A:A,'SLAB-ROWS'!G1193,'SAGE IMPORT'!B:B,'SLAB-ROWS'!H1193,'SAGE IMPORT'!C:C,'SLAB-ROWS'!A1193)</f>
        <v>0</v>
      </c>
      <c r="J1193" s="198">
        <f>SUMIFS('SAGE IMPORT'!K:K,'SAGE IMPORT'!A:A,'SLAB-ROWS'!G1193,'SAGE IMPORT'!B:B,'SLAB-ROWS'!H1193,'SAGE IMPORT'!C:C,'SLAB-ROWS'!A1193)</f>
        <v>0</v>
      </c>
      <c r="K1193" s="199">
        <f>SUMIFS('SAGE IMPORT'!Q:Q,'SAGE IMPORT'!A:A,'SLAB-ROWS'!G1193,'SAGE IMPORT'!B:B,'SLAB-ROWS'!H1193,'SAGE IMPORT'!C:C,'SLAB-ROWS'!A1193)</f>
        <v>0</v>
      </c>
      <c r="L1193" s="199" t="s">
        <v>396</v>
      </c>
      <c r="M1193" s="205">
        <f>SUMIFS('SAGE IMPORT'!E:E,'SAGE IMPORT'!A:A,'SLAB-ROWS'!G1193,'SAGE IMPORT'!B:B,'SLAB-ROWS'!H1193,'SAGE IMPORT'!C:C,'SLAB-ROWS'!A1193)</f>
        <v>0</v>
      </c>
      <c r="N1193" s="199" t="s">
        <v>396</v>
      </c>
    </row>
    <row r="1194" spans="1:14" x14ac:dyDescent="0.2">
      <c r="A1194" s="183" t="s">
        <v>123</v>
      </c>
      <c r="B1194" s="184" t="s">
        <v>128</v>
      </c>
      <c r="C1194" s="184"/>
      <c r="D1194" s="185" t="str">
        <f t="shared" si="104"/>
        <v>****</v>
      </c>
      <c r="E1194" s="185">
        <f t="shared" si="105"/>
        <v>0</v>
      </c>
      <c r="F1194" s="185"/>
      <c r="G1194" s="185">
        <f t="shared" si="106"/>
        <v>0</v>
      </c>
      <c r="H1194" s="186">
        <f t="shared" si="107"/>
        <v>0</v>
      </c>
      <c r="I1194" s="197">
        <f>SUMIFS('SAGE IMPORT'!Y:Y,'SAGE IMPORT'!A:A,'SLAB-ROWS'!G1194,'SAGE IMPORT'!B:B,'SLAB-ROWS'!H1194,'SAGE IMPORT'!C:C,'SLAB-ROWS'!A1194)</f>
        <v>0</v>
      </c>
      <c r="J1194" s="198">
        <f>SUMIFS('SAGE IMPORT'!K:K,'SAGE IMPORT'!A:A,'SLAB-ROWS'!G1194,'SAGE IMPORT'!B:B,'SLAB-ROWS'!H1194,'SAGE IMPORT'!C:C,'SLAB-ROWS'!A1194)</f>
        <v>0</v>
      </c>
      <c r="K1194" s="199">
        <f>SUMIFS('SAGE IMPORT'!Q:Q,'SAGE IMPORT'!A:A,'SLAB-ROWS'!G1194,'SAGE IMPORT'!B:B,'SLAB-ROWS'!H1194,'SAGE IMPORT'!C:C,'SLAB-ROWS'!A1194)</f>
        <v>0</v>
      </c>
      <c r="L1194" s="199" t="s">
        <v>396</v>
      </c>
      <c r="M1194" s="205">
        <f>SUMIFS('SAGE IMPORT'!E:E,'SAGE IMPORT'!A:A,'SLAB-ROWS'!G1194,'SAGE IMPORT'!B:B,'SLAB-ROWS'!H1194,'SAGE IMPORT'!C:C,'SLAB-ROWS'!A1194)</f>
        <v>0</v>
      </c>
      <c r="N1194" s="199" t="s">
        <v>396</v>
      </c>
    </row>
    <row r="1195" spans="1:14" x14ac:dyDescent="0.2">
      <c r="A1195" s="183" t="s">
        <v>76</v>
      </c>
      <c r="B1195" s="184" t="s">
        <v>129</v>
      </c>
      <c r="C1195" s="184"/>
      <c r="D1195" s="185" t="str">
        <f t="shared" si="104"/>
        <v>****</v>
      </c>
      <c r="E1195" s="185">
        <f t="shared" si="105"/>
        <v>0</v>
      </c>
      <c r="F1195" s="185"/>
      <c r="G1195" s="185">
        <f t="shared" si="106"/>
        <v>0</v>
      </c>
      <c r="H1195" s="186">
        <f t="shared" si="107"/>
        <v>0</v>
      </c>
      <c r="I1195" s="197">
        <f>SUMIFS('SAGE IMPORT'!Y:Y,'SAGE IMPORT'!A:A,'SLAB-ROWS'!G1195,'SAGE IMPORT'!B:B,'SLAB-ROWS'!H1195,'SAGE IMPORT'!C:C,'SLAB-ROWS'!A1195)</f>
        <v>0</v>
      </c>
      <c r="J1195" s="198">
        <f>SUMIFS('SAGE IMPORT'!K:K,'SAGE IMPORT'!A:A,'SLAB-ROWS'!G1195,'SAGE IMPORT'!B:B,'SLAB-ROWS'!H1195,'SAGE IMPORT'!C:C,'SLAB-ROWS'!A1195)</f>
        <v>0</v>
      </c>
      <c r="K1195" s="199">
        <f>SUMIFS('SAGE IMPORT'!Q:Q,'SAGE IMPORT'!A:A,'SLAB-ROWS'!G1195,'SAGE IMPORT'!B:B,'SLAB-ROWS'!H1195,'SAGE IMPORT'!C:C,'SLAB-ROWS'!A1195)</f>
        <v>0</v>
      </c>
      <c r="L1195" s="199" t="s">
        <v>395</v>
      </c>
      <c r="M1195" s="205">
        <f>SUMIFS('SAGE IMPORT'!E:E,'SAGE IMPORT'!A:A,'SLAB-ROWS'!G1195,'SAGE IMPORT'!B:B,'SLAB-ROWS'!H1195,'SAGE IMPORT'!C:C,'SLAB-ROWS'!A1195)</f>
        <v>0</v>
      </c>
      <c r="N1195" s="199" t="s">
        <v>395</v>
      </c>
    </row>
    <row r="1196" spans="1:14" x14ac:dyDescent="0.2">
      <c r="A1196" s="183"/>
      <c r="B1196" s="451" t="s">
        <v>621</v>
      </c>
      <c r="C1196" s="452"/>
      <c r="D1196" s="453"/>
      <c r="E1196" s="453"/>
      <c r="F1196" s="453"/>
      <c r="G1196" s="453">
        <f t="shared" si="106"/>
        <v>0</v>
      </c>
      <c r="H1196" s="454">
        <f t="shared" si="107"/>
        <v>0</v>
      </c>
      <c r="I1196" s="455"/>
      <c r="J1196" s="456"/>
      <c r="K1196" s="457">
        <f>SUMIFS('SAGE IMPORT'!Q:Q,'SAGE IMPORT'!A:A,'SLAB-ROWS'!G1196,'SAGE IMPORT'!B:B,'SLAB-ROWS'!H1196,'SAGE IMPORT'!D:D,'SLAB-ROWS'!B1196)</f>
        <v>0</v>
      </c>
      <c r="L1196" s="457" t="s">
        <v>395</v>
      </c>
      <c r="M1196" s="458"/>
      <c r="N1196" s="457"/>
    </row>
    <row r="1197" spans="1:14" x14ac:dyDescent="0.2">
      <c r="A1197" s="183" t="s">
        <v>130</v>
      </c>
      <c r="B1197" s="184" t="s">
        <v>131</v>
      </c>
      <c r="C1197" s="184"/>
      <c r="D1197" s="185" t="str">
        <f>D1195</f>
        <v>****</v>
      </c>
      <c r="E1197" s="185">
        <f>E1195</f>
        <v>0</v>
      </c>
      <c r="F1197" s="185"/>
      <c r="G1197" s="185">
        <f>G1195</f>
        <v>0</v>
      </c>
      <c r="H1197" s="186">
        <f>H1195</f>
        <v>0</v>
      </c>
      <c r="I1197" s="197">
        <f>SUMIFS('SAGE IMPORT'!Y:Y,'SAGE IMPORT'!A:A,'SLAB-ROWS'!G1197,'SAGE IMPORT'!B:B,'SLAB-ROWS'!H1197,'SAGE IMPORT'!C:C,'SLAB-ROWS'!A1197)</f>
        <v>0</v>
      </c>
      <c r="J1197" s="198">
        <f>SUMIFS('SAGE IMPORT'!K:K,'SAGE IMPORT'!A:A,'SLAB-ROWS'!G1197,'SAGE IMPORT'!B:B,'SLAB-ROWS'!H1197,'SAGE IMPORT'!C:C,'SLAB-ROWS'!A1197)</f>
        <v>0</v>
      </c>
      <c r="K1197" s="199">
        <f>SUMIFS('SAGE IMPORT'!Q:Q,'SAGE IMPORT'!A:A,'SLAB-ROWS'!G1197,'SAGE IMPORT'!B:B,'SLAB-ROWS'!H1197,'SAGE IMPORT'!C:C,'SLAB-ROWS'!A1197)</f>
        <v>0</v>
      </c>
      <c r="L1197" s="199" t="s">
        <v>395</v>
      </c>
      <c r="M1197" s="205">
        <f>SUMIFS('SAGE IMPORT'!E:E,'SAGE IMPORT'!A:A,'SLAB-ROWS'!G1197,'SAGE IMPORT'!B:B,'SLAB-ROWS'!H1197,'SAGE IMPORT'!C:C,'SLAB-ROWS'!A1197)</f>
        <v>0</v>
      </c>
      <c r="N1197" s="199" t="s">
        <v>395</v>
      </c>
    </row>
    <row r="1198" spans="1:14" x14ac:dyDescent="0.2">
      <c r="A1198" s="183"/>
      <c r="B1198" s="184"/>
      <c r="C1198" s="184"/>
      <c r="D1198" s="185" t="str">
        <f t="shared" si="104"/>
        <v>****</v>
      </c>
      <c r="E1198" s="185">
        <f t="shared" si="105"/>
        <v>0</v>
      </c>
      <c r="F1198" s="185"/>
      <c r="G1198" s="185">
        <f t="shared" si="106"/>
        <v>0</v>
      </c>
      <c r="H1198" s="186">
        <f t="shared" si="107"/>
        <v>0</v>
      </c>
      <c r="I1198" s="197">
        <f>SUMIFS('SAGE IMPORT'!Y:Y,'SAGE IMPORT'!A:A,'SLAB-ROWS'!G1198,'SAGE IMPORT'!B:B,'SLAB-ROWS'!H1198,'SAGE IMPORT'!C:C,'SLAB-ROWS'!A1198)</f>
        <v>0</v>
      </c>
      <c r="J1198" s="198">
        <f>SUMIFS('SAGE IMPORT'!K:K,'SAGE IMPORT'!A:A,'SLAB-ROWS'!G1198,'SAGE IMPORT'!B:B,'SLAB-ROWS'!H1198,'SAGE IMPORT'!C:C,'SLAB-ROWS'!A1198)</f>
        <v>0</v>
      </c>
      <c r="K1198" s="199">
        <f>SUMIFS('SAGE IMPORT'!Q:Q,'SAGE IMPORT'!A:A,'SLAB-ROWS'!G1198,'SAGE IMPORT'!B:B,'SLAB-ROWS'!H1198,'SAGE IMPORT'!C:C,'SLAB-ROWS'!A1198)</f>
        <v>0</v>
      </c>
      <c r="L1198" s="199"/>
      <c r="M1198" s="205">
        <f>SUMIFS('SAGE IMPORT'!E:E,'SAGE IMPORT'!A:A,'SLAB-ROWS'!G1198,'SAGE IMPORT'!B:B,'SLAB-ROWS'!H1198,'SAGE IMPORT'!C:C,'SLAB-ROWS'!A1198)</f>
        <v>0</v>
      </c>
      <c r="N1198" s="199"/>
    </row>
    <row r="1199" spans="1:14" x14ac:dyDescent="0.2">
      <c r="A1199" s="183" t="s">
        <v>39</v>
      </c>
      <c r="B1199" s="184" t="s">
        <v>40</v>
      </c>
      <c r="C1199" s="184"/>
      <c r="D1199" s="185" t="str">
        <f t="shared" si="104"/>
        <v>****</v>
      </c>
      <c r="E1199" s="185">
        <f t="shared" si="105"/>
        <v>0</v>
      </c>
      <c r="F1199" s="185"/>
      <c r="G1199" s="185">
        <f t="shared" si="106"/>
        <v>0</v>
      </c>
      <c r="H1199" s="186">
        <f t="shared" si="107"/>
        <v>0</v>
      </c>
      <c r="I1199" s="197">
        <f>SUMIFS('SAGE IMPORT'!Y:Y,'SAGE IMPORT'!A:A,'SLAB-ROWS'!G1199,'SAGE IMPORT'!B:B,'SLAB-ROWS'!H1199,'SAGE IMPORT'!C:C,'SLAB-ROWS'!A1199)</f>
        <v>0</v>
      </c>
      <c r="J1199" s="198">
        <f>SUMIFS('SAGE IMPORT'!K:K,'SAGE IMPORT'!A:A,'SLAB-ROWS'!G1199,'SAGE IMPORT'!B:B,'SLAB-ROWS'!H1199,'SAGE IMPORT'!C:C,'SLAB-ROWS'!A1199)</f>
        <v>0</v>
      </c>
      <c r="K1199" s="199">
        <f>SUMIFS('SAGE IMPORT'!Q:Q,'SAGE IMPORT'!A:A,'SLAB-ROWS'!G1199,'SAGE IMPORT'!B:B,'SLAB-ROWS'!H1199,'SAGE IMPORT'!C:C,'SLAB-ROWS'!A1199)</f>
        <v>0</v>
      </c>
      <c r="L1199" s="199" t="s">
        <v>391</v>
      </c>
      <c r="M1199" s="205">
        <f>SUMIFS('SAGE IMPORT'!E:E,'SAGE IMPORT'!A:A,'SLAB-ROWS'!G1199,'SAGE IMPORT'!B:B,'SLAB-ROWS'!H1199,'SAGE IMPORT'!C:C,'SLAB-ROWS'!A1199)</f>
        <v>0</v>
      </c>
      <c r="N1199" s="199" t="s">
        <v>391</v>
      </c>
    </row>
    <row r="1200" spans="1:14" x14ac:dyDescent="0.2">
      <c r="A1200" s="183" t="s">
        <v>132</v>
      </c>
      <c r="B1200" s="184" t="s">
        <v>135</v>
      </c>
      <c r="C1200" s="184"/>
      <c r="D1200" s="185" t="str">
        <f t="shared" si="104"/>
        <v>****</v>
      </c>
      <c r="E1200" s="185">
        <f t="shared" si="105"/>
        <v>0</v>
      </c>
      <c r="F1200" s="185"/>
      <c r="G1200" s="185">
        <f t="shared" si="106"/>
        <v>0</v>
      </c>
      <c r="H1200" s="186">
        <f t="shared" si="107"/>
        <v>0</v>
      </c>
      <c r="I1200" s="197">
        <f>SUMIFS('SAGE IMPORT'!Y:Y,'SAGE IMPORT'!A:A,'SLAB-ROWS'!G1200,'SAGE IMPORT'!B:B,'SLAB-ROWS'!H1200,'SAGE IMPORT'!C:C,'SLAB-ROWS'!A1200)</f>
        <v>0</v>
      </c>
      <c r="J1200" s="198">
        <f>SUMIFS('SAGE IMPORT'!K:K,'SAGE IMPORT'!A:A,'SLAB-ROWS'!G1200,'SAGE IMPORT'!B:B,'SLAB-ROWS'!H1200,'SAGE IMPORT'!C:C,'SLAB-ROWS'!A1200)</f>
        <v>0</v>
      </c>
      <c r="K1200" s="199">
        <f>SUMIFS('SAGE IMPORT'!Q:Q,'SAGE IMPORT'!A:A,'SLAB-ROWS'!G1200,'SAGE IMPORT'!B:B,'SLAB-ROWS'!H1200,'SAGE IMPORT'!C:C,'SLAB-ROWS'!A1200)</f>
        <v>0</v>
      </c>
      <c r="L1200" s="199" t="s">
        <v>391</v>
      </c>
      <c r="M1200" s="205">
        <f>SUMIFS('SAGE IMPORT'!E:E,'SAGE IMPORT'!A:A,'SLAB-ROWS'!G1200,'SAGE IMPORT'!B:B,'SLAB-ROWS'!H1200,'SAGE IMPORT'!C:C,'SLAB-ROWS'!A1200)</f>
        <v>0</v>
      </c>
      <c r="N1200" s="199" t="s">
        <v>391</v>
      </c>
    </row>
    <row r="1201" spans="1:14" x14ac:dyDescent="0.2">
      <c r="A1201" s="183" t="s">
        <v>133</v>
      </c>
      <c r="B1201" s="184" t="s">
        <v>136</v>
      </c>
      <c r="C1201" s="184"/>
      <c r="D1201" s="185" t="str">
        <f t="shared" si="104"/>
        <v>****</v>
      </c>
      <c r="E1201" s="185">
        <f t="shared" si="105"/>
        <v>0</v>
      </c>
      <c r="F1201" s="185"/>
      <c r="G1201" s="185">
        <f t="shared" si="106"/>
        <v>0</v>
      </c>
      <c r="H1201" s="186">
        <f t="shared" si="107"/>
        <v>0</v>
      </c>
      <c r="I1201" s="197">
        <f>SUMIFS('SAGE IMPORT'!Y:Y,'SAGE IMPORT'!A:A,'SLAB-ROWS'!G1201,'SAGE IMPORT'!B:B,'SLAB-ROWS'!H1201,'SAGE IMPORT'!C:C,'SLAB-ROWS'!A1201)</f>
        <v>0</v>
      </c>
      <c r="J1201" s="198">
        <f>SUMIFS('SAGE IMPORT'!K:K,'SAGE IMPORT'!A:A,'SLAB-ROWS'!G1201,'SAGE IMPORT'!B:B,'SLAB-ROWS'!H1201,'SAGE IMPORT'!C:C,'SLAB-ROWS'!A1201)</f>
        <v>0</v>
      </c>
      <c r="K1201" s="199">
        <f>SUMIFS('SAGE IMPORT'!Q:Q,'SAGE IMPORT'!A:A,'SLAB-ROWS'!G1201,'SAGE IMPORT'!B:B,'SLAB-ROWS'!H1201,'SAGE IMPORT'!C:C,'SLAB-ROWS'!A1201)</f>
        <v>0</v>
      </c>
      <c r="L1201" s="199" t="s">
        <v>391</v>
      </c>
      <c r="M1201" s="205">
        <f>SUMIFS('SAGE IMPORT'!E:E,'SAGE IMPORT'!A:A,'SLAB-ROWS'!G1201,'SAGE IMPORT'!B:B,'SLAB-ROWS'!H1201,'SAGE IMPORT'!C:C,'SLAB-ROWS'!A1201)</f>
        <v>0</v>
      </c>
      <c r="N1201" s="199" t="s">
        <v>391</v>
      </c>
    </row>
    <row r="1202" spans="1:14" x14ac:dyDescent="0.2">
      <c r="A1202" s="183" t="s">
        <v>134</v>
      </c>
      <c r="B1202" s="184" t="s">
        <v>137</v>
      </c>
      <c r="C1202" s="184"/>
      <c r="D1202" s="185" t="str">
        <f t="shared" si="104"/>
        <v>****</v>
      </c>
      <c r="E1202" s="185">
        <f t="shared" si="105"/>
        <v>0</v>
      </c>
      <c r="F1202" s="185"/>
      <c r="G1202" s="185">
        <f t="shared" si="106"/>
        <v>0</v>
      </c>
      <c r="H1202" s="186">
        <f t="shared" si="107"/>
        <v>0</v>
      </c>
      <c r="I1202" s="197">
        <f>SUMIFS('SAGE IMPORT'!Y:Y,'SAGE IMPORT'!A:A,'SLAB-ROWS'!G1202,'SAGE IMPORT'!B:B,'SLAB-ROWS'!H1202,'SAGE IMPORT'!C:C,'SLAB-ROWS'!A1202)</f>
        <v>0</v>
      </c>
      <c r="J1202" s="198">
        <f>SUMIFS('SAGE IMPORT'!K:K,'SAGE IMPORT'!A:A,'SLAB-ROWS'!G1202,'SAGE IMPORT'!B:B,'SLAB-ROWS'!H1202,'SAGE IMPORT'!C:C,'SLAB-ROWS'!A1202)</f>
        <v>0</v>
      </c>
      <c r="K1202" s="199">
        <f>SUMIFS('SAGE IMPORT'!Q:Q,'SAGE IMPORT'!A:A,'SLAB-ROWS'!G1202,'SAGE IMPORT'!B:B,'SLAB-ROWS'!H1202,'SAGE IMPORT'!C:C,'SLAB-ROWS'!A1202)</f>
        <v>0</v>
      </c>
      <c r="L1202" s="199" t="s">
        <v>398</v>
      </c>
      <c r="M1202" s="205">
        <f>SUMIFS('SAGE IMPORT'!E:E,'SAGE IMPORT'!A:A,'SLAB-ROWS'!G1202,'SAGE IMPORT'!B:B,'SLAB-ROWS'!H1202,'SAGE IMPORT'!C:C,'SLAB-ROWS'!A1202)</f>
        <v>0</v>
      </c>
      <c r="N1202" s="199" t="s">
        <v>398</v>
      </c>
    </row>
    <row r="1203" spans="1:14" x14ac:dyDescent="0.2">
      <c r="A1203" s="183" t="s">
        <v>497</v>
      </c>
      <c r="B1203" s="184" t="s">
        <v>505</v>
      </c>
      <c r="C1203" s="184"/>
      <c r="D1203" s="185" t="str">
        <f t="shared" si="104"/>
        <v>****</v>
      </c>
      <c r="E1203" s="185">
        <f t="shared" si="105"/>
        <v>0</v>
      </c>
      <c r="F1203" s="185"/>
      <c r="G1203" s="185">
        <f t="shared" si="106"/>
        <v>0</v>
      </c>
      <c r="H1203" s="186">
        <f t="shared" si="107"/>
        <v>0</v>
      </c>
      <c r="I1203" s="197">
        <f>SUMIFS('SAGE IMPORT'!Y:Y,'SAGE IMPORT'!A:A,'SLAB-ROWS'!G1203,'SAGE IMPORT'!B:B,'SLAB-ROWS'!H1203,'SAGE IMPORT'!C:C,'SLAB-ROWS'!A1203)</f>
        <v>0</v>
      </c>
      <c r="J1203" s="198">
        <f>SUMIFS('SAGE IMPORT'!K:K,'SAGE IMPORT'!A:A,'SLAB-ROWS'!G1203,'SAGE IMPORT'!B:B,'SLAB-ROWS'!H1203,'SAGE IMPORT'!C:C,'SLAB-ROWS'!A1203)</f>
        <v>0</v>
      </c>
      <c r="K1203" s="199">
        <f>SUMIFS('SAGE IMPORT'!Q:Q,'SAGE IMPORT'!A:A,'SLAB-ROWS'!G1203,'SAGE IMPORT'!B:B,'SLAB-ROWS'!H1203,'SAGE IMPORT'!C:C,'SLAB-ROWS'!A1203)</f>
        <v>0</v>
      </c>
      <c r="L1203" s="199" t="s">
        <v>397</v>
      </c>
      <c r="M1203" s="205">
        <f>SUMIFS('SAGE IMPORT'!E:E,'SAGE IMPORT'!A:A,'SLAB-ROWS'!G1203,'SAGE IMPORT'!B:B,'SLAB-ROWS'!H1203,'SAGE IMPORT'!C:C,'SLAB-ROWS'!A1203)</f>
        <v>0</v>
      </c>
      <c r="N1203" s="199" t="s">
        <v>391</v>
      </c>
    </row>
    <row r="1204" spans="1:14" x14ac:dyDescent="0.2">
      <c r="A1204" s="183" t="s">
        <v>501</v>
      </c>
      <c r="B1204" s="184" t="s">
        <v>506</v>
      </c>
      <c r="C1204" s="184"/>
      <c r="D1204" s="185" t="str">
        <f t="shared" si="104"/>
        <v>****</v>
      </c>
      <c r="E1204" s="185">
        <f t="shared" si="105"/>
        <v>0</v>
      </c>
      <c r="F1204" s="185"/>
      <c r="G1204" s="185">
        <f t="shared" si="106"/>
        <v>0</v>
      </c>
      <c r="H1204" s="186">
        <f t="shared" si="107"/>
        <v>0</v>
      </c>
      <c r="I1204" s="197">
        <f>SUMIFS('SAGE IMPORT'!Y:Y,'SAGE IMPORT'!A:A,'SLAB-ROWS'!G1204,'SAGE IMPORT'!B:B,'SLAB-ROWS'!H1204,'SAGE IMPORT'!C:C,'SLAB-ROWS'!A1204)</f>
        <v>0</v>
      </c>
      <c r="J1204" s="198">
        <f>SUMIFS('SAGE IMPORT'!K:K,'SAGE IMPORT'!A:A,'SLAB-ROWS'!G1204,'SAGE IMPORT'!B:B,'SLAB-ROWS'!H1204,'SAGE IMPORT'!C:C,'SLAB-ROWS'!A1204)</f>
        <v>0</v>
      </c>
      <c r="K1204" s="199">
        <f>SUMIFS('SAGE IMPORT'!Q:Q,'SAGE IMPORT'!A:A,'SLAB-ROWS'!G1204,'SAGE IMPORT'!B:B,'SLAB-ROWS'!H1204,'SAGE IMPORT'!C:C,'SLAB-ROWS'!A1204)</f>
        <v>0</v>
      </c>
      <c r="L1204" s="199" t="s">
        <v>397</v>
      </c>
      <c r="M1204" s="205">
        <f>SUMIFS('SAGE IMPORT'!E:E,'SAGE IMPORT'!A:A,'SLAB-ROWS'!G1204,'SAGE IMPORT'!B:B,'SLAB-ROWS'!H1204,'SAGE IMPORT'!C:C,'SLAB-ROWS'!A1204)</f>
        <v>0</v>
      </c>
      <c r="N1204" s="199" t="s">
        <v>391</v>
      </c>
    </row>
    <row r="1205" spans="1:14" x14ac:dyDescent="0.2">
      <c r="A1205" s="183" t="s">
        <v>502</v>
      </c>
      <c r="B1205" s="184" t="s">
        <v>507</v>
      </c>
      <c r="C1205" s="184"/>
      <c r="D1205" s="185" t="str">
        <f t="shared" si="104"/>
        <v>****</v>
      </c>
      <c r="E1205" s="185">
        <f t="shared" si="105"/>
        <v>0</v>
      </c>
      <c r="F1205" s="185"/>
      <c r="G1205" s="185">
        <f t="shared" si="106"/>
        <v>0</v>
      </c>
      <c r="H1205" s="186">
        <f t="shared" si="107"/>
        <v>0</v>
      </c>
      <c r="I1205" s="197">
        <f>SUMIFS('SAGE IMPORT'!Y:Y,'SAGE IMPORT'!A:A,'SLAB-ROWS'!G1205,'SAGE IMPORT'!B:B,'SLAB-ROWS'!H1205,'SAGE IMPORT'!C:C,'SLAB-ROWS'!A1205)</f>
        <v>0</v>
      </c>
      <c r="J1205" s="198">
        <f>SUMIFS('SAGE IMPORT'!K:K,'SAGE IMPORT'!A:A,'SLAB-ROWS'!G1205,'SAGE IMPORT'!B:B,'SLAB-ROWS'!H1205,'SAGE IMPORT'!C:C,'SLAB-ROWS'!A1205)</f>
        <v>0</v>
      </c>
      <c r="K1205" s="199">
        <f>SUMIFS('SAGE IMPORT'!Q:Q,'SAGE IMPORT'!A:A,'SLAB-ROWS'!G1205,'SAGE IMPORT'!B:B,'SLAB-ROWS'!H1205,'SAGE IMPORT'!C:C,'SLAB-ROWS'!A1205)</f>
        <v>0</v>
      </c>
      <c r="L1205" s="199" t="s">
        <v>397</v>
      </c>
      <c r="M1205" s="205">
        <f>SUMIFS('SAGE IMPORT'!E:E,'SAGE IMPORT'!A:A,'SLAB-ROWS'!G1205,'SAGE IMPORT'!B:B,'SLAB-ROWS'!H1205,'SAGE IMPORT'!C:C,'SLAB-ROWS'!A1205)</f>
        <v>0</v>
      </c>
      <c r="N1205" s="199" t="s">
        <v>391</v>
      </c>
    </row>
    <row r="1206" spans="1:14" x14ac:dyDescent="0.2">
      <c r="A1206" s="183" t="s">
        <v>503</v>
      </c>
      <c r="B1206" s="184" t="s">
        <v>508</v>
      </c>
      <c r="C1206" s="184"/>
      <c r="D1206" s="185" t="str">
        <f t="shared" si="104"/>
        <v>****</v>
      </c>
      <c r="E1206" s="185">
        <f t="shared" si="105"/>
        <v>0</v>
      </c>
      <c r="F1206" s="185"/>
      <c r="G1206" s="185">
        <f t="shared" si="106"/>
        <v>0</v>
      </c>
      <c r="H1206" s="186">
        <f t="shared" si="107"/>
        <v>0</v>
      </c>
      <c r="I1206" s="197">
        <f>SUMIFS('SAGE IMPORT'!Y:Y,'SAGE IMPORT'!A:A,'SLAB-ROWS'!G1206,'SAGE IMPORT'!B:B,'SLAB-ROWS'!H1206,'SAGE IMPORT'!C:C,'SLAB-ROWS'!A1206)</f>
        <v>0</v>
      </c>
      <c r="J1206" s="198">
        <f>SUMIFS('SAGE IMPORT'!K:K,'SAGE IMPORT'!A:A,'SLAB-ROWS'!G1206,'SAGE IMPORT'!B:B,'SLAB-ROWS'!H1206,'SAGE IMPORT'!C:C,'SLAB-ROWS'!A1206)</f>
        <v>0</v>
      </c>
      <c r="K1206" s="199">
        <f>SUMIFS('SAGE IMPORT'!Q:Q,'SAGE IMPORT'!A:A,'SLAB-ROWS'!G1206,'SAGE IMPORT'!B:B,'SLAB-ROWS'!H1206,'SAGE IMPORT'!C:C,'SLAB-ROWS'!A1206)</f>
        <v>0</v>
      </c>
      <c r="L1206" s="199" t="s">
        <v>397</v>
      </c>
      <c r="M1206" s="205">
        <f>SUMIFS('SAGE IMPORT'!E:E,'SAGE IMPORT'!A:A,'SLAB-ROWS'!G1206,'SAGE IMPORT'!B:B,'SLAB-ROWS'!H1206,'SAGE IMPORT'!C:C,'SLAB-ROWS'!A1206)</f>
        <v>0</v>
      </c>
      <c r="N1206" s="199" t="s">
        <v>391</v>
      </c>
    </row>
    <row r="1207" spans="1:14" x14ac:dyDescent="0.2">
      <c r="A1207" s="183" t="s">
        <v>504</v>
      </c>
      <c r="B1207" s="184" t="s">
        <v>509</v>
      </c>
      <c r="C1207" s="184"/>
      <c r="D1207" s="185" t="str">
        <f t="shared" si="104"/>
        <v>****</v>
      </c>
      <c r="E1207" s="185">
        <f t="shared" si="105"/>
        <v>0</v>
      </c>
      <c r="F1207" s="185"/>
      <c r="G1207" s="185">
        <f t="shared" si="106"/>
        <v>0</v>
      </c>
      <c r="H1207" s="186">
        <f t="shared" si="107"/>
        <v>0</v>
      </c>
      <c r="I1207" s="197">
        <f>SUMIFS('SAGE IMPORT'!Y:Y,'SAGE IMPORT'!A:A,'SLAB-ROWS'!G1207,'SAGE IMPORT'!B:B,'SLAB-ROWS'!H1207,'SAGE IMPORT'!C:C,'SLAB-ROWS'!A1207)</f>
        <v>0</v>
      </c>
      <c r="J1207" s="198">
        <f>SUMIFS('SAGE IMPORT'!K:K,'SAGE IMPORT'!A:A,'SLAB-ROWS'!G1207,'SAGE IMPORT'!B:B,'SLAB-ROWS'!H1207,'SAGE IMPORT'!C:C,'SLAB-ROWS'!A1207)</f>
        <v>0</v>
      </c>
      <c r="K1207" s="199">
        <f>SUMIFS('SAGE IMPORT'!Q:Q,'SAGE IMPORT'!A:A,'SLAB-ROWS'!G1207,'SAGE IMPORT'!B:B,'SLAB-ROWS'!H1207,'SAGE IMPORT'!C:C,'SLAB-ROWS'!A1207)</f>
        <v>0</v>
      </c>
      <c r="L1207" s="199" t="s">
        <v>397</v>
      </c>
      <c r="M1207" s="205">
        <f>SUMIFS('SAGE IMPORT'!E:E,'SAGE IMPORT'!A:A,'SLAB-ROWS'!G1207,'SAGE IMPORT'!B:B,'SLAB-ROWS'!H1207,'SAGE IMPORT'!C:C,'SLAB-ROWS'!A1207)</f>
        <v>0</v>
      </c>
      <c r="N1207" s="199" t="s">
        <v>391</v>
      </c>
    </row>
    <row r="1208" spans="1:14" x14ac:dyDescent="0.2">
      <c r="A1208" s="183" t="s">
        <v>41</v>
      </c>
      <c r="B1208" s="184" t="s">
        <v>65</v>
      </c>
      <c r="C1208" s="184"/>
      <c r="D1208" s="185" t="str">
        <f>D1202</f>
        <v>****</v>
      </c>
      <c r="E1208" s="185">
        <f>E1202</f>
        <v>0</v>
      </c>
      <c r="F1208" s="185"/>
      <c r="G1208" s="185">
        <f>G1202</f>
        <v>0</v>
      </c>
      <c r="H1208" s="186">
        <f>H1202</f>
        <v>0</v>
      </c>
      <c r="I1208" s="197">
        <f>SUMIFS('SAGE IMPORT'!Y:Y,'SAGE IMPORT'!A:A,'SLAB-ROWS'!G1208,'SAGE IMPORT'!B:B,'SLAB-ROWS'!H1208,'SAGE IMPORT'!C:C,'SLAB-ROWS'!A1208)</f>
        <v>0</v>
      </c>
      <c r="J1208" s="198">
        <f>SUMIFS('SAGE IMPORT'!K:K,'SAGE IMPORT'!A:A,'SLAB-ROWS'!G1208,'SAGE IMPORT'!B:B,'SLAB-ROWS'!H1208,'SAGE IMPORT'!C:C,'SLAB-ROWS'!A1208)</f>
        <v>0</v>
      </c>
      <c r="K1208" s="199">
        <f>SUMIFS('SAGE IMPORT'!Q:Q,'SAGE IMPORT'!A:A,'SLAB-ROWS'!G1208,'SAGE IMPORT'!B:B,'SLAB-ROWS'!H1208,'SAGE IMPORT'!C:C,'SLAB-ROWS'!A1208)</f>
        <v>0</v>
      </c>
      <c r="L1208" s="199" t="s">
        <v>391</v>
      </c>
      <c r="M1208" s="205">
        <f>SUMIFS('SAGE IMPORT'!E:E,'SAGE IMPORT'!A:A,'SLAB-ROWS'!G1208,'SAGE IMPORT'!B:B,'SLAB-ROWS'!H1208,'SAGE IMPORT'!C:C,'SLAB-ROWS'!A1208)</f>
        <v>0</v>
      </c>
      <c r="N1208" s="199" t="s">
        <v>391</v>
      </c>
    </row>
    <row r="1209" spans="1:14" x14ac:dyDescent="0.2">
      <c r="A1209" s="183" t="s">
        <v>498</v>
      </c>
      <c r="B1209" s="184" t="s">
        <v>140</v>
      </c>
      <c r="C1209" s="184"/>
      <c r="D1209" s="185" t="str">
        <f t="shared" si="104"/>
        <v>****</v>
      </c>
      <c r="E1209" s="185">
        <f t="shared" si="105"/>
        <v>0</v>
      </c>
      <c r="F1209" s="185"/>
      <c r="G1209" s="185">
        <f t="shared" si="106"/>
        <v>0</v>
      </c>
      <c r="H1209" s="186">
        <f t="shared" si="107"/>
        <v>0</v>
      </c>
      <c r="I1209" s="197">
        <f>SUMIFS('SAGE IMPORT'!Y:Y,'SAGE IMPORT'!A:A,'SLAB-ROWS'!G1209,'SAGE IMPORT'!B:B,'SLAB-ROWS'!H1209,'SAGE IMPORT'!C:C,'SLAB-ROWS'!A1209)</f>
        <v>0</v>
      </c>
      <c r="J1209" s="198">
        <f>SUMIFS('SAGE IMPORT'!K:K,'SAGE IMPORT'!A:A,'SLAB-ROWS'!G1209,'SAGE IMPORT'!B:B,'SLAB-ROWS'!H1209,'SAGE IMPORT'!C:C,'SLAB-ROWS'!A1209)</f>
        <v>0</v>
      </c>
      <c r="K1209" s="199">
        <f>SUMIFS('SAGE IMPORT'!Q:Q,'SAGE IMPORT'!A:A,'SLAB-ROWS'!G1209,'SAGE IMPORT'!B:B,'SLAB-ROWS'!H1209,'SAGE IMPORT'!C:C,'SLAB-ROWS'!A1209)</f>
        <v>0</v>
      </c>
      <c r="L1209" s="199" t="s">
        <v>399</v>
      </c>
      <c r="M1209" s="205">
        <f>SUMIFS('SAGE IMPORT'!E:E,'SAGE IMPORT'!A:A,'SLAB-ROWS'!G1209,'SAGE IMPORT'!B:B,'SLAB-ROWS'!H1209,'SAGE IMPORT'!C:C,'SLAB-ROWS'!A1209)</f>
        <v>0</v>
      </c>
      <c r="N1209" s="199" t="s">
        <v>399</v>
      </c>
    </row>
    <row r="1210" spans="1:14" x14ac:dyDescent="0.2">
      <c r="A1210" s="183" t="s">
        <v>42</v>
      </c>
      <c r="B1210" s="184" t="s">
        <v>138</v>
      </c>
      <c r="C1210" s="184"/>
      <c r="D1210" s="185" t="str">
        <f t="shared" si="104"/>
        <v>****</v>
      </c>
      <c r="E1210" s="185">
        <f t="shared" si="105"/>
        <v>0</v>
      </c>
      <c r="F1210" s="185"/>
      <c r="G1210" s="185">
        <f t="shared" si="106"/>
        <v>0</v>
      </c>
      <c r="H1210" s="186">
        <f t="shared" si="107"/>
        <v>0</v>
      </c>
      <c r="I1210" s="197">
        <f>SUMIFS('SAGE IMPORT'!Y:Y,'SAGE IMPORT'!A:A,'SLAB-ROWS'!G1210,'SAGE IMPORT'!B:B,'SLAB-ROWS'!H1210,'SAGE IMPORT'!C:C,'SLAB-ROWS'!A1210)</f>
        <v>0</v>
      </c>
      <c r="J1210" s="198">
        <f>SUMIFS('SAGE IMPORT'!K:K,'SAGE IMPORT'!A:A,'SLAB-ROWS'!G1210,'SAGE IMPORT'!B:B,'SLAB-ROWS'!H1210,'SAGE IMPORT'!C:C,'SLAB-ROWS'!A1210)</f>
        <v>0</v>
      </c>
      <c r="K1210" s="199">
        <f>SUMIFS('SAGE IMPORT'!Q:Q,'SAGE IMPORT'!A:A,'SLAB-ROWS'!G1210,'SAGE IMPORT'!B:B,'SLAB-ROWS'!H1210,'SAGE IMPORT'!C:C,'SLAB-ROWS'!A1210)</f>
        <v>0</v>
      </c>
      <c r="L1210" s="199" t="s">
        <v>399</v>
      </c>
      <c r="M1210" s="205">
        <f>SUMIFS('SAGE IMPORT'!E:E,'SAGE IMPORT'!A:A,'SLAB-ROWS'!G1210,'SAGE IMPORT'!B:B,'SLAB-ROWS'!H1210,'SAGE IMPORT'!C:C,'SLAB-ROWS'!A1210)</f>
        <v>0</v>
      </c>
      <c r="N1210" s="199" t="s">
        <v>399</v>
      </c>
    </row>
    <row r="1211" spans="1:14" x14ac:dyDescent="0.2">
      <c r="A1211" s="183" t="s">
        <v>77</v>
      </c>
      <c r="B1211" s="184" t="s">
        <v>139</v>
      </c>
      <c r="C1211" s="184"/>
      <c r="D1211" s="185" t="str">
        <f t="shared" si="104"/>
        <v>****</v>
      </c>
      <c r="E1211" s="185">
        <f t="shared" si="105"/>
        <v>0</v>
      </c>
      <c r="F1211" s="185"/>
      <c r="G1211" s="185">
        <f t="shared" si="106"/>
        <v>0</v>
      </c>
      <c r="H1211" s="186">
        <f t="shared" si="107"/>
        <v>0</v>
      </c>
      <c r="I1211" s="197">
        <f>SUMIFS('SAGE IMPORT'!Y:Y,'SAGE IMPORT'!A:A,'SLAB-ROWS'!G1211,'SAGE IMPORT'!B:B,'SLAB-ROWS'!H1211,'SAGE IMPORT'!C:C,'SLAB-ROWS'!A1211)</f>
        <v>0</v>
      </c>
      <c r="J1211" s="198">
        <f>SUMIFS('SAGE IMPORT'!K:K,'SAGE IMPORT'!A:A,'SLAB-ROWS'!G1211,'SAGE IMPORT'!B:B,'SLAB-ROWS'!H1211,'SAGE IMPORT'!C:C,'SLAB-ROWS'!A1211)</f>
        <v>0</v>
      </c>
      <c r="K1211" s="199">
        <f>SUMIFS('SAGE IMPORT'!Q:Q,'SAGE IMPORT'!A:A,'SLAB-ROWS'!G1211,'SAGE IMPORT'!B:B,'SLAB-ROWS'!H1211,'SAGE IMPORT'!C:C,'SLAB-ROWS'!A1211)</f>
        <v>0</v>
      </c>
      <c r="L1211" s="199" t="s">
        <v>399</v>
      </c>
      <c r="M1211" s="205">
        <f>SUMIFS('SAGE IMPORT'!E:E,'SAGE IMPORT'!A:A,'SLAB-ROWS'!G1211,'SAGE IMPORT'!B:B,'SLAB-ROWS'!H1211,'SAGE IMPORT'!C:C,'SLAB-ROWS'!A1211)</f>
        <v>0</v>
      </c>
      <c r="N1211" s="199" t="s">
        <v>399</v>
      </c>
    </row>
    <row r="1212" spans="1:14" x14ac:dyDescent="0.2">
      <c r="A1212" s="183" t="s">
        <v>43</v>
      </c>
      <c r="B1212" s="184" t="s">
        <v>141</v>
      </c>
      <c r="C1212" s="184"/>
      <c r="D1212" s="185" t="str">
        <f t="shared" si="104"/>
        <v>****</v>
      </c>
      <c r="E1212" s="185">
        <f t="shared" si="105"/>
        <v>0</v>
      </c>
      <c r="F1212" s="185"/>
      <c r="G1212" s="185">
        <f t="shared" si="106"/>
        <v>0</v>
      </c>
      <c r="H1212" s="186">
        <f t="shared" si="107"/>
        <v>0</v>
      </c>
      <c r="I1212" s="197">
        <f>SUMIFS('SAGE IMPORT'!Y:Y,'SAGE IMPORT'!A:A,'SLAB-ROWS'!G1212,'SAGE IMPORT'!B:B,'SLAB-ROWS'!H1212,'SAGE IMPORT'!C:C,'SLAB-ROWS'!A1212)</f>
        <v>0</v>
      </c>
      <c r="J1212" s="198">
        <f>SUMIFS('SAGE IMPORT'!K:K,'SAGE IMPORT'!A:A,'SLAB-ROWS'!G1212,'SAGE IMPORT'!B:B,'SLAB-ROWS'!H1212,'SAGE IMPORT'!C:C,'SLAB-ROWS'!A1212)</f>
        <v>0</v>
      </c>
      <c r="K1212" s="199">
        <f>SUMIFS('SAGE IMPORT'!Q:Q,'SAGE IMPORT'!A:A,'SLAB-ROWS'!G1212,'SAGE IMPORT'!B:B,'SLAB-ROWS'!H1212,'SAGE IMPORT'!C:C,'SLAB-ROWS'!A1212)</f>
        <v>0</v>
      </c>
      <c r="L1212" s="199" t="s">
        <v>391</v>
      </c>
      <c r="M1212" s="205">
        <f>SUMIFS('SAGE IMPORT'!E:E,'SAGE IMPORT'!A:A,'SLAB-ROWS'!G1212,'SAGE IMPORT'!B:B,'SLAB-ROWS'!H1212,'SAGE IMPORT'!C:C,'SLAB-ROWS'!A1212)</f>
        <v>0</v>
      </c>
      <c r="N1212" s="199" t="s">
        <v>391</v>
      </c>
    </row>
    <row r="1213" spans="1:14" x14ac:dyDescent="0.2">
      <c r="A1213" s="183"/>
      <c r="B1213" s="184"/>
      <c r="C1213" s="184"/>
      <c r="D1213" s="185" t="str">
        <f t="shared" si="104"/>
        <v>****</v>
      </c>
      <c r="E1213" s="185">
        <f t="shared" si="105"/>
        <v>0</v>
      </c>
      <c r="F1213" s="185"/>
      <c r="G1213" s="185">
        <f t="shared" si="106"/>
        <v>0</v>
      </c>
      <c r="H1213" s="186">
        <f t="shared" si="107"/>
        <v>0</v>
      </c>
      <c r="I1213" s="197">
        <f>SUMIFS('SAGE IMPORT'!Y:Y,'SAGE IMPORT'!A:A,'SLAB-ROWS'!G1213,'SAGE IMPORT'!B:B,'SLAB-ROWS'!H1213,'SAGE IMPORT'!C:C,'SLAB-ROWS'!A1213)</f>
        <v>0</v>
      </c>
      <c r="J1213" s="198">
        <f>SUMIFS('SAGE IMPORT'!K:K,'SAGE IMPORT'!A:A,'SLAB-ROWS'!G1213,'SAGE IMPORT'!B:B,'SLAB-ROWS'!H1213,'SAGE IMPORT'!C:C,'SLAB-ROWS'!A1213)</f>
        <v>0</v>
      </c>
      <c r="K1213" s="199">
        <f>SUMIFS('SAGE IMPORT'!Q:Q,'SAGE IMPORT'!A:A,'SLAB-ROWS'!G1213,'SAGE IMPORT'!B:B,'SLAB-ROWS'!H1213,'SAGE IMPORT'!C:C,'SLAB-ROWS'!A1213)</f>
        <v>0</v>
      </c>
      <c r="L1213" s="199"/>
      <c r="M1213" s="205">
        <f>SUMIFS('SAGE IMPORT'!E:E,'SAGE IMPORT'!A:A,'SLAB-ROWS'!G1213,'SAGE IMPORT'!B:B,'SLAB-ROWS'!H1213,'SAGE IMPORT'!C:C,'SLAB-ROWS'!A1213)</f>
        <v>0</v>
      </c>
      <c r="N1213" s="199"/>
    </row>
    <row r="1214" spans="1:14" x14ac:dyDescent="0.2">
      <c r="A1214" s="183" t="s">
        <v>44</v>
      </c>
      <c r="B1214" s="184" t="s">
        <v>69</v>
      </c>
      <c r="C1214" s="184"/>
      <c r="D1214" s="185" t="str">
        <f t="shared" si="104"/>
        <v>****</v>
      </c>
      <c r="E1214" s="185">
        <f t="shared" si="105"/>
        <v>0</v>
      </c>
      <c r="F1214" s="185"/>
      <c r="G1214" s="185">
        <f t="shared" si="106"/>
        <v>0</v>
      </c>
      <c r="H1214" s="186">
        <f t="shared" si="107"/>
        <v>0</v>
      </c>
      <c r="I1214" s="197">
        <f>SUMIFS('SAGE IMPORT'!Y:Y,'SAGE IMPORT'!A:A,'SLAB-ROWS'!G1214,'SAGE IMPORT'!B:B,'SLAB-ROWS'!H1214,'SAGE IMPORT'!C:C,'SLAB-ROWS'!A1214)</f>
        <v>0</v>
      </c>
      <c r="J1214" s="198">
        <f>SUMIFS('SAGE IMPORT'!K:K,'SAGE IMPORT'!A:A,'SLAB-ROWS'!G1214,'SAGE IMPORT'!B:B,'SLAB-ROWS'!H1214,'SAGE IMPORT'!C:C,'SLAB-ROWS'!A1214)</f>
        <v>0</v>
      </c>
      <c r="K1214" s="199">
        <f>SUMIFS('SAGE IMPORT'!Q:Q,'SAGE IMPORT'!A:A,'SLAB-ROWS'!G1214,'SAGE IMPORT'!B:B,'SLAB-ROWS'!H1214,'SAGE IMPORT'!C:C,'SLAB-ROWS'!A1214)</f>
        <v>0</v>
      </c>
      <c r="L1214" s="199" t="s">
        <v>391</v>
      </c>
      <c r="M1214" s="205">
        <f>SUMIFS('SAGE IMPORT'!E:E,'SAGE IMPORT'!A:A,'SLAB-ROWS'!G1214,'SAGE IMPORT'!B:B,'SLAB-ROWS'!H1214,'SAGE IMPORT'!C:C,'SLAB-ROWS'!A1214)</f>
        <v>0</v>
      </c>
      <c r="N1214" s="199" t="s">
        <v>391</v>
      </c>
    </row>
    <row r="1215" spans="1:14" x14ac:dyDescent="0.2">
      <c r="A1215" s="183" t="s">
        <v>45</v>
      </c>
      <c r="B1215" s="184" t="s">
        <v>46</v>
      </c>
      <c r="C1215" s="184"/>
      <c r="D1215" s="185" t="str">
        <f t="shared" si="104"/>
        <v>****</v>
      </c>
      <c r="E1215" s="185">
        <f t="shared" si="105"/>
        <v>0</v>
      </c>
      <c r="F1215" s="185"/>
      <c r="G1215" s="185">
        <f t="shared" si="106"/>
        <v>0</v>
      </c>
      <c r="H1215" s="186">
        <f t="shared" si="107"/>
        <v>0</v>
      </c>
      <c r="I1215" s="197">
        <f>SUMIFS('SAGE IMPORT'!Y:Y,'SAGE IMPORT'!A:A,'SLAB-ROWS'!G1215,'SAGE IMPORT'!B:B,'SLAB-ROWS'!H1215,'SAGE IMPORT'!C:C,'SLAB-ROWS'!A1215)</f>
        <v>0</v>
      </c>
      <c r="J1215" s="198">
        <f>SUMIFS('SAGE IMPORT'!K:K,'SAGE IMPORT'!A:A,'SLAB-ROWS'!G1215,'SAGE IMPORT'!B:B,'SLAB-ROWS'!H1215,'SAGE IMPORT'!C:C,'SLAB-ROWS'!A1215)</f>
        <v>0</v>
      </c>
      <c r="K1215" s="199">
        <f>SUMIFS('SAGE IMPORT'!Q:Q,'SAGE IMPORT'!A:A,'SLAB-ROWS'!G1215,'SAGE IMPORT'!B:B,'SLAB-ROWS'!H1215,'SAGE IMPORT'!C:C,'SLAB-ROWS'!A1215)</f>
        <v>0</v>
      </c>
      <c r="L1215" s="199" t="s">
        <v>391</v>
      </c>
      <c r="M1215" s="205">
        <f>SUMIFS('SAGE IMPORT'!E:E,'SAGE IMPORT'!A:A,'SLAB-ROWS'!G1215,'SAGE IMPORT'!B:B,'SLAB-ROWS'!H1215,'SAGE IMPORT'!C:C,'SLAB-ROWS'!A1215)</f>
        <v>0</v>
      </c>
      <c r="N1215" s="199" t="s">
        <v>391</v>
      </c>
    </row>
    <row r="1216" spans="1:14" x14ac:dyDescent="0.2">
      <c r="A1216" s="183" t="s">
        <v>142</v>
      </c>
      <c r="B1216" s="184" t="s">
        <v>143</v>
      </c>
      <c r="C1216" s="184"/>
      <c r="D1216" s="185" t="str">
        <f t="shared" si="104"/>
        <v>****</v>
      </c>
      <c r="E1216" s="185">
        <f t="shared" si="105"/>
        <v>0</v>
      </c>
      <c r="F1216" s="185"/>
      <c r="G1216" s="185">
        <f t="shared" si="106"/>
        <v>0</v>
      </c>
      <c r="H1216" s="186">
        <f t="shared" si="107"/>
        <v>0</v>
      </c>
      <c r="I1216" s="197">
        <f>SUMIFS('SAGE IMPORT'!Y:Y,'SAGE IMPORT'!A:A,'SLAB-ROWS'!G1216,'SAGE IMPORT'!B:B,'SLAB-ROWS'!H1216,'SAGE IMPORT'!C:C,'SLAB-ROWS'!A1216)</f>
        <v>0</v>
      </c>
      <c r="J1216" s="198">
        <f>SUMIFS('SAGE IMPORT'!K:K,'SAGE IMPORT'!A:A,'SLAB-ROWS'!G1216,'SAGE IMPORT'!B:B,'SLAB-ROWS'!H1216,'SAGE IMPORT'!C:C,'SLAB-ROWS'!A1216)</f>
        <v>0</v>
      </c>
      <c r="K1216" s="199">
        <f>SUMIFS('SAGE IMPORT'!Q:Q,'SAGE IMPORT'!A:A,'SLAB-ROWS'!G1216,'SAGE IMPORT'!B:B,'SLAB-ROWS'!H1216,'SAGE IMPORT'!C:C,'SLAB-ROWS'!A1216)</f>
        <v>0</v>
      </c>
      <c r="L1216" s="199" t="s">
        <v>354</v>
      </c>
      <c r="M1216" s="205">
        <f>SUMIFS('SAGE IMPORT'!E:E,'SAGE IMPORT'!A:A,'SLAB-ROWS'!G1216,'SAGE IMPORT'!B:B,'SLAB-ROWS'!H1216,'SAGE IMPORT'!C:C,'SLAB-ROWS'!A1216)</f>
        <v>0</v>
      </c>
      <c r="N1216" s="199" t="s">
        <v>354</v>
      </c>
    </row>
    <row r="1217" spans="1:14" x14ac:dyDescent="0.2">
      <c r="A1217" s="183" t="s">
        <v>144</v>
      </c>
      <c r="B1217" s="184" t="s">
        <v>145</v>
      </c>
      <c r="C1217" s="184"/>
      <c r="D1217" s="185" t="str">
        <f t="shared" si="104"/>
        <v>****</v>
      </c>
      <c r="E1217" s="185">
        <f t="shared" si="105"/>
        <v>0</v>
      </c>
      <c r="F1217" s="185"/>
      <c r="G1217" s="185">
        <f t="shared" si="106"/>
        <v>0</v>
      </c>
      <c r="H1217" s="186">
        <f t="shared" si="107"/>
        <v>0</v>
      </c>
      <c r="I1217" s="197">
        <f>SUMIFS('SAGE IMPORT'!Y:Y,'SAGE IMPORT'!A:A,'SLAB-ROWS'!G1217,'SAGE IMPORT'!B:B,'SLAB-ROWS'!H1217,'SAGE IMPORT'!C:C,'SLAB-ROWS'!A1217)</f>
        <v>0</v>
      </c>
      <c r="J1217" s="198">
        <f>SUMIFS('SAGE IMPORT'!K:K,'SAGE IMPORT'!A:A,'SLAB-ROWS'!G1217,'SAGE IMPORT'!B:B,'SLAB-ROWS'!H1217,'SAGE IMPORT'!C:C,'SLAB-ROWS'!A1217)</f>
        <v>0</v>
      </c>
      <c r="K1217" s="199">
        <f>SUMIFS('SAGE IMPORT'!Q:Q,'SAGE IMPORT'!A:A,'SLAB-ROWS'!G1217,'SAGE IMPORT'!B:B,'SLAB-ROWS'!H1217,'SAGE IMPORT'!C:C,'SLAB-ROWS'!A1217)</f>
        <v>0</v>
      </c>
      <c r="L1217" s="199" t="s">
        <v>391</v>
      </c>
      <c r="M1217" s="205">
        <f>SUMIFS('SAGE IMPORT'!E:E,'SAGE IMPORT'!A:A,'SLAB-ROWS'!G1217,'SAGE IMPORT'!B:B,'SLAB-ROWS'!H1217,'SAGE IMPORT'!C:C,'SLAB-ROWS'!A1217)</f>
        <v>0</v>
      </c>
      <c r="N1217" s="199" t="s">
        <v>391</v>
      </c>
    </row>
    <row r="1218" spans="1:14" x14ac:dyDescent="0.2">
      <c r="A1218" s="183" t="s">
        <v>47</v>
      </c>
      <c r="B1218" s="184" t="s">
        <v>66</v>
      </c>
      <c r="C1218" s="184"/>
      <c r="D1218" s="185" t="str">
        <f t="shared" ref="D1218:D1229" si="108">D1217</f>
        <v>****</v>
      </c>
      <c r="E1218" s="185">
        <f t="shared" ref="E1218:E1229" si="109">E1217</f>
        <v>0</v>
      </c>
      <c r="F1218" s="185"/>
      <c r="G1218" s="185">
        <f t="shared" ref="G1218:G1229" si="110">G1217</f>
        <v>0</v>
      </c>
      <c r="H1218" s="186">
        <f t="shared" ref="H1218:H1229" si="111">H1217</f>
        <v>0</v>
      </c>
      <c r="I1218" s="197">
        <f>SUMIFS('SAGE IMPORT'!Y:Y,'SAGE IMPORT'!A:A,'SLAB-ROWS'!G1218,'SAGE IMPORT'!B:B,'SLAB-ROWS'!H1218,'SAGE IMPORT'!C:C,'SLAB-ROWS'!A1218)</f>
        <v>0</v>
      </c>
      <c r="J1218" s="198">
        <f>SUMIFS('SAGE IMPORT'!K:K,'SAGE IMPORT'!A:A,'SLAB-ROWS'!G1218,'SAGE IMPORT'!B:B,'SLAB-ROWS'!H1218,'SAGE IMPORT'!C:C,'SLAB-ROWS'!A1218)</f>
        <v>0</v>
      </c>
      <c r="K1218" s="199">
        <f>SUMIFS('SAGE IMPORT'!Q:Q,'SAGE IMPORT'!A:A,'SLAB-ROWS'!G1218,'SAGE IMPORT'!B:B,'SLAB-ROWS'!H1218,'SAGE IMPORT'!C:C,'SLAB-ROWS'!A1218)</f>
        <v>0</v>
      </c>
      <c r="L1218" s="199" t="s">
        <v>395</v>
      </c>
      <c r="M1218" s="205">
        <f>SUMIFS('SAGE IMPORT'!E:E,'SAGE IMPORT'!A:A,'SLAB-ROWS'!G1218,'SAGE IMPORT'!B:B,'SLAB-ROWS'!H1218,'SAGE IMPORT'!C:C,'SLAB-ROWS'!A1218)</f>
        <v>0</v>
      </c>
      <c r="N1218" s="199" t="s">
        <v>395</v>
      </c>
    </row>
    <row r="1219" spans="1:14" x14ac:dyDescent="0.2">
      <c r="A1219" s="183"/>
      <c r="B1219" s="451" t="s">
        <v>622</v>
      </c>
      <c r="C1219" s="452"/>
      <c r="D1219" s="453"/>
      <c r="E1219" s="453"/>
      <c r="F1219" s="453"/>
      <c r="G1219" s="453">
        <f t="shared" si="110"/>
        <v>0</v>
      </c>
      <c r="H1219" s="454">
        <f t="shared" si="111"/>
        <v>0</v>
      </c>
      <c r="I1219" s="455"/>
      <c r="J1219" s="456"/>
      <c r="K1219" s="457">
        <f>SUMIFS('SAGE IMPORT'!Q:Q,'SAGE IMPORT'!A:A,'SLAB-ROWS'!G1219,'SAGE IMPORT'!B:B,'SLAB-ROWS'!H1219,'SAGE IMPORT'!D:D,'SLAB-ROWS'!B1219)</f>
        <v>0</v>
      </c>
      <c r="L1219" s="457" t="s">
        <v>395</v>
      </c>
      <c r="M1219" s="458"/>
      <c r="N1219" s="457"/>
    </row>
    <row r="1220" spans="1:14" x14ac:dyDescent="0.2">
      <c r="A1220" s="183" t="s">
        <v>48</v>
      </c>
      <c r="B1220" s="184" t="s">
        <v>67</v>
      </c>
      <c r="C1220" s="184"/>
      <c r="D1220" s="185" t="str">
        <f>D1218</f>
        <v>****</v>
      </c>
      <c r="E1220" s="185">
        <f>E1218</f>
        <v>0</v>
      </c>
      <c r="F1220" s="185"/>
      <c r="G1220" s="185">
        <f>G1218</f>
        <v>0</v>
      </c>
      <c r="H1220" s="186">
        <f>H1218</f>
        <v>0</v>
      </c>
      <c r="I1220" s="197">
        <f>SUMIFS('SAGE IMPORT'!Y:Y,'SAGE IMPORT'!A:A,'SLAB-ROWS'!G1220,'SAGE IMPORT'!B:B,'SLAB-ROWS'!H1220,'SAGE IMPORT'!C:C,'SLAB-ROWS'!A1220)</f>
        <v>0</v>
      </c>
      <c r="J1220" s="198">
        <f>SUMIFS('SAGE IMPORT'!K:K,'SAGE IMPORT'!A:A,'SLAB-ROWS'!G1220,'SAGE IMPORT'!B:B,'SLAB-ROWS'!H1220,'SAGE IMPORT'!C:C,'SLAB-ROWS'!A1220)</f>
        <v>0</v>
      </c>
      <c r="K1220" s="199">
        <f>SUMIFS('SAGE IMPORT'!Q:Q,'SAGE IMPORT'!A:A,'SLAB-ROWS'!G1220,'SAGE IMPORT'!B:B,'SLAB-ROWS'!H1220,'SAGE IMPORT'!C:C,'SLAB-ROWS'!A1220)</f>
        <v>0</v>
      </c>
      <c r="L1220" s="199" t="s">
        <v>391</v>
      </c>
      <c r="M1220" s="205">
        <f>SUMIFS('SAGE IMPORT'!E:E,'SAGE IMPORT'!A:A,'SLAB-ROWS'!G1220,'SAGE IMPORT'!B:B,'SLAB-ROWS'!H1220,'SAGE IMPORT'!C:C,'SLAB-ROWS'!A1220)</f>
        <v>0</v>
      </c>
      <c r="N1220" s="199" t="s">
        <v>391</v>
      </c>
    </row>
    <row r="1221" spans="1:14" x14ac:dyDescent="0.2">
      <c r="A1221" s="183" t="s">
        <v>146</v>
      </c>
      <c r="B1221" s="184" t="s">
        <v>147</v>
      </c>
      <c r="C1221" s="184"/>
      <c r="D1221" s="185" t="str">
        <f t="shared" si="108"/>
        <v>****</v>
      </c>
      <c r="E1221" s="185">
        <f t="shared" si="109"/>
        <v>0</v>
      </c>
      <c r="F1221" s="185"/>
      <c r="G1221" s="185">
        <f t="shared" si="110"/>
        <v>0</v>
      </c>
      <c r="H1221" s="186">
        <f t="shared" si="111"/>
        <v>0</v>
      </c>
      <c r="I1221" s="197">
        <f>SUMIFS('SAGE IMPORT'!Y:Y,'SAGE IMPORT'!A:A,'SLAB-ROWS'!G1221,'SAGE IMPORT'!B:B,'SLAB-ROWS'!H1221,'SAGE IMPORT'!C:C,'SLAB-ROWS'!A1221)</f>
        <v>0</v>
      </c>
      <c r="J1221" s="198">
        <f>SUMIFS('SAGE IMPORT'!K:K,'SAGE IMPORT'!A:A,'SLAB-ROWS'!G1221,'SAGE IMPORT'!B:B,'SLAB-ROWS'!H1221,'SAGE IMPORT'!C:C,'SLAB-ROWS'!A1221)</f>
        <v>0</v>
      </c>
      <c r="K1221" s="199">
        <f>SUMIFS('SAGE IMPORT'!Q:Q,'SAGE IMPORT'!A:A,'SLAB-ROWS'!G1221,'SAGE IMPORT'!B:B,'SLAB-ROWS'!H1221,'SAGE IMPORT'!C:C,'SLAB-ROWS'!A1221)</f>
        <v>0</v>
      </c>
      <c r="L1221" s="199" t="s">
        <v>393</v>
      </c>
      <c r="M1221" s="205">
        <f>SUMIFS('SAGE IMPORT'!E:E,'SAGE IMPORT'!A:A,'SLAB-ROWS'!G1221,'SAGE IMPORT'!B:B,'SLAB-ROWS'!H1221,'SAGE IMPORT'!C:C,'SLAB-ROWS'!A1221)</f>
        <v>0</v>
      </c>
      <c r="N1221" s="199" t="s">
        <v>393</v>
      </c>
    </row>
    <row r="1222" spans="1:14" x14ac:dyDescent="0.2">
      <c r="A1222" s="183" t="s">
        <v>148</v>
      </c>
      <c r="B1222" s="184" t="s">
        <v>149</v>
      </c>
      <c r="C1222" s="184"/>
      <c r="D1222" s="185" t="str">
        <f t="shared" si="108"/>
        <v>****</v>
      </c>
      <c r="E1222" s="185">
        <f t="shared" si="109"/>
        <v>0</v>
      </c>
      <c r="F1222" s="185"/>
      <c r="G1222" s="185">
        <f t="shared" si="110"/>
        <v>0</v>
      </c>
      <c r="H1222" s="186">
        <f t="shared" si="111"/>
        <v>0</v>
      </c>
      <c r="I1222" s="197">
        <f>SUMIFS('SAGE IMPORT'!Y:Y,'SAGE IMPORT'!A:A,'SLAB-ROWS'!G1222,'SAGE IMPORT'!B:B,'SLAB-ROWS'!H1222,'SAGE IMPORT'!C:C,'SLAB-ROWS'!A1222)</f>
        <v>0</v>
      </c>
      <c r="J1222" s="198">
        <f>SUMIFS('SAGE IMPORT'!K:K,'SAGE IMPORT'!A:A,'SLAB-ROWS'!G1222,'SAGE IMPORT'!B:B,'SLAB-ROWS'!H1222,'SAGE IMPORT'!C:C,'SLAB-ROWS'!A1222)</f>
        <v>0</v>
      </c>
      <c r="K1222" s="199">
        <f>SUMIFS('SAGE IMPORT'!Q:Q,'SAGE IMPORT'!A:A,'SLAB-ROWS'!G1222,'SAGE IMPORT'!B:B,'SLAB-ROWS'!H1222,'SAGE IMPORT'!C:C,'SLAB-ROWS'!A1222)</f>
        <v>0</v>
      </c>
      <c r="L1222" s="199" t="s">
        <v>391</v>
      </c>
      <c r="M1222" s="205">
        <f>SUMIFS('SAGE IMPORT'!E:E,'SAGE IMPORT'!A:A,'SLAB-ROWS'!G1222,'SAGE IMPORT'!B:B,'SLAB-ROWS'!H1222,'SAGE IMPORT'!C:C,'SLAB-ROWS'!A1222)</f>
        <v>0</v>
      </c>
      <c r="N1222" s="199" t="s">
        <v>391</v>
      </c>
    </row>
    <row r="1223" spans="1:14" x14ac:dyDescent="0.2">
      <c r="A1223" s="183" t="s">
        <v>150</v>
      </c>
      <c r="B1223" s="184" t="s">
        <v>151</v>
      </c>
      <c r="C1223" s="184"/>
      <c r="D1223" s="185" t="str">
        <f t="shared" si="108"/>
        <v>****</v>
      </c>
      <c r="E1223" s="185">
        <f t="shared" si="109"/>
        <v>0</v>
      </c>
      <c r="F1223" s="185"/>
      <c r="G1223" s="185">
        <f t="shared" si="110"/>
        <v>0</v>
      </c>
      <c r="H1223" s="186">
        <f t="shared" si="111"/>
        <v>0</v>
      </c>
      <c r="I1223" s="197">
        <f>SUMIFS('SAGE IMPORT'!Y:Y,'SAGE IMPORT'!A:A,'SLAB-ROWS'!G1223,'SAGE IMPORT'!B:B,'SLAB-ROWS'!H1223,'SAGE IMPORT'!C:C,'SLAB-ROWS'!A1223)</f>
        <v>0</v>
      </c>
      <c r="J1223" s="198">
        <f>SUMIFS('SAGE IMPORT'!K:K,'SAGE IMPORT'!A:A,'SLAB-ROWS'!G1223,'SAGE IMPORT'!B:B,'SLAB-ROWS'!H1223,'SAGE IMPORT'!C:C,'SLAB-ROWS'!A1223)</f>
        <v>0</v>
      </c>
      <c r="K1223" s="199">
        <f>SUMIFS('SAGE IMPORT'!Q:Q,'SAGE IMPORT'!A:A,'SLAB-ROWS'!G1223,'SAGE IMPORT'!B:B,'SLAB-ROWS'!H1223,'SAGE IMPORT'!C:C,'SLAB-ROWS'!A1223)</f>
        <v>0</v>
      </c>
      <c r="L1223" s="199" t="s">
        <v>391</v>
      </c>
      <c r="M1223" s="205">
        <f>SUMIFS('SAGE IMPORT'!E:E,'SAGE IMPORT'!A:A,'SLAB-ROWS'!G1223,'SAGE IMPORT'!B:B,'SLAB-ROWS'!H1223,'SAGE IMPORT'!C:C,'SLAB-ROWS'!A1223)</f>
        <v>0</v>
      </c>
      <c r="N1223" s="199" t="s">
        <v>391</v>
      </c>
    </row>
    <row r="1224" spans="1:14" x14ac:dyDescent="0.2">
      <c r="A1224" s="183" t="s">
        <v>55</v>
      </c>
      <c r="B1224" s="184" t="s">
        <v>56</v>
      </c>
      <c r="C1224" s="184"/>
      <c r="D1224" s="185" t="str">
        <f t="shared" si="108"/>
        <v>****</v>
      </c>
      <c r="E1224" s="185">
        <f t="shared" si="109"/>
        <v>0</v>
      </c>
      <c r="F1224" s="185"/>
      <c r="G1224" s="185">
        <f t="shared" si="110"/>
        <v>0</v>
      </c>
      <c r="H1224" s="186">
        <f t="shared" si="111"/>
        <v>0</v>
      </c>
      <c r="I1224" s="197">
        <f>SUMIFS('SAGE IMPORT'!Y:Y,'SAGE IMPORT'!A:A,'SLAB-ROWS'!G1224,'SAGE IMPORT'!B:B,'SLAB-ROWS'!H1224,'SAGE IMPORT'!C:C,'SLAB-ROWS'!A1224)</f>
        <v>0</v>
      </c>
      <c r="J1224" s="198">
        <f>SUMIFS('SAGE IMPORT'!K:K,'SAGE IMPORT'!A:A,'SLAB-ROWS'!G1224,'SAGE IMPORT'!B:B,'SLAB-ROWS'!H1224,'SAGE IMPORT'!C:C,'SLAB-ROWS'!A1224)</f>
        <v>0</v>
      </c>
      <c r="K1224" s="199">
        <f>SUMIFS('SAGE IMPORT'!Q:Q,'SAGE IMPORT'!A:A,'SLAB-ROWS'!G1224,'SAGE IMPORT'!B:B,'SLAB-ROWS'!H1224,'SAGE IMPORT'!C:C,'SLAB-ROWS'!A1224)</f>
        <v>0</v>
      </c>
      <c r="L1224" s="199" t="s">
        <v>395</v>
      </c>
      <c r="M1224" s="205">
        <f>SUMIFS('SAGE IMPORT'!E:E,'SAGE IMPORT'!A:A,'SLAB-ROWS'!G1224,'SAGE IMPORT'!B:B,'SLAB-ROWS'!H1224,'SAGE IMPORT'!C:C,'SLAB-ROWS'!A1224)</f>
        <v>0</v>
      </c>
      <c r="N1224" s="199" t="s">
        <v>395</v>
      </c>
    </row>
    <row r="1225" spans="1:14" x14ac:dyDescent="0.2">
      <c r="A1225" s="183" t="s">
        <v>152</v>
      </c>
      <c r="B1225" s="184" t="s">
        <v>153</v>
      </c>
      <c r="C1225" s="184"/>
      <c r="D1225" s="185" t="str">
        <f t="shared" si="108"/>
        <v>****</v>
      </c>
      <c r="E1225" s="185">
        <f t="shared" si="109"/>
        <v>0</v>
      </c>
      <c r="F1225" s="185"/>
      <c r="G1225" s="185">
        <f t="shared" si="110"/>
        <v>0</v>
      </c>
      <c r="H1225" s="186">
        <f t="shared" si="111"/>
        <v>0</v>
      </c>
      <c r="I1225" s="197">
        <f>SUMIFS('SAGE IMPORT'!Y:Y,'SAGE IMPORT'!A:A,'SLAB-ROWS'!G1225,'SAGE IMPORT'!B:B,'SLAB-ROWS'!H1225,'SAGE IMPORT'!C:C,'SLAB-ROWS'!A1225)</f>
        <v>0</v>
      </c>
      <c r="J1225" s="198">
        <f>SUMIFS('SAGE IMPORT'!K:K,'SAGE IMPORT'!A:A,'SLAB-ROWS'!G1225,'SAGE IMPORT'!B:B,'SLAB-ROWS'!H1225,'SAGE IMPORT'!C:C,'SLAB-ROWS'!A1225)</f>
        <v>0</v>
      </c>
      <c r="K1225" s="199">
        <f>SUMIFS('SAGE IMPORT'!Q:Q,'SAGE IMPORT'!A:A,'SLAB-ROWS'!G1225,'SAGE IMPORT'!B:B,'SLAB-ROWS'!H1225,'SAGE IMPORT'!C:C,'SLAB-ROWS'!A1225)</f>
        <v>0</v>
      </c>
      <c r="L1225" s="199" t="s">
        <v>399</v>
      </c>
      <c r="M1225" s="205">
        <f>SUMIFS('SAGE IMPORT'!E:E,'SAGE IMPORT'!A:A,'SLAB-ROWS'!G1225,'SAGE IMPORT'!B:B,'SLAB-ROWS'!H1225,'SAGE IMPORT'!C:C,'SLAB-ROWS'!A1225)</f>
        <v>0</v>
      </c>
      <c r="N1225" s="199" t="s">
        <v>399</v>
      </c>
    </row>
    <row r="1226" spans="1:14" x14ac:dyDescent="0.2">
      <c r="A1226" s="183"/>
      <c r="B1226" s="184"/>
      <c r="C1226" s="184"/>
      <c r="D1226" s="185" t="str">
        <f t="shared" si="108"/>
        <v>****</v>
      </c>
      <c r="E1226" s="185">
        <f t="shared" si="109"/>
        <v>0</v>
      </c>
      <c r="F1226" s="185"/>
      <c r="G1226" s="185">
        <f t="shared" si="110"/>
        <v>0</v>
      </c>
      <c r="H1226" s="186">
        <f t="shared" si="111"/>
        <v>0</v>
      </c>
      <c r="I1226" s="197">
        <f>SUMIFS('SAGE IMPORT'!Y:Y,'SAGE IMPORT'!A:A,'SLAB-ROWS'!G1226,'SAGE IMPORT'!B:B,'SLAB-ROWS'!H1226,'SAGE IMPORT'!C:C,'SLAB-ROWS'!A1226)</f>
        <v>0</v>
      </c>
      <c r="J1226" s="198">
        <f>SUMIFS('SAGE IMPORT'!K:K,'SAGE IMPORT'!A:A,'SLAB-ROWS'!G1226,'SAGE IMPORT'!B:B,'SLAB-ROWS'!H1226,'SAGE IMPORT'!C:C,'SLAB-ROWS'!A1226)</f>
        <v>0</v>
      </c>
      <c r="K1226" s="199">
        <f>SUMIFS('SAGE IMPORT'!Q:Q,'SAGE IMPORT'!A:A,'SLAB-ROWS'!G1226,'SAGE IMPORT'!B:B,'SLAB-ROWS'!H1226,'SAGE IMPORT'!C:C,'SLAB-ROWS'!A1226)</f>
        <v>0</v>
      </c>
      <c r="L1226" s="199"/>
      <c r="M1226" s="205">
        <f>SUMIFS('SAGE IMPORT'!E:E,'SAGE IMPORT'!A:A,'SLAB-ROWS'!G1226,'SAGE IMPORT'!B:B,'SLAB-ROWS'!H1226,'SAGE IMPORT'!C:C,'SLAB-ROWS'!A1226)</f>
        <v>0</v>
      </c>
      <c r="N1226" s="199"/>
    </row>
    <row r="1227" spans="1:14" x14ac:dyDescent="0.2">
      <c r="A1227" s="183" t="s">
        <v>49</v>
      </c>
      <c r="B1227" s="184" t="s">
        <v>50</v>
      </c>
      <c r="C1227" s="184"/>
      <c r="D1227" s="185" t="str">
        <f t="shared" si="108"/>
        <v>****</v>
      </c>
      <c r="E1227" s="185">
        <f t="shared" si="109"/>
        <v>0</v>
      </c>
      <c r="F1227" s="185"/>
      <c r="G1227" s="185">
        <f t="shared" si="110"/>
        <v>0</v>
      </c>
      <c r="H1227" s="186">
        <f t="shared" si="111"/>
        <v>0</v>
      </c>
      <c r="I1227" s="197">
        <f>SUMIFS('SAGE IMPORT'!Y:Y,'SAGE IMPORT'!A:A,'SLAB-ROWS'!G1227,'SAGE IMPORT'!B:B,'SLAB-ROWS'!H1227,'SAGE IMPORT'!C:C,'SLAB-ROWS'!A1227)</f>
        <v>0</v>
      </c>
      <c r="J1227" s="198">
        <f>SUMIFS('SAGE IMPORT'!K:K,'SAGE IMPORT'!A:A,'SLAB-ROWS'!G1227,'SAGE IMPORT'!B:B,'SLAB-ROWS'!H1227,'SAGE IMPORT'!C:C,'SLAB-ROWS'!A1227)</f>
        <v>0</v>
      </c>
      <c r="K1227" s="199">
        <f>SUMIFS('SAGE IMPORT'!Q:Q,'SAGE IMPORT'!A:A,'SLAB-ROWS'!G1227,'SAGE IMPORT'!B:B,'SLAB-ROWS'!H1227,'SAGE IMPORT'!C:C,'SLAB-ROWS'!A1227)</f>
        <v>0</v>
      </c>
      <c r="L1227" s="199" t="s">
        <v>391</v>
      </c>
      <c r="M1227" s="205">
        <f>SUMIFS('SAGE IMPORT'!E:E,'SAGE IMPORT'!A:A,'SLAB-ROWS'!G1227,'SAGE IMPORT'!B:B,'SLAB-ROWS'!H1227,'SAGE IMPORT'!C:C,'SLAB-ROWS'!A1227)</f>
        <v>0</v>
      </c>
      <c r="N1227" s="199" t="s">
        <v>391</v>
      </c>
    </row>
    <row r="1228" spans="1:14" x14ac:dyDescent="0.2">
      <c r="A1228" s="183" t="s">
        <v>51</v>
      </c>
      <c r="B1228" s="184" t="s">
        <v>52</v>
      </c>
      <c r="C1228" s="184"/>
      <c r="D1228" s="185" t="str">
        <f t="shared" si="108"/>
        <v>****</v>
      </c>
      <c r="E1228" s="185">
        <f t="shared" si="109"/>
        <v>0</v>
      </c>
      <c r="F1228" s="185"/>
      <c r="G1228" s="185">
        <f t="shared" si="110"/>
        <v>0</v>
      </c>
      <c r="H1228" s="186">
        <f t="shared" si="111"/>
        <v>0</v>
      </c>
      <c r="I1228" s="197">
        <f>SUMIFS('SAGE IMPORT'!Y:Y,'SAGE IMPORT'!A:A,'SLAB-ROWS'!G1228,'SAGE IMPORT'!B:B,'SLAB-ROWS'!H1228,'SAGE IMPORT'!C:C,'SLAB-ROWS'!A1228)</f>
        <v>0</v>
      </c>
      <c r="J1228" s="198">
        <f>SUMIFS('SAGE IMPORT'!K:K,'SAGE IMPORT'!A:A,'SLAB-ROWS'!G1228,'SAGE IMPORT'!B:B,'SLAB-ROWS'!H1228,'SAGE IMPORT'!C:C,'SLAB-ROWS'!A1228)</f>
        <v>0</v>
      </c>
      <c r="K1228" s="199">
        <f>SUMIFS('SAGE IMPORT'!Q:Q,'SAGE IMPORT'!A:A,'SLAB-ROWS'!G1228,'SAGE IMPORT'!B:B,'SLAB-ROWS'!H1228,'SAGE IMPORT'!C:C,'SLAB-ROWS'!A1228)</f>
        <v>0</v>
      </c>
      <c r="L1228" s="199" t="s">
        <v>391</v>
      </c>
      <c r="M1228" s="205">
        <f>SUMIFS('SAGE IMPORT'!E:E,'SAGE IMPORT'!A:A,'SLAB-ROWS'!G1228,'SAGE IMPORT'!B:B,'SLAB-ROWS'!H1228,'SAGE IMPORT'!C:C,'SLAB-ROWS'!A1228)</f>
        <v>0</v>
      </c>
      <c r="N1228" s="199" t="s">
        <v>391</v>
      </c>
    </row>
    <row r="1229" spans="1:14" x14ac:dyDescent="0.2">
      <c r="A1229" s="183" t="s">
        <v>53</v>
      </c>
      <c r="B1229" s="184" t="s">
        <v>54</v>
      </c>
      <c r="C1229" s="184"/>
      <c r="D1229" s="185" t="str">
        <f t="shared" si="108"/>
        <v>****</v>
      </c>
      <c r="E1229" s="185">
        <f t="shared" si="109"/>
        <v>0</v>
      </c>
      <c r="F1229" s="185"/>
      <c r="G1229" s="185">
        <f t="shared" si="110"/>
        <v>0</v>
      </c>
      <c r="H1229" s="186">
        <f t="shared" si="111"/>
        <v>0</v>
      </c>
      <c r="I1229" s="197">
        <f>SUMIFS('SAGE IMPORT'!Y:Y,'SAGE IMPORT'!A:A,'SLAB-ROWS'!G1229,'SAGE IMPORT'!B:B,'SLAB-ROWS'!H1229,'SAGE IMPORT'!C:C,'SLAB-ROWS'!A1229)</f>
        <v>0</v>
      </c>
      <c r="J1229" s="198">
        <f>SUMIFS('SAGE IMPORT'!K:K,'SAGE IMPORT'!A:A,'SLAB-ROWS'!G1229,'SAGE IMPORT'!B:B,'SLAB-ROWS'!H1229,'SAGE IMPORT'!C:C,'SLAB-ROWS'!A1229)</f>
        <v>0</v>
      </c>
      <c r="K1229" s="199">
        <f>SUMIFS('SAGE IMPORT'!Q:Q,'SAGE IMPORT'!A:A,'SLAB-ROWS'!G1229,'SAGE IMPORT'!B:B,'SLAB-ROWS'!H1229,'SAGE IMPORT'!C:C,'SLAB-ROWS'!A1229)</f>
        <v>0</v>
      </c>
      <c r="L1229" s="199" t="s">
        <v>391</v>
      </c>
      <c r="M1229" s="205">
        <f>SUMIFS('SAGE IMPORT'!E:E,'SAGE IMPORT'!A:A,'SLAB-ROWS'!G1229,'SAGE IMPORT'!B:B,'SLAB-ROWS'!H1229,'SAGE IMPORT'!C:C,'SLAB-ROWS'!A1229)</f>
        <v>0</v>
      </c>
      <c r="N1229" s="199" t="s">
        <v>391</v>
      </c>
    </row>
    <row r="1230" spans="1:14" x14ac:dyDescent="0.2">
      <c r="A1230" s="183"/>
      <c r="B1230" s="184"/>
      <c r="C1230" s="184"/>
      <c r="D1230" s="184"/>
      <c r="E1230" s="184"/>
      <c r="F1230" s="184"/>
      <c r="G1230" s="184"/>
      <c r="H1230" s="184"/>
      <c r="I1230" s="197">
        <f>SUMIFS('SAGE IMPORT'!Y:Y,'SAGE IMPORT'!A:A,'SLAB-ROWS'!G1230,'SAGE IMPORT'!B:B,'SLAB-ROWS'!H1230,'SAGE IMPORT'!C:C,'SLAB-ROWS'!A1230)</f>
        <v>0</v>
      </c>
      <c r="J1230" s="198">
        <f>SUMIFS('SAGE IMPORT'!K:K,'SAGE IMPORT'!A:A,'SLAB-ROWS'!G1230,'SAGE IMPORT'!B:B,'SLAB-ROWS'!H1230,'SAGE IMPORT'!C:C,'SLAB-ROWS'!A1230)</f>
        <v>0</v>
      </c>
      <c r="K1230" s="199">
        <f>SUMIFS('SAGE IMPORT'!Q:Q,'SAGE IMPORT'!A:A,'SLAB-ROWS'!G1230,'SAGE IMPORT'!B:B,'SLAB-ROWS'!H1230,'SAGE IMPORT'!C:C,'SLAB-ROWS'!A1230)</f>
        <v>0</v>
      </c>
      <c r="L1230" s="199"/>
      <c r="M1230" s="205">
        <f>SUMIFS('SAGE IMPORT'!E:E,'SAGE IMPORT'!A:A,'SLAB-ROWS'!G1230,'SAGE IMPORT'!B:B,'SLAB-ROWS'!H1230,'SAGE IMPORT'!C:C,'SLAB-ROWS'!A1230)</f>
        <v>0</v>
      </c>
      <c r="N1230" s="199"/>
    </row>
    <row r="1231" spans="1:14" ht="12" x14ac:dyDescent="0.25">
      <c r="C1231" s="200" t="s">
        <v>74</v>
      </c>
      <c r="D1231" s="200"/>
      <c r="E1231" s="200"/>
      <c r="F1231" s="200"/>
      <c r="G1231" s="200"/>
      <c r="H1231" s="200"/>
      <c r="I1231" s="201">
        <f>SUM(I1147:I1230)</f>
        <v>0</v>
      </c>
      <c r="J1231" s="202"/>
      <c r="K1231" s="202"/>
      <c r="L1231" s="202"/>
      <c r="M1231" s="205">
        <f>SUMIFS('SAGE IMPORT'!E:E,'SAGE IMPORT'!A:A,'SLAB-ROWS'!G1231,'SAGE IMPORT'!B:B,'SLAB-ROWS'!H1231,'SAGE IMPORT'!C:C,'SLAB-ROWS'!A1231)</f>
        <v>0</v>
      </c>
    </row>
    <row r="1232" spans="1:14" ht="12" x14ac:dyDescent="0.25">
      <c r="C1232" s="200" t="s">
        <v>75</v>
      </c>
      <c r="D1232" s="200"/>
      <c r="E1232" s="200"/>
      <c r="F1232" s="200"/>
      <c r="G1232" s="200"/>
      <c r="H1232" s="200"/>
      <c r="I1232" s="203">
        <f>SUMIFS('SAGE IMPORT'!Y:Y,'SAGE IMPORT'!A:A,'SLAB-ROWS'!G1146,'SAGE IMPORT'!B:B,'SLAB-ROWS'!H1146)-I1231</f>
        <v>0</v>
      </c>
      <c r="J1232" s="202"/>
      <c r="K1232" s="202"/>
      <c r="L1232" s="202"/>
      <c r="M1232" s="205">
        <f>SUMIFS('SAGE IMPORT'!E:E,'SAGE IMPORT'!A:A,'SLAB-ROWS'!G1232,'SAGE IMPORT'!B:B,'SLAB-ROWS'!H1232,'SAGE IMPORT'!C:C,'SLAB-ROWS'!A1232)</f>
        <v>0</v>
      </c>
    </row>
    <row r="1233" spans="1:14" ht="12" x14ac:dyDescent="0.2">
      <c r="D1233" s="191" t="s">
        <v>359</v>
      </c>
      <c r="E1233" s="190" t="s">
        <v>358</v>
      </c>
      <c r="F1233" s="190"/>
      <c r="G1233" s="191" t="s">
        <v>159</v>
      </c>
      <c r="H1233" s="192" t="s">
        <v>357</v>
      </c>
      <c r="I1233" s="194" t="s">
        <v>383</v>
      </c>
      <c r="J1233" s="194" t="s">
        <v>356</v>
      </c>
      <c r="K1233" s="194" t="s">
        <v>355</v>
      </c>
      <c r="L1233" s="194"/>
      <c r="M1233" s="194" t="s">
        <v>394</v>
      </c>
      <c r="N1233" s="194"/>
    </row>
    <row r="1234" spans="1:14" ht="12" x14ac:dyDescent="0.2">
      <c r="D1234" s="195" t="str">
        <f>'START-SLABS'!A23</f>
        <v>****</v>
      </c>
      <c r="E1234" s="195">
        <f>'START-SLABS'!C23</f>
        <v>48</v>
      </c>
      <c r="F1234" s="195" t="str">
        <f>'START-SLABS'!D23</f>
        <v>1085 ST. OLAF CT</v>
      </c>
      <c r="G1234" s="195" t="str">
        <f>'START-SLABS'!F23</f>
        <v>PLAN 3</v>
      </c>
      <c r="H1234" s="195" t="str">
        <f>'START-SLABS'!G23</f>
        <v>ELV BC</v>
      </c>
      <c r="I1234" s="196"/>
      <c r="J1234" s="196"/>
      <c r="K1234" s="196"/>
      <c r="L1234" s="196"/>
      <c r="M1234" s="196"/>
      <c r="N1234" s="194"/>
    </row>
    <row r="1235" spans="1:14" x14ac:dyDescent="0.2">
      <c r="A1235" s="183" t="s">
        <v>16</v>
      </c>
      <c r="B1235" s="184" t="s">
        <v>17</v>
      </c>
      <c r="C1235" s="184"/>
      <c r="D1235" s="185" t="str">
        <f>D1234</f>
        <v>****</v>
      </c>
      <c r="E1235" s="185">
        <f>E1234</f>
        <v>48</v>
      </c>
      <c r="F1235" s="185"/>
      <c r="G1235" s="185" t="str">
        <f>G1234</f>
        <v>PLAN 3</v>
      </c>
      <c r="H1235" s="186" t="str">
        <f>H1234</f>
        <v>ELV BC</v>
      </c>
      <c r="I1235" s="197">
        <f>SUMIFS('SAGE IMPORT'!Y:Y,'SAGE IMPORT'!A:A,'SLAB-ROWS'!G1235,'SAGE IMPORT'!B:B,'SLAB-ROWS'!H1235,'SAGE IMPORT'!C:C,'SLAB-ROWS'!A1235)</f>
        <v>267</v>
      </c>
      <c r="J1235" s="198">
        <f>SUMIFS('SAGE IMPORT'!K:K,'SAGE IMPORT'!A:A,'SLAB-ROWS'!G1235,'SAGE IMPORT'!B:B,'SLAB-ROWS'!H1235,'SAGE IMPORT'!C:C,'SLAB-ROWS'!A1235)</f>
        <v>6.42</v>
      </c>
      <c r="K1235" s="199">
        <f>SUMIFS('SAGE IMPORT'!Q:Q,'SAGE IMPORT'!A:A,'SLAB-ROWS'!G1235,'SAGE IMPORT'!B:B,'SLAB-ROWS'!H1235,'SAGE IMPORT'!C:C,'SLAB-ROWS'!A1235)</f>
        <v>0</v>
      </c>
      <c r="L1235" s="199" t="s">
        <v>391</v>
      </c>
      <c r="M1235" s="205">
        <f>SUMIFS('SAGE IMPORT'!E:E,'SAGE IMPORT'!A:A,'SLAB-ROWS'!G1235,'SAGE IMPORT'!B:B,'SLAB-ROWS'!H1235,'SAGE IMPORT'!C:C,'SLAB-ROWS'!A1235)</f>
        <v>1605.02</v>
      </c>
      <c r="N1235" s="199" t="s">
        <v>391</v>
      </c>
    </row>
    <row r="1236" spans="1:14" x14ac:dyDescent="0.2">
      <c r="A1236" s="183" t="s">
        <v>78</v>
      </c>
      <c r="B1236" s="184" t="s">
        <v>81</v>
      </c>
      <c r="C1236" s="184"/>
      <c r="D1236" s="185" t="str">
        <f t="shared" ref="D1236:D1305" si="112">D1235</f>
        <v>****</v>
      </c>
      <c r="E1236" s="185">
        <f t="shared" ref="E1236:E1305" si="113">E1235</f>
        <v>48</v>
      </c>
      <c r="F1236" s="185"/>
      <c r="G1236" s="185" t="str">
        <f t="shared" ref="G1236:G1305" si="114">G1235</f>
        <v>PLAN 3</v>
      </c>
      <c r="H1236" s="186" t="str">
        <f t="shared" ref="H1236:H1305" si="115">H1235</f>
        <v>ELV BC</v>
      </c>
      <c r="I1236" s="197">
        <f>SUMIFS('SAGE IMPORT'!Y:Y,'SAGE IMPORT'!A:A,'SLAB-ROWS'!G1236,'SAGE IMPORT'!B:B,'SLAB-ROWS'!H1236,'SAGE IMPORT'!C:C,'SLAB-ROWS'!A1236)</f>
        <v>0</v>
      </c>
      <c r="J1236" s="198">
        <f>SUMIFS('SAGE IMPORT'!K:K,'SAGE IMPORT'!A:A,'SLAB-ROWS'!G1236,'SAGE IMPORT'!B:B,'SLAB-ROWS'!H1236,'SAGE IMPORT'!C:C,'SLAB-ROWS'!A1236)</f>
        <v>0</v>
      </c>
      <c r="K1236" s="199">
        <f>SUMIFS('SAGE IMPORT'!Q:Q,'SAGE IMPORT'!A:A,'SLAB-ROWS'!G1236,'SAGE IMPORT'!B:B,'SLAB-ROWS'!H1236,'SAGE IMPORT'!C:C,'SLAB-ROWS'!A1236)</f>
        <v>0</v>
      </c>
      <c r="L1236" s="199" t="s">
        <v>391</v>
      </c>
      <c r="M1236" s="205">
        <f>SUMIFS('SAGE IMPORT'!E:E,'SAGE IMPORT'!A:A,'SLAB-ROWS'!G1236,'SAGE IMPORT'!B:B,'SLAB-ROWS'!H1236,'SAGE IMPORT'!C:C,'SLAB-ROWS'!A1236)</f>
        <v>0</v>
      </c>
      <c r="N1236" s="199" t="s">
        <v>391</v>
      </c>
    </row>
    <row r="1237" spans="1:14" x14ac:dyDescent="0.2">
      <c r="A1237" s="183" t="s">
        <v>79</v>
      </c>
      <c r="B1237" s="184" t="s">
        <v>82</v>
      </c>
      <c r="C1237" s="184"/>
      <c r="D1237" s="185" t="str">
        <f t="shared" si="112"/>
        <v>****</v>
      </c>
      <c r="E1237" s="185">
        <f t="shared" si="113"/>
        <v>48</v>
      </c>
      <c r="F1237" s="185"/>
      <c r="G1237" s="185" t="str">
        <f t="shared" si="114"/>
        <v>PLAN 3</v>
      </c>
      <c r="H1237" s="186" t="str">
        <f t="shared" si="115"/>
        <v>ELV BC</v>
      </c>
      <c r="I1237" s="197">
        <f>SUMIFS('SAGE IMPORT'!Y:Y,'SAGE IMPORT'!A:A,'SLAB-ROWS'!G1237,'SAGE IMPORT'!B:B,'SLAB-ROWS'!H1237,'SAGE IMPORT'!C:C,'SLAB-ROWS'!A1237)</f>
        <v>0</v>
      </c>
      <c r="J1237" s="198">
        <f>SUMIFS('SAGE IMPORT'!K:K,'SAGE IMPORT'!A:A,'SLAB-ROWS'!G1237,'SAGE IMPORT'!B:B,'SLAB-ROWS'!H1237,'SAGE IMPORT'!C:C,'SLAB-ROWS'!A1237)</f>
        <v>0</v>
      </c>
      <c r="K1237" s="199">
        <f>SUMIFS('SAGE IMPORT'!Q:Q,'SAGE IMPORT'!A:A,'SLAB-ROWS'!G1237,'SAGE IMPORT'!B:B,'SLAB-ROWS'!H1237,'SAGE IMPORT'!C:C,'SLAB-ROWS'!A1237)</f>
        <v>0</v>
      </c>
      <c r="L1237" s="199" t="s">
        <v>391</v>
      </c>
      <c r="M1237" s="205">
        <f>SUMIFS('SAGE IMPORT'!E:E,'SAGE IMPORT'!A:A,'SLAB-ROWS'!G1237,'SAGE IMPORT'!B:B,'SLAB-ROWS'!H1237,'SAGE IMPORT'!C:C,'SLAB-ROWS'!A1237)</f>
        <v>0</v>
      </c>
      <c r="N1237" s="199" t="s">
        <v>391</v>
      </c>
    </row>
    <row r="1238" spans="1:14" x14ac:dyDescent="0.2">
      <c r="A1238" s="183" t="s">
        <v>80</v>
      </c>
      <c r="B1238" s="184" t="s">
        <v>83</v>
      </c>
      <c r="C1238" s="184"/>
      <c r="D1238" s="185" t="str">
        <f t="shared" si="112"/>
        <v>****</v>
      </c>
      <c r="E1238" s="185">
        <f t="shared" si="113"/>
        <v>48</v>
      </c>
      <c r="F1238" s="185"/>
      <c r="G1238" s="185" t="str">
        <f t="shared" si="114"/>
        <v>PLAN 3</v>
      </c>
      <c r="H1238" s="186" t="str">
        <f t="shared" si="115"/>
        <v>ELV BC</v>
      </c>
      <c r="I1238" s="197">
        <f>SUMIFS('SAGE IMPORT'!Y:Y,'SAGE IMPORT'!A:A,'SLAB-ROWS'!G1238,'SAGE IMPORT'!B:B,'SLAB-ROWS'!H1238,'SAGE IMPORT'!C:C,'SLAB-ROWS'!A1238)</f>
        <v>0</v>
      </c>
      <c r="J1238" s="198">
        <f>SUMIFS('SAGE IMPORT'!K:K,'SAGE IMPORT'!A:A,'SLAB-ROWS'!G1238,'SAGE IMPORT'!B:B,'SLAB-ROWS'!H1238,'SAGE IMPORT'!C:C,'SLAB-ROWS'!A1238)</f>
        <v>0</v>
      </c>
      <c r="K1238" s="199">
        <f>SUMIFS('SAGE IMPORT'!Q:Q,'SAGE IMPORT'!A:A,'SLAB-ROWS'!G1238,'SAGE IMPORT'!B:B,'SLAB-ROWS'!H1238,'SAGE IMPORT'!C:C,'SLAB-ROWS'!A1238)</f>
        <v>0</v>
      </c>
      <c r="L1238" s="199" t="s">
        <v>391</v>
      </c>
      <c r="M1238" s="205">
        <f>SUMIFS('SAGE IMPORT'!E:E,'SAGE IMPORT'!A:A,'SLAB-ROWS'!G1238,'SAGE IMPORT'!B:B,'SLAB-ROWS'!H1238,'SAGE IMPORT'!C:C,'SLAB-ROWS'!A1238)</f>
        <v>0</v>
      </c>
      <c r="N1238" s="199" t="s">
        <v>391</v>
      </c>
    </row>
    <row r="1239" spans="1:14" x14ac:dyDescent="0.2">
      <c r="A1239" s="183" t="s">
        <v>18</v>
      </c>
      <c r="B1239" s="184" t="s">
        <v>19</v>
      </c>
      <c r="C1239" s="184"/>
      <c r="D1239" s="185" t="str">
        <f t="shared" si="112"/>
        <v>****</v>
      </c>
      <c r="E1239" s="185">
        <f t="shared" si="113"/>
        <v>48</v>
      </c>
      <c r="F1239" s="185"/>
      <c r="G1239" s="185" t="str">
        <f t="shared" si="114"/>
        <v>PLAN 3</v>
      </c>
      <c r="H1239" s="186" t="str">
        <f t="shared" si="115"/>
        <v>ELV BC</v>
      </c>
      <c r="I1239" s="197">
        <f>SUMIFS('SAGE IMPORT'!Y:Y,'SAGE IMPORT'!A:A,'SLAB-ROWS'!G1239,'SAGE IMPORT'!B:B,'SLAB-ROWS'!H1239,'SAGE IMPORT'!C:C,'SLAB-ROWS'!A1239)</f>
        <v>64</v>
      </c>
      <c r="J1239" s="198">
        <f>SUMIFS('SAGE IMPORT'!K:K,'SAGE IMPORT'!A:A,'SLAB-ROWS'!G1239,'SAGE IMPORT'!B:B,'SLAB-ROWS'!H1239,'SAGE IMPORT'!C:C,'SLAB-ROWS'!A1239)</f>
        <v>2.86</v>
      </c>
      <c r="K1239" s="199">
        <f>SUMIFS('SAGE IMPORT'!Q:Q,'SAGE IMPORT'!A:A,'SLAB-ROWS'!G1239,'SAGE IMPORT'!B:B,'SLAB-ROWS'!H1239,'SAGE IMPORT'!C:C,'SLAB-ROWS'!A1239)</f>
        <v>0</v>
      </c>
      <c r="L1239" s="199" t="s">
        <v>391</v>
      </c>
      <c r="M1239" s="205">
        <f>SUMIFS('SAGE IMPORT'!E:E,'SAGE IMPORT'!A:A,'SLAB-ROWS'!G1239,'SAGE IMPORT'!B:B,'SLAB-ROWS'!H1239,'SAGE IMPORT'!C:C,'SLAB-ROWS'!A1239)</f>
        <v>1605.02</v>
      </c>
      <c r="N1239" s="199" t="s">
        <v>391</v>
      </c>
    </row>
    <row r="1240" spans="1:14" x14ac:dyDescent="0.2">
      <c r="A1240" s="183"/>
      <c r="B1240" s="184"/>
      <c r="C1240" s="184"/>
      <c r="D1240" s="185" t="str">
        <f t="shared" si="112"/>
        <v>****</v>
      </c>
      <c r="E1240" s="185">
        <f t="shared" si="113"/>
        <v>48</v>
      </c>
      <c r="F1240" s="185"/>
      <c r="G1240" s="185" t="str">
        <f t="shared" si="114"/>
        <v>PLAN 3</v>
      </c>
      <c r="H1240" s="186" t="str">
        <f t="shared" si="115"/>
        <v>ELV BC</v>
      </c>
      <c r="I1240" s="197">
        <f>SUMIFS('SAGE IMPORT'!Y:Y,'SAGE IMPORT'!A:A,'SLAB-ROWS'!G1240,'SAGE IMPORT'!B:B,'SLAB-ROWS'!H1240,'SAGE IMPORT'!C:C,'SLAB-ROWS'!A1240)</f>
        <v>0</v>
      </c>
      <c r="J1240" s="198">
        <f>SUMIFS('SAGE IMPORT'!K:K,'SAGE IMPORT'!A:A,'SLAB-ROWS'!G1240,'SAGE IMPORT'!B:B,'SLAB-ROWS'!H1240,'SAGE IMPORT'!C:C,'SLAB-ROWS'!A1240)</f>
        <v>0</v>
      </c>
      <c r="K1240" s="199">
        <f>SUMIFS('SAGE IMPORT'!Q:Q,'SAGE IMPORT'!A:A,'SLAB-ROWS'!G1240,'SAGE IMPORT'!B:B,'SLAB-ROWS'!H1240,'SAGE IMPORT'!C:C,'SLAB-ROWS'!A1240)</f>
        <v>0</v>
      </c>
      <c r="L1240" s="199"/>
      <c r="M1240" s="205">
        <f>SUMIFS('SAGE IMPORT'!E:E,'SAGE IMPORT'!A:A,'SLAB-ROWS'!G1240,'SAGE IMPORT'!B:B,'SLAB-ROWS'!H1240,'SAGE IMPORT'!C:C,'SLAB-ROWS'!A1240)</f>
        <v>0</v>
      </c>
      <c r="N1240" s="199"/>
    </row>
    <row r="1241" spans="1:14" x14ac:dyDescent="0.2">
      <c r="A1241" s="183" t="s">
        <v>84</v>
      </c>
      <c r="B1241" s="184" t="s">
        <v>85</v>
      </c>
      <c r="C1241" s="184"/>
      <c r="D1241" s="185" t="str">
        <f t="shared" si="112"/>
        <v>****</v>
      </c>
      <c r="E1241" s="185">
        <f t="shared" si="113"/>
        <v>48</v>
      </c>
      <c r="F1241" s="185"/>
      <c r="G1241" s="185" t="str">
        <f t="shared" si="114"/>
        <v>PLAN 3</v>
      </c>
      <c r="H1241" s="186" t="str">
        <f t="shared" si="115"/>
        <v>ELV BC</v>
      </c>
      <c r="I1241" s="197">
        <f>SUMIFS('SAGE IMPORT'!Y:Y,'SAGE IMPORT'!A:A,'SLAB-ROWS'!G1241,'SAGE IMPORT'!B:B,'SLAB-ROWS'!H1241,'SAGE IMPORT'!C:C,'SLAB-ROWS'!A1241)</f>
        <v>0</v>
      </c>
      <c r="J1241" s="198">
        <f>SUMIFS('SAGE IMPORT'!K:K,'SAGE IMPORT'!A:A,'SLAB-ROWS'!G1241,'SAGE IMPORT'!B:B,'SLAB-ROWS'!H1241,'SAGE IMPORT'!C:C,'SLAB-ROWS'!A1241)</f>
        <v>0</v>
      </c>
      <c r="K1241" s="199">
        <f>SUMIFS('SAGE IMPORT'!Q:Q,'SAGE IMPORT'!A:A,'SLAB-ROWS'!G1241,'SAGE IMPORT'!B:B,'SLAB-ROWS'!H1241,'SAGE IMPORT'!C:C,'SLAB-ROWS'!A1241)</f>
        <v>0</v>
      </c>
      <c r="L1241" s="199" t="s">
        <v>393</v>
      </c>
      <c r="M1241" s="205">
        <f>SUMIFS('SAGE IMPORT'!E:E,'SAGE IMPORT'!A:A,'SLAB-ROWS'!G1241,'SAGE IMPORT'!B:B,'SLAB-ROWS'!H1241,'SAGE IMPORT'!C:C,'SLAB-ROWS'!A1241)</f>
        <v>0</v>
      </c>
      <c r="N1241" s="199" t="s">
        <v>393</v>
      </c>
    </row>
    <row r="1242" spans="1:14" x14ac:dyDescent="0.2">
      <c r="A1242" s="183" t="s">
        <v>20</v>
      </c>
      <c r="B1242" s="184" t="s">
        <v>21</v>
      </c>
      <c r="C1242" s="184"/>
      <c r="D1242" s="185" t="str">
        <f t="shared" si="112"/>
        <v>****</v>
      </c>
      <c r="E1242" s="185">
        <f t="shared" si="113"/>
        <v>48</v>
      </c>
      <c r="F1242" s="185"/>
      <c r="G1242" s="185" t="str">
        <f t="shared" si="114"/>
        <v>PLAN 3</v>
      </c>
      <c r="H1242" s="186" t="str">
        <f t="shared" si="115"/>
        <v>ELV BC</v>
      </c>
      <c r="I1242" s="197">
        <f>SUMIFS('SAGE IMPORT'!Y:Y,'SAGE IMPORT'!A:A,'SLAB-ROWS'!G1242,'SAGE IMPORT'!B:B,'SLAB-ROWS'!H1242,'SAGE IMPORT'!C:C,'SLAB-ROWS'!A1242)</f>
        <v>48</v>
      </c>
      <c r="J1242" s="198">
        <f>SUMIFS('SAGE IMPORT'!K:K,'SAGE IMPORT'!A:A,'SLAB-ROWS'!G1242,'SAGE IMPORT'!B:B,'SLAB-ROWS'!H1242,'SAGE IMPORT'!C:C,'SLAB-ROWS'!A1242)</f>
        <v>1.54</v>
      </c>
      <c r="K1242" s="199">
        <f>SUMIFS('SAGE IMPORT'!Q:Q,'SAGE IMPORT'!A:A,'SLAB-ROWS'!G1242,'SAGE IMPORT'!B:B,'SLAB-ROWS'!H1242,'SAGE IMPORT'!C:C,'SLAB-ROWS'!A1242)</f>
        <v>0</v>
      </c>
      <c r="L1242" s="199" t="s">
        <v>354</v>
      </c>
      <c r="M1242" s="205">
        <f>SUMIFS('SAGE IMPORT'!E:E,'SAGE IMPORT'!A:A,'SLAB-ROWS'!G1242,'SAGE IMPORT'!B:B,'SLAB-ROWS'!H1242,'SAGE IMPORT'!C:C,'SLAB-ROWS'!A1242)</f>
        <v>277.02</v>
      </c>
      <c r="N1242" s="199" t="s">
        <v>354</v>
      </c>
    </row>
    <row r="1243" spans="1:14" x14ac:dyDescent="0.2">
      <c r="A1243" s="183" t="s">
        <v>22</v>
      </c>
      <c r="B1243" s="184" t="s">
        <v>58</v>
      </c>
      <c r="C1243" s="184"/>
      <c r="D1243" s="185" t="str">
        <f t="shared" si="112"/>
        <v>****</v>
      </c>
      <c r="E1243" s="185">
        <f t="shared" si="113"/>
        <v>48</v>
      </c>
      <c r="F1243" s="185"/>
      <c r="G1243" s="185" t="str">
        <f t="shared" si="114"/>
        <v>PLAN 3</v>
      </c>
      <c r="H1243" s="186" t="str">
        <f t="shared" si="115"/>
        <v>ELV BC</v>
      </c>
      <c r="I1243" s="197">
        <f>SUMIFS('SAGE IMPORT'!Y:Y,'SAGE IMPORT'!A:A,'SLAB-ROWS'!G1243,'SAGE IMPORT'!B:B,'SLAB-ROWS'!H1243,'SAGE IMPORT'!C:C,'SLAB-ROWS'!A1243)</f>
        <v>6</v>
      </c>
      <c r="J1243" s="198">
        <f>SUMIFS('SAGE IMPORT'!K:K,'SAGE IMPORT'!A:A,'SLAB-ROWS'!G1243,'SAGE IMPORT'!B:B,'SLAB-ROWS'!H1243,'SAGE IMPORT'!C:C,'SLAB-ROWS'!A1243)</f>
        <v>0</v>
      </c>
      <c r="K1243" s="199">
        <f>SUMIFS('SAGE IMPORT'!Q:Q,'SAGE IMPORT'!A:A,'SLAB-ROWS'!G1243,'SAGE IMPORT'!B:B,'SLAB-ROWS'!H1243,'SAGE IMPORT'!C:C,'SLAB-ROWS'!A1243)</f>
        <v>0.92</v>
      </c>
      <c r="L1243" s="199" t="s">
        <v>354</v>
      </c>
      <c r="M1243" s="205">
        <f>SUMIFS('SAGE IMPORT'!E:E,'SAGE IMPORT'!A:A,'SLAB-ROWS'!G1243,'SAGE IMPORT'!B:B,'SLAB-ROWS'!H1243,'SAGE IMPORT'!C:C,'SLAB-ROWS'!A1243)</f>
        <v>277.02</v>
      </c>
      <c r="N1243" s="199" t="s">
        <v>354</v>
      </c>
    </row>
    <row r="1244" spans="1:14" x14ac:dyDescent="0.2">
      <c r="A1244" s="183"/>
      <c r="B1244" s="184"/>
      <c r="C1244" s="184"/>
      <c r="D1244" s="185" t="str">
        <f t="shared" si="112"/>
        <v>****</v>
      </c>
      <c r="E1244" s="185">
        <f t="shared" si="113"/>
        <v>48</v>
      </c>
      <c r="F1244" s="185"/>
      <c r="G1244" s="185" t="str">
        <f t="shared" si="114"/>
        <v>PLAN 3</v>
      </c>
      <c r="H1244" s="186" t="str">
        <f t="shared" si="115"/>
        <v>ELV BC</v>
      </c>
      <c r="I1244" s="197">
        <f>SUMIFS('SAGE IMPORT'!Y:Y,'SAGE IMPORT'!A:A,'SLAB-ROWS'!G1244,'SAGE IMPORT'!B:B,'SLAB-ROWS'!H1244,'SAGE IMPORT'!C:C,'SLAB-ROWS'!A1244)</f>
        <v>0</v>
      </c>
      <c r="J1244" s="198">
        <f>SUMIFS('SAGE IMPORT'!K:K,'SAGE IMPORT'!A:A,'SLAB-ROWS'!G1244,'SAGE IMPORT'!B:B,'SLAB-ROWS'!H1244,'SAGE IMPORT'!C:C,'SLAB-ROWS'!A1244)</f>
        <v>0</v>
      </c>
      <c r="K1244" s="199">
        <f>SUMIFS('SAGE IMPORT'!Q:Q,'SAGE IMPORT'!A:A,'SLAB-ROWS'!G1244,'SAGE IMPORT'!B:B,'SLAB-ROWS'!H1244,'SAGE IMPORT'!C:C,'SLAB-ROWS'!A1244)</f>
        <v>0</v>
      </c>
      <c r="L1244" s="199"/>
      <c r="M1244" s="205">
        <f>SUMIFS('SAGE IMPORT'!E:E,'SAGE IMPORT'!A:A,'SLAB-ROWS'!G1244,'SAGE IMPORT'!B:B,'SLAB-ROWS'!H1244,'SAGE IMPORT'!C:C,'SLAB-ROWS'!A1244)</f>
        <v>0</v>
      </c>
      <c r="N1244" s="199"/>
    </row>
    <row r="1245" spans="1:14" x14ac:dyDescent="0.2">
      <c r="A1245" s="183" t="s">
        <v>23</v>
      </c>
      <c r="B1245" s="184" t="s">
        <v>105</v>
      </c>
      <c r="C1245" s="184"/>
      <c r="D1245" s="185" t="str">
        <f t="shared" si="112"/>
        <v>****</v>
      </c>
      <c r="E1245" s="185">
        <f t="shared" si="113"/>
        <v>48</v>
      </c>
      <c r="F1245" s="185"/>
      <c r="G1245" s="185" t="str">
        <f t="shared" si="114"/>
        <v>PLAN 3</v>
      </c>
      <c r="H1245" s="186" t="str">
        <f t="shared" si="115"/>
        <v>ELV BC</v>
      </c>
      <c r="I1245" s="197">
        <f>SUMIFS('SAGE IMPORT'!Y:Y,'SAGE IMPORT'!A:A,'SLAB-ROWS'!G1245,'SAGE IMPORT'!B:B,'SLAB-ROWS'!H1245,'SAGE IMPORT'!C:C,'SLAB-ROWS'!A1245)</f>
        <v>208</v>
      </c>
      <c r="J1245" s="198">
        <f>SUMIFS('SAGE IMPORT'!K:K,'SAGE IMPORT'!A:A,'SLAB-ROWS'!G1245,'SAGE IMPORT'!B:B,'SLAB-ROWS'!H1245,'SAGE IMPORT'!C:C,'SLAB-ROWS'!A1245)</f>
        <v>0</v>
      </c>
      <c r="K1245" s="199">
        <f>SUMIFS('SAGE IMPORT'!Q:Q,'SAGE IMPORT'!A:A,'SLAB-ROWS'!G1245,'SAGE IMPORT'!B:B,'SLAB-ROWS'!H1245,'SAGE IMPORT'!C:C,'SLAB-ROWS'!A1245)</f>
        <v>0</v>
      </c>
      <c r="L1245" s="199" t="s">
        <v>354</v>
      </c>
      <c r="M1245" s="205">
        <f>SUMIFS('SAGE IMPORT'!E:E,'SAGE IMPORT'!A:A,'SLAB-ROWS'!G1245,'SAGE IMPORT'!B:B,'SLAB-ROWS'!H1245,'SAGE IMPORT'!C:C,'SLAB-ROWS'!A1245)</f>
        <v>277.02</v>
      </c>
      <c r="N1245" s="199" t="s">
        <v>354</v>
      </c>
    </row>
    <row r="1246" spans="1:14" x14ac:dyDescent="0.2">
      <c r="A1246" s="183" t="s">
        <v>100</v>
      </c>
      <c r="B1246" s="184" t="s">
        <v>106</v>
      </c>
      <c r="C1246" s="184"/>
      <c r="D1246" s="185" t="str">
        <f t="shared" si="112"/>
        <v>****</v>
      </c>
      <c r="E1246" s="185">
        <f t="shared" si="113"/>
        <v>48</v>
      </c>
      <c r="F1246" s="185"/>
      <c r="G1246" s="185" t="str">
        <f t="shared" si="114"/>
        <v>PLAN 3</v>
      </c>
      <c r="H1246" s="186" t="str">
        <f t="shared" si="115"/>
        <v>ELV BC</v>
      </c>
      <c r="I1246" s="197">
        <f>SUMIFS('SAGE IMPORT'!Y:Y,'SAGE IMPORT'!A:A,'SLAB-ROWS'!G1246,'SAGE IMPORT'!B:B,'SLAB-ROWS'!H1246,'SAGE IMPORT'!C:C,'SLAB-ROWS'!A1246)</f>
        <v>0</v>
      </c>
      <c r="J1246" s="198">
        <f>SUMIFS('SAGE IMPORT'!K:K,'SAGE IMPORT'!A:A,'SLAB-ROWS'!G1246,'SAGE IMPORT'!B:B,'SLAB-ROWS'!H1246,'SAGE IMPORT'!C:C,'SLAB-ROWS'!A1246)</f>
        <v>0</v>
      </c>
      <c r="K1246" s="199">
        <f>SUMIFS('SAGE IMPORT'!Q:Q,'SAGE IMPORT'!A:A,'SLAB-ROWS'!G1246,'SAGE IMPORT'!B:B,'SLAB-ROWS'!H1246,'SAGE IMPORT'!C:C,'SLAB-ROWS'!A1246)</f>
        <v>0</v>
      </c>
      <c r="L1246" s="199" t="s">
        <v>354</v>
      </c>
      <c r="M1246" s="205">
        <f>SUMIFS('SAGE IMPORT'!E:E,'SAGE IMPORT'!A:A,'SLAB-ROWS'!G1246,'SAGE IMPORT'!B:B,'SLAB-ROWS'!H1246,'SAGE IMPORT'!C:C,'SLAB-ROWS'!A1246)</f>
        <v>0</v>
      </c>
      <c r="N1246" s="199" t="s">
        <v>354</v>
      </c>
    </row>
    <row r="1247" spans="1:14" x14ac:dyDescent="0.2">
      <c r="A1247" s="183" t="s">
        <v>101</v>
      </c>
      <c r="B1247" s="184" t="s">
        <v>107</v>
      </c>
      <c r="C1247" s="184"/>
      <c r="D1247" s="185" t="str">
        <f t="shared" si="112"/>
        <v>****</v>
      </c>
      <c r="E1247" s="185">
        <f t="shared" si="113"/>
        <v>48</v>
      </c>
      <c r="F1247" s="185"/>
      <c r="G1247" s="185" t="str">
        <f t="shared" si="114"/>
        <v>PLAN 3</v>
      </c>
      <c r="H1247" s="186" t="str">
        <f t="shared" si="115"/>
        <v>ELV BC</v>
      </c>
      <c r="I1247" s="197">
        <f>SUMIFS('SAGE IMPORT'!Y:Y,'SAGE IMPORT'!A:A,'SLAB-ROWS'!G1247,'SAGE IMPORT'!B:B,'SLAB-ROWS'!H1247,'SAGE IMPORT'!C:C,'SLAB-ROWS'!A1247)</f>
        <v>0</v>
      </c>
      <c r="J1247" s="198">
        <f>SUMIFS('SAGE IMPORT'!K:K,'SAGE IMPORT'!A:A,'SLAB-ROWS'!G1247,'SAGE IMPORT'!B:B,'SLAB-ROWS'!H1247,'SAGE IMPORT'!C:C,'SLAB-ROWS'!A1247)</f>
        <v>0</v>
      </c>
      <c r="K1247" s="199">
        <f>SUMIFS('SAGE IMPORT'!Q:Q,'SAGE IMPORT'!A:A,'SLAB-ROWS'!G1247,'SAGE IMPORT'!B:B,'SLAB-ROWS'!H1247,'SAGE IMPORT'!C:C,'SLAB-ROWS'!A1247)</f>
        <v>0</v>
      </c>
      <c r="L1247" s="199" t="s">
        <v>354</v>
      </c>
      <c r="M1247" s="205">
        <f>SUMIFS('SAGE IMPORT'!E:E,'SAGE IMPORT'!A:A,'SLAB-ROWS'!G1247,'SAGE IMPORT'!B:B,'SLAB-ROWS'!H1247,'SAGE IMPORT'!C:C,'SLAB-ROWS'!A1247)</f>
        <v>0</v>
      </c>
      <c r="N1247" s="199" t="s">
        <v>354</v>
      </c>
    </row>
    <row r="1248" spans="1:14" x14ac:dyDescent="0.2">
      <c r="A1248" s="183" t="s">
        <v>102</v>
      </c>
      <c r="B1248" s="184" t="s">
        <v>108</v>
      </c>
      <c r="C1248" s="184"/>
      <c r="D1248" s="185" t="str">
        <f t="shared" si="112"/>
        <v>****</v>
      </c>
      <c r="E1248" s="185">
        <f t="shared" si="113"/>
        <v>48</v>
      </c>
      <c r="F1248" s="185"/>
      <c r="G1248" s="185" t="str">
        <f t="shared" si="114"/>
        <v>PLAN 3</v>
      </c>
      <c r="H1248" s="186" t="str">
        <f t="shared" si="115"/>
        <v>ELV BC</v>
      </c>
      <c r="I1248" s="197">
        <f>SUMIFS('SAGE IMPORT'!Y:Y,'SAGE IMPORT'!A:A,'SLAB-ROWS'!G1248,'SAGE IMPORT'!B:B,'SLAB-ROWS'!H1248,'SAGE IMPORT'!C:C,'SLAB-ROWS'!A1248)</f>
        <v>0</v>
      </c>
      <c r="J1248" s="198">
        <f>SUMIFS('SAGE IMPORT'!K:K,'SAGE IMPORT'!A:A,'SLAB-ROWS'!G1248,'SAGE IMPORT'!B:B,'SLAB-ROWS'!H1248,'SAGE IMPORT'!C:C,'SLAB-ROWS'!A1248)</f>
        <v>0</v>
      </c>
      <c r="K1248" s="199">
        <f>SUMIFS('SAGE IMPORT'!Q:Q,'SAGE IMPORT'!A:A,'SLAB-ROWS'!G1248,'SAGE IMPORT'!B:B,'SLAB-ROWS'!H1248,'SAGE IMPORT'!C:C,'SLAB-ROWS'!A1248)</f>
        <v>0</v>
      </c>
      <c r="L1248" s="199" t="s">
        <v>395</v>
      </c>
      <c r="M1248" s="205">
        <f>SUMIFS('SAGE IMPORT'!E:E,'SAGE IMPORT'!A:A,'SLAB-ROWS'!G1248,'SAGE IMPORT'!B:B,'SLAB-ROWS'!H1248,'SAGE IMPORT'!C:C,'SLAB-ROWS'!A1248)</f>
        <v>0</v>
      </c>
      <c r="N1248" s="199" t="s">
        <v>395</v>
      </c>
    </row>
    <row r="1249" spans="1:14" x14ac:dyDescent="0.2">
      <c r="A1249" s="183" t="s">
        <v>103</v>
      </c>
      <c r="B1249" s="184" t="s">
        <v>110</v>
      </c>
      <c r="C1249" s="184"/>
      <c r="D1249" s="185" t="str">
        <f t="shared" si="112"/>
        <v>****</v>
      </c>
      <c r="E1249" s="185">
        <f t="shared" si="113"/>
        <v>48</v>
      </c>
      <c r="F1249" s="185"/>
      <c r="G1249" s="185" t="str">
        <f t="shared" si="114"/>
        <v>PLAN 3</v>
      </c>
      <c r="H1249" s="186" t="str">
        <f t="shared" si="115"/>
        <v>ELV BC</v>
      </c>
      <c r="I1249" s="197">
        <f>SUMIFS('SAGE IMPORT'!Y:Y,'SAGE IMPORT'!A:A,'SLAB-ROWS'!G1249,'SAGE IMPORT'!B:B,'SLAB-ROWS'!H1249,'SAGE IMPORT'!C:C,'SLAB-ROWS'!A1249)</f>
        <v>0</v>
      </c>
      <c r="J1249" s="198">
        <f>SUMIFS('SAGE IMPORT'!K:K,'SAGE IMPORT'!A:A,'SLAB-ROWS'!G1249,'SAGE IMPORT'!B:B,'SLAB-ROWS'!H1249,'SAGE IMPORT'!C:C,'SLAB-ROWS'!A1249)</f>
        <v>0</v>
      </c>
      <c r="K1249" s="199">
        <f>SUMIFS('SAGE IMPORT'!Q:Q,'SAGE IMPORT'!A:A,'SLAB-ROWS'!G1249,'SAGE IMPORT'!B:B,'SLAB-ROWS'!H1249,'SAGE IMPORT'!C:C,'SLAB-ROWS'!A1249)</f>
        <v>0</v>
      </c>
      <c r="L1249" s="199" t="s">
        <v>395</v>
      </c>
      <c r="M1249" s="205">
        <f>SUMIFS('SAGE IMPORT'!E:E,'SAGE IMPORT'!A:A,'SLAB-ROWS'!G1249,'SAGE IMPORT'!B:B,'SLAB-ROWS'!H1249,'SAGE IMPORT'!C:C,'SLAB-ROWS'!A1249)</f>
        <v>0</v>
      </c>
      <c r="N1249" s="199" t="s">
        <v>395</v>
      </c>
    </row>
    <row r="1250" spans="1:14" x14ac:dyDescent="0.2">
      <c r="A1250" s="183" t="s">
        <v>104</v>
      </c>
      <c r="B1250" s="184" t="s">
        <v>109</v>
      </c>
      <c r="C1250" s="184"/>
      <c r="D1250" s="185" t="str">
        <f t="shared" si="112"/>
        <v>****</v>
      </c>
      <c r="E1250" s="185">
        <f t="shared" si="113"/>
        <v>48</v>
      </c>
      <c r="F1250" s="185"/>
      <c r="G1250" s="185" t="str">
        <f t="shared" si="114"/>
        <v>PLAN 3</v>
      </c>
      <c r="H1250" s="186" t="str">
        <f t="shared" si="115"/>
        <v>ELV BC</v>
      </c>
      <c r="I1250" s="197">
        <f>SUMIFS('SAGE IMPORT'!Y:Y,'SAGE IMPORT'!A:A,'SLAB-ROWS'!G1250,'SAGE IMPORT'!B:B,'SLAB-ROWS'!H1250,'SAGE IMPORT'!C:C,'SLAB-ROWS'!A1250)</f>
        <v>0</v>
      </c>
      <c r="J1250" s="198">
        <f>SUMIFS('SAGE IMPORT'!K:K,'SAGE IMPORT'!A:A,'SLAB-ROWS'!G1250,'SAGE IMPORT'!B:B,'SLAB-ROWS'!H1250,'SAGE IMPORT'!C:C,'SLAB-ROWS'!A1250)</f>
        <v>0</v>
      </c>
      <c r="K1250" s="199">
        <f>SUMIFS('SAGE IMPORT'!Q:Q,'SAGE IMPORT'!A:A,'SLAB-ROWS'!G1250,'SAGE IMPORT'!B:B,'SLAB-ROWS'!H1250,'SAGE IMPORT'!C:C,'SLAB-ROWS'!A1250)</f>
        <v>0</v>
      </c>
      <c r="L1250" s="199" t="s">
        <v>354</v>
      </c>
      <c r="M1250" s="205">
        <f>SUMIFS('SAGE IMPORT'!E:E,'SAGE IMPORT'!A:A,'SLAB-ROWS'!G1250,'SAGE IMPORT'!B:B,'SLAB-ROWS'!H1250,'SAGE IMPORT'!C:C,'SLAB-ROWS'!A1250)</f>
        <v>0</v>
      </c>
      <c r="N1250" s="199" t="s">
        <v>354</v>
      </c>
    </row>
    <row r="1251" spans="1:14" x14ac:dyDescent="0.2">
      <c r="A1251" s="183"/>
      <c r="B1251" s="184"/>
      <c r="C1251" s="184"/>
      <c r="D1251" s="185" t="str">
        <f t="shared" si="112"/>
        <v>****</v>
      </c>
      <c r="E1251" s="185">
        <f t="shared" si="113"/>
        <v>48</v>
      </c>
      <c r="F1251" s="185"/>
      <c r="G1251" s="185" t="str">
        <f t="shared" si="114"/>
        <v>PLAN 3</v>
      </c>
      <c r="H1251" s="186" t="str">
        <f t="shared" si="115"/>
        <v>ELV BC</v>
      </c>
      <c r="I1251" s="197">
        <f>SUMIFS('SAGE IMPORT'!Y:Y,'SAGE IMPORT'!A:A,'SLAB-ROWS'!G1251,'SAGE IMPORT'!B:B,'SLAB-ROWS'!H1251,'SAGE IMPORT'!C:C,'SLAB-ROWS'!A1251)</f>
        <v>0</v>
      </c>
      <c r="J1251" s="198">
        <f>SUMIFS('SAGE IMPORT'!K:K,'SAGE IMPORT'!A:A,'SLAB-ROWS'!G1251,'SAGE IMPORT'!B:B,'SLAB-ROWS'!H1251,'SAGE IMPORT'!C:C,'SLAB-ROWS'!A1251)</f>
        <v>0</v>
      </c>
      <c r="K1251" s="199">
        <f>SUMIFS('SAGE IMPORT'!Q:Q,'SAGE IMPORT'!A:A,'SLAB-ROWS'!G1251,'SAGE IMPORT'!B:B,'SLAB-ROWS'!H1251,'SAGE IMPORT'!C:C,'SLAB-ROWS'!A1251)</f>
        <v>0</v>
      </c>
      <c r="L1251" s="199"/>
      <c r="M1251" s="205">
        <f>SUMIFS('SAGE IMPORT'!E:E,'SAGE IMPORT'!A:A,'SLAB-ROWS'!G1251,'SAGE IMPORT'!B:B,'SLAB-ROWS'!H1251,'SAGE IMPORT'!C:C,'SLAB-ROWS'!A1251)</f>
        <v>0</v>
      </c>
      <c r="N1251" s="199"/>
    </row>
    <row r="1252" spans="1:14" x14ac:dyDescent="0.2">
      <c r="A1252" s="183" t="s">
        <v>24</v>
      </c>
      <c r="B1252" s="184" t="s">
        <v>68</v>
      </c>
      <c r="C1252" s="184"/>
      <c r="D1252" s="185" t="str">
        <f t="shared" si="112"/>
        <v>****</v>
      </c>
      <c r="E1252" s="185">
        <f t="shared" si="113"/>
        <v>48</v>
      </c>
      <c r="F1252" s="185"/>
      <c r="G1252" s="185" t="str">
        <f t="shared" si="114"/>
        <v>PLAN 3</v>
      </c>
      <c r="H1252" s="186" t="str">
        <f t="shared" si="115"/>
        <v>ELV BC</v>
      </c>
      <c r="I1252" s="197">
        <f>SUMIFS('SAGE IMPORT'!Y:Y,'SAGE IMPORT'!A:A,'SLAB-ROWS'!G1252,'SAGE IMPORT'!B:B,'SLAB-ROWS'!H1252,'SAGE IMPORT'!C:C,'SLAB-ROWS'!A1252)</f>
        <v>691</v>
      </c>
      <c r="J1252" s="198">
        <f>SUMIFS('SAGE IMPORT'!K:K,'SAGE IMPORT'!A:A,'SLAB-ROWS'!G1252,'SAGE IMPORT'!B:B,'SLAB-ROWS'!H1252,'SAGE IMPORT'!C:C,'SLAB-ROWS'!A1252)</f>
        <v>27.64</v>
      </c>
      <c r="K1252" s="199">
        <f>SUMIFS('SAGE IMPORT'!Q:Q,'SAGE IMPORT'!A:A,'SLAB-ROWS'!G1252,'SAGE IMPORT'!B:B,'SLAB-ROWS'!H1252,'SAGE IMPORT'!C:C,'SLAB-ROWS'!A1252)</f>
        <v>0</v>
      </c>
      <c r="L1252" s="199" t="s">
        <v>392</v>
      </c>
      <c r="M1252" s="205">
        <f>SUMIFS('SAGE IMPORT'!E:E,'SAGE IMPORT'!A:A,'SLAB-ROWS'!G1252,'SAGE IMPORT'!B:B,'SLAB-ROWS'!H1252,'SAGE IMPORT'!C:C,'SLAB-ROWS'!A1252)</f>
        <v>248.77</v>
      </c>
      <c r="N1252" s="199" t="s">
        <v>392</v>
      </c>
    </row>
    <row r="1253" spans="1:14" x14ac:dyDescent="0.2">
      <c r="A1253" s="183" t="s">
        <v>93</v>
      </c>
      <c r="B1253" s="184" t="s">
        <v>86</v>
      </c>
      <c r="C1253" s="184"/>
      <c r="D1253" s="185" t="str">
        <f t="shared" si="112"/>
        <v>****</v>
      </c>
      <c r="E1253" s="185">
        <f t="shared" si="113"/>
        <v>48</v>
      </c>
      <c r="F1253" s="185"/>
      <c r="G1253" s="185" t="str">
        <f t="shared" si="114"/>
        <v>PLAN 3</v>
      </c>
      <c r="H1253" s="186" t="str">
        <f t="shared" si="115"/>
        <v>ELV BC</v>
      </c>
      <c r="I1253" s="197">
        <f>SUMIFS('SAGE IMPORT'!Y:Y,'SAGE IMPORT'!A:A,'SLAB-ROWS'!G1253,'SAGE IMPORT'!B:B,'SLAB-ROWS'!H1253,'SAGE IMPORT'!C:C,'SLAB-ROWS'!A1253)</f>
        <v>0</v>
      </c>
      <c r="J1253" s="198">
        <f>SUMIFS('SAGE IMPORT'!K:K,'SAGE IMPORT'!A:A,'SLAB-ROWS'!G1253,'SAGE IMPORT'!B:B,'SLAB-ROWS'!H1253,'SAGE IMPORT'!C:C,'SLAB-ROWS'!A1253)</f>
        <v>0</v>
      </c>
      <c r="K1253" s="199">
        <f>SUMIFS('SAGE IMPORT'!Q:Q,'SAGE IMPORT'!A:A,'SLAB-ROWS'!G1253,'SAGE IMPORT'!B:B,'SLAB-ROWS'!H1253,'SAGE IMPORT'!C:C,'SLAB-ROWS'!A1253)</f>
        <v>0</v>
      </c>
      <c r="L1253" s="199" t="s">
        <v>392</v>
      </c>
      <c r="M1253" s="205">
        <f>SUMIFS('SAGE IMPORT'!E:E,'SAGE IMPORT'!A:A,'SLAB-ROWS'!G1253,'SAGE IMPORT'!B:B,'SLAB-ROWS'!H1253,'SAGE IMPORT'!C:C,'SLAB-ROWS'!A1253)</f>
        <v>0</v>
      </c>
      <c r="N1253" s="199" t="s">
        <v>392</v>
      </c>
    </row>
    <row r="1254" spans="1:14" x14ac:dyDescent="0.2">
      <c r="A1254" s="183" t="s">
        <v>94</v>
      </c>
      <c r="B1254" s="184" t="s">
        <v>87</v>
      </c>
      <c r="C1254" s="184"/>
      <c r="D1254" s="185" t="str">
        <f t="shared" si="112"/>
        <v>****</v>
      </c>
      <c r="E1254" s="185">
        <f t="shared" si="113"/>
        <v>48</v>
      </c>
      <c r="F1254" s="185"/>
      <c r="G1254" s="185" t="str">
        <f t="shared" si="114"/>
        <v>PLAN 3</v>
      </c>
      <c r="H1254" s="186" t="str">
        <f t="shared" si="115"/>
        <v>ELV BC</v>
      </c>
      <c r="I1254" s="197">
        <f>SUMIFS('SAGE IMPORT'!Y:Y,'SAGE IMPORT'!A:A,'SLAB-ROWS'!G1254,'SAGE IMPORT'!B:B,'SLAB-ROWS'!H1254,'SAGE IMPORT'!C:C,'SLAB-ROWS'!A1254)</f>
        <v>0</v>
      </c>
      <c r="J1254" s="198">
        <f>SUMIFS('SAGE IMPORT'!K:K,'SAGE IMPORT'!A:A,'SLAB-ROWS'!G1254,'SAGE IMPORT'!B:B,'SLAB-ROWS'!H1254,'SAGE IMPORT'!C:C,'SLAB-ROWS'!A1254)</f>
        <v>0</v>
      </c>
      <c r="K1254" s="199">
        <f>SUMIFS('SAGE IMPORT'!Q:Q,'SAGE IMPORT'!A:A,'SLAB-ROWS'!G1254,'SAGE IMPORT'!B:B,'SLAB-ROWS'!H1254,'SAGE IMPORT'!C:C,'SLAB-ROWS'!A1254)</f>
        <v>0</v>
      </c>
      <c r="L1254" s="199" t="s">
        <v>392</v>
      </c>
      <c r="M1254" s="205">
        <f>SUMIFS('SAGE IMPORT'!E:E,'SAGE IMPORT'!A:A,'SLAB-ROWS'!G1254,'SAGE IMPORT'!B:B,'SLAB-ROWS'!H1254,'SAGE IMPORT'!C:C,'SLAB-ROWS'!A1254)</f>
        <v>0</v>
      </c>
      <c r="N1254" s="199" t="s">
        <v>392</v>
      </c>
    </row>
    <row r="1255" spans="1:14" x14ac:dyDescent="0.2">
      <c r="A1255" s="183" t="s">
        <v>95</v>
      </c>
      <c r="B1255" s="184" t="s">
        <v>88</v>
      </c>
      <c r="C1255" s="184"/>
      <c r="D1255" s="185" t="str">
        <f t="shared" si="112"/>
        <v>****</v>
      </c>
      <c r="E1255" s="185">
        <f t="shared" si="113"/>
        <v>48</v>
      </c>
      <c r="F1255" s="185"/>
      <c r="G1255" s="185" t="str">
        <f t="shared" si="114"/>
        <v>PLAN 3</v>
      </c>
      <c r="H1255" s="186" t="str">
        <f t="shared" si="115"/>
        <v>ELV BC</v>
      </c>
      <c r="I1255" s="197">
        <f>SUMIFS('SAGE IMPORT'!Y:Y,'SAGE IMPORT'!A:A,'SLAB-ROWS'!G1255,'SAGE IMPORT'!B:B,'SLAB-ROWS'!H1255,'SAGE IMPORT'!C:C,'SLAB-ROWS'!A1255)</f>
        <v>0</v>
      </c>
      <c r="J1255" s="198">
        <f>SUMIFS('SAGE IMPORT'!K:K,'SAGE IMPORT'!A:A,'SLAB-ROWS'!G1255,'SAGE IMPORT'!B:B,'SLAB-ROWS'!H1255,'SAGE IMPORT'!C:C,'SLAB-ROWS'!A1255)</f>
        <v>0</v>
      </c>
      <c r="K1255" s="199">
        <f>SUMIFS('SAGE IMPORT'!Q:Q,'SAGE IMPORT'!A:A,'SLAB-ROWS'!G1255,'SAGE IMPORT'!B:B,'SLAB-ROWS'!H1255,'SAGE IMPORT'!C:C,'SLAB-ROWS'!A1255)</f>
        <v>0</v>
      </c>
      <c r="L1255" s="199" t="s">
        <v>393</v>
      </c>
      <c r="M1255" s="205">
        <f>SUMIFS('SAGE IMPORT'!E:E,'SAGE IMPORT'!A:A,'SLAB-ROWS'!G1255,'SAGE IMPORT'!B:B,'SLAB-ROWS'!H1255,'SAGE IMPORT'!C:C,'SLAB-ROWS'!A1255)</f>
        <v>0</v>
      </c>
      <c r="N1255" s="199" t="s">
        <v>393</v>
      </c>
    </row>
    <row r="1256" spans="1:14" x14ac:dyDescent="0.2">
      <c r="A1256" s="183" t="s">
        <v>96</v>
      </c>
      <c r="B1256" s="184" t="s">
        <v>89</v>
      </c>
      <c r="C1256" s="184"/>
      <c r="D1256" s="185" t="str">
        <f t="shared" si="112"/>
        <v>****</v>
      </c>
      <c r="E1256" s="185">
        <f t="shared" si="113"/>
        <v>48</v>
      </c>
      <c r="F1256" s="185"/>
      <c r="G1256" s="185" t="str">
        <f t="shared" si="114"/>
        <v>PLAN 3</v>
      </c>
      <c r="H1256" s="186" t="str">
        <f t="shared" si="115"/>
        <v>ELV BC</v>
      </c>
      <c r="I1256" s="197">
        <f>SUMIFS('SAGE IMPORT'!Y:Y,'SAGE IMPORT'!A:A,'SLAB-ROWS'!G1256,'SAGE IMPORT'!B:B,'SLAB-ROWS'!H1256,'SAGE IMPORT'!C:C,'SLAB-ROWS'!A1256)</f>
        <v>0</v>
      </c>
      <c r="J1256" s="198">
        <f>SUMIFS('SAGE IMPORT'!K:K,'SAGE IMPORT'!A:A,'SLAB-ROWS'!G1256,'SAGE IMPORT'!B:B,'SLAB-ROWS'!H1256,'SAGE IMPORT'!C:C,'SLAB-ROWS'!A1256)</f>
        <v>0</v>
      </c>
      <c r="K1256" s="199">
        <f>SUMIFS('SAGE IMPORT'!Q:Q,'SAGE IMPORT'!A:A,'SLAB-ROWS'!G1256,'SAGE IMPORT'!B:B,'SLAB-ROWS'!H1256,'SAGE IMPORT'!C:C,'SLAB-ROWS'!A1256)</f>
        <v>0</v>
      </c>
      <c r="L1256" s="199" t="s">
        <v>396</v>
      </c>
      <c r="M1256" s="205">
        <f>SUMIFS('SAGE IMPORT'!E:E,'SAGE IMPORT'!A:A,'SLAB-ROWS'!G1256,'SAGE IMPORT'!B:B,'SLAB-ROWS'!H1256,'SAGE IMPORT'!C:C,'SLAB-ROWS'!A1256)</f>
        <v>0</v>
      </c>
      <c r="N1256" s="199" t="s">
        <v>396</v>
      </c>
    </row>
    <row r="1257" spans="1:14" x14ac:dyDescent="0.2">
      <c r="A1257" s="183" t="s">
        <v>97</v>
      </c>
      <c r="B1257" s="184" t="s">
        <v>90</v>
      </c>
      <c r="C1257" s="184"/>
      <c r="D1257" s="185" t="str">
        <f t="shared" si="112"/>
        <v>****</v>
      </c>
      <c r="E1257" s="185">
        <f t="shared" si="113"/>
        <v>48</v>
      </c>
      <c r="F1257" s="185"/>
      <c r="G1257" s="185" t="str">
        <f t="shared" si="114"/>
        <v>PLAN 3</v>
      </c>
      <c r="H1257" s="186" t="str">
        <f t="shared" si="115"/>
        <v>ELV BC</v>
      </c>
      <c r="I1257" s="197">
        <f>SUMIFS('SAGE IMPORT'!Y:Y,'SAGE IMPORT'!A:A,'SLAB-ROWS'!G1257,'SAGE IMPORT'!B:B,'SLAB-ROWS'!H1257,'SAGE IMPORT'!C:C,'SLAB-ROWS'!A1257)</f>
        <v>0</v>
      </c>
      <c r="J1257" s="198">
        <f>SUMIFS('SAGE IMPORT'!K:K,'SAGE IMPORT'!A:A,'SLAB-ROWS'!G1257,'SAGE IMPORT'!B:B,'SLAB-ROWS'!H1257,'SAGE IMPORT'!C:C,'SLAB-ROWS'!A1257)</f>
        <v>0</v>
      </c>
      <c r="K1257" s="199">
        <f>SUMIFS('SAGE IMPORT'!Q:Q,'SAGE IMPORT'!A:A,'SLAB-ROWS'!G1257,'SAGE IMPORT'!B:B,'SLAB-ROWS'!H1257,'SAGE IMPORT'!C:C,'SLAB-ROWS'!A1257)</f>
        <v>0</v>
      </c>
      <c r="L1257" s="199" t="s">
        <v>396</v>
      </c>
      <c r="M1257" s="205">
        <f>SUMIFS('SAGE IMPORT'!E:E,'SAGE IMPORT'!A:A,'SLAB-ROWS'!G1257,'SAGE IMPORT'!B:B,'SLAB-ROWS'!H1257,'SAGE IMPORT'!C:C,'SLAB-ROWS'!A1257)</f>
        <v>0</v>
      </c>
      <c r="N1257" s="199" t="s">
        <v>396</v>
      </c>
    </row>
    <row r="1258" spans="1:14" x14ac:dyDescent="0.2">
      <c r="A1258" s="183" t="s">
        <v>98</v>
      </c>
      <c r="B1258" s="184" t="s">
        <v>91</v>
      </c>
      <c r="C1258" s="184"/>
      <c r="D1258" s="185" t="str">
        <f t="shared" si="112"/>
        <v>****</v>
      </c>
      <c r="E1258" s="185">
        <f t="shared" si="113"/>
        <v>48</v>
      </c>
      <c r="F1258" s="185"/>
      <c r="G1258" s="185" t="str">
        <f t="shared" si="114"/>
        <v>PLAN 3</v>
      </c>
      <c r="H1258" s="186" t="str">
        <f t="shared" si="115"/>
        <v>ELV BC</v>
      </c>
      <c r="I1258" s="197">
        <f>SUMIFS('SAGE IMPORT'!Y:Y,'SAGE IMPORT'!A:A,'SLAB-ROWS'!G1258,'SAGE IMPORT'!B:B,'SLAB-ROWS'!H1258,'SAGE IMPORT'!C:C,'SLAB-ROWS'!A1258)</f>
        <v>0</v>
      </c>
      <c r="J1258" s="198">
        <f>SUMIFS('SAGE IMPORT'!K:K,'SAGE IMPORT'!A:A,'SLAB-ROWS'!G1258,'SAGE IMPORT'!B:B,'SLAB-ROWS'!H1258,'SAGE IMPORT'!C:C,'SLAB-ROWS'!A1258)</f>
        <v>0</v>
      </c>
      <c r="K1258" s="199">
        <f>SUMIFS('SAGE IMPORT'!Q:Q,'SAGE IMPORT'!A:A,'SLAB-ROWS'!G1258,'SAGE IMPORT'!B:B,'SLAB-ROWS'!H1258,'SAGE IMPORT'!C:C,'SLAB-ROWS'!A1258)</f>
        <v>0</v>
      </c>
      <c r="L1258" s="199" t="s">
        <v>393</v>
      </c>
      <c r="M1258" s="205">
        <f>SUMIFS('SAGE IMPORT'!E:E,'SAGE IMPORT'!A:A,'SLAB-ROWS'!G1258,'SAGE IMPORT'!B:B,'SLAB-ROWS'!H1258,'SAGE IMPORT'!C:C,'SLAB-ROWS'!A1258)</f>
        <v>0</v>
      </c>
      <c r="N1258" s="199" t="s">
        <v>393</v>
      </c>
    </row>
    <row r="1259" spans="1:14" x14ac:dyDescent="0.2">
      <c r="A1259" s="183" t="s">
        <v>99</v>
      </c>
      <c r="B1259" s="184" t="s">
        <v>92</v>
      </c>
      <c r="C1259" s="184"/>
      <c r="D1259" s="185" t="str">
        <f t="shared" si="112"/>
        <v>****</v>
      </c>
      <c r="E1259" s="185">
        <f t="shared" si="113"/>
        <v>48</v>
      </c>
      <c r="F1259" s="185"/>
      <c r="G1259" s="185" t="str">
        <f t="shared" si="114"/>
        <v>PLAN 3</v>
      </c>
      <c r="H1259" s="186" t="str">
        <f t="shared" si="115"/>
        <v>ELV BC</v>
      </c>
      <c r="I1259" s="197">
        <f>SUMIFS('SAGE IMPORT'!Y:Y,'SAGE IMPORT'!A:A,'SLAB-ROWS'!G1259,'SAGE IMPORT'!B:B,'SLAB-ROWS'!H1259,'SAGE IMPORT'!C:C,'SLAB-ROWS'!A1259)</f>
        <v>0</v>
      </c>
      <c r="J1259" s="198">
        <f>SUMIFS('SAGE IMPORT'!K:K,'SAGE IMPORT'!A:A,'SLAB-ROWS'!G1259,'SAGE IMPORT'!B:B,'SLAB-ROWS'!H1259,'SAGE IMPORT'!C:C,'SLAB-ROWS'!A1259)</f>
        <v>0</v>
      </c>
      <c r="K1259" s="199">
        <f>SUMIFS('SAGE IMPORT'!Q:Q,'SAGE IMPORT'!A:A,'SLAB-ROWS'!G1259,'SAGE IMPORT'!B:B,'SLAB-ROWS'!H1259,'SAGE IMPORT'!C:C,'SLAB-ROWS'!A1259)</f>
        <v>0</v>
      </c>
      <c r="L1259" s="199" t="s">
        <v>393</v>
      </c>
      <c r="M1259" s="205">
        <f>SUMIFS('SAGE IMPORT'!E:E,'SAGE IMPORT'!A:A,'SLAB-ROWS'!G1259,'SAGE IMPORT'!B:B,'SLAB-ROWS'!H1259,'SAGE IMPORT'!C:C,'SLAB-ROWS'!A1259)</f>
        <v>0</v>
      </c>
      <c r="N1259" s="199" t="s">
        <v>393</v>
      </c>
    </row>
    <row r="1260" spans="1:14" x14ac:dyDescent="0.2">
      <c r="A1260" s="183" t="s">
        <v>25</v>
      </c>
      <c r="B1260" s="184" t="s">
        <v>59</v>
      </c>
      <c r="C1260" s="184"/>
      <c r="D1260" s="185" t="str">
        <f t="shared" si="112"/>
        <v>****</v>
      </c>
      <c r="E1260" s="185">
        <f t="shared" si="113"/>
        <v>48</v>
      </c>
      <c r="F1260" s="185"/>
      <c r="G1260" s="185" t="str">
        <f t="shared" si="114"/>
        <v>PLAN 3</v>
      </c>
      <c r="H1260" s="186" t="str">
        <f t="shared" si="115"/>
        <v>ELV BC</v>
      </c>
      <c r="I1260" s="197">
        <f>SUMIFS('SAGE IMPORT'!Y:Y,'SAGE IMPORT'!A:A,'SLAB-ROWS'!G1260,'SAGE IMPORT'!B:B,'SLAB-ROWS'!H1260,'SAGE IMPORT'!C:C,'SLAB-ROWS'!A1260)</f>
        <v>2</v>
      </c>
      <c r="J1260" s="198">
        <f>SUMIFS('SAGE IMPORT'!K:K,'SAGE IMPORT'!A:A,'SLAB-ROWS'!G1260,'SAGE IMPORT'!B:B,'SLAB-ROWS'!H1260,'SAGE IMPORT'!C:C,'SLAB-ROWS'!A1260)</f>
        <v>0</v>
      </c>
      <c r="K1260" s="199">
        <f>SUMIFS('SAGE IMPORT'!Q:Q,'SAGE IMPORT'!A:A,'SLAB-ROWS'!G1260,'SAGE IMPORT'!B:B,'SLAB-ROWS'!H1260,'SAGE IMPORT'!C:C,'SLAB-ROWS'!A1260)</f>
        <v>0.09</v>
      </c>
      <c r="L1260" s="199" t="s">
        <v>397</v>
      </c>
      <c r="M1260" s="205">
        <f>SUMIFS('SAGE IMPORT'!E:E,'SAGE IMPORT'!A:A,'SLAB-ROWS'!G1260,'SAGE IMPORT'!B:B,'SLAB-ROWS'!H1260,'SAGE IMPORT'!C:C,'SLAB-ROWS'!A1260)</f>
        <v>342.06000000000006</v>
      </c>
      <c r="N1260" s="199" t="s">
        <v>397</v>
      </c>
    </row>
    <row r="1261" spans="1:14" x14ac:dyDescent="0.2">
      <c r="A1261" s="183" t="s">
        <v>26</v>
      </c>
      <c r="B1261" s="184" t="s">
        <v>60</v>
      </c>
      <c r="C1261" s="184"/>
      <c r="D1261" s="185" t="str">
        <f t="shared" si="112"/>
        <v>****</v>
      </c>
      <c r="E1261" s="185">
        <f t="shared" si="113"/>
        <v>48</v>
      </c>
      <c r="F1261" s="185"/>
      <c r="G1261" s="185" t="str">
        <f t="shared" si="114"/>
        <v>PLAN 3</v>
      </c>
      <c r="H1261" s="186" t="str">
        <f t="shared" si="115"/>
        <v>ELV BC</v>
      </c>
      <c r="I1261" s="197">
        <f>SUMIFS('SAGE IMPORT'!Y:Y,'SAGE IMPORT'!A:A,'SLAB-ROWS'!G1261,'SAGE IMPORT'!B:B,'SLAB-ROWS'!H1261,'SAGE IMPORT'!C:C,'SLAB-ROWS'!A1261)</f>
        <v>279</v>
      </c>
      <c r="J1261" s="198">
        <f>SUMIFS('SAGE IMPORT'!K:K,'SAGE IMPORT'!A:A,'SLAB-ROWS'!G1261,'SAGE IMPORT'!B:B,'SLAB-ROWS'!H1261,'SAGE IMPORT'!C:C,'SLAB-ROWS'!A1261)</f>
        <v>0</v>
      </c>
      <c r="K1261" s="199">
        <f>SUMIFS('SAGE IMPORT'!Q:Q,'SAGE IMPORT'!A:A,'SLAB-ROWS'!G1261,'SAGE IMPORT'!B:B,'SLAB-ROWS'!H1261,'SAGE IMPORT'!C:C,'SLAB-ROWS'!A1261)</f>
        <v>19.700000000000003</v>
      </c>
      <c r="L1261" s="199" t="s">
        <v>354</v>
      </c>
      <c r="M1261" s="205">
        <f>SUMIFS('SAGE IMPORT'!E:E,'SAGE IMPORT'!A:A,'SLAB-ROWS'!G1261,'SAGE IMPORT'!B:B,'SLAB-ROWS'!H1261,'SAGE IMPORT'!C:C,'SLAB-ROWS'!A1261)</f>
        <v>373.17</v>
      </c>
      <c r="N1261" s="199" t="s">
        <v>354</v>
      </c>
    </row>
    <row r="1262" spans="1:14" x14ac:dyDescent="0.2">
      <c r="A1262" s="183"/>
      <c r="B1262" s="184"/>
      <c r="C1262" s="184"/>
      <c r="D1262" s="185" t="str">
        <f t="shared" si="112"/>
        <v>****</v>
      </c>
      <c r="E1262" s="185">
        <f t="shared" si="113"/>
        <v>48</v>
      </c>
      <c r="F1262" s="185"/>
      <c r="G1262" s="185" t="str">
        <f t="shared" si="114"/>
        <v>PLAN 3</v>
      </c>
      <c r="H1262" s="186" t="str">
        <f t="shared" si="115"/>
        <v>ELV BC</v>
      </c>
      <c r="I1262" s="197">
        <f>SUMIFS('SAGE IMPORT'!Y:Y,'SAGE IMPORT'!A:A,'SLAB-ROWS'!G1262,'SAGE IMPORT'!B:B,'SLAB-ROWS'!H1262,'SAGE IMPORT'!C:C,'SLAB-ROWS'!A1262)</f>
        <v>0</v>
      </c>
      <c r="J1262" s="198">
        <f>SUMIFS('SAGE IMPORT'!K:K,'SAGE IMPORT'!A:A,'SLAB-ROWS'!G1262,'SAGE IMPORT'!B:B,'SLAB-ROWS'!H1262,'SAGE IMPORT'!C:C,'SLAB-ROWS'!A1262)</f>
        <v>0</v>
      </c>
      <c r="K1262" s="199">
        <f>SUMIFS('SAGE IMPORT'!Q:Q,'SAGE IMPORT'!A:A,'SLAB-ROWS'!G1262,'SAGE IMPORT'!B:B,'SLAB-ROWS'!H1262,'SAGE IMPORT'!C:C,'SLAB-ROWS'!A1262)</f>
        <v>0</v>
      </c>
      <c r="L1262" s="199"/>
      <c r="M1262" s="205">
        <f>SUMIFS('SAGE IMPORT'!E:E,'SAGE IMPORT'!A:A,'SLAB-ROWS'!G1262,'SAGE IMPORT'!B:B,'SLAB-ROWS'!H1262,'SAGE IMPORT'!C:C,'SLAB-ROWS'!A1262)</f>
        <v>0</v>
      </c>
      <c r="N1262" s="199"/>
    </row>
    <row r="1263" spans="1:14" x14ac:dyDescent="0.2">
      <c r="A1263" s="183" t="s">
        <v>27</v>
      </c>
      <c r="B1263" s="184" t="s">
        <v>28</v>
      </c>
      <c r="C1263" s="184"/>
      <c r="D1263" s="185" t="str">
        <f t="shared" si="112"/>
        <v>****</v>
      </c>
      <c r="E1263" s="185">
        <f t="shared" si="113"/>
        <v>48</v>
      </c>
      <c r="F1263" s="185"/>
      <c r="G1263" s="185" t="str">
        <f t="shared" si="114"/>
        <v>PLAN 3</v>
      </c>
      <c r="H1263" s="186" t="str">
        <f t="shared" si="115"/>
        <v>ELV BC</v>
      </c>
      <c r="I1263" s="197">
        <f>SUMIFS('SAGE IMPORT'!Y:Y,'SAGE IMPORT'!A:A,'SLAB-ROWS'!G1263,'SAGE IMPORT'!B:B,'SLAB-ROWS'!H1263,'SAGE IMPORT'!C:C,'SLAB-ROWS'!A1263)</f>
        <v>929</v>
      </c>
      <c r="J1263" s="198">
        <f>SUMIFS('SAGE IMPORT'!K:K,'SAGE IMPORT'!A:A,'SLAB-ROWS'!G1263,'SAGE IMPORT'!B:B,'SLAB-ROWS'!H1263,'SAGE IMPORT'!C:C,'SLAB-ROWS'!A1263)</f>
        <v>40.130000000000003</v>
      </c>
      <c r="K1263" s="199">
        <f>SUMIFS('SAGE IMPORT'!Q:Q,'SAGE IMPORT'!A:A,'SLAB-ROWS'!G1263,'SAGE IMPORT'!B:B,'SLAB-ROWS'!H1263,'SAGE IMPORT'!C:C,'SLAB-ROWS'!A1263)</f>
        <v>0</v>
      </c>
      <c r="L1263" s="199" t="s">
        <v>391</v>
      </c>
      <c r="M1263" s="205">
        <f>SUMIFS('SAGE IMPORT'!E:E,'SAGE IMPORT'!A:A,'SLAB-ROWS'!G1263,'SAGE IMPORT'!B:B,'SLAB-ROWS'!H1263,'SAGE IMPORT'!C:C,'SLAB-ROWS'!A1263)</f>
        <v>1605.02</v>
      </c>
      <c r="N1263" s="199" t="s">
        <v>391</v>
      </c>
    </row>
    <row r="1264" spans="1:14" x14ac:dyDescent="0.2">
      <c r="A1264" s="183" t="s">
        <v>111</v>
      </c>
      <c r="B1264" s="184" t="s">
        <v>112</v>
      </c>
      <c r="C1264" s="184"/>
      <c r="D1264" s="185" t="str">
        <f t="shared" si="112"/>
        <v>****</v>
      </c>
      <c r="E1264" s="185">
        <f t="shared" si="113"/>
        <v>48</v>
      </c>
      <c r="F1264" s="185"/>
      <c r="G1264" s="185" t="str">
        <f t="shared" si="114"/>
        <v>PLAN 3</v>
      </c>
      <c r="H1264" s="186" t="str">
        <f t="shared" si="115"/>
        <v>ELV BC</v>
      </c>
      <c r="I1264" s="197">
        <f>SUMIFS('SAGE IMPORT'!Y:Y,'SAGE IMPORT'!A:A,'SLAB-ROWS'!G1264,'SAGE IMPORT'!B:B,'SLAB-ROWS'!H1264,'SAGE IMPORT'!C:C,'SLAB-ROWS'!A1264)</f>
        <v>0</v>
      </c>
      <c r="J1264" s="198">
        <f>SUMIFS('SAGE IMPORT'!K:K,'SAGE IMPORT'!A:A,'SLAB-ROWS'!G1264,'SAGE IMPORT'!B:B,'SLAB-ROWS'!H1264,'SAGE IMPORT'!C:C,'SLAB-ROWS'!A1264)</f>
        <v>0</v>
      </c>
      <c r="K1264" s="199">
        <f>SUMIFS('SAGE IMPORT'!Q:Q,'SAGE IMPORT'!A:A,'SLAB-ROWS'!G1264,'SAGE IMPORT'!B:B,'SLAB-ROWS'!H1264,'SAGE IMPORT'!C:C,'SLAB-ROWS'!A1264)</f>
        <v>0</v>
      </c>
      <c r="L1264" s="199" t="s">
        <v>393</v>
      </c>
      <c r="M1264" s="205">
        <f>SUMIFS('SAGE IMPORT'!E:E,'SAGE IMPORT'!A:A,'SLAB-ROWS'!G1264,'SAGE IMPORT'!B:B,'SLAB-ROWS'!H1264,'SAGE IMPORT'!C:C,'SLAB-ROWS'!A1264)</f>
        <v>0</v>
      </c>
      <c r="N1264" s="199" t="s">
        <v>393</v>
      </c>
    </row>
    <row r="1265" spans="1:14" x14ac:dyDescent="0.2">
      <c r="A1265" s="183" t="s">
        <v>29</v>
      </c>
      <c r="B1265" s="184" t="s">
        <v>30</v>
      </c>
      <c r="C1265" s="184"/>
      <c r="D1265" s="185" t="str">
        <f t="shared" si="112"/>
        <v>****</v>
      </c>
      <c r="E1265" s="185">
        <f t="shared" si="113"/>
        <v>48</v>
      </c>
      <c r="F1265" s="185"/>
      <c r="G1265" s="185" t="str">
        <f t="shared" si="114"/>
        <v>PLAN 3</v>
      </c>
      <c r="H1265" s="186" t="str">
        <f t="shared" si="115"/>
        <v>ELV BC</v>
      </c>
      <c r="I1265" s="197">
        <f>SUMIFS('SAGE IMPORT'!Y:Y,'SAGE IMPORT'!A:A,'SLAB-ROWS'!G1265,'SAGE IMPORT'!B:B,'SLAB-ROWS'!H1265,'SAGE IMPORT'!C:C,'SLAB-ROWS'!A1265)</f>
        <v>89</v>
      </c>
      <c r="J1265" s="198">
        <f>SUMIFS('SAGE IMPORT'!K:K,'SAGE IMPORT'!A:A,'SLAB-ROWS'!G1265,'SAGE IMPORT'!B:B,'SLAB-ROWS'!H1265,'SAGE IMPORT'!C:C,'SLAB-ROWS'!A1265)</f>
        <v>4.59</v>
      </c>
      <c r="K1265" s="199">
        <f>SUMIFS('SAGE IMPORT'!Q:Q,'SAGE IMPORT'!A:A,'SLAB-ROWS'!G1265,'SAGE IMPORT'!B:B,'SLAB-ROWS'!H1265,'SAGE IMPORT'!C:C,'SLAB-ROWS'!A1265)</f>
        <v>0</v>
      </c>
      <c r="L1265" s="199" t="s">
        <v>391</v>
      </c>
      <c r="M1265" s="205">
        <f>SUMIFS('SAGE IMPORT'!E:E,'SAGE IMPORT'!A:A,'SLAB-ROWS'!G1265,'SAGE IMPORT'!B:B,'SLAB-ROWS'!H1265,'SAGE IMPORT'!C:C,'SLAB-ROWS'!A1265)</f>
        <v>1605.02</v>
      </c>
      <c r="N1265" s="199" t="s">
        <v>391</v>
      </c>
    </row>
    <row r="1266" spans="1:14" x14ac:dyDescent="0.2">
      <c r="A1266" s="183" t="s">
        <v>31</v>
      </c>
      <c r="B1266" s="184" t="s">
        <v>61</v>
      </c>
      <c r="C1266" s="184"/>
      <c r="D1266" s="185" t="str">
        <f t="shared" si="112"/>
        <v>****</v>
      </c>
      <c r="E1266" s="185">
        <f t="shared" si="113"/>
        <v>48</v>
      </c>
      <c r="F1266" s="185"/>
      <c r="G1266" s="185" t="str">
        <f t="shared" si="114"/>
        <v>PLAN 3</v>
      </c>
      <c r="H1266" s="186" t="str">
        <f t="shared" si="115"/>
        <v>ELV BC</v>
      </c>
      <c r="I1266" s="197">
        <f>SUMIFS('SAGE IMPORT'!Y:Y,'SAGE IMPORT'!A:A,'SLAB-ROWS'!G1266,'SAGE IMPORT'!B:B,'SLAB-ROWS'!H1266,'SAGE IMPORT'!C:C,'SLAB-ROWS'!A1266)</f>
        <v>127</v>
      </c>
      <c r="J1266" s="198">
        <f>SUMIFS('SAGE IMPORT'!K:K,'SAGE IMPORT'!A:A,'SLAB-ROWS'!G1266,'SAGE IMPORT'!B:B,'SLAB-ROWS'!H1266,'SAGE IMPORT'!C:C,'SLAB-ROWS'!A1266)</f>
        <v>0</v>
      </c>
      <c r="K1266" s="199">
        <f>SUMIFS('SAGE IMPORT'!Q:Q,'SAGE IMPORT'!A:A,'SLAB-ROWS'!G1266,'SAGE IMPORT'!B:B,'SLAB-ROWS'!H1266,'SAGE IMPORT'!C:C,'SLAB-ROWS'!A1266)</f>
        <v>37.22</v>
      </c>
      <c r="L1266" s="199" t="s">
        <v>354</v>
      </c>
      <c r="M1266" s="205">
        <f>SUMIFS('SAGE IMPORT'!E:E,'SAGE IMPORT'!A:A,'SLAB-ROWS'!G1266,'SAGE IMPORT'!B:B,'SLAB-ROWS'!H1266,'SAGE IMPORT'!C:C,'SLAB-ROWS'!A1266)</f>
        <v>316.98</v>
      </c>
      <c r="N1266" s="199" t="s">
        <v>354</v>
      </c>
    </row>
    <row r="1267" spans="1:14" x14ac:dyDescent="0.2">
      <c r="A1267" s="183" t="s">
        <v>34</v>
      </c>
      <c r="B1267" s="184" t="s">
        <v>35</v>
      </c>
      <c r="C1267" s="184"/>
      <c r="D1267" s="185" t="str">
        <f t="shared" si="112"/>
        <v>****</v>
      </c>
      <c r="E1267" s="185">
        <f t="shared" si="113"/>
        <v>48</v>
      </c>
      <c r="F1267" s="185"/>
      <c r="G1267" s="185" t="str">
        <f t="shared" si="114"/>
        <v>PLAN 3</v>
      </c>
      <c r="H1267" s="186" t="str">
        <f t="shared" si="115"/>
        <v>ELV BC</v>
      </c>
      <c r="I1267" s="197">
        <f>SUMIFS('SAGE IMPORT'!Y:Y,'SAGE IMPORT'!A:A,'SLAB-ROWS'!G1267,'SAGE IMPORT'!B:B,'SLAB-ROWS'!H1267,'SAGE IMPORT'!C:C,'SLAB-ROWS'!A1267)</f>
        <v>777</v>
      </c>
      <c r="J1267" s="198">
        <f>SUMIFS('SAGE IMPORT'!K:K,'SAGE IMPORT'!A:A,'SLAB-ROWS'!G1267,'SAGE IMPORT'!B:B,'SLAB-ROWS'!H1267,'SAGE IMPORT'!C:C,'SLAB-ROWS'!A1267)</f>
        <v>0</v>
      </c>
      <c r="K1267" s="199">
        <f>SUMIFS('SAGE IMPORT'!Q:Q,'SAGE IMPORT'!A:A,'SLAB-ROWS'!G1267,'SAGE IMPORT'!B:B,'SLAB-ROWS'!H1267,'SAGE IMPORT'!C:C,'SLAB-ROWS'!A1267)</f>
        <v>1765.27</v>
      </c>
      <c r="L1267" s="199" t="s">
        <v>354</v>
      </c>
      <c r="M1267" s="205">
        <f>SUMIFS('SAGE IMPORT'!E:E,'SAGE IMPORT'!A:A,'SLAB-ROWS'!G1267,'SAGE IMPORT'!B:B,'SLAB-ROWS'!H1267,'SAGE IMPORT'!C:C,'SLAB-ROWS'!A1267)</f>
        <v>1765.27</v>
      </c>
      <c r="N1267" s="199" t="s">
        <v>354</v>
      </c>
    </row>
    <row r="1268" spans="1:14" x14ac:dyDescent="0.2">
      <c r="A1268" s="183" t="s">
        <v>36</v>
      </c>
      <c r="B1268" s="184" t="s">
        <v>113</v>
      </c>
      <c r="C1268" s="184"/>
      <c r="D1268" s="185" t="str">
        <f t="shared" si="112"/>
        <v>****</v>
      </c>
      <c r="E1268" s="185">
        <f t="shared" si="113"/>
        <v>48</v>
      </c>
      <c r="F1268" s="185"/>
      <c r="G1268" s="185" t="str">
        <f t="shared" si="114"/>
        <v>PLAN 3</v>
      </c>
      <c r="H1268" s="186" t="str">
        <f t="shared" si="115"/>
        <v>ELV BC</v>
      </c>
      <c r="I1268" s="197">
        <f>SUMIFS('SAGE IMPORT'!Y:Y,'SAGE IMPORT'!A:A,'SLAB-ROWS'!G1268,'SAGE IMPORT'!B:B,'SLAB-ROWS'!H1268,'SAGE IMPORT'!C:C,'SLAB-ROWS'!A1268)</f>
        <v>183</v>
      </c>
      <c r="J1268" s="198">
        <f>SUMIFS('SAGE IMPORT'!K:K,'SAGE IMPORT'!A:A,'SLAB-ROWS'!G1268,'SAGE IMPORT'!B:B,'SLAB-ROWS'!H1268,'SAGE IMPORT'!C:C,'SLAB-ROWS'!A1268)</f>
        <v>0</v>
      </c>
      <c r="K1268" s="199">
        <f>SUMIFS('SAGE IMPORT'!Q:Q,'SAGE IMPORT'!A:A,'SLAB-ROWS'!G1268,'SAGE IMPORT'!B:B,'SLAB-ROWS'!H1268,'SAGE IMPORT'!C:C,'SLAB-ROWS'!A1268)</f>
        <v>212.21999999999997</v>
      </c>
      <c r="L1268" s="199" t="s">
        <v>393</v>
      </c>
      <c r="M1268" s="205">
        <f>SUMIFS('SAGE IMPORT'!E:E,'SAGE IMPORT'!A:A,'SLAB-ROWS'!G1268,'SAGE IMPORT'!B:B,'SLAB-ROWS'!H1268,'SAGE IMPORT'!C:C,'SLAB-ROWS'!A1268)</f>
        <v>381.68999999999994</v>
      </c>
      <c r="N1268" s="199" t="s">
        <v>393</v>
      </c>
    </row>
    <row r="1269" spans="1:14" x14ac:dyDescent="0.2">
      <c r="A1269" s="183" t="s">
        <v>57</v>
      </c>
      <c r="B1269" s="184" t="s">
        <v>71</v>
      </c>
      <c r="C1269" s="184"/>
      <c r="D1269" s="185" t="str">
        <f t="shared" si="112"/>
        <v>****</v>
      </c>
      <c r="E1269" s="185">
        <f t="shared" si="113"/>
        <v>48</v>
      </c>
      <c r="F1269" s="185"/>
      <c r="G1269" s="185" t="str">
        <f t="shared" si="114"/>
        <v>PLAN 3</v>
      </c>
      <c r="H1269" s="186" t="str">
        <f t="shared" si="115"/>
        <v>ELV BC</v>
      </c>
      <c r="I1269" s="197">
        <f>SUMIFS('SAGE IMPORT'!Y:Y,'SAGE IMPORT'!A:A,'SLAB-ROWS'!G1269,'SAGE IMPORT'!B:B,'SLAB-ROWS'!H1269,'SAGE IMPORT'!C:C,'SLAB-ROWS'!A1269)</f>
        <v>0</v>
      </c>
      <c r="J1269" s="198">
        <f>SUMIFS('SAGE IMPORT'!K:K,'SAGE IMPORT'!A:A,'SLAB-ROWS'!G1269,'SAGE IMPORT'!B:B,'SLAB-ROWS'!H1269,'SAGE IMPORT'!C:C,'SLAB-ROWS'!A1269)</f>
        <v>0</v>
      </c>
      <c r="K1269" s="199">
        <f>SUMIFS('SAGE IMPORT'!Q:Q,'SAGE IMPORT'!A:A,'SLAB-ROWS'!G1269,'SAGE IMPORT'!B:B,'SLAB-ROWS'!H1269,'SAGE IMPORT'!C:C,'SLAB-ROWS'!A1269)</f>
        <v>0</v>
      </c>
      <c r="L1269" s="199" t="s">
        <v>397</v>
      </c>
      <c r="M1269" s="205">
        <f>SUMIFS('SAGE IMPORT'!E:E,'SAGE IMPORT'!A:A,'SLAB-ROWS'!G1269,'SAGE IMPORT'!B:B,'SLAB-ROWS'!H1269,'SAGE IMPORT'!C:C,'SLAB-ROWS'!A1269)</f>
        <v>0</v>
      </c>
      <c r="N1269" s="199" t="s">
        <v>397</v>
      </c>
    </row>
    <row r="1270" spans="1:14" x14ac:dyDescent="0.2">
      <c r="A1270" s="183" t="s">
        <v>32</v>
      </c>
      <c r="B1270" s="184" t="s">
        <v>62</v>
      </c>
      <c r="C1270" s="184"/>
      <c r="D1270" s="185" t="str">
        <f t="shared" si="112"/>
        <v>****</v>
      </c>
      <c r="E1270" s="185">
        <f t="shared" si="113"/>
        <v>48</v>
      </c>
      <c r="F1270" s="185"/>
      <c r="G1270" s="185" t="str">
        <f t="shared" si="114"/>
        <v>PLAN 3</v>
      </c>
      <c r="H1270" s="186" t="str">
        <f t="shared" si="115"/>
        <v>ELV BC</v>
      </c>
      <c r="I1270" s="197">
        <f>SUMIFS('SAGE IMPORT'!Y:Y,'SAGE IMPORT'!A:A,'SLAB-ROWS'!G1270,'SAGE IMPORT'!B:B,'SLAB-ROWS'!H1270,'SAGE IMPORT'!C:C,'SLAB-ROWS'!A1270)</f>
        <v>235</v>
      </c>
      <c r="J1270" s="198">
        <f>SUMIFS('SAGE IMPORT'!K:K,'SAGE IMPORT'!A:A,'SLAB-ROWS'!G1270,'SAGE IMPORT'!B:B,'SLAB-ROWS'!H1270,'SAGE IMPORT'!C:C,'SLAB-ROWS'!A1270)</f>
        <v>0</v>
      </c>
      <c r="K1270" s="199">
        <f>SUMIFS('SAGE IMPORT'!Q:Q,'SAGE IMPORT'!A:A,'SLAB-ROWS'!G1270,'SAGE IMPORT'!B:B,'SLAB-ROWS'!H1270,'SAGE IMPORT'!C:C,'SLAB-ROWS'!A1270)</f>
        <v>33.42</v>
      </c>
      <c r="L1270" s="199" t="s">
        <v>397</v>
      </c>
      <c r="M1270" s="205">
        <f>SUMIFS('SAGE IMPORT'!E:E,'SAGE IMPORT'!A:A,'SLAB-ROWS'!G1270,'SAGE IMPORT'!B:B,'SLAB-ROWS'!H1270,'SAGE IMPORT'!C:C,'SLAB-ROWS'!A1270)</f>
        <v>446.49</v>
      </c>
      <c r="N1270" s="199" t="s">
        <v>397</v>
      </c>
    </row>
    <row r="1271" spans="1:14" x14ac:dyDescent="0.2">
      <c r="A1271" s="183" t="s">
        <v>33</v>
      </c>
      <c r="B1271" s="184" t="s">
        <v>63</v>
      </c>
      <c r="C1271" s="184"/>
      <c r="D1271" s="185" t="str">
        <f t="shared" si="112"/>
        <v>****</v>
      </c>
      <c r="E1271" s="185">
        <f t="shared" si="113"/>
        <v>48</v>
      </c>
      <c r="F1271" s="185"/>
      <c r="G1271" s="185" t="str">
        <f t="shared" si="114"/>
        <v>PLAN 3</v>
      </c>
      <c r="H1271" s="186" t="str">
        <f t="shared" si="115"/>
        <v>ELV BC</v>
      </c>
      <c r="I1271" s="197">
        <f>SUMIFS('SAGE IMPORT'!Y:Y,'SAGE IMPORT'!A:A,'SLAB-ROWS'!G1271,'SAGE IMPORT'!B:B,'SLAB-ROWS'!H1271,'SAGE IMPORT'!C:C,'SLAB-ROWS'!A1271)</f>
        <v>106</v>
      </c>
      <c r="J1271" s="198">
        <f>SUMIFS('SAGE IMPORT'!K:K,'SAGE IMPORT'!A:A,'SLAB-ROWS'!G1271,'SAGE IMPORT'!B:B,'SLAB-ROWS'!H1271,'SAGE IMPORT'!C:C,'SLAB-ROWS'!A1271)</f>
        <v>0</v>
      </c>
      <c r="K1271" s="199">
        <f>SUMIFS('SAGE IMPORT'!Q:Q,'SAGE IMPORT'!A:A,'SLAB-ROWS'!G1271,'SAGE IMPORT'!B:B,'SLAB-ROWS'!H1271,'SAGE IMPORT'!C:C,'SLAB-ROWS'!A1271)</f>
        <v>9.6999999999999993</v>
      </c>
      <c r="L1271" s="199" t="s">
        <v>397</v>
      </c>
      <c r="M1271" s="205">
        <f>SUMIFS('SAGE IMPORT'!E:E,'SAGE IMPORT'!A:A,'SLAB-ROWS'!G1271,'SAGE IMPORT'!B:B,'SLAB-ROWS'!H1271,'SAGE IMPORT'!C:C,'SLAB-ROWS'!A1271)</f>
        <v>202.44</v>
      </c>
      <c r="N1271" s="199" t="s">
        <v>397</v>
      </c>
    </row>
    <row r="1272" spans="1:14" x14ac:dyDescent="0.2">
      <c r="A1272" s="183" t="s">
        <v>73</v>
      </c>
      <c r="B1272" s="184" t="s">
        <v>72</v>
      </c>
      <c r="C1272" s="184"/>
      <c r="D1272" s="185" t="str">
        <f t="shared" si="112"/>
        <v>****</v>
      </c>
      <c r="E1272" s="185">
        <f t="shared" si="113"/>
        <v>48</v>
      </c>
      <c r="F1272" s="185"/>
      <c r="G1272" s="185" t="str">
        <f t="shared" si="114"/>
        <v>PLAN 3</v>
      </c>
      <c r="H1272" s="186" t="str">
        <f t="shared" si="115"/>
        <v>ELV BC</v>
      </c>
      <c r="I1272" s="197">
        <f>SUMIFS('SAGE IMPORT'!Y:Y,'SAGE IMPORT'!A:A,'SLAB-ROWS'!G1272,'SAGE IMPORT'!B:B,'SLAB-ROWS'!H1272,'SAGE IMPORT'!C:C,'SLAB-ROWS'!A1272)</f>
        <v>0</v>
      </c>
      <c r="J1272" s="198">
        <f>SUMIFS('SAGE IMPORT'!K:K,'SAGE IMPORT'!A:A,'SLAB-ROWS'!G1272,'SAGE IMPORT'!B:B,'SLAB-ROWS'!H1272,'SAGE IMPORT'!C:C,'SLAB-ROWS'!A1272)</f>
        <v>0</v>
      </c>
      <c r="K1272" s="199">
        <f>SUMIFS('SAGE IMPORT'!Q:Q,'SAGE IMPORT'!A:A,'SLAB-ROWS'!G1272,'SAGE IMPORT'!B:B,'SLAB-ROWS'!H1272,'SAGE IMPORT'!C:C,'SLAB-ROWS'!A1272)</f>
        <v>0</v>
      </c>
      <c r="L1272" s="199" t="s">
        <v>397</v>
      </c>
      <c r="M1272" s="205">
        <f>SUMIFS('SAGE IMPORT'!E:E,'SAGE IMPORT'!A:A,'SLAB-ROWS'!G1272,'SAGE IMPORT'!B:B,'SLAB-ROWS'!H1272,'SAGE IMPORT'!C:C,'SLAB-ROWS'!A1272)</f>
        <v>0</v>
      </c>
      <c r="N1272" s="199" t="s">
        <v>397</v>
      </c>
    </row>
    <row r="1273" spans="1:14" x14ac:dyDescent="0.2">
      <c r="A1273" s="183" t="s">
        <v>114</v>
      </c>
      <c r="B1273" s="184" t="s">
        <v>115</v>
      </c>
      <c r="C1273" s="184"/>
      <c r="D1273" s="185" t="str">
        <f t="shared" si="112"/>
        <v>****</v>
      </c>
      <c r="E1273" s="185">
        <f t="shared" si="113"/>
        <v>48</v>
      </c>
      <c r="F1273" s="185"/>
      <c r="G1273" s="185" t="str">
        <f t="shared" si="114"/>
        <v>PLAN 3</v>
      </c>
      <c r="H1273" s="186" t="str">
        <f t="shared" si="115"/>
        <v>ELV BC</v>
      </c>
      <c r="I1273" s="197">
        <f>SUMIFS('SAGE IMPORT'!Y:Y,'SAGE IMPORT'!A:A,'SLAB-ROWS'!G1273,'SAGE IMPORT'!B:B,'SLAB-ROWS'!H1273,'SAGE IMPORT'!C:C,'SLAB-ROWS'!A1273)</f>
        <v>0</v>
      </c>
      <c r="J1273" s="198">
        <f>SUMIFS('SAGE IMPORT'!K:K,'SAGE IMPORT'!A:A,'SLAB-ROWS'!G1273,'SAGE IMPORT'!B:B,'SLAB-ROWS'!H1273,'SAGE IMPORT'!C:C,'SLAB-ROWS'!A1273)</f>
        <v>0</v>
      </c>
      <c r="K1273" s="199">
        <f>SUMIFS('SAGE IMPORT'!Q:Q,'SAGE IMPORT'!A:A,'SLAB-ROWS'!G1273,'SAGE IMPORT'!B:B,'SLAB-ROWS'!H1273,'SAGE IMPORT'!C:C,'SLAB-ROWS'!A1273)</f>
        <v>0</v>
      </c>
      <c r="L1273" s="199" t="s">
        <v>397</v>
      </c>
      <c r="M1273" s="205">
        <f>SUMIFS('SAGE IMPORT'!E:E,'SAGE IMPORT'!A:A,'SLAB-ROWS'!G1273,'SAGE IMPORT'!B:B,'SLAB-ROWS'!H1273,'SAGE IMPORT'!C:C,'SLAB-ROWS'!A1273)</f>
        <v>0</v>
      </c>
      <c r="N1273" s="199" t="s">
        <v>397</v>
      </c>
    </row>
    <row r="1274" spans="1:14" x14ac:dyDescent="0.2">
      <c r="A1274" s="183" t="s">
        <v>37</v>
      </c>
      <c r="B1274" s="184" t="s">
        <v>64</v>
      </c>
      <c r="C1274" s="184"/>
      <c r="D1274" s="185" t="str">
        <f t="shared" si="112"/>
        <v>****</v>
      </c>
      <c r="E1274" s="185">
        <f t="shared" si="113"/>
        <v>48</v>
      </c>
      <c r="F1274" s="185"/>
      <c r="G1274" s="185" t="str">
        <f t="shared" si="114"/>
        <v>PLAN 3</v>
      </c>
      <c r="H1274" s="186" t="str">
        <f t="shared" si="115"/>
        <v>ELV BC</v>
      </c>
      <c r="I1274" s="197">
        <f>SUMIFS('SAGE IMPORT'!Y:Y,'SAGE IMPORT'!A:A,'SLAB-ROWS'!G1274,'SAGE IMPORT'!B:B,'SLAB-ROWS'!H1274,'SAGE IMPORT'!C:C,'SLAB-ROWS'!A1274)</f>
        <v>85</v>
      </c>
      <c r="J1274" s="198">
        <f>SUMIFS('SAGE IMPORT'!K:K,'SAGE IMPORT'!A:A,'SLAB-ROWS'!G1274,'SAGE IMPORT'!B:B,'SLAB-ROWS'!H1274,'SAGE IMPORT'!C:C,'SLAB-ROWS'!A1274)</f>
        <v>0</v>
      </c>
      <c r="K1274" s="199">
        <f>SUMIFS('SAGE IMPORT'!Q:Q,'SAGE IMPORT'!A:A,'SLAB-ROWS'!G1274,'SAGE IMPORT'!B:B,'SLAB-ROWS'!H1274,'SAGE IMPORT'!C:C,'SLAB-ROWS'!A1274)</f>
        <v>129.44999999999999</v>
      </c>
      <c r="L1274" s="199" t="s">
        <v>393</v>
      </c>
      <c r="M1274" s="205">
        <f>SUMIFS('SAGE IMPORT'!E:E,'SAGE IMPORT'!A:A,'SLAB-ROWS'!G1274,'SAGE IMPORT'!B:B,'SLAB-ROWS'!H1274,'SAGE IMPORT'!C:C,'SLAB-ROWS'!A1274)</f>
        <v>129.44999999999999</v>
      </c>
      <c r="N1274" s="199" t="s">
        <v>393</v>
      </c>
    </row>
    <row r="1275" spans="1:14" x14ac:dyDescent="0.2">
      <c r="A1275" s="183" t="s">
        <v>38</v>
      </c>
      <c r="B1275" s="184" t="s">
        <v>116</v>
      </c>
      <c r="C1275" s="184"/>
      <c r="D1275" s="185" t="str">
        <f t="shared" si="112"/>
        <v>****</v>
      </c>
      <c r="E1275" s="185">
        <f t="shared" si="113"/>
        <v>48</v>
      </c>
      <c r="F1275" s="185"/>
      <c r="G1275" s="185" t="str">
        <f t="shared" si="114"/>
        <v>PLAN 3</v>
      </c>
      <c r="H1275" s="186" t="str">
        <f t="shared" si="115"/>
        <v>ELV BC</v>
      </c>
      <c r="I1275" s="197">
        <f>SUMIFS('SAGE IMPORT'!Y:Y,'SAGE IMPORT'!A:A,'SLAB-ROWS'!G1275,'SAGE IMPORT'!B:B,'SLAB-ROWS'!H1275,'SAGE IMPORT'!C:C,'SLAB-ROWS'!A1275)</f>
        <v>241</v>
      </c>
      <c r="J1275" s="198">
        <f>SUMIFS('SAGE IMPORT'!K:K,'SAGE IMPORT'!A:A,'SLAB-ROWS'!G1275,'SAGE IMPORT'!B:B,'SLAB-ROWS'!H1275,'SAGE IMPORT'!C:C,'SLAB-ROWS'!A1275)</f>
        <v>0</v>
      </c>
      <c r="K1275" s="199">
        <f>SUMIFS('SAGE IMPORT'!Q:Q,'SAGE IMPORT'!A:A,'SLAB-ROWS'!G1275,'SAGE IMPORT'!B:B,'SLAB-ROWS'!H1275,'SAGE IMPORT'!C:C,'SLAB-ROWS'!A1275)</f>
        <v>11</v>
      </c>
      <c r="L1275" s="199" t="s">
        <v>393</v>
      </c>
      <c r="M1275" s="205">
        <f>SUMIFS('SAGE IMPORT'!E:E,'SAGE IMPORT'!A:A,'SLAB-ROWS'!G1275,'SAGE IMPORT'!B:B,'SLAB-ROWS'!H1275,'SAGE IMPORT'!C:C,'SLAB-ROWS'!A1275)</f>
        <v>11</v>
      </c>
      <c r="N1275" s="199" t="s">
        <v>393</v>
      </c>
    </row>
    <row r="1276" spans="1:14" x14ac:dyDescent="0.2">
      <c r="A1276" s="183" t="s">
        <v>117</v>
      </c>
      <c r="B1276" s="184" t="s">
        <v>118</v>
      </c>
      <c r="C1276" s="184"/>
      <c r="D1276" s="185" t="str">
        <f t="shared" si="112"/>
        <v>****</v>
      </c>
      <c r="E1276" s="185">
        <f t="shared" si="113"/>
        <v>48</v>
      </c>
      <c r="F1276" s="185"/>
      <c r="G1276" s="185" t="str">
        <f t="shared" si="114"/>
        <v>PLAN 3</v>
      </c>
      <c r="H1276" s="186" t="str">
        <f t="shared" si="115"/>
        <v>ELV BC</v>
      </c>
      <c r="I1276" s="197">
        <f>SUMIFS('SAGE IMPORT'!Y:Y,'SAGE IMPORT'!A:A,'SLAB-ROWS'!G1276,'SAGE IMPORT'!B:B,'SLAB-ROWS'!H1276,'SAGE IMPORT'!C:C,'SLAB-ROWS'!A1276)</f>
        <v>1</v>
      </c>
      <c r="J1276" s="198">
        <f>SUMIFS('SAGE IMPORT'!K:K,'SAGE IMPORT'!A:A,'SLAB-ROWS'!G1276,'SAGE IMPORT'!B:B,'SLAB-ROWS'!H1276,'SAGE IMPORT'!C:C,'SLAB-ROWS'!A1276)</f>
        <v>0</v>
      </c>
      <c r="K1276" s="199">
        <f>SUMIFS('SAGE IMPORT'!Q:Q,'SAGE IMPORT'!A:A,'SLAB-ROWS'!G1276,'SAGE IMPORT'!B:B,'SLAB-ROWS'!H1276,'SAGE IMPORT'!C:C,'SLAB-ROWS'!A1276)</f>
        <v>5.07</v>
      </c>
      <c r="L1276" s="199" t="s">
        <v>393</v>
      </c>
      <c r="M1276" s="205">
        <f>SUMIFS('SAGE IMPORT'!E:E,'SAGE IMPORT'!A:A,'SLAB-ROWS'!G1276,'SAGE IMPORT'!B:B,'SLAB-ROWS'!H1276,'SAGE IMPORT'!C:C,'SLAB-ROWS'!A1276)</f>
        <v>5.07</v>
      </c>
      <c r="N1276" s="199" t="s">
        <v>393</v>
      </c>
    </row>
    <row r="1277" spans="1:14" x14ac:dyDescent="0.2">
      <c r="A1277" s="183" t="s">
        <v>119</v>
      </c>
      <c r="B1277" s="184" t="s">
        <v>120</v>
      </c>
      <c r="C1277" s="184"/>
      <c r="D1277" s="185" t="str">
        <f t="shared" si="112"/>
        <v>****</v>
      </c>
      <c r="E1277" s="185">
        <f t="shared" si="113"/>
        <v>48</v>
      </c>
      <c r="F1277" s="185"/>
      <c r="G1277" s="185" t="str">
        <f t="shared" si="114"/>
        <v>PLAN 3</v>
      </c>
      <c r="H1277" s="186" t="str">
        <f t="shared" si="115"/>
        <v>ELV BC</v>
      </c>
      <c r="I1277" s="197">
        <f>SUMIFS('SAGE IMPORT'!Y:Y,'SAGE IMPORT'!A:A,'SLAB-ROWS'!G1277,'SAGE IMPORT'!B:B,'SLAB-ROWS'!H1277,'SAGE IMPORT'!C:C,'SLAB-ROWS'!A1277)</f>
        <v>0</v>
      </c>
      <c r="J1277" s="198">
        <f>SUMIFS('SAGE IMPORT'!K:K,'SAGE IMPORT'!A:A,'SLAB-ROWS'!G1277,'SAGE IMPORT'!B:B,'SLAB-ROWS'!H1277,'SAGE IMPORT'!C:C,'SLAB-ROWS'!A1277)</f>
        <v>0</v>
      </c>
      <c r="K1277" s="199">
        <f>SUMIFS('SAGE IMPORT'!Q:Q,'SAGE IMPORT'!A:A,'SLAB-ROWS'!G1277,'SAGE IMPORT'!B:B,'SLAB-ROWS'!H1277,'SAGE IMPORT'!C:C,'SLAB-ROWS'!A1277)</f>
        <v>0</v>
      </c>
      <c r="L1277" s="199" t="s">
        <v>393</v>
      </c>
      <c r="M1277" s="205">
        <f>SUMIFS('SAGE IMPORT'!E:E,'SAGE IMPORT'!A:A,'SLAB-ROWS'!G1277,'SAGE IMPORT'!B:B,'SLAB-ROWS'!H1277,'SAGE IMPORT'!C:C,'SLAB-ROWS'!A1277)</f>
        <v>0</v>
      </c>
      <c r="N1277" s="199" t="s">
        <v>393</v>
      </c>
    </row>
    <row r="1278" spans="1:14" x14ac:dyDescent="0.2">
      <c r="A1278" s="183"/>
      <c r="B1278" s="184"/>
      <c r="C1278" s="184"/>
      <c r="D1278" s="185" t="str">
        <f t="shared" si="112"/>
        <v>****</v>
      </c>
      <c r="E1278" s="185">
        <f t="shared" si="113"/>
        <v>48</v>
      </c>
      <c r="F1278" s="185"/>
      <c r="G1278" s="185" t="str">
        <f t="shared" si="114"/>
        <v>PLAN 3</v>
      </c>
      <c r="H1278" s="186" t="str">
        <f t="shared" si="115"/>
        <v>ELV BC</v>
      </c>
      <c r="I1278" s="197">
        <f>SUMIFS('SAGE IMPORT'!Y:Y,'SAGE IMPORT'!A:A,'SLAB-ROWS'!G1278,'SAGE IMPORT'!B:B,'SLAB-ROWS'!H1278,'SAGE IMPORT'!C:C,'SLAB-ROWS'!A1278)</f>
        <v>0</v>
      </c>
      <c r="J1278" s="198">
        <f>SUMIFS('SAGE IMPORT'!K:K,'SAGE IMPORT'!A:A,'SLAB-ROWS'!G1278,'SAGE IMPORT'!B:B,'SLAB-ROWS'!H1278,'SAGE IMPORT'!C:C,'SLAB-ROWS'!A1278)</f>
        <v>0</v>
      </c>
      <c r="K1278" s="199">
        <f>SUMIFS('SAGE IMPORT'!Q:Q,'SAGE IMPORT'!A:A,'SLAB-ROWS'!G1278,'SAGE IMPORT'!B:B,'SLAB-ROWS'!H1278,'SAGE IMPORT'!C:C,'SLAB-ROWS'!A1278)</f>
        <v>0</v>
      </c>
      <c r="L1278" s="199"/>
      <c r="M1278" s="205">
        <f>SUMIFS('SAGE IMPORT'!E:E,'SAGE IMPORT'!A:A,'SLAB-ROWS'!G1278,'SAGE IMPORT'!B:B,'SLAB-ROWS'!H1278,'SAGE IMPORT'!C:C,'SLAB-ROWS'!A1278)</f>
        <v>0</v>
      </c>
      <c r="N1278" s="199"/>
    </row>
    <row r="1279" spans="1:14" x14ac:dyDescent="0.2">
      <c r="A1279" s="183" t="s">
        <v>124</v>
      </c>
      <c r="B1279" s="184" t="s">
        <v>125</v>
      </c>
      <c r="C1279" s="184"/>
      <c r="D1279" s="185" t="str">
        <f t="shared" si="112"/>
        <v>****</v>
      </c>
      <c r="E1279" s="185">
        <f t="shared" si="113"/>
        <v>48</v>
      </c>
      <c r="F1279" s="185"/>
      <c r="G1279" s="185" t="str">
        <f t="shared" si="114"/>
        <v>PLAN 3</v>
      </c>
      <c r="H1279" s="186" t="str">
        <f t="shared" si="115"/>
        <v>ELV BC</v>
      </c>
      <c r="I1279" s="197">
        <f>SUMIFS('SAGE IMPORT'!Y:Y,'SAGE IMPORT'!A:A,'SLAB-ROWS'!G1279,'SAGE IMPORT'!B:B,'SLAB-ROWS'!H1279,'SAGE IMPORT'!C:C,'SLAB-ROWS'!A1279)</f>
        <v>0</v>
      </c>
      <c r="J1279" s="198">
        <f>SUMIFS('SAGE IMPORT'!K:K,'SAGE IMPORT'!A:A,'SLAB-ROWS'!G1279,'SAGE IMPORT'!B:B,'SLAB-ROWS'!H1279,'SAGE IMPORT'!C:C,'SLAB-ROWS'!A1279)</f>
        <v>0</v>
      </c>
      <c r="K1279" s="199">
        <f>SUMIFS('SAGE IMPORT'!Q:Q,'SAGE IMPORT'!A:A,'SLAB-ROWS'!G1279,'SAGE IMPORT'!B:B,'SLAB-ROWS'!H1279,'SAGE IMPORT'!C:C,'SLAB-ROWS'!A1279)</f>
        <v>0</v>
      </c>
      <c r="L1279" s="199" t="s">
        <v>354</v>
      </c>
      <c r="M1279" s="205">
        <f>SUMIFS('SAGE IMPORT'!E:E,'SAGE IMPORT'!A:A,'SLAB-ROWS'!G1279,'SAGE IMPORT'!B:B,'SLAB-ROWS'!H1279,'SAGE IMPORT'!C:C,'SLAB-ROWS'!A1279)</f>
        <v>0</v>
      </c>
      <c r="N1279" s="199" t="s">
        <v>354</v>
      </c>
    </row>
    <row r="1280" spans="1:14" x14ac:dyDescent="0.2">
      <c r="A1280" s="183" t="s">
        <v>121</v>
      </c>
      <c r="B1280" s="184" t="s">
        <v>126</v>
      </c>
      <c r="C1280" s="184"/>
      <c r="D1280" s="185" t="str">
        <f t="shared" si="112"/>
        <v>****</v>
      </c>
      <c r="E1280" s="185">
        <f t="shared" si="113"/>
        <v>48</v>
      </c>
      <c r="F1280" s="185"/>
      <c r="G1280" s="185" t="str">
        <f t="shared" si="114"/>
        <v>PLAN 3</v>
      </c>
      <c r="H1280" s="186" t="str">
        <f t="shared" si="115"/>
        <v>ELV BC</v>
      </c>
      <c r="I1280" s="197">
        <f>SUMIFS('SAGE IMPORT'!Y:Y,'SAGE IMPORT'!A:A,'SLAB-ROWS'!G1280,'SAGE IMPORT'!B:B,'SLAB-ROWS'!H1280,'SAGE IMPORT'!C:C,'SLAB-ROWS'!A1280)</f>
        <v>0</v>
      </c>
      <c r="J1280" s="198">
        <f>SUMIFS('SAGE IMPORT'!K:K,'SAGE IMPORT'!A:A,'SLAB-ROWS'!G1280,'SAGE IMPORT'!B:B,'SLAB-ROWS'!H1280,'SAGE IMPORT'!C:C,'SLAB-ROWS'!A1280)</f>
        <v>0</v>
      </c>
      <c r="K1280" s="199">
        <f>SUMIFS('SAGE IMPORT'!Q:Q,'SAGE IMPORT'!A:A,'SLAB-ROWS'!G1280,'SAGE IMPORT'!B:B,'SLAB-ROWS'!H1280,'SAGE IMPORT'!C:C,'SLAB-ROWS'!A1280)</f>
        <v>0</v>
      </c>
      <c r="L1280" s="199" t="s">
        <v>396</v>
      </c>
      <c r="M1280" s="205">
        <f>SUMIFS('SAGE IMPORT'!E:E,'SAGE IMPORT'!A:A,'SLAB-ROWS'!G1280,'SAGE IMPORT'!B:B,'SLAB-ROWS'!H1280,'SAGE IMPORT'!C:C,'SLAB-ROWS'!A1280)</f>
        <v>0</v>
      </c>
      <c r="N1280" s="199" t="s">
        <v>396</v>
      </c>
    </row>
    <row r="1281" spans="1:14" x14ac:dyDescent="0.2">
      <c r="A1281" s="183" t="s">
        <v>122</v>
      </c>
      <c r="B1281" s="184" t="s">
        <v>127</v>
      </c>
      <c r="C1281" s="184"/>
      <c r="D1281" s="185" t="str">
        <f t="shared" si="112"/>
        <v>****</v>
      </c>
      <c r="E1281" s="185">
        <f t="shared" si="113"/>
        <v>48</v>
      </c>
      <c r="F1281" s="185"/>
      <c r="G1281" s="185" t="str">
        <f t="shared" si="114"/>
        <v>PLAN 3</v>
      </c>
      <c r="H1281" s="186" t="str">
        <f t="shared" si="115"/>
        <v>ELV BC</v>
      </c>
      <c r="I1281" s="197">
        <f>SUMIFS('SAGE IMPORT'!Y:Y,'SAGE IMPORT'!A:A,'SLAB-ROWS'!G1281,'SAGE IMPORT'!B:B,'SLAB-ROWS'!H1281,'SAGE IMPORT'!C:C,'SLAB-ROWS'!A1281)</f>
        <v>0</v>
      </c>
      <c r="J1281" s="198">
        <f>SUMIFS('SAGE IMPORT'!K:K,'SAGE IMPORT'!A:A,'SLAB-ROWS'!G1281,'SAGE IMPORT'!B:B,'SLAB-ROWS'!H1281,'SAGE IMPORT'!C:C,'SLAB-ROWS'!A1281)</f>
        <v>0</v>
      </c>
      <c r="K1281" s="199">
        <f>SUMIFS('SAGE IMPORT'!Q:Q,'SAGE IMPORT'!A:A,'SLAB-ROWS'!G1281,'SAGE IMPORT'!B:B,'SLAB-ROWS'!H1281,'SAGE IMPORT'!C:C,'SLAB-ROWS'!A1281)</f>
        <v>0</v>
      </c>
      <c r="L1281" s="199" t="s">
        <v>396</v>
      </c>
      <c r="M1281" s="205">
        <f>SUMIFS('SAGE IMPORT'!E:E,'SAGE IMPORT'!A:A,'SLAB-ROWS'!G1281,'SAGE IMPORT'!B:B,'SLAB-ROWS'!H1281,'SAGE IMPORT'!C:C,'SLAB-ROWS'!A1281)</f>
        <v>0</v>
      </c>
      <c r="N1281" s="199" t="s">
        <v>396</v>
      </c>
    </row>
    <row r="1282" spans="1:14" x14ac:dyDescent="0.2">
      <c r="A1282" s="183" t="s">
        <v>123</v>
      </c>
      <c r="B1282" s="184" t="s">
        <v>128</v>
      </c>
      <c r="C1282" s="184"/>
      <c r="D1282" s="185" t="str">
        <f t="shared" si="112"/>
        <v>****</v>
      </c>
      <c r="E1282" s="185">
        <f t="shared" si="113"/>
        <v>48</v>
      </c>
      <c r="F1282" s="185"/>
      <c r="G1282" s="185" t="str">
        <f t="shared" si="114"/>
        <v>PLAN 3</v>
      </c>
      <c r="H1282" s="186" t="str">
        <f t="shared" si="115"/>
        <v>ELV BC</v>
      </c>
      <c r="I1282" s="197">
        <f>SUMIFS('SAGE IMPORT'!Y:Y,'SAGE IMPORT'!A:A,'SLAB-ROWS'!G1282,'SAGE IMPORT'!B:B,'SLAB-ROWS'!H1282,'SAGE IMPORT'!C:C,'SLAB-ROWS'!A1282)</f>
        <v>0</v>
      </c>
      <c r="J1282" s="198">
        <f>SUMIFS('SAGE IMPORT'!K:K,'SAGE IMPORT'!A:A,'SLAB-ROWS'!G1282,'SAGE IMPORT'!B:B,'SLAB-ROWS'!H1282,'SAGE IMPORT'!C:C,'SLAB-ROWS'!A1282)</f>
        <v>0</v>
      </c>
      <c r="K1282" s="199">
        <f>SUMIFS('SAGE IMPORT'!Q:Q,'SAGE IMPORT'!A:A,'SLAB-ROWS'!G1282,'SAGE IMPORT'!B:B,'SLAB-ROWS'!H1282,'SAGE IMPORT'!C:C,'SLAB-ROWS'!A1282)</f>
        <v>0</v>
      </c>
      <c r="L1282" s="199" t="s">
        <v>396</v>
      </c>
      <c r="M1282" s="205">
        <f>SUMIFS('SAGE IMPORT'!E:E,'SAGE IMPORT'!A:A,'SLAB-ROWS'!G1282,'SAGE IMPORT'!B:B,'SLAB-ROWS'!H1282,'SAGE IMPORT'!C:C,'SLAB-ROWS'!A1282)</f>
        <v>0</v>
      </c>
      <c r="N1282" s="199" t="s">
        <v>396</v>
      </c>
    </row>
    <row r="1283" spans="1:14" x14ac:dyDescent="0.2">
      <c r="A1283" s="183" t="s">
        <v>76</v>
      </c>
      <c r="B1283" s="184" t="s">
        <v>129</v>
      </c>
      <c r="C1283" s="184"/>
      <c r="D1283" s="185" t="str">
        <f t="shared" si="112"/>
        <v>****</v>
      </c>
      <c r="E1283" s="185">
        <f t="shared" si="113"/>
        <v>48</v>
      </c>
      <c r="F1283" s="185"/>
      <c r="G1283" s="185" t="str">
        <f t="shared" si="114"/>
        <v>PLAN 3</v>
      </c>
      <c r="H1283" s="186" t="str">
        <f t="shared" si="115"/>
        <v>ELV BC</v>
      </c>
      <c r="I1283" s="197">
        <f>SUMIFS('SAGE IMPORT'!Y:Y,'SAGE IMPORT'!A:A,'SLAB-ROWS'!G1283,'SAGE IMPORT'!B:B,'SLAB-ROWS'!H1283,'SAGE IMPORT'!C:C,'SLAB-ROWS'!A1283)</f>
        <v>0</v>
      </c>
      <c r="J1283" s="198">
        <f>SUMIFS('SAGE IMPORT'!K:K,'SAGE IMPORT'!A:A,'SLAB-ROWS'!G1283,'SAGE IMPORT'!B:B,'SLAB-ROWS'!H1283,'SAGE IMPORT'!C:C,'SLAB-ROWS'!A1283)</f>
        <v>0</v>
      </c>
      <c r="K1283" s="199">
        <f>SUMIFS('SAGE IMPORT'!Q:Q,'SAGE IMPORT'!A:A,'SLAB-ROWS'!G1283,'SAGE IMPORT'!B:B,'SLAB-ROWS'!H1283,'SAGE IMPORT'!C:C,'SLAB-ROWS'!A1283)</f>
        <v>0</v>
      </c>
      <c r="L1283" s="199" t="s">
        <v>395</v>
      </c>
      <c r="M1283" s="205">
        <f>SUMIFS('SAGE IMPORT'!E:E,'SAGE IMPORT'!A:A,'SLAB-ROWS'!G1283,'SAGE IMPORT'!B:B,'SLAB-ROWS'!H1283,'SAGE IMPORT'!C:C,'SLAB-ROWS'!A1283)</f>
        <v>0</v>
      </c>
      <c r="N1283" s="199" t="s">
        <v>395</v>
      </c>
    </row>
    <row r="1284" spans="1:14" x14ac:dyDescent="0.2">
      <c r="A1284" s="183"/>
      <c r="B1284" s="451" t="s">
        <v>621</v>
      </c>
      <c r="C1284" s="452"/>
      <c r="D1284" s="453"/>
      <c r="E1284" s="453"/>
      <c r="F1284" s="453"/>
      <c r="G1284" s="453" t="str">
        <f t="shared" si="114"/>
        <v>PLAN 3</v>
      </c>
      <c r="H1284" s="454" t="str">
        <f t="shared" si="115"/>
        <v>ELV BC</v>
      </c>
      <c r="I1284" s="455"/>
      <c r="J1284" s="456"/>
      <c r="K1284" s="457">
        <f>SUMIFS('SAGE IMPORT'!Q:Q,'SAGE IMPORT'!A:A,'SLAB-ROWS'!G1284,'SAGE IMPORT'!B:B,'SLAB-ROWS'!H1284,'SAGE IMPORT'!D:D,'SLAB-ROWS'!B1284)</f>
        <v>0</v>
      </c>
      <c r="L1284" s="457" t="s">
        <v>395</v>
      </c>
      <c r="M1284" s="458"/>
      <c r="N1284" s="457"/>
    </row>
    <row r="1285" spans="1:14" x14ac:dyDescent="0.2">
      <c r="A1285" s="183" t="s">
        <v>130</v>
      </c>
      <c r="B1285" s="184" t="s">
        <v>131</v>
      </c>
      <c r="C1285" s="184"/>
      <c r="D1285" s="185" t="str">
        <f>D1283</f>
        <v>****</v>
      </c>
      <c r="E1285" s="185">
        <f>E1283</f>
        <v>48</v>
      </c>
      <c r="F1285" s="185"/>
      <c r="G1285" s="185" t="str">
        <f>G1283</f>
        <v>PLAN 3</v>
      </c>
      <c r="H1285" s="186" t="str">
        <f>H1283</f>
        <v>ELV BC</v>
      </c>
      <c r="I1285" s="197">
        <f>SUMIFS('SAGE IMPORT'!Y:Y,'SAGE IMPORT'!A:A,'SLAB-ROWS'!G1285,'SAGE IMPORT'!B:B,'SLAB-ROWS'!H1285,'SAGE IMPORT'!C:C,'SLAB-ROWS'!A1285)</f>
        <v>0</v>
      </c>
      <c r="J1285" s="198">
        <f>SUMIFS('SAGE IMPORT'!K:K,'SAGE IMPORT'!A:A,'SLAB-ROWS'!G1285,'SAGE IMPORT'!B:B,'SLAB-ROWS'!H1285,'SAGE IMPORT'!C:C,'SLAB-ROWS'!A1285)</f>
        <v>0</v>
      </c>
      <c r="K1285" s="199">
        <f>SUMIFS('SAGE IMPORT'!Q:Q,'SAGE IMPORT'!A:A,'SLAB-ROWS'!G1285,'SAGE IMPORT'!B:B,'SLAB-ROWS'!H1285,'SAGE IMPORT'!C:C,'SLAB-ROWS'!A1285)</f>
        <v>0</v>
      </c>
      <c r="L1285" s="199" t="s">
        <v>395</v>
      </c>
      <c r="M1285" s="205">
        <f>SUMIFS('SAGE IMPORT'!E:E,'SAGE IMPORT'!A:A,'SLAB-ROWS'!G1285,'SAGE IMPORT'!B:B,'SLAB-ROWS'!H1285,'SAGE IMPORT'!C:C,'SLAB-ROWS'!A1285)</f>
        <v>0</v>
      </c>
      <c r="N1285" s="199" t="s">
        <v>395</v>
      </c>
    </row>
    <row r="1286" spans="1:14" x14ac:dyDescent="0.2">
      <c r="A1286" s="183"/>
      <c r="B1286" s="184"/>
      <c r="C1286" s="184"/>
      <c r="D1286" s="185" t="str">
        <f t="shared" si="112"/>
        <v>****</v>
      </c>
      <c r="E1286" s="185">
        <f t="shared" si="113"/>
        <v>48</v>
      </c>
      <c r="F1286" s="185"/>
      <c r="G1286" s="185" t="str">
        <f t="shared" si="114"/>
        <v>PLAN 3</v>
      </c>
      <c r="H1286" s="186" t="str">
        <f t="shared" si="115"/>
        <v>ELV BC</v>
      </c>
      <c r="I1286" s="197">
        <f>SUMIFS('SAGE IMPORT'!Y:Y,'SAGE IMPORT'!A:A,'SLAB-ROWS'!G1286,'SAGE IMPORT'!B:B,'SLAB-ROWS'!H1286,'SAGE IMPORT'!C:C,'SLAB-ROWS'!A1286)</f>
        <v>0</v>
      </c>
      <c r="J1286" s="198">
        <f>SUMIFS('SAGE IMPORT'!K:K,'SAGE IMPORT'!A:A,'SLAB-ROWS'!G1286,'SAGE IMPORT'!B:B,'SLAB-ROWS'!H1286,'SAGE IMPORT'!C:C,'SLAB-ROWS'!A1286)</f>
        <v>0</v>
      </c>
      <c r="K1286" s="199">
        <f>SUMIFS('SAGE IMPORT'!Q:Q,'SAGE IMPORT'!A:A,'SLAB-ROWS'!G1286,'SAGE IMPORT'!B:B,'SLAB-ROWS'!H1286,'SAGE IMPORT'!C:C,'SLAB-ROWS'!A1286)</f>
        <v>0</v>
      </c>
      <c r="L1286" s="199"/>
      <c r="M1286" s="205">
        <f>SUMIFS('SAGE IMPORT'!E:E,'SAGE IMPORT'!A:A,'SLAB-ROWS'!G1286,'SAGE IMPORT'!B:B,'SLAB-ROWS'!H1286,'SAGE IMPORT'!C:C,'SLAB-ROWS'!A1286)</f>
        <v>0</v>
      </c>
      <c r="N1286" s="199"/>
    </row>
    <row r="1287" spans="1:14" x14ac:dyDescent="0.2">
      <c r="A1287" s="183" t="s">
        <v>39</v>
      </c>
      <c r="B1287" s="184" t="s">
        <v>40</v>
      </c>
      <c r="C1287" s="184"/>
      <c r="D1287" s="185" t="str">
        <f t="shared" si="112"/>
        <v>****</v>
      </c>
      <c r="E1287" s="185">
        <f t="shared" si="113"/>
        <v>48</v>
      </c>
      <c r="F1287" s="185"/>
      <c r="G1287" s="185" t="str">
        <f t="shared" si="114"/>
        <v>PLAN 3</v>
      </c>
      <c r="H1287" s="186" t="str">
        <f t="shared" si="115"/>
        <v>ELV BC</v>
      </c>
      <c r="I1287" s="197">
        <f>SUMIFS('SAGE IMPORT'!Y:Y,'SAGE IMPORT'!A:A,'SLAB-ROWS'!G1287,'SAGE IMPORT'!B:B,'SLAB-ROWS'!H1287,'SAGE IMPORT'!C:C,'SLAB-ROWS'!A1287)</f>
        <v>252</v>
      </c>
      <c r="J1287" s="198">
        <f>SUMIFS('SAGE IMPORT'!K:K,'SAGE IMPORT'!A:A,'SLAB-ROWS'!G1287,'SAGE IMPORT'!B:B,'SLAB-ROWS'!H1287,'SAGE IMPORT'!C:C,'SLAB-ROWS'!A1287)</f>
        <v>12.35</v>
      </c>
      <c r="K1287" s="199">
        <f>SUMIFS('SAGE IMPORT'!Q:Q,'SAGE IMPORT'!A:A,'SLAB-ROWS'!G1287,'SAGE IMPORT'!B:B,'SLAB-ROWS'!H1287,'SAGE IMPORT'!C:C,'SLAB-ROWS'!A1287)</f>
        <v>0</v>
      </c>
      <c r="L1287" s="199" t="s">
        <v>391</v>
      </c>
      <c r="M1287" s="205">
        <f>SUMIFS('SAGE IMPORT'!E:E,'SAGE IMPORT'!A:A,'SLAB-ROWS'!G1287,'SAGE IMPORT'!B:B,'SLAB-ROWS'!H1287,'SAGE IMPORT'!C:C,'SLAB-ROWS'!A1287)</f>
        <v>1605.02</v>
      </c>
      <c r="N1287" s="199" t="s">
        <v>391</v>
      </c>
    </row>
    <row r="1288" spans="1:14" x14ac:dyDescent="0.2">
      <c r="A1288" s="183" t="s">
        <v>132</v>
      </c>
      <c r="B1288" s="184" t="s">
        <v>135</v>
      </c>
      <c r="C1288" s="184"/>
      <c r="D1288" s="185" t="str">
        <f t="shared" si="112"/>
        <v>****</v>
      </c>
      <c r="E1288" s="185">
        <f t="shared" si="113"/>
        <v>48</v>
      </c>
      <c r="F1288" s="185"/>
      <c r="G1288" s="185" t="str">
        <f t="shared" si="114"/>
        <v>PLAN 3</v>
      </c>
      <c r="H1288" s="186" t="str">
        <f t="shared" si="115"/>
        <v>ELV BC</v>
      </c>
      <c r="I1288" s="197">
        <f>SUMIFS('SAGE IMPORT'!Y:Y,'SAGE IMPORT'!A:A,'SLAB-ROWS'!G1288,'SAGE IMPORT'!B:B,'SLAB-ROWS'!H1288,'SAGE IMPORT'!C:C,'SLAB-ROWS'!A1288)</f>
        <v>0</v>
      </c>
      <c r="J1288" s="198">
        <f>SUMIFS('SAGE IMPORT'!K:K,'SAGE IMPORT'!A:A,'SLAB-ROWS'!G1288,'SAGE IMPORT'!B:B,'SLAB-ROWS'!H1288,'SAGE IMPORT'!C:C,'SLAB-ROWS'!A1288)</f>
        <v>0</v>
      </c>
      <c r="K1288" s="199">
        <f>SUMIFS('SAGE IMPORT'!Q:Q,'SAGE IMPORT'!A:A,'SLAB-ROWS'!G1288,'SAGE IMPORT'!B:B,'SLAB-ROWS'!H1288,'SAGE IMPORT'!C:C,'SLAB-ROWS'!A1288)</f>
        <v>0</v>
      </c>
      <c r="L1288" s="199" t="s">
        <v>391</v>
      </c>
      <c r="M1288" s="205">
        <f>SUMIFS('SAGE IMPORT'!E:E,'SAGE IMPORT'!A:A,'SLAB-ROWS'!G1288,'SAGE IMPORT'!B:B,'SLAB-ROWS'!H1288,'SAGE IMPORT'!C:C,'SLAB-ROWS'!A1288)</f>
        <v>0</v>
      </c>
      <c r="N1288" s="199" t="s">
        <v>391</v>
      </c>
    </row>
    <row r="1289" spans="1:14" x14ac:dyDescent="0.2">
      <c r="A1289" s="183" t="s">
        <v>133</v>
      </c>
      <c r="B1289" s="184" t="s">
        <v>136</v>
      </c>
      <c r="C1289" s="184"/>
      <c r="D1289" s="185" t="str">
        <f t="shared" si="112"/>
        <v>****</v>
      </c>
      <c r="E1289" s="185">
        <f t="shared" si="113"/>
        <v>48</v>
      </c>
      <c r="F1289" s="185"/>
      <c r="G1289" s="185" t="str">
        <f t="shared" si="114"/>
        <v>PLAN 3</v>
      </c>
      <c r="H1289" s="186" t="str">
        <f t="shared" si="115"/>
        <v>ELV BC</v>
      </c>
      <c r="I1289" s="197">
        <f>SUMIFS('SAGE IMPORT'!Y:Y,'SAGE IMPORT'!A:A,'SLAB-ROWS'!G1289,'SAGE IMPORT'!B:B,'SLAB-ROWS'!H1289,'SAGE IMPORT'!C:C,'SLAB-ROWS'!A1289)</f>
        <v>0</v>
      </c>
      <c r="J1289" s="198">
        <f>SUMIFS('SAGE IMPORT'!K:K,'SAGE IMPORT'!A:A,'SLAB-ROWS'!G1289,'SAGE IMPORT'!B:B,'SLAB-ROWS'!H1289,'SAGE IMPORT'!C:C,'SLAB-ROWS'!A1289)</f>
        <v>0</v>
      </c>
      <c r="K1289" s="199">
        <f>SUMIFS('SAGE IMPORT'!Q:Q,'SAGE IMPORT'!A:A,'SLAB-ROWS'!G1289,'SAGE IMPORT'!B:B,'SLAB-ROWS'!H1289,'SAGE IMPORT'!C:C,'SLAB-ROWS'!A1289)</f>
        <v>0</v>
      </c>
      <c r="L1289" s="199" t="s">
        <v>391</v>
      </c>
      <c r="M1289" s="205">
        <f>SUMIFS('SAGE IMPORT'!E:E,'SAGE IMPORT'!A:A,'SLAB-ROWS'!G1289,'SAGE IMPORT'!B:B,'SLAB-ROWS'!H1289,'SAGE IMPORT'!C:C,'SLAB-ROWS'!A1289)</f>
        <v>0</v>
      </c>
      <c r="N1289" s="199" t="s">
        <v>391</v>
      </c>
    </row>
    <row r="1290" spans="1:14" x14ac:dyDescent="0.2">
      <c r="A1290" s="183" t="s">
        <v>134</v>
      </c>
      <c r="B1290" s="184" t="s">
        <v>137</v>
      </c>
      <c r="C1290" s="184"/>
      <c r="D1290" s="185" t="str">
        <f t="shared" si="112"/>
        <v>****</v>
      </c>
      <c r="E1290" s="185">
        <f t="shared" si="113"/>
        <v>48</v>
      </c>
      <c r="F1290" s="185"/>
      <c r="G1290" s="185" t="str">
        <f t="shared" si="114"/>
        <v>PLAN 3</v>
      </c>
      <c r="H1290" s="186" t="str">
        <f t="shared" si="115"/>
        <v>ELV BC</v>
      </c>
      <c r="I1290" s="197">
        <f>SUMIFS('SAGE IMPORT'!Y:Y,'SAGE IMPORT'!A:A,'SLAB-ROWS'!G1290,'SAGE IMPORT'!B:B,'SLAB-ROWS'!H1290,'SAGE IMPORT'!C:C,'SLAB-ROWS'!A1290)</f>
        <v>0</v>
      </c>
      <c r="J1290" s="198">
        <f>SUMIFS('SAGE IMPORT'!K:K,'SAGE IMPORT'!A:A,'SLAB-ROWS'!G1290,'SAGE IMPORT'!B:B,'SLAB-ROWS'!H1290,'SAGE IMPORT'!C:C,'SLAB-ROWS'!A1290)</f>
        <v>0</v>
      </c>
      <c r="K1290" s="199">
        <f>SUMIFS('SAGE IMPORT'!Q:Q,'SAGE IMPORT'!A:A,'SLAB-ROWS'!G1290,'SAGE IMPORT'!B:B,'SLAB-ROWS'!H1290,'SAGE IMPORT'!C:C,'SLAB-ROWS'!A1290)</f>
        <v>0</v>
      </c>
      <c r="L1290" s="199" t="s">
        <v>398</v>
      </c>
      <c r="M1290" s="205">
        <f>SUMIFS('SAGE IMPORT'!E:E,'SAGE IMPORT'!A:A,'SLAB-ROWS'!G1290,'SAGE IMPORT'!B:B,'SLAB-ROWS'!H1290,'SAGE IMPORT'!C:C,'SLAB-ROWS'!A1290)</f>
        <v>0</v>
      </c>
      <c r="N1290" s="199" t="s">
        <v>398</v>
      </c>
    </row>
    <row r="1291" spans="1:14" x14ac:dyDescent="0.2">
      <c r="A1291" s="183" t="s">
        <v>497</v>
      </c>
      <c r="B1291" s="184" t="s">
        <v>505</v>
      </c>
      <c r="C1291" s="184"/>
      <c r="D1291" s="185" t="str">
        <f t="shared" si="112"/>
        <v>****</v>
      </c>
      <c r="E1291" s="185">
        <f t="shared" si="113"/>
        <v>48</v>
      </c>
      <c r="F1291" s="185"/>
      <c r="G1291" s="185" t="str">
        <f t="shared" si="114"/>
        <v>PLAN 3</v>
      </c>
      <c r="H1291" s="186" t="str">
        <f t="shared" si="115"/>
        <v>ELV BC</v>
      </c>
      <c r="I1291" s="197">
        <f>SUMIFS('SAGE IMPORT'!Y:Y,'SAGE IMPORT'!A:A,'SLAB-ROWS'!G1291,'SAGE IMPORT'!B:B,'SLAB-ROWS'!H1291,'SAGE IMPORT'!C:C,'SLAB-ROWS'!A1291)</f>
        <v>0</v>
      </c>
      <c r="J1291" s="198">
        <f>SUMIFS('SAGE IMPORT'!K:K,'SAGE IMPORT'!A:A,'SLAB-ROWS'!G1291,'SAGE IMPORT'!B:B,'SLAB-ROWS'!H1291,'SAGE IMPORT'!C:C,'SLAB-ROWS'!A1291)</f>
        <v>0</v>
      </c>
      <c r="K1291" s="199">
        <f>SUMIFS('SAGE IMPORT'!Q:Q,'SAGE IMPORT'!A:A,'SLAB-ROWS'!G1291,'SAGE IMPORT'!B:B,'SLAB-ROWS'!H1291,'SAGE IMPORT'!C:C,'SLAB-ROWS'!A1291)</f>
        <v>0</v>
      </c>
      <c r="L1291" s="199" t="s">
        <v>397</v>
      </c>
      <c r="M1291" s="205">
        <f>SUMIFS('SAGE IMPORT'!E:E,'SAGE IMPORT'!A:A,'SLAB-ROWS'!G1291,'SAGE IMPORT'!B:B,'SLAB-ROWS'!H1291,'SAGE IMPORT'!C:C,'SLAB-ROWS'!A1291)</f>
        <v>0</v>
      </c>
      <c r="N1291" s="199" t="s">
        <v>391</v>
      </c>
    </row>
    <row r="1292" spans="1:14" x14ac:dyDescent="0.2">
      <c r="A1292" s="183" t="s">
        <v>501</v>
      </c>
      <c r="B1292" s="184" t="s">
        <v>506</v>
      </c>
      <c r="C1292" s="184"/>
      <c r="D1292" s="185" t="str">
        <f t="shared" si="112"/>
        <v>****</v>
      </c>
      <c r="E1292" s="185">
        <f t="shared" si="113"/>
        <v>48</v>
      </c>
      <c r="F1292" s="185"/>
      <c r="G1292" s="185" t="str">
        <f t="shared" si="114"/>
        <v>PLAN 3</v>
      </c>
      <c r="H1292" s="186" t="str">
        <f t="shared" si="115"/>
        <v>ELV BC</v>
      </c>
      <c r="I1292" s="197">
        <f>SUMIFS('SAGE IMPORT'!Y:Y,'SAGE IMPORT'!A:A,'SLAB-ROWS'!G1292,'SAGE IMPORT'!B:B,'SLAB-ROWS'!H1292,'SAGE IMPORT'!C:C,'SLAB-ROWS'!A1292)</f>
        <v>0</v>
      </c>
      <c r="J1292" s="198">
        <f>SUMIFS('SAGE IMPORT'!K:K,'SAGE IMPORT'!A:A,'SLAB-ROWS'!G1292,'SAGE IMPORT'!B:B,'SLAB-ROWS'!H1292,'SAGE IMPORT'!C:C,'SLAB-ROWS'!A1292)</f>
        <v>0</v>
      </c>
      <c r="K1292" s="199">
        <f>SUMIFS('SAGE IMPORT'!Q:Q,'SAGE IMPORT'!A:A,'SLAB-ROWS'!G1292,'SAGE IMPORT'!B:B,'SLAB-ROWS'!H1292,'SAGE IMPORT'!C:C,'SLAB-ROWS'!A1292)</f>
        <v>0</v>
      </c>
      <c r="L1292" s="199" t="s">
        <v>397</v>
      </c>
      <c r="M1292" s="205">
        <f>SUMIFS('SAGE IMPORT'!E:E,'SAGE IMPORT'!A:A,'SLAB-ROWS'!G1292,'SAGE IMPORT'!B:B,'SLAB-ROWS'!H1292,'SAGE IMPORT'!C:C,'SLAB-ROWS'!A1292)</f>
        <v>0</v>
      </c>
      <c r="N1292" s="199" t="s">
        <v>391</v>
      </c>
    </row>
    <row r="1293" spans="1:14" x14ac:dyDescent="0.2">
      <c r="A1293" s="183" t="s">
        <v>502</v>
      </c>
      <c r="B1293" s="184" t="s">
        <v>507</v>
      </c>
      <c r="C1293" s="184"/>
      <c r="D1293" s="185" t="str">
        <f t="shared" si="112"/>
        <v>****</v>
      </c>
      <c r="E1293" s="185">
        <f t="shared" si="113"/>
        <v>48</v>
      </c>
      <c r="F1293" s="185"/>
      <c r="G1293" s="185" t="str">
        <f t="shared" si="114"/>
        <v>PLAN 3</v>
      </c>
      <c r="H1293" s="186" t="str">
        <f t="shared" si="115"/>
        <v>ELV BC</v>
      </c>
      <c r="I1293" s="197">
        <f>SUMIFS('SAGE IMPORT'!Y:Y,'SAGE IMPORT'!A:A,'SLAB-ROWS'!G1293,'SAGE IMPORT'!B:B,'SLAB-ROWS'!H1293,'SAGE IMPORT'!C:C,'SLAB-ROWS'!A1293)</f>
        <v>0</v>
      </c>
      <c r="J1293" s="198">
        <f>SUMIFS('SAGE IMPORT'!K:K,'SAGE IMPORT'!A:A,'SLAB-ROWS'!G1293,'SAGE IMPORT'!B:B,'SLAB-ROWS'!H1293,'SAGE IMPORT'!C:C,'SLAB-ROWS'!A1293)</f>
        <v>0</v>
      </c>
      <c r="K1293" s="199">
        <f>SUMIFS('SAGE IMPORT'!Q:Q,'SAGE IMPORT'!A:A,'SLAB-ROWS'!G1293,'SAGE IMPORT'!B:B,'SLAB-ROWS'!H1293,'SAGE IMPORT'!C:C,'SLAB-ROWS'!A1293)</f>
        <v>0</v>
      </c>
      <c r="L1293" s="199" t="s">
        <v>397</v>
      </c>
      <c r="M1293" s="205">
        <f>SUMIFS('SAGE IMPORT'!E:E,'SAGE IMPORT'!A:A,'SLAB-ROWS'!G1293,'SAGE IMPORT'!B:B,'SLAB-ROWS'!H1293,'SAGE IMPORT'!C:C,'SLAB-ROWS'!A1293)</f>
        <v>0</v>
      </c>
      <c r="N1293" s="199" t="s">
        <v>391</v>
      </c>
    </row>
    <row r="1294" spans="1:14" x14ac:dyDescent="0.2">
      <c r="A1294" s="183" t="s">
        <v>503</v>
      </c>
      <c r="B1294" s="184" t="s">
        <v>508</v>
      </c>
      <c r="C1294" s="184"/>
      <c r="D1294" s="185" t="str">
        <f t="shared" si="112"/>
        <v>****</v>
      </c>
      <c r="E1294" s="185">
        <f t="shared" si="113"/>
        <v>48</v>
      </c>
      <c r="F1294" s="185"/>
      <c r="G1294" s="185" t="str">
        <f t="shared" si="114"/>
        <v>PLAN 3</v>
      </c>
      <c r="H1294" s="186" t="str">
        <f t="shared" si="115"/>
        <v>ELV BC</v>
      </c>
      <c r="I1294" s="197">
        <f>SUMIFS('SAGE IMPORT'!Y:Y,'SAGE IMPORT'!A:A,'SLAB-ROWS'!G1294,'SAGE IMPORT'!B:B,'SLAB-ROWS'!H1294,'SAGE IMPORT'!C:C,'SLAB-ROWS'!A1294)</f>
        <v>0</v>
      </c>
      <c r="J1294" s="198">
        <f>SUMIFS('SAGE IMPORT'!K:K,'SAGE IMPORT'!A:A,'SLAB-ROWS'!G1294,'SAGE IMPORT'!B:B,'SLAB-ROWS'!H1294,'SAGE IMPORT'!C:C,'SLAB-ROWS'!A1294)</f>
        <v>0</v>
      </c>
      <c r="K1294" s="199">
        <f>SUMIFS('SAGE IMPORT'!Q:Q,'SAGE IMPORT'!A:A,'SLAB-ROWS'!G1294,'SAGE IMPORT'!B:B,'SLAB-ROWS'!H1294,'SAGE IMPORT'!C:C,'SLAB-ROWS'!A1294)</f>
        <v>0</v>
      </c>
      <c r="L1294" s="199" t="s">
        <v>397</v>
      </c>
      <c r="M1294" s="205">
        <f>SUMIFS('SAGE IMPORT'!E:E,'SAGE IMPORT'!A:A,'SLAB-ROWS'!G1294,'SAGE IMPORT'!B:B,'SLAB-ROWS'!H1294,'SAGE IMPORT'!C:C,'SLAB-ROWS'!A1294)</f>
        <v>0</v>
      </c>
      <c r="N1294" s="199" t="s">
        <v>391</v>
      </c>
    </row>
    <row r="1295" spans="1:14" x14ac:dyDescent="0.2">
      <c r="A1295" s="183" t="s">
        <v>504</v>
      </c>
      <c r="B1295" s="184" t="s">
        <v>509</v>
      </c>
      <c r="C1295" s="184"/>
      <c r="D1295" s="185" t="str">
        <f t="shared" si="112"/>
        <v>****</v>
      </c>
      <c r="E1295" s="185">
        <f t="shared" si="113"/>
        <v>48</v>
      </c>
      <c r="F1295" s="185"/>
      <c r="G1295" s="185" t="str">
        <f t="shared" si="114"/>
        <v>PLAN 3</v>
      </c>
      <c r="H1295" s="186" t="str">
        <f t="shared" si="115"/>
        <v>ELV BC</v>
      </c>
      <c r="I1295" s="197">
        <f>SUMIFS('SAGE IMPORT'!Y:Y,'SAGE IMPORT'!A:A,'SLAB-ROWS'!G1295,'SAGE IMPORT'!B:B,'SLAB-ROWS'!H1295,'SAGE IMPORT'!C:C,'SLAB-ROWS'!A1295)</f>
        <v>0</v>
      </c>
      <c r="J1295" s="198">
        <f>SUMIFS('SAGE IMPORT'!K:K,'SAGE IMPORT'!A:A,'SLAB-ROWS'!G1295,'SAGE IMPORT'!B:B,'SLAB-ROWS'!H1295,'SAGE IMPORT'!C:C,'SLAB-ROWS'!A1295)</f>
        <v>0</v>
      </c>
      <c r="K1295" s="199">
        <f>SUMIFS('SAGE IMPORT'!Q:Q,'SAGE IMPORT'!A:A,'SLAB-ROWS'!G1295,'SAGE IMPORT'!B:B,'SLAB-ROWS'!H1295,'SAGE IMPORT'!C:C,'SLAB-ROWS'!A1295)</f>
        <v>0</v>
      </c>
      <c r="L1295" s="199" t="s">
        <v>397</v>
      </c>
      <c r="M1295" s="205">
        <f>SUMIFS('SAGE IMPORT'!E:E,'SAGE IMPORT'!A:A,'SLAB-ROWS'!G1295,'SAGE IMPORT'!B:B,'SLAB-ROWS'!H1295,'SAGE IMPORT'!C:C,'SLAB-ROWS'!A1295)</f>
        <v>0</v>
      </c>
      <c r="N1295" s="199" t="s">
        <v>391</v>
      </c>
    </row>
    <row r="1296" spans="1:14" x14ac:dyDescent="0.2">
      <c r="A1296" s="183" t="s">
        <v>41</v>
      </c>
      <c r="B1296" s="184" t="s">
        <v>65</v>
      </c>
      <c r="C1296" s="184"/>
      <c r="D1296" s="185" t="str">
        <f>D1290</f>
        <v>****</v>
      </c>
      <c r="E1296" s="185">
        <f>E1290</f>
        <v>48</v>
      </c>
      <c r="F1296" s="185"/>
      <c r="G1296" s="185" t="str">
        <f>G1290</f>
        <v>PLAN 3</v>
      </c>
      <c r="H1296" s="186" t="str">
        <f>H1290</f>
        <v>ELV BC</v>
      </c>
      <c r="I1296" s="197">
        <f>SUMIFS('SAGE IMPORT'!Y:Y,'SAGE IMPORT'!A:A,'SLAB-ROWS'!G1296,'SAGE IMPORT'!B:B,'SLAB-ROWS'!H1296,'SAGE IMPORT'!C:C,'SLAB-ROWS'!A1296)</f>
        <v>67</v>
      </c>
      <c r="J1296" s="198">
        <f>SUMIFS('SAGE IMPORT'!K:K,'SAGE IMPORT'!A:A,'SLAB-ROWS'!G1296,'SAGE IMPORT'!B:B,'SLAB-ROWS'!H1296,'SAGE IMPORT'!C:C,'SLAB-ROWS'!A1296)</f>
        <v>0</v>
      </c>
      <c r="K1296" s="199">
        <f>SUMIFS('SAGE IMPORT'!Q:Q,'SAGE IMPORT'!A:A,'SLAB-ROWS'!G1296,'SAGE IMPORT'!B:B,'SLAB-ROWS'!H1296,'SAGE IMPORT'!C:C,'SLAB-ROWS'!A1296)</f>
        <v>4</v>
      </c>
      <c r="L1296" s="199" t="s">
        <v>391</v>
      </c>
      <c r="M1296" s="205">
        <f>SUMIFS('SAGE IMPORT'!E:E,'SAGE IMPORT'!A:A,'SLAB-ROWS'!G1296,'SAGE IMPORT'!B:B,'SLAB-ROWS'!H1296,'SAGE IMPORT'!C:C,'SLAB-ROWS'!A1296)</f>
        <v>4</v>
      </c>
      <c r="N1296" s="199" t="s">
        <v>391</v>
      </c>
    </row>
    <row r="1297" spans="1:14" x14ac:dyDescent="0.2">
      <c r="A1297" s="183" t="s">
        <v>498</v>
      </c>
      <c r="B1297" s="184" t="s">
        <v>140</v>
      </c>
      <c r="C1297" s="184"/>
      <c r="D1297" s="185" t="str">
        <f t="shared" si="112"/>
        <v>****</v>
      </c>
      <c r="E1297" s="185">
        <f t="shared" si="113"/>
        <v>48</v>
      </c>
      <c r="F1297" s="185"/>
      <c r="G1297" s="185" t="str">
        <f t="shared" si="114"/>
        <v>PLAN 3</v>
      </c>
      <c r="H1297" s="186" t="str">
        <f t="shared" si="115"/>
        <v>ELV BC</v>
      </c>
      <c r="I1297" s="197">
        <f>SUMIFS('SAGE IMPORT'!Y:Y,'SAGE IMPORT'!A:A,'SLAB-ROWS'!G1297,'SAGE IMPORT'!B:B,'SLAB-ROWS'!H1297,'SAGE IMPORT'!C:C,'SLAB-ROWS'!A1297)</f>
        <v>0</v>
      </c>
      <c r="J1297" s="198">
        <f>SUMIFS('SAGE IMPORT'!K:K,'SAGE IMPORT'!A:A,'SLAB-ROWS'!G1297,'SAGE IMPORT'!B:B,'SLAB-ROWS'!H1297,'SAGE IMPORT'!C:C,'SLAB-ROWS'!A1297)</f>
        <v>0</v>
      </c>
      <c r="K1297" s="199">
        <f>SUMIFS('SAGE IMPORT'!Q:Q,'SAGE IMPORT'!A:A,'SLAB-ROWS'!G1297,'SAGE IMPORT'!B:B,'SLAB-ROWS'!H1297,'SAGE IMPORT'!C:C,'SLAB-ROWS'!A1297)</f>
        <v>0</v>
      </c>
      <c r="L1297" s="199" t="s">
        <v>399</v>
      </c>
      <c r="M1297" s="205">
        <f>SUMIFS('SAGE IMPORT'!E:E,'SAGE IMPORT'!A:A,'SLAB-ROWS'!G1297,'SAGE IMPORT'!B:B,'SLAB-ROWS'!H1297,'SAGE IMPORT'!C:C,'SLAB-ROWS'!A1297)</f>
        <v>0</v>
      </c>
      <c r="N1297" s="199" t="s">
        <v>399</v>
      </c>
    </row>
    <row r="1298" spans="1:14" x14ac:dyDescent="0.2">
      <c r="A1298" s="183" t="s">
        <v>42</v>
      </c>
      <c r="B1298" s="184" t="s">
        <v>138</v>
      </c>
      <c r="C1298" s="184"/>
      <c r="D1298" s="185" t="str">
        <f t="shared" si="112"/>
        <v>****</v>
      </c>
      <c r="E1298" s="185">
        <f t="shared" si="113"/>
        <v>48</v>
      </c>
      <c r="F1298" s="185"/>
      <c r="G1298" s="185" t="str">
        <f t="shared" si="114"/>
        <v>PLAN 3</v>
      </c>
      <c r="H1298" s="186" t="str">
        <f t="shared" si="115"/>
        <v>ELV BC</v>
      </c>
      <c r="I1298" s="197">
        <f>SUMIFS('SAGE IMPORT'!Y:Y,'SAGE IMPORT'!A:A,'SLAB-ROWS'!G1298,'SAGE IMPORT'!B:B,'SLAB-ROWS'!H1298,'SAGE IMPORT'!C:C,'SLAB-ROWS'!A1298)</f>
        <v>386</v>
      </c>
      <c r="J1298" s="198">
        <f>SUMIFS('SAGE IMPORT'!K:K,'SAGE IMPORT'!A:A,'SLAB-ROWS'!G1298,'SAGE IMPORT'!B:B,'SLAB-ROWS'!H1298,'SAGE IMPORT'!C:C,'SLAB-ROWS'!A1298)</f>
        <v>0</v>
      </c>
      <c r="K1298" s="199">
        <f>SUMIFS('SAGE IMPORT'!Q:Q,'SAGE IMPORT'!A:A,'SLAB-ROWS'!G1298,'SAGE IMPORT'!B:B,'SLAB-ROWS'!H1298,'SAGE IMPORT'!C:C,'SLAB-ROWS'!A1298)</f>
        <v>16.350000000000001</v>
      </c>
      <c r="L1298" s="199" t="s">
        <v>399</v>
      </c>
      <c r="M1298" s="205">
        <f>SUMIFS('SAGE IMPORT'!E:E,'SAGE IMPORT'!A:A,'SLAB-ROWS'!G1298,'SAGE IMPORT'!B:B,'SLAB-ROWS'!H1298,'SAGE IMPORT'!C:C,'SLAB-ROWS'!A1298)</f>
        <v>16.350000000000001</v>
      </c>
      <c r="N1298" s="199" t="s">
        <v>399</v>
      </c>
    </row>
    <row r="1299" spans="1:14" x14ac:dyDescent="0.2">
      <c r="A1299" s="183" t="s">
        <v>77</v>
      </c>
      <c r="B1299" s="184" t="s">
        <v>139</v>
      </c>
      <c r="C1299" s="184"/>
      <c r="D1299" s="185" t="str">
        <f t="shared" si="112"/>
        <v>****</v>
      </c>
      <c r="E1299" s="185">
        <f t="shared" si="113"/>
        <v>48</v>
      </c>
      <c r="F1299" s="185"/>
      <c r="G1299" s="185" t="str">
        <f t="shared" si="114"/>
        <v>PLAN 3</v>
      </c>
      <c r="H1299" s="186" t="str">
        <f t="shared" si="115"/>
        <v>ELV BC</v>
      </c>
      <c r="I1299" s="197">
        <f>SUMIFS('SAGE IMPORT'!Y:Y,'SAGE IMPORT'!A:A,'SLAB-ROWS'!G1299,'SAGE IMPORT'!B:B,'SLAB-ROWS'!H1299,'SAGE IMPORT'!C:C,'SLAB-ROWS'!A1299)</f>
        <v>0</v>
      </c>
      <c r="J1299" s="198">
        <f>SUMIFS('SAGE IMPORT'!K:K,'SAGE IMPORT'!A:A,'SLAB-ROWS'!G1299,'SAGE IMPORT'!B:B,'SLAB-ROWS'!H1299,'SAGE IMPORT'!C:C,'SLAB-ROWS'!A1299)</f>
        <v>0</v>
      </c>
      <c r="K1299" s="199">
        <f>SUMIFS('SAGE IMPORT'!Q:Q,'SAGE IMPORT'!A:A,'SLAB-ROWS'!G1299,'SAGE IMPORT'!B:B,'SLAB-ROWS'!H1299,'SAGE IMPORT'!C:C,'SLAB-ROWS'!A1299)</f>
        <v>0</v>
      </c>
      <c r="L1299" s="199" t="s">
        <v>399</v>
      </c>
      <c r="M1299" s="205">
        <f>SUMIFS('SAGE IMPORT'!E:E,'SAGE IMPORT'!A:A,'SLAB-ROWS'!G1299,'SAGE IMPORT'!B:B,'SLAB-ROWS'!H1299,'SAGE IMPORT'!C:C,'SLAB-ROWS'!A1299)</f>
        <v>0</v>
      </c>
      <c r="N1299" s="199" t="s">
        <v>399</v>
      </c>
    </row>
    <row r="1300" spans="1:14" x14ac:dyDescent="0.2">
      <c r="A1300" s="183" t="s">
        <v>43</v>
      </c>
      <c r="B1300" s="184" t="s">
        <v>141</v>
      </c>
      <c r="C1300" s="184"/>
      <c r="D1300" s="185" t="str">
        <f t="shared" si="112"/>
        <v>****</v>
      </c>
      <c r="E1300" s="185">
        <f t="shared" si="113"/>
        <v>48</v>
      </c>
      <c r="F1300" s="185"/>
      <c r="G1300" s="185" t="str">
        <f t="shared" si="114"/>
        <v>PLAN 3</v>
      </c>
      <c r="H1300" s="186" t="str">
        <f t="shared" si="115"/>
        <v>ELV BC</v>
      </c>
      <c r="I1300" s="197">
        <f>SUMIFS('SAGE IMPORT'!Y:Y,'SAGE IMPORT'!A:A,'SLAB-ROWS'!G1300,'SAGE IMPORT'!B:B,'SLAB-ROWS'!H1300,'SAGE IMPORT'!C:C,'SLAB-ROWS'!A1300)</f>
        <v>218</v>
      </c>
      <c r="J1300" s="198">
        <f>SUMIFS('SAGE IMPORT'!K:K,'SAGE IMPORT'!A:A,'SLAB-ROWS'!G1300,'SAGE IMPORT'!B:B,'SLAB-ROWS'!H1300,'SAGE IMPORT'!C:C,'SLAB-ROWS'!A1300)</f>
        <v>0</v>
      </c>
      <c r="K1300" s="199">
        <f>SUMIFS('SAGE IMPORT'!Q:Q,'SAGE IMPORT'!A:A,'SLAB-ROWS'!G1300,'SAGE IMPORT'!B:B,'SLAB-ROWS'!H1300,'SAGE IMPORT'!C:C,'SLAB-ROWS'!A1300)</f>
        <v>2.23</v>
      </c>
      <c r="L1300" s="199" t="s">
        <v>391</v>
      </c>
      <c r="M1300" s="205">
        <f>SUMIFS('SAGE IMPORT'!E:E,'SAGE IMPORT'!A:A,'SLAB-ROWS'!G1300,'SAGE IMPORT'!B:B,'SLAB-ROWS'!H1300,'SAGE IMPORT'!C:C,'SLAB-ROWS'!A1300)</f>
        <v>3210.04</v>
      </c>
      <c r="N1300" s="199" t="s">
        <v>391</v>
      </c>
    </row>
    <row r="1301" spans="1:14" x14ac:dyDescent="0.2">
      <c r="A1301" s="183"/>
      <c r="B1301" s="184"/>
      <c r="C1301" s="184"/>
      <c r="D1301" s="185" t="str">
        <f t="shared" si="112"/>
        <v>****</v>
      </c>
      <c r="E1301" s="185">
        <f t="shared" si="113"/>
        <v>48</v>
      </c>
      <c r="F1301" s="185"/>
      <c r="G1301" s="185" t="str">
        <f t="shared" si="114"/>
        <v>PLAN 3</v>
      </c>
      <c r="H1301" s="186" t="str">
        <f t="shared" si="115"/>
        <v>ELV BC</v>
      </c>
      <c r="I1301" s="197">
        <f>SUMIFS('SAGE IMPORT'!Y:Y,'SAGE IMPORT'!A:A,'SLAB-ROWS'!G1301,'SAGE IMPORT'!B:B,'SLAB-ROWS'!H1301,'SAGE IMPORT'!C:C,'SLAB-ROWS'!A1301)</f>
        <v>0</v>
      </c>
      <c r="J1301" s="198">
        <f>SUMIFS('SAGE IMPORT'!K:K,'SAGE IMPORT'!A:A,'SLAB-ROWS'!G1301,'SAGE IMPORT'!B:B,'SLAB-ROWS'!H1301,'SAGE IMPORT'!C:C,'SLAB-ROWS'!A1301)</f>
        <v>0</v>
      </c>
      <c r="K1301" s="199">
        <f>SUMIFS('SAGE IMPORT'!Q:Q,'SAGE IMPORT'!A:A,'SLAB-ROWS'!G1301,'SAGE IMPORT'!B:B,'SLAB-ROWS'!H1301,'SAGE IMPORT'!C:C,'SLAB-ROWS'!A1301)</f>
        <v>0</v>
      </c>
      <c r="L1301" s="199"/>
      <c r="M1301" s="205">
        <f>SUMIFS('SAGE IMPORT'!E:E,'SAGE IMPORT'!A:A,'SLAB-ROWS'!G1301,'SAGE IMPORT'!B:B,'SLAB-ROWS'!H1301,'SAGE IMPORT'!C:C,'SLAB-ROWS'!A1301)</f>
        <v>0</v>
      </c>
      <c r="N1301" s="199"/>
    </row>
    <row r="1302" spans="1:14" x14ac:dyDescent="0.2">
      <c r="A1302" s="183" t="s">
        <v>44</v>
      </c>
      <c r="B1302" s="184" t="s">
        <v>69</v>
      </c>
      <c r="C1302" s="184"/>
      <c r="D1302" s="185" t="str">
        <f t="shared" si="112"/>
        <v>****</v>
      </c>
      <c r="E1302" s="185">
        <f t="shared" si="113"/>
        <v>48</v>
      </c>
      <c r="F1302" s="185"/>
      <c r="G1302" s="185" t="str">
        <f t="shared" si="114"/>
        <v>PLAN 3</v>
      </c>
      <c r="H1302" s="186" t="str">
        <f t="shared" si="115"/>
        <v>ELV BC</v>
      </c>
      <c r="I1302" s="197">
        <f>SUMIFS('SAGE IMPORT'!Y:Y,'SAGE IMPORT'!A:A,'SLAB-ROWS'!G1302,'SAGE IMPORT'!B:B,'SLAB-ROWS'!H1302,'SAGE IMPORT'!C:C,'SLAB-ROWS'!A1302)</f>
        <v>1101</v>
      </c>
      <c r="J1302" s="198">
        <f>SUMIFS('SAGE IMPORT'!K:K,'SAGE IMPORT'!A:A,'SLAB-ROWS'!G1302,'SAGE IMPORT'!B:B,'SLAB-ROWS'!H1302,'SAGE IMPORT'!C:C,'SLAB-ROWS'!A1302)</f>
        <v>45.86</v>
      </c>
      <c r="K1302" s="199">
        <f>SUMIFS('SAGE IMPORT'!Q:Q,'SAGE IMPORT'!A:A,'SLAB-ROWS'!G1302,'SAGE IMPORT'!B:B,'SLAB-ROWS'!H1302,'SAGE IMPORT'!C:C,'SLAB-ROWS'!A1302)</f>
        <v>0</v>
      </c>
      <c r="L1302" s="199" t="s">
        <v>391</v>
      </c>
      <c r="M1302" s="205">
        <f>SUMIFS('SAGE IMPORT'!E:E,'SAGE IMPORT'!A:A,'SLAB-ROWS'!G1302,'SAGE IMPORT'!B:B,'SLAB-ROWS'!H1302,'SAGE IMPORT'!C:C,'SLAB-ROWS'!A1302)</f>
        <v>1605.02</v>
      </c>
      <c r="N1302" s="199" t="s">
        <v>391</v>
      </c>
    </row>
    <row r="1303" spans="1:14" x14ac:dyDescent="0.2">
      <c r="A1303" s="183" t="s">
        <v>45</v>
      </c>
      <c r="B1303" s="184" t="s">
        <v>46</v>
      </c>
      <c r="C1303" s="184"/>
      <c r="D1303" s="185" t="str">
        <f t="shared" si="112"/>
        <v>****</v>
      </c>
      <c r="E1303" s="185">
        <f t="shared" si="113"/>
        <v>48</v>
      </c>
      <c r="F1303" s="185"/>
      <c r="G1303" s="185" t="str">
        <f t="shared" si="114"/>
        <v>PLAN 3</v>
      </c>
      <c r="H1303" s="186" t="str">
        <f t="shared" si="115"/>
        <v>ELV BC</v>
      </c>
      <c r="I1303" s="197">
        <f>SUMIFS('SAGE IMPORT'!Y:Y,'SAGE IMPORT'!A:A,'SLAB-ROWS'!G1303,'SAGE IMPORT'!B:B,'SLAB-ROWS'!H1303,'SAGE IMPORT'!C:C,'SLAB-ROWS'!A1303)</f>
        <v>176</v>
      </c>
      <c r="J1303" s="198">
        <f>SUMIFS('SAGE IMPORT'!K:K,'SAGE IMPORT'!A:A,'SLAB-ROWS'!G1303,'SAGE IMPORT'!B:B,'SLAB-ROWS'!H1303,'SAGE IMPORT'!C:C,'SLAB-ROWS'!A1303)</f>
        <v>8.92</v>
      </c>
      <c r="K1303" s="199">
        <f>SUMIFS('SAGE IMPORT'!Q:Q,'SAGE IMPORT'!A:A,'SLAB-ROWS'!G1303,'SAGE IMPORT'!B:B,'SLAB-ROWS'!H1303,'SAGE IMPORT'!C:C,'SLAB-ROWS'!A1303)</f>
        <v>0</v>
      </c>
      <c r="L1303" s="199" t="s">
        <v>391</v>
      </c>
      <c r="M1303" s="205">
        <f>SUMIFS('SAGE IMPORT'!E:E,'SAGE IMPORT'!A:A,'SLAB-ROWS'!G1303,'SAGE IMPORT'!B:B,'SLAB-ROWS'!H1303,'SAGE IMPORT'!C:C,'SLAB-ROWS'!A1303)</f>
        <v>1605.02</v>
      </c>
      <c r="N1303" s="199" t="s">
        <v>391</v>
      </c>
    </row>
    <row r="1304" spans="1:14" x14ac:dyDescent="0.2">
      <c r="A1304" s="183" t="s">
        <v>142</v>
      </c>
      <c r="B1304" s="184" t="s">
        <v>143</v>
      </c>
      <c r="C1304" s="184"/>
      <c r="D1304" s="185" t="str">
        <f t="shared" si="112"/>
        <v>****</v>
      </c>
      <c r="E1304" s="185">
        <f t="shared" si="113"/>
        <v>48</v>
      </c>
      <c r="F1304" s="185"/>
      <c r="G1304" s="185" t="str">
        <f t="shared" si="114"/>
        <v>PLAN 3</v>
      </c>
      <c r="H1304" s="186" t="str">
        <f t="shared" si="115"/>
        <v>ELV BC</v>
      </c>
      <c r="I1304" s="197">
        <f>SUMIFS('SAGE IMPORT'!Y:Y,'SAGE IMPORT'!A:A,'SLAB-ROWS'!G1304,'SAGE IMPORT'!B:B,'SLAB-ROWS'!H1304,'SAGE IMPORT'!C:C,'SLAB-ROWS'!A1304)</f>
        <v>0</v>
      </c>
      <c r="J1304" s="198">
        <f>SUMIFS('SAGE IMPORT'!K:K,'SAGE IMPORT'!A:A,'SLAB-ROWS'!G1304,'SAGE IMPORT'!B:B,'SLAB-ROWS'!H1304,'SAGE IMPORT'!C:C,'SLAB-ROWS'!A1304)</f>
        <v>0</v>
      </c>
      <c r="K1304" s="199">
        <f>SUMIFS('SAGE IMPORT'!Q:Q,'SAGE IMPORT'!A:A,'SLAB-ROWS'!G1304,'SAGE IMPORT'!B:B,'SLAB-ROWS'!H1304,'SAGE IMPORT'!C:C,'SLAB-ROWS'!A1304)</f>
        <v>0</v>
      </c>
      <c r="L1304" s="199" t="s">
        <v>354</v>
      </c>
      <c r="M1304" s="205">
        <f>SUMIFS('SAGE IMPORT'!E:E,'SAGE IMPORT'!A:A,'SLAB-ROWS'!G1304,'SAGE IMPORT'!B:B,'SLAB-ROWS'!H1304,'SAGE IMPORT'!C:C,'SLAB-ROWS'!A1304)</f>
        <v>0</v>
      </c>
      <c r="N1304" s="199" t="s">
        <v>354</v>
      </c>
    </row>
    <row r="1305" spans="1:14" x14ac:dyDescent="0.2">
      <c r="A1305" s="183" t="s">
        <v>144</v>
      </c>
      <c r="B1305" s="184" t="s">
        <v>145</v>
      </c>
      <c r="C1305" s="184"/>
      <c r="D1305" s="185" t="str">
        <f t="shared" si="112"/>
        <v>****</v>
      </c>
      <c r="E1305" s="185">
        <f t="shared" si="113"/>
        <v>48</v>
      </c>
      <c r="F1305" s="185"/>
      <c r="G1305" s="185" t="str">
        <f t="shared" si="114"/>
        <v>PLAN 3</v>
      </c>
      <c r="H1305" s="186" t="str">
        <f t="shared" si="115"/>
        <v>ELV BC</v>
      </c>
      <c r="I1305" s="197">
        <f>SUMIFS('SAGE IMPORT'!Y:Y,'SAGE IMPORT'!A:A,'SLAB-ROWS'!G1305,'SAGE IMPORT'!B:B,'SLAB-ROWS'!H1305,'SAGE IMPORT'!C:C,'SLAB-ROWS'!A1305)</f>
        <v>0</v>
      </c>
      <c r="J1305" s="198">
        <f>SUMIFS('SAGE IMPORT'!K:K,'SAGE IMPORT'!A:A,'SLAB-ROWS'!G1305,'SAGE IMPORT'!B:B,'SLAB-ROWS'!H1305,'SAGE IMPORT'!C:C,'SLAB-ROWS'!A1305)</f>
        <v>0</v>
      </c>
      <c r="K1305" s="199">
        <f>SUMIFS('SAGE IMPORT'!Q:Q,'SAGE IMPORT'!A:A,'SLAB-ROWS'!G1305,'SAGE IMPORT'!B:B,'SLAB-ROWS'!H1305,'SAGE IMPORT'!C:C,'SLAB-ROWS'!A1305)</f>
        <v>0</v>
      </c>
      <c r="L1305" s="199" t="s">
        <v>391</v>
      </c>
      <c r="M1305" s="205">
        <f>SUMIFS('SAGE IMPORT'!E:E,'SAGE IMPORT'!A:A,'SLAB-ROWS'!G1305,'SAGE IMPORT'!B:B,'SLAB-ROWS'!H1305,'SAGE IMPORT'!C:C,'SLAB-ROWS'!A1305)</f>
        <v>0</v>
      </c>
      <c r="N1305" s="199" t="s">
        <v>391</v>
      </c>
    </row>
    <row r="1306" spans="1:14" x14ac:dyDescent="0.2">
      <c r="A1306" s="183" t="s">
        <v>47</v>
      </c>
      <c r="B1306" s="184" t="s">
        <v>66</v>
      </c>
      <c r="C1306" s="184"/>
      <c r="D1306" s="185" t="str">
        <f t="shared" ref="D1306:D1317" si="116">D1305</f>
        <v>****</v>
      </c>
      <c r="E1306" s="185">
        <f t="shared" ref="E1306:E1317" si="117">E1305</f>
        <v>48</v>
      </c>
      <c r="F1306" s="185"/>
      <c r="G1306" s="185" t="str">
        <f t="shared" ref="G1306:G1317" si="118">G1305</f>
        <v>PLAN 3</v>
      </c>
      <c r="H1306" s="186" t="str">
        <f t="shared" ref="H1306:H1317" si="119">H1305</f>
        <v>ELV BC</v>
      </c>
      <c r="I1306" s="197">
        <f>SUMIFS('SAGE IMPORT'!Y:Y,'SAGE IMPORT'!A:A,'SLAB-ROWS'!G1306,'SAGE IMPORT'!B:B,'SLAB-ROWS'!H1306,'SAGE IMPORT'!C:C,'SLAB-ROWS'!A1306)</f>
        <v>6741</v>
      </c>
      <c r="J1306" s="198">
        <f>SUMIFS('SAGE IMPORT'!K:K,'SAGE IMPORT'!A:A,'SLAB-ROWS'!G1306,'SAGE IMPORT'!B:B,'SLAB-ROWS'!H1306,'SAGE IMPORT'!C:C,'SLAB-ROWS'!A1306)</f>
        <v>0</v>
      </c>
      <c r="K1306" s="199">
        <f>SUMIFS('SAGE IMPORT'!Q:Q,'SAGE IMPORT'!A:A,'SLAB-ROWS'!G1306,'SAGE IMPORT'!B:B,'SLAB-ROWS'!H1306,'SAGE IMPORT'!C:C,'SLAB-ROWS'!A1306)</f>
        <v>63.410000000000004</v>
      </c>
      <c r="L1306" s="199" t="s">
        <v>395</v>
      </c>
      <c r="M1306" s="205">
        <f>SUMIFS('SAGE IMPORT'!E:E,'SAGE IMPORT'!A:A,'SLAB-ROWS'!G1306,'SAGE IMPORT'!B:B,'SLAB-ROWS'!H1306,'SAGE IMPORT'!C:C,'SLAB-ROWS'!A1306)</f>
        <v>63.410000000000004</v>
      </c>
      <c r="N1306" s="199" t="s">
        <v>395</v>
      </c>
    </row>
    <row r="1307" spans="1:14" x14ac:dyDescent="0.2">
      <c r="A1307" s="183"/>
      <c r="B1307" s="451" t="s">
        <v>622</v>
      </c>
      <c r="C1307" s="452"/>
      <c r="D1307" s="453"/>
      <c r="E1307" s="453"/>
      <c r="F1307" s="453"/>
      <c r="G1307" s="453" t="str">
        <f t="shared" si="118"/>
        <v>PLAN 3</v>
      </c>
      <c r="H1307" s="454" t="str">
        <f t="shared" si="119"/>
        <v>ELV BC</v>
      </c>
      <c r="I1307" s="455"/>
      <c r="J1307" s="456"/>
      <c r="K1307" s="457">
        <f>SUMIFS('SAGE IMPORT'!Q:Q,'SAGE IMPORT'!A:A,'SLAB-ROWS'!G1307,'SAGE IMPORT'!B:B,'SLAB-ROWS'!H1307,'SAGE IMPORT'!D:D,'SLAB-ROWS'!B1307)</f>
        <v>3.42</v>
      </c>
      <c r="L1307" s="457" t="s">
        <v>395</v>
      </c>
      <c r="M1307" s="458"/>
      <c r="N1307" s="457"/>
    </row>
    <row r="1308" spans="1:14" x14ac:dyDescent="0.2">
      <c r="A1308" s="183" t="s">
        <v>48</v>
      </c>
      <c r="B1308" s="184" t="s">
        <v>67</v>
      </c>
      <c r="C1308" s="184"/>
      <c r="D1308" s="185" t="str">
        <f>D1306</f>
        <v>****</v>
      </c>
      <c r="E1308" s="185">
        <f>E1306</f>
        <v>48</v>
      </c>
      <c r="F1308" s="185"/>
      <c r="G1308" s="185" t="str">
        <f>G1306</f>
        <v>PLAN 3</v>
      </c>
      <c r="H1308" s="186" t="str">
        <f>H1306</f>
        <v>ELV BC</v>
      </c>
      <c r="I1308" s="197">
        <f>SUMIFS('SAGE IMPORT'!Y:Y,'SAGE IMPORT'!A:A,'SLAB-ROWS'!G1308,'SAGE IMPORT'!B:B,'SLAB-ROWS'!H1308,'SAGE IMPORT'!C:C,'SLAB-ROWS'!A1308)</f>
        <v>46</v>
      </c>
      <c r="J1308" s="198">
        <f>SUMIFS('SAGE IMPORT'!K:K,'SAGE IMPORT'!A:A,'SLAB-ROWS'!G1308,'SAGE IMPORT'!B:B,'SLAB-ROWS'!H1308,'SAGE IMPORT'!C:C,'SLAB-ROWS'!A1308)</f>
        <v>0</v>
      </c>
      <c r="K1308" s="199">
        <f>SUMIFS('SAGE IMPORT'!Q:Q,'SAGE IMPORT'!A:A,'SLAB-ROWS'!G1308,'SAGE IMPORT'!B:B,'SLAB-ROWS'!H1308,'SAGE IMPORT'!C:C,'SLAB-ROWS'!A1308)</f>
        <v>6.42</v>
      </c>
      <c r="L1308" s="199" t="s">
        <v>391</v>
      </c>
      <c r="M1308" s="205">
        <f>SUMIFS('SAGE IMPORT'!E:E,'SAGE IMPORT'!A:A,'SLAB-ROWS'!G1308,'SAGE IMPORT'!B:B,'SLAB-ROWS'!H1308,'SAGE IMPORT'!C:C,'SLAB-ROWS'!A1308)</f>
        <v>6.42</v>
      </c>
      <c r="N1308" s="199" t="s">
        <v>391</v>
      </c>
    </row>
    <row r="1309" spans="1:14" x14ac:dyDescent="0.2">
      <c r="A1309" s="183" t="s">
        <v>146</v>
      </c>
      <c r="B1309" s="184" t="s">
        <v>147</v>
      </c>
      <c r="C1309" s="184"/>
      <c r="D1309" s="185" t="str">
        <f t="shared" si="116"/>
        <v>****</v>
      </c>
      <c r="E1309" s="185">
        <f t="shared" si="117"/>
        <v>48</v>
      </c>
      <c r="F1309" s="185"/>
      <c r="G1309" s="185" t="str">
        <f t="shared" si="118"/>
        <v>PLAN 3</v>
      </c>
      <c r="H1309" s="186" t="str">
        <f t="shared" si="119"/>
        <v>ELV BC</v>
      </c>
      <c r="I1309" s="197">
        <f>SUMIFS('SAGE IMPORT'!Y:Y,'SAGE IMPORT'!A:A,'SLAB-ROWS'!G1309,'SAGE IMPORT'!B:B,'SLAB-ROWS'!H1309,'SAGE IMPORT'!C:C,'SLAB-ROWS'!A1309)</f>
        <v>0</v>
      </c>
      <c r="J1309" s="198">
        <f>SUMIFS('SAGE IMPORT'!K:K,'SAGE IMPORT'!A:A,'SLAB-ROWS'!G1309,'SAGE IMPORT'!B:B,'SLAB-ROWS'!H1309,'SAGE IMPORT'!C:C,'SLAB-ROWS'!A1309)</f>
        <v>0</v>
      </c>
      <c r="K1309" s="199">
        <f>SUMIFS('SAGE IMPORT'!Q:Q,'SAGE IMPORT'!A:A,'SLAB-ROWS'!G1309,'SAGE IMPORT'!B:B,'SLAB-ROWS'!H1309,'SAGE IMPORT'!C:C,'SLAB-ROWS'!A1309)</f>
        <v>0</v>
      </c>
      <c r="L1309" s="199" t="s">
        <v>393</v>
      </c>
      <c r="M1309" s="205">
        <f>SUMIFS('SAGE IMPORT'!E:E,'SAGE IMPORT'!A:A,'SLAB-ROWS'!G1309,'SAGE IMPORT'!B:B,'SLAB-ROWS'!H1309,'SAGE IMPORT'!C:C,'SLAB-ROWS'!A1309)</f>
        <v>0</v>
      </c>
      <c r="N1309" s="199" t="s">
        <v>393</v>
      </c>
    </row>
    <row r="1310" spans="1:14" x14ac:dyDescent="0.2">
      <c r="A1310" s="183" t="s">
        <v>148</v>
      </c>
      <c r="B1310" s="184" t="s">
        <v>149</v>
      </c>
      <c r="C1310" s="184"/>
      <c r="D1310" s="185" t="str">
        <f t="shared" si="116"/>
        <v>****</v>
      </c>
      <c r="E1310" s="185">
        <f t="shared" si="117"/>
        <v>48</v>
      </c>
      <c r="F1310" s="185"/>
      <c r="G1310" s="185" t="str">
        <f t="shared" si="118"/>
        <v>PLAN 3</v>
      </c>
      <c r="H1310" s="186" t="str">
        <f t="shared" si="119"/>
        <v>ELV BC</v>
      </c>
      <c r="I1310" s="197">
        <f>SUMIFS('SAGE IMPORT'!Y:Y,'SAGE IMPORT'!A:A,'SLAB-ROWS'!G1310,'SAGE IMPORT'!B:B,'SLAB-ROWS'!H1310,'SAGE IMPORT'!C:C,'SLAB-ROWS'!A1310)</f>
        <v>0</v>
      </c>
      <c r="J1310" s="198">
        <f>SUMIFS('SAGE IMPORT'!K:K,'SAGE IMPORT'!A:A,'SLAB-ROWS'!G1310,'SAGE IMPORT'!B:B,'SLAB-ROWS'!H1310,'SAGE IMPORT'!C:C,'SLAB-ROWS'!A1310)</f>
        <v>0</v>
      </c>
      <c r="K1310" s="199">
        <f>SUMIFS('SAGE IMPORT'!Q:Q,'SAGE IMPORT'!A:A,'SLAB-ROWS'!G1310,'SAGE IMPORT'!B:B,'SLAB-ROWS'!H1310,'SAGE IMPORT'!C:C,'SLAB-ROWS'!A1310)</f>
        <v>0</v>
      </c>
      <c r="L1310" s="199" t="s">
        <v>391</v>
      </c>
      <c r="M1310" s="205">
        <f>SUMIFS('SAGE IMPORT'!E:E,'SAGE IMPORT'!A:A,'SLAB-ROWS'!G1310,'SAGE IMPORT'!B:B,'SLAB-ROWS'!H1310,'SAGE IMPORT'!C:C,'SLAB-ROWS'!A1310)</f>
        <v>0</v>
      </c>
      <c r="N1310" s="199" t="s">
        <v>391</v>
      </c>
    </row>
    <row r="1311" spans="1:14" x14ac:dyDescent="0.2">
      <c r="A1311" s="183" t="s">
        <v>150</v>
      </c>
      <c r="B1311" s="184" t="s">
        <v>151</v>
      </c>
      <c r="C1311" s="184"/>
      <c r="D1311" s="185" t="str">
        <f t="shared" si="116"/>
        <v>****</v>
      </c>
      <c r="E1311" s="185">
        <f t="shared" si="117"/>
        <v>48</v>
      </c>
      <c r="F1311" s="185"/>
      <c r="G1311" s="185" t="str">
        <f t="shared" si="118"/>
        <v>PLAN 3</v>
      </c>
      <c r="H1311" s="186" t="str">
        <f t="shared" si="119"/>
        <v>ELV BC</v>
      </c>
      <c r="I1311" s="197">
        <f>SUMIFS('SAGE IMPORT'!Y:Y,'SAGE IMPORT'!A:A,'SLAB-ROWS'!G1311,'SAGE IMPORT'!B:B,'SLAB-ROWS'!H1311,'SAGE IMPORT'!C:C,'SLAB-ROWS'!A1311)</f>
        <v>0</v>
      </c>
      <c r="J1311" s="198">
        <f>SUMIFS('SAGE IMPORT'!K:K,'SAGE IMPORT'!A:A,'SLAB-ROWS'!G1311,'SAGE IMPORT'!B:B,'SLAB-ROWS'!H1311,'SAGE IMPORT'!C:C,'SLAB-ROWS'!A1311)</f>
        <v>0</v>
      </c>
      <c r="K1311" s="199">
        <f>SUMIFS('SAGE IMPORT'!Q:Q,'SAGE IMPORT'!A:A,'SLAB-ROWS'!G1311,'SAGE IMPORT'!B:B,'SLAB-ROWS'!H1311,'SAGE IMPORT'!C:C,'SLAB-ROWS'!A1311)</f>
        <v>0</v>
      </c>
      <c r="L1311" s="199" t="s">
        <v>391</v>
      </c>
      <c r="M1311" s="205">
        <f>SUMIFS('SAGE IMPORT'!E:E,'SAGE IMPORT'!A:A,'SLAB-ROWS'!G1311,'SAGE IMPORT'!B:B,'SLAB-ROWS'!H1311,'SAGE IMPORT'!C:C,'SLAB-ROWS'!A1311)</f>
        <v>0</v>
      </c>
      <c r="N1311" s="199" t="s">
        <v>391</v>
      </c>
    </row>
    <row r="1312" spans="1:14" x14ac:dyDescent="0.2">
      <c r="A1312" s="183" t="s">
        <v>55</v>
      </c>
      <c r="B1312" s="184" t="s">
        <v>56</v>
      </c>
      <c r="C1312" s="184"/>
      <c r="D1312" s="185" t="str">
        <f t="shared" si="116"/>
        <v>****</v>
      </c>
      <c r="E1312" s="185">
        <f t="shared" si="117"/>
        <v>48</v>
      </c>
      <c r="F1312" s="185"/>
      <c r="G1312" s="185" t="str">
        <f t="shared" si="118"/>
        <v>PLAN 3</v>
      </c>
      <c r="H1312" s="186" t="str">
        <f t="shared" si="119"/>
        <v>ELV BC</v>
      </c>
      <c r="I1312" s="197">
        <f>SUMIFS('SAGE IMPORT'!Y:Y,'SAGE IMPORT'!A:A,'SLAB-ROWS'!G1312,'SAGE IMPORT'!B:B,'SLAB-ROWS'!H1312,'SAGE IMPORT'!C:C,'SLAB-ROWS'!A1312)</f>
        <v>412</v>
      </c>
      <c r="J1312" s="198">
        <f>SUMIFS('SAGE IMPORT'!K:K,'SAGE IMPORT'!A:A,'SLAB-ROWS'!G1312,'SAGE IMPORT'!B:B,'SLAB-ROWS'!H1312,'SAGE IMPORT'!C:C,'SLAB-ROWS'!A1312)</f>
        <v>0</v>
      </c>
      <c r="K1312" s="199">
        <f>SUMIFS('SAGE IMPORT'!Q:Q,'SAGE IMPORT'!A:A,'SLAB-ROWS'!G1312,'SAGE IMPORT'!B:B,'SLAB-ROWS'!H1312,'SAGE IMPORT'!C:C,'SLAB-ROWS'!A1312)</f>
        <v>0</v>
      </c>
      <c r="L1312" s="199" t="s">
        <v>395</v>
      </c>
      <c r="M1312" s="205">
        <f>SUMIFS('SAGE IMPORT'!E:E,'SAGE IMPORT'!A:A,'SLAB-ROWS'!G1312,'SAGE IMPORT'!B:B,'SLAB-ROWS'!H1312,'SAGE IMPORT'!C:C,'SLAB-ROWS'!A1312)</f>
        <v>63.41</v>
      </c>
      <c r="N1312" s="199" t="s">
        <v>395</v>
      </c>
    </row>
    <row r="1313" spans="1:14" x14ac:dyDescent="0.2">
      <c r="A1313" s="183" t="s">
        <v>152</v>
      </c>
      <c r="B1313" s="184" t="s">
        <v>153</v>
      </c>
      <c r="C1313" s="184"/>
      <c r="D1313" s="185" t="str">
        <f t="shared" si="116"/>
        <v>****</v>
      </c>
      <c r="E1313" s="185">
        <f t="shared" si="117"/>
        <v>48</v>
      </c>
      <c r="F1313" s="185"/>
      <c r="G1313" s="185" t="str">
        <f t="shared" si="118"/>
        <v>PLAN 3</v>
      </c>
      <c r="H1313" s="186" t="str">
        <f t="shared" si="119"/>
        <v>ELV BC</v>
      </c>
      <c r="I1313" s="197">
        <f>SUMIFS('SAGE IMPORT'!Y:Y,'SAGE IMPORT'!A:A,'SLAB-ROWS'!G1313,'SAGE IMPORT'!B:B,'SLAB-ROWS'!H1313,'SAGE IMPORT'!C:C,'SLAB-ROWS'!A1313)</f>
        <v>0</v>
      </c>
      <c r="J1313" s="198">
        <f>SUMIFS('SAGE IMPORT'!K:K,'SAGE IMPORT'!A:A,'SLAB-ROWS'!G1313,'SAGE IMPORT'!B:B,'SLAB-ROWS'!H1313,'SAGE IMPORT'!C:C,'SLAB-ROWS'!A1313)</f>
        <v>0</v>
      </c>
      <c r="K1313" s="199">
        <f>SUMIFS('SAGE IMPORT'!Q:Q,'SAGE IMPORT'!A:A,'SLAB-ROWS'!G1313,'SAGE IMPORT'!B:B,'SLAB-ROWS'!H1313,'SAGE IMPORT'!C:C,'SLAB-ROWS'!A1313)</f>
        <v>0</v>
      </c>
      <c r="L1313" s="199" t="s">
        <v>399</v>
      </c>
      <c r="M1313" s="205">
        <f>SUMIFS('SAGE IMPORT'!E:E,'SAGE IMPORT'!A:A,'SLAB-ROWS'!G1313,'SAGE IMPORT'!B:B,'SLAB-ROWS'!H1313,'SAGE IMPORT'!C:C,'SLAB-ROWS'!A1313)</f>
        <v>0</v>
      </c>
      <c r="N1313" s="199" t="s">
        <v>399</v>
      </c>
    </row>
    <row r="1314" spans="1:14" x14ac:dyDescent="0.2">
      <c r="A1314" s="183"/>
      <c r="B1314" s="184"/>
      <c r="C1314" s="184"/>
      <c r="D1314" s="185" t="str">
        <f t="shared" si="116"/>
        <v>****</v>
      </c>
      <c r="E1314" s="185">
        <f t="shared" si="117"/>
        <v>48</v>
      </c>
      <c r="F1314" s="185"/>
      <c r="G1314" s="185" t="str">
        <f t="shared" si="118"/>
        <v>PLAN 3</v>
      </c>
      <c r="H1314" s="186" t="str">
        <f t="shared" si="119"/>
        <v>ELV BC</v>
      </c>
      <c r="I1314" s="197">
        <f>SUMIFS('SAGE IMPORT'!Y:Y,'SAGE IMPORT'!A:A,'SLAB-ROWS'!G1314,'SAGE IMPORT'!B:B,'SLAB-ROWS'!H1314,'SAGE IMPORT'!C:C,'SLAB-ROWS'!A1314)</f>
        <v>0</v>
      </c>
      <c r="J1314" s="198">
        <f>SUMIFS('SAGE IMPORT'!K:K,'SAGE IMPORT'!A:A,'SLAB-ROWS'!G1314,'SAGE IMPORT'!B:B,'SLAB-ROWS'!H1314,'SAGE IMPORT'!C:C,'SLAB-ROWS'!A1314)</f>
        <v>0</v>
      </c>
      <c r="K1314" s="199">
        <f>SUMIFS('SAGE IMPORT'!Q:Q,'SAGE IMPORT'!A:A,'SLAB-ROWS'!G1314,'SAGE IMPORT'!B:B,'SLAB-ROWS'!H1314,'SAGE IMPORT'!C:C,'SLAB-ROWS'!A1314)</f>
        <v>0</v>
      </c>
      <c r="L1314" s="199"/>
      <c r="M1314" s="205">
        <f>SUMIFS('SAGE IMPORT'!E:E,'SAGE IMPORT'!A:A,'SLAB-ROWS'!G1314,'SAGE IMPORT'!B:B,'SLAB-ROWS'!H1314,'SAGE IMPORT'!C:C,'SLAB-ROWS'!A1314)</f>
        <v>0</v>
      </c>
      <c r="N1314" s="199"/>
    </row>
    <row r="1315" spans="1:14" x14ac:dyDescent="0.2">
      <c r="A1315" s="183" t="s">
        <v>49</v>
      </c>
      <c r="B1315" s="184" t="s">
        <v>50</v>
      </c>
      <c r="C1315" s="184"/>
      <c r="D1315" s="185" t="str">
        <f t="shared" si="116"/>
        <v>****</v>
      </c>
      <c r="E1315" s="185">
        <f t="shared" si="117"/>
        <v>48</v>
      </c>
      <c r="F1315" s="185"/>
      <c r="G1315" s="185" t="str">
        <f t="shared" si="118"/>
        <v>PLAN 3</v>
      </c>
      <c r="H1315" s="186" t="str">
        <f t="shared" si="119"/>
        <v>ELV BC</v>
      </c>
      <c r="I1315" s="197">
        <f>SUMIFS('SAGE IMPORT'!Y:Y,'SAGE IMPORT'!A:A,'SLAB-ROWS'!G1315,'SAGE IMPORT'!B:B,'SLAB-ROWS'!H1315,'SAGE IMPORT'!C:C,'SLAB-ROWS'!A1315)</f>
        <v>35</v>
      </c>
      <c r="J1315" s="198">
        <f>SUMIFS('SAGE IMPORT'!K:K,'SAGE IMPORT'!A:A,'SLAB-ROWS'!G1315,'SAGE IMPORT'!B:B,'SLAB-ROWS'!H1315,'SAGE IMPORT'!C:C,'SLAB-ROWS'!A1315)</f>
        <v>0.8</v>
      </c>
      <c r="K1315" s="199">
        <f>SUMIFS('SAGE IMPORT'!Q:Q,'SAGE IMPORT'!A:A,'SLAB-ROWS'!G1315,'SAGE IMPORT'!B:B,'SLAB-ROWS'!H1315,'SAGE IMPORT'!C:C,'SLAB-ROWS'!A1315)</f>
        <v>1605.02</v>
      </c>
      <c r="L1315" s="199" t="s">
        <v>391</v>
      </c>
      <c r="M1315" s="205">
        <f>SUMIFS('SAGE IMPORT'!E:E,'SAGE IMPORT'!A:A,'SLAB-ROWS'!G1315,'SAGE IMPORT'!B:B,'SLAB-ROWS'!H1315,'SAGE IMPORT'!C:C,'SLAB-ROWS'!A1315)</f>
        <v>1605.02</v>
      </c>
      <c r="N1315" s="199" t="s">
        <v>391</v>
      </c>
    </row>
    <row r="1316" spans="1:14" x14ac:dyDescent="0.2">
      <c r="A1316" s="183" t="s">
        <v>51</v>
      </c>
      <c r="B1316" s="184" t="s">
        <v>52</v>
      </c>
      <c r="C1316" s="184"/>
      <c r="D1316" s="185" t="str">
        <f t="shared" si="116"/>
        <v>****</v>
      </c>
      <c r="E1316" s="185">
        <f t="shared" si="117"/>
        <v>48</v>
      </c>
      <c r="F1316" s="185"/>
      <c r="G1316" s="185" t="str">
        <f t="shared" si="118"/>
        <v>PLAN 3</v>
      </c>
      <c r="H1316" s="186" t="str">
        <f t="shared" si="119"/>
        <v>ELV BC</v>
      </c>
      <c r="I1316" s="197">
        <f>SUMIFS('SAGE IMPORT'!Y:Y,'SAGE IMPORT'!A:A,'SLAB-ROWS'!G1316,'SAGE IMPORT'!B:B,'SLAB-ROWS'!H1316,'SAGE IMPORT'!C:C,'SLAB-ROWS'!A1316)</f>
        <v>80</v>
      </c>
      <c r="J1316" s="198">
        <f>SUMIFS('SAGE IMPORT'!K:K,'SAGE IMPORT'!A:A,'SLAB-ROWS'!G1316,'SAGE IMPORT'!B:B,'SLAB-ROWS'!H1316,'SAGE IMPORT'!C:C,'SLAB-ROWS'!A1316)</f>
        <v>2.0099999999999998</v>
      </c>
      <c r="K1316" s="199">
        <f>SUMIFS('SAGE IMPORT'!Q:Q,'SAGE IMPORT'!A:A,'SLAB-ROWS'!G1316,'SAGE IMPORT'!B:B,'SLAB-ROWS'!H1316,'SAGE IMPORT'!C:C,'SLAB-ROWS'!A1316)</f>
        <v>1605.02</v>
      </c>
      <c r="L1316" s="199" t="s">
        <v>391</v>
      </c>
      <c r="M1316" s="205">
        <f>SUMIFS('SAGE IMPORT'!E:E,'SAGE IMPORT'!A:A,'SLAB-ROWS'!G1316,'SAGE IMPORT'!B:B,'SLAB-ROWS'!H1316,'SAGE IMPORT'!C:C,'SLAB-ROWS'!A1316)</f>
        <v>1605.02</v>
      </c>
      <c r="N1316" s="199" t="s">
        <v>391</v>
      </c>
    </row>
    <row r="1317" spans="1:14" x14ac:dyDescent="0.2">
      <c r="A1317" s="183" t="s">
        <v>53</v>
      </c>
      <c r="B1317" s="184" t="s">
        <v>54</v>
      </c>
      <c r="C1317" s="184"/>
      <c r="D1317" s="185" t="str">
        <f t="shared" si="116"/>
        <v>****</v>
      </c>
      <c r="E1317" s="185">
        <f t="shared" si="117"/>
        <v>48</v>
      </c>
      <c r="F1317" s="185"/>
      <c r="G1317" s="185" t="str">
        <f t="shared" si="118"/>
        <v>PLAN 3</v>
      </c>
      <c r="H1317" s="186" t="str">
        <f t="shared" si="119"/>
        <v>ELV BC</v>
      </c>
      <c r="I1317" s="197">
        <f>SUMIFS('SAGE IMPORT'!Y:Y,'SAGE IMPORT'!A:A,'SLAB-ROWS'!G1317,'SAGE IMPORT'!B:B,'SLAB-ROWS'!H1317,'SAGE IMPORT'!C:C,'SLAB-ROWS'!A1317)</f>
        <v>35</v>
      </c>
      <c r="J1317" s="198">
        <f>SUMIFS('SAGE IMPORT'!K:K,'SAGE IMPORT'!A:A,'SLAB-ROWS'!G1317,'SAGE IMPORT'!B:B,'SLAB-ROWS'!H1317,'SAGE IMPORT'!C:C,'SLAB-ROWS'!A1317)</f>
        <v>0.8</v>
      </c>
      <c r="K1317" s="199">
        <f>SUMIFS('SAGE IMPORT'!Q:Q,'SAGE IMPORT'!A:A,'SLAB-ROWS'!G1317,'SAGE IMPORT'!B:B,'SLAB-ROWS'!H1317,'SAGE IMPORT'!C:C,'SLAB-ROWS'!A1317)</f>
        <v>1605.02</v>
      </c>
      <c r="L1317" s="199" t="s">
        <v>391</v>
      </c>
      <c r="M1317" s="205">
        <f>SUMIFS('SAGE IMPORT'!E:E,'SAGE IMPORT'!A:A,'SLAB-ROWS'!G1317,'SAGE IMPORT'!B:B,'SLAB-ROWS'!H1317,'SAGE IMPORT'!C:C,'SLAB-ROWS'!A1317)</f>
        <v>1605.02</v>
      </c>
      <c r="N1317" s="199" t="s">
        <v>391</v>
      </c>
    </row>
    <row r="1318" spans="1:14" x14ac:dyDescent="0.2">
      <c r="A1318" s="183"/>
      <c r="B1318" s="184"/>
      <c r="C1318" s="184"/>
      <c r="D1318" s="184"/>
      <c r="E1318" s="184"/>
      <c r="F1318" s="184"/>
      <c r="G1318" s="184"/>
      <c r="H1318" s="184"/>
      <c r="I1318" s="197">
        <f>SUMIFS('SAGE IMPORT'!Y:Y,'SAGE IMPORT'!A:A,'SLAB-ROWS'!G1318,'SAGE IMPORT'!B:B,'SLAB-ROWS'!H1318,'SAGE IMPORT'!C:C,'SLAB-ROWS'!A1318)</f>
        <v>0</v>
      </c>
      <c r="J1318" s="198">
        <f>SUMIFS('SAGE IMPORT'!K:K,'SAGE IMPORT'!A:A,'SLAB-ROWS'!G1318,'SAGE IMPORT'!B:B,'SLAB-ROWS'!H1318,'SAGE IMPORT'!C:C,'SLAB-ROWS'!A1318)</f>
        <v>0</v>
      </c>
      <c r="K1318" s="199">
        <f>SUMIFS('SAGE IMPORT'!Q:Q,'SAGE IMPORT'!A:A,'SLAB-ROWS'!G1318,'SAGE IMPORT'!B:B,'SLAB-ROWS'!H1318,'SAGE IMPORT'!C:C,'SLAB-ROWS'!A1318)</f>
        <v>0</v>
      </c>
      <c r="L1318" s="199"/>
      <c r="M1318" s="205">
        <f>SUMIFS('SAGE IMPORT'!E:E,'SAGE IMPORT'!A:A,'SLAB-ROWS'!G1318,'SAGE IMPORT'!B:B,'SLAB-ROWS'!H1318,'SAGE IMPORT'!C:C,'SLAB-ROWS'!A1318)</f>
        <v>0</v>
      </c>
      <c r="N1318" s="199"/>
    </row>
    <row r="1319" spans="1:14" ht="12" x14ac:dyDescent="0.25">
      <c r="C1319" s="200" t="s">
        <v>74</v>
      </c>
      <c r="D1319" s="200"/>
      <c r="E1319" s="200"/>
      <c r="F1319" s="200"/>
      <c r="G1319" s="200"/>
      <c r="H1319" s="200"/>
      <c r="I1319" s="201">
        <f>SUM(I1235:I1318)</f>
        <v>13887</v>
      </c>
      <c r="J1319" s="202"/>
      <c r="K1319" s="202"/>
      <c r="L1319" s="202"/>
      <c r="M1319" s="205">
        <f>SUMIFS('SAGE IMPORT'!E:E,'SAGE IMPORT'!A:A,'SLAB-ROWS'!G1319,'SAGE IMPORT'!B:B,'SLAB-ROWS'!H1319,'SAGE IMPORT'!C:C,'SLAB-ROWS'!A1319)</f>
        <v>0</v>
      </c>
      <c r="N1319" s="202"/>
    </row>
    <row r="1320" spans="1:14" ht="12" x14ac:dyDescent="0.25">
      <c r="C1320" s="200" t="s">
        <v>75</v>
      </c>
      <c r="D1320" s="200"/>
      <c r="E1320" s="200"/>
      <c r="F1320" s="200"/>
      <c r="G1320" s="200"/>
      <c r="H1320" s="200"/>
      <c r="I1320" s="203">
        <f>SUMIFS('SAGE IMPORT'!Y:Y,'SAGE IMPORT'!A:A,'SLAB-ROWS'!G1234,'SAGE IMPORT'!B:B,'SLAB-ROWS'!H1234)-I1319</f>
        <v>0</v>
      </c>
      <c r="J1320" s="202"/>
      <c r="K1320" s="202"/>
      <c r="L1320" s="202"/>
      <c r="M1320" s="205">
        <f>SUMIFS('SAGE IMPORT'!E:E,'SAGE IMPORT'!A:A,'SLAB-ROWS'!G1320,'SAGE IMPORT'!B:B,'SLAB-ROWS'!H1320,'SAGE IMPORT'!C:C,'SLAB-ROWS'!A1320)</f>
        <v>0</v>
      </c>
      <c r="N1320" s="202"/>
    </row>
    <row r="1321" spans="1:14" ht="12" x14ac:dyDescent="0.2">
      <c r="D1321" s="191" t="s">
        <v>359</v>
      </c>
      <c r="E1321" s="190" t="s">
        <v>358</v>
      </c>
      <c r="F1321" s="190"/>
      <c r="G1321" s="191" t="s">
        <v>159</v>
      </c>
      <c r="H1321" s="192" t="s">
        <v>357</v>
      </c>
      <c r="I1321" s="194" t="s">
        <v>383</v>
      </c>
      <c r="J1321" s="194" t="s">
        <v>356</v>
      </c>
      <c r="K1321" s="194" t="s">
        <v>355</v>
      </c>
      <c r="L1321" s="194"/>
      <c r="M1321" s="194" t="s">
        <v>394</v>
      </c>
      <c r="N1321" s="194"/>
    </row>
    <row r="1322" spans="1:14" x14ac:dyDescent="0.2">
      <c r="D1322" s="195" t="str">
        <f>'START-SLABS'!A24</f>
        <v>****</v>
      </c>
      <c r="E1322" s="195">
        <f>'START-SLABS'!C24</f>
        <v>0</v>
      </c>
      <c r="F1322" s="195">
        <f>'START-SLABS'!D24</f>
        <v>0</v>
      </c>
      <c r="G1322" s="195">
        <f>'START-SLABS'!F24</f>
        <v>0</v>
      </c>
      <c r="H1322" s="195">
        <f>'START-SLABS'!G24</f>
        <v>0</v>
      </c>
      <c r="I1322" s="196"/>
      <c r="J1322" s="196"/>
      <c r="K1322" s="196"/>
      <c r="L1322" s="196"/>
      <c r="M1322" s="196"/>
      <c r="N1322" s="196"/>
    </row>
    <row r="1323" spans="1:14" x14ac:dyDescent="0.2">
      <c r="A1323" s="183" t="s">
        <v>16</v>
      </c>
      <c r="B1323" s="184" t="s">
        <v>17</v>
      </c>
      <c r="C1323" s="184"/>
      <c r="D1323" s="185" t="str">
        <f>D1322</f>
        <v>****</v>
      </c>
      <c r="E1323" s="185">
        <f>E1322</f>
        <v>0</v>
      </c>
      <c r="F1323" s="185"/>
      <c r="G1323" s="185">
        <f>G1322</f>
        <v>0</v>
      </c>
      <c r="H1323" s="186">
        <f>H1322</f>
        <v>0</v>
      </c>
      <c r="I1323" s="197">
        <f>SUMIFS('SAGE IMPORT'!Y:Y,'SAGE IMPORT'!A:A,'SLAB-ROWS'!G1323,'SAGE IMPORT'!B:B,'SLAB-ROWS'!H1323,'SAGE IMPORT'!C:C,'SLAB-ROWS'!A1323)</f>
        <v>0</v>
      </c>
      <c r="J1323" s="198">
        <f>SUMIFS('SAGE IMPORT'!K:K,'SAGE IMPORT'!A:A,'SLAB-ROWS'!G1323,'SAGE IMPORT'!B:B,'SLAB-ROWS'!H1323,'SAGE IMPORT'!C:C,'SLAB-ROWS'!A1323)</f>
        <v>0</v>
      </c>
      <c r="K1323" s="199">
        <f>SUMIFS('SAGE IMPORT'!Q:Q,'SAGE IMPORT'!A:A,'SLAB-ROWS'!G1323,'SAGE IMPORT'!B:B,'SLAB-ROWS'!H1323,'SAGE IMPORT'!C:C,'SLAB-ROWS'!A1323)</f>
        <v>0</v>
      </c>
      <c r="L1323" s="199" t="s">
        <v>391</v>
      </c>
      <c r="M1323" s="205">
        <f>SUMIFS('SAGE IMPORT'!E:E,'SAGE IMPORT'!A:A,'SLAB-ROWS'!G1323,'SAGE IMPORT'!B:B,'SLAB-ROWS'!H1323,'SAGE IMPORT'!C:C,'SLAB-ROWS'!A1323)</f>
        <v>0</v>
      </c>
      <c r="N1323" s="199" t="s">
        <v>391</v>
      </c>
    </row>
    <row r="1324" spans="1:14" x14ac:dyDescent="0.2">
      <c r="A1324" s="183" t="s">
        <v>78</v>
      </c>
      <c r="B1324" s="184" t="s">
        <v>81</v>
      </c>
      <c r="C1324" s="184"/>
      <c r="D1324" s="185" t="str">
        <f t="shared" ref="D1324:D1393" si="120">D1323</f>
        <v>****</v>
      </c>
      <c r="E1324" s="185">
        <f t="shared" ref="E1324:E1393" si="121">E1323</f>
        <v>0</v>
      </c>
      <c r="F1324" s="185"/>
      <c r="G1324" s="185">
        <f t="shared" ref="G1324:G1393" si="122">G1323</f>
        <v>0</v>
      </c>
      <c r="H1324" s="186">
        <f t="shared" ref="H1324:H1393" si="123">H1323</f>
        <v>0</v>
      </c>
      <c r="I1324" s="197">
        <f>SUMIFS('SAGE IMPORT'!Y:Y,'SAGE IMPORT'!A:A,'SLAB-ROWS'!G1324,'SAGE IMPORT'!B:B,'SLAB-ROWS'!H1324,'SAGE IMPORT'!C:C,'SLAB-ROWS'!A1324)</f>
        <v>0</v>
      </c>
      <c r="J1324" s="198">
        <f>SUMIFS('SAGE IMPORT'!K:K,'SAGE IMPORT'!A:A,'SLAB-ROWS'!G1324,'SAGE IMPORT'!B:B,'SLAB-ROWS'!H1324,'SAGE IMPORT'!C:C,'SLAB-ROWS'!A1324)</f>
        <v>0</v>
      </c>
      <c r="K1324" s="199">
        <f>SUMIFS('SAGE IMPORT'!Q:Q,'SAGE IMPORT'!A:A,'SLAB-ROWS'!G1324,'SAGE IMPORT'!B:B,'SLAB-ROWS'!H1324,'SAGE IMPORT'!C:C,'SLAB-ROWS'!A1324)</f>
        <v>0</v>
      </c>
      <c r="L1324" s="199" t="s">
        <v>391</v>
      </c>
      <c r="M1324" s="205">
        <f>SUMIFS('SAGE IMPORT'!E:E,'SAGE IMPORT'!A:A,'SLAB-ROWS'!G1324,'SAGE IMPORT'!B:B,'SLAB-ROWS'!H1324,'SAGE IMPORT'!C:C,'SLAB-ROWS'!A1324)</f>
        <v>0</v>
      </c>
      <c r="N1324" s="199" t="s">
        <v>391</v>
      </c>
    </row>
    <row r="1325" spans="1:14" x14ac:dyDescent="0.2">
      <c r="A1325" s="183" t="s">
        <v>79</v>
      </c>
      <c r="B1325" s="184" t="s">
        <v>82</v>
      </c>
      <c r="C1325" s="184"/>
      <c r="D1325" s="185" t="str">
        <f t="shared" si="120"/>
        <v>****</v>
      </c>
      <c r="E1325" s="185">
        <f t="shared" si="121"/>
        <v>0</v>
      </c>
      <c r="F1325" s="185"/>
      <c r="G1325" s="185">
        <f t="shared" si="122"/>
        <v>0</v>
      </c>
      <c r="H1325" s="186">
        <f t="shared" si="123"/>
        <v>0</v>
      </c>
      <c r="I1325" s="197">
        <f>SUMIFS('SAGE IMPORT'!Y:Y,'SAGE IMPORT'!A:A,'SLAB-ROWS'!G1325,'SAGE IMPORT'!B:B,'SLAB-ROWS'!H1325,'SAGE IMPORT'!C:C,'SLAB-ROWS'!A1325)</f>
        <v>0</v>
      </c>
      <c r="J1325" s="198">
        <f>SUMIFS('SAGE IMPORT'!K:K,'SAGE IMPORT'!A:A,'SLAB-ROWS'!G1325,'SAGE IMPORT'!B:B,'SLAB-ROWS'!H1325,'SAGE IMPORT'!C:C,'SLAB-ROWS'!A1325)</f>
        <v>0</v>
      </c>
      <c r="K1325" s="199">
        <f>SUMIFS('SAGE IMPORT'!Q:Q,'SAGE IMPORT'!A:A,'SLAB-ROWS'!G1325,'SAGE IMPORT'!B:B,'SLAB-ROWS'!H1325,'SAGE IMPORT'!C:C,'SLAB-ROWS'!A1325)</f>
        <v>0</v>
      </c>
      <c r="L1325" s="199" t="s">
        <v>391</v>
      </c>
      <c r="M1325" s="205">
        <f>SUMIFS('SAGE IMPORT'!E:E,'SAGE IMPORT'!A:A,'SLAB-ROWS'!G1325,'SAGE IMPORT'!B:B,'SLAB-ROWS'!H1325,'SAGE IMPORT'!C:C,'SLAB-ROWS'!A1325)</f>
        <v>0</v>
      </c>
      <c r="N1325" s="199" t="s">
        <v>391</v>
      </c>
    </row>
    <row r="1326" spans="1:14" x14ac:dyDescent="0.2">
      <c r="A1326" s="183" t="s">
        <v>80</v>
      </c>
      <c r="B1326" s="184" t="s">
        <v>83</v>
      </c>
      <c r="C1326" s="184"/>
      <c r="D1326" s="185" t="str">
        <f t="shared" si="120"/>
        <v>****</v>
      </c>
      <c r="E1326" s="185">
        <f t="shared" si="121"/>
        <v>0</v>
      </c>
      <c r="F1326" s="185"/>
      <c r="G1326" s="185">
        <f t="shared" si="122"/>
        <v>0</v>
      </c>
      <c r="H1326" s="186">
        <f t="shared" si="123"/>
        <v>0</v>
      </c>
      <c r="I1326" s="197">
        <f>SUMIFS('SAGE IMPORT'!Y:Y,'SAGE IMPORT'!A:A,'SLAB-ROWS'!G1326,'SAGE IMPORT'!B:B,'SLAB-ROWS'!H1326,'SAGE IMPORT'!C:C,'SLAB-ROWS'!A1326)</f>
        <v>0</v>
      </c>
      <c r="J1326" s="198">
        <f>SUMIFS('SAGE IMPORT'!K:K,'SAGE IMPORT'!A:A,'SLAB-ROWS'!G1326,'SAGE IMPORT'!B:B,'SLAB-ROWS'!H1326,'SAGE IMPORT'!C:C,'SLAB-ROWS'!A1326)</f>
        <v>0</v>
      </c>
      <c r="K1326" s="199">
        <f>SUMIFS('SAGE IMPORT'!Q:Q,'SAGE IMPORT'!A:A,'SLAB-ROWS'!G1326,'SAGE IMPORT'!B:B,'SLAB-ROWS'!H1326,'SAGE IMPORT'!C:C,'SLAB-ROWS'!A1326)</f>
        <v>0</v>
      </c>
      <c r="L1326" s="199" t="s">
        <v>391</v>
      </c>
      <c r="M1326" s="205">
        <f>SUMIFS('SAGE IMPORT'!E:E,'SAGE IMPORT'!A:A,'SLAB-ROWS'!G1326,'SAGE IMPORT'!B:B,'SLAB-ROWS'!H1326,'SAGE IMPORT'!C:C,'SLAB-ROWS'!A1326)</f>
        <v>0</v>
      </c>
      <c r="N1326" s="199" t="s">
        <v>391</v>
      </c>
    </row>
    <row r="1327" spans="1:14" x14ac:dyDescent="0.2">
      <c r="A1327" s="183" t="s">
        <v>18</v>
      </c>
      <c r="B1327" s="184" t="s">
        <v>19</v>
      </c>
      <c r="C1327" s="184"/>
      <c r="D1327" s="185" t="str">
        <f t="shared" si="120"/>
        <v>****</v>
      </c>
      <c r="E1327" s="185">
        <f t="shared" si="121"/>
        <v>0</v>
      </c>
      <c r="F1327" s="185"/>
      <c r="G1327" s="185">
        <f t="shared" si="122"/>
        <v>0</v>
      </c>
      <c r="H1327" s="186">
        <f t="shared" si="123"/>
        <v>0</v>
      </c>
      <c r="I1327" s="197">
        <f>SUMIFS('SAGE IMPORT'!Y:Y,'SAGE IMPORT'!A:A,'SLAB-ROWS'!G1327,'SAGE IMPORT'!B:B,'SLAB-ROWS'!H1327,'SAGE IMPORT'!C:C,'SLAB-ROWS'!A1327)</f>
        <v>0</v>
      </c>
      <c r="J1327" s="198">
        <f>SUMIFS('SAGE IMPORT'!K:K,'SAGE IMPORT'!A:A,'SLAB-ROWS'!G1327,'SAGE IMPORT'!B:B,'SLAB-ROWS'!H1327,'SAGE IMPORT'!C:C,'SLAB-ROWS'!A1327)</f>
        <v>0</v>
      </c>
      <c r="K1327" s="199">
        <f>SUMIFS('SAGE IMPORT'!Q:Q,'SAGE IMPORT'!A:A,'SLAB-ROWS'!G1327,'SAGE IMPORT'!B:B,'SLAB-ROWS'!H1327,'SAGE IMPORT'!C:C,'SLAB-ROWS'!A1327)</f>
        <v>0</v>
      </c>
      <c r="L1327" s="199" t="s">
        <v>391</v>
      </c>
      <c r="M1327" s="205">
        <f>SUMIFS('SAGE IMPORT'!E:E,'SAGE IMPORT'!A:A,'SLAB-ROWS'!G1327,'SAGE IMPORT'!B:B,'SLAB-ROWS'!H1327,'SAGE IMPORT'!C:C,'SLAB-ROWS'!A1327)</f>
        <v>0</v>
      </c>
      <c r="N1327" s="199" t="s">
        <v>391</v>
      </c>
    </row>
    <row r="1328" spans="1:14" x14ac:dyDescent="0.2">
      <c r="A1328" s="183"/>
      <c r="B1328" s="184"/>
      <c r="C1328" s="184"/>
      <c r="D1328" s="185" t="str">
        <f t="shared" si="120"/>
        <v>****</v>
      </c>
      <c r="E1328" s="185">
        <f t="shared" si="121"/>
        <v>0</v>
      </c>
      <c r="F1328" s="185"/>
      <c r="G1328" s="185">
        <f t="shared" si="122"/>
        <v>0</v>
      </c>
      <c r="H1328" s="186">
        <f t="shared" si="123"/>
        <v>0</v>
      </c>
      <c r="I1328" s="197">
        <f>SUMIFS('SAGE IMPORT'!Y:Y,'SAGE IMPORT'!A:A,'SLAB-ROWS'!G1328,'SAGE IMPORT'!B:B,'SLAB-ROWS'!H1328,'SAGE IMPORT'!C:C,'SLAB-ROWS'!A1328)</f>
        <v>0</v>
      </c>
      <c r="J1328" s="198">
        <f>SUMIFS('SAGE IMPORT'!K:K,'SAGE IMPORT'!A:A,'SLAB-ROWS'!G1328,'SAGE IMPORT'!B:B,'SLAB-ROWS'!H1328,'SAGE IMPORT'!C:C,'SLAB-ROWS'!A1328)</f>
        <v>0</v>
      </c>
      <c r="K1328" s="199">
        <f>SUMIFS('SAGE IMPORT'!Q:Q,'SAGE IMPORT'!A:A,'SLAB-ROWS'!G1328,'SAGE IMPORT'!B:B,'SLAB-ROWS'!H1328,'SAGE IMPORT'!C:C,'SLAB-ROWS'!A1328)</f>
        <v>0</v>
      </c>
      <c r="L1328" s="199"/>
      <c r="M1328" s="205">
        <f>SUMIFS('SAGE IMPORT'!E:E,'SAGE IMPORT'!A:A,'SLAB-ROWS'!G1328,'SAGE IMPORT'!B:B,'SLAB-ROWS'!H1328,'SAGE IMPORT'!C:C,'SLAB-ROWS'!A1328)</f>
        <v>0</v>
      </c>
      <c r="N1328" s="199"/>
    </row>
    <row r="1329" spans="1:14" x14ac:dyDescent="0.2">
      <c r="A1329" s="183" t="s">
        <v>84</v>
      </c>
      <c r="B1329" s="184" t="s">
        <v>85</v>
      </c>
      <c r="C1329" s="184"/>
      <c r="D1329" s="185" t="str">
        <f t="shared" si="120"/>
        <v>****</v>
      </c>
      <c r="E1329" s="185">
        <f t="shared" si="121"/>
        <v>0</v>
      </c>
      <c r="F1329" s="185"/>
      <c r="G1329" s="185">
        <f t="shared" si="122"/>
        <v>0</v>
      </c>
      <c r="H1329" s="186">
        <f t="shared" si="123"/>
        <v>0</v>
      </c>
      <c r="I1329" s="197">
        <f>SUMIFS('SAGE IMPORT'!Y:Y,'SAGE IMPORT'!A:A,'SLAB-ROWS'!G1329,'SAGE IMPORT'!B:B,'SLAB-ROWS'!H1329,'SAGE IMPORT'!C:C,'SLAB-ROWS'!A1329)</f>
        <v>0</v>
      </c>
      <c r="J1329" s="198">
        <f>SUMIFS('SAGE IMPORT'!K:K,'SAGE IMPORT'!A:A,'SLAB-ROWS'!G1329,'SAGE IMPORT'!B:B,'SLAB-ROWS'!H1329,'SAGE IMPORT'!C:C,'SLAB-ROWS'!A1329)</f>
        <v>0</v>
      </c>
      <c r="K1329" s="199">
        <f>SUMIFS('SAGE IMPORT'!Q:Q,'SAGE IMPORT'!A:A,'SLAB-ROWS'!G1329,'SAGE IMPORT'!B:B,'SLAB-ROWS'!H1329,'SAGE IMPORT'!C:C,'SLAB-ROWS'!A1329)</f>
        <v>0</v>
      </c>
      <c r="L1329" s="199" t="s">
        <v>393</v>
      </c>
      <c r="M1329" s="205">
        <f>SUMIFS('SAGE IMPORT'!E:E,'SAGE IMPORT'!A:A,'SLAB-ROWS'!G1329,'SAGE IMPORT'!B:B,'SLAB-ROWS'!H1329,'SAGE IMPORT'!C:C,'SLAB-ROWS'!A1329)</f>
        <v>0</v>
      </c>
      <c r="N1329" s="199" t="s">
        <v>393</v>
      </c>
    </row>
    <row r="1330" spans="1:14" x14ac:dyDescent="0.2">
      <c r="A1330" s="183" t="s">
        <v>20</v>
      </c>
      <c r="B1330" s="184" t="s">
        <v>21</v>
      </c>
      <c r="C1330" s="184"/>
      <c r="D1330" s="185" t="str">
        <f t="shared" si="120"/>
        <v>****</v>
      </c>
      <c r="E1330" s="185">
        <f t="shared" si="121"/>
        <v>0</v>
      </c>
      <c r="F1330" s="185"/>
      <c r="G1330" s="185">
        <f t="shared" si="122"/>
        <v>0</v>
      </c>
      <c r="H1330" s="186">
        <f t="shared" si="123"/>
        <v>0</v>
      </c>
      <c r="I1330" s="197">
        <f>SUMIFS('SAGE IMPORT'!Y:Y,'SAGE IMPORT'!A:A,'SLAB-ROWS'!G1330,'SAGE IMPORT'!B:B,'SLAB-ROWS'!H1330,'SAGE IMPORT'!C:C,'SLAB-ROWS'!A1330)</f>
        <v>0</v>
      </c>
      <c r="J1330" s="198">
        <f>SUMIFS('SAGE IMPORT'!K:K,'SAGE IMPORT'!A:A,'SLAB-ROWS'!G1330,'SAGE IMPORT'!B:B,'SLAB-ROWS'!H1330,'SAGE IMPORT'!C:C,'SLAB-ROWS'!A1330)</f>
        <v>0</v>
      </c>
      <c r="K1330" s="199">
        <f>SUMIFS('SAGE IMPORT'!Q:Q,'SAGE IMPORT'!A:A,'SLAB-ROWS'!G1330,'SAGE IMPORT'!B:B,'SLAB-ROWS'!H1330,'SAGE IMPORT'!C:C,'SLAB-ROWS'!A1330)</f>
        <v>0</v>
      </c>
      <c r="L1330" s="199" t="s">
        <v>354</v>
      </c>
      <c r="M1330" s="205">
        <f>SUMIFS('SAGE IMPORT'!E:E,'SAGE IMPORT'!A:A,'SLAB-ROWS'!G1330,'SAGE IMPORT'!B:B,'SLAB-ROWS'!H1330,'SAGE IMPORT'!C:C,'SLAB-ROWS'!A1330)</f>
        <v>0</v>
      </c>
      <c r="N1330" s="199" t="s">
        <v>354</v>
      </c>
    </row>
    <row r="1331" spans="1:14" x14ac:dyDescent="0.2">
      <c r="A1331" s="183" t="s">
        <v>22</v>
      </c>
      <c r="B1331" s="184" t="s">
        <v>58</v>
      </c>
      <c r="C1331" s="184"/>
      <c r="D1331" s="185" t="str">
        <f t="shared" si="120"/>
        <v>****</v>
      </c>
      <c r="E1331" s="185">
        <f t="shared" si="121"/>
        <v>0</v>
      </c>
      <c r="F1331" s="185"/>
      <c r="G1331" s="185">
        <f t="shared" si="122"/>
        <v>0</v>
      </c>
      <c r="H1331" s="186">
        <f t="shared" si="123"/>
        <v>0</v>
      </c>
      <c r="I1331" s="197">
        <f>SUMIFS('SAGE IMPORT'!Y:Y,'SAGE IMPORT'!A:A,'SLAB-ROWS'!G1331,'SAGE IMPORT'!B:B,'SLAB-ROWS'!H1331,'SAGE IMPORT'!C:C,'SLAB-ROWS'!A1331)</f>
        <v>0</v>
      </c>
      <c r="J1331" s="198">
        <f>SUMIFS('SAGE IMPORT'!K:K,'SAGE IMPORT'!A:A,'SLAB-ROWS'!G1331,'SAGE IMPORT'!B:B,'SLAB-ROWS'!H1331,'SAGE IMPORT'!C:C,'SLAB-ROWS'!A1331)</f>
        <v>0</v>
      </c>
      <c r="K1331" s="199">
        <f>SUMIFS('SAGE IMPORT'!Q:Q,'SAGE IMPORT'!A:A,'SLAB-ROWS'!G1331,'SAGE IMPORT'!B:B,'SLAB-ROWS'!H1331,'SAGE IMPORT'!C:C,'SLAB-ROWS'!A1331)</f>
        <v>0</v>
      </c>
      <c r="L1331" s="199" t="s">
        <v>354</v>
      </c>
      <c r="M1331" s="205">
        <f>SUMIFS('SAGE IMPORT'!E:E,'SAGE IMPORT'!A:A,'SLAB-ROWS'!G1331,'SAGE IMPORT'!B:B,'SLAB-ROWS'!H1331,'SAGE IMPORT'!C:C,'SLAB-ROWS'!A1331)</f>
        <v>0</v>
      </c>
      <c r="N1331" s="199" t="s">
        <v>354</v>
      </c>
    </row>
    <row r="1332" spans="1:14" x14ac:dyDescent="0.2">
      <c r="A1332" s="183"/>
      <c r="B1332" s="184"/>
      <c r="C1332" s="184"/>
      <c r="D1332" s="185" t="str">
        <f t="shared" si="120"/>
        <v>****</v>
      </c>
      <c r="E1332" s="185">
        <f t="shared" si="121"/>
        <v>0</v>
      </c>
      <c r="F1332" s="185"/>
      <c r="G1332" s="185">
        <f t="shared" si="122"/>
        <v>0</v>
      </c>
      <c r="H1332" s="186">
        <f t="shared" si="123"/>
        <v>0</v>
      </c>
      <c r="I1332" s="197">
        <f>SUMIFS('SAGE IMPORT'!Y:Y,'SAGE IMPORT'!A:A,'SLAB-ROWS'!G1332,'SAGE IMPORT'!B:B,'SLAB-ROWS'!H1332,'SAGE IMPORT'!C:C,'SLAB-ROWS'!A1332)</f>
        <v>0</v>
      </c>
      <c r="J1332" s="198">
        <f>SUMIFS('SAGE IMPORT'!K:K,'SAGE IMPORT'!A:A,'SLAB-ROWS'!G1332,'SAGE IMPORT'!B:B,'SLAB-ROWS'!H1332,'SAGE IMPORT'!C:C,'SLAB-ROWS'!A1332)</f>
        <v>0</v>
      </c>
      <c r="K1332" s="199">
        <f>SUMIFS('SAGE IMPORT'!Q:Q,'SAGE IMPORT'!A:A,'SLAB-ROWS'!G1332,'SAGE IMPORT'!B:B,'SLAB-ROWS'!H1332,'SAGE IMPORT'!C:C,'SLAB-ROWS'!A1332)</f>
        <v>0</v>
      </c>
      <c r="L1332" s="199"/>
      <c r="M1332" s="205">
        <f>SUMIFS('SAGE IMPORT'!E:E,'SAGE IMPORT'!A:A,'SLAB-ROWS'!G1332,'SAGE IMPORT'!B:B,'SLAB-ROWS'!H1332,'SAGE IMPORT'!C:C,'SLAB-ROWS'!A1332)</f>
        <v>0</v>
      </c>
      <c r="N1332" s="199"/>
    </row>
    <row r="1333" spans="1:14" x14ac:dyDescent="0.2">
      <c r="A1333" s="183" t="s">
        <v>23</v>
      </c>
      <c r="B1333" s="184" t="s">
        <v>105</v>
      </c>
      <c r="C1333" s="184"/>
      <c r="D1333" s="185" t="str">
        <f t="shared" si="120"/>
        <v>****</v>
      </c>
      <c r="E1333" s="185">
        <f t="shared" si="121"/>
        <v>0</v>
      </c>
      <c r="F1333" s="185"/>
      <c r="G1333" s="185">
        <f t="shared" si="122"/>
        <v>0</v>
      </c>
      <c r="H1333" s="186">
        <f t="shared" si="123"/>
        <v>0</v>
      </c>
      <c r="I1333" s="197">
        <f>SUMIFS('SAGE IMPORT'!Y:Y,'SAGE IMPORT'!A:A,'SLAB-ROWS'!G1333,'SAGE IMPORT'!B:B,'SLAB-ROWS'!H1333,'SAGE IMPORT'!C:C,'SLAB-ROWS'!A1333)</f>
        <v>0</v>
      </c>
      <c r="J1333" s="198">
        <f>SUMIFS('SAGE IMPORT'!K:K,'SAGE IMPORT'!A:A,'SLAB-ROWS'!G1333,'SAGE IMPORT'!B:B,'SLAB-ROWS'!H1333,'SAGE IMPORT'!C:C,'SLAB-ROWS'!A1333)</f>
        <v>0</v>
      </c>
      <c r="K1333" s="199">
        <f>SUMIFS('SAGE IMPORT'!Q:Q,'SAGE IMPORT'!A:A,'SLAB-ROWS'!G1333,'SAGE IMPORT'!B:B,'SLAB-ROWS'!H1333,'SAGE IMPORT'!C:C,'SLAB-ROWS'!A1333)</f>
        <v>0</v>
      </c>
      <c r="L1333" s="199" t="s">
        <v>354</v>
      </c>
      <c r="M1333" s="205">
        <f>SUMIFS('SAGE IMPORT'!E:E,'SAGE IMPORT'!A:A,'SLAB-ROWS'!G1333,'SAGE IMPORT'!B:B,'SLAB-ROWS'!H1333,'SAGE IMPORT'!C:C,'SLAB-ROWS'!A1333)</f>
        <v>0</v>
      </c>
      <c r="N1333" s="199" t="s">
        <v>354</v>
      </c>
    </row>
    <row r="1334" spans="1:14" x14ac:dyDescent="0.2">
      <c r="A1334" s="183" t="s">
        <v>100</v>
      </c>
      <c r="B1334" s="184" t="s">
        <v>106</v>
      </c>
      <c r="C1334" s="184"/>
      <c r="D1334" s="185" t="str">
        <f t="shared" si="120"/>
        <v>****</v>
      </c>
      <c r="E1334" s="185">
        <f t="shared" si="121"/>
        <v>0</v>
      </c>
      <c r="F1334" s="185"/>
      <c r="G1334" s="185">
        <f t="shared" si="122"/>
        <v>0</v>
      </c>
      <c r="H1334" s="186">
        <f t="shared" si="123"/>
        <v>0</v>
      </c>
      <c r="I1334" s="197">
        <f>SUMIFS('SAGE IMPORT'!Y:Y,'SAGE IMPORT'!A:A,'SLAB-ROWS'!G1334,'SAGE IMPORT'!B:B,'SLAB-ROWS'!H1334,'SAGE IMPORT'!C:C,'SLAB-ROWS'!A1334)</f>
        <v>0</v>
      </c>
      <c r="J1334" s="198">
        <f>SUMIFS('SAGE IMPORT'!K:K,'SAGE IMPORT'!A:A,'SLAB-ROWS'!G1334,'SAGE IMPORT'!B:B,'SLAB-ROWS'!H1334,'SAGE IMPORT'!C:C,'SLAB-ROWS'!A1334)</f>
        <v>0</v>
      </c>
      <c r="K1334" s="199">
        <f>SUMIFS('SAGE IMPORT'!Q:Q,'SAGE IMPORT'!A:A,'SLAB-ROWS'!G1334,'SAGE IMPORT'!B:B,'SLAB-ROWS'!H1334,'SAGE IMPORT'!C:C,'SLAB-ROWS'!A1334)</f>
        <v>0</v>
      </c>
      <c r="L1334" s="199" t="s">
        <v>354</v>
      </c>
      <c r="M1334" s="205">
        <f>SUMIFS('SAGE IMPORT'!E:E,'SAGE IMPORT'!A:A,'SLAB-ROWS'!G1334,'SAGE IMPORT'!B:B,'SLAB-ROWS'!H1334,'SAGE IMPORT'!C:C,'SLAB-ROWS'!A1334)</f>
        <v>0</v>
      </c>
      <c r="N1334" s="199" t="s">
        <v>354</v>
      </c>
    </row>
    <row r="1335" spans="1:14" x14ac:dyDescent="0.2">
      <c r="A1335" s="183" t="s">
        <v>101</v>
      </c>
      <c r="B1335" s="184" t="s">
        <v>107</v>
      </c>
      <c r="C1335" s="184"/>
      <c r="D1335" s="185" t="str">
        <f t="shared" si="120"/>
        <v>****</v>
      </c>
      <c r="E1335" s="185">
        <f t="shared" si="121"/>
        <v>0</v>
      </c>
      <c r="F1335" s="185"/>
      <c r="G1335" s="185">
        <f t="shared" si="122"/>
        <v>0</v>
      </c>
      <c r="H1335" s="186">
        <f t="shared" si="123"/>
        <v>0</v>
      </c>
      <c r="I1335" s="197">
        <f>SUMIFS('SAGE IMPORT'!Y:Y,'SAGE IMPORT'!A:A,'SLAB-ROWS'!G1335,'SAGE IMPORT'!B:B,'SLAB-ROWS'!H1335,'SAGE IMPORT'!C:C,'SLAB-ROWS'!A1335)</f>
        <v>0</v>
      </c>
      <c r="J1335" s="198">
        <f>SUMIFS('SAGE IMPORT'!K:K,'SAGE IMPORT'!A:A,'SLAB-ROWS'!G1335,'SAGE IMPORT'!B:B,'SLAB-ROWS'!H1335,'SAGE IMPORT'!C:C,'SLAB-ROWS'!A1335)</f>
        <v>0</v>
      </c>
      <c r="K1335" s="199">
        <f>SUMIFS('SAGE IMPORT'!Q:Q,'SAGE IMPORT'!A:A,'SLAB-ROWS'!G1335,'SAGE IMPORT'!B:B,'SLAB-ROWS'!H1335,'SAGE IMPORT'!C:C,'SLAB-ROWS'!A1335)</f>
        <v>0</v>
      </c>
      <c r="L1335" s="199" t="s">
        <v>354</v>
      </c>
      <c r="M1335" s="205">
        <f>SUMIFS('SAGE IMPORT'!E:E,'SAGE IMPORT'!A:A,'SLAB-ROWS'!G1335,'SAGE IMPORT'!B:B,'SLAB-ROWS'!H1335,'SAGE IMPORT'!C:C,'SLAB-ROWS'!A1335)</f>
        <v>0</v>
      </c>
      <c r="N1335" s="199" t="s">
        <v>354</v>
      </c>
    </row>
    <row r="1336" spans="1:14" x14ac:dyDescent="0.2">
      <c r="A1336" s="183" t="s">
        <v>102</v>
      </c>
      <c r="B1336" s="184" t="s">
        <v>108</v>
      </c>
      <c r="C1336" s="184"/>
      <c r="D1336" s="185" t="str">
        <f t="shared" si="120"/>
        <v>****</v>
      </c>
      <c r="E1336" s="185">
        <f t="shared" si="121"/>
        <v>0</v>
      </c>
      <c r="F1336" s="185"/>
      <c r="G1336" s="185">
        <f t="shared" si="122"/>
        <v>0</v>
      </c>
      <c r="H1336" s="186">
        <f t="shared" si="123"/>
        <v>0</v>
      </c>
      <c r="I1336" s="197">
        <f>SUMIFS('SAGE IMPORT'!Y:Y,'SAGE IMPORT'!A:A,'SLAB-ROWS'!G1336,'SAGE IMPORT'!B:B,'SLAB-ROWS'!H1336,'SAGE IMPORT'!C:C,'SLAB-ROWS'!A1336)</f>
        <v>0</v>
      </c>
      <c r="J1336" s="198">
        <f>SUMIFS('SAGE IMPORT'!K:K,'SAGE IMPORT'!A:A,'SLAB-ROWS'!G1336,'SAGE IMPORT'!B:B,'SLAB-ROWS'!H1336,'SAGE IMPORT'!C:C,'SLAB-ROWS'!A1336)</f>
        <v>0</v>
      </c>
      <c r="K1336" s="199">
        <f>SUMIFS('SAGE IMPORT'!Q:Q,'SAGE IMPORT'!A:A,'SLAB-ROWS'!G1336,'SAGE IMPORT'!B:B,'SLAB-ROWS'!H1336,'SAGE IMPORT'!C:C,'SLAB-ROWS'!A1336)</f>
        <v>0</v>
      </c>
      <c r="L1336" s="199" t="s">
        <v>395</v>
      </c>
      <c r="M1336" s="205">
        <f>SUMIFS('SAGE IMPORT'!E:E,'SAGE IMPORT'!A:A,'SLAB-ROWS'!G1336,'SAGE IMPORT'!B:B,'SLAB-ROWS'!H1336,'SAGE IMPORT'!C:C,'SLAB-ROWS'!A1336)</f>
        <v>0</v>
      </c>
      <c r="N1336" s="199" t="s">
        <v>395</v>
      </c>
    </row>
    <row r="1337" spans="1:14" x14ac:dyDescent="0.2">
      <c r="A1337" s="183" t="s">
        <v>103</v>
      </c>
      <c r="B1337" s="184" t="s">
        <v>110</v>
      </c>
      <c r="C1337" s="184"/>
      <c r="D1337" s="185" t="str">
        <f t="shared" si="120"/>
        <v>****</v>
      </c>
      <c r="E1337" s="185">
        <f t="shared" si="121"/>
        <v>0</v>
      </c>
      <c r="F1337" s="185"/>
      <c r="G1337" s="185">
        <f t="shared" si="122"/>
        <v>0</v>
      </c>
      <c r="H1337" s="186">
        <f t="shared" si="123"/>
        <v>0</v>
      </c>
      <c r="I1337" s="197">
        <f>SUMIFS('SAGE IMPORT'!Y:Y,'SAGE IMPORT'!A:A,'SLAB-ROWS'!G1337,'SAGE IMPORT'!B:B,'SLAB-ROWS'!H1337,'SAGE IMPORT'!C:C,'SLAB-ROWS'!A1337)</f>
        <v>0</v>
      </c>
      <c r="J1337" s="198">
        <f>SUMIFS('SAGE IMPORT'!K:K,'SAGE IMPORT'!A:A,'SLAB-ROWS'!G1337,'SAGE IMPORT'!B:B,'SLAB-ROWS'!H1337,'SAGE IMPORT'!C:C,'SLAB-ROWS'!A1337)</f>
        <v>0</v>
      </c>
      <c r="K1337" s="199">
        <f>SUMIFS('SAGE IMPORT'!Q:Q,'SAGE IMPORT'!A:A,'SLAB-ROWS'!G1337,'SAGE IMPORT'!B:B,'SLAB-ROWS'!H1337,'SAGE IMPORT'!C:C,'SLAB-ROWS'!A1337)</f>
        <v>0</v>
      </c>
      <c r="L1337" s="199" t="s">
        <v>395</v>
      </c>
      <c r="M1337" s="205">
        <f>SUMIFS('SAGE IMPORT'!E:E,'SAGE IMPORT'!A:A,'SLAB-ROWS'!G1337,'SAGE IMPORT'!B:B,'SLAB-ROWS'!H1337,'SAGE IMPORT'!C:C,'SLAB-ROWS'!A1337)</f>
        <v>0</v>
      </c>
      <c r="N1337" s="199" t="s">
        <v>395</v>
      </c>
    </row>
    <row r="1338" spans="1:14" x14ac:dyDescent="0.2">
      <c r="A1338" s="183" t="s">
        <v>104</v>
      </c>
      <c r="B1338" s="184" t="s">
        <v>109</v>
      </c>
      <c r="C1338" s="184"/>
      <c r="D1338" s="185" t="str">
        <f t="shared" si="120"/>
        <v>****</v>
      </c>
      <c r="E1338" s="185">
        <f t="shared" si="121"/>
        <v>0</v>
      </c>
      <c r="F1338" s="185"/>
      <c r="G1338" s="185">
        <f t="shared" si="122"/>
        <v>0</v>
      </c>
      <c r="H1338" s="186">
        <f t="shared" si="123"/>
        <v>0</v>
      </c>
      <c r="I1338" s="197">
        <f>SUMIFS('SAGE IMPORT'!Y:Y,'SAGE IMPORT'!A:A,'SLAB-ROWS'!G1338,'SAGE IMPORT'!B:B,'SLAB-ROWS'!H1338,'SAGE IMPORT'!C:C,'SLAB-ROWS'!A1338)</f>
        <v>0</v>
      </c>
      <c r="J1338" s="198">
        <f>SUMIFS('SAGE IMPORT'!K:K,'SAGE IMPORT'!A:A,'SLAB-ROWS'!G1338,'SAGE IMPORT'!B:B,'SLAB-ROWS'!H1338,'SAGE IMPORT'!C:C,'SLAB-ROWS'!A1338)</f>
        <v>0</v>
      </c>
      <c r="K1338" s="199">
        <f>SUMIFS('SAGE IMPORT'!Q:Q,'SAGE IMPORT'!A:A,'SLAB-ROWS'!G1338,'SAGE IMPORT'!B:B,'SLAB-ROWS'!H1338,'SAGE IMPORT'!C:C,'SLAB-ROWS'!A1338)</f>
        <v>0</v>
      </c>
      <c r="L1338" s="199" t="s">
        <v>354</v>
      </c>
      <c r="M1338" s="205">
        <f>SUMIFS('SAGE IMPORT'!E:E,'SAGE IMPORT'!A:A,'SLAB-ROWS'!G1338,'SAGE IMPORT'!B:B,'SLAB-ROWS'!H1338,'SAGE IMPORT'!C:C,'SLAB-ROWS'!A1338)</f>
        <v>0</v>
      </c>
      <c r="N1338" s="199" t="s">
        <v>354</v>
      </c>
    </row>
    <row r="1339" spans="1:14" x14ac:dyDescent="0.2">
      <c r="A1339" s="183"/>
      <c r="B1339" s="184"/>
      <c r="C1339" s="184"/>
      <c r="D1339" s="185" t="str">
        <f t="shared" si="120"/>
        <v>****</v>
      </c>
      <c r="E1339" s="185">
        <f t="shared" si="121"/>
        <v>0</v>
      </c>
      <c r="F1339" s="185"/>
      <c r="G1339" s="185">
        <f t="shared" si="122"/>
        <v>0</v>
      </c>
      <c r="H1339" s="186">
        <f t="shared" si="123"/>
        <v>0</v>
      </c>
      <c r="I1339" s="197">
        <f>SUMIFS('SAGE IMPORT'!Y:Y,'SAGE IMPORT'!A:A,'SLAB-ROWS'!G1339,'SAGE IMPORT'!B:B,'SLAB-ROWS'!H1339,'SAGE IMPORT'!C:C,'SLAB-ROWS'!A1339)</f>
        <v>0</v>
      </c>
      <c r="J1339" s="198">
        <f>SUMIFS('SAGE IMPORT'!K:K,'SAGE IMPORT'!A:A,'SLAB-ROWS'!G1339,'SAGE IMPORT'!B:B,'SLAB-ROWS'!H1339,'SAGE IMPORT'!C:C,'SLAB-ROWS'!A1339)</f>
        <v>0</v>
      </c>
      <c r="K1339" s="199">
        <f>SUMIFS('SAGE IMPORT'!Q:Q,'SAGE IMPORT'!A:A,'SLAB-ROWS'!G1339,'SAGE IMPORT'!B:B,'SLAB-ROWS'!H1339,'SAGE IMPORT'!C:C,'SLAB-ROWS'!A1339)</f>
        <v>0</v>
      </c>
      <c r="L1339" s="199"/>
      <c r="M1339" s="205">
        <f>SUMIFS('SAGE IMPORT'!E:E,'SAGE IMPORT'!A:A,'SLAB-ROWS'!G1339,'SAGE IMPORT'!B:B,'SLAB-ROWS'!H1339,'SAGE IMPORT'!C:C,'SLAB-ROWS'!A1339)</f>
        <v>0</v>
      </c>
      <c r="N1339" s="199"/>
    </row>
    <row r="1340" spans="1:14" x14ac:dyDescent="0.2">
      <c r="A1340" s="183" t="s">
        <v>24</v>
      </c>
      <c r="B1340" s="184" t="s">
        <v>68</v>
      </c>
      <c r="C1340" s="184"/>
      <c r="D1340" s="185" t="str">
        <f t="shared" si="120"/>
        <v>****</v>
      </c>
      <c r="E1340" s="185">
        <f t="shared" si="121"/>
        <v>0</v>
      </c>
      <c r="F1340" s="185"/>
      <c r="G1340" s="185">
        <f t="shared" si="122"/>
        <v>0</v>
      </c>
      <c r="H1340" s="186">
        <f t="shared" si="123"/>
        <v>0</v>
      </c>
      <c r="I1340" s="197">
        <f>SUMIFS('SAGE IMPORT'!Y:Y,'SAGE IMPORT'!A:A,'SLAB-ROWS'!G1340,'SAGE IMPORT'!B:B,'SLAB-ROWS'!H1340,'SAGE IMPORT'!C:C,'SLAB-ROWS'!A1340)</f>
        <v>0</v>
      </c>
      <c r="J1340" s="198">
        <f>SUMIFS('SAGE IMPORT'!K:K,'SAGE IMPORT'!A:A,'SLAB-ROWS'!G1340,'SAGE IMPORT'!B:B,'SLAB-ROWS'!H1340,'SAGE IMPORT'!C:C,'SLAB-ROWS'!A1340)</f>
        <v>0</v>
      </c>
      <c r="K1340" s="199">
        <f>SUMIFS('SAGE IMPORT'!Q:Q,'SAGE IMPORT'!A:A,'SLAB-ROWS'!G1340,'SAGE IMPORT'!B:B,'SLAB-ROWS'!H1340,'SAGE IMPORT'!C:C,'SLAB-ROWS'!A1340)</f>
        <v>0</v>
      </c>
      <c r="L1340" s="199" t="s">
        <v>392</v>
      </c>
      <c r="M1340" s="205">
        <f>SUMIFS('SAGE IMPORT'!E:E,'SAGE IMPORT'!A:A,'SLAB-ROWS'!G1340,'SAGE IMPORT'!B:B,'SLAB-ROWS'!H1340,'SAGE IMPORT'!C:C,'SLAB-ROWS'!A1340)</f>
        <v>0</v>
      </c>
      <c r="N1340" s="199" t="s">
        <v>392</v>
      </c>
    </row>
    <row r="1341" spans="1:14" x14ac:dyDescent="0.2">
      <c r="A1341" s="183" t="s">
        <v>93</v>
      </c>
      <c r="B1341" s="184" t="s">
        <v>86</v>
      </c>
      <c r="C1341" s="184"/>
      <c r="D1341" s="185" t="str">
        <f t="shared" si="120"/>
        <v>****</v>
      </c>
      <c r="E1341" s="185">
        <f t="shared" si="121"/>
        <v>0</v>
      </c>
      <c r="F1341" s="185"/>
      <c r="G1341" s="185">
        <f t="shared" si="122"/>
        <v>0</v>
      </c>
      <c r="H1341" s="186">
        <f t="shared" si="123"/>
        <v>0</v>
      </c>
      <c r="I1341" s="197">
        <f>SUMIFS('SAGE IMPORT'!Y:Y,'SAGE IMPORT'!A:A,'SLAB-ROWS'!G1341,'SAGE IMPORT'!B:B,'SLAB-ROWS'!H1341,'SAGE IMPORT'!C:C,'SLAB-ROWS'!A1341)</f>
        <v>0</v>
      </c>
      <c r="J1341" s="198">
        <f>SUMIFS('SAGE IMPORT'!K:K,'SAGE IMPORT'!A:A,'SLAB-ROWS'!G1341,'SAGE IMPORT'!B:B,'SLAB-ROWS'!H1341,'SAGE IMPORT'!C:C,'SLAB-ROWS'!A1341)</f>
        <v>0</v>
      </c>
      <c r="K1341" s="199">
        <f>SUMIFS('SAGE IMPORT'!Q:Q,'SAGE IMPORT'!A:A,'SLAB-ROWS'!G1341,'SAGE IMPORT'!B:B,'SLAB-ROWS'!H1341,'SAGE IMPORT'!C:C,'SLAB-ROWS'!A1341)</f>
        <v>0</v>
      </c>
      <c r="L1341" s="199" t="s">
        <v>392</v>
      </c>
      <c r="M1341" s="205">
        <f>SUMIFS('SAGE IMPORT'!E:E,'SAGE IMPORT'!A:A,'SLAB-ROWS'!G1341,'SAGE IMPORT'!B:B,'SLAB-ROWS'!H1341,'SAGE IMPORT'!C:C,'SLAB-ROWS'!A1341)</f>
        <v>0</v>
      </c>
      <c r="N1341" s="199" t="s">
        <v>392</v>
      </c>
    </row>
    <row r="1342" spans="1:14" x14ac:dyDescent="0.2">
      <c r="A1342" s="183" t="s">
        <v>94</v>
      </c>
      <c r="B1342" s="184" t="s">
        <v>87</v>
      </c>
      <c r="C1342" s="184"/>
      <c r="D1342" s="185" t="str">
        <f t="shared" si="120"/>
        <v>****</v>
      </c>
      <c r="E1342" s="185">
        <f t="shared" si="121"/>
        <v>0</v>
      </c>
      <c r="F1342" s="185"/>
      <c r="G1342" s="185">
        <f t="shared" si="122"/>
        <v>0</v>
      </c>
      <c r="H1342" s="186">
        <f t="shared" si="123"/>
        <v>0</v>
      </c>
      <c r="I1342" s="197">
        <f>SUMIFS('SAGE IMPORT'!Y:Y,'SAGE IMPORT'!A:A,'SLAB-ROWS'!G1342,'SAGE IMPORT'!B:B,'SLAB-ROWS'!H1342,'SAGE IMPORT'!C:C,'SLAB-ROWS'!A1342)</f>
        <v>0</v>
      </c>
      <c r="J1342" s="198">
        <f>SUMIFS('SAGE IMPORT'!K:K,'SAGE IMPORT'!A:A,'SLAB-ROWS'!G1342,'SAGE IMPORT'!B:B,'SLAB-ROWS'!H1342,'SAGE IMPORT'!C:C,'SLAB-ROWS'!A1342)</f>
        <v>0</v>
      </c>
      <c r="K1342" s="199">
        <f>SUMIFS('SAGE IMPORT'!Q:Q,'SAGE IMPORT'!A:A,'SLAB-ROWS'!G1342,'SAGE IMPORT'!B:B,'SLAB-ROWS'!H1342,'SAGE IMPORT'!C:C,'SLAB-ROWS'!A1342)</f>
        <v>0</v>
      </c>
      <c r="L1342" s="199" t="s">
        <v>392</v>
      </c>
      <c r="M1342" s="205">
        <f>SUMIFS('SAGE IMPORT'!E:E,'SAGE IMPORT'!A:A,'SLAB-ROWS'!G1342,'SAGE IMPORT'!B:B,'SLAB-ROWS'!H1342,'SAGE IMPORT'!C:C,'SLAB-ROWS'!A1342)</f>
        <v>0</v>
      </c>
      <c r="N1342" s="199" t="s">
        <v>392</v>
      </c>
    </row>
    <row r="1343" spans="1:14" x14ac:dyDescent="0.2">
      <c r="A1343" s="183" t="s">
        <v>95</v>
      </c>
      <c r="B1343" s="184" t="s">
        <v>88</v>
      </c>
      <c r="C1343" s="184"/>
      <c r="D1343" s="185" t="str">
        <f t="shared" si="120"/>
        <v>****</v>
      </c>
      <c r="E1343" s="185">
        <f t="shared" si="121"/>
        <v>0</v>
      </c>
      <c r="F1343" s="185"/>
      <c r="G1343" s="185">
        <f t="shared" si="122"/>
        <v>0</v>
      </c>
      <c r="H1343" s="186">
        <f t="shared" si="123"/>
        <v>0</v>
      </c>
      <c r="I1343" s="197">
        <f>SUMIFS('SAGE IMPORT'!Y:Y,'SAGE IMPORT'!A:A,'SLAB-ROWS'!G1343,'SAGE IMPORT'!B:B,'SLAB-ROWS'!H1343,'SAGE IMPORT'!C:C,'SLAB-ROWS'!A1343)</f>
        <v>0</v>
      </c>
      <c r="J1343" s="198">
        <f>SUMIFS('SAGE IMPORT'!K:K,'SAGE IMPORT'!A:A,'SLAB-ROWS'!G1343,'SAGE IMPORT'!B:B,'SLAB-ROWS'!H1343,'SAGE IMPORT'!C:C,'SLAB-ROWS'!A1343)</f>
        <v>0</v>
      </c>
      <c r="K1343" s="199">
        <f>SUMIFS('SAGE IMPORT'!Q:Q,'SAGE IMPORT'!A:A,'SLAB-ROWS'!G1343,'SAGE IMPORT'!B:B,'SLAB-ROWS'!H1343,'SAGE IMPORT'!C:C,'SLAB-ROWS'!A1343)</f>
        <v>0</v>
      </c>
      <c r="L1343" s="199" t="s">
        <v>393</v>
      </c>
      <c r="M1343" s="205">
        <f>SUMIFS('SAGE IMPORT'!E:E,'SAGE IMPORT'!A:A,'SLAB-ROWS'!G1343,'SAGE IMPORT'!B:B,'SLAB-ROWS'!H1343,'SAGE IMPORT'!C:C,'SLAB-ROWS'!A1343)</f>
        <v>0</v>
      </c>
      <c r="N1343" s="199" t="s">
        <v>393</v>
      </c>
    </row>
    <row r="1344" spans="1:14" x14ac:dyDescent="0.2">
      <c r="A1344" s="183" t="s">
        <v>96</v>
      </c>
      <c r="B1344" s="184" t="s">
        <v>89</v>
      </c>
      <c r="C1344" s="184"/>
      <c r="D1344" s="185" t="str">
        <f t="shared" si="120"/>
        <v>****</v>
      </c>
      <c r="E1344" s="185">
        <f t="shared" si="121"/>
        <v>0</v>
      </c>
      <c r="F1344" s="185"/>
      <c r="G1344" s="185">
        <f t="shared" si="122"/>
        <v>0</v>
      </c>
      <c r="H1344" s="186">
        <f t="shared" si="123"/>
        <v>0</v>
      </c>
      <c r="I1344" s="197">
        <f>SUMIFS('SAGE IMPORT'!Y:Y,'SAGE IMPORT'!A:A,'SLAB-ROWS'!G1344,'SAGE IMPORT'!B:B,'SLAB-ROWS'!H1344,'SAGE IMPORT'!C:C,'SLAB-ROWS'!A1344)</f>
        <v>0</v>
      </c>
      <c r="J1344" s="198">
        <f>SUMIFS('SAGE IMPORT'!K:K,'SAGE IMPORT'!A:A,'SLAB-ROWS'!G1344,'SAGE IMPORT'!B:B,'SLAB-ROWS'!H1344,'SAGE IMPORT'!C:C,'SLAB-ROWS'!A1344)</f>
        <v>0</v>
      </c>
      <c r="K1344" s="199">
        <f>SUMIFS('SAGE IMPORT'!Q:Q,'SAGE IMPORT'!A:A,'SLAB-ROWS'!G1344,'SAGE IMPORT'!B:B,'SLAB-ROWS'!H1344,'SAGE IMPORT'!C:C,'SLAB-ROWS'!A1344)</f>
        <v>0</v>
      </c>
      <c r="L1344" s="199" t="s">
        <v>396</v>
      </c>
      <c r="M1344" s="205">
        <f>SUMIFS('SAGE IMPORT'!E:E,'SAGE IMPORT'!A:A,'SLAB-ROWS'!G1344,'SAGE IMPORT'!B:B,'SLAB-ROWS'!H1344,'SAGE IMPORT'!C:C,'SLAB-ROWS'!A1344)</f>
        <v>0</v>
      </c>
      <c r="N1344" s="199" t="s">
        <v>396</v>
      </c>
    </row>
    <row r="1345" spans="1:14" x14ac:dyDescent="0.2">
      <c r="A1345" s="183" t="s">
        <v>97</v>
      </c>
      <c r="B1345" s="184" t="s">
        <v>90</v>
      </c>
      <c r="C1345" s="184"/>
      <c r="D1345" s="185" t="str">
        <f t="shared" si="120"/>
        <v>****</v>
      </c>
      <c r="E1345" s="185">
        <f t="shared" si="121"/>
        <v>0</v>
      </c>
      <c r="F1345" s="185"/>
      <c r="G1345" s="185">
        <f t="shared" si="122"/>
        <v>0</v>
      </c>
      <c r="H1345" s="186">
        <f t="shared" si="123"/>
        <v>0</v>
      </c>
      <c r="I1345" s="197">
        <f>SUMIFS('SAGE IMPORT'!Y:Y,'SAGE IMPORT'!A:A,'SLAB-ROWS'!G1345,'SAGE IMPORT'!B:B,'SLAB-ROWS'!H1345,'SAGE IMPORT'!C:C,'SLAB-ROWS'!A1345)</f>
        <v>0</v>
      </c>
      <c r="J1345" s="198">
        <f>SUMIFS('SAGE IMPORT'!K:K,'SAGE IMPORT'!A:A,'SLAB-ROWS'!G1345,'SAGE IMPORT'!B:B,'SLAB-ROWS'!H1345,'SAGE IMPORT'!C:C,'SLAB-ROWS'!A1345)</f>
        <v>0</v>
      </c>
      <c r="K1345" s="199">
        <f>SUMIFS('SAGE IMPORT'!Q:Q,'SAGE IMPORT'!A:A,'SLAB-ROWS'!G1345,'SAGE IMPORT'!B:B,'SLAB-ROWS'!H1345,'SAGE IMPORT'!C:C,'SLAB-ROWS'!A1345)</f>
        <v>0</v>
      </c>
      <c r="L1345" s="199" t="s">
        <v>396</v>
      </c>
      <c r="M1345" s="205">
        <f>SUMIFS('SAGE IMPORT'!E:E,'SAGE IMPORT'!A:A,'SLAB-ROWS'!G1345,'SAGE IMPORT'!B:B,'SLAB-ROWS'!H1345,'SAGE IMPORT'!C:C,'SLAB-ROWS'!A1345)</f>
        <v>0</v>
      </c>
      <c r="N1345" s="199" t="s">
        <v>396</v>
      </c>
    </row>
    <row r="1346" spans="1:14" x14ac:dyDescent="0.2">
      <c r="A1346" s="183" t="s">
        <v>98</v>
      </c>
      <c r="B1346" s="184" t="s">
        <v>91</v>
      </c>
      <c r="C1346" s="184"/>
      <c r="D1346" s="185" t="str">
        <f t="shared" si="120"/>
        <v>****</v>
      </c>
      <c r="E1346" s="185">
        <f t="shared" si="121"/>
        <v>0</v>
      </c>
      <c r="F1346" s="185"/>
      <c r="G1346" s="185">
        <f t="shared" si="122"/>
        <v>0</v>
      </c>
      <c r="H1346" s="186">
        <f t="shared" si="123"/>
        <v>0</v>
      </c>
      <c r="I1346" s="197">
        <f>SUMIFS('SAGE IMPORT'!Y:Y,'SAGE IMPORT'!A:A,'SLAB-ROWS'!G1346,'SAGE IMPORT'!B:B,'SLAB-ROWS'!H1346,'SAGE IMPORT'!C:C,'SLAB-ROWS'!A1346)</f>
        <v>0</v>
      </c>
      <c r="J1346" s="198">
        <f>SUMIFS('SAGE IMPORT'!K:K,'SAGE IMPORT'!A:A,'SLAB-ROWS'!G1346,'SAGE IMPORT'!B:B,'SLAB-ROWS'!H1346,'SAGE IMPORT'!C:C,'SLAB-ROWS'!A1346)</f>
        <v>0</v>
      </c>
      <c r="K1346" s="199">
        <f>SUMIFS('SAGE IMPORT'!Q:Q,'SAGE IMPORT'!A:A,'SLAB-ROWS'!G1346,'SAGE IMPORT'!B:B,'SLAB-ROWS'!H1346,'SAGE IMPORT'!C:C,'SLAB-ROWS'!A1346)</f>
        <v>0</v>
      </c>
      <c r="L1346" s="199" t="s">
        <v>393</v>
      </c>
      <c r="M1346" s="205">
        <f>SUMIFS('SAGE IMPORT'!E:E,'SAGE IMPORT'!A:A,'SLAB-ROWS'!G1346,'SAGE IMPORT'!B:B,'SLAB-ROWS'!H1346,'SAGE IMPORT'!C:C,'SLAB-ROWS'!A1346)</f>
        <v>0</v>
      </c>
      <c r="N1346" s="199" t="s">
        <v>393</v>
      </c>
    </row>
    <row r="1347" spans="1:14" x14ac:dyDescent="0.2">
      <c r="A1347" s="183" t="s">
        <v>99</v>
      </c>
      <c r="B1347" s="184" t="s">
        <v>92</v>
      </c>
      <c r="C1347" s="184"/>
      <c r="D1347" s="185" t="str">
        <f t="shared" si="120"/>
        <v>****</v>
      </c>
      <c r="E1347" s="185">
        <f t="shared" si="121"/>
        <v>0</v>
      </c>
      <c r="F1347" s="185"/>
      <c r="G1347" s="185">
        <f t="shared" si="122"/>
        <v>0</v>
      </c>
      <c r="H1347" s="186">
        <f t="shared" si="123"/>
        <v>0</v>
      </c>
      <c r="I1347" s="197">
        <f>SUMIFS('SAGE IMPORT'!Y:Y,'SAGE IMPORT'!A:A,'SLAB-ROWS'!G1347,'SAGE IMPORT'!B:B,'SLAB-ROWS'!H1347,'SAGE IMPORT'!C:C,'SLAB-ROWS'!A1347)</f>
        <v>0</v>
      </c>
      <c r="J1347" s="198">
        <f>SUMIFS('SAGE IMPORT'!K:K,'SAGE IMPORT'!A:A,'SLAB-ROWS'!G1347,'SAGE IMPORT'!B:B,'SLAB-ROWS'!H1347,'SAGE IMPORT'!C:C,'SLAB-ROWS'!A1347)</f>
        <v>0</v>
      </c>
      <c r="K1347" s="199">
        <f>SUMIFS('SAGE IMPORT'!Q:Q,'SAGE IMPORT'!A:A,'SLAB-ROWS'!G1347,'SAGE IMPORT'!B:B,'SLAB-ROWS'!H1347,'SAGE IMPORT'!C:C,'SLAB-ROWS'!A1347)</f>
        <v>0</v>
      </c>
      <c r="L1347" s="199" t="s">
        <v>393</v>
      </c>
      <c r="M1347" s="205">
        <f>SUMIFS('SAGE IMPORT'!E:E,'SAGE IMPORT'!A:A,'SLAB-ROWS'!G1347,'SAGE IMPORT'!B:B,'SLAB-ROWS'!H1347,'SAGE IMPORT'!C:C,'SLAB-ROWS'!A1347)</f>
        <v>0</v>
      </c>
      <c r="N1347" s="199" t="s">
        <v>393</v>
      </c>
    </row>
    <row r="1348" spans="1:14" x14ac:dyDescent="0.2">
      <c r="A1348" s="183" t="s">
        <v>25</v>
      </c>
      <c r="B1348" s="184" t="s">
        <v>59</v>
      </c>
      <c r="C1348" s="184"/>
      <c r="D1348" s="185" t="str">
        <f t="shared" si="120"/>
        <v>****</v>
      </c>
      <c r="E1348" s="185">
        <f t="shared" si="121"/>
        <v>0</v>
      </c>
      <c r="F1348" s="185"/>
      <c r="G1348" s="185">
        <f t="shared" si="122"/>
        <v>0</v>
      </c>
      <c r="H1348" s="186">
        <f t="shared" si="123"/>
        <v>0</v>
      </c>
      <c r="I1348" s="197">
        <f>SUMIFS('SAGE IMPORT'!Y:Y,'SAGE IMPORT'!A:A,'SLAB-ROWS'!G1348,'SAGE IMPORT'!B:B,'SLAB-ROWS'!H1348,'SAGE IMPORT'!C:C,'SLAB-ROWS'!A1348)</f>
        <v>0</v>
      </c>
      <c r="J1348" s="198">
        <f>SUMIFS('SAGE IMPORT'!K:K,'SAGE IMPORT'!A:A,'SLAB-ROWS'!G1348,'SAGE IMPORT'!B:B,'SLAB-ROWS'!H1348,'SAGE IMPORT'!C:C,'SLAB-ROWS'!A1348)</f>
        <v>0</v>
      </c>
      <c r="K1348" s="199">
        <f>SUMIFS('SAGE IMPORT'!Q:Q,'SAGE IMPORT'!A:A,'SLAB-ROWS'!G1348,'SAGE IMPORT'!B:B,'SLAB-ROWS'!H1348,'SAGE IMPORT'!C:C,'SLAB-ROWS'!A1348)</f>
        <v>0</v>
      </c>
      <c r="L1348" s="199" t="s">
        <v>397</v>
      </c>
      <c r="M1348" s="205">
        <f>SUMIFS('SAGE IMPORT'!E:E,'SAGE IMPORT'!A:A,'SLAB-ROWS'!G1348,'SAGE IMPORT'!B:B,'SLAB-ROWS'!H1348,'SAGE IMPORT'!C:C,'SLAB-ROWS'!A1348)</f>
        <v>0</v>
      </c>
      <c r="N1348" s="199" t="s">
        <v>397</v>
      </c>
    </row>
    <row r="1349" spans="1:14" x14ac:dyDescent="0.2">
      <c r="A1349" s="183" t="s">
        <v>26</v>
      </c>
      <c r="B1349" s="184" t="s">
        <v>60</v>
      </c>
      <c r="C1349" s="184"/>
      <c r="D1349" s="185" t="str">
        <f t="shared" si="120"/>
        <v>****</v>
      </c>
      <c r="E1349" s="185">
        <f t="shared" si="121"/>
        <v>0</v>
      </c>
      <c r="F1349" s="185"/>
      <c r="G1349" s="185">
        <f t="shared" si="122"/>
        <v>0</v>
      </c>
      <c r="H1349" s="186">
        <f t="shared" si="123"/>
        <v>0</v>
      </c>
      <c r="I1349" s="197">
        <f>SUMIFS('SAGE IMPORT'!Y:Y,'SAGE IMPORT'!A:A,'SLAB-ROWS'!G1349,'SAGE IMPORT'!B:B,'SLAB-ROWS'!H1349,'SAGE IMPORT'!C:C,'SLAB-ROWS'!A1349)</f>
        <v>0</v>
      </c>
      <c r="J1349" s="198">
        <f>SUMIFS('SAGE IMPORT'!K:K,'SAGE IMPORT'!A:A,'SLAB-ROWS'!G1349,'SAGE IMPORT'!B:B,'SLAB-ROWS'!H1349,'SAGE IMPORT'!C:C,'SLAB-ROWS'!A1349)</f>
        <v>0</v>
      </c>
      <c r="K1349" s="199">
        <f>SUMIFS('SAGE IMPORT'!Q:Q,'SAGE IMPORT'!A:A,'SLAB-ROWS'!G1349,'SAGE IMPORT'!B:B,'SLAB-ROWS'!H1349,'SAGE IMPORT'!C:C,'SLAB-ROWS'!A1349)</f>
        <v>0</v>
      </c>
      <c r="L1349" s="199" t="s">
        <v>354</v>
      </c>
      <c r="M1349" s="205">
        <f>SUMIFS('SAGE IMPORT'!E:E,'SAGE IMPORT'!A:A,'SLAB-ROWS'!G1349,'SAGE IMPORT'!B:B,'SLAB-ROWS'!H1349,'SAGE IMPORT'!C:C,'SLAB-ROWS'!A1349)</f>
        <v>0</v>
      </c>
      <c r="N1349" s="199" t="s">
        <v>354</v>
      </c>
    </row>
    <row r="1350" spans="1:14" x14ac:dyDescent="0.2">
      <c r="A1350" s="183"/>
      <c r="B1350" s="184"/>
      <c r="C1350" s="184"/>
      <c r="D1350" s="185" t="str">
        <f t="shared" si="120"/>
        <v>****</v>
      </c>
      <c r="E1350" s="185">
        <f t="shared" si="121"/>
        <v>0</v>
      </c>
      <c r="F1350" s="185"/>
      <c r="G1350" s="185">
        <f t="shared" si="122"/>
        <v>0</v>
      </c>
      <c r="H1350" s="186">
        <f t="shared" si="123"/>
        <v>0</v>
      </c>
      <c r="I1350" s="197">
        <f>SUMIFS('SAGE IMPORT'!Y:Y,'SAGE IMPORT'!A:A,'SLAB-ROWS'!G1350,'SAGE IMPORT'!B:B,'SLAB-ROWS'!H1350,'SAGE IMPORT'!C:C,'SLAB-ROWS'!A1350)</f>
        <v>0</v>
      </c>
      <c r="J1350" s="198">
        <f>SUMIFS('SAGE IMPORT'!K:K,'SAGE IMPORT'!A:A,'SLAB-ROWS'!G1350,'SAGE IMPORT'!B:B,'SLAB-ROWS'!H1350,'SAGE IMPORT'!C:C,'SLAB-ROWS'!A1350)</f>
        <v>0</v>
      </c>
      <c r="K1350" s="199">
        <f>SUMIFS('SAGE IMPORT'!Q:Q,'SAGE IMPORT'!A:A,'SLAB-ROWS'!G1350,'SAGE IMPORT'!B:B,'SLAB-ROWS'!H1350,'SAGE IMPORT'!C:C,'SLAB-ROWS'!A1350)</f>
        <v>0</v>
      </c>
      <c r="L1350" s="199"/>
      <c r="M1350" s="205">
        <f>SUMIFS('SAGE IMPORT'!E:E,'SAGE IMPORT'!A:A,'SLAB-ROWS'!G1350,'SAGE IMPORT'!B:B,'SLAB-ROWS'!H1350,'SAGE IMPORT'!C:C,'SLAB-ROWS'!A1350)</f>
        <v>0</v>
      </c>
      <c r="N1350" s="199"/>
    </row>
    <row r="1351" spans="1:14" x14ac:dyDescent="0.2">
      <c r="A1351" s="183" t="s">
        <v>27</v>
      </c>
      <c r="B1351" s="184" t="s">
        <v>28</v>
      </c>
      <c r="C1351" s="184"/>
      <c r="D1351" s="185" t="str">
        <f t="shared" si="120"/>
        <v>****</v>
      </c>
      <c r="E1351" s="185">
        <f t="shared" si="121"/>
        <v>0</v>
      </c>
      <c r="F1351" s="185"/>
      <c r="G1351" s="185">
        <f t="shared" si="122"/>
        <v>0</v>
      </c>
      <c r="H1351" s="186">
        <f t="shared" si="123"/>
        <v>0</v>
      </c>
      <c r="I1351" s="197">
        <f>SUMIFS('SAGE IMPORT'!Y:Y,'SAGE IMPORT'!A:A,'SLAB-ROWS'!G1351,'SAGE IMPORT'!B:B,'SLAB-ROWS'!H1351,'SAGE IMPORT'!C:C,'SLAB-ROWS'!A1351)</f>
        <v>0</v>
      </c>
      <c r="J1351" s="198">
        <f>SUMIFS('SAGE IMPORT'!K:K,'SAGE IMPORT'!A:A,'SLAB-ROWS'!G1351,'SAGE IMPORT'!B:B,'SLAB-ROWS'!H1351,'SAGE IMPORT'!C:C,'SLAB-ROWS'!A1351)</f>
        <v>0</v>
      </c>
      <c r="K1351" s="199">
        <f>SUMIFS('SAGE IMPORT'!Q:Q,'SAGE IMPORT'!A:A,'SLAB-ROWS'!G1351,'SAGE IMPORT'!B:B,'SLAB-ROWS'!H1351,'SAGE IMPORT'!C:C,'SLAB-ROWS'!A1351)</f>
        <v>0</v>
      </c>
      <c r="L1351" s="199" t="s">
        <v>391</v>
      </c>
      <c r="M1351" s="205">
        <f>SUMIFS('SAGE IMPORT'!E:E,'SAGE IMPORT'!A:A,'SLAB-ROWS'!G1351,'SAGE IMPORT'!B:B,'SLAB-ROWS'!H1351,'SAGE IMPORT'!C:C,'SLAB-ROWS'!A1351)</f>
        <v>0</v>
      </c>
      <c r="N1351" s="199" t="s">
        <v>391</v>
      </c>
    </row>
    <row r="1352" spans="1:14" x14ac:dyDescent="0.2">
      <c r="A1352" s="183" t="s">
        <v>111</v>
      </c>
      <c r="B1352" s="184" t="s">
        <v>112</v>
      </c>
      <c r="C1352" s="184"/>
      <c r="D1352" s="185" t="str">
        <f t="shared" si="120"/>
        <v>****</v>
      </c>
      <c r="E1352" s="185">
        <f t="shared" si="121"/>
        <v>0</v>
      </c>
      <c r="F1352" s="185"/>
      <c r="G1352" s="185">
        <f t="shared" si="122"/>
        <v>0</v>
      </c>
      <c r="H1352" s="186">
        <f t="shared" si="123"/>
        <v>0</v>
      </c>
      <c r="I1352" s="197">
        <f>SUMIFS('SAGE IMPORT'!Y:Y,'SAGE IMPORT'!A:A,'SLAB-ROWS'!G1352,'SAGE IMPORT'!B:B,'SLAB-ROWS'!H1352,'SAGE IMPORT'!C:C,'SLAB-ROWS'!A1352)</f>
        <v>0</v>
      </c>
      <c r="J1352" s="198">
        <f>SUMIFS('SAGE IMPORT'!K:K,'SAGE IMPORT'!A:A,'SLAB-ROWS'!G1352,'SAGE IMPORT'!B:B,'SLAB-ROWS'!H1352,'SAGE IMPORT'!C:C,'SLAB-ROWS'!A1352)</f>
        <v>0</v>
      </c>
      <c r="K1352" s="199">
        <f>SUMIFS('SAGE IMPORT'!Q:Q,'SAGE IMPORT'!A:A,'SLAB-ROWS'!G1352,'SAGE IMPORT'!B:B,'SLAB-ROWS'!H1352,'SAGE IMPORT'!C:C,'SLAB-ROWS'!A1352)</f>
        <v>0</v>
      </c>
      <c r="L1352" s="199" t="s">
        <v>393</v>
      </c>
      <c r="M1352" s="205">
        <f>SUMIFS('SAGE IMPORT'!E:E,'SAGE IMPORT'!A:A,'SLAB-ROWS'!G1352,'SAGE IMPORT'!B:B,'SLAB-ROWS'!H1352,'SAGE IMPORT'!C:C,'SLAB-ROWS'!A1352)</f>
        <v>0</v>
      </c>
      <c r="N1352" s="199" t="s">
        <v>393</v>
      </c>
    </row>
    <row r="1353" spans="1:14" x14ac:dyDescent="0.2">
      <c r="A1353" s="183" t="s">
        <v>29</v>
      </c>
      <c r="B1353" s="184" t="s">
        <v>30</v>
      </c>
      <c r="C1353" s="184"/>
      <c r="D1353" s="185" t="str">
        <f t="shared" si="120"/>
        <v>****</v>
      </c>
      <c r="E1353" s="185">
        <f t="shared" si="121"/>
        <v>0</v>
      </c>
      <c r="F1353" s="185"/>
      <c r="G1353" s="185">
        <f t="shared" si="122"/>
        <v>0</v>
      </c>
      <c r="H1353" s="186">
        <f t="shared" si="123"/>
        <v>0</v>
      </c>
      <c r="I1353" s="197">
        <f>SUMIFS('SAGE IMPORT'!Y:Y,'SAGE IMPORT'!A:A,'SLAB-ROWS'!G1353,'SAGE IMPORT'!B:B,'SLAB-ROWS'!H1353,'SAGE IMPORT'!C:C,'SLAB-ROWS'!A1353)</f>
        <v>0</v>
      </c>
      <c r="J1353" s="198">
        <f>SUMIFS('SAGE IMPORT'!K:K,'SAGE IMPORT'!A:A,'SLAB-ROWS'!G1353,'SAGE IMPORT'!B:B,'SLAB-ROWS'!H1353,'SAGE IMPORT'!C:C,'SLAB-ROWS'!A1353)</f>
        <v>0</v>
      </c>
      <c r="K1353" s="199">
        <f>SUMIFS('SAGE IMPORT'!Q:Q,'SAGE IMPORT'!A:A,'SLAB-ROWS'!G1353,'SAGE IMPORT'!B:B,'SLAB-ROWS'!H1353,'SAGE IMPORT'!C:C,'SLAB-ROWS'!A1353)</f>
        <v>0</v>
      </c>
      <c r="L1353" s="199" t="s">
        <v>391</v>
      </c>
      <c r="M1353" s="205">
        <f>SUMIFS('SAGE IMPORT'!E:E,'SAGE IMPORT'!A:A,'SLAB-ROWS'!G1353,'SAGE IMPORT'!B:B,'SLAB-ROWS'!H1353,'SAGE IMPORT'!C:C,'SLAB-ROWS'!A1353)</f>
        <v>0</v>
      </c>
      <c r="N1353" s="199" t="s">
        <v>391</v>
      </c>
    </row>
    <row r="1354" spans="1:14" x14ac:dyDescent="0.2">
      <c r="A1354" s="183" t="s">
        <v>31</v>
      </c>
      <c r="B1354" s="184" t="s">
        <v>61</v>
      </c>
      <c r="C1354" s="184"/>
      <c r="D1354" s="185" t="str">
        <f t="shared" si="120"/>
        <v>****</v>
      </c>
      <c r="E1354" s="185">
        <f t="shared" si="121"/>
        <v>0</v>
      </c>
      <c r="F1354" s="185"/>
      <c r="G1354" s="185">
        <f t="shared" si="122"/>
        <v>0</v>
      </c>
      <c r="H1354" s="186">
        <f t="shared" si="123"/>
        <v>0</v>
      </c>
      <c r="I1354" s="197">
        <f>SUMIFS('SAGE IMPORT'!Y:Y,'SAGE IMPORT'!A:A,'SLAB-ROWS'!G1354,'SAGE IMPORT'!B:B,'SLAB-ROWS'!H1354,'SAGE IMPORT'!C:C,'SLAB-ROWS'!A1354)</f>
        <v>0</v>
      </c>
      <c r="J1354" s="198">
        <f>SUMIFS('SAGE IMPORT'!K:K,'SAGE IMPORT'!A:A,'SLAB-ROWS'!G1354,'SAGE IMPORT'!B:B,'SLAB-ROWS'!H1354,'SAGE IMPORT'!C:C,'SLAB-ROWS'!A1354)</f>
        <v>0</v>
      </c>
      <c r="K1354" s="199">
        <f>SUMIFS('SAGE IMPORT'!Q:Q,'SAGE IMPORT'!A:A,'SLAB-ROWS'!G1354,'SAGE IMPORT'!B:B,'SLAB-ROWS'!H1354,'SAGE IMPORT'!C:C,'SLAB-ROWS'!A1354)</f>
        <v>0</v>
      </c>
      <c r="L1354" s="199" t="s">
        <v>354</v>
      </c>
      <c r="M1354" s="205">
        <f>SUMIFS('SAGE IMPORT'!E:E,'SAGE IMPORT'!A:A,'SLAB-ROWS'!G1354,'SAGE IMPORT'!B:B,'SLAB-ROWS'!H1354,'SAGE IMPORT'!C:C,'SLAB-ROWS'!A1354)</f>
        <v>0</v>
      </c>
      <c r="N1354" s="199" t="s">
        <v>354</v>
      </c>
    </row>
    <row r="1355" spans="1:14" x14ac:dyDescent="0.2">
      <c r="A1355" s="183" t="s">
        <v>34</v>
      </c>
      <c r="B1355" s="184" t="s">
        <v>35</v>
      </c>
      <c r="C1355" s="184"/>
      <c r="D1355" s="185" t="str">
        <f t="shared" si="120"/>
        <v>****</v>
      </c>
      <c r="E1355" s="185">
        <f t="shared" si="121"/>
        <v>0</v>
      </c>
      <c r="F1355" s="185"/>
      <c r="G1355" s="185">
        <f t="shared" si="122"/>
        <v>0</v>
      </c>
      <c r="H1355" s="186">
        <f t="shared" si="123"/>
        <v>0</v>
      </c>
      <c r="I1355" s="197">
        <f>SUMIFS('SAGE IMPORT'!Y:Y,'SAGE IMPORT'!A:A,'SLAB-ROWS'!G1355,'SAGE IMPORT'!B:B,'SLAB-ROWS'!H1355,'SAGE IMPORT'!C:C,'SLAB-ROWS'!A1355)</f>
        <v>0</v>
      </c>
      <c r="J1355" s="198">
        <f>SUMIFS('SAGE IMPORT'!K:K,'SAGE IMPORT'!A:A,'SLAB-ROWS'!G1355,'SAGE IMPORT'!B:B,'SLAB-ROWS'!H1355,'SAGE IMPORT'!C:C,'SLAB-ROWS'!A1355)</f>
        <v>0</v>
      </c>
      <c r="K1355" s="199">
        <f>SUMIFS('SAGE IMPORT'!Q:Q,'SAGE IMPORT'!A:A,'SLAB-ROWS'!G1355,'SAGE IMPORT'!B:B,'SLAB-ROWS'!H1355,'SAGE IMPORT'!C:C,'SLAB-ROWS'!A1355)</f>
        <v>0</v>
      </c>
      <c r="L1355" s="199" t="s">
        <v>354</v>
      </c>
      <c r="M1355" s="205">
        <f>SUMIFS('SAGE IMPORT'!E:E,'SAGE IMPORT'!A:A,'SLAB-ROWS'!G1355,'SAGE IMPORT'!B:B,'SLAB-ROWS'!H1355,'SAGE IMPORT'!C:C,'SLAB-ROWS'!A1355)</f>
        <v>0</v>
      </c>
      <c r="N1355" s="199" t="s">
        <v>354</v>
      </c>
    </row>
    <row r="1356" spans="1:14" x14ac:dyDescent="0.2">
      <c r="A1356" s="183" t="s">
        <v>36</v>
      </c>
      <c r="B1356" s="184" t="s">
        <v>113</v>
      </c>
      <c r="C1356" s="184"/>
      <c r="D1356" s="185" t="str">
        <f t="shared" si="120"/>
        <v>****</v>
      </c>
      <c r="E1356" s="185">
        <f t="shared" si="121"/>
        <v>0</v>
      </c>
      <c r="F1356" s="185"/>
      <c r="G1356" s="185">
        <f t="shared" si="122"/>
        <v>0</v>
      </c>
      <c r="H1356" s="186">
        <f t="shared" si="123"/>
        <v>0</v>
      </c>
      <c r="I1356" s="197">
        <f>SUMIFS('SAGE IMPORT'!Y:Y,'SAGE IMPORT'!A:A,'SLAB-ROWS'!G1356,'SAGE IMPORT'!B:B,'SLAB-ROWS'!H1356,'SAGE IMPORT'!C:C,'SLAB-ROWS'!A1356)</f>
        <v>0</v>
      </c>
      <c r="J1356" s="198">
        <f>SUMIFS('SAGE IMPORT'!K:K,'SAGE IMPORT'!A:A,'SLAB-ROWS'!G1356,'SAGE IMPORT'!B:B,'SLAB-ROWS'!H1356,'SAGE IMPORT'!C:C,'SLAB-ROWS'!A1356)</f>
        <v>0</v>
      </c>
      <c r="K1356" s="199">
        <f>SUMIFS('SAGE IMPORT'!Q:Q,'SAGE IMPORT'!A:A,'SLAB-ROWS'!G1356,'SAGE IMPORT'!B:B,'SLAB-ROWS'!H1356,'SAGE IMPORT'!C:C,'SLAB-ROWS'!A1356)</f>
        <v>0</v>
      </c>
      <c r="L1356" s="199" t="s">
        <v>393</v>
      </c>
      <c r="M1356" s="205">
        <f>SUMIFS('SAGE IMPORT'!E:E,'SAGE IMPORT'!A:A,'SLAB-ROWS'!G1356,'SAGE IMPORT'!B:B,'SLAB-ROWS'!H1356,'SAGE IMPORT'!C:C,'SLAB-ROWS'!A1356)</f>
        <v>0</v>
      </c>
      <c r="N1356" s="199" t="s">
        <v>393</v>
      </c>
    </row>
    <row r="1357" spans="1:14" x14ac:dyDescent="0.2">
      <c r="A1357" s="183" t="s">
        <v>57</v>
      </c>
      <c r="B1357" s="184" t="s">
        <v>71</v>
      </c>
      <c r="C1357" s="184"/>
      <c r="D1357" s="185" t="str">
        <f t="shared" si="120"/>
        <v>****</v>
      </c>
      <c r="E1357" s="185">
        <f t="shared" si="121"/>
        <v>0</v>
      </c>
      <c r="F1357" s="185"/>
      <c r="G1357" s="185">
        <f t="shared" si="122"/>
        <v>0</v>
      </c>
      <c r="H1357" s="186">
        <f t="shared" si="123"/>
        <v>0</v>
      </c>
      <c r="I1357" s="197">
        <f>SUMIFS('SAGE IMPORT'!Y:Y,'SAGE IMPORT'!A:A,'SLAB-ROWS'!G1357,'SAGE IMPORT'!B:B,'SLAB-ROWS'!H1357,'SAGE IMPORT'!C:C,'SLAB-ROWS'!A1357)</f>
        <v>0</v>
      </c>
      <c r="J1357" s="198">
        <f>SUMIFS('SAGE IMPORT'!K:K,'SAGE IMPORT'!A:A,'SLAB-ROWS'!G1357,'SAGE IMPORT'!B:B,'SLAB-ROWS'!H1357,'SAGE IMPORT'!C:C,'SLAB-ROWS'!A1357)</f>
        <v>0</v>
      </c>
      <c r="K1357" s="199">
        <f>SUMIFS('SAGE IMPORT'!Q:Q,'SAGE IMPORT'!A:A,'SLAB-ROWS'!G1357,'SAGE IMPORT'!B:B,'SLAB-ROWS'!H1357,'SAGE IMPORT'!C:C,'SLAB-ROWS'!A1357)</f>
        <v>0</v>
      </c>
      <c r="L1357" s="199" t="s">
        <v>397</v>
      </c>
      <c r="M1357" s="205">
        <f>SUMIFS('SAGE IMPORT'!E:E,'SAGE IMPORT'!A:A,'SLAB-ROWS'!G1357,'SAGE IMPORT'!B:B,'SLAB-ROWS'!H1357,'SAGE IMPORT'!C:C,'SLAB-ROWS'!A1357)</f>
        <v>0</v>
      </c>
      <c r="N1357" s="199" t="s">
        <v>397</v>
      </c>
    </row>
    <row r="1358" spans="1:14" x14ac:dyDescent="0.2">
      <c r="A1358" s="183" t="s">
        <v>32</v>
      </c>
      <c r="B1358" s="184" t="s">
        <v>62</v>
      </c>
      <c r="C1358" s="184"/>
      <c r="D1358" s="185" t="str">
        <f t="shared" si="120"/>
        <v>****</v>
      </c>
      <c r="E1358" s="185">
        <f t="shared" si="121"/>
        <v>0</v>
      </c>
      <c r="F1358" s="185"/>
      <c r="G1358" s="185">
        <f t="shared" si="122"/>
        <v>0</v>
      </c>
      <c r="H1358" s="186">
        <f t="shared" si="123"/>
        <v>0</v>
      </c>
      <c r="I1358" s="197">
        <f>SUMIFS('SAGE IMPORT'!Y:Y,'SAGE IMPORT'!A:A,'SLAB-ROWS'!G1358,'SAGE IMPORT'!B:B,'SLAB-ROWS'!H1358,'SAGE IMPORT'!C:C,'SLAB-ROWS'!A1358)</f>
        <v>0</v>
      </c>
      <c r="J1358" s="198">
        <f>SUMIFS('SAGE IMPORT'!K:K,'SAGE IMPORT'!A:A,'SLAB-ROWS'!G1358,'SAGE IMPORT'!B:B,'SLAB-ROWS'!H1358,'SAGE IMPORT'!C:C,'SLAB-ROWS'!A1358)</f>
        <v>0</v>
      </c>
      <c r="K1358" s="199">
        <f>SUMIFS('SAGE IMPORT'!Q:Q,'SAGE IMPORT'!A:A,'SLAB-ROWS'!G1358,'SAGE IMPORT'!B:B,'SLAB-ROWS'!H1358,'SAGE IMPORT'!C:C,'SLAB-ROWS'!A1358)</f>
        <v>0</v>
      </c>
      <c r="L1358" s="199" t="s">
        <v>397</v>
      </c>
      <c r="M1358" s="205">
        <f>SUMIFS('SAGE IMPORT'!E:E,'SAGE IMPORT'!A:A,'SLAB-ROWS'!G1358,'SAGE IMPORT'!B:B,'SLAB-ROWS'!H1358,'SAGE IMPORT'!C:C,'SLAB-ROWS'!A1358)</f>
        <v>0</v>
      </c>
      <c r="N1358" s="199" t="s">
        <v>397</v>
      </c>
    </row>
    <row r="1359" spans="1:14" x14ac:dyDescent="0.2">
      <c r="A1359" s="183" t="s">
        <v>33</v>
      </c>
      <c r="B1359" s="184" t="s">
        <v>63</v>
      </c>
      <c r="C1359" s="184"/>
      <c r="D1359" s="185" t="str">
        <f t="shared" si="120"/>
        <v>****</v>
      </c>
      <c r="E1359" s="185">
        <f t="shared" si="121"/>
        <v>0</v>
      </c>
      <c r="F1359" s="185"/>
      <c r="G1359" s="185">
        <f t="shared" si="122"/>
        <v>0</v>
      </c>
      <c r="H1359" s="186">
        <f t="shared" si="123"/>
        <v>0</v>
      </c>
      <c r="I1359" s="197">
        <f>SUMIFS('SAGE IMPORT'!Y:Y,'SAGE IMPORT'!A:A,'SLAB-ROWS'!G1359,'SAGE IMPORT'!B:B,'SLAB-ROWS'!H1359,'SAGE IMPORT'!C:C,'SLAB-ROWS'!A1359)</f>
        <v>0</v>
      </c>
      <c r="J1359" s="198">
        <f>SUMIFS('SAGE IMPORT'!K:K,'SAGE IMPORT'!A:A,'SLAB-ROWS'!G1359,'SAGE IMPORT'!B:B,'SLAB-ROWS'!H1359,'SAGE IMPORT'!C:C,'SLAB-ROWS'!A1359)</f>
        <v>0</v>
      </c>
      <c r="K1359" s="199">
        <f>SUMIFS('SAGE IMPORT'!Q:Q,'SAGE IMPORT'!A:A,'SLAB-ROWS'!G1359,'SAGE IMPORT'!B:B,'SLAB-ROWS'!H1359,'SAGE IMPORT'!C:C,'SLAB-ROWS'!A1359)</f>
        <v>0</v>
      </c>
      <c r="L1359" s="199" t="s">
        <v>397</v>
      </c>
      <c r="M1359" s="205">
        <f>SUMIFS('SAGE IMPORT'!E:E,'SAGE IMPORT'!A:A,'SLAB-ROWS'!G1359,'SAGE IMPORT'!B:B,'SLAB-ROWS'!H1359,'SAGE IMPORT'!C:C,'SLAB-ROWS'!A1359)</f>
        <v>0</v>
      </c>
      <c r="N1359" s="199" t="s">
        <v>397</v>
      </c>
    </row>
    <row r="1360" spans="1:14" x14ac:dyDescent="0.2">
      <c r="A1360" s="183" t="s">
        <v>73</v>
      </c>
      <c r="B1360" s="184" t="s">
        <v>72</v>
      </c>
      <c r="C1360" s="184"/>
      <c r="D1360" s="185" t="str">
        <f t="shared" si="120"/>
        <v>****</v>
      </c>
      <c r="E1360" s="185">
        <f t="shared" si="121"/>
        <v>0</v>
      </c>
      <c r="F1360" s="185"/>
      <c r="G1360" s="185">
        <f t="shared" si="122"/>
        <v>0</v>
      </c>
      <c r="H1360" s="186">
        <f t="shared" si="123"/>
        <v>0</v>
      </c>
      <c r="I1360" s="197">
        <f>SUMIFS('SAGE IMPORT'!Y:Y,'SAGE IMPORT'!A:A,'SLAB-ROWS'!G1360,'SAGE IMPORT'!B:B,'SLAB-ROWS'!H1360,'SAGE IMPORT'!C:C,'SLAB-ROWS'!A1360)</f>
        <v>0</v>
      </c>
      <c r="J1360" s="198">
        <f>SUMIFS('SAGE IMPORT'!K:K,'SAGE IMPORT'!A:A,'SLAB-ROWS'!G1360,'SAGE IMPORT'!B:B,'SLAB-ROWS'!H1360,'SAGE IMPORT'!C:C,'SLAB-ROWS'!A1360)</f>
        <v>0</v>
      </c>
      <c r="K1360" s="199">
        <f>SUMIFS('SAGE IMPORT'!Q:Q,'SAGE IMPORT'!A:A,'SLAB-ROWS'!G1360,'SAGE IMPORT'!B:B,'SLAB-ROWS'!H1360,'SAGE IMPORT'!C:C,'SLAB-ROWS'!A1360)</f>
        <v>0</v>
      </c>
      <c r="L1360" s="199" t="s">
        <v>397</v>
      </c>
      <c r="M1360" s="205">
        <f>SUMIFS('SAGE IMPORT'!E:E,'SAGE IMPORT'!A:A,'SLAB-ROWS'!G1360,'SAGE IMPORT'!B:B,'SLAB-ROWS'!H1360,'SAGE IMPORT'!C:C,'SLAB-ROWS'!A1360)</f>
        <v>0</v>
      </c>
      <c r="N1360" s="199" t="s">
        <v>397</v>
      </c>
    </row>
    <row r="1361" spans="1:14" x14ac:dyDescent="0.2">
      <c r="A1361" s="183" t="s">
        <v>114</v>
      </c>
      <c r="B1361" s="184" t="s">
        <v>115</v>
      </c>
      <c r="C1361" s="184"/>
      <c r="D1361" s="185" t="str">
        <f t="shared" si="120"/>
        <v>****</v>
      </c>
      <c r="E1361" s="185">
        <f t="shared" si="121"/>
        <v>0</v>
      </c>
      <c r="F1361" s="185"/>
      <c r="G1361" s="185">
        <f t="shared" si="122"/>
        <v>0</v>
      </c>
      <c r="H1361" s="186">
        <f t="shared" si="123"/>
        <v>0</v>
      </c>
      <c r="I1361" s="197">
        <f>SUMIFS('SAGE IMPORT'!Y:Y,'SAGE IMPORT'!A:A,'SLAB-ROWS'!G1361,'SAGE IMPORT'!B:B,'SLAB-ROWS'!H1361,'SAGE IMPORT'!C:C,'SLAB-ROWS'!A1361)</f>
        <v>0</v>
      </c>
      <c r="J1361" s="198">
        <f>SUMIFS('SAGE IMPORT'!K:K,'SAGE IMPORT'!A:A,'SLAB-ROWS'!G1361,'SAGE IMPORT'!B:B,'SLAB-ROWS'!H1361,'SAGE IMPORT'!C:C,'SLAB-ROWS'!A1361)</f>
        <v>0</v>
      </c>
      <c r="K1361" s="199">
        <f>SUMIFS('SAGE IMPORT'!Q:Q,'SAGE IMPORT'!A:A,'SLAB-ROWS'!G1361,'SAGE IMPORT'!B:B,'SLAB-ROWS'!H1361,'SAGE IMPORT'!C:C,'SLAB-ROWS'!A1361)</f>
        <v>0</v>
      </c>
      <c r="L1361" s="199" t="s">
        <v>397</v>
      </c>
      <c r="M1361" s="205">
        <f>SUMIFS('SAGE IMPORT'!E:E,'SAGE IMPORT'!A:A,'SLAB-ROWS'!G1361,'SAGE IMPORT'!B:B,'SLAB-ROWS'!H1361,'SAGE IMPORT'!C:C,'SLAB-ROWS'!A1361)</f>
        <v>0</v>
      </c>
      <c r="N1361" s="199" t="s">
        <v>397</v>
      </c>
    </row>
    <row r="1362" spans="1:14" x14ac:dyDescent="0.2">
      <c r="A1362" s="183" t="s">
        <v>37</v>
      </c>
      <c r="B1362" s="184" t="s">
        <v>64</v>
      </c>
      <c r="C1362" s="184"/>
      <c r="D1362" s="185" t="str">
        <f t="shared" si="120"/>
        <v>****</v>
      </c>
      <c r="E1362" s="185">
        <f t="shared" si="121"/>
        <v>0</v>
      </c>
      <c r="F1362" s="185"/>
      <c r="G1362" s="185">
        <f t="shared" si="122"/>
        <v>0</v>
      </c>
      <c r="H1362" s="186">
        <f t="shared" si="123"/>
        <v>0</v>
      </c>
      <c r="I1362" s="197">
        <f>SUMIFS('SAGE IMPORT'!Y:Y,'SAGE IMPORT'!A:A,'SLAB-ROWS'!G1362,'SAGE IMPORT'!B:B,'SLAB-ROWS'!H1362,'SAGE IMPORT'!C:C,'SLAB-ROWS'!A1362)</f>
        <v>0</v>
      </c>
      <c r="J1362" s="198">
        <f>SUMIFS('SAGE IMPORT'!K:K,'SAGE IMPORT'!A:A,'SLAB-ROWS'!G1362,'SAGE IMPORT'!B:B,'SLAB-ROWS'!H1362,'SAGE IMPORT'!C:C,'SLAB-ROWS'!A1362)</f>
        <v>0</v>
      </c>
      <c r="K1362" s="199">
        <f>SUMIFS('SAGE IMPORT'!Q:Q,'SAGE IMPORT'!A:A,'SLAB-ROWS'!G1362,'SAGE IMPORT'!B:B,'SLAB-ROWS'!H1362,'SAGE IMPORT'!C:C,'SLAB-ROWS'!A1362)</f>
        <v>0</v>
      </c>
      <c r="L1362" s="199" t="s">
        <v>393</v>
      </c>
      <c r="M1362" s="205">
        <f>SUMIFS('SAGE IMPORT'!E:E,'SAGE IMPORT'!A:A,'SLAB-ROWS'!G1362,'SAGE IMPORT'!B:B,'SLAB-ROWS'!H1362,'SAGE IMPORT'!C:C,'SLAB-ROWS'!A1362)</f>
        <v>0</v>
      </c>
      <c r="N1362" s="199" t="s">
        <v>393</v>
      </c>
    </row>
    <row r="1363" spans="1:14" x14ac:dyDescent="0.2">
      <c r="A1363" s="183" t="s">
        <v>38</v>
      </c>
      <c r="B1363" s="184" t="s">
        <v>116</v>
      </c>
      <c r="C1363" s="184"/>
      <c r="D1363" s="185" t="str">
        <f t="shared" si="120"/>
        <v>****</v>
      </c>
      <c r="E1363" s="185">
        <f t="shared" si="121"/>
        <v>0</v>
      </c>
      <c r="F1363" s="185"/>
      <c r="G1363" s="185">
        <f t="shared" si="122"/>
        <v>0</v>
      </c>
      <c r="H1363" s="186">
        <f t="shared" si="123"/>
        <v>0</v>
      </c>
      <c r="I1363" s="197">
        <f>SUMIFS('SAGE IMPORT'!Y:Y,'SAGE IMPORT'!A:A,'SLAB-ROWS'!G1363,'SAGE IMPORT'!B:B,'SLAB-ROWS'!H1363,'SAGE IMPORT'!C:C,'SLAB-ROWS'!A1363)</f>
        <v>0</v>
      </c>
      <c r="J1363" s="198">
        <f>SUMIFS('SAGE IMPORT'!K:K,'SAGE IMPORT'!A:A,'SLAB-ROWS'!G1363,'SAGE IMPORT'!B:B,'SLAB-ROWS'!H1363,'SAGE IMPORT'!C:C,'SLAB-ROWS'!A1363)</f>
        <v>0</v>
      </c>
      <c r="K1363" s="199">
        <f>SUMIFS('SAGE IMPORT'!Q:Q,'SAGE IMPORT'!A:A,'SLAB-ROWS'!G1363,'SAGE IMPORT'!B:B,'SLAB-ROWS'!H1363,'SAGE IMPORT'!C:C,'SLAB-ROWS'!A1363)</f>
        <v>0</v>
      </c>
      <c r="L1363" s="199" t="s">
        <v>393</v>
      </c>
      <c r="M1363" s="205">
        <f>SUMIFS('SAGE IMPORT'!E:E,'SAGE IMPORT'!A:A,'SLAB-ROWS'!G1363,'SAGE IMPORT'!B:B,'SLAB-ROWS'!H1363,'SAGE IMPORT'!C:C,'SLAB-ROWS'!A1363)</f>
        <v>0</v>
      </c>
      <c r="N1363" s="199" t="s">
        <v>393</v>
      </c>
    </row>
    <row r="1364" spans="1:14" x14ac:dyDescent="0.2">
      <c r="A1364" s="183" t="s">
        <v>117</v>
      </c>
      <c r="B1364" s="184" t="s">
        <v>118</v>
      </c>
      <c r="C1364" s="184"/>
      <c r="D1364" s="185" t="str">
        <f t="shared" si="120"/>
        <v>****</v>
      </c>
      <c r="E1364" s="185">
        <f t="shared" si="121"/>
        <v>0</v>
      </c>
      <c r="F1364" s="185"/>
      <c r="G1364" s="185">
        <f t="shared" si="122"/>
        <v>0</v>
      </c>
      <c r="H1364" s="186">
        <f t="shared" si="123"/>
        <v>0</v>
      </c>
      <c r="I1364" s="197">
        <f>SUMIFS('SAGE IMPORT'!Y:Y,'SAGE IMPORT'!A:A,'SLAB-ROWS'!G1364,'SAGE IMPORT'!B:B,'SLAB-ROWS'!H1364,'SAGE IMPORT'!C:C,'SLAB-ROWS'!A1364)</f>
        <v>0</v>
      </c>
      <c r="J1364" s="198">
        <f>SUMIFS('SAGE IMPORT'!K:K,'SAGE IMPORT'!A:A,'SLAB-ROWS'!G1364,'SAGE IMPORT'!B:B,'SLAB-ROWS'!H1364,'SAGE IMPORT'!C:C,'SLAB-ROWS'!A1364)</f>
        <v>0</v>
      </c>
      <c r="K1364" s="199">
        <f>SUMIFS('SAGE IMPORT'!Q:Q,'SAGE IMPORT'!A:A,'SLAB-ROWS'!G1364,'SAGE IMPORT'!B:B,'SLAB-ROWS'!H1364,'SAGE IMPORT'!C:C,'SLAB-ROWS'!A1364)</f>
        <v>0</v>
      </c>
      <c r="L1364" s="199" t="s">
        <v>393</v>
      </c>
      <c r="M1364" s="205">
        <f>SUMIFS('SAGE IMPORT'!E:E,'SAGE IMPORT'!A:A,'SLAB-ROWS'!G1364,'SAGE IMPORT'!B:B,'SLAB-ROWS'!H1364,'SAGE IMPORT'!C:C,'SLAB-ROWS'!A1364)</f>
        <v>0</v>
      </c>
      <c r="N1364" s="199" t="s">
        <v>393</v>
      </c>
    </row>
    <row r="1365" spans="1:14" x14ac:dyDescent="0.2">
      <c r="A1365" s="183" t="s">
        <v>119</v>
      </c>
      <c r="B1365" s="184" t="s">
        <v>120</v>
      </c>
      <c r="C1365" s="184"/>
      <c r="D1365" s="185" t="str">
        <f t="shared" si="120"/>
        <v>****</v>
      </c>
      <c r="E1365" s="185">
        <f t="shared" si="121"/>
        <v>0</v>
      </c>
      <c r="F1365" s="185"/>
      <c r="G1365" s="185">
        <f t="shared" si="122"/>
        <v>0</v>
      </c>
      <c r="H1365" s="186">
        <f t="shared" si="123"/>
        <v>0</v>
      </c>
      <c r="I1365" s="197">
        <f>SUMIFS('SAGE IMPORT'!Y:Y,'SAGE IMPORT'!A:A,'SLAB-ROWS'!G1365,'SAGE IMPORT'!B:B,'SLAB-ROWS'!H1365,'SAGE IMPORT'!C:C,'SLAB-ROWS'!A1365)</f>
        <v>0</v>
      </c>
      <c r="J1365" s="198">
        <f>SUMIFS('SAGE IMPORT'!K:K,'SAGE IMPORT'!A:A,'SLAB-ROWS'!G1365,'SAGE IMPORT'!B:B,'SLAB-ROWS'!H1365,'SAGE IMPORT'!C:C,'SLAB-ROWS'!A1365)</f>
        <v>0</v>
      </c>
      <c r="K1365" s="199">
        <f>SUMIFS('SAGE IMPORT'!Q:Q,'SAGE IMPORT'!A:A,'SLAB-ROWS'!G1365,'SAGE IMPORT'!B:B,'SLAB-ROWS'!H1365,'SAGE IMPORT'!C:C,'SLAB-ROWS'!A1365)</f>
        <v>0</v>
      </c>
      <c r="L1365" s="199" t="s">
        <v>393</v>
      </c>
      <c r="M1365" s="205">
        <f>SUMIFS('SAGE IMPORT'!E:E,'SAGE IMPORT'!A:A,'SLAB-ROWS'!G1365,'SAGE IMPORT'!B:B,'SLAB-ROWS'!H1365,'SAGE IMPORT'!C:C,'SLAB-ROWS'!A1365)</f>
        <v>0</v>
      </c>
      <c r="N1365" s="199" t="s">
        <v>393</v>
      </c>
    </row>
    <row r="1366" spans="1:14" x14ac:dyDescent="0.2">
      <c r="A1366" s="183"/>
      <c r="B1366" s="184"/>
      <c r="C1366" s="184"/>
      <c r="D1366" s="185" t="str">
        <f t="shared" si="120"/>
        <v>****</v>
      </c>
      <c r="E1366" s="185">
        <f t="shared" si="121"/>
        <v>0</v>
      </c>
      <c r="F1366" s="185"/>
      <c r="G1366" s="185">
        <f t="shared" si="122"/>
        <v>0</v>
      </c>
      <c r="H1366" s="186">
        <f t="shared" si="123"/>
        <v>0</v>
      </c>
      <c r="I1366" s="197">
        <f>SUMIFS('SAGE IMPORT'!Y:Y,'SAGE IMPORT'!A:A,'SLAB-ROWS'!G1366,'SAGE IMPORT'!B:B,'SLAB-ROWS'!H1366,'SAGE IMPORT'!C:C,'SLAB-ROWS'!A1366)</f>
        <v>0</v>
      </c>
      <c r="J1366" s="198">
        <f>SUMIFS('SAGE IMPORT'!K:K,'SAGE IMPORT'!A:A,'SLAB-ROWS'!G1366,'SAGE IMPORT'!B:B,'SLAB-ROWS'!H1366,'SAGE IMPORT'!C:C,'SLAB-ROWS'!A1366)</f>
        <v>0</v>
      </c>
      <c r="K1366" s="199">
        <f>SUMIFS('SAGE IMPORT'!Q:Q,'SAGE IMPORT'!A:A,'SLAB-ROWS'!G1366,'SAGE IMPORT'!B:B,'SLAB-ROWS'!H1366,'SAGE IMPORT'!C:C,'SLAB-ROWS'!A1366)</f>
        <v>0</v>
      </c>
      <c r="L1366" s="199"/>
      <c r="M1366" s="205">
        <f>SUMIFS('SAGE IMPORT'!E:E,'SAGE IMPORT'!A:A,'SLAB-ROWS'!G1366,'SAGE IMPORT'!B:B,'SLAB-ROWS'!H1366,'SAGE IMPORT'!C:C,'SLAB-ROWS'!A1366)</f>
        <v>0</v>
      </c>
      <c r="N1366" s="199"/>
    </row>
    <row r="1367" spans="1:14" x14ac:dyDescent="0.2">
      <c r="A1367" s="183" t="s">
        <v>124</v>
      </c>
      <c r="B1367" s="184" t="s">
        <v>125</v>
      </c>
      <c r="C1367" s="184"/>
      <c r="D1367" s="185" t="str">
        <f t="shared" si="120"/>
        <v>****</v>
      </c>
      <c r="E1367" s="185">
        <f t="shared" si="121"/>
        <v>0</v>
      </c>
      <c r="F1367" s="185"/>
      <c r="G1367" s="185">
        <f t="shared" si="122"/>
        <v>0</v>
      </c>
      <c r="H1367" s="186">
        <f t="shared" si="123"/>
        <v>0</v>
      </c>
      <c r="I1367" s="197">
        <f>SUMIFS('SAGE IMPORT'!Y:Y,'SAGE IMPORT'!A:A,'SLAB-ROWS'!G1367,'SAGE IMPORT'!B:B,'SLAB-ROWS'!H1367,'SAGE IMPORT'!C:C,'SLAB-ROWS'!A1367)</f>
        <v>0</v>
      </c>
      <c r="J1367" s="198">
        <f>SUMIFS('SAGE IMPORT'!K:K,'SAGE IMPORT'!A:A,'SLAB-ROWS'!G1367,'SAGE IMPORT'!B:B,'SLAB-ROWS'!H1367,'SAGE IMPORT'!C:C,'SLAB-ROWS'!A1367)</f>
        <v>0</v>
      </c>
      <c r="K1367" s="199">
        <f>SUMIFS('SAGE IMPORT'!Q:Q,'SAGE IMPORT'!A:A,'SLAB-ROWS'!G1367,'SAGE IMPORT'!B:B,'SLAB-ROWS'!H1367,'SAGE IMPORT'!C:C,'SLAB-ROWS'!A1367)</f>
        <v>0</v>
      </c>
      <c r="L1367" s="199" t="s">
        <v>354</v>
      </c>
      <c r="M1367" s="205">
        <f>SUMIFS('SAGE IMPORT'!E:E,'SAGE IMPORT'!A:A,'SLAB-ROWS'!G1367,'SAGE IMPORT'!B:B,'SLAB-ROWS'!H1367,'SAGE IMPORT'!C:C,'SLAB-ROWS'!A1367)</f>
        <v>0</v>
      </c>
      <c r="N1367" s="199" t="s">
        <v>354</v>
      </c>
    </row>
    <row r="1368" spans="1:14" x14ac:dyDescent="0.2">
      <c r="A1368" s="183" t="s">
        <v>121</v>
      </c>
      <c r="B1368" s="184" t="s">
        <v>126</v>
      </c>
      <c r="C1368" s="184"/>
      <c r="D1368" s="185" t="str">
        <f t="shared" si="120"/>
        <v>****</v>
      </c>
      <c r="E1368" s="185">
        <f t="shared" si="121"/>
        <v>0</v>
      </c>
      <c r="F1368" s="185"/>
      <c r="G1368" s="185">
        <f t="shared" si="122"/>
        <v>0</v>
      </c>
      <c r="H1368" s="186">
        <f t="shared" si="123"/>
        <v>0</v>
      </c>
      <c r="I1368" s="197">
        <f>SUMIFS('SAGE IMPORT'!Y:Y,'SAGE IMPORT'!A:A,'SLAB-ROWS'!G1368,'SAGE IMPORT'!B:B,'SLAB-ROWS'!H1368,'SAGE IMPORT'!C:C,'SLAB-ROWS'!A1368)</f>
        <v>0</v>
      </c>
      <c r="J1368" s="198">
        <f>SUMIFS('SAGE IMPORT'!K:K,'SAGE IMPORT'!A:A,'SLAB-ROWS'!G1368,'SAGE IMPORT'!B:B,'SLAB-ROWS'!H1368,'SAGE IMPORT'!C:C,'SLAB-ROWS'!A1368)</f>
        <v>0</v>
      </c>
      <c r="K1368" s="199">
        <f>SUMIFS('SAGE IMPORT'!Q:Q,'SAGE IMPORT'!A:A,'SLAB-ROWS'!G1368,'SAGE IMPORT'!B:B,'SLAB-ROWS'!H1368,'SAGE IMPORT'!C:C,'SLAB-ROWS'!A1368)</f>
        <v>0</v>
      </c>
      <c r="L1368" s="199" t="s">
        <v>396</v>
      </c>
      <c r="M1368" s="205">
        <f>SUMIFS('SAGE IMPORT'!E:E,'SAGE IMPORT'!A:A,'SLAB-ROWS'!G1368,'SAGE IMPORT'!B:B,'SLAB-ROWS'!H1368,'SAGE IMPORT'!C:C,'SLAB-ROWS'!A1368)</f>
        <v>0</v>
      </c>
      <c r="N1368" s="199" t="s">
        <v>396</v>
      </c>
    </row>
    <row r="1369" spans="1:14" x14ac:dyDescent="0.2">
      <c r="A1369" s="183" t="s">
        <v>122</v>
      </c>
      <c r="B1369" s="184" t="s">
        <v>127</v>
      </c>
      <c r="C1369" s="184"/>
      <c r="D1369" s="185" t="str">
        <f t="shared" si="120"/>
        <v>****</v>
      </c>
      <c r="E1369" s="185">
        <f t="shared" si="121"/>
        <v>0</v>
      </c>
      <c r="F1369" s="185"/>
      <c r="G1369" s="185">
        <f t="shared" si="122"/>
        <v>0</v>
      </c>
      <c r="H1369" s="186">
        <f t="shared" si="123"/>
        <v>0</v>
      </c>
      <c r="I1369" s="197">
        <f>SUMIFS('SAGE IMPORT'!Y:Y,'SAGE IMPORT'!A:A,'SLAB-ROWS'!G1369,'SAGE IMPORT'!B:B,'SLAB-ROWS'!H1369,'SAGE IMPORT'!C:C,'SLAB-ROWS'!A1369)</f>
        <v>0</v>
      </c>
      <c r="J1369" s="198">
        <f>SUMIFS('SAGE IMPORT'!K:K,'SAGE IMPORT'!A:A,'SLAB-ROWS'!G1369,'SAGE IMPORT'!B:B,'SLAB-ROWS'!H1369,'SAGE IMPORT'!C:C,'SLAB-ROWS'!A1369)</f>
        <v>0</v>
      </c>
      <c r="K1369" s="199">
        <f>SUMIFS('SAGE IMPORT'!Q:Q,'SAGE IMPORT'!A:A,'SLAB-ROWS'!G1369,'SAGE IMPORT'!B:B,'SLAB-ROWS'!H1369,'SAGE IMPORT'!C:C,'SLAB-ROWS'!A1369)</f>
        <v>0</v>
      </c>
      <c r="L1369" s="199" t="s">
        <v>396</v>
      </c>
      <c r="M1369" s="205">
        <f>SUMIFS('SAGE IMPORT'!E:E,'SAGE IMPORT'!A:A,'SLAB-ROWS'!G1369,'SAGE IMPORT'!B:B,'SLAB-ROWS'!H1369,'SAGE IMPORT'!C:C,'SLAB-ROWS'!A1369)</f>
        <v>0</v>
      </c>
      <c r="N1369" s="199" t="s">
        <v>396</v>
      </c>
    </row>
    <row r="1370" spans="1:14" x14ac:dyDescent="0.2">
      <c r="A1370" s="183" t="s">
        <v>123</v>
      </c>
      <c r="B1370" s="184" t="s">
        <v>128</v>
      </c>
      <c r="C1370" s="184"/>
      <c r="D1370" s="185" t="str">
        <f t="shared" si="120"/>
        <v>****</v>
      </c>
      <c r="E1370" s="185">
        <f t="shared" si="121"/>
        <v>0</v>
      </c>
      <c r="F1370" s="185"/>
      <c r="G1370" s="185">
        <f t="shared" si="122"/>
        <v>0</v>
      </c>
      <c r="H1370" s="186">
        <f t="shared" si="123"/>
        <v>0</v>
      </c>
      <c r="I1370" s="197">
        <f>SUMIFS('SAGE IMPORT'!Y:Y,'SAGE IMPORT'!A:A,'SLAB-ROWS'!G1370,'SAGE IMPORT'!B:B,'SLAB-ROWS'!H1370,'SAGE IMPORT'!C:C,'SLAB-ROWS'!A1370)</f>
        <v>0</v>
      </c>
      <c r="J1370" s="198">
        <f>SUMIFS('SAGE IMPORT'!K:K,'SAGE IMPORT'!A:A,'SLAB-ROWS'!G1370,'SAGE IMPORT'!B:B,'SLAB-ROWS'!H1370,'SAGE IMPORT'!C:C,'SLAB-ROWS'!A1370)</f>
        <v>0</v>
      </c>
      <c r="K1370" s="199">
        <f>SUMIFS('SAGE IMPORT'!Q:Q,'SAGE IMPORT'!A:A,'SLAB-ROWS'!G1370,'SAGE IMPORT'!B:B,'SLAB-ROWS'!H1370,'SAGE IMPORT'!C:C,'SLAB-ROWS'!A1370)</f>
        <v>0</v>
      </c>
      <c r="L1370" s="199" t="s">
        <v>396</v>
      </c>
      <c r="M1370" s="205">
        <f>SUMIFS('SAGE IMPORT'!E:E,'SAGE IMPORT'!A:A,'SLAB-ROWS'!G1370,'SAGE IMPORT'!B:B,'SLAB-ROWS'!H1370,'SAGE IMPORT'!C:C,'SLAB-ROWS'!A1370)</f>
        <v>0</v>
      </c>
      <c r="N1370" s="199" t="s">
        <v>396</v>
      </c>
    </row>
    <row r="1371" spans="1:14" x14ac:dyDescent="0.2">
      <c r="A1371" s="183" t="s">
        <v>76</v>
      </c>
      <c r="B1371" s="184" t="s">
        <v>129</v>
      </c>
      <c r="C1371" s="184"/>
      <c r="D1371" s="185" t="str">
        <f t="shared" si="120"/>
        <v>****</v>
      </c>
      <c r="E1371" s="185">
        <f t="shared" si="121"/>
        <v>0</v>
      </c>
      <c r="F1371" s="185"/>
      <c r="G1371" s="185">
        <f t="shared" si="122"/>
        <v>0</v>
      </c>
      <c r="H1371" s="186">
        <f t="shared" si="123"/>
        <v>0</v>
      </c>
      <c r="I1371" s="197">
        <f>SUMIFS('SAGE IMPORT'!Y:Y,'SAGE IMPORT'!A:A,'SLAB-ROWS'!G1371,'SAGE IMPORT'!B:B,'SLAB-ROWS'!H1371,'SAGE IMPORT'!C:C,'SLAB-ROWS'!A1371)</f>
        <v>0</v>
      </c>
      <c r="J1371" s="198">
        <f>SUMIFS('SAGE IMPORT'!K:K,'SAGE IMPORT'!A:A,'SLAB-ROWS'!G1371,'SAGE IMPORT'!B:B,'SLAB-ROWS'!H1371,'SAGE IMPORT'!C:C,'SLAB-ROWS'!A1371)</f>
        <v>0</v>
      </c>
      <c r="K1371" s="199">
        <f>SUMIFS('SAGE IMPORT'!Q:Q,'SAGE IMPORT'!A:A,'SLAB-ROWS'!G1371,'SAGE IMPORT'!B:B,'SLAB-ROWS'!H1371,'SAGE IMPORT'!C:C,'SLAB-ROWS'!A1371)</f>
        <v>0</v>
      </c>
      <c r="L1371" s="199" t="s">
        <v>395</v>
      </c>
      <c r="M1371" s="205">
        <f>SUMIFS('SAGE IMPORT'!E:E,'SAGE IMPORT'!A:A,'SLAB-ROWS'!G1371,'SAGE IMPORT'!B:B,'SLAB-ROWS'!H1371,'SAGE IMPORT'!C:C,'SLAB-ROWS'!A1371)</f>
        <v>0</v>
      </c>
      <c r="N1371" s="199" t="s">
        <v>395</v>
      </c>
    </row>
    <row r="1372" spans="1:14" x14ac:dyDescent="0.2">
      <c r="A1372" s="183"/>
      <c r="B1372" s="451" t="s">
        <v>621</v>
      </c>
      <c r="C1372" s="452"/>
      <c r="D1372" s="453"/>
      <c r="E1372" s="453"/>
      <c r="F1372" s="453"/>
      <c r="G1372" s="453">
        <f t="shared" si="122"/>
        <v>0</v>
      </c>
      <c r="H1372" s="454">
        <f t="shared" si="123"/>
        <v>0</v>
      </c>
      <c r="I1372" s="455"/>
      <c r="J1372" s="456"/>
      <c r="K1372" s="457">
        <f>SUMIFS('SAGE IMPORT'!Q:Q,'SAGE IMPORT'!A:A,'SLAB-ROWS'!G1372,'SAGE IMPORT'!B:B,'SLAB-ROWS'!H1372,'SAGE IMPORT'!D:D,'SLAB-ROWS'!B1372)</f>
        <v>0</v>
      </c>
      <c r="L1372" s="457" t="s">
        <v>395</v>
      </c>
      <c r="M1372" s="458"/>
      <c r="N1372" s="457"/>
    </row>
    <row r="1373" spans="1:14" x14ac:dyDescent="0.2">
      <c r="A1373" s="183" t="s">
        <v>130</v>
      </c>
      <c r="B1373" s="184" t="s">
        <v>131</v>
      </c>
      <c r="C1373" s="184"/>
      <c r="D1373" s="185" t="str">
        <f>D1371</f>
        <v>****</v>
      </c>
      <c r="E1373" s="185">
        <f>E1371</f>
        <v>0</v>
      </c>
      <c r="F1373" s="185"/>
      <c r="G1373" s="185">
        <f>G1371</f>
        <v>0</v>
      </c>
      <c r="H1373" s="186">
        <f>H1371</f>
        <v>0</v>
      </c>
      <c r="I1373" s="197">
        <f>SUMIFS('SAGE IMPORT'!Y:Y,'SAGE IMPORT'!A:A,'SLAB-ROWS'!G1373,'SAGE IMPORT'!B:B,'SLAB-ROWS'!H1373,'SAGE IMPORT'!C:C,'SLAB-ROWS'!A1373)</f>
        <v>0</v>
      </c>
      <c r="J1373" s="198">
        <f>SUMIFS('SAGE IMPORT'!K:K,'SAGE IMPORT'!A:A,'SLAB-ROWS'!G1373,'SAGE IMPORT'!B:B,'SLAB-ROWS'!H1373,'SAGE IMPORT'!C:C,'SLAB-ROWS'!A1373)</f>
        <v>0</v>
      </c>
      <c r="K1373" s="199">
        <f>SUMIFS('SAGE IMPORT'!Q:Q,'SAGE IMPORT'!A:A,'SLAB-ROWS'!G1373,'SAGE IMPORT'!B:B,'SLAB-ROWS'!H1373,'SAGE IMPORT'!C:C,'SLAB-ROWS'!A1373)</f>
        <v>0</v>
      </c>
      <c r="L1373" s="199" t="s">
        <v>395</v>
      </c>
      <c r="M1373" s="205">
        <f>SUMIFS('SAGE IMPORT'!E:E,'SAGE IMPORT'!A:A,'SLAB-ROWS'!G1373,'SAGE IMPORT'!B:B,'SLAB-ROWS'!H1373,'SAGE IMPORT'!C:C,'SLAB-ROWS'!A1373)</f>
        <v>0</v>
      </c>
      <c r="N1373" s="199" t="s">
        <v>395</v>
      </c>
    </row>
    <row r="1374" spans="1:14" x14ac:dyDescent="0.2">
      <c r="A1374" s="183"/>
      <c r="B1374" s="184"/>
      <c r="C1374" s="184"/>
      <c r="D1374" s="185" t="str">
        <f t="shared" si="120"/>
        <v>****</v>
      </c>
      <c r="E1374" s="185">
        <f t="shared" si="121"/>
        <v>0</v>
      </c>
      <c r="F1374" s="185"/>
      <c r="G1374" s="185">
        <f t="shared" si="122"/>
        <v>0</v>
      </c>
      <c r="H1374" s="186">
        <f t="shared" si="123"/>
        <v>0</v>
      </c>
      <c r="I1374" s="197">
        <f>SUMIFS('SAGE IMPORT'!Y:Y,'SAGE IMPORT'!A:A,'SLAB-ROWS'!G1374,'SAGE IMPORT'!B:B,'SLAB-ROWS'!H1374,'SAGE IMPORT'!C:C,'SLAB-ROWS'!A1374)</f>
        <v>0</v>
      </c>
      <c r="J1374" s="198">
        <f>SUMIFS('SAGE IMPORT'!K:K,'SAGE IMPORT'!A:A,'SLAB-ROWS'!G1374,'SAGE IMPORT'!B:B,'SLAB-ROWS'!H1374,'SAGE IMPORT'!C:C,'SLAB-ROWS'!A1374)</f>
        <v>0</v>
      </c>
      <c r="K1374" s="199">
        <f>SUMIFS('SAGE IMPORT'!Q:Q,'SAGE IMPORT'!A:A,'SLAB-ROWS'!G1374,'SAGE IMPORT'!B:B,'SLAB-ROWS'!H1374,'SAGE IMPORT'!C:C,'SLAB-ROWS'!A1374)</f>
        <v>0</v>
      </c>
      <c r="L1374" s="199"/>
      <c r="M1374" s="205">
        <f>SUMIFS('SAGE IMPORT'!E:E,'SAGE IMPORT'!A:A,'SLAB-ROWS'!G1374,'SAGE IMPORT'!B:B,'SLAB-ROWS'!H1374,'SAGE IMPORT'!C:C,'SLAB-ROWS'!A1374)</f>
        <v>0</v>
      </c>
      <c r="N1374" s="199"/>
    </row>
    <row r="1375" spans="1:14" x14ac:dyDescent="0.2">
      <c r="A1375" s="183" t="s">
        <v>39</v>
      </c>
      <c r="B1375" s="184" t="s">
        <v>40</v>
      </c>
      <c r="C1375" s="184"/>
      <c r="D1375" s="185" t="str">
        <f t="shared" si="120"/>
        <v>****</v>
      </c>
      <c r="E1375" s="185">
        <f t="shared" si="121"/>
        <v>0</v>
      </c>
      <c r="F1375" s="185"/>
      <c r="G1375" s="185">
        <f t="shared" si="122"/>
        <v>0</v>
      </c>
      <c r="H1375" s="186">
        <f t="shared" si="123"/>
        <v>0</v>
      </c>
      <c r="I1375" s="197">
        <f>SUMIFS('SAGE IMPORT'!Y:Y,'SAGE IMPORT'!A:A,'SLAB-ROWS'!G1375,'SAGE IMPORT'!B:B,'SLAB-ROWS'!H1375,'SAGE IMPORT'!C:C,'SLAB-ROWS'!A1375)</f>
        <v>0</v>
      </c>
      <c r="J1375" s="198">
        <f>SUMIFS('SAGE IMPORT'!K:K,'SAGE IMPORT'!A:A,'SLAB-ROWS'!G1375,'SAGE IMPORT'!B:B,'SLAB-ROWS'!H1375,'SAGE IMPORT'!C:C,'SLAB-ROWS'!A1375)</f>
        <v>0</v>
      </c>
      <c r="K1375" s="199">
        <f>SUMIFS('SAGE IMPORT'!Q:Q,'SAGE IMPORT'!A:A,'SLAB-ROWS'!G1375,'SAGE IMPORT'!B:B,'SLAB-ROWS'!H1375,'SAGE IMPORT'!C:C,'SLAB-ROWS'!A1375)</f>
        <v>0</v>
      </c>
      <c r="L1375" s="199" t="s">
        <v>391</v>
      </c>
      <c r="M1375" s="205">
        <f>SUMIFS('SAGE IMPORT'!E:E,'SAGE IMPORT'!A:A,'SLAB-ROWS'!G1375,'SAGE IMPORT'!B:B,'SLAB-ROWS'!H1375,'SAGE IMPORT'!C:C,'SLAB-ROWS'!A1375)</f>
        <v>0</v>
      </c>
      <c r="N1375" s="199" t="s">
        <v>391</v>
      </c>
    </row>
    <row r="1376" spans="1:14" x14ac:dyDescent="0.2">
      <c r="A1376" s="183" t="s">
        <v>132</v>
      </c>
      <c r="B1376" s="184" t="s">
        <v>135</v>
      </c>
      <c r="C1376" s="184"/>
      <c r="D1376" s="185" t="str">
        <f t="shared" si="120"/>
        <v>****</v>
      </c>
      <c r="E1376" s="185">
        <f t="shared" si="121"/>
        <v>0</v>
      </c>
      <c r="F1376" s="185"/>
      <c r="G1376" s="185">
        <f t="shared" si="122"/>
        <v>0</v>
      </c>
      <c r="H1376" s="186">
        <f t="shared" si="123"/>
        <v>0</v>
      </c>
      <c r="I1376" s="197">
        <f>SUMIFS('SAGE IMPORT'!Y:Y,'SAGE IMPORT'!A:A,'SLAB-ROWS'!G1376,'SAGE IMPORT'!B:B,'SLAB-ROWS'!H1376,'SAGE IMPORT'!C:C,'SLAB-ROWS'!A1376)</f>
        <v>0</v>
      </c>
      <c r="J1376" s="198">
        <f>SUMIFS('SAGE IMPORT'!K:K,'SAGE IMPORT'!A:A,'SLAB-ROWS'!G1376,'SAGE IMPORT'!B:B,'SLAB-ROWS'!H1376,'SAGE IMPORT'!C:C,'SLAB-ROWS'!A1376)</f>
        <v>0</v>
      </c>
      <c r="K1376" s="199">
        <f>SUMIFS('SAGE IMPORT'!Q:Q,'SAGE IMPORT'!A:A,'SLAB-ROWS'!G1376,'SAGE IMPORT'!B:B,'SLAB-ROWS'!H1376,'SAGE IMPORT'!C:C,'SLAB-ROWS'!A1376)</f>
        <v>0</v>
      </c>
      <c r="L1376" s="199" t="s">
        <v>391</v>
      </c>
      <c r="M1376" s="205">
        <f>SUMIFS('SAGE IMPORT'!E:E,'SAGE IMPORT'!A:A,'SLAB-ROWS'!G1376,'SAGE IMPORT'!B:B,'SLAB-ROWS'!H1376,'SAGE IMPORT'!C:C,'SLAB-ROWS'!A1376)</f>
        <v>0</v>
      </c>
      <c r="N1376" s="199" t="s">
        <v>391</v>
      </c>
    </row>
    <row r="1377" spans="1:14" x14ac:dyDescent="0.2">
      <c r="A1377" s="183" t="s">
        <v>133</v>
      </c>
      <c r="B1377" s="184" t="s">
        <v>136</v>
      </c>
      <c r="C1377" s="184"/>
      <c r="D1377" s="185" t="str">
        <f t="shared" si="120"/>
        <v>****</v>
      </c>
      <c r="E1377" s="185">
        <f t="shared" si="121"/>
        <v>0</v>
      </c>
      <c r="F1377" s="185"/>
      <c r="G1377" s="185">
        <f t="shared" si="122"/>
        <v>0</v>
      </c>
      <c r="H1377" s="186">
        <f t="shared" si="123"/>
        <v>0</v>
      </c>
      <c r="I1377" s="197">
        <f>SUMIFS('SAGE IMPORT'!Y:Y,'SAGE IMPORT'!A:A,'SLAB-ROWS'!G1377,'SAGE IMPORT'!B:B,'SLAB-ROWS'!H1377,'SAGE IMPORT'!C:C,'SLAB-ROWS'!A1377)</f>
        <v>0</v>
      </c>
      <c r="J1377" s="198">
        <f>SUMIFS('SAGE IMPORT'!K:K,'SAGE IMPORT'!A:A,'SLAB-ROWS'!G1377,'SAGE IMPORT'!B:B,'SLAB-ROWS'!H1377,'SAGE IMPORT'!C:C,'SLAB-ROWS'!A1377)</f>
        <v>0</v>
      </c>
      <c r="K1377" s="199">
        <f>SUMIFS('SAGE IMPORT'!Q:Q,'SAGE IMPORT'!A:A,'SLAB-ROWS'!G1377,'SAGE IMPORT'!B:B,'SLAB-ROWS'!H1377,'SAGE IMPORT'!C:C,'SLAB-ROWS'!A1377)</f>
        <v>0</v>
      </c>
      <c r="L1377" s="199" t="s">
        <v>391</v>
      </c>
      <c r="M1377" s="205">
        <f>SUMIFS('SAGE IMPORT'!E:E,'SAGE IMPORT'!A:A,'SLAB-ROWS'!G1377,'SAGE IMPORT'!B:B,'SLAB-ROWS'!H1377,'SAGE IMPORT'!C:C,'SLAB-ROWS'!A1377)</f>
        <v>0</v>
      </c>
      <c r="N1377" s="199" t="s">
        <v>391</v>
      </c>
    </row>
    <row r="1378" spans="1:14" x14ac:dyDescent="0.2">
      <c r="A1378" s="183" t="s">
        <v>134</v>
      </c>
      <c r="B1378" s="184" t="s">
        <v>137</v>
      </c>
      <c r="C1378" s="184"/>
      <c r="D1378" s="185" t="str">
        <f t="shared" si="120"/>
        <v>****</v>
      </c>
      <c r="E1378" s="185">
        <f t="shared" si="121"/>
        <v>0</v>
      </c>
      <c r="F1378" s="185"/>
      <c r="G1378" s="185">
        <f t="shared" si="122"/>
        <v>0</v>
      </c>
      <c r="H1378" s="186">
        <f t="shared" si="123"/>
        <v>0</v>
      </c>
      <c r="I1378" s="197">
        <f>SUMIFS('SAGE IMPORT'!Y:Y,'SAGE IMPORT'!A:A,'SLAB-ROWS'!G1378,'SAGE IMPORT'!B:B,'SLAB-ROWS'!H1378,'SAGE IMPORT'!C:C,'SLAB-ROWS'!A1378)</f>
        <v>0</v>
      </c>
      <c r="J1378" s="198">
        <f>SUMIFS('SAGE IMPORT'!K:K,'SAGE IMPORT'!A:A,'SLAB-ROWS'!G1378,'SAGE IMPORT'!B:B,'SLAB-ROWS'!H1378,'SAGE IMPORT'!C:C,'SLAB-ROWS'!A1378)</f>
        <v>0</v>
      </c>
      <c r="K1378" s="199">
        <f>SUMIFS('SAGE IMPORT'!Q:Q,'SAGE IMPORT'!A:A,'SLAB-ROWS'!G1378,'SAGE IMPORT'!B:B,'SLAB-ROWS'!H1378,'SAGE IMPORT'!C:C,'SLAB-ROWS'!A1378)</f>
        <v>0</v>
      </c>
      <c r="L1378" s="199" t="s">
        <v>398</v>
      </c>
      <c r="M1378" s="205">
        <f>SUMIFS('SAGE IMPORT'!E:E,'SAGE IMPORT'!A:A,'SLAB-ROWS'!G1378,'SAGE IMPORT'!B:B,'SLAB-ROWS'!H1378,'SAGE IMPORT'!C:C,'SLAB-ROWS'!A1378)</f>
        <v>0</v>
      </c>
      <c r="N1378" s="199" t="s">
        <v>398</v>
      </c>
    </row>
    <row r="1379" spans="1:14" x14ac:dyDescent="0.2">
      <c r="A1379" s="183" t="s">
        <v>497</v>
      </c>
      <c r="B1379" s="184" t="s">
        <v>505</v>
      </c>
      <c r="C1379" s="184"/>
      <c r="D1379" s="185" t="str">
        <f t="shared" si="120"/>
        <v>****</v>
      </c>
      <c r="E1379" s="185">
        <f t="shared" si="121"/>
        <v>0</v>
      </c>
      <c r="F1379" s="185"/>
      <c r="G1379" s="185">
        <f t="shared" si="122"/>
        <v>0</v>
      </c>
      <c r="H1379" s="186">
        <f t="shared" si="123"/>
        <v>0</v>
      </c>
      <c r="I1379" s="197">
        <f>SUMIFS('SAGE IMPORT'!Y:Y,'SAGE IMPORT'!A:A,'SLAB-ROWS'!G1379,'SAGE IMPORT'!B:B,'SLAB-ROWS'!H1379,'SAGE IMPORT'!C:C,'SLAB-ROWS'!A1379)</f>
        <v>0</v>
      </c>
      <c r="J1379" s="198">
        <f>SUMIFS('SAGE IMPORT'!K:K,'SAGE IMPORT'!A:A,'SLAB-ROWS'!G1379,'SAGE IMPORT'!B:B,'SLAB-ROWS'!H1379,'SAGE IMPORT'!C:C,'SLAB-ROWS'!A1379)</f>
        <v>0</v>
      </c>
      <c r="K1379" s="199">
        <f>SUMIFS('SAGE IMPORT'!Q:Q,'SAGE IMPORT'!A:A,'SLAB-ROWS'!G1379,'SAGE IMPORT'!B:B,'SLAB-ROWS'!H1379,'SAGE IMPORT'!C:C,'SLAB-ROWS'!A1379)</f>
        <v>0</v>
      </c>
      <c r="L1379" s="199" t="s">
        <v>397</v>
      </c>
      <c r="M1379" s="205">
        <f>SUMIFS('SAGE IMPORT'!E:E,'SAGE IMPORT'!A:A,'SLAB-ROWS'!G1379,'SAGE IMPORT'!B:B,'SLAB-ROWS'!H1379,'SAGE IMPORT'!C:C,'SLAB-ROWS'!A1379)</f>
        <v>0</v>
      </c>
      <c r="N1379" s="199" t="s">
        <v>391</v>
      </c>
    </row>
    <row r="1380" spans="1:14" x14ac:dyDescent="0.2">
      <c r="A1380" s="183" t="s">
        <v>501</v>
      </c>
      <c r="B1380" s="184" t="s">
        <v>506</v>
      </c>
      <c r="C1380" s="184"/>
      <c r="D1380" s="185" t="str">
        <f t="shared" si="120"/>
        <v>****</v>
      </c>
      <c r="E1380" s="185">
        <f t="shared" si="121"/>
        <v>0</v>
      </c>
      <c r="F1380" s="185"/>
      <c r="G1380" s="185">
        <f t="shared" si="122"/>
        <v>0</v>
      </c>
      <c r="H1380" s="186">
        <f t="shared" si="123"/>
        <v>0</v>
      </c>
      <c r="I1380" s="197">
        <f>SUMIFS('SAGE IMPORT'!Y:Y,'SAGE IMPORT'!A:A,'SLAB-ROWS'!G1380,'SAGE IMPORT'!B:B,'SLAB-ROWS'!H1380,'SAGE IMPORT'!C:C,'SLAB-ROWS'!A1380)</f>
        <v>0</v>
      </c>
      <c r="J1380" s="198">
        <f>SUMIFS('SAGE IMPORT'!K:K,'SAGE IMPORT'!A:A,'SLAB-ROWS'!G1380,'SAGE IMPORT'!B:B,'SLAB-ROWS'!H1380,'SAGE IMPORT'!C:C,'SLAB-ROWS'!A1380)</f>
        <v>0</v>
      </c>
      <c r="K1380" s="199">
        <f>SUMIFS('SAGE IMPORT'!Q:Q,'SAGE IMPORT'!A:A,'SLAB-ROWS'!G1380,'SAGE IMPORT'!B:B,'SLAB-ROWS'!H1380,'SAGE IMPORT'!C:C,'SLAB-ROWS'!A1380)</f>
        <v>0</v>
      </c>
      <c r="L1380" s="199" t="s">
        <v>397</v>
      </c>
      <c r="M1380" s="205">
        <f>SUMIFS('SAGE IMPORT'!E:E,'SAGE IMPORT'!A:A,'SLAB-ROWS'!G1380,'SAGE IMPORT'!B:B,'SLAB-ROWS'!H1380,'SAGE IMPORT'!C:C,'SLAB-ROWS'!A1380)</f>
        <v>0</v>
      </c>
      <c r="N1380" s="199" t="s">
        <v>391</v>
      </c>
    </row>
    <row r="1381" spans="1:14" x14ac:dyDescent="0.2">
      <c r="A1381" s="183" t="s">
        <v>502</v>
      </c>
      <c r="B1381" s="184" t="s">
        <v>507</v>
      </c>
      <c r="C1381" s="184"/>
      <c r="D1381" s="185" t="str">
        <f t="shared" si="120"/>
        <v>****</v>
      </c>
      <c r="E1381" s="185">
        <f t="shared" si="121"/>
        <v>0</v>
      </c>
      <c r="F1381" s="185"/>
      <c r="G1381" s="185">
        <f t="shared" si="122"/>
        <v>0</v>
      </c>
      <c r="H1381" s="186">
        <f t="shared" si="123"/>
        <v>0</v>
      </c>
      <c r="I1381" s="197">
        <f>SUMIFS('SAGE IMPORT'!Y:Y,'SAGE IMPORT'!A:A,'SLAB-ROWS'!G1381,'SAGE IMPORT'!B:B,'SLAB-ROWS'!H1381,'SAGE IMPORT'!C:C,'SLAB-ROWS'!A1381)</f>
        <v>0</v>
      </c>
      <c r="J1381" s="198">
        <f>SUMIFS('SAGE IMPORT'!K:K,'SAGE IMPORT'!A:A,'SLAB-ROWS'!G1381,'SAGE IMPORT'!B:B,'SLAB-ROWS'!H1381,'SAGE IMPORT'!C:C,'SLAB-ROWS'!A1381)</f>
        <v>0</v>
      </c>
      <c r="K1381" s="199">
        <f>SUMIFS('SAGE IMPORT'!Q:Q,'SAGE IMPORT'!A:A,'SLAB-ROWS'!G1381,'SAGE IMPORT'!B:B,'SLAB-ROWS'!H1381,'SAGE IMPORT'!C:C,'SLAB-ROWS'!A1381)</f>
        <v>0</v>
      </c>
      <c r="L1381" s="199" t="s">
        <v>397</v>
      </c>
      <c r="M1381" s="205">
        <f>SUMIFS('SAGE IMPORT'!E:E,'SAGE IMPORT'!A:A,'SLAB-ROWS'!G1381,'SAGE IMPORT'!B:B,'SLAB-ROWS'!H1381,'SAGE IMPORT'!C:C,'SLAB-ROWS'!A1381)</f>
        <v>0</v>
      </c>
      <c r="N1381" s="199" t="s">
        <v>391</v>
      </c>
    </row>
    <row r="1382" spans="1:14" x14ac:dyDescent="0.2">
      <c r="A1382" s="183" t="s">
        <v>503</v>
      </c>
      <c r="B1382" s="184" t="s">
        <v>508</v>
      </c>
      <c r="C1382" s="184"/>
      <c r="D1382" s="185" t="str">
        <f t="shared" si="120"/>
        <v>****</v>
      </c>
      <c r="E1382" s="185">
        <f t="shared" si="121"/>
        <v>0</v>
      </c>
      <c r="F1382" s="185"/>
      <c r="G1382" s="185">
        <f t="shared" si="122"/>
        <v>0</v>
      </c>
      <c r="H1382" s="186">
        <f t="shared" si="123"/>
        <v>0</v>
      </c>
      <c r="I1382" s="197">
        <f>SUMIFS('SAGE IMPORT'!Y:Y,'SAGE IMPORT'!A:A,'SLAB-ROWS'!G1382,'SAGE IMPORT'!B:B,'SLAB-ROWS'!H1382,'SAGE IMPORT'!C:C,'SLAB-ROWS'!A1382)</f>
        <v>0</v>
      </c>
      <c r="J1382" s="198">
        <f>SUMIFS('SAGE IMPORT'!K:K,'SAGE IMPORT'!A:A,'SLAB-ROWS'!G1382,'SAGE IMPORT'!B:B,'SLAB-ROWS'!H1382,'SAGE IMPORT'!C:C,'SLAB-ROWS'!A1382)</f>
        <v>0</v>
      </c>
      <c r="K1382" s="199">
        <f>SUMIFS('SAGE IMPORT'!Q:Q,'SAGE IMPORT'!A:A,'SLAB-ROWS'!G1382,'SAGE IMPORT'!B:B,'SLAB-ROWS'!H1382,'SAGE IMPORT'!C:C,'SLAB-ROWS'!A1382)</f>
        <v>0</v>
      </c>
      <c r="L1382" s="199" t="s">
        <v>397</v>
      </c>
      <c r="M1382" s="205">
        <f>SUMIFS('SAGE IMPORT'!E:E,'SAGE IMPORT'!A:A,'SLAB-ROWS'!G1382,'SAGE IMPORT'!B:B,'SLAB-ROWS'!H1382,'SAGE IMPORT'!C:C,'SLAB-ROWS'!A1382)</f>
        <v>0</v>
      </c>
      <c r="N1382" s="199" t="s">
        <v>391</v>
      </c>
    </row>
    <row r="1383" spans="1:14" x14ac:dyDescent="0.2">
      <c r="A1383" s="183" t="s">
        <v>504</v>
      </c>
      <c r="B1383" s="184" t="s">
        <v>509</v>
      </c>
      <c r="C1383" s="184"/>
      <c r="D1383" s="185" t="str">
        <f t="shared" si="120"/>
        <v>****</v>
      </c>
      <c r="E1383" s="185">
        <f t="shared" si="121"/>
        <v>0</v>
      </c>
      <c r="F1383" s="185"/>
      <c r="G1383" s="185">
        <f t="shared" si="122"/>
        <v>0</v>
      </c>
      <c r="H1383" s="186">
        <f t="shared" si="123"/>
        <v>0</v>
      </c>
      <c r="I1383" s="197">
        <f>SUMIFS('SAGE IMPORT'!Y:Y,'SAGE IMPORT'!A:A,'SLAB-ROWS'!G1383,'SAGE IMPORT'!B:B,'SLAB-ROWS'!H1383,'SAGE IMPORT'!C:C,'SLAB-ROWS'!A1383)</f>
        <v>0</v>
      </c>
      <c r="J1383" s="198">
        <f>SUMIFS('SAGE IMPORT'!K:K,'SAGE IMPORT'!A:A,'SLAB-ROWS'!G1383,'SAGE IMPORT'!B:B,'SLAB-ROWS'!H1383,'SAGE IMPORT'!C:C,'SLAB-ROWS'!A1383)</f>
        <v>0</v>
      </c>
      <c r="K1383" s="199">
        <f>SUMIFS('SAGE IMPORT'!Q:Q,'SAGE IMPORT'!A:A,'SLAB-ROWS'!G1383,'SAGE IMPORT'!B:B,'SLAB-ROWS'!H1383,'SAGE IMPORT'!C:C,'SLAB-ROWS'!A1383)</f>
        <v>0</v>
      </c>
      <c r="L1383" s="199" t="s">
        <v>397</v>
      </c>
      <c r="M1383" s="205">
        <f>SUMIFS('SAGE IMPORT'!E:E,'SAGE IMPORT'!A:A,'SLAB-ROWS'!G1383,'SAGE IMPORT'!B:B,'SLAB-ROWS'!H1383,'SAGE IMPORT'!C:C,'SLAB-ROWS'!A1383)</f>
        <v>0</v>
      </c>
      <c r="N1383" s="199" t="s">
        <v>391</v>
      </c>
    </row>
    <row r="1384" spans="1:14" x14ac:dyDescent="0.2">
      <c r="A1384" s="183" t="s">
        <v>41</v>
      </c>
      <c r="B1384" s="184" t="s">
        <v>65</v>
      </c>
      <c r="C1384" s="184"/>
      <c r="D1384" s="185" t="str">
        <f>D1378</f>
        <v>****</v>
      </c>
      <c r="E1384" s="185">
        <f>E1378</f>
        <v>0</v>
      </c>
      <c r="F1384" s="185"/>
      <c r="G1384" s="185">
        <f>G1378</f>
        <v>0</v>
      </c>
      <c r="H1384" s="186">
        <f>H1378</f>
        <v>0</v>
      </c>
      <c r="I1384" s="197">
        <f>SUMIFS('SAGE IMPORT'!Y:Y,'SAGE IMPORT'!A:A,'SLAB-ROWS'!G1384,'SAGE IMPORT'!B:B,'SLAB-ROWS'!H1384,'SAGE IMPORT'!C:C,'SLAB-ROWS'!A1384)</f>
        <v>0</v>
      </c>
      <c r="J1384" s="198">
        <f>SUMIFS('SAGE IMPORT'!K:K,'SAGE IMPORT'!A:A,'SLAB-ROWS'!G1384,'SAGE IMPORT'!B:B,'SLAB-ROWS'!H1384,'SAGE IMPORT'!C:C,'SLAB-ROWS'!A1384)</f>
        <v>0</v>
      </c>
      <c r="K1384" s="199">
        <f>SUMIFS('SAGE IMPORT'!Q:Q,'SAGE IMPORT'!A:A,'SLAB-ROWS'!G1384,'SAGE IMPORT'!B:B,'SLAB-ROWS'!H1384,'SAGE IMPORT'!C:C,'SLAB-ROWS'!A1384)</f>
        <v>0</v>
      </c>
      <c r="L1384" s="199" t="s">
        <v>391</v>
      </c>
      <c r="M1384" s="205">
        <f>SUMIFS('SAGE IMPORT'!E:E,'SAGE IMPORT'!A:A,'SLAB-ROWS'!G1384,'SAGE IMPORT'!B:B,'SLAB-ROWS'!H1384,'SAGE IMPORT'!C:C,'SLAB-ROWS'!A1384)</f>
        <v>0</v>
      </c>
      <c r="N1384" s="199" t="s">
        <v>391</v>
      </c>
    </row>
    <row r="1385" spans="1:14" x14ac:dyDescent="0.2">
      <c r="A1385" s="183" t="s">
        <v>498</v>
      </c>
      <c r="B1385" s="184" t="s">
        <v>140</v>
      </c>
      <c r="C1385" s="184"/>
      <c r="D1385" s="185" t="str">
        <f t="shared" si="120"/>
        <v>****</v>
      </c>
      <c r="E1385" s="185">
        <f t="shared" si="121"/>
        <v>0</v>
      </c>
      <c r="F1385" s="185"/>
      <c r="G1385" s="185">
        <f t="shared" si="122"/>
        <v>0</v>
      </c>
      <c r="H1385" s="186">
        <f t="shared" si="123"/>
        <v>0</v>
      </c>
      <c r="I1385" s="197">
        <f>SUMIFS('SAGE IMPORT'!Y:Y,'SAGE IMPORT'!A:A,'SLAB-ROWS'!G1385,'SAGE IMPORT'!B:B,'SLAB-ROWS'!H1385,'SAGE IMPORT'!C:C,'SLAB-ROWS'!A1385)</f>
        <v>0</v>
      </c>
      <c r="J1385" s="198">
        <f>SUMIFS('SAGE IMPORT'!K:K,'SAGE IMPORT'!A:A,'SLAB-ROWS'!G1385,'SAGE IMPORT'!B:B,'SLAB-ROWS'!H1385,'SAGE IMPORT'!C:C,'SLAB-ROWS'!A1385)</f>
        <v>0</v>
      </c>
      <c r="K1385" s="199">
        <f>SUMIFS('SAGE IMPORT'!Q:Q,'SAGE IMPORT'!A:A,'SLAB-ROWS'!G1385,'SAGE IMPORT'!B:B,'SLAB-ROWS'!H1385,'SAGE IMPORT'!C:C,'SLAB-ROWS'!A1385)</f>
        <v>0</v>
      </c>
      <c r="L1385" s="199" t="s">
        <v>399</v>
      </c>
      <c r="M1385" s="205">
        <f>SUMIFS('SAGE IMPORT'!E:E,'SAGE IMPORT'!A:A,'SLAB-ROWS'!G1385,'SAGE IMPORT'!B:B,'SLAB-ROWS'!H1385,'SAGE IMPORT'!C:C,'SLAB-ROWS'!A1385)</f>
        <v>0</v>
      </c>
      <c r="N1385" s="199" t="s">
        <v>399</v>
      </c>
    </row>
    <row r="1386" spans="1:14" x14ac:dyDescent="0.2">
      <c r="A1386" s="183" t="s">
        <v>42</v>
      </c>
      <c r="B1386" s="184" t="s">
        <v>138</v>
      </c>
      <c r="C1386" s="184"/>
      <c r="D1386" s="185" t="str">
        <f t="shared" si="120"/>
        <v>****</v>
      </c>
      <c r="E1386" s="185">
        <f t="shared" si="121"/>
        <v>0</v>
      </c>
      <c r="F1386" s="185"/>
      <c r="G1386" s="185">
        <f t="shared" si="122"/>
        <v>0</v>
      </c>
      <c r="H1386" s="186">
        <f t="shared" si="123"/>
        <v>0</v>
      </c>
      <c r="I1386" s="197">
        <f>SUMIFS('SAGE IMPORT'!Y:Y,'SAGE IMPORT'!A:A,'SLAB-ROWS'!G1386,'SAGE IMPORT'!B:B,'SLAB-ROWS'!H1386,'SAGE IMPORT'!C:C,'SLAB-ROWS'!A1386)</f>
        <v>0</v>
      </c>
      <c r="J1386" s="198">
        <f>SUMIFS('SAGE IMPORT'!K:K,'SAGE IMPORT'!A:A,'SLAB-ROWS'!G1386,'SAGE IMPORT'!B:B,'SLAB-ROWS'!H1386,'SAGE IMPORT'!C:C,'SLAB-ROWS'!A1386)</f>
        <v>0</v>
      </c>
      <c r="K1386" s="199">
        <f>SUMIFS('SAGE IMPORT'!Q:Q,'SAGE IMPORT'!A:A,'SLAB-ROWS'!G1386,'SAGE IMPORT'!B:B,'SLAB-ROWS'!H1386,'SAGE IMPORT'!C:C,'SLAB-ROWS'!A1386)</f>
        <v>0</v>
      </c>
      <c r="L1386" s="199" t="s">
        <v>399</v>
      </c>
      <c r="M1386" s="205">
        <f>SUMIFS('SAGE IMPORT'!E:E,'SAGE IMPORT'!A:A,'SLAB-ROWS'!G1386,'SAGE IMPORT'!B:B,'SLAB-ROWS'!H1386,'SAGE IMPORT'!C:C,'SLAB-ROWS'!A1386)</f>
        <v>0</v>
      </c>
      <c r="N1386" s="199" t="s">
        <v>399</v>
      </c>
    </row>
    <row r="1387" spans="1:14" x14ac:dyDescent="0.2">
      <c r="A1387" s="183" t="s">
        <v>77</v>
      </c>
      <c r="B1387" s="184" t="s">
        <v>139</v>
      </c>
      <c r="C1387" s="184"/>
      <c r="D1387" s="185" t="str">
        <f t="shared" si="120"/>
        <v>****</v>
      </c>
      <c r="E1387" s="185">
        <f t="shared" si="121"/>
        <v>0</v>
      </c>
      <c r="F1387" s="185"/>
      <c r="G1387" s="185">
        <f t="shared" si="122"/>
        <v>0</v>
      </c>
      <c r="H1387" s="186">
        <f t="shared" si="123"/>
        <v>0</v>
      </c>
      <c r="I1387" s="197">
        <f>SUMIFS('SAGE IMPORT'!Y:Y,'SAGE IMPORT'!A:A,'SLAB-ROWS'!G1387,'SAGE IMPORT'!B:B,'SLAB-ROWS'!H1387,'SAGE IMPORT'!C:C,'SLAB-ROWS'!A1387)</f>
        <v>0</v>
      </c>
      <c r="J1387" s="198">
        <f>SUMIFS('SAGE IMPORT'!K:K,'SAGE IMPORT'!A:A,'SLAB-ROWS'!G1387,'SAGE IMPORT'!B:B,'SLAB-ROWS'!H1387,'SAGE IMPORT'!C:C,'SLAB-ROWS'!A1387)</f>
        <v>0</v>
      </c>
      <c r="K1387" s="199">
        <f>SUMIFS('SAGE IMPORT'!Q:Q,'SAGE IMPORT'!A:A,'SLAB-ROWS'!G1387,'SAGE IMPORT'!B:B,'SLAB-ROWS'!H1387,'SAGE IMPORT'!C:C,'SLAB-ROWS'!A1387)</f>
        <v>0</v>
      </c>
      <c r="L1387" s="199" t="s">
        <v>399</v>
      </c>
      <c r="M1387" s="205">
        <f>SUMIFS('SAGE IMPORT'!E:E,'SAGE IMPORT'!A:A,'SLAB-ROWS'!G1387,'SAGE IMPORT'!B:B,'SLAB-ROWS'!H1387,'SAGE IMPORT'!C:C,'SLAB-ROWS'!A1387)</f>
        <v>0</v>
      </c>
      <c r="N1387" s="199" t="s">
        <v>399</v>
      </c>
    </row>
    <row r="1388" spans="1:14" x14ac:dyDescent="0.2">
      <c r="A1388" s="183" t="s">
        <v>43</v>
      </c>
      <c r="B1388" s="184" t="s">
        <v>141</v>
      </c>
      <c r="C1388" s="184"/>
      <c r="D1388" s="185" t="str">
        <f t="shared" si="120"/>
        <v>****</v>
      </c>
      <c r="E1388" s="185">
        <f t="shared" si="121"/>
        <v>0</v>
      </c>
      <c r="F1388" s="185"/>
      <c r="G1388" s="185">
        <f t="shared" si="122"/>
        <v>0</v>
      </c>
      <c r="H1388" s="186">
        <f t="shared" si="123"/>
        <v>0</v>
      </c>
      <c r="I1388" s="197">
        <f>SUMIFS('SAGE IMPORT'!Y:Y,'SAGE IMPORT'!A:A,'SLAB-ROWS'!G1388,'SAGE IMPORT'!B:B,'SLAB-ROWS'!H1388,'SAGE IMPORT'!C:C,'SLAB-ROWS'!A1388)</f>
        <v>0</v>
      </c>
      <c r="J1388" s="198">
        <f>SUMIFS('SAGE IMPORT'!K:K,'SAGE IMPORT'!A:A,'SLAB-ROWS'!G1388,'SAGE IMPORT'!B:B,'SLAB-ROWS'!H1388,'SAGE IMPORT'!C:C,'SLAB-ROWS'!A1388)</f>
        <v>0</v>
      </c>
      <c r="K1388" s="199">
        <f>SUMIFS('SAGE IMPORT'!Q:Q,'SAGE IMPORT'!A:A,'SLAB-ROWS'!G1388,'SAGE IMPORT'!B:B,'SLAB-ROWS'!H1388,'SAGE IMPORT'!C:C,'SLAB-ROWS'!A1388)</f>
        <v>0</v>
      </c>
      <c r="L1388" s="199" t="s">
        <v>391</v>
      </c>
      <c r="M1388" s="205">
        <f>SUMIFS('SAGE IMPORT'!E:E,'SAGE IMPORT'!A:A,'SLAB-ROWS'!G1388,'SAGE IMPORT'!B:B,'SLAB-ROWS'!H1388,'SAGE IMPORT'!C:C,'SLAB-ROWS'!A1388)</f>
        <v>0</v>
      </c>
      <c r="N1388" s="199" t="s">
        <v>391</v>
      </c>
    </row>
    <row r="1389" spans="1:14" x14ac:dyDescent="0.2">
      <c r="A1389" s="183"/>
      <c r="B1389" s="184"/>
      <c r="C1389" s="184"/>
      <c r="D1389" s="185" t="str">
        <f t="shared" si="120"/>
        <v>****</v>
      </c>
      <c r="E1389" s="185">
        <f t="shared" si="121"/>
        <v>0</v>
      </c>
      <c r="F1389" s="185"/>
      <c r="G1389" s="185">
        <f t="shared" si="122"/>
        <v>0</v>
      </c>
      <c r="H1389" s="186">
        <f t="shared" si="123"/>
        <v>0</v>
      </c>
      <c r="I1389" s="197">
        <f>SUMIFS('SAGE IMPORT'!Y:Y,'SAGE IMPORT'!A:A,'SLAB-ROWS'!G1389,'SAGE IMPORT'!B:B,'SLAB-ROWS'!H1389,'SAGE IMPORT'!C:C,'SLAB-ROWS'!A1389)</f>
        <v>0</v>
      </c>
      <c r="J1389" s="198">
        <f>SUMIFS('SAGE IMPORT'!K:K,'SAGE IMPORT'!A:A,'SLAB-ROWS'!G1389,'SAGE IMPORT'!B:B,'SLAB-ROWS'!H1389,'SAGE IMPORT'!C:C,'SLAB-ROWS'!A1389)</f>
        <v>0</v>
      </c>
      <c r="K1389" s="199">
        <f>SUMIFS('SAGE IMPORT'!Q:Q,'SAGE IMPORT'!A:A,'SLAB-ROWS'!G1389,'SAGE IMPORT'!B:B,'SLAB-ROWS'!H1389,'SAGE IMPORT'!C:C,'SLAB-ROWS'!A1389)</f>
        <v>0</v>
      </c>
      <c r="L1389" s="199"/>
      <c r="M1389" s="205">
        <f>SUMIFS('SAGE IMPORT'!E:E,'SAGE IMPORT'!A:A,'SLAB-ROWS'!G1389,'SAGE IMPORT'!B:B,'SLAB-ROWS'!H1389,'SAGE IMPORT'!C:C,'SLAB-ROWS'!A1389)</f>
        <v>0</v>
      </c>
      <c r="N1389" s="199"/>
    </row>
    <row r="1390" spans="1:14" x14ac:dyDescent="0.2">
      <c r="A1390" s="183" t="s">
        <v>44</v>
      </c>
      <c r="B1390" s="184" t="s">
        <v>69</v>
      </c>
      <c r="C1390" s="184"/>
      <c r="D1390" s="185" t="str">
        <f t="shared" si="120"/>
        <v>****</v>
      </c>
      <c r="E1390" s="185">
        <f t="shared" si="121"/>
        <v>0</v>
      </c>
      <c r="F1390" s="185"/>
      <c r="G1390" s="185">
        <f t="shared" si="122"/>
        <v>0</v>
      </c>
      <c r="H1390" s="186">
        <f t="shared" si="123"/>
        <v>0</v>
      </c>
      <c r="I1390" s="197">
        <f>SUMIFS('SAGE IMPORT'!Y:Y,'SAGE IMPORT'!A:A,'SLAB-ROWS'!G1390,'SAGE IMPORT'!B:B,'SLAB-ROWS'!H1390,'SAGE IMPORT'!C:C,'SLAB-ROWS'!A1390)</f>
        <v>0</v>
      </c>
      <c r="J1390" s="198">
        <f>SUMIFS('SAGE IMPORT'!K:K,'SAGE IMPORT'!A:A,'SLAB-ROWS'!G1390,'SAGE IMPORT'!B:B,'SLAB-ROWS'!H1390,'SAGE IMPORT'!C:C,'SLAB-ROWS'!A1390)</f>
        <v>0</v>
      </c>
      <c r="K1390" s="199">
        <f>SUMIFS('SAGE IMPORT'!Q:Q,'SAGE IMPORT'!A:A,'SLAB-ROWS'!G1390,'SAGE IMPORT'!B:B,'SLAB-ROWS'!H1390,'SAGE IMPORT'!C:C,'SLAB-ROWS'!A1390)</f>
        <v>0</v>
      </c>
      <c r="L1390" s="199" t="s">
        <v>391</v>
      </c>
      <c r="M1390" s="205">
        <f>SUMIFS('SAGE IMPORT'!E:E,'SAGE IMPORT'!A:A,'SLAB-ROWS'!G1390,'SAGE IMPORT'!B:B,'SLAB-ROWS'!H1390,'SAGE IMPORT'!C:C,'SLAB-ROWS'!A1390)</f>
        <v>0</v>
      </c>
      <c r="N1390" s="199" t="s">
        <v>391</v>
      </c>
    </row>
    <row r="1391" spans="1:14" x14ac:dyDescent="0.2">
      <c r="A1391" s="183" t="s">
        <v>45</v>
      </c>
      <c r="B1391" s="184" t="s">
        <v>46</v>
      </c>
      <c r="C1391" s="184"/>
      <c r="D1391" s="185" t="str">
        <f t="shared" si="120"/>
        <v>****</v>
      </c>
      <c r="E1391" s="185">
        <f t="shared" si="121"/>
        <v>0</v>
      </c>
      <c r="F1391" s="185"/>
      <c r="G1391" s="185">
        <f t="shared" si="122"/>
        <v>0</v>
      </c>
      <c r="H1391" s="186">
        <f t="shared" si="123"/>
        <v>0</v>
      </c>
      <c r="I1391" s="197">
        <f>SUMIFS('SAGE IMPORT'!Y:Y,'SAGE IMPORT'!A:A,'SLAB-ROWS'!G1391,'SAGE IMPORT'!B:B,'SLAB-ROWS'!H1391,'SAGE IMPORT'!C:C,'SLAB-ROWS'!A1391)</f>
        <v>0</v>
      </c>
      <c r="J1391" s="198">
        <f>SUMIFS('SAGE IMPORT'!K:K,'SAGE IMPORT'!A:A,'SLAB-ROWS'!G1391,'SAGE IMPORT'!B:B,'SLAB-ROWS'!H1391,'SAGE IMPORT'!C:C,'SLAB-ROWS'!A1391)</f>
        <v>0</v>
      </c>
      <c r="K1391" s="199">
        <f>SUMIFS('SAGE IMPORT'!Q:Q,'SAGE IMPORT'!A:A,'SLAB-ROWS'!G1391,'SAGE IMPORT'!B:B,'SLAB-ROWS'!H1391,'SAGE IMPORT'!C:C,'SLAB-ROWS'!A1391)</f>
        <v>0</v>
      </c>
      <c r="L1391" s="199" t="s">
        <v>391</v>
      </c>
      <c r="M1391" s="205">
        <f>SUMIFS('SAGE IMPORT'!E:E,'SAGE IMPORT'!A:A,'SLAB-ROWS'!G1391,'SAGE IMPORT'!B:B,'SLAB-ROWS'!H1391,'SAGE IMPORT'!C:C,'SLAB-ROWS'!A1391)</f>
        <v>0</v>
      </c>
      <c r="N1391" s="199" t="s">
        <v>391</v>
      </c>
    </row>
    <row r="1392" spans="1:14" x14ac:dyDescent="0.2">
      <c r="A1392" s="183" t="s">
        <v>142</v>
      </c>
      <c r="B1392" s="184" t="s">
        <v>143</v>
      </c>
      <c r="C1392" s="184"/>
      <c r="D1392" s="185" t="str">
        <f t="shared" si="120"/>
        <v>****</v>
      </c>
      <c r="E1392" s="185">
        <f t="shared" si="121"/>
        <v>0</v>
      </c>
      <c r="F1392" s="185"/>
      <c r="G1392" s="185">
        <f t="shared" si="122"/>
        <v>0</v>
      </c>
      <c r="H1392" s="186">
        <f t="shared" si="123"/>
        <v>0</v>
      </c>
      <c r="I1392" s="197">
        <f>SUMIFS('SAGE IMPORT'!Y:Y,'SAGE IMPORT'!A:A,'SLAB-ROWS'!G1392,'SAGE IMPORT'!B:B,'SLAB-ROWS'!H1392,'SAGE IMPORT'!C:C,'SLAB-ROWS'!A1392)</f>
        <v>0</v>
      </c>
      <c r="J1392" s="198">
        <f>SUMIFS('SAGE IMPORT'!K:K,'SAGE IMPORT'!A:A,'SLAB-ROWS'!G1392,'SAGE IMPORT'!B:B,'SLAB-ROWS'!H1392,'SAGE IMPORT'!C:C,'SLAB-ROWS'!A1392)</f>
        <v>0</v>
      </c>
      <c r="K1392" s="199">
        <f>SUMIFS('SAGE IMPORT'!Q:Q,'SAGE IMPORT'!A:A,'SLAB-ROWS'!G1392,'SAGE IMPORT'!B:B,'SLAB-ROWS'!H1392,'SAGE IMPORT'!C:C,'SLAB-ROWS'!A1392)</f>
        <v>0</v>
      </c>
      <c r="L1392" s="199" t="s">
        <v>354</v>
      </c>
      <c r="M1392" s="205">
        <f>SUMIFS('SAGE IMPORT'!E:E,'SAGE IMPORT'!A:A,'SLAB-ROWS'!G1392,'SAGE IMPORT'!B:B,'SLAB-ROWS'!H1392,'SAGE IMPORT'!C:C,'SLAB-ROWS'!A1392)</f>
        <v>0</v>
      </c>
      <c r="N1392" s="199" t="s">
        <v>354</v>
      </c>
    </row>
    <row r="1393" spans="1:14" x14ac:dyDescent="0.2">
      <c r="A1393" s="183" t="s">
        <v>144</v>
      </c>
      <c r="B1393" s="184" t="s">
        <v>145</v>
      </c>
      <c r="C1393" s="184"/>
      <c r="D1393" s="185" t="str">
        <f t="shared" si="120"/>
        <v>****</v>
      </c>
      <c r="E1393" s="185">
        <f t="shared" si="121"/>
        <v>0</v>
      </c>
      <c r="F1393" s="185"/>
      <c r="G1393" s="185">
        <f t="shared" si="122"/>
        <v>0</v>
      </c>
      <c r="H1393" s="186">
        <f t="shared" si="123"/>
        <v>0</v>
      </c>
      <c r="I1393" s="197">
        <f>SUMIFS('SAGE IMPORT'!Y:Y,'SAGE IMPORT'!A:A,'SLAB-ROWS'!G1393,'SAGE IMPORT'!B:B,'SLAB-ROWS'!H1393,'SAGE IMPORT'!C:C,'SLAB-ROWS'!A1393)</f>
        <v>0</v>
      </c>
      <c r="J1393" s="198">
        <f>SUMIFS('SAGE IMPORT'!K:K,'SAGE IMPORT'!A:A,'SLAB-ROWS'!G1393,'SAGE IMPORT'!B:B,'SLAB-ROWS'!H1393,'SAGE IMPORT'!C:C,'SLAB-ROWS'!A1393)</f>
        <v>0</v>
      </c>
      <c r="K1393" s="199">
        <f>SUMIFS('SAGE IMPORT'!Q:Q,'SAGE IMPORT'!A:A,'SLAB-ROWS'!G1393,'SAGE IMPORT'!B:B,'SLAB-ROWS'!H1393,'SAGE IMPORT'!C:C,'SLAB-ROWS'!A1393)</f>
        <v>0</v>
      </c>
      <c r="L1393" s="199" t="s">
        <v>391</v>
      </c>
      <c r="M1393" s="205">
        <f>SUMIFS('SAGE IMPORT'!E:E,'SAGE IMPORT'!A:A,'SLAB-ROWS'!G1393,'SAGE IMPORT'!B:B,'SLAB-ROWS'!H1393,'SAGE IMPORT'!C:C,'SLAB-ROWS'!A1393)</f>
        <v>0</v>
      </c>
      <c r="N1393" s="199" t="s">
        <v>391</v>
      </c>
    </row>
    <row r="1394" spans="1:14" x14ac:dyDescent="0.2">
      <c r="A1394" s="183" t="s">
        <v>47</v>
      </c>
      <c r="B1394" s="184" t="s">
        <v>66</v>
      </c>
      <c r="C1394" s="184"/>
      <c r="D1394" s="185" t="str">
        <f t="shared" ref="D1394:D1405" si="124">D1393</f>
        <v>****</v>
      </c>
      <c r="E1394" s="185">
        <f t="shared" ref="E1394:E1405" si="125">E1393</f>
        <v>0</v>
      </c>
      <c r="F1394" s="185"/>
      <c r="G1394" s="185">
        <f t="shared" ref="G1394:G1405" si="126">G1393</f>
        <v>0</v>
      </c>
      <c r="H1394" s="186">
        <f t="shared" ref="H1394:H1405" si="127">H1393</f>
        <v>0</v>
      </c>
      <c r="I1394" s="197">
        <f>SUMIFS('SAGE IMPORT'!Y:Y,'SAGE IMPORT'!A:A,'SLAB-ROWS'!G1394,'SAGE IMPORT'!B:B,'SLAB-ROWS'!H1394,'SAGE IMPORT'!C:C,'SLAB-ROWS'!A1394)</f>
        <v>0</v>
      </c>
      <c r="J1394" s="198">
        <f>SUMIFS('SAGE IMPORT'!K:K,'SAGE IMPORT'!A:A,'SLAB-ROWS'!G1394,'SAGE IMPORT'!B:B,'SLAB-ROWS'!H1394,'SAGE IMPORT'!C:C,'SLAB-ROWS'!A1394)</f>
        <v>0</v>
      </c>
      <c r="K1394" s="199">
        <f>SUMIFS('SAGE IMPORT'!Q:Q,'SAGE IMPORT'!A:A,'SLAB-ROWS'!G1394,'SAGE IMPORT'!B:B,'SLAB-ROWS'!H1394,'SAGE IMPORT'!C:C,'SLAB-ROWS'!A1394)</f>
        <v>0</v>
      </c>
      <c r="L1394" s="199" t="s">
        <v>395</v>
      </c>
      <c r="M1394" s="205">
        <f>SUMIFS('SAGE IMPORT'!E:E,'SAGE IMPORT'!A:A,'SLAB-ROWS'!G1394,'SAGE IMPORT'!B:B,'SLAB-ROWS'!H1394,'SAGE IMPORT'!C:C,'SLAB-ROWS'!A1394)</f>
        <v>0</v>
      </c>
      <c r="N1394" s="199" t="s">
        <v>395</v>
      </c>
    </row>
    <row r="1395" spans="1:14" x14ac:dyDescent="0.2">
      <c r="A1395" s="183"/>
      <c r="B1395" s="451" t="s">
        <v>622</v>
      </c>
      <c r="C1395" s="452"/>
      <c r="D1395" s="453"/>
      <c r="E1395" s="453"/>
      <c r="F1395" s="453"/>
      <c r="G1395" s="453">
        <f t="shared" si="126"/>
        <v>0</v>
      </c>
      <c r="H1395" s="454">
        <f t="shared" si="127"/>
        <v>0</v>
      </c>
      <c r="I1395" s="455"/>
      <c r="J1395" s="456"/>
      <c r="K1395" s="457">
        <f>SUMIFS('SAGE IMPORT'!Q:Q,'SAGE IMPORT'!A:A,'SLAB-ROWS'!G1395,'SAGE IMPORT'!B:B,'SLAB-ROWS'!H1395,'SAGE IMPORT'!D:D,'SLAB-ROWS'!B1395)</f>
        <v>0</v>
      </c>
      <c r="L1395" s="457" t="s">
        <v>395</v>
      </c>
      <c r="M1395" s="458"/>
      <c r="N1395" s="457"/>
    </row>
    <row r="1396" spans="1:14" x14ac:dyDescent="0.2">
      <c r="A1396" s="183" t="s">
        <v>48</v>
      </c>
      <c r="B1396" s="184" t="s">
        <v>67</v>
      </c>
      <c r="C1396" s="184"/>
      <c r="D1396" s="185" t="str">
        <f>D1394</f>
        <v>****</v>
      </c>
      <c r="E1396" s="185">
        <f>E1394</f>
        <v>0</v>
      </c>
      <c r="F1396" s="185"/>
      <c r="G1396" s="185">
        <f>G1394</f>
        <v>0</v>
      </c>
      <c r="H1396" s="186">
        <f>H1394</f>
        <v>0</v>
      </c>
      <c r="I1396" s="197">
        <f>SUMIFS('SAGE IMPORT'!Y:Y,'SAGE IMPORT'!A:A,'SLAB-ROWS'!G1396,'SAGE IMPORT'!B:B,'SLAB-ROWS'!H1396,'SAGE IMPORT'!C:C,'SLAB-ROWS'!A1396)</f>
        <v>0</v>
      </c>
      <c r="J1396" s="198">
        <f>SUMIFS('SAGE IMPORT'!K:K,'SAGE IMPORT'!A:A,'SLAB-ROWS'!G1396,'SAGE IMPORT'!B:B,'SLAB-ROWS'!H1396,'SAGE IMPORT'!C:C,'SLAB-ROWS'!A1396)</f>
        <v>0</v>
      </c>
      <c r="K1396" s="199">
        <f>SUMIFS('SAGE IMPORT'!Q:Q,'SAGE IMPORT'!A:A,'SLAB-ROWS'!G1396,'SAGE IMPORT'!B:B,'SLAB-ROWS'!H1396,'SAGE IMPORT'!C:C,'SLAB-ROWS'!A1396)</f>
        <v>0</v>
      </c>
      <c r="L1396" s="199" t="s">
        <v>391</v>
      </c>
      <c r="M1396" s="205">
        <f>SUMIFS('SAGE IMPORT'!E:E,'SAGE IMPORT'!A:A,'SLAB-ROWS'!G1396,'SAGE IMPORT'!B:B,'SLAB-ROWS'!H1396,'SAGE IMPORT'!C:C,'SLAB-ROWS'!A1396)</f>
        <v>0</v>
      </c>
      <c r="N1396" s="199" t="s">
        <v>391</v>
      </c>
    </row>
    <row r="1397" spans="1:14" x14ac:dyDescent="0.2">
      <c r="A1397" s="183" t="s">
        <v>146</v>
      </c>
      <c r="B1397" s="184" t="s">
        <v>147</v>
      </c>
      <c r="C1397" s="184"/>
      <c r="D1397" s="185" t="str">
        <f t="shared" si="124"/>
        <v>****</v>
      </c>
      <c r="E1397" s="185">
        <f t="shared" si="125"/>
        <v>0</v>
      </c>
      <c r="F1397" s="185"/>
      <c r="G1397" s="185">
        <f t="shared" si="126"/>
        <v>0</v>
      </c>
      <c r="H1397" s="186">
        <f t="shared" si="127"/>
        <v>0</v>
      </c>
      <c r="I1397" s="197">
        <f>SUMIFS('SAGE IMPORT'!Y:Y,'SAGE IMPORT'!A:A,'SLAB-ROWS'!G1397,'SAGE IMPORT'!B:B,'SLAB-ROWS'!H1397,'SAGE IMPORT'!C:C,'SLAB-ROWS'!A1397)</f>
        <v>0</v>
      </c>
      <c r="J1397" s="198">
        <f>SUMIFS('SAGE IMPORT'!K:K,'SAGE IMPORT'!A:A,'SLAB-ROWS'!G1397,'SAGE IMPORT'!B:B,'SLAB-ROWS'!H1397,'SAGE IMPORT'!C:C,'SLAB-ROWS'!A1397)</f>
        <v>0</v>
      </c>
      <c r="K1397" s="199">
        <f>SUMIFS('SAGE IMPORT'!Q:Q,'SAGE IMPORT'!A:A,'SLAB-ROWS'!G1397,'SAGE IMPORT'!B:B,'SLAB-ROWS'!H1397,'SAGE IMPORT'!C:C,'SLAB-ROWS'!A1397)</f>
        <v>0</v>
      </c>
      <c r="L1397" s="199" t="s">
        <v>393</v>
      </c>
      <c r="M1397" s="205">
        <f>SUMIFS('SAGE IMPORT'!E:E,'SAGE IMPORT'!A:A,'SLAB-ROWS'!G1397,'SAGE IMPORT'!B:B,'SLAB-ROWS'!H1397,'SAGE IMPORT'!C:C,'SLAB-ROWS'!A1397)</f>
        <v>0</v>
      </c>
      <c r="N1397" s="199" t="s">
        <v>393</v>
      </c>
    </row>
    <row r="1398" spans="1:14" x14ac:dyDescent="0.2">
      <c r="A1398" s="183" t="s">
        <v>148</v>
      </c>
      <c r="B1398" s="184" t="s">
        <v>149</v>
      </c>
      <c r="C1398" s="184"/>
      <c r="D1398" s="185" t="str">
        <f t="shared" si="124"/>
        <v>****</v>
      </c>
      <c r="E1398" s="185">
        <f t="shared" si="125"/>
        <v>0</v>
      </c>
      <c r="F1398" s="185"/>
      <c r="G1398" s="185">
        <f t="shared" si="126"/>
        <v>0</v>
      </c>
      <c r="H1398" s="186">
        <f t="shared" si="127"/>
        <v>0</v>
      </c>
      <c r="I1398" s="197">
        <f>SUMIFS('SAGE IMPORT'!Y:Y,'SAGE IMPORT'!A:A,'SLAB-ROWS'!G1398,'SAGE IMPORT'!B:B,'SLAB-ROWS'!H1398,'SAGE IMPORT'!C:C,'SLAB-ROWS'!A1398)</f>
        <v>0</v>
      </c>
      <c r="J1398" s="198">
        <f>SUMIFS('SAGE IMPORT'!K:K,'SAGE IMPORT'!A:A,'SLAB-ROWS'!G1398,'SAGE IMPORT'!B:B,'SLAB-ROWS'!H1398,'SAGE IMPORT'!C:C,'SLAB-ROWS'!A1398)</f>
        <v>0</v>
      </c>
      <c r="K1398" s="199">
        <f>SUMIFS('SAGE IMPORT'!Q:Q,'SAGE IMPORT'!A:A,'SLAB-ROWS'!G1398,'SAGE IMPORT'!B:B,'SLAB-ROWS'!H1398,'SAGE IMPORT'!C:C,'SLAB-ROWS'!A1398)</f>
        <v>0</v>
      </c>
      <c r="L1398" s="199" t="s">
        <v>391</v>
      </c>
      <c r="M1398" s="205">
        <f>SUMIFS('SAGE IMPORT'!E:E,'SAGE IMPORT'!A:A,'SLAB-ROWS'!G1398,'SAGE IMPORT'!B:B,'SLAB-ROWS'!H1398,'SAGE IMPORT'!C:C,'SLAB-ROWS'!A1398)</f>
        <v>0</v>
      </c>
      <c r="N1398" s="199" t="s">
        <v>391</v>
      </c>
    </row>
    <row r="1399" spans="1:14" x14ac:dyDescent="0.2">
      <c r="A1399" s="183" t="s">
        <v>150</v>
      </c>
      <c r="B1399" s="184" t="s">
        <v>151</v>
      </c>
      <c r="C1399" s="184"/>
      <c r="D1399" s="185" t="str">
        <f t="shared" si="124"/>
        <v>****</v>
      </c>
      <c r="E1399" s="185">
        <f t="shared" si="125"/>
        <v>0</v>
      </c>
      <c r="F1399" s="185"/>
      <c r="G1399" s="185">
        <f t="shared" si="126"/>
        <v>0</v>
      </c>
      <c r="H1399" s="186">
        <f t="shared" si="127"/>
        <v>0</v>
      </c>
      <c r="I1399" s="197">
        <f>SUMIFS('SAGE IMPORT'!Y:Y,'SAGE IMPORT'!A:A,'SLAB-ROWS'!G1399,'SAGE IMPORT'!B:B,'SLAB-ROWS'!H1399,'SAGE IMPORT'!C:C,'SLAB-ROWS'!A1399)</f>
        <v>0</v>
      </c>
      <c r="J1399" s="198">
        <f>SUMIFS('SAGE IMPORT'!K:K,'SAGE IMPORT'!A:A,'SLAB-ROWS'!G1399,'SAGE IMPORT'!B:B,'SLAB-ROWS'!H1399,'SAGE IMPORT'!C:C,'SLAB-ROWS'!A1399)</f>
        <v>0</v>
      </c>
      <c r="K1399" s="199">
        <f>SUMIFS('SAGE IMPORT'!Q:Q,'SAGE IMPORT'!A:A,'SLAB-ROWS'!G1399,'SAGE IMPORT'!B:B,'SLAB-ROWS'!H1399,'SAGE IMPORT'!C:C,'SLAB-ROWS'!A1399)</f>
        <v>0</v>
      </c>
      <c r="L1399" s="199" t="s">
        <v>391</v>
      </c>
      <c r="M1399" s="205">
        <f>SUMIFS('SAGE IMPORT'!E:E,'SAGE IMPORT'!A:A,'SLAB-ROWS'!G1399,'SAGE IMPORT'!B:B,'SLAB-ROWS'!H1399,'SAGE IMPORT'!C:C,'SLAB-ROWS'!A1399)</f>
        <v>0</v>
      </c>
      <c r="N1399" s="199" t="s">
        <v>391</v>
      </c>
    </row>
    <row r="1400" spans="1:14" x14ac:dyDescent="0.2">
      <c r="A1400" s="183" t="s">
        <v>55</v>
      </c>
      <c r="B1400" s="184" t="s">
        <v>56</v>
      </c>
      <c r="C1400" s="184"/>
      <c r="D1400" s="185" t="str">
        <f t="shared" si="124"/>
        <v>****</v>
      </c>
      <c r="E1400" s="185">
        <f t="shared" si="125"/>
        <v>0</v>
      </c>
      <c r="F1400" s="185"/>
      <c r="G1400" s="185">
        <f t="shared" si="126"/>
        <v>0</v>
      </c>
      <c r="H1400" s="186">
        <f t="shared" si="127"/>
        <v>0</v>
      </c>
      <c r="I1400" s="197">
        <f>SUMIFS('SAGE IMPORT'!Y:Y,'SAGE IMPORT'!A:A,'SLAB-ROWS'!G1400,'SAGE IMPORT'!B:B,'SLAB-ROWS'!H1400,'SAGE IMPORT'!C:C,'SLAB-ROWS'!A1400)</f>
        <v>0</v>
      </c>
      <c r="J1400" s="198">
        <f>SUMIFS('SAGE IMPORT'!K:K,'SAGE IMPORT'!A:A,'SLAB-ROWS'!G1400,'SAGE IMPORT'!B:B,'SLAB-ROWS'!H1400,'SAGE IMPORT'!C:C,'SLAB-ROWS'!A1400)</f>
        <v>0</v>
      </c>
      <c r="K1400" s="199">
        <f>SUMIFS('SAGE IMPORT'!Q:Q,'SAGE IMPORT'!A:A,'SLAB-ROWS'!G1400,'SAGE IMPORT'!B:B,'SLAB-ROWS'!H1400,'SAGE IMPORT'!C:C,'SLAB-ROWS'!A1400)</f>
        <v>0</v>
      </c>
      <c r="L1400" s="199" t="s">
        <v>395</v>
      </c>
      <c r="M1400" s="205">
        <f>SUMIFS('SAGE IMPORT'!E:E,'SAGE IMPORT'!A:A,'SLAB-ROWS'!G1400,'SAGE IMPORT'!B:B,'SLAB-ROWS'!H1400,'SAGE IMPORT'!C:C,'SLAB-ROWS'!A1400)</f>
        <v>0</v>
      </c>
      <c r="N1400" s="199" t="s">
        <v>395</v>
      </c>
    </row>
    <row r="1401" spans="1:14" x14ac:dyDescent="0.2">
      <c r="A1401" s="183" t="s">
        <v>152</v>
      </c>
      <c r="B1401" s="184" t="s">
        <v>153</v>
      </c>
      <c r="C1401" s="184"/>
      <c r="D1401" s="185" t="str">
        <f t="shared" si="124"/>
        <v>****</v>
      </c>
      <c r="E1401" s="185">
        <f t="shared" si="125"/>
        <v>0</v>
      </c>
      <c r="F1401" s="185"/>
      <c r="G1401" s="185">
        <f t="shared" si="126"/>
        <v>0</v>
      </c>
      <c r="H1401" s="186">
        <f t="shared" si="127"/>
        <v>0</v>
      </c>
      <c r="I1401" s="197">
        <f>SUMIFS('SAGE IMPORT'!Y:Y,'SAGE IMPORT'!A:A,'SLAB-ROWS'!G1401,'SAGE IMPORT'!B:B,'SLAB-ROWS'!H1401,'SAGE IMPORT'!C:C,'SLAB-ROWS'!A1401)</f>
        <v>0</v>
      </c>
      <c r="J1401" s="198">
        <f>SUMIFS('SAGE IMPORT'!K:K,'SAGE IMPORT'!A:A,'SLAB-ROWS'!G1401,'SAGE IMPORT'!B:B,'SLAB-ROWS'!H1401,'SAGE IMPORT'!C:C,'SLAB-ROWS'!A1401)</f>
        <v>0</v>
      </c>
      <c r="K1401" s="199">
        <f>SUMIFS('SAGE IMPORT'!Q:Q,'SAGE IMPORT'!A:A,'SLAB-ROWS'!G1401,'SAGE IMPORT'!B:B,'SLAB-ROWS'!H1401,'SAGE IMPORT'!C:C,'SLAB-ROWS'!A1401)</f>
        <v>0</v>
      </c>
      <c r="L1401" s="199" t="s">
        <v>399</v>
      </c>
      <c r="M1401" s="205">
        <f>SUMIFS('SAGE IMPORT'!E:E,'SAGE IMPORT'!A:A,'SLAB-ROWS'!G1401,'SAGE IMPORT'!B:B,'SLAB-ROWS'!H1401,'SAGE IMPORT'!C:C,'SLAB-ROWS'!A1401)</f>
        <v>0</v>
      </c>
      <c r="N1401" s="199" t="s">
        <v>399</v>
      </c>
    </row>
    <row r="1402" spans="1:14" x14ac:dyDescent="0.2">
      <c r="A1402" s="183"/>
      <c r="B1402" s="184"/>
      <c r="C1402" s="184"/>
      <c r="D1402" s="185" t="str">
        <f t="shared" si="124"/>
        <v>****</v>
      </c>
      <c r="E1402" s="185">
        <f t="shared" si="125"/>
        <v>0</v>
      </c>
      <c r="F1402" s="185"/>
      <c r="G1402" s="185">
        <f t="shared" si="126"/>
        <v>0</v>
      </c>
      <c r="H1402" s="186">
        <f t="shared" si="127"/>
        <v>0</v>
      </c>
      <c r="I1402" s="197">
        <f>SUMIFS('SAGE IMPORT'!Y:Y,'SAGE IMPORT'!A:A,'SLAB-ROWS'!G1402,'SAGE IMPORT'!B:B,'SLAB-ROWS'!H1402,'SAGE IMPORT'!C:C,'SLAB-ROWS'!A1402)</f>
        <v>0</v>
      </c>
      <c r="J1402" s="198">
        <f>SUMIFS('SAGE IMPORT'!K:K,'SAGE IMPORT'!A:A,'SLAB-ROWS'!G1402,'SAGE IMPORT'!B:B,'SLAB-ROWS'!H1402,'SAGE IMPORT'!C:C,'SLAB-ROWS'!A1402)</f>
        <v>0</v>
      </c>
      <c r="K1402" s="199">
        <f>SUMIFS('SAGE IMPORT'!Q:Q,'SAGE IMPORT'!A:A,'SLAB-ROWS'!G1402,'SAGE IMPORT'!B:B,'SLAB-ROWS'!H1402,'SAGE IMPORT'!C:C,'SLAB-ROWS'!A1402)</f>
        <v>0</v>
      </c>
      <c r="L1402" s="199"/>
      <c r="M1402" s="205">
        <f>SUMIFS('SAGE IMPORT'!E:E,'SAGE IMPORT'!A:A,'SLAB-ROWS'!G1402,'SAGE IMPORT'!B:B,'SLAB-ROWS'!H1402,'SAGE IMPORT'!C:C,'SLAB-ROWS'!A1402)</f>
        <v>0</v>
      </c>
      <c r="N1402" s="199"/>
    </row>
    <row r="1403" spans="1:14" x14ac:dyDescent="0.2">
      <c r="A1403" s="183" t="s">
        <v>49</v>
      </c>
      <c r="B1403" s="184" t="s">
        <v>50</v>
      </c>
      <c r="C1403" s="184"/>
      <c r="D1403" s="185" t="str">
        <f t="shared" si="124"/>
        <v>****</v>
      </c>
      <c r="E1403" s="185">
        <f t="shared" si="125"/>
        <v>0</v>
      </c>
      <c r="F1403" s="185"/>
      <c r="G1403" s="185">
        <f t="shared" si="126"/>
        <v>0</v>
      </c>
      <c r="H1403" s="186">
        <f t="shared" si="127"/>
        <v>0</v>
      </c>
      <c r="I1403" s="197">
        <f>SUMIFS('SAGE IMPORT'!Y:Y,'SAGE IMPORT'!A:A,'SLAB-ROWS'!G1403,'SAGE IMPORT'!B:B,'SLAB-ROWS'!H1403,'SAGE IMPORT'!C:C,'SLAB-ROWS'!A1403)</f>
        <v>0</v>
      </c>
      <c r="J1403" s="198">
        <f>SUMIFS('SAGE IMPORT'!K:K,'SAGE IMPORT'!A:A,'SLAB-ROWS'!G1403,'SAGE IMPORT'!B:B,'SLAB-ROWS'!H1403,'SAGE IMPORT'!C:C,'SLAB-ROWS'!A1403)</f>
        <v>0</v>
      </c>
      <c r="K1403" s="199">
        <f>SUMIFS('SAGE IMPORT'!Q:Q,'SAGE IMPORT'!A:A,'SLAB-ROWS'!G1403,'SAGE IMPORT'!B:B,'SLAB-ROWS'!H1403,'SAGE IMPORT'!C:C,'SLAB-ROWS'!A1403)</f>
        <v>0</v>
      </c>
      <c r="L1403" s="199" t="s">
        <v>391</v>
      </c>
      <c r="M1403" s="205">
        <f>SUMIFS('SAGE IMPORT'!E:E,'SAGE IMPORT'!A:A,'SLAB-ROWS'!G1403,'SAGE IMPORT'!B:B,'SLAB-ROWS'!H1403,'SAGE IMPORT'!C:C,'SLAB-ROWS'!A1403)</f>
        <v>0</v>
      </c>
      <c r="N1403" s="199" t="s">
        <v>391</v>
      </c>
    </row>
    <row r="1404" spans="1:14" x14ac:dyDescent="0.2">
      <c r="A1404" s="183" t="s">
        <v>51</v>
      </c>
      <c r="B1404" s="184" t="s">
        <v>52</v>
      </c>
      <c r="C1404" s="184"/>
      <c r="D1404" s="185" t="str">
        <f t="shared" si="124"/>
        <v>****</v>
      </c>
      <c r="E1404" s="185">
        <f t="shared" si="125"/>
        <v>0</v>
      </c>
      <c r="F1404" s="185"/>
      <c r="G1404" s="185">
        <f t="shared" si="126"/>
        <v>0</v>
      </c>
      <c r="H1404" s="186">
        <f t="shared" si="127"/>
        <v>0</v>
      </c>
      <c r="I1404" s="197">
        <f>SUMIFS('SAGE IMPORT'!Y:Y,'SAGE IMPORT'!A:A,'SLAB-ROWS'!G1404,'SAGE IMPORT'!B:B,'SLAB-ROWS'!H1404,'SAGE IMPORT'!C:C,'SLAB-ROWS'!A1404)</f>
        <v>0</v>
      </c>
      <c r="J1404" s="198">
        <f>SUMIFS('SAGE IMPORT'!K:K,'SAGE IMPORT'!A:A,'SLAB-ROWS'!G1404,'SAGE IMPORT'!B:B,'SLAB-ROWS'!H1404,'SAGE IMPORT'!C:C,'SLAB-ROWS'!A1404)</f>
        <v>0</v>
      </c>
      <c r="K1404" s="199">
        <f>SUMIFS('SAGE IMPORT'!Q:Q,'SAGE IMPORT'!A:A,'SLAB-ROWS'!G1404,'SAGE IMPORT'!B:B,'SLAB-ROWS'!H1404,'SAGE IMPORT'!C:C,'SLAB-ROWS'!A1404)</f>
        <v>0</v>
      </c>
      <c r="L1404" s="199" t="s">
        <v>391</v>
      </c>
      <c r="M1404" s="205">
        <f>SUMIFS('SAGE IMPORT'!E:E,'SAGE IMPORT'!A:A,'SLAB-ROWS'!G1404,'SAGE IMPORT'!B:B,'SLAB-ROWS'!H1404,'SAGE IMPORT'!C:C,'SLAB-ROWS'!A1404)</f>
        <v>0</v>
      </c>
      <c r="N1404" s="199" t="s">
        <v>391</v>
      </c>
    </row>
    <row r="1405" spans="1:14" x14ac:dyDescent="0.2">
      <c r="A1405" s="183" t="s">
        <v>53</v>
      </c>
      <c r="B1405" s="184" t="s">
        <v>54</v>
      </c>
      <c r="C1405" s="184"/>
      <c r="D1405" s="185" t="str">
        <f t="shared" si="124"/>
        <v>****</v>
      </c>
      <c r="E1405" s="185">
        <f t="shared" si="125"/>
        <v>0</v>
      </c>
      <c r="F1405" s="185"/>
      <c r="G1405" s="185">
        <f t="shared" si="126"/>
        <v>0</v>
      </c>
      <c r="H1405" s="186">
        <f t="shared" si="127"/>
        <v>0</v>
      </c>
      <c r="I1405" s="197">
        <f>SUMIFS('SAGE IMPORT'!Y:Y,'SAGE IMPORT'!A:A,'SLAB-ROWS'!G1405,'SAGE IMPORT'!B:B,'SLAB-ROWS'!H1405,'SAGE IMPORT'!C:C,'SLAB-ROWS'!A1405)</f>
        <v>0</v>
      </c>
      <c r="J1405" s="198">
        <f>SUMIFS('SAGE IMPORT'!K:K,'SAGE IMPORT'!A:A,'SLAB-ROWS'!G1405,'SAGE IMPORT'!B:B,'SLAB-ROWS'!H1405,'SAGE IMPORT'!C:C,'SLAB-ROWS'!A1405)</f>
        <v>0</v>
      </c>
      <c r="K1405" s="199">
        <f>SUMIFS('SAGE IMPORT'!Q:Q,'SAGE IMPORT'!A:A,'SLAB-ROWS'!G1405,'SAGE IMPORT'!B:B,'SLAB-ROWS'!H1405,'SAGE IMPORT'!C:C,'SLAB-ROWS'!A1405)</f>
        <v>0</v>
      </c>
      <c r="L1405" s="199" t="s">
        <v>391</v>
      </c>
      <c r="M1405" s="205">
        <f>SUMIFS('SAGE IMPORT'!E:E,'SAGE IMPORT'!A:A,'SLAB-ROWS'!G1405,'SAGE IMPORT'!B:B,'SLAB-ROWS'!H1405,'SAGE IMPORT'!C:C,'SLAB-ROWS'!A1405)</f>
        <v>0</v>
      </c>
      <c r="N1405" s="199" t="s">
        <v>391</v>
      </c>
    </row>
    <row r="1406" spans="1:14" x14ac:dyDescent="0.2">
      <c r="A1406" s="183"/>
      <c r="B1406" s="184"/>
      <c r="C1406" s="184"/>
      <c r="D1406" s="184"/>
      <c r="E1406" s="184"/>
      <c r="F1406" s="184"/>
      <c r="G1406" s="184"/>
      <c r="H1406" s="184"/>
      <c r="I1406" s="197">
        <f>SUMIFS('SAGE IMPORT'!Y:Y,'SAGE IMPORT'!A:A,'SLAB-ROWS'!G1406,'SAGE IMPORT'!B:B,'SLAB-ROWS'!H1406,'SAGE IMPORT'!C:C,'SLAB-ROWS'!A1406)</f>
        <v>0</v>
      </c>
      <c r="J1406" s="198">
        <f>SUMIFS('SAGE IMPORT'!K:K,'SAGE IMPORT'!A:A,'SLAB-ROWS'!G1406,'SAGE IMPORT'!B:B,'SLAB-ROWS'!H1406,'SAGE IMPORT'!C:C,'SLAB-ROWS'!A1406)</f>
        <v>0</v>
      </c>
      <c r="K1406" s="199">
        <f>SUMIFS('SAGE IMPORT'!Q:Q,'SAGE IMPORT'!A:A,'SLAB-ROWS'!G1406,'SAGE IMPORT'!B:B,'SLAB-ROWS'!H1406,'SAGE IMPORT'!C:C,'SLAB-ROWS'!A1406)</f>
        <v>0</v>
      </c>
      <c r="L1406" s="199"/>
      <c r="M1406" s="205">
        <f>SUMIFS('SAGE IMPORT'!E:E,'SAGE IMPORT'!A:A,'SLAB-ROWS'!G1406,'SAGE IMPORT'!B:B,'SLAB-ROWS'!H1406,'SAGE IMPORT'!C:C,'SLAB-ROWS'!A1406)</f>
        <v>0</v>
      </c>
      <c r="N1406" s="199"/>
    </row>
    <row r="1407" spans="1:14" ht="12" x14ac:dyDescent="0.25">
      <c r="C1407" s="200" t="s">
        <v>74</v>
      </c>
      <c r="D1407" s="200"/>
      <c r="E1407" s="200"/>
      <c r="F1407" s="200"/>
      <c r="G1407" s="200"/>
      <c r="H1407" s="200"/>
      <c r="I1407" s="201">
        <f>SUM(I1323:I1406)</f>
        <v>0</v>
      </c>
      <c r="J1407" s="202"/>
      <c r="K1407" s="202"/>
      <c r="L1407" s="202"/>
      <c r="M1407" s="205">
        <f>SUMIFS('SAGE IMPORT'!E:E,'SAGE IMPORT'!A:A,'SLAB-ROWS'!G1407,'SAGE IMPORT'!B:B,'SLAB-ROWS'!H1407,'SAGE IMPORT'!C:C,'SLAB-ROWS'!A1407)</f>
        <v>0</v>
      </c>
    </row>
    <row r="1408" spans="1:14" ht="12" x14ac:dyDescent="0.25">
      <c r="C1408" s="200" t="s">
        <v>75</v>
      </c>
      <c r="D1408" s="200"/>
      <c r="E1408" s="200"/>
      <c r="F1408" s="200"/>
      <c r="G1408" s="200"/>
      <c r="H1408" s="200"/>
      <c r="I1408" s="203">
        <f>SUMIFS('SAGE IMPORT'!Y:Y,'SAGE IMPORT'!A:A,'SLAB-ROWS'!G1322,'SAGE IMPORT'!B:B,'SLAB-ROWS'!H1322)-I1407</f>
        <v>0</v>
      </c>
      <c r="J1408" s="202"/>
      <c r="K1408" s="202"/>
      <c r="L1408" s="202"/>
      <c r="M1408" s="205">
        <f>SUMIFS('SAGE IMPORT'!E:E,'SAGE IMPORT'!A:A,'SLAB-ROWS'!G1408,'SAGE IMPORT'!B:B,'SLAB-ROWS'!H1408,'SAGE IMPORT'!C:C,'SLAB-ROWS'!A1408)</f>
        <v>0</v>
      </c>
    </row>
    <row r="1409" spans="1:14" ht="12" x14ac:dyDescent="0.2">
      <c r="D1409" s="191" t="s">
        <v>359</v>
      </c>
      <c r="E1409" s="190" t="s">
        <v>358</v>
      </c>
      <c r="F1409" s="190"/>
      <c r="G1409" s="191" t="s">
        <v>159</v>
      </c>
      <c r="H1409" s="192" t="s">
        <v>357</v>
      </c>
      <c r="I1409" s="194" t="s">
        <v>383</v>
      </c>
      <c r="J1409" s="194" t="s">
        <v>356</v>
      </c>
      <c r="K1409" s="194" t="s">
        <v>355</v>
      </c>
      <c r="L1409" s="194"/>
      <c r="M1409" s="194" t="s">
        <v>394</v>
      </c>
      <c r="N1409" s="194"/>
    </row>
    <row r="1410" spans="1:14" ht="12" x14ac:dyDescent="0.2">
      <c r="D1410" s="195" t="str">
        <f>'START-SLABS'!A25</f>
        <v>****</v>
      </c>
      <c r="E1410" s="195">
        <f>'START-SLABS'!C25</f>
        <v>49</v>
      </c>
      <c r="F1410" s="195" t="str">
        <f>'START-SLABS'!D25</f>
        <v>1095 ST. OLAF CT</v>
      </c>
      <c r="G1410" s="195" t="str">
        <f>'START-SLABS'!F25</f>
        <v>PLAN 1</v>
      </c>
      <c r="H1410" s="195" t="str">
        <f>'START-SLABS'!G25</f>
        <v>ELV D</v>
      </c>
      <c r="I1410" s="196"/>
      <c r="J1410" s="196"/>
      <c r="K1410" s="196"/>
      <c r="L1410" s="196"/>
      <c r="M1410" s="196"/>
      <c r="N1410" s="194"/>
    </row>
    <row r="1411" spans="1:14" x14ac:dyDescent="0.2">
      <c r="A1411" s="183" t="s">
        <v>16</v>
      </c>
      <c r="B1411" s="184" t="s">
        <v>17</v>
      </c>
      <c r="C1411" s="184"/>
      <c r="D1411" s="185" t="str">
        <f>D1410</f>
        <v>****</v>
      </c>
      <c r="E1411" s="185">
        <f>E1410</f>
        <v>49</v>
      </c>
      <c r="F1411" s="185"/>
      <c r="G1411" s="185" t="str">
        <f>G1410</f>
        <v>PLAN 1</v>
      </c>
      <c r="H1411" s="186" t="str">
        <f>H1410</f>
        <v>ELV D</v>
      </c>
      <c r="I1411" s="197">
        <f>SUMIFS('SAGE IMPORT'!Y:Y,'SAGE IMPORT'!A:A,'SLAB-ROWS'!G1411,'SAGE IMPORT'!B:B,'SLAB-ROWS'!H1411,'SAGE IMPORT'!C:C,'SLAB-ROWS'!A1411)</f>
        <v>217</v>
      </c>
      <c r="J1411" s="198">
        <f>SUMIFS('SAGE IMPORT'!K:K,'SAGE IMPORT'!A:A,'SLAB-ROWS'!G1411,'SAGE IMPORT'!B:B,'SLAB-ROWS'!H1411,'SAGE IMPORT'!C:C,'SLAB-ROWS'!A1411)</f>
        <v>5.21</v>
      </c>
      <c r="K1411" s="199">
        <f>SUMIFS('SAGE IMPORT'!Q:Q,'SAGE IMPORT'!A:A,'SLAB-ROWS'!G1411,'SAGE IMPORT'!B:B,'SLAB-ROWS'!H1411,'SAGE IMPORT'!C:C,'SLAB-ROWS'!A1411)</f>
        <v>0</v>
      </c>
      <c r="L1411" s="199" t="s">
        <v>391</v>
      </c>
      <c r="M1411" s="205">
        <f>SUMIFS('SAGE IMPORT'!E:E,'SAGE IMPORT'!A:A,'SLAB-ROWS'!G1411,'SAGE IMPORT'!B:B,'SLAB-ROWS'!H1411,'SAGE IMPORT'!C:C,'SLAB-ROWS'!A1411)</f>
        <v>1302.68</v>
      </c>
      <c r="N1411" s="199" t="s">
        <v>391</v>
      </c>
    </row>
    <row r="1412" spans="1:14" x14ac:dyDescent="0.2">
      <c r="A1412" s="183" t="s">
        <v>78</v>
      </c>
      <c r="B1412" s="184" t="s">
        <v>81</v>
      </c>
      <c r="C1412" s="184"/>
      <c r="D1412" s="185" t="str">
        <f t="shared" ref="D1412:D1481" si="128">D1411</f>
        <v>****</v>
      </c>
      <c r="E1412" s="185">
        <f t="shared" ref="E1412:E1481" si="129">E1411</f>
        <v>49</v>
      </c>
      <c r="F1412" s="185"/>
      <c r="G1412" s="185" t="str">
        <f t="shared" ref="G1412:G1481" si="130">G1411</f>
        <v>PLAN 1</v>
      </c>
      <c r="H1412" s="186" t="str">
        <f t="shared" ref="H1412:H1481" si="131">H1411</f>
        <v>ELV D</v>
      </c>
      <c r="I1412" s="197">
        <f>SUMIFS('SAGE IMPORT'!Y:Y,'SAGE IMPORT'!A:A,'SLAB-ROWS'!G1412,'SAGE IMPORT'!B:B,'SLAB-ROWS'!H1412,'SAGE IMPORT'!C:C,'SLAB-ROWS'!A1412)</f>
        <v>0</v>
      </c>
      <c r="J1412" s="198">
        <f>SUMIFS('SAGE IMPORT'!K:K,'SAGE IMPORT'!A:A,'SLAB-ROWS'!G1412,'SAGE IMPORT'!B:B,'SLAB-ROWS'!H1412,'SAGE IMPORT'!C:C,'SLAB-ROWS'!A1412)</f>
        <v>0</v>
      </c>
      <c r="K1412" s="199">
        <f>SUMIFS('SAGE IMPORT'!Q:Q,'SAGE IMPORT'!A:A,'SLAB-ROWS'!G1412,'SAGE IMPORT'!B:B,'SLAB-ROWS'!H1412,'SAGE IMPORT'!C:C,'SLAB-ROWS'!A1412)</f>
        <v>0</v>
      </c>
      <c r="L1412" s="199" t="s">
        <v>391</v>
      </c>
      <c r="M1412" s="205">
        <f>SUMIFS('SAGE IMPORT'!E:E,'SAGE IMPORT'!A:A,'SLAB-ROWS'!G1412,'SAGE IMPORT'!B:B,'SLAB-ROWS'!H1412,'SAGE IMPORT'!C:C,'SLAB-ROWS'!A1412)</f>
        <v>0</v>
      </c>
      <c r="N1412" s="199" t="s">
        <v>391</v>
      </c>
    </row>
    <row r="1413" spans="1:14" x14ac:dyDescent="0.2">
      <c r="A1413" s="183" t="s">
        <v>79</v>
      </c>
      <c r="B1413" s="184" t="s">
        <v>82</v>
      </c>
      <c r="C1413" s="184"/>
      <c r="D1413" s="185" t="str">
        <f t="shared" si="128"/>
        <v>****</v>
      </c>
      <c r="E1413" s="185">
        <f t="shared" si="129"/>
        <v>49</v>
      </c>
      <c r="F1413" s="185"/>
      <c r="G1413" s="185" t="str">
        <f t="shared" si="130"/>
        <v>PLAN 1</v>
      </c>
      <c r="H1413" s="186" t="str">
        <f t="shared" si="131"/>
        <v>ELV D</v>
      </c>
      <c r="I1413" s="197">
        <f>SUMIFS('SAGE IMPORT'!Y:Y,'SAGE IMPORT'!A:A,'SLAB-ROWS'!G1413,'SAGE IMPORT'!B:B,'SLAB-ROWS'!H1413,'SAGE IMPORT'!C:C,'SLAB-ROWS'!A1413)</f>
        <v>0</v>
      </c>
      <c r="J1413" s="198">
        <f>SUMIFS('SAGE IMPORT'!K:K,'SAGE IMPORT'!A:A,'SLAB-ROWS'!G1413,'SAGE IMPORT'!B:B,'SLAB-ROWS'!H1413,'SAGE IMPORT'!C:C,'SLAB-ROWS'!A1413)</f>
        <v>0</v>
      </c>
      <c r="K1413" s="199">
        <f>SUMIFS('SAGE IMPORT'!Q:Q,'SAGE IMPORT'!A:A,'SLAB-ROWS'!G1413,'SAGE IMPORT'!B:B,'SLAB-ROWS'!H1413,'SAGE IMPORT'!C:C,'SLAB-ROWS'!A1413)</f>
        <v>0</v>
      </c>
      <c r="L1413" s="199" t="s">
        <v>391</v>
      </c>
      <c r="M1413" s="205">
        <f>SUMIFS('SAGE IMPORT'!E:E,'SAGE IMPORT'!A:A,'SLAB-ROWS'!G1413,'SAGE IMPORT'!B:B,'SLAB-ROWS'!H1413,'SAGE IMPORT'!C:C,'SLAB-ROWS'!A1413)</f>
        <v>0</v>
      </c>
      <c r="N1413" s="199" t="s">
        <v>391</v>
      </c>
    </row>
    <row r="1414" spans="1:14" x14ac:dyDescent="0.2">
      <c r="A1414" s="183" t="s">
        <v>80</v>
      </c>
      <c r="B1414" s="184" t="s">
        <v>83</v>
      </c>
      <c r="C1414" s="184"/>
      <c r="D1414" s="185" t="str">
        <f t="shared" si="128"/>
        <v>****</v>
      </c>
      <c r="E1414" s="185">
        <f t="shared" si="129"/>
        <v>49</v>
      </c>
      <c r="F1414" s="185"/>
      <c r="G1414" s="185" t="str">
        <f t="shared" si="130"/>
        <v>PLAN 1</v>
      </c>
      <c r="H1414" s="186" t="str">
        <f t="shared" si="131"/>
        <v>ELV D</v>
      </c>
      <c r="I1414" s="197">
        <f>SUMIFS('SAGE IMPORT'!Y:Y,'SAGE IMPORT'!A:A,'SLAB-ROWS'!G1414,'SAGE IMPORT'!B:B,'SLAB-ROWS'!H1414,'SAGE IMPORT'!C:C,'SLAB-ROWS'!A1414)</f>
        <v>0</v>
      </c>
      <c r="J1414" s="198">
        <f>SUMIFS('SAGE IMPORT'!K:K,'SAGE IMPORT'!A:A,'SLAB-ROWS'!G1414,'SAGE IMPORT'!B:B,'SLAB-ROWS'!H1414,'SAGE IMPORT'!C:C,'SLAB-ROWS'!A1414)</f>
        <v>0</v>
      </c>
      <c r="K1414" s="199">
        <f>SUMIFS('SAGE IMPORT'!Q:Q,'SAGE IMPORT'!A:A,'SLAB-ROWS'!G1414,'SAGE IMPORT'!B:B,'SLAB-ROWS'!H1414,'SAGE IMPORT'!C:C,'SLAB-ROWS'!A1414)</f>
        <v>0</v>
      </c>
      <c r="L1414" s="199" t="s">
        <v>391</v>
      </c>
      <c r="M1414" s="205">
        <f>SUMIFS('SAGE IMPORT'!E:E,'SAGE IMPORT'!A:A,'SLAB-ROWS'!G1414,'SAGE IMPORT'!B:B,'SLAB-ROWS'!H1414,'SAGE IMPORT'!C:C,'SLAB-ROWS'!A1414)</f>
        <v>0</v>
      </c>
      <c r="N1414" s="199" t="s">
        <v>391</v>
      </c>
    </row>
    <row r="1415" spans="1:14" x14ac:dyDescent="0.2">
      <c r="A1415" s="183" t="s">
        <v>18</v>
      </c>
      <c r="B1415" s="184" t="s">
        <v>19</v>
      </c>
      <c r="C1415" s="184"/>
      <c r="D1415" s="185" t="str">
        <f t="shared" si="128"/>
        <v>****</v>
      </c>
      <c r="E1415" s="185">
        <f t="shared" si="129"/>
        <v>49</v>
      </c>
      <c r="F1415" s="185"/>
      <c r="G1415" s="185" t="str">
        <f t="shared" si="130"/>
        <v>PLAN 1</v>
      </c>
      <c r="H1415" s="186" t="str">
        <f t="shared" si="131"/>
        <v>ELV D</v>
      </c>
      <c r="I1415" s="197">
        <f>SUMIFS('SAGE IMPORT'!Y:Y,'SAGE IMPORT'!A:A,'SLAB-ROWS'!G1415,'SAGE IMPORT'!B:B,'SLAB-ROWS'!H1415,'SAGE IMPORT'!C:C,'SLAB-ROWS'!A1415)</f>
        <v>52</v>
      </c>
      <c r="J1415" s="198">
        <f>SUMIFS('SAGE IMPORT'!K:K,'SAGE IMPORT'!A:A,'SLAB-ROWS'!G1415,'SAGE IMPORT'!B:B,'SLAB-ROWS'!H1415,'SAGE IMPORT'!C:C,'SLAB-ROWS'!A1415)</f>
        <v>2.3199999999999998</v>
      </c>
      <c r="K1415" s="199">
        <f>SUMIFS('SAGE IMPORT'!Q:Q,'SAGE IMPORT'!A:A,'SLAB-ROWS'!G1415,'SAGE IMPORT'!B:B,'SLAB-ROWS'!H1415,'SAGE IMPORT'!C:C,'SLAB-ROWS'!A1415)</f>
        <v>0</v>
      </c>
      <c r="L1415" s="199" t="s">
        <v>391</v>
      </c>
      <c r="M1415" s="205">
        <f>SUMIFS('SAGE IMPORT'!E:E,'SAGE IMPORT'!A:A,'SLAB-ROWS'!G1415,'SAGE IMPORT'!B:B,'SLAB-ROWS'!H1415,'SAGE IMPORT'!C:C,'SLAB-ROWS'!A1415)</f>
        <v>1302.68</v>
      </c>
      <c r="N1415" s="199" t="s">
        <v>391</v>
      </c>
    </row>
    <row r="1416" spans="1:14" x14ac:dyDescent="0.2">
      <c r="A1416" s="183"/>
      <c r="B1416" s="184"/>
      <c r="C1416" s="184"/>
      <c r="D1416" s="185" t="str">
        <f t="shared" si="128"/>
        <v>****</v>
      </c>
      <c r="E1416" s="185">
        <f t="shared" si="129"/>
        <v>49</v>
      </c>
      <c r="F1416" s="185"/>
      <c r="G1416" s="185" t="str">
        <f t="shared" si="130"/>
        <v>PLAN 1</v>
      </c>
      <c r="H1416" s="186" t="str">
        <f t="shared" si="131"/>
        <v>ELV D</v>
      </c>
      <c r="I1416" s="197">
        <f>SUMIFS('SAGE IMPORT'!Y:Y,'SAGE IMPORT'!A:A,'SLAB-ROWS'!G1416,'SAGE IMPORT'!B:B,'SLAB-ROWS'!H1416,'SAGE IMPORT'!C:C,'SLAB-ROWS'!A1416)</f>
        <v>0</v>
      </c>
      <c r="J1416" s="198">
        <f>SUMIFS('SAGE IMPORT'!K:K,'SAGE IMPORT'!A:A,'SLAB-ROWS'!G1416,'SAGE IMPORT'!B:B,'SLAB-ROWS'!H1416,'SAGE IMPORT'!C:C,'SLAB-ROWS'!A1416)</f>
        <v>0</v>
      </c>
      <c r="K1416" s="199">
        <f>SUMIFS('SAGE IMPORT'!Q:Q,'SAGE IMPORT'!A:A,'SLAB-ROWS'!G1416,'SAGE IMPORT'!B:B,'SLAB-ROWS'!H1416,'SAGE IMPORT'!C:C,'SLAB-ROWS'!A1416)</f>
        <v>0</v>
      </c>
      <c r="L1416" s="199"/>
      <c r="M1416" s="205">
        <f>SUMIFS('SAGE IMPORT'!E:E,'SAGE IMPORT'!A:A,'SLAB-ROWS'!G1416,'SAGE IMPORT'!B:B,'SLAB-ROWS'!H1416,'SAGE IMPORT'!C:C,'SLAB-ROWS'!A1416)</f>
        <v>0</v>
      </c>
      <c r="N1416" s="199"/>
    </row>
    <row r="1417" spans="1:14" x14ac:dyDescent="0.2">
      <c r="A1417" s="183" t="s">
        <v>84</v>
      </c>
      <c r="B1417" s="184" t="s">
        <v>85</v>
      </c>
      <c r="C1417" s="184"/>
      <c r="D1417" s="185" t="str">
        <f t="shared" si="128"/>
        <v>****</v>
      </c>
      <c r="E1417" s="185">
        <f t="shared" si="129"/>
        <v>49</v>
      </c>
      <c r="F1417" s="185"/>
      <c r="G1417" s="185" t="str">
        <f t="shared" si="130"/>
        <v>PLAN 1</v>
      </c>
      <c r="H1417" s="186" t="str">
        <f t="shared" si="131"/>
        <v>ELV D</v>
      </c>
      <c r="I1417" s="197">
        <f>SUMIFS('SAGE IMPORT'!Y:Y,'SAGE IMPORT'!A:A,'SLAB-ROWS'!G1417,'SAGE IMPORT'!B:B,'SLAB-ROWS'!H1417,'SAGE IMPORT'!C:C,'SLAB-ROWS'!A1417)</f>
        <v>0</v>
      </c>
      <c r="J1417" s="198">
        <f>SUMIFS('SAGE IMPORT'!K:K,'SAGE IMPORT'!A:A,'SLAB-ROWS'!G1417,'SAGE IMPORT'!B:B,'SLAB-ROWS'!H1417,'SAGE IMPORT'!C:C,'SLAB-ROWS'!A1417)</f>
        <v>0</v>
      </c>
      <c r="K1417" s="199">
        <f>SUMIFS('SAGE IMPORT'!Q:Q,'SAGE IMPORT'!A:A,'SLAB-ROWS'!G1417,'SAGE IMPORT'!B:B,'SLAB-ROWS'!H1417,'SAGE IMPORT'!C:C,'SLAB-ROWS'!A1417)</f>
        <v>0</v>
      </c>
      <c r="L1417" s="199" t="s">
        <v>393</v>
      </c>
      <c r="M1417" s="205">
        <f>SUMIFS('SAGE IMPORT'!E:E,'SAGE IMPORT'!A:A,'SLAB-ROWS'!G1417,'SAGE IMPORT'!B:B,'SLAB-ROWS'!H1417,'SAGE IMPORT'!C:C,'SLAB-ROWS'!A1417)</f>
        <v>0</v>
      </c>
      <c r="N1417" s="199" t="s">
        <v>393</v>
      </c>
    </row>
    <row r="1418" spans="1:14" x14ac:dyDescent="0.2">
      <c r="A1418" s="183" t="s">
        <v>20</v>
      </c>
      <c r="B1418" s="184" t="s">
        <v>21</v>
      </c>
      <c r="C1418" s="184"/>
      <c r="D1418" s="185" t="str">
        <f t="shared" si="128"/>
        <v>****</v>
      </c>
      <c r="E1418" s="185">
        <f t="shared" si="129"/>
        <v>49</v>
      </c>
      <c r="F1418" s="185"/>
      <c r="G1418" s="185" t="str">
        <f t="shared" si="130"/>
        <v>PLAN 1</v>
      </c>
      <c r="H1418" s="186" t="str">
        <f t="shared" si="131"/>
        <v>ELV D</v>
      </c>
      <c r="I1418" s="197">
        <f>SUMIFS('SAGE IMPORT'!Y:Y,'SAGE IMPORT'!A:A,'SLAB-ROWS'!G1418,'SAGE IMPORT'!B:B,'SLAB-ROWS'!H1418,'SAGE IMPORT'!C:C,'SLAB-ROWS'!A1418)</f>
        <v>54</v>
      </c>
      <c r="J1418" s="198">
        <f>SUMIFS('SAGE IMPORT'!K:K,'SAGE IMPORT'!A:A,'SLAB-ROWS'!G1418,'SAGE IMPORT'!B:B,'SLAB-ROWS'!H1418,'SAGE IMPORT'!C:C,'SLAB-ROWS'!A1418)</f>
        <v>1.73</v>
      </c>
      <c r="K1418" s="199">
        <f>SUMIFS('SAGE IMPORT'!Q:Q,'SAGE IMPORT'!A:A,'SLAB-ROWS'!G1418,'SAGE IMPORT'!B:B,'SLAB-ROWS'!H1418,'SAGE IMPORT'!C:C,'SLAB-ROWS'!A1418)</f>
        <v>0</v>
      </c>
      <c r="L1418" s="199" t="s">
        <v>354</v>
      </c>
      <c r="M1418" s="205">
        <f>SUMIFS('SAGE IMPORT'!E:E,'SAGE IMPORT'!A:A,'SLAB-ROWS'!G1418,'SAGE IMPORT'!B:B,'SLAB-ROWS'!H1418,'SAGE IMPORT'!C:C,'SLAB-ROWS'!A1418)</f>
        <v>312.04000000000002</v>
      </c>
      <c r="N1418" s="199" t="s">
        <v>354</v>
      </c>
    </row>
    <row r="1419" spans="1:14" x14ac:dyDescent="0.2">
      <c r="A1419" s="183" t="s">
        <v>22</v>
      </c>
      <c r="B1419" s="184" t="s">
        <v>58</v>
      </c>
      <c r="C1419" s="184"/>
      <c r="D1419" s="185" t="str">
        <f t="shared" si="128"/>
        <v>****</v>
      </c>
      <c r="E1419" s="185">
        <f t="shared" si="129"/>
        <v>49</v>
      </c>
      <c r="F1419" s="185"/>
      <c r="G1419" s="185" t="str">
        <f t="shared" si="130"/>
        <v>PLAN 1</v>
      </c>
      <c r="H1419" s="186" t="str">
        <f t="shared" si="131"/>
        <v>ELV D</v>
      </c>
      <c r="I1419" s="197">
        <f>SUMIFS('SAGE IMPORT'!Y:Y,'SAGE IMPORT'!A:A,'SLAB-ROWS'!G1419,'SAGE IMPORT'!B:B,'SLAB-ROWS'!H1419,'SAGE IMPORT'!C:C,'SLAB-ROWS'!A1419)</f>
        <v>7</v>
      </c>
      <c r="J1419" s="198">
        <f>SUMIFS('SAGE IMPORT'!K:K,'SAGE IMPORT'!A:A,'SLAB-ROWS'!G1419,'SAGE IMPORT'!B:B,'SLAB-ROWS'!H1419,'SAGE IMPORT'!C:C,'SLAB-ROWS'!A1419)</f>
        <v>0</v>
      </c>
      <c r="K1419" s="199">
        <f>SUMIFS('SAGE IMPORT'!Q:Q,'SAGE IMPORT'!A:A,'SLAB-ROWS'!G1419,'SAGE IMPORT'!B:B,'SLAB-ROWS'!H1419,'SAGE IMPORT'!C:C,'SLAB-ROWS'!A1419)</f>
        <v>1.04</v>
      </c>
      <c r="L1419" s="199" t="s">
        <v>354</v>
      </c>
      <c r="M1419" s="205">
        <f>SUMIFS('SAGE IMPORT'!E:E,'SAGE IMPORT'!A:A,'SLAB-ROWS'!G1419,'SAGE IMPORT'!B:B,'SLAB-ROWS'!H1419,'SAGE IMPORT'!C:C,'SLAB-ROWS'!A1419)</f>
        <v>312.04000000000002</v>
      </c>
      <c r="N1419" s="199" t="s">
        <v>354</v>
      </c>
    </row>
    <row r="1420" spans="1:14" x14ac:dyDescent="0.2">
      <c r="A1420" s="183"/>
      <c r="B1420" s="184"/>
      <c r="C1420" s="184"/>
      <c r="D1420" s="185" t="str">
        <f t="shared" si="128"/>
        <v>****</v>
      </c>
      <c r="E1420" s="185">
        <f t="shared" si="129"/>
        <v>49</v>
      </c>
      <c r="F1420" s="185"/>
      <c r="G1420" s="185" t="str">
        <f t="shared" si="130"/>
        <v>PLAN 1</v>
      </c>
      <c r="H1420" s="186" t="str">
        <f t="shared" si="131"/>
        <v>ELV D</v>
      </c>
      <c r="I1420" s="197">
        <f>SUMIFS('SAGE IMPORT'!Y:Y,'SAGE IMPORT'!A:A,'SLAB-ROWS'!G1420,'SAGE IMPORT'!B:B,'SLAB-ROWS'!H1420,'SAGE IMPORT'!C:C,'SLAB-ROWS'!A1420)</f>
        <v>0</v>
      </c>
      <c r="J1420" s="198">
        <f>SUMIFS('SAGE IMPORT'!K:K,'SAGE IMPORT'!A:A,'SLAB-ROWS'!G1420,'SAGE IMPORT'!B:B,'SLAB-ROWS'!H1420,'SAGE IMPORT'!C:C,'SLAB-ROWS'!A1420)</f>
        <v>0</v>
      </c>
      <c r="K1420" s="199">
        <f>SUMIFS('SAGE IMPORT'!Q:Q,'SAGE IMPORT'!A:A,'SLAB-ROWS'!G1420,'SAGE IMPORT'!B:B,'SLAB-ROWS'!H1420,'SAGE IMPORT'!C:C,'SLAB-ROWS'!A1420)</f>
        <v>0</v>
      </c>
      <c r="L1420" s="199"/>
      <c r="M1420" s="205">
        <f>SUMIFS('SAGE IMPORT'!E:E,'SAGE IMPORT'!A:A,'SLAB-ROWS'!G1420,'SAGE IMPORT'!B:B,'SLAB-ROWS'!H1420,'SAGE IMPORT'!C:C,'SLAB-ROWS'!A1420)</f>
        <v>0</v>
      </c>
      <c r="N1420" s="199"/>
    </row>
    <row r="1421" spans="1:14" x14ac:dyDescent="0.2">
      <c r="A1421" s="183" t="s">
        <v>23</v>
      </c>
      <c r="B1421" s="184" t="s">
        <v>105</v>
      </c>
      <c r="C1421" s="184"/>
      <c r="D1421" s="185" t="str">
        <f t="shared" si="128"/>
        <v>****</v>
      </c>
      <c r="E1421" s="185">
        <f t="shared" si="129"/>
        <v>49</v>
      </c>
      <c r="F1421" s="185"/>
      <c r="G1421" s="185" t="str">
        <f t="shared" si="130"/>
        <v>PLAN 1</v>
      </c>
      <c r="H1421" s="186" t="str">
        <f t="shared" si="131"/>
        <v>ELV D</v>
      </c>
      <c r="I1421" s="197">
        <f>SUMIFS('SAGE IMPORT'!Y:Y,'SAGE IMPORT'!A:A,'SLAB-ROWS'!G1421,'SAGE IMPORT'!B:B,'SLAB-ROWS'!H1421,'SAGE IMPORT'!C:C,'SLAB-ROWS'!A1421)</f>
        <v>234</v>
      </c>
      <c r="J1421" s="198">
        <f>SUMIFS('SAGE IMPORT'!K:K,'SAGE IMPORT'!A:A,'SLAB-ROWS'!G1421,'SAGE IMPORT'!B:B,'SLAB-ROWS'!H1421,'SAGE IMPORT'!C:C,'SLAB-ROWS'!A1421)</f>
        <v>0</v>
      </c>
      <c r="K1421" s="199">
        <f>SUMIFS('SAGE IMPORT'!Q:Q,'SAGE IMPORT'!A:A,'SLAB-ROWS'!G1421,'SAGE IMPORT'!B:B,'SLAB-ROWS'!H1421,'SAGE IMPORT'!C:C,'SLAB-ROWS'!A1421)</f>
        <v>0</v>
      </c>
      <c r="L1421" s="199" t="s">
        <v>354</v>
      </c>
      <c r="M1421" s="205">
        <f>SUMIFS('SAGE IMPORT'!E:E,'SAGE IMPORT'!A:A,'SLAB-ROWS'!G1421,'SAGE IMPORT'!B:B,'SLAB-ROWS'!H1421,'SAGE IMPORT'!C:C,'SLAB-ROWS'!A1421)</f>
        <v>312.04000000000002</v>
      </c>
      <c r="N1421" s="199" t="s">
        <v>354</v>
      </c>
    </row>
    <row r="1422" spans="1:14" x14ac:dyDescent="0.2">
      <c r="A1422" s="183" t="s">
        <v>100</v>
      </c>
      <c r="B1422" s="184" t="s">
        <v>106</v>
      </c>
      <c r="C1422" s="184"/>
      <c r="D1422" s="185" t="str">
        <f t="shared" si="128"/>
        <v>****</v>
      </c>
      <c r="E1422" s="185">
        <f t="shared" si="129"/>
        <v>49</v>
      </c>
      <c r="F1422" s="185"/>
      <c r="G1422" s="185" t="str">
        <f t="shared" si="130"/>
        <v>PLAN 1</v>
      </c>
      <c r="H1422" s="186" t="str">
        <f t="shared" si="131"/>
        <v>ELV D</v>
      </c>
      <c r="I1422" s="197">
        <f>SUMIFS('SAGE IMPORT'!Y:Y,'SAGE IMPORT'!A:A,'SLAB-ROWS'!G1422,'SAGE IMPORT'!B:B,'SLAB-ROWS'!H1422,'SAGE IMPORT'!C:C,'SLAB-ROWS'!A1422)</f>
        <v>0</v>
      </c>
      <c r="J1422" s="198">
        <f>SUMIFS('SAGE IMPORT'!K:K,'SAGE IMPORT'!A:A,'SLAB-ROWS'!G1422,'SAGE IMPORT'!B:B,'SLAB-ROWS'!H1422,'SAGE IMPORT'!C:C,'SLAB-ROWS'!A1422)</f>
        <v>0</v>
      </c>
      <c r="K1422" s="199">
        <f>SUMIFS('SAGE IMPORT'!Q:Q,'SAGE IMPORT'!A:A,'SLAB-ROWS'!G1422,'SAGE IMPORT'!B:B,'SLAB-ROWS'!H1422,'SAGE IMPORT'!C:C,'SLAB-ROWS'!A1422)</f>
        <v>0</v>
      </c>
      <c r="L1422" s="199" t="s">
        <v>354</v>
      </c>
      <c r="M1422" s="205">
        <f>SUMIFS('SAGE IMPORT'!E:E,'SAGE IMPORT'!A:A,'SLAB-ROWS'!G1422,'SAGE IMPORT'!B:B,'SLAB-ROWS'!H1422,'SAGE IMPORT'!C:C,'SLAB-ROWS'!A1422)</f>
        <v>0</v>
      </c>
      <c r="N1422" s="199" t="s">
        <v>354</v>
      </c>
    </row>
    <row r="1423" spans="1:14" x14ac:dyDescent="0.2">
      <c r="A1423" s="183" t="s">
        <v>101</v>
      </c>
      <c r="B1423" s="184" t="s">
        <v>107</v>
      </c>
      <c r="C1423" s="184"/>
      <c r="D1423" s="185" t="str">
        <f t="shared" si="128"/>
        <v>****</v>
      </c>
      <c r="E1423" s="185">
        <f t="shared" si="129"/>
        <v>49</v>
      </c>
      <c r="F1423" s="185"/>
      <c r="G1423" s="185" t="str">
        <f t="shared" si="130"/>
        <v>PLAN 1</v>
      </c>
      <c r="H1423" s="186" t="str">
        <f t="shared" si="131"/>
        <v>ELV D</v>
      </c>
      <c r="I1423" s="197">
        <f>SUMIFS('SAGE IMPORT'!Y:Y,'SAGE IMPORT'!A:A,'SLAB-ROWS'!G1423,'SAGE IMPORT'!B:B,'SLAB-ROWS'!H1423,'SAGE IMPORT'!C:C,'SLAB-ROWS'!A1423)</f>
        <v>0</v>
      </c>
      <c r="J1423" s="198">
        <f>SUMIFS('SAGE IMPORT'!K:K,'SAGE IMPORT'!A:A,'SLAB-ROWS'!G1423,'SAGE IMPORT'!B:B,'SLAB-ROWS'!H1423,'SAGE IMPORT'!C:C,'SLAB-ROWS'!A1423)</f>
        <v>0</v>
      </c>
      <c r="K1423" s="199">
        <f>SUMIFS('SAGE IMPORT'!Q:Q,'SAGE IMPORT'!A:A,'SLAB-ROWS'!G1423,'SAGE IMPORT'!B:B,'SLAB-ROWS'!H1423,'SAGE IMPORT'!C:C,'SLAB-ROWS'!A1423)</f>
        <v>0</v>
      </c>
      <c r="L1423" s="199" t="s">
        <v>354</v>
      </c>
      <c r="M1423" s="205">
        <f>SUMIFS('SAGE IMPORT'!E:E,'SAGE IMPORT'!A:A,'SLAB-ROWS'!G1423,'SAGE IMPORT'!B:B,'SLAB-ROWS'!H1423,'SAGE IMPORT'!C:C,'SLAB-ROWS'!A1423)</f>
        <v>0</v>
      </c>
      <c r="N1423" s="199" t="s">
        <v>354</v>
      </c>
    </row>
    <row r="1424" spans="1:14" x14ac:dyDescent="0.2">
      <c r="A1424" s="183" t="s">
        <v>102</v>
      </c>
      <c r="B1424" s="184" t="s">
        <v>108</v>
      </c>
      <c r="C1424" s="184"/>
      <c r="D1424" s="185" t="str">
        <f t="shared" si="128"/>
        <v>****</v>
      </c>
      <c r="E1424" s="185">
        <f t="shared" si="129"/>
        <v>49</v>
      </c>
      <c r="F1424" s="185"/>
      <c r="G1424" s="185" t="str">
        <f t="shared" si="130"/>
        <v>PLAN 1</v>
      </c>
      <c r="H1424" s="186" t="str">
        <f t="shared" si="131"/>
        <v>ELV D</v>
      </c>
      <c r="I1424" s="197">
        <f>SUMIFS('SAGE IMPORT'!Y:Y,'SAGE IMPORT'!A:A,'SLAB-ROWS'!G1424,'SAGE IMPORT'!B:B,'SLAB-ROWS'!H1424,'SAGE IMPORT'!C:C,'SLAB-ROWS'!A1424)</f>
        <v>0</v>
      </c>
      <c r="J1424" s="198">
        <f>SUMIFS('SAGE IMPORT'!K:K,'SAGE IMPORT'!A:A,'SLAB-ROWS'!G1424,'SAGE IMPORT'!B:B,'SLAB-ROWS'!H1424,'SAGE IMPORT'!C:C,'SLAB-ROWS'!A1424)</f>
        <v>0</v>
      </c>
      <c r="K1424" s="199">
        <f>SUMIFS('SAGE IMPORT'!Q:Q,'SAGE IMPORT'!A:A,'SLAB-ROWS'!G1424,'SAGE IMPORT'!B:B,'SLAB-ROWS'!H1424,'SAGE IMPORT'!C:C,'SLAB-ROWS'!A1424)</f>
        <v>0</v>
      </c>
      <c r="L1424" s="199" t="s">
        <v>395</v>
      </c>
      <c r="M1424" s="205">
        <f>SUMIFS('SAGE IMPORT'!E:E,'SAGE IMPORT'!A:A,'SLAB-ROWS'!G1424,'SAGE IMPORT'!B:B,'SLAB-ROWS'!H1424,'SAGE IMPORT'!C:C,'SLAB-ROWS'!A1424)</f>
        <v>0</v>
      </c>
      <c r="N1424" s="199" t="s">
        <v>395</v>
      </c>
    </row>
    <row r="1425" spans="1:14" x14ac:dyDescent="0.2">
      <c r="A1425" s="183" t="s">
        <v>103</v>
      </c>
      <c r="B1425" s="184" t="s">
        <v>110</v>
      </c>
      <c r="C1425" s="184"/>
      <c r="D1425" s="185" t="str">
        <f t="shared" si="128"/>
        <v>****</v>
      </c>
      <c r="E1425" s="185">
        <f t="shared" si="129"/>
        <v>49</v>
      </c>
      <c r="F1425" s="185"/>
      <c r="G1425" s="185" t="str">
        <f t="shared" si="130"/>
        <v>PLAN 1</v>
      </c>
      <c r="H1425" s="186" t="str">
        <f t="shared" si="131"/>
        <v>ELV D</v>
      </c>
      <c r="I1425" s="197">
        <f>SUMIFS('SAGE IMPORT'!Y:Y,'SAGE IMPORT'!A:A,'SLAB-ROWS'!G1425,'SAGE IMPORT'!B:B,'SLAB-ROWS'!H1425,'SAGE IMPORT'!C:C,'SLAB-ROWS'!A1425)</f>
        <v>0</v>
      </c>
      <c r="J1425" s="198">
        <f>SUMIFS('SAGE IMPORT'!K:K,'SAGE IMPORT'!A:A,'SLAB-ROWS'!G1425,'SAGE IMPORT'!B:B,'SLAB-ROWS'!H1425,'SAGE IMPORT'!C:C,'SLAB-ROWS'!A1425)</f>
        <v>0</v>
      </c>
      <c r="K1425" s="199">
        <f>SUMIFS('SAGE IMPORT'!Q:Q,'SAGE IMPORT'!A:A,'SLAB-ROWS'!G1425,'SAGE IMPORT'!B:B,'SLAB-ROWS'!H1425,'SAGE IMPORT'!C:C,'SLAB-ROWS'!A1425)</f>
        <v>0</v>
      </c>
      <c r="L1425" s="199" t="s">
        <v>395</v>
      </c>
      <c r="M1425" s="205">
        <f>SUMIFS('SAGE IMPORT'!E:E,'SAGE IMPORT'!A:A,'SLAB-ROWS'!G1425,'SAGE IMPORT'!B:B,'SLAB-ROWS'!H1425,'SAGE IMPORT'!C:C,'SLAB-ROWS'!A1425)</f>
        <v>0</v>
      </c>
      <c r="N1425" s="199" t="s">
        <v>395</v>
      </c>
    </row>
    <row r="1426" spans="1:14" x14ac:dyDescent="0.2">
      <c r="A1426" s="183" t="s">
        <v>104</v>
      </c>
      <c r="B1426" s="184" t="s">
        <v>109</v>
      </c>
      <c r="C1426" s="184"/>
      <c r="D1426" s="185" t="str">
        <f t="shared" si="128"/>
        <v>****</v>
      </c>
      <c r="E1426" s="185">
        <f t="shared" si="129"/>
        <v>49</v>
      </c>
      <c r="F1426" s="185"/>
      <c r="G1426" s="185" t="str">
        <f t="shared" si="130"/>
        <v>PLAN 1</v>
      </c>
      <c r="H1426" s="186" t="str">
        <f t="shared" si="131"/>
        <v>ELV D</v>
      </c>
      <c r="I1426" s="197">
        <f>SUMIFS('SAGE IMPORT'!Y:Y,'SAGE IMPORT'!A:A,'SLAB-ROWS'!G1426,'SAGE IMPORT'!B:B,'SLAB-ROWS'!H1426,'SAGE IMPORT'!C:C,'SLAB-ROWS'!A1426)</f>
        <v>0</v>
      </c>
      <c r="J1426" s="198">
        <f>SUMIFS('SAGE IMPORT'!K:K,'SAGE IMPORT'!A:A,'SLAB-ROWS'!G1426,'SAGE IMPORT'!B:B,'SLAB-ROWS'!H1426,'SAGE IMPORT'!C:C,'SLAB-ROWS'!A1426)</f>
        <v>0</v>
      </c>
      <c r="K1426" s="199">
        <f>SUMIFS('SAGE IMPORT'!Q:Q,'SAGE IMPORT'!A:A,'SLAB-ROWS'!G1426,'SAGE IMPORT'!B:B,'SLAB-ROWS'!H1426,'SAGE IMPORT'!C:C,'SLAB-ROWS'!A1426)</f>
        <v>0</v>
      </c>
      <c r="L1426" s="199" t="s">
        <v>354</v>
      </c>
      <c r="M1426" s="205">
        <f>SUMIFS('SAGE IMPORT'!E:E,'SAGE IMPORT'!A:A,'SLAB-ROWS'!G1426,'SAGE IMPORT'!B:B,'SLAB-ROWS'!H1426,'SAGE IMPORT'!C:C,'SLAB-ROWS'!A1426)</f>
        <v>0</v>
      </c>
      <c r="N1426" s="199" t="s">
        <v>354</v>
      </c>
    </row>
    <row r="1427" spans="1:14" x14ac:dyDescent="0.2">
      <c r="A1427" s="183"/>
      <c r="B1427" s="184"/>
      <c r="C1427" s="184"/>
      <c r="D1427" s="185" t="str">
        <f t="shared" si="128"/>
        <v>****</v>
      </c>
      <c r="E1427" s="185">
        <f t="shared" si="129"/>
        <v>49</v>
      </c>
      <c r="F1427" s="185"/>
      <c r="G1427" s="185" t="str">
        <f t="shared" si="130"/>
        <v>PLAN 1</v>
      </c>
      <c r="H1427" s="186" t="str">
        <f t="shared" si="131"/>
        <v>ELV D</v>
      </c>
      <c r="I1427" s="197">
        <f>SUMIFS('SAGE IMPORT'!Y:Y,'SAGE IMPORT'!A:A,'SLAB-ROWS'!G1427,'SAGE IMPORT'!B:B,'SLAB-ROWS'!H1427,'SAGE IMPORT'!C:C,'SLAB-ROWS'!A1427)</f>
        <v>0</v>
      </c>
      <c r="J1427" s="198">
        <f>SUMIFS('SAGE IMPORT'!K:K,'SAGE IMPORT'!A:A,'SLAB-ROWS'!G1427,'SAGE IMPORT'!B:B,'SLAB-ROWS'!H1427,'SAGE IMPORT'!C:C,'SLAB-ROWS'!A1427)</f>
        <v>0</v>
      </c>
      <c r="K1427" s="199">
        <f>SUMIFS('SAGE IMPORT'!Q:Q,'SAGE IMPORT'!A:A,'SLAB-ROWS'!G1427,'SAGE IMPORT'!B:B,'SLAB-ROWS'!H1427,'SAGE IMPORT'!C:C,'SLAB-ROWS'!A1427)</f>
        <v>0</v>
      </c>
      <c r="L1427" s="199"/>
      <c r="M1427" s="205">
        <f>SUMIFS('SAGE IMPORT'!E:E,'SAGE IMPORT'!A:A,'SLAB-ROWS'!G1427,'SAGE IMPORT'!B:B,'SLAB-ROWS'!H1427,'SAGE IMPORT'!C:C,'SLAB-ROWS'!A1427)</f>
        <v>0</v>
      </c>
      <c r="N1427" s="199"/>
    </row>
    <row r="1428" spans="1:14" x14ac:dyDescent="0.2">
      <c r="A1428" s="183" t="s">
        <v>24</v>
      </c>
      <c r="B1428" s="184" t="s">
        <v>68</v>
      </c>
      <c r="C1428" s="184"/>
      <c r="D1428" s="185" t="str">
        <f t="shared" si="128"/>
        <v>****</v>
      </c>
      <c r="E1428" s="185">
        <f t="shared" si="129"/>
        <v>49</v>
      </c>
      <c r="F1428" s="185"/>
      <c r="G1428" s="185" t="str">
        <f t="shared" si="130"/>
        <v>PLAN 1</v>
      </c>
      <c r="H1428" s="186" t="str">
        <f t="shared" si="131"/>
        <v>ELV D</v>
      </c>
      <c r="I1428" s="197">
        <f>SUMIFS('SAGE IMPORT'!Y:Y,'SAGE IMPORT'!A:A,'SLAB-ROWS'!G1428,'SAGE IMPORT'!B:B,'SLAB-ROWS'!H1428,'SAGE IMPORT'!C:C,'SLAB-ROWS'!A1428)</f>
        <v>650</v>
      </c>
      <c r="J1428" s="198">
        <f>SUMIFS('SAGE IMPORT'!K:K,'SAGE IMPORT'!A:A,'SLAB-ROWS'!G1428,'SAGE IMPORT'!B:B,'SLAB-ROWS'!H1428,'SAGE IMPORT'!C:C,'SLAB-ROWS'!A1428)</f>
        <v>26.01</v>
      </c>
      <c r="K1428" s="199">
        <f>SUMIFS('SAGE IMPORT'!Q:Q,'SAGE IMPORT'!A:A,'SLAB-ROWS'!G1428,'SAGE IMPORT'!B:B,'SLAB-ROWS'!H1428,'SAGE IMPORT'!C:C,'SLAB-ROWS'!A1428)</f>
        <v>0</v>
      </c>
      <c r="L1428" s="199" t="s">
        <v>392</v>
      </c>
      <c r="M1428" s="205">
        <f>SUMIFS('SAGE IMPORT'!E:E,'SAGE IMPORT'!A:A,'SLAB-ROWS'!G1428,'SAGE IMPORT'!B:B,'SLAB-ROWS'!H1428,'SAGE IMPORT'!C:C,'SLAB-ROWS'!A1428)</f>
        <v>234.12</v>
      </c>
      <c r="N1428" s="199" t="s">
        <v>392</v>
      </c>
    </row>
    <row r="1429" spans="1:14" x14ac:dyDescent="0.2">
      <c r="A1429" s="183" t="s">
        <v>93</v>
      </c>
      <c r="B1429" s="184" t="s">
        <v>86</v>
      </c>
      <c r="C1429" s="184"/>
      <c r="D1429" s="185" t="str">
        <f t="shared" si="128"/>
        <v>****</v>
      </c>
      <c r="E1429" s="185">
        <f t="shared" si="129"/>
        <v>49</v>
      </c>
      <c r="F1429" s="185"/>
      <c r="G1429" s="185" t="str">
        <f t="shared" si="130"/>
        <v>PLAN 1</v>
      </c>
      <c r="H1429" s="186" t="str">
        <f t="shared" si="131"/>
        <v>ELV D</v>
      </c>
      <c r="I1429" s="197">
        <f>SUMIFS('SAGE IMPORT'!Y:Y,'SAGE IMPORT'!A:A,'SLAB-ROWS'!G1429,'SAGE IMPORT'!B:B,'SLAB-ROWS'!H1429,'SAGE IMPORT'!C:C,'SLAB-ROWS'!A1429)</f>
        <v>0</v>
      </c>
      <c r="J1429" s="198">
        <f>SUMIFS('SAGE IMPORT'!K:K,'SAGE IMPORT'!A:A,'SLAB-ROWS'!G1429,'SAGE IMPORT'!B:B,'SLAB-ROWS'!H1429,'SAGE IMPORT'!C:C,'SLAB-ROWS'!A1429)</f>
        <v>0</v>
      </c>
      <c r="K1429" s="199">
        <f>SUMIFS('SAGE IMPORT'!Q:Q,'SAGE IMPORT'!A:A,'SLAB-ROWS'!G1429,'SAGE IMPORT'!B:B,'SLAB-ROWS'!H1429,'SAGE IMPORT'!C:C,'SLAB-ROWS'!A1429)</f>
        <v>0</v>
      </c>
      <c r="L1429" s="199" t="s">
        <v>392</v>
      </c>
      <c r="M1429" s="205">
        <f>SUMIFS('SAGE IMPORT'!E:E,'SAGE IMPORT'!A:A,'SLAB-ROWS'!G1429,'SAGE IMPORT'!B:B,'SLAB-ROWS'!H1429,'SAGE IMPORT'!C:C,'SLAB-ROWS'!A1429)</f>
        <v>0</v>
      </c>
      <c r="N1429" s="199" t="s">
        <v>392</v>
      </c>
    </row>
    <row r="1430" spans="1:14" x14ac:dyDescent="0.2">
      <c r="A1430" s="183" t="s">
        <v>94</v>
      </c>
      <c r="B1430" s="184" t="s">
        <v>87</v>
      </c>
      <c r="C1430" s="184"/>
      <c r="D1430" s="185" t="str">
        <f t="shared" si="128"/>
        <v>****</v>
      </c>
      <c r="E1430" s="185">
        <f t="shared" si="129"/>
        <v>49</v>
      </c>
      <c r="F1430" s="185"/>
      <c r="G1430" s="185" t="str">
        <f t="shared" si="130"/>
        <v>PLAN 1</v>
      </c>
      <c r="H1430" s="186" t="str">
        <f t="shared" si="131"/>
        <v>ELV D</v>
      </c>
      <c r="I1430" s="197">
        <f>SUMIFS('SAGE IMPORT'!Y:Y,'SAGE IMPORT'!A:A,'SLAB-ROWS'!G1430,'SAGE IMPORT'!B:B,'SLAB-ROWS'!H1430,'SAGE IMPORT'!C:C,'SLAB-ROWS'!A1430)</f>
        <v>0</v>
      </c>
      <c r="J1430" s="198">
        <f>SUMIFS('SAGE IMPORT'!K:K,'SAGE IMPORT'!A:A,'SLAB-ROWS'!G1430,'SAGE IMPORT'!B:B,'SLAB-ROWS'!H1430,'SAGE IMPORT'!C:C,'SLAB-ROWS'!A1430)</f>
        <v>0</v>
      </c>
      <c r="K1430" s="199">
        <f>SUMIFS('SAGE IMPORT'!Q:Q,'SAGE IMPORT'!A:A,'SLAB-ROWS'!G1430,'SAGE IMPORT'!B:B,'SLAB-ROWS'!H1430,'SAGE IMPORT'!C:C,'SLAB-ROWS'!A1430)</f>
        <v>0</v>
      </c>
      <c r="L1430" s="199" t="s">
        <v>392</v>
      </c>
      <c r="M1430" s="205">
        <f>SUMIFS('SAGE IMPORT'!E:E,'SAGE IMPORT'!A:A,'SLAB-ROWS'!G1430,'SAGE IMPORT'!B:B,'SLAB-ROWS'!H1430,'SAGE IMPORT'!C:C,'SLAB-ROWS'!A1430)</f>
        <v>0</v>
      </c>
      <c r="N1430" s="199" t="s">
        <v>392</v>
      </c>
    </row>
    <row r="1431" spans="1:14" x14ac:dyDescent="0.2">
      <c r="A1431" s="183" t="s">
        <v>95</v>
      </c>
      <c r="B1431" s="184" t="s">
        <v>88</v>
      </c>
      <c r="C1431" s="184"/>
      <c r="D1431" s="185" t="str">
        <f t="shared" si="128"/>
        <v>****</v>
      </c>
      <c r="E1431" s="185">
        <f t="shared" si="129"/>
        <v>49</v>
      </c>
      <c r="F1431" s="185"/>
      <c r="G1431" s="185" t="str">
        <f t="shared" si="130"/>
        <v>PLAN 1</v>
      </c>
      <c r="H1431" s="186" t="str">
        <f t="shared" si="131"/>
        <v>ELV D</v>
      </c>
      <c r="I1431" s="197">
        <f>SUMIFS('SAGE IMPORT'!Y:Y,'SAGE IMPORT'!A:A,'SLAB-ROWS'!G1431,'SAGE IMPORT'!B:B,'SLAB-ROWS'!H1431,'SAGE IMPORT'!C:C,'SLAB-ROWS'!A1431)</f>
        <v>0</v>
      </c>
      <c r="J1431" s="198">
        <f>SUMIFS('SAGE IMPORT'!K:K,'SAGE IMPORT'!A:A,'SLAB-ROWS'!G1431,'SAGE IMPORT'!B:B,'SLAB-ROWS'!H1431,'SAGE IMPORT'!C:C,'SLAB-ROWS'!A1431)</f>
        <v>0</v>
      </c>
      <c r="K1431" s="199">
        <f>SUMIFS('SAGE IMPORT'!Q:Q,'SAGE IMPORT'!A:A,'SLAB-ROWS'!G1431,'SAGE IMPORT'!B:B,'SLAB-ROWS'!H1431,'SAGE IMPORT'!C:C,'SLAB-ROWS'!A1431)</f>
        <v>0</v>
      </c>
      <c r="L1431" s="199" t="s">
        <v>393</v>
      </c>
      <c r="M1431" s="205">
        <f>SUMIFS('SAGE IMPORT'!E:E,'SAGE IMPORT'!A:A,'SLAB-ROWS'!G1431,'SAGE IMPORT'!B:B,'SLAB-ROWS'!H1431,'SAGE IMPORT'!C:C,'SLAB-ROWS'!A1431)</f>
        <v>0</v>
      </c>
      <c r="N1431" s="199" t="s">
        <v>393</v>
      </c>
    </row>
    <row r="1432" spans="1:14" x14ac:dyDescent="0.2">
      <c r="A1432" s="183" t="s">
        <v>96</v>
      </c>
      <c r="B1432" s="184" t="s">
        <v>89</v>
      </c>
      <c r="C1432" s="184"/>
      <c r="D1432" s="185" t="str">
        <f t="shared" si="128"/>
        <v>****</v>
      </c>
      <c r="E1432" s="185">
        <f t="shared" si="129"/>
        <v>49</v>
      </c>
      <c r="F1432" s="185"/>
      <c r="G1432" s="185" t="str">
        <f t="shared" si="130"/>
        <v>PLAN 1</v>
      </c>
      <c r="H1432" s="186" t="str">
        <f t="shared" si="131"/>
        <v>ELV D</v>
      </c>
      <c r="I1432" s="197">
        <f>SUMIFS('SAGE IMPORT'!Y:Y,'SAGE IMPORT'!A:A,'SLAB-ROWS'!G1432,'SAGE IMPORT'!B:B,'SLAB-ROWS'!H1432,'SAGE IMPORT'!C:C,'SLAB-ROWS'!A1432)</f>
        <v>0</v>
      </c>
      <c r="J1432" s="198">
        <f>SUMIFS('SAGE IMPORT'!K:K,'SAGE IMPORT'!A:A,'SLAB-ROWS'!G1432,'SAGE IMPORT'!B:B,'SLAB-ROWS'!H1432,'SAGE IMPORT'!C:C,'SLAB-ROWS'!A1432)</f>
        <v>0</v>
      </c>
      <c r="K1432" s="199">
        <f>SUMIFS('SAGE IMPORT'!Q:Q,'SAGE IMPORT'!A:A,'SLAB-ROWS'!G1432,'SAGE IMPORT'!B:B,'SLAB-ROWS'!H1432,'SAGE IMPORT'!C:C,'SLAB-ROWS'!A1432)</f>
        <v>0</v>
      </c>
      <c r="L1432" s="199" t="s">
        <v>396</v>
      </c>
      <c r="M1432" s="205">
        <f>SUMIFS('SAGE IMPORT'!E:E,'SAGE IMPORT'!A:A,'SLAB-ROWS'!G1432,'SAGE IMPORT'!B:B,'SLAB-ROWS'!H1432,'SAGE IMPORT'!C:C,'SLAB-ROWS'!A1432)</f>
        <v>0</v>
      </c>
      <c r="N1432" s="199" t="s">
        <v>396</v>
      </c>
    </row>
    <row r="1433" spans="1:14" x14ac:dyDescent="0.2">
      <c r="A1433" s="183" t="s">
        <v>97</v>
      </c>
      <c r="B1433" s="184" t="s">
        <v>90</v>
      </c>
      <c r="C1433" s="184"/>
      <c r="D1433" s="185" t="str">
        <f t="shared" si="128"/>
        <v>****</v>
      </c>
      <c r="E1433" s="185">
        <f t="shared" si="129"/>
        <v>49</v>
      </c>
      <c r="F1433" s="185"/>
      <c r="G1433" s="185" t="str">
        <f t="shared" si="130"/>
        <v>PLAN 1</v>
      </c>
      <c r="H1433" s="186" t="str">
        <f t="shared" si="131"/>
        <v>ELV D</v>
      </c>
      <c r="I1433" s="197">
        <f>SUMIFS('SAGE IMPORT'!Y:Y,'SAGE IMPORT'!A:A,'SLAB-ROWS'!G1433,'SAGE IMPORT'!B:B,'SLAB-ROWS'!H1433,'SAGE IMPORT'!C:C,'SLAB-ROWS'!A1433)</f>
        <v>0</v>
      </c>
      <c r="J1433" s="198">
        <f>SUMIFS('SAGE IMPORT'!K:K,'SAGE IMPORT'!A:A,'SLAB-ROWS'!G1433,'SAGE IMPORT'!B:B,'SLAB-ROWS'!H1433,'SAGE IMPORT'!C:C,'SLAB-ROWS'!A1433)</f>
        <v>0</v>
      </c>
      <c r="K1433" s="199">
        <f>SUMIFS('SAGE IMPORT'!Q:Q,'SAGE IMPORT'!A:A,'SLAB-ROWS'!G1433,'SAGE IMPORT'!B:B,'SLAB-ROWS'!H1433,'SAGE IMPORT'!C:C,'SLAB-ROWS'!A1433)</f>
        <v>0</v>
      </c>
      <c r="L1433" s="199" t="s">
        <v>396</v>
      </c>
      <c r="M1433" s="205">
        <f>SUMIFS('SAGE IMPORT'!E:E,'SAGE IMPORT'!A:A,'SLAB-ROWS'!G1433,'SAGE IMPORT'!B:B,'SLAB-ROWS'!H1433,'SAGE IMPORT'!C:C,'SLAB-ROWS'!A1433)</f>
        <v>0</v>
      </c>
      <c r="N1433" s="199" t="s">
        <v>396</v>
      </c>
    </row>
    <row r="1434" spans="1:14" x14ac:dyDescent="0.2">
      <c r="A1434" s="183" t="s">
        <v>98</v>
      </c>
      <c r="B1434" s="184" t="s">
        <v>91</v>
      </c>
      <c r="C1434" s="184"/>
      <c r="D1434" s="185" t="str">
        <f t="shared" si="128"/>
        <v>****</v>
      </c>
      <c r="E1434" s="185">
        <f t="shared" si="129"/>
        <v>49</v>
      </c>
      <c r="F1434" s="185"/>
      <c r="G1434" s="185" t="str">
        <f t="shared" si="130"/>
        <v>PLAN 1</v>
      </c>
      <c r="H1434" s="186" t="str">
        <f t="shared" si="131"/>
        <v>ELV D</v>
      </c>
      <c r="I1434" s="197">
        <f>SUMIFS('SAGE IMPORT'!Y:Y,'SAGE IMPORT'!A:A,'SLAB-ROWS'!G1434,'SAGE IMPORT'!B:B,'SLAB-ROWS'!H1434,'SAGE IMPORT'!C:C,'SLAB-ROWS'!A1434)</f>
        <v>0</v>
      </c>
      <c r="J1434" s="198">
        <f>SUMIFS('SAGE IMPORT'!K:K,'SAGE IMPORT'!A:A,'SLAB-ROWS'!G1434,'SAGE IMPORT'!B:B,'SLAB-ROWS'!H1434,'SAGE IMPORT'!C:C,'SLAB-ROWS'!A1434)</f>
        <v>0</v>
      </c>
      <c r="K1434" s="199">
        <f>SUMIFS('SAGE IMPORT'!Q:Q,'SAGE IMPORT'!A:A,'SLAB-ROWS'!G1434,'SAGE IMPORT'!B:B,'SLAB-ROWS'!H1434,'SAGE IMPORT'!C:C,'SLAB-ROWS'!A1434)</f>
        <v>0</v>
      </c>
      <c r="L1434" s="199" t="s">
        <v>393</v>
      </c>
      <c r="M1434" s="205">
        <f>SUMIFS('SAGE IMPORT'!E:E,'SAGE IMPORT'!A:A,'SLAB-ROWS'!G1434,'SAGE IMPORT'!B:B,'SLAB-ROWS'!H1434,'SAGE IMPORT'!C:C,'SLAB-ROWS'!A1434)</f>
        <v>0</v>
      </c>
      <c r="N1434" s="199" t="s">
        <v>393</v>
      </c>
    </row>
    <row r="1435" spans="1:14" x14ac:dyDescent="0.2">
      <c r="A1435" s="183" t="s">
        <v>99</v>
      </c>
      <c r="B1435" s="184" t="s">
        <v>92</v>
      </c>
      <c r="C1435" s="184"/>
      <c r="D1435" s="185" t="str">
        <f t="shared" si="128"/>
        <v>****</v>
      </c>
      <c r="E1435" s="185">
        <f t="shared" si="129"/>
        <v>49</v>
      </c>
      <c r="F1435" s="185"/>
      <c r="G1435" s="185" t="str">
        <f t="shared" si="130"/>
        <v>PLAN 1</v>
      </c>
      <c r="H1435" s="186" t="str">
        <f t="shared" si="131"/>
        <v>ELV D</v>
      </c>
      <c r="I1435" s="197">
        <f>SUMIFS('SAGE IMPORT'!Y:Y,'SAGE IMPORT'!A:A,'SLAB-ROWS'!G1435,'SAGE IMPORT'!B:B,'SLAB-ROWS'!H1435,'SAGE IMPORT'!C:C,'SLAB-ROWS'!A1435)</f>
        <v>0</v>
      </c>
      <c r="J1435" s="198">
        <f>SUMIFS('SAGE IMPORT'!K:K,'SAGE IMPORT'!A:A,'SLAB-ROWS'!G1435,'SAGE IMPORT'!B:B,'SLAB-ROWS'!H1435,'SAGE IMPORT'!C:C,'SLAB-ROWS'!A1435)</f>
        <v>0</v>
      </c>
      <c r="K1435" s="199">
        <f>SUMIFS('SAGE IMPORT'!Q:Q,'SAGE IMPORT'!A:A,'SLAB-ROWS'!G1435,'SAGE IMPORT'!B:B,'SLAB-ROWS'!H1435,'SAGE IMPORT'!C:C,'SLAB-ROWS'!A1435)</f>
        <v>0</v>
      </c>
      <c r="L1435" s="199" t="s">
        <v>393</v>
      </c>
      <c r="M1435" s="205">
        <f>SUMIFS('SAGE IMPORT'!E:E,'SAGE IMPORT'!A:A,'SLAB-ROWS'!G1435,'SAGE IMPORT'!B:B,'SLAB-ROWS'!H1435,'SAGE IMPORT'!C:C,'SLAB-ROWS'!A1435)</f>
        <v>0</v>
      </c>
      <c r="N1435" s="199" t="s">
        <v>393</v>
      </c>
    </row>
    <row r="1436" spans="1:14" x14ac:dyDescent="0.2">
      <c r="A1436" s="183" t="s">
        <v>25</v>
      </c>
      <c r="B1436" s="184" t="s">
        <v>59</v>
      </c>
      <c r="C1436" s="184"/>
      <c r="D1436" s="185" t="str">
        <f t="shared" si="128"/>
        <v>****</v>
      </c>
      <c r="E1436" s="185">
        <f t="shared" si="129"/>
        <v>49</v>
      </c>
      <c r="F1436" s="185"/>
      <c r="G1436" s="185" t="str">
        <f t="shared" si="130"/>
        <v>PLAN 1</v>
      </c>
      <c r="H1436" s="186" t="str">
        <f t="shared" si="131"/>
        <v>ELV D</v>
      </c>
      <c r="I1436" s="197">
        <f>SUMIFS('SAGE IMPORT'!Y:Y,'SAGE IMPORT'!A:A,'SLAB-ROWS'!G1436,'SAGE IMPORT'!B:B,'SLAB-ROWS'!H1436,'SAGE IMPORT'!C:C,'SLAB-ROWS'!A1436)</f>
        <v>2</v>
      </c>
      <c r="J1436" s="198">
        <f>SUMIFS('SAGE IMPORT'!K:K,'SAGE IMPORT'!A:A,'SLAB-ROWS'!G1436,'SAGE IMPORT'!B:B,'SLAB-ROWS'!H1436,'SAGE IMPORT'!C:C,'SLAB-ROWS'!A1436)</f>
        <v>0</v>
      </c>
      <c r="K1436" s="199">
        <f>SUMIFS('SAGE IMPORT'!Q:Q,'SAGE IMPORT'!A:A,'SLAB-ROWS'!G1436,'SAGE IMPORT'!B:B,'SLAB-ROWS'!H1436,'SAGE IMPORT'!C:C,'SLAB-ROWS'!A1436)</f>
        <v>6.9999999999999993E-2</v>
      </c>
      <c r="L1436" s="199" t="s">
        <v>397</v>
      </c>
      <c r="M1436" s="205">
        <f>SUMIFS('SAGE IMPORT'!E:E,'SAGE IMPORT'!A:A,'SLAB-ROWS'!G1436,'SAGE IMPORT'!B:B,'SLAB-ROWS'!H1436,'SAGE IMPORT'!C:C,'SLAB-ROWS'!A1436)</f>
        <v>321.91999999999996</v>
      </c>
      <c r="N1436" s="199" t="s">
        <v>397</v>
      </c>
    </row>
    <row r="1437" spans="1:14" x14ac:dyDescent="0.2">
      <c r="A1437" s="183" t="s">
        <v>26</v>
      </c>
      <c r="B1437" s="184" t="s">
        <v>60</v>
      </c>
      <c r="C1437" s="184"/>
      <c r="D1437" s="185" t="str">
        <f t="shared" si="128"/>
        <v>****</v>
      </c>
      <c r="E1437" s="185">
        <f t="shared" si="129"/>
        <v>49</v>
      </c>
      <c r="F1437" s="185"/>
      <c r="G1437" s="185" t="str">
        <f t="shared" si="130"/>
        <v>PLAN 1</v>
      </c>
      <c r="H1437" s="186" t="str">
        <f t="shared" si="131"/>
        <v>ELV D</v>
      </c>
      <c r="I1437" s="197">
        <f>SUMIFS('SAGE IMPORT'!Y:Y,'SAGE IMPORT'!A:A,'SLAB-ROWS'!G1437,'SAGE IMPORT'!B:B,'SLAB-ROWS'!H1437,'SAGE IMPORT'!C:C,'SLAB-ROWS'!A1437)</f>
        <v>269</v>
      </c>
      <c r="J1437" s="198">
        <f>SUMIFS('SAGE IMPORT'!K:K,'SAGE IMPORT'!A:A,'SLAB-ROWS'!G1437,'SAGE IMPORT'!B:B,'SLAB-ROWS'!H1437,'SAGE IMPORT'!C:C,'SLAB-ROWS'!A1437)</f>
        <v>0</v>
      </c>
      <c r="K1437" s="199">
        <f>SUMIFS('SAGE IMPORT'!Q:Q,'SAGE IMPORT'!A:A,'SLAB-ROWS'!G1437,'SAGE IMPORT'!B:B,'SLAB-ROWS'!H1437,'SAGE IMPORT'!C:C,'SLAB-ROWS'!A1437)</f>
        <v>18.529999999999998</v>
      </c>
      <c r="L1437" s="199" t="s">
        <v>354</v>
      </c>
      <c r="M1437" s="205">
        <f>SUMIFS('SAGE IMPORT'!E:E,'SAGE IMPORT'!A:A,'SLAB-ROWS'!G1437,'SAGE IMPORT'!B:B,'SLAB-ROWS'!H1437,'SAGE IMPORT'!C:C,'SLAB-ROWS'!A1437)</f>
        <v>351.18</v>
      </c>
      <c r="N1437" s="199" t="s">
        <v>354</v>
      </c>
    </row>
    <row r="1438" spans="1:14" x14ac:dyDescent="0.2">
      <c r="A1438" s="183"/>
      <c r="B1438" s="184"/>
      <c r="C1438" s="184"/>
      <c r="D1438" s="185" t="str">
        <f t="shared" si="128"/>
        <v>****</v>
      </c>
      <c r="E1438" s="185">
        <f t="shared" si="129"/>
        <v>49</v>
      </c>
      <c r="F1438" s="185"/>
      <c r="G1438" s="185" t="str">
        <f t="shared" si="130"/>
        <v>PLAN 1</v>
      </c>
      <c r="H1438" s="186" t="str">
        <f t="shared" si="131"/>
        <v>ELV D</v>
      </c>
      <c r="I1438" s="197">
        <f>SUMIFS('SAGE IMPORT'!Y:Y,'SAGE IMPORT'!A:A,'SLAB-ROWS'!G1438,'SAGE IMPORT'!B:B,'SLAB-ROWS'!H1438,'SAGE IMPORT'!C:C,'SLAB-ROWS'!A1438)</f>
        <v>0</v>
      </c>
      <c r="J1438" s="198">
        <f>SUMIFS('SAGE IMPORT'!K:K,'SAGE IMPORT'!A:A,'SLAB-ROWS'!G1438,'SAGE IMPORT'!B:B,'SLAB-ROWS'!H1438,'SAGE IMPORT'!C:C,'SLAB-ROWS'!A1438)</f>
        <v>0</v>
      </c>
      <c r="K1438" s="199">
        <f>SUMIFS('SAGE IMPORT'!Q:Q,'SAGE IMPORT'!A:A,'SLAB-ROWS'!G1438,'SAGE IMPORT'!B:B,'SLAB-ROWS'!H1438,'SAGE IMPORT'!C:C,'SLAB-ROWS'!A1438)</f>
        <v>0</v>
      </c>
      <c r="L1438" s="199"/>
      <c r="M1438" s="205">
        <f>SUMIFS('SAGE IMPORT'!E:E,'SAGE IMPORT'!A:A,'SLAB-ROWS'!G1438,'SAGE IMPORT'!B:B,'SLAB-ROWS'!H1438,'SAGE IMPORT'!C:C,'SLAB-ROWS'!A1438)</f>
        <v>0</v>
      </c>
      <c r="N1438" s="199"/>
    </row>
    <row r="1439" spans="1:14" x14ac:dyDescent="0.2">
      <c r="A1439" s="183" t="s">
        <v>27</v>
      </c>
      <c r="B1439" s="184" t="s">
        <v>28</v>
      </c>
      <c r="C1439" s="184"/>
      <c r="D1439" s="185" t="str">
        <f t="shared" si="128"/>
        <v>****</v>
      </c>
      <c r="E1439" s="185">
        <f t="shared" si="129"/>
        <v>49</v>
      </c>
      <c r="F1439" s="185"/>
      <c r="G1439" s="185" t="str">
        <f t="shared" si="130"/>
        <v>PLAN 1</v>
      </c>
      <c r="H1439" s="186" t="str">
        <f t="shared" si="131"/>
        <v>ELV D</v>
      </c>
      <c r="I1439" s="197">
        <f>SUMIFS('SAGE IMPORT'!Y:Y,'SAGE IMPORT'!A:A,'SLAB-ROWS'!G1439,'SAGE IMPORT'!B:B,'SLAB-ROWS'!H1439,'SAGE IMPORT'!C:C,'SLAB-ROWS'!A1439)</f>
        <v>754</v>
      </c>
      <c r="J1439" s="198">
        <f>SUMIFS('SAGE IMPORT'!K:K,'SAGE IMPORT'!A:A,'SLAB-ROWS'!G1439,'SAGE IMPORT'!B:B,'SLAB-ROWS'!H1439,'SAGE IMPORT'!C:C,'SLAB-ROWS'!A1439)</f>
        <v>32.57</v>
      </c>
      <c r="K1439" s="199">
        <f>SUMIFS('SAGE IMPORT'!Q:Q,'SAGE IMPORT'!A:A,'SLAB-ROWS'!G1439,'SAGE IMPORT'!B:B,'SLAB-ROWS'!H1439,'SAGE IMPORT'!C:C,'SLAB-ROWS'!A1439)</f>
        <v>0</v>
      </c>
      <c r="L1439" s="199" t="s">
        <v>391</v>
      </c>
      <c r="M1439" s="205">
        <f>SUMIFS('SAGE IMPORT'!E:E,'SAGE IMPORT'!A:A,'SLAB-ROWS'!G1439,'SAGE IMPORT'!B:B,'SLAB-ROWS'!H1439,'SAGE IMPORT'!C:C,'SLAB-ROWS'!A1439)</f>
        <v>1302.68</v>
      </c>
      <c r="N1439" s="199" t="s">
        <v>391</v>
      </c>
    </row>
    <row r="1440" spans="1:14" x14ac:dyDescent="0.2">
      <c r="A1440" s="183" t="s">
        <v>111</v>
      </c>
      <c r="B1440" s="184" t="s">
        <v>112</v>
      </c>
      <c r="C1440" s="184"/>
      <c r="D1440" s="185" t="str">
        <f t="shared" si="128"/>
        <v>****</v>
      </c>
      <c r="E1440" s="185">
        <f t="shared" si="129"/>
        <v>49</v>
      </c>
      <c r="F1440" s="185"/>
      <c r="G1440" s="185" t="str">
        <f t="shared" si="130"/>
        <v>PLAN 1</v>
      </c>
      <c r="H1440" s="186" t="str">
        <f t="shared" si="131"/>
        <v>ELV D</v>
      </c>
      <c r="I1440" s="197">
        <f>SUMIFS('SAGE IMPORT'!Y:Y,'SAGE IMPORT'!A:A,'SLAB-ROWS'!G1440,'SAGE IMPORT'!B:B,'SLAB-ROWS'!H1440,'SAGE IMPORT'!C:C,'SLAB-ROWS'!A1440)</f>
        <v>0</v>
      </c>
      <c r="J1440" s="198">
        <f>SUMIFS('SAGE IMPORT'!K:K,'SAGE IMPORT'!A:A,'SLAB-ROWS'!G1440,'SAGE IMPORT'!B:B,'SLAB-ROWS'!H1440,'SAGE IMPORT'!C:C,'SLAB-ROWS'!A1440)</f>
        <v>0</v>
      </c>
      <c r="K1440" s="199">
        <f>SUMIFS('SAGE IMPORT'!Q:Q,'SAGE IMPORT'!A:A,'SLAB-ROWS'!G1440,'SAGE IMPORT'!B:B,'SLAB-ROWS'!H1440,'SAGE IMPORT'!C:C,'SLAB-ROWS'!A1440)</f>
        <v>0</v>
      </c>
      <c r="L1440" s="199" t="s">
        <v>393</v>
      </c>
      <c r="M1440" s="205">
        <f>SUMIFS('SAGE IMPORT'!E:E,'SAGE IMPORT'!A:A,'SLAB-ROWS'!G1440,'SAGE IMPORT'!B:B,'SLAB-ROWS'!H1440,'SAGE IMPORT'!C:C,'SLAB-ROWS'!A1440)</f>
        <v>0</v>
      </c>
      <c r="N1440" s="199" t="s">
        <v>393</v>
      </c>
    </row>
    <row r="1441" spans="1:14" x14ac:dyDescent="0.2">
      <c r="A1441" s="183" t="s">
        <v>29</v>
      </c>
      <c r="B1441" s="184" t="s">
        <v>30</v>
      </c>
      <c r="C1441" s="184"/>
      <c r="D1441" s="185" t="str">
        <f t="shared" si="128"/>
        <v>****</v>
      </c>
      <c r="E1441" s="185">
        <f t="shared" si="129"/>
        <v>49</v>
      </c>
      <c r="F1441" s="185"/>
      <c r="G1441" s="185" t="str">
        <f t="shared" si="130"/>
        <v>PLAN 1</v>
      </c>
      <c r="H1441" s="186" t="str">
        <f t="shared" si="131"/>
        <v>ELV D</v>
      </c>
      <c r="I1441" s="197">
        <f>SUMIFS('SAGE IMPORT'!Y:Y,'SAGE IMPORT'!A:A,'SLAB-ROWS'!G1441,'SAGE IMPORT'!B:B,'SLAB-ROWS'!H1441,'SAGE IMPORT'!C:C,'SLAB-ROWS'!A1441)</f>
        <v>73</v>
      </c>
      <c r="J1441" s="198">
        <f>SUMIFS('SAGE IMPORT'!K:K,'SAGE IMPORT'!A:A,'SLAB-ROWS'!G1441,'SAGE IMPORT'!B:B,'SLAB-ROWS'!H1441,'SAGE IMPORT'!C:C,'SLAB-ROWS'!A1441)</f>
        <v>3.72</v>
      </c>
      <c r="K1441" s="199">
        <f>SUMIFS('SAGE IMPORT'!Q:Q,'SAGE IMPORT'!A:A,'SLAB-ROWS'!G1441,'SAGE IMPORT'!B:B,'SLAB-ROWS'!H1441,'SAGE IMPORT'!C:C,'SLAB-ROWS'!A1441)</f>
        <v>0</v>
      </c>
      <c r="L1441" s="199" t="s">
        <v>391</v>
      </c>
      <c r="M1441" s="205">
        <f>SUMIFS('SAGE IMPORT'!E:E,'SAGE IMPORT'!A:A,'SLAB-ROWS'!G1441,'SAGE IMPORT'!B:B,'SLAB-ROWS'!H1441,'SAGE IMPORT'!C:C,'SLAB-ROWS'!A1441)</f>
        <v>1302.68</v>
      </c>
      <c r="N1441" s="199" t="s">
        <v>391</v>
      </c>
    </row>
    <row r="1442" spans="1:14" x14ac:dyDescent="0.2">
      <c r="A1442" s="183" t="s">
        <v>31</v>
      </c>
      <c r="B1442" s="184" t="s">
        <v>61</v>
      </c>
      <c r="C1442" s="184"/>
      <c r="D1442" s="185" t="str">
        <f t="shared" si="128"/>
        <v>****</v>
      </c>
      <c r="E1442" s="185">
        <f t="shared" si="129"/>
        <v>49</v>
      </c>
      <c r="F1442" s="185"/>
      <c r="G1442" s="185" t="str">
        <f t="shared" si="130"/>
        <v>PLAN 1</v>
      </c>
      <c r="H1442" s="186" t="str">
        <f t="shared" si="131"/>
        <v>ELV D</v>
      </c>
      <c r="I1442" s="197">
        <f>SUMIFS('SAGE IMPORT'!Y:Y,'SAGE IMPORT'!A:A,'SLAB-ROWS'!G1442,'SAGE IMPORT'!B:B,'SLAB-ROWS'!H1442,'SAGE IMPORT'!C:C,'SLAB-ROWS'!A1442)</f>
        <v>111</v>
      </c>
      <c r="J1442" s="198">
        <f>SUMIFS('SAGE IMPORT'!K:K,'SAGE IMPORT'!A:A,'SLAB-ROWS'!G1442,'SAGE IMPORT'!B:B,'SLAB-ROWS'!H1442,'SAGE IMPORT'!C:C,'SLAB-ROWS'!A1442)</f>
        <v>0</v>
      </c>
      <c r="K1442" s="199">
        <f>SUMIFS('SAGE IMPORT'!Q:Q,'SAGE IMPORT'!A:A,'SLAB-ROWS'!G1442,'SAGE IMPORT'!B:B,'SLAB-ROWS'!H1442,'SAGE IMPORT'!C:C,'SLAB-ROWS'!A1442)</f>
        <v>33.28</v>
      </c>
      <c r="L1442" s="199" t="s">
        <v>354</v>
      </c>
      <c r="M1442" s="205">
        <f>SUMIFS('SAGE IMPORT'!E:E,'SAGE IMPORT'!A:A,'SLAB-ROWS'!G1442,'SAGE IMPORT'!B:B,'SLAB-ROWS'!H1442,'SAGE IMPORT'!C:C,'SLAB-ROWS'!A1442)</f>
        <v>260.33999999999997</v>
      </c>
      <c r="N1442" s="199" t="s">
        <v>354</v>
      </c>
    </row>
    <row r="1443" spans="1:14" x14ac:dyDescent="0.2">
      <c r="A1443" s="183" t="s">
        <v>34</v>
      </c>
      <c r="B1443" s="184" t="s">
        <v>35</v>
      </c>
      <c r="C1443" s="184"/>
      <c r="D1443" s="185" t="str">
        <f t="shared" si="128"/>
        <v>****</v>
      </c>
      <c r="E1443" s="185">
        <f t="shared" si="129"/>
        <v>49</v>
      </c>
      <c r="F1443" s="185"/>
      <c r="G1443" s="185" t="str">
        <f t="shared" si="130"/>
        <v>PLAN 1</v>
      </c>
      <c r="H1443" s="186" t="str">
        <f t="shared" si="131"/>
        <v>ELV D</v>
      </c>
      <c r="I1443" s="197">
        <f>SUMIFS('SAGE IMPORT'!Y:Y,'SAGE IMPORT'!A:A,'SLAB-ROWS'!G1443,'SAGE IMPORT'!B:B,'SLAB-ROWS'!H1443,'SAGE IMPORT'!C:C,'SLAB-ROWS'!A1443)</f>
        <v>637</v>
      </c>
      <c r="J1443" s="198">
        <f>SUMIFS('SAGE IMPORT'!K:K,'SAGE IMPORT'!A:A,'SLAB-ROWS'!G1443,'SAGE IMPORT'!B:B,'SLAB-ROWS'!H1443,'SAGE IMPORT'!C:C,'SLAB-ROWS'!A1443)</f>
        <v>0</v>
      </c>
      <c r="K1443" s="199">
        <f>SUMIFS('SAGE IMPORT'!Q:Q,'SAGE IMPORT'!A:A,'SLAB-ROWS'!G1443,'SAGE IMPORT'!B:B,'SLAB-ROWS'!H1443,'SAGE IMPORT'!C:C,'SLAB-ROWS'!A1443)</f>
        <v>1447.05</v>
      </c>
      <c r="L1443" s="199" t="s">
        <v>354</v>
      </c>
      <c r="M1443" s="205">
        <f>SUMIFS('SAGE IMPORT'!E:E,'SAGE IMPORT'!A:A,'SLAB-ROWS'!G1443,'SAGE IMPORT'!B:B,'SLAB-ROWS'!H1443,'SAGE IMPORT'!C:C,'SLAB-ROWS'!A1443)</f>
        <v>1447.05</v>
      </c>
      <c r="N1443" s="199" t="s">
        <v>354</v>
      </c>
    </row>
    <row r="1444" spans="1:14" x14ac:dyDescent="0.2">
      <c r="A1444" s="183" t="s">
        <v>36</v>
      </c>
      <c r="B1444" s="184" t="s">
        <v>113</v>
      </c>
      <c r="C1444" s="184"/>
      <c r="D1444" s="185" t="str">
        <f t="shared" si="128"/>
        <v>****</v>
      </c>
      <c r="E1444" s="185">
        <f t="shared" si="129"/>
        <v>49</v>
      </c>
      <c r="F1444" s="185"/>
      <c r="G1444" s="185" t="str">
        <f t="shared" si="130"/>
        <v>PLAN 1</v>
      </c>
      <c r="H1444" s="186" t="str">
        <f t="shared" si="131"/>
        <v>ELV D</v>
      </c>
      <c r="I1444" s="197">
        <f>SUMIFS('SAGE IMPORT'!Y:Y,'SAGE IMPORT'!A:A,'SLAB-ROWS'!G1444,'SAGE IMPORT'!B:B,'SLAB-ROWS'!H1444,'SAGE IMPORT'!C:C,'SLAB-ROWS'!A1444)</f>
        <v>162</v>
      </c>
      <c r="J1444" s="198">
        <f>SUMIFS('SAGE IMPORT'!K:K,'SAGE IMPORT'!A:A,'SLAB-ROWS'!G1444,'SAGE IMPORT'!B:B,'SLAB-ROWS'!H1444,'SAGE IMPORT'!C:C,'SLAB-ROWS'!A1444)</f>
        <v>0</v>
      </c>
      <c r="K1444" s="199">
        <f>SUMIFS('SAGE IMPORT'!Q:Q,'SAGE IMPORT'!A:A,'SLAB-ROWS'!G1444,'SAGE IMPORT'!B:B,'SLAB-ROWS'!H1444,'SAGE IMPORT'!C:C,'SLAB-ROWS'!A1444)</f>
        <v>189.37</v>
      </c>
      <c r="L1444" s="199" t="s">
        <v>393</v>
      </c>
      <c r="M1444" s="205">
        <f>SUMIFS('SAGE IMPORT'!E:E,'SAGE IMPORT'!A:A,'SLAB-ROWS'!G1444,'SAGE IMPORT'!B:B,'SLAB-ROWS'!H1444,'SAGE IMPORT'!C:C,'SLAB-ROWS'!A1444)</f>
        <v>340.59000000000003</v>
      </c>
      <c r="N1444" s="199" t="s">
        <v>393</v>
      </c>
    </row>
    <row r="1445" spans="1:14" x14ac:dyDescent="0.2">
      <c r="A1445" s="183" t="s">
        <v>57</v>
      </c>
      <c r="B1445" s="184" t="s">
        <v>71</v>
      </c>
      <c r="C1445" s="184"/>
      <c r="D1445" s="185" t="str">
        <f t="shared" si="128"/>
        <v>****</v>
      </c>
      <c r="E1445" s="185">
        <f t="shared" si="129"/>
        <v>49</v>
      </c>
      <c r="F1445" s="185"/>
      <c r="G1445" s="185" t="str">
        <f t="shared" si="130"/>
        <v>PLAN 1</v>
      </c>
      <c r="H1445" s="186" t="str">
        <f t="shared" si="131"/>
        <v>ELV D</v>
      </c>
      <c r="I1445" s="197">
        <f>SUMIFS('SAGE IMPORT'!Y:Y,'SAGE IMPORT'!A:A,'SLAB-ROWS'!G1445,'SAGE IMPORT'!B:B,'SLAB-ROWS'!H1445,'SAGE IMPORT'!C:C,'SLAB-ROWS'!A1445)</f>
        <v>6</v>
      </c>
      <c r="J1445" s="198">
        <f>SUMIFS('SAGE IMPORT'!K:K,'SAGE IMPORT'!A:A,'SLAB-ROWS'!G1445,'SAGE IMPORT'!B:B,'SLAB-ROWS'!H1445,'SAGE IMPORT'!C:C,'SLAB-ROWS'!A1445)</f>
        <v>0</v>
      </c>
      <c r="K1445" s="199">
        <f>SUMIFS('SAGE IMPORT'!Q:Q,'SAGE IMPORT'!A:A,'SLAB-ROWS'!G1445,'SAGE IMPORT'!B:B,'SLAB-ROWS'!H1445,'SAGE IMPORT'!C:C,'SLAB-ROWS'!A1445)</f>
        <v>1.5</v>
      </c>
      <c r="L1445" s="199" t="s">
        <v>397</v>
      </c>
      <c r="M1445" s="205">
        <f>SUMIFS('SAGE IMPORT'!E:E,'SAGE IMPORT'!A:A,'SLAB-ROWS'!G1445,'SAGE IMPORT'!B:B,'SLAB-ROWS'!H1445,'SAGE IMPORT'!C:C,'SLAB-ROWS'!A1445)</f>
        <v>11.28</v>
      </c>
      <c r="N1445" s="199" t="s">
        <v>397</v>
      </c>
    </row>
    <row r="1446" spans="1:14" x14ac:dyDescent="0.2">
      <c r="A1446" s="183" t="s">
        <v>32</v>
      </c>
      <c r="B1446" s="184" t="s">
        <v>62</v>
      </c>
      <c r="C1446" s="184"/>
      <c r="D1446" s="185" t="str">
        <f t="shared" si="128"/>
        <v>****</v>
      </c>
      <c r="E1446" s="185">
        <f t="shared" si="129"/>
        <v>49</v>
      </c>
      <c r="F1446" s="185"/>
      <c r="G1446" s="185" t="str">
        <f t="shared" si="130"/>
        <v>PLAN 1</v>
      </c>
      <c r="H1446" s="186" t="str">
        <f t="shared" si="131"/>
        <v>ELV D</v>
      </c>
      <c r="I1446" s="197">
        <f>SUMIFS('SAGE IMPORT'!Y:Y,'SAGE IMPORT'!A:A,'SLAB-ROWS'!G1446,'SAGE IMPORT'!B:B,'SLAB-ROWS'!H1446,'SAGE IMPORT'!C:C,'SLAB-ROWS'!A1446)</f>
        <v>228</v>
      </c>
      <c r="J1446" s="198">
        <f>SUMIFS('SAGE IMPORT'!K:K,'SAGE IMPORT'!A:A,'SLAB-ROWS'!G1446,'SAGE IMPORT'!B:B,'SLAB-ROWS'!H1446,'SAGE IMPORT'!C:C,'SLAB-ROWS'!A1446)</f>
        <v>0</v>
      </c>
      <c r="K1446" s="199">
        <f>SUMIFS('SAGE IMPORT'!Q:Q,'SAGE IMPORT'!A:A,'SLAB-ROWS'!G1446,'SAGE IMPORT'!B:B,'SLAB-ROWS'!H1446,'SAGE IMPORT'!C:C,'SLAB-ROWS'!A1446)</f>
        <v>32.450000000000003</v>
      </c>
      <c r="L1446" s="199" t="s">
        <v>397</v>
      </c>
      <c r="M1446" s="205">
        <f>SUMIFS('SAGE IMPORT'!E:E,'SAGE IMPORT'!A:A,'SLAB-ROWS'!G1446,'SAGE IMPORT'!B:B,'SLAB-ROWS'!H1446,'SAGE IMPORT'!C:C,'SLAB-ROWS'!A1446)</f>
        <v>433.58</v>
      </c>
      <c r="N1446" s="199" t="s">
        <v>397</v>
      </c>
    </row>
    <row r="1447" spans="1:14" x14ac:dyDescent="0.2">
      <c r="A1447" s="183" t="s">
        <v>33</v>
      </c>
      <c r="B1447" s="184" t="s">
        <v>63</v>
      </c>
      <c r="C1447" s="184"/>
      <c r="D1447" s="185" t="str">
        <f t="shared" si="128"/>
        <v>****</v>
      </c>
      <c r="E1447" s="185">
        <f t="shared" si="129"/>
        <v>49</v>
      </c>
      <c r="F1447" s="185"/>
      <c r="G1447" s="185" t="str">
        <f t="shared" si="130"/>
        <v>PLAN 1</v>
      </c>
      <c r="H1447" s="186" t="str">
        <f t="shared" si="131"/>
        <v>ELV D</v>
      </c>
      <c r="I1447" s="197">
        <f>SUMIFS('SAGE IMPORT'!Y:Y,'SAGE IMPORT'!A:A,'SLAB-ROWS'!G1447,'SAGE IMPORT'!B:B,'SLAB-ROWS'!H1447,'SAGE IMPORT'!C:C,'SLAB-ROWS'!A1447)</f>
        <v>119</v>
      </c>
      <c r="J1447" s="198">
        <f>SUMIFS('SAGE IMPORT'!K:K,'SAGE IMPORT'!A:A,'SLAB-ROWS'!G1447,'SAGE IMPORT'!B:B,'SLAB-ROWS'!H1447,'SAGE IMPORT'!C:C,'SLAB-ROWS'!A1447)</f>
        <v>0</v>
      </c>
      <c r="K1447" s="199">
        <f>SUMIFS('SAGE IMPORT'!Q:Q,'SAGE IMPORT'!A:A,'SLAB-ROWS'!G1447,'SAGE IMPORT'!B:B,'SLAB-ROWS'!H1447,'SAGE IMPORT'!C:C,'SLAB-ROWS'!A1447)</f>
        <v>10.85</v>
      </c>
      <c r="L1447" s="199" t="s">
        <v>397</v>
      </c>
      <c r="M1447" s="205">
        <f>SUMIFS('SAGE IMPORT'!E:E,'SAGE IMPORT'!A:A,'SLAB-ROWS'!G1447,'SAGE IMPORT'!B:B,'SLAB-ROWS'!H1447,'SAGE IMPORT'!C:C,'SLAB-ROWS'!A1447)</f>
        <v>226.33</v>
      </c>
      <c r="N1447" s="199" t="s">
        <v>397</v>
      </c>
    </row>
    <row r="1448" spans="1:14" x14ac:dyDescent="0.2">
      <c r="A1448" s="183" t="s">
        <v>73</v>
      </c>
      <c r="B1448" s="184" t="s">
        <v>72</v>
      </c>
      <c r="C1448" s="184"/>
      <c r="D1448" s="185" t="str">
        <f t="shared" si="128"/>
        <v>****</v>
      </c>
      <c r="E1448" s="185">
        <f t="shared" si="129"/>
        <v>49</v>
      </c>
      <c r="F1448" s="185"/>
      <c r="G1448" s="185" t="str">
        <f t="shared" si="130"/>
        <v>PLAN 1</v>
      </c>
      <c r="H1448" s="186" t="str">
        <f t="shared" si="131"/>
        <v>ELV D</v>
      </c>
      <c r="I1448" s="197">
        <f>SUMIFS('SAGE IMPORT'!Y:Y,'SAGE IMPORT'!A:A,'SLAB-ROWS'!G1448,'SAGE IMPORT'!B:B,'SLAB-ROWS'!H1448,'SAGE IMPORT'!C:C,'SLAB-ROWS'!A1448)</f>
        <v>0</v>
      </c>
      <c r="J1448" s="198">
        <f>SUMIFS('SAGE IMPORT'!K:K,'SAGE IMPORT'!A:A,'SLAB-ROWS'!G1448,'SAGE IMPORT'!B:B,'SLAB-ROWS'!H1448,'SAGE IMPORT'!C:C,'SLAB-ROWS'!A1448)</f>
        <v>0</v>
      </c>
      <c r="K1448" s="199">
        <f>SUMIFS('SAGE IMPORT'!Q:Q,'SAGE IMPORT'!A:A,'SLAB-ROWS'!G1448,'SAGE IMPORT'!B:B,'SLAB-ROWS'!H1448,'SAGE IMPORT'!C:C,'SLAB-ROWS'!A1448)</f>
        <v>0</v>
      </c>
      <c r="L1448" s="199" t="s">
        <v>397</v>
      </c>
      <c r="M1448" s="205">
        <f>SUMIFS('SAGE IMPORT'!E:E,'SAGE IMPORT'!A:A,'SLAB-ROWS'!G1448,'SAGE IMPORT'!B:B,'SLAB-ROWS'!H1448,'SAGE IMPORT'!C:C,'SLAB-ROWS'!A1448)</f>
        <v>0</v>
      </c>
      <c r="N1448" s="199" t="s">
        <v>397</v>
      </c>
    </row>
    <row r="1449" spans="1:14" x14ac:dyDescent="0.2">
      <c r="A1449" s="183" t="s">
        <v>114</v>
      </c>
      <c r="B1449" s="184" t="s">
        <v>115</v>
      </c>
      <c r="C1449" s="184"/>
      <c r="D1449" s="185" t="str">
        <f t="shared" si="128"/>
        <v>****</v>
      </c>
      <c r="E1449" s="185">
        <f t="shared" si="129"/>
        <v>49</v>
      </c>
      <c r="F1449" s="185"/>
      <c r="G1449" s="185" t="str">
        <f t="shared" si="130"/>
        <v>PLAN 1</v>
      </c>
      <c r="H1449" s="186" t="str">
        <f t="shared" si="131"/>
        <v>ELV D</v>
      </c>
      <c r="I1449" s="197">
        <f>SUMIFS('SAGE IMPORT'!Y:Y,'SAGE IMPORT'!A:A,'SLAB-ROWS'!G1449,'SAGE IMPORT'!B:B,'SLAB-ROWS'!H1449,'SAGE IMPORT'!C:C,'SLAB-ROWS'!A1449)</f>
        <v>0</v>
      </c>
      <c r="J1449" s="198">
        <f>SUMIFS('SAGE IMPORT'!K:K,'SAGE IMPORT'!A:A,'SLAB-ROWS'!G1449,'SAGE IMPORT'!B:B,'SLAB-ROWS'!H1449,'SAGE IMPORT'!C:C,'SLAB-ROWS'!A1449)</f>
        <v>0</v>
      </c>
      <c r="K1449" s="199">
        <f>SUMIFS('SAGE IMPORT'!Q:Q,'SAGE IMPORT'!A:A,'SLAB-ROWS'!G1449,'SAGE IMPORT'!B:B,'SLAB-ROWS'!H1449,'SAGE IMPORT'!C:C,'SLAB-ROWS'!A1449)</f>
        <v>0</v>
      </c>
      <c r="L1449" s="199" t="s">
        <v>397</v>
      </c>
      <c r="M1449" s="205">
        <f>SUMIFS('SAGE IMPORT'!E:E,'SAGE IMPORT'!A:A,'SLAB-ROWS'!G1449,'SAGE IMPORT'!B:B,'SLAB-ROWS'!H1449,'SAGE IMPORT'!C:C,'SLAB-ROWS'!A1449)</f>
        <v>0</v>
      </c>
      <c r="N1449" s="199" t="s">
        <v>397</v>
      </c>
    </row>
    <row r="1450" spans="1:14" x14ac:dyDescent="0.2">
      <c r="A1450" s="183" t="s">
        <v>37</v>
      </c>
      <c r="B1450" s="184" t="s">
        <v>64</v>
      </c>
      <c r="C1450" s="184"/>
      <c r="D1450" s="185" t="str">
        <f t="shared" si="128"/>
        <v>****</v>
      </c>
      <c r="E1450" s="185">
        <f t="shared" si="129"/>
        <v>49</v>
      </c>
      <c r="F1450" s="185"/>
      <c r="G1450" s="185" t="str">
        <f t="shared" si="130"/>
        <v>PLAN 1</v>
      </c>
      <c r="H1450" s="186" t="str">
        <f t="shared" si="131"/>
        <v>ELV D</v>
      </c>
      <c r="I1450" s="197">
        <f>SUMIFS('SAGE IMPORT'!Y:Y,'SAGE IMPORT'!A:A,'SLAB-ROWS'!G1450,'SAGE IMPORT'!B:B,'SLAB-ROWS'!H1450,'SAGE IMPORT'!C:C,'SLAB-ROWS'!A1450)</f>
        <v>70</v>
      </c>
      <c r="J1450" s="198">
        <f>SUMIFS('SAGE IMPORT'!K:K,'SAGE IMPORT'!A:A,'SLAB-ROWS'!G1450,'SAGE IMPORT'!B:B,'SLAB-ROWS'!H1450,'SAGE IMPORT'!C:C,'SLAB-ROWS'!A1450)</f>
        <v>0</v>
      </c>
      <c r="K1450" s="199">
        <f>SUMIFS('SAGE IMPORT'!Q:Q,'SAGE IMPORT'!A:A,'SLAB-ROWS'!G1450,'SAGE IMPORT'!B:B,'SLAB-ROWS'!H1450,'SAGE IMPORT'!C:C,'SLAB-ROWS'!A1450)</f>
        <v>117.06</v>
      </c>
      <c r="L1450" s="199" t="s">
        <v>393</v>
      </c>
      <c r="M1450" s="205">
        <f>SUMIFS('SAGE IMPORT'!E:E,'SAGE IMPORT'!A:A,'SLAB-ROWS'!G1450,'SAGE IMPORT'!B:B,'SLAB-ROWS'!H1450,'SAGE IMPORT'!C:C,'SLAB-ROWS'!A1450)</f>
        <v>117.06</v>
      </c>
      <c r="N1450" s="199" t="s">
        <v>393</v>
      </c>
    </row>
    <row r="1451" spans="1:14" x14ac:dyDescent="0.2">
      <c r="A1451" s="183" t="s">
        <v>38</v>
      </c>
      <c r="B1451" s="184" t="s">
        <v>116</v>
      </c>
      <c r="C1451" s="184"/>
      <c r="D1451" s="185" t="str">
        <f t="shared" si="128"/>
        <v>****</v>
      </c>
      <c r="E1451" s="185">
        <f t="shared" si="129"/>
        <v>49</v>
      </c>
      <c r="F1451" s="185"/>
      <c r="G1451" s="185" t="str">
        <f t="shared" si="130"/>
        <v>PLAN 1</v>
      </c>
      <c r="H1451" s="186" t="str">
        <f t="shared" si="131"/>
        <v>ELV D</v>
      </c>
      <c r="I1451" s="197">
        <f>SUMIFS('SAGE IMPORT'!Y:Y,'SAGE IMPORT'!A:A,'SLAB-ROWS'!G1451,'SAGE IMPORT'!B:B,'SLAB-ROWS'!H1451,'SAGE IMPORT'!C:C,'SLAB-ROWS'!A1451)</f>
        <v>583</v>
      </c>
      <c r="J1451" s="198">
        <f>SUMIFS('SAGE IMPORT'!K:K,'SAGE IMPORT'!A:A,'SLAB-ROWS'!G1451,'SAGE IMPORT'!B:B,'SLAB-ROWS'!H1451,'SAGE IMPORT'!C:C,'SLAB-ROWS'!A1451)</f>
        <v>0</v>
      </c>
      <c r="K1451" s="199">
        <f>SUMIFS('SAGE IMPORT'!Q:Q,'SAGE IMPORT'!A:A,'SLAB-ROWS'!G1451,'SAGE IMPORT'!B:B,'SLAB-ROWS'!H1451,'SAGE IMPORT'!C:C,'SLAB-ROWS'!A1451)</f>
        <v>50</v>
      </c>
      <c r="L1451" s="199" t="s">
        <v>393</v>
      </c>
      <c r="M1451" s="205">
        <f>SUMIFS('SAGE IMPORT'!E:E,'SAGE IMPORT'!A:A,'SLAB-ROWS'!G1451,'SAGE IMPORT'!B:B,'SLAB-ROWS'!H1451,'SAGE IMPORT'!C:C,'SLAB-ROWS'!A1451)</f>
        <v>50</v>
      </c>
      <c r="N1451" s="199" t="s">
        <v>393</v>
      </c>
    </row>
    <row r="1452" spans="1:14" x14ac:dyDescent="0.2">
      <c r="A1452" s="183" t="s">
        <v>117</v>
      </c>
      <c r="B1452" s="184" t="s">
        <v>118</v>
      </c>
      <c r="C1452" s="184"/>
      <c r="D1452" s="185" t="str">
        <f t="shared" si="128"/>
        <v>****</v>
      </c>
      <c r="E1452" s="185">
        <f t="shared" si="129"/>
        <v>49</v>
      </c>
      <c r="F1452" s="185"/>
      <c r="G1452" s="185" t="str">
        <f t="shared" si="130"/>
        <v>PLAN 1</v>
      </c>
      <c r="H1452" s="186" t="str">
        <f t="shared" si="131"/>
        <v>ELV D</v>
      </c>
      <c r="I1452" s="197">
        <f>SUMIFS('SAGE IMPORT'!Y:Y,'SAGE IMPORT'!A:A,'SLAB-ROWS'!G1452,'SAGE IMPORT'!B:B,'SLAB-ROWS'!H1452,'SAGE IMPORT'!C:C,'SLAB-ROWS'!A1452)</f>
        <v>0</v>
      </c>
      <c r="J1452" s="198">
        <f>SUMIFS('SAGE IMPORT'!K:K,'SAGE IMPORT'!A:A,'SLAB-ROWS'!G1452,'SAGE IMPORT'!B:B,'SLAB-ROWS'!H1452,'SAGE IMPORT'!C:C,'SLAB-ROWS'!A1452)</f>
        <v>0</v>
      </c>
      <c r="K1452" s="199">
        <f>SUMIFS('SAGE IMPORT'!Q:Q,'SAGE IMPORT'!A:A,'SLAB-ROWS'!G1452,'SAGE IMPORT'!B:B,'SLAB-ROWS'!H1452,'SAGE IMPORT'!C:C,'SLAB-ROWS'!A1452)</f>
        <v>0</v>
      </c>
      <c r="L1452" s="199" t="s">
        <v>393</v>
      </c>
      <c r="M1452" s="205">
        <f>SUMIFS('SAGE IMPORT'!E:E,'SAGE IMPORT'!A:A,'SLAB-ROWS'!G1452,'SAGE IMPORT'!B:B,'SLAB-ROWS'!H1452,'SAGE IMPORT'!C:C,'SLAB-ROWS'!A1452)</f>
        <v>0</v>
      </c>
      <c r="N1452" s="199" t="s">
        <v>393</v>
      </c>
    </row>
    <row r="1453" spans="1:14" x14ac:dyDescent="0.2">
      <c r="A1453" s="183" t="s">
        <v>119</v>
      </c>
      <c r="B1453" s="184" t="s">
        <v>120</v>
      </c>
      <c r="C1453" s="184"/>
      <c r="D1453" s="185" t="str">
        <f t="shared" si="128"/>
        <v>****</v>
      </c>
      <c r="E1453" s="185">
        <f t="shared" si="129"/>
        <v>49</v>
      </c>
      <c r="F1453" s="185"/>
      <c r="G1453" s="185" t="str">
        <f t="shared" si="130"/>
        <v>PLAN 1</v>
      </c>
      <c r="H1453" s="186" t="str">
        <f t="shared" si="131"/>
        <v>ELV D</v>
      </c>
      <c r="I1453" s="197">
        <f>SUMIFS('SAGE IMPORT'!Y:Y,'SAGE IMPORT'!A:A,'SLAB-ROWS'!G1453,'SAGE IMPORT'!B:B,'SLAB-ROWS'!H1453,'SAGE IMPORT'!C:C,'SLAB-ROWS'!A1453)</f>
        <v>0</v>
      </c>
      <c r="J1453" s="198">
        <f>SUMIFS('SAGE IMPORT'!K:K,'SAGE IMPORT'!A:A,'SLAB-ROWS'!G1453,'SAGE IMPORT'!B:B,'SLAB-ROWS'!H1453,'SAGE IMPORT'!C:C,'SLAB-ROWS'!A1453)</f>
        <v>0</v>
      </c>
      <c r="K1453" s="199">
        <f>SUMIFS('SAGE IMPORT'!Q:Q,'SAGE IMPORT'!A:A,'SLAB-ROWS'!G1453,'SAGE IMPORT'!B:B,'SLAB-ROWS'!H1453,'SAGE IMPORT'!C:C,'SLAB-ROWS'!A1453)</f>
        <v>0</v>
      </c>
      <c r="L1453" s="199" t="s">
        <v>393</v>
      </c>
      <c r="M1453" s="205">
        <f>SUMIFS('SAGE IMPORT'!E:E,'SAGE IMPORT'!A:A,'SLAB-ROWS'!G1453,'SAGE IMPORT'!B:B,'SLAB-ROWS'!H1453,'SAGE IMPORT'!C:C,'SLAB-ROWS'!A1453)</f>
        <v>0</v>
      </c>
      <c r="N1453" s="199" t="s">
        <v>393</v>
      </c>
    </row>
    <row r="1454" spans="1:14" x14ac:dyDescent="0.2">
      <c r="A1454" s="183"/>
      <c r="B1454" s="184"/>
      <c r="C1454" s="184"/>
      <c r="D1454" s="185" t="str">
        <f t="shared" si="128"/>
        <v>****</v>
      </c>
      <c r="E1454" s="185">
        <f t="shared" si="129"/>
        <v>49</v>
      </c>
      <c r="F1454" s="185"/>
      <c r="G1454" s="185" t="str">
        <f t="shared" si="130"/>
        <v>PLAN 1</v>
      </c>
      <c r="H1454" s="186" t="str">
        <f t="shared" si="131"/>
        <v>ELV D</v>
      </c>
      <c r="I1454" s="197">
        <f>SUMIFS('SAGE IMPORT'!Y:Y,'SAGE IMPORT'!A:A,'SLAB-ROWS'!G1454,'SAGE IMPORT'!B:B,'SLAB-ROWS'!H1454,'SAGE IMPORT'!C:C,'SLAB-ROWS'!A1454)</f>
        <v>0</v>
      </c>
      <c r="J1454" s="198">
        <f>SUMIFS('SAGE IMPORT'!K:K,'SAGE IMPORT'!A:A,'SLAB-ROWS'!G1454,'SAGE IMPORT'!B:B,'SLAB-ROWS'!H1454,'SAGE IMPORT'!C:C,'SLAB-ROWS'!A1454)</f>
        <v>0</v>
      </c>
      <c r="K1454" s="199">
        <f>SUMIFS('SAGE IMPORT'!Q:Q,'SAGE IMPORT'!A:A,'SLAB-ROWS'!G1454,'SAGE IMPORT'!B:B,'SLAB-ROWS'!H1454,'SAGE IMPORT'!C:C,'SLAB-ROWS'!A1454)</f>
        <v>0</v>
      </c>
      <c r="L1454" s="199"/>
      <c r="M1454" s="205">
        <f>SUMIFS('SAGE IMPORT'!E:E,'SAGE IMPORT'!A:A,'SLAB-ROWS'!G1454,'SAGE IMPORT'!B:B,'SLAB-ROWS'!H1454,'SAGE IMPORT'!C:C,'SLAB-ROWS'!A1454)</f>
        <v>0</v>
      </c>
      <c r="N1454" s="199"/>
    </row>
    <row r="1455" spans="1:14" x14ac:dyDescent="0.2">
      <c r="A1455" s="183" t="s">
        <v>124</v>
      </c>
      <c r="B1455" s="184" t="s">
        <v>125</v>
      </c>
      <c r="C1455" s="184"/>
      <c r="D1455" s="185" t="str">
        <f t="shared" si="128"/>
        <v>****</v>
      </c>
      <c r="E1455" s="185">
        <f t="shared" si="129"/>
        <v>49</v>
      </c>
      <c r="F1455" s="185"/>
      <c r="G1455" s="185" t="str">
        <f t="shared" si="130"/>
        <v>PLAN 1</v>
      </c>
      <c r="H1455" s="186" t="str">
        <f t="shared" si="131"/>
        <v>ELV D</v>
      </c>
      <c r="I1455" s="197">
        <f>SUMIFS('SAGE IMPORT'!Y:Y,'SAGE IMPORT'!A:A,'SLAB-ROWS'!G1455,'SAGE IMPORT'!B:B,'SLAB-ROWS'!H1455,'SAGE IMPORT'!C:C,'SLAB-ROWS'!A1455)</f>
        <v>0</v>
      </c>
      <c r="J1455" s="198">
        <f>SUMIFS('SAGE IMPORT'!K:K,'SAGE IMPORT'!A:A,'SLAB-ROWS'!G1455,'SAGE IMPORT'!B:B,'SLAB-ROWS'!H1455,'SAGE IMPORT'!C:C,'SLAB-ROWS'!A1455)</f>
        <v>0</v>
      </c>
      <c r="K1455" s="199">
        <f>SUMIFS('SAGE IMPORT'!Q:Q,'SAGE IMPORT'!A:A,'SLAB-ROWS'!G1455,'SAGE IMPORT'!B:B,'SLAB-ROWS'!H1455,'SAGE IMPORT'!C:C,'SLAB-ROWS'!A1455)</f>
        <v>0</v>
      </c>
      <c r="L1455" s="199" t="s">
        <v>354</v>
      </c>
      <c r="M1455" s="205">
        <f>SUMIFS('SAGE IMPORT'!E:E,'SAGE IMPORT'!A:A,'SLAB-ROWS'!G1455,'SAGE IMPORT'!B:B,'SLAB-ROWS'!H1455,'SAGE IMPORT'!C:C,'SLAB-ROWS'!A1455)</f>
        <v>0</v>
      </c>
      <c r="N1455" s="199" t="s">
        <v>354</v>
      </c>
    </row>
    <row r="1456" spans="1:14" x14ac:dyDescent="0.2">
      <c r="A1456" s="183" t="s">
        <v>121</v>
      </c>
      <c r="B1456" s="184" t="s">
        <v>126</v>
      </c>
      <c r="C1456" s="184"/>
      <c r="D1456" s="185" t="str">
        <f t="shared" si="128"/>
        <v>****</v>
      </c>
      <c r="E1456" s="185">
        <f t="shared" si="129"/>
        <v>49</v>
      </c>
      <c r="F1456" s="185"/>
      <c r="G1456" s="185" t="str">
        <f t="shared" si="130"/>
        <v>PLAN 1</v>
      </c>
      <c r="H1456" s="186" t="str">
        <f t="shared" si="131"/>
        <v>ELV D</v>
      </c>
      <c r="I1456" s="197">
        <f>SUMIFS('SAGE IMPORT'!Y:Y,'SAGE IMPORT'!A:A,'SLAB-ROWS'!G1456,'SAGE IMPORT'!B:B,'SLAB-ROWS'!H1456,'SAGE IMPORT'!C:C,'SLAB-ROWS'!A1456)</f>
        <v>0</v>
      </c>
      <c r="J1456" s="198">
        <f>SUMIFS('SAGE IMPORT'!K:K,'SAGE IMPORT'!A:A,'SLAB-ROWS'!G1456,'SAGE IMPORT'!B:B,'SLAB-ROWS'!H1456,'SAGE IMPORT'!C:C,'SLAB-ROWS'!A1456)</f>
        <v>0</v>
      </c>
      <c r="K1456" s="199">
        <f>SUMIFS('SAGE IMPORT'!Q:Q,'SAGE IMPORT'!A:A,'SLAB-ROWS'!G1456,'SAGE IMPORT'!B:B,'SLAB-ROWS'!H1456,'SAGE IMPORT'!C:C,'SLAB-ROWS'!A1456)</f>
        <v>0</v>
      </c>
      <c r="L1456" s="199" t="s">
        <v>396</v>
      </c>
      <c r="M1456" s="205">
        <f>SUMIFS('SAGE IMPORT'!E:E,'SAGE IMPORT'!A:A,'SLAB-ROWS'!G1456,'SAGE IMPORT'!B:B,'SLAB-ROWS'!H1456,'SAGE IMPORT'!C:C,'SLAB-ROWS'!A1456)</f>
        <v>0</v>
      </c>
      <c r="N1456" s="199" t="s">
        <v>396</v>
      </c>
    </row>
    <row r="1457" spans="1:14" x14ac:dyDescent="0.2">
      <c r="A1457" s="183" t="s">
        <v>122</v>
      </c>
      <c r="B1457" s="184" t="s">
        <v>127</v>
      </c>
      <c r="C1457" s="184"/>
      <c r="D1457" s="185" t="str">
        <f t="shared" si="128"/>
        <v>****</v>
      </c>
      <c r="E1457" s="185">
        <f t="shared" si="129"/>
        <v>49</v>
      </c>
      <c r="F1457" s="185"/>
      <c r="G1457" s="185" t="str">
        <f t="shared" si="130"/>
        <v>PLAN 1</v>
      </c>
      <c r="H1457" s="186" t="str">
        <f t="shared" si="131"/>
        <v>ELV D</v>
      </c>
      <c r="I1457" s="197">
        <f>SUMIFS('SAGE IMPORT'!Y:Y,'SAGE IMPORT'!A:A,'SLAB-ROWS'!G1457,'SAGE IMPORT'!B:B,'SLAB-ROWS'!H1457,'SAGE IMPORT'!C:C,'SLAB-ROWS'!A1457)</f>
        <v>0</v>
      </c>
      <c r="J1457" s="198">
        <f>SUMIFS('SAGE IMPORT'!K:K,'SAGE IMPORT'!A:A,'SLAB-ROWS'!G1457,'SAGE IMPORT'!B:B,'SLAB-ROWS'!H1457,'SAGE IMPORT'!C:C,'SLAB-ROWS'!A1457)</f>
        <v>0</v>
      </c>
      <c r="K1457" s="199">
        <f>SUMIFS('SAGE IMPORT'!Q:Q,'SAGE IMPORT'!A:A,'SLAB-ROWS'!G1457,'SAGE IMPORT'!B:B,'SLAB-ROWS'!H1457,'SAGE IMPORT'!C:C,'SLAB-ROWS'!A1457)</f>
        <v>0</v>
      </c>
      <c r="L1457" s="199" t="s">
        <v>396</v>
      </c>
      <c r="M1457" s="205">
        <f>SUMIFS('SAGE IMPORT'!E:E,'SAGE IMPORT'!A:A,'SLAB-ROWS'!G1457,'SAGE IMPORT'!B:B,'SLAB-ROWS'!H1457,'SAGE IMPORT'!C:C,'SLAB-ROWS'!A1457)</f>
        <v>0</v>
      </c>
      <c r="N1457" s="199" t="s">
        <v>396</v>
      </c>
    </row>
    <row r="1458" spans="1:14" x14ac:dyDescent="0.2">
      <c r="A1458" s="183" t="s">
        <v>123</v>
      </c>
      <c r="B1458" s="184" t="s">
        <v>128</v>
      </c>
      <c r="C1458" s="184"/>
      <c r="D1458" s="185" t="str">
        <f t="shared" si="128"/>
        <v>****</v>
      </c>
      <c r="E1458" s="185">
        <f t="shared" si="129"/>
        <v>49</v>
      </c>
      <c r="F1458" s="185"/>
      <c r="G1458" s="185" t="str">
        <f t="shared" si="130"/>
        <v>PLAN 1</v>
      </c>
      <c r="H1458" s="186" t="str">
        <f t="shared" si="131"/>
        <v>ELV D</v>
      </c>
      <c r="I1458" s="197">
        <f>SUMIFS('SAGE IMPORT'!Y:Y,'SAGE IMPORT'!A:A,'SLAB-ROWS'!G1458,'SAGE IMPORT'!B:B,'SLAB-ROWS'!H1458,'SAGE IMPORT'!C:C,'SLAB-ROWS'!A1458)</f>
        <v>0</v>
      </c>
      <c r="J1458" s="198">
        <f>SUMIFS('SAGE IMPORT'!K:K,'SAGE IMPORT'!A:A,'SLAB-ROWS'!G1458,'SAGE IMPORT'!B:B,'SLAB-ROWS'!H1458,'SAGE IMPORT'!C:C,'SLAB-ROWS'!A1458)</f>
        <v>0</v>
      </c>
      <c r="K1458" s="199">
        <f>SUMIFS('SAGE IMPORT'!Q:Q,'SAGE IMPORT'!A:A,'SLAB-ROWS'!G1458,'SAGE IMPORT'!B:B,'SLAB-ROWS'!H1458,'SAGE IMPORT'!C:C,'SLAB-ROWS'!A1458)</f>
        <v>0</v>
      </c>
      <c r="L1458" s="199" t="s">
        <v>396</v>
      </c>
      <c r="M1458" s="205">
        <f>SUMIFS('SAGE IMPORT'!E:E,'SAGE IMPORT'!A:A,'SLAB-ROWS'!G1458,'SAGE IMPORT'!B:B,'SLAB-ROWS'!H1458,'SAGE IMPORT'!C:C,'SLAB-ROWS'!A1458)</f>
        <v>0</v>
      </c>
      <c r="N1458" s="199" t="s">
        <v>396</v>
      </c>
    </row>
    <row r="1459" spans="1:14" x14ac:dyDescent="0.2">
      <c r="A1459" s="183" t="s">
        <v>76</v>
      </c>
      <c r="B1459" s="184" t="s">
        <v>129</v>
      </c>
      <c r="C1459" s="184"/>
      <c r="D1459" s="185" t="str">
        <f t="shared" si="128"/>
        <v>****</v>
      </c>
      <c r="E1459" s="185">
        <f t="shared" si="129"/>
        <v>49</v>
      </c>
      <c r="F1459" s="185"/>
      <c r="G1459" s="185" t="str">
        <f t="shared" si="130"/>
        <v>PLAN 1</v>
      </c>
      <c r="H1459" s="186" t="str">
        <f t="shared" si="131"/>
        <v>ELV D</v>
      </c>
      <c r="I1459" s="197">
        <f>SUMIFS('SAGE IMPORT'!Y:Y,'SAGE IMPORT'!A:A,'SLAB-ROWS'!G1459,'SAGE IMPORT'!B:B,'SLAB-ROWS'!H1459,'SAGE IMPORT'!C:C,'SLAB-ROWS'!A1459)</f>
        <v>0</v>
      </c>
      <c r="J1459" s="198">
        <f>SUMIFS('SAGE IMPORT'!K:K,'SAGE IMPORT'!A:A,'SLAB-ROWS'!G1459,'SAGE IMPORT'!B:B,'SLAB-ROWS'!H1459,'SAGE IMPORT'!C:C,'SLAB-ROWS'!A1459)</f>
        <v>0</v>
      </c>
      <c r="K1459" s="199">
        <f>SUMIFS('SAGE IMPORT'!Q:Q,'SAGE IMPORT'!A:A,'SLAB-ROWS'!G1459,'SAGE IMPORT'!B:B,'SLAB-ROWS'!H1459,'SAGE IMPORT'!C:C,'SLAB-ROWS'!A1459)</f>
        <v>0</v>
      </c>
      <c r="L1459" s="199" t="s">
        <v>395</v>
      </c>
      <c r="M1459" s="205">
        <f>SUMIFS('SAGE IMPORT'!E:E,'SAGE IMPORT'!A:A,'SLAB-ROWS'!G1459,'SAGE IMPORT'!B:B,'SLAB-ROWS'!H1459,'SAGE IMPORT'!C:C,'SLAB-ROWS'!A1459)</f>
        <v>0</v>
      </c>
      <c r="N1459" s="199" t="s">
        <v>395</v>
      </c>
    </row>
    <row r="1460" spans="1:14" x14ac:dyDescent="0.2">
      <c r="A1460" s="183"/>
      <c r="B1460" s="451" t="s">
        <v>621</v>
      </c>
      <c r="C1460" s="452"/>
      <c r="D1460" s="453"/>
      <c r="E1460" s="453"/>
      <c r="F1460" s="453"/>
      <c r="G1460" s="453" t="str">
        <f t="shared" si="130"/>
        <v>PLAN 1</v>
      </c>
      <c r="H1460" s="454" t="str">
        <f t="shared" si="131"/>
        <v>ELV D</v>
      </c>
      <c r="I1460" s="455"/>
      <c r="J1460" s="456"/>
      <c r="K1460" s="457">
        <f>SUMIFS('SAGE IMPORT'!Q:Q,'SAGE IMPORT'!A:A,'SLAB-ROWS'!G1460,'SAGE IMPORT'!B:B,'SLAB-ROWS'!H1460,'SAGE IMPORT'!D:D,'SLAB-ROWS'!B1460)</f>
        <v>0</v>
      </c>
      <c r="L1460" s="457" t="s">
        <v>395</v>
      </c>
      <c r="M1460" s="458"/>
      <c r="N1460" s="457"/>
    </row>
    <row r="1461" spans="1:14" x14ac:dyDescent="0.2">
      <c r="A1461" s="183" t="s">
        <v>130</v>
      </c>
      <c r="B1461" s="184" t="s">
        <v>131</v>
      </c>
      <c r="C1461" s="184"/>
      <c r="D1461" s="185" t="str">
        <f>D1459</f>
        <v>****</v>
      </c>
      <c r="E1461" s="185">
        <f>E1459</f>
        <v>49</v>
      </c>
      <c r="F1461" s="185"/>
      <c r="G1461" s="185" t="str">
        <f>G1459</f>
        <v>PLAN 1</v>
      </c>
      <c r="H1461" s="186" t="str">
        <f>H1459</f>
        <v>ELV D</v>
      </c>
      <c r="I1461" s="197">
        <f>SUMIFS('SAGE IMPORT'!Y:Y,'SAGE IMPORT'!A:A,'SLAB-ROWS'!G1461,'SAGE IMPORT'!B:B,'SLAB-ROWS'!H1461,'SAGE IMPORT'!C:C,'SLAB-ROWS'!A1461)</f>
        <v>0</v>
      </c>
      <c r="J1461" s="198">
        <f>SUMIFS('SAGE IMPORT'!K:K,'SAGE IMPORT'!A:A,'SLAB-ROWS'!G1461,'SAGE IMPORT'!B:B,'SLAB-ROWS'!H1461,'SAGE IMPORT'!C:C,'SLAB-ROWS'!A1461)</f>
        <v>0</v>
      </c>
      <c r="K1461" s="199">
        <f>SUMIFS('SAGE IMPORT'!Q:Q,'SAGE IMPORT'!A:A,'SLAB-ROWS'!G1461,'SAGE IMPORT'!B:B,'SLAB-ROWS'!H1461,'SAGE IMPORT'!C:C,'SLAB-ROWS'!A1461)</f>
        <v>0</v>
      </c>
      <c r="L1461" s="199" t="s">
        <v>395</v>
      </c>
      <c r="M1461" s="205">
        <f>SUMIFS('SAGE IMPORT'!E:E,'SAGE IMPORT'!A:A,'SLAB-ROWS'!G1461,'SAGE IMPORT'!B:B,'SLAB-ROWS'!H1461,'SAGE IMPORT'!C:C,'SLAB-ROWS'!A1461)</f>
        <v>0</v>
      </c>
      <c r="N1461" s="199" t="s">
        <v>395</v>
      </c>
    </row>
    <row r="1462" spans="1:14" x14ac:dyDescent="0.2">
      <c r="A1462" s="183"/>
      <c r="B1462" s="184"/>
      <c r="C1462" s="184"/>
      <c r="D1462" s="185" t="str">
        <f t="shared" si="128"/>
        <v>****</v>
      </c>
      <c r="E1462" s="185">
        <f t="shared" si="129"/>
        <v>49</v>
      </c>
      <c r="F1462" s="185"/>
      <c r="G1462" s="185" t="str">
        <f t="shared" si="130"/>
        <v>PLAN 1</v>
      </c>
      <c r="H1462" s="186" t="str">
        <f t="shared" si="131"/>
        <v>ELV D</v>
      </c>
      <c r="I1462" s="197">
        <f>SUMIFS('SAGE IMPORT'!Y:Y,'SAGE IMPORT'!A:A,'SLAB-ROWS'!G1462,'SAGE IMPORT'!B:B,'SLAB-ROWS'!H1462,'SAGE IMPORT'!C:C,'SLAB-ROWS'!A1462)</f>
        <v>0</v>
      </c>
      <c r="J1462" s="198">
        <f>SUMIFS('SAGE IMPORT'!K:K,'SAGE IMPORT'!A:A,'SLAB-ROWS'!G1462,'SAGE IMPORT'!B:B,'SLAB-ROWS'!H1462,'SAGE IMPORT'!C:C,'SLAB-ROWS'!A1462)</f>
        <v>0</v>
      </c>
      <c r="K1462" s="199">
        <f>SUMIFS('SAGE IMPORT'!Q:Q,'SAGE IMPORT'!A:A,'SLAB-ROWS'!G1462,'SAGE IMPORT'!B:B,'SLAB-ROWS'!H1462,'SAGE IMPORT'!C:C,'SLAB-ROWS'!A1462)</f>
        <v>0</v>
      </c>
      <c r="L1462" s="199"/>
      <c r="M1462" s="205">
        <f>SUMIFS('SAGE IMPORT'!E:E,'SAGE IMPORT'!A:A,'SLAB-ROWS'!G1462,'SAGE IMPORT'!B:B,'SLAB-ROWS'!H1462,'SAGE IMPORT'!C:C,'SLAB-ROWS'!A1462)</f>
        <v>0</v>
      </c>
      <c r="N1462" s="199"/>
    </row>
    <row r="1463" spans="1:14" x14ac:dyDescent="0.2">
      <c r="A1463" s="183" t="s">
        <v>39</v>
      </c>
      <c r="B1463" s="184" t="s">
        <v>40</v>
      </c>
      <c r="C1463" s="184"/>
      <c r="D1463" s="185" t="str">
        <f t="shared" si="128"/>
        <v>****</v>
      </c>
      <c r="E1463" s="185">
        <f t="shared" si="129"/>
        <v>49</v>
      </c>
      <c r="F1463" s="185"/>
      <c r="G1463" s="185" t="str">
        <f t="shared" si="130"/>
        <v>PLAN 1</v>
      </c>
      <c r="H1463" s="186" t="str">
        <f t="shared" si="131"/>
        <v>ELV D</v>
      </c>
      <c r="I1463" s="197">
        <f>SUMIFS('SAGE IMPORT'!Y:Y,'SAGE IMPORT'!A:A,'SLAB-ROWS'!G1463,'SAGE IMPORT'!B:B,'SLAB-ROWS'!H1463,'SAGE IMPORT'!C:C,'SLAB-ROWS'!A1463)</f>
        <v>205</v>
      </c>
      <c r="J1463" s="198">
        <f>SUMIFS('SAGE IMPORT'!K:K,'SAGE IMPORT'!A:A,'SLAB-ROWS'!G1463,'SAGE IMPORT'!B:B,'SLAB-ROWS'!H1463,'SAGE IMPORT'!C:C,'SLAB-ROWS'!A1463)</f>
        <v>10.02</v>
      </c>
      <c r="K1463" s="199">
        <f>SUMIFS('SAGE IMPORT'!Q:Q,'SAGE IMPORT'!A:A,'SLAB-ROWS'!G1463,'SAGE IMPORT'!B:B,'SLAB-ROWS'!H1463,'SAGE IMPORT'!C:C,'SLAB-ROWS'!A1463)</f>
        <v>0</v>
      </c>
      <c r="L1463" s="199" t="s">
        <v>391</v>
      </c>
      <c r="M1463" s="205">
        <f>SUMIFS('SAGE IMPORT'!E:E,'SAGE IMPORT'!A:A,'SLAB-ROWS'!G1463,'SAGE IMPORT'!B:B,'SLAB-ROWS'!H1463,'SAGE IMPORT'!C:C,'SLAB-ROWS'!A1463)</f>
        <v>1302.68</v>
      </c>
      <c r="N1463" s="199" t="s">
        <v>391</v>
      </c>
    </row>
    <row r="1464" spans="1:14" x14ac:dyDescent="0.2">
      <c r="A1464" s="183" t="s">
        <v>132</v>
      </c>
      <c r="B1464" s="184" t="s">
        <v>135</v>
      </c>
      <c r="C1464" s="184"/>
      <c r="D1464" s="185" t="str">
        <f t="shared" si="128"/>
        <v>****</v>
      </c>
      <c r="E1464" s="185">
        <f t="shared" si="129"/>
        <v>49</v>
      </c>
      <c r="F1464" s="185"/>
      <c r="G1464" s="185" t="str">
        <f t="shared" si="130"/>
        <v>PLAN 1</v>
      </c>
      <c r="H1464" s="186" t="str">
        <f t="shared" si="131"/>
        <v>ELV D</v>
      </c>
      <c r="I1464" s="197">
        <f>SUMIFS('SAGE IMPORT'!Y:Y,'SAGE IMPORT'!A:A,'SLAB-ROWS'!G1464,'SAGE IMPORT'!B:B,'SLAB-ROWS'!H1464,'SAGE IMPORT'!C:C,'SLAB-ROWS'!A1464)</f>
        <v>0</v>
      </c>
      <c r="J1464" s="198">
        <f>SUMIFS('SAGE IMPORT'!K:K,'SAGE IMPORT'!A:A,'SLAB-ROWS'!G1464,'SAGE IMPORT'!B:B,'SLAB-ROWS'!H1464,'SAGE IMPORT'!C:C,'SLAB-ROWS'!A1464)</f>
        <v>0</v>
      </c>
      <c r="K1464" s="199">
        <f>SUMIFS('SAGE IMPORT'!Q:Q,'SAGE IMPORT'!A:A,'SLAB-ROWS'!G1464,'SAGE IMPORT'!B:B,'SLAB-ROWS'!H1464,'SAGE IMPORT'!C:C,'SLAB-ROWS'!A1464)</f>
        <v>0</v>
      </c>
      <c r="L1464" s="199" t="s">
        <v>391</v>
      </c>
      <c r="M1464" s="205">
        <f>SUMIFS('SAGE IMPORT'!E:E,'SAGE IMPORT'!A:A,'SLAB-ROWS'!G1464,'SAGE IMPORT'!B:B,'SLAB-ROWS'!H1464,'SAGE IMPORT'!C:C,'SLAB-ROWS'!A1464)</f>
        <v>0</v>
      </c>
      <c r="N1464" s="199" t="s">
        <v>391</v>
      </c>
    </row>
    <row r="1465" spans="1:14" x14ac:dyDescent="0.2">
      <c r="A1465" s="183" t="s">
        <v>133</v>
      </c>
      <c r="B1465" s="184" t="s">
        <v>136</v>
      </c>
      <c r="C1465" s="184"/>
      <c r="D1465" s="185" t="str">
        <f t="shared" si="128"/>
        <v>****</v>
      </c>
      <c r="E1465" s="185">
        <f t="shared" si="129"/>
        <v>49</v>
      </c>
      <c r="F1465" s="185"/>
      <c r="G1465" s="185" t="str">
        <f t="shared" si="130"/>
        <v>PLAN 1</v>
      </c>
      <c r="H1465" s="186" t="str">
        <f t="shared" si="131"/>
        <v>ELV D</v>
      </c>
      <c r="I1465" s="197">
        <f>SUMIFS('SAGE IMPORT'!Y:Y,'SAGE IMPORT'!A:A,'SLAB-ROWS'!G1465,'SAGE IMPORT'!B:B,'SLAB-ROWS'!H1465,'SAGE IMPORT'!C:C,'SLAB-ROWS'!A1465)</f>
        <v>0</v>
      </c>
      <c r="J1465" s="198">
        <f>SUMIFS('SAGE IMPORT'!K:K,'SAGE IMPORT'!A:A,'SLAB-ROWS'!G1465,'SAGE IMPORT'!B:B,'SLAB-ROWS'!H1465,'SAGE IMPORT'!C:C,'SLAB-ROWS'!A1465)</f>
        <v>0</v>
      </c>
      <c r="K1465" s="199">
        <f>SUMIFS('SAGE IMPORT'!Q:Q,'SAGE IMPORT'!A:A,'SLAB-ROWS'!G1465,'SAGE IMPORT'!B:B,'SLAB-ROWS'!H1465,'SAGE IMPORT'!C:C,'SLAB-ROWS'!A1465)</f>
        <v>0</v>
      </c>
      <c r="L1465" s="199" t="s">
        <v>391</v>
      </c>
      <c r="M1465" s="205">
        <f>SUMIFS('SAGE IMPORT'!E:E,'SAGE IMPORT'!A:A,'SLAB-ROWS'!G1465,'SAGE IMPORT'!B:B,'SLAB-ROWS'!H1465,'SAGE IMPORT'!C:C,'SLAB-ROWS'!A1465)</f>
        <v>0</v>
      </c>
      <c r="N1465" s="199" t="s">
        <v>391</v>
      </c>
    </row>
    <row r="1466" spans="1:14" x14ac:dyDescent="0.2">
      <c r="A1466" s="183" t="s">
        <v>134</v>
      </c>
      <c r="B1466" s="184" t="s">
        <v>137</v>
      </c>
      <c r="C1466" s="184"/>
      <c r="D1466" s="185" t="str">
        <f t="shared" si="128"/>
        <v>****</v>
      </c>
      <c r="E1466" s="185">
        <f t="shared" si="129"/>
        <v>49</v>
      </c>
      <c r="F1466" s="185"/>
      <c r="G1466" s="185" t="str">
        <f t="shared" si="130"/>
        <v>PLAN 1</v>
      </c>
      <c r="H1466" s="186" t="str">
        <f t="shared" si="131"/>
        <v>ELV D</v>
      </c>
      <c r="I1466" s="197">
        <f>SUMIFS('SAGE IMPORT'!Y:Y,'SAGE IMPORT'!A:A,'SLAB-ROWS'!G1466,'SAGE IMPORT'!B:B,'SLAB-ROWS'!H1466,'SAGE IMPORT'!C:C,'SLAB-ROWS'!A1466)</f>
        <v>0</v>
      </c>
      <c r="J1466" s="198">
        <f>SUMIFS('SAGE IMPORT'!K:K,'SAGE IMPORT'!A:A,'SLAB-ROWS'!G1466,'SAGE IMPORT'!B:B,'SLAB-ROWS'!H1466,'SAGE IMPORT'!C:C,'SLAB-ROWS'!A1466)</f>
        <v>0</v>
      </c>
      <c r="K1466" s="199">
        <f>SUMIFS('SAGE IMPORT'!Q:Q,'SAGE IMPORT'!A:A,'SLAB-ROWS'!G1466,'SAGE IMPORT'!B:B,'SLAB-ROWS'!H1466,'SAGE IMPORT'!C:C,'SLAB-ROWS'!A1466)</f>
        <v>0</v>
      </c>
      <c r="L1466" s="199" t="s">
        <v>398</v>
      </c>
      <c r="M1466" s="205">
        <f>SUMIFS('SAGE IMPORT'!E:E,'SAGE IMPORT'!A:A,'SLAB-ROWS'!G1466,'SAGE IMPORT'!B:B,'SLAB-ROWS'!H1466,'SAGE IMPORT'!C:C,'SLAB-ROWS'!A1466)</f>
        <v>0</v>
      </c>
      <c r="N1466" s="199" t="s">
        <v>398</v>
      </c>
    </row>
    <row r="1467" spans="1:14" x14ac:dyDescent="0.2">
      <c r="A1467" s="183" t="s">
        <v>497</v>
      </c>
      <c r="B1467" s="184" t="s">
        <v>505</v>
      </c>
      <c r="C1467" s="184"/>
      <c r="D1467" s="185" t="str">
        <f t="shared" si="128"/>
        <v>****</v>
      </c>
      <c r="E1467" s="185">
        <f t="shared" si="129"/>
        <v>49</v>
      </c>
      <c r="F1467" s="185"/>
      <c r="G1467" s="185" t="str">
        <f t="shared" si="130"/>
        <v>PLAN 1</v>
      </c>
      <c r="H1467" s="186" t="str">
        <f t="shared" si="131"/>
        <v>ELV D</v>
      </c>
      <c r="I1467" s="197">
        <f>SUMIFS('SAGE IMPORT'!Y:Y,'SAGE IMPORT'!A:A,'SLAB-ROWS'!G1467,'SAGE IMPORT'!B:B,'SLAB-ROWS'!H1467,'SAGE IMPORT'!C:C,'SLAB-ROWS'!A1467)</f>
        <v>0</v>
      </c>
      <c r="J1467" s="198">
        <f>SUMIFS('SAGE IMPORT'!K:K,'SAGE IMPORT'!A:A,'SLAB-ROWS'!G1467,'SAGE IMPORT'!B:B,'SLAB-ROWS'!H1467,'SAGE IMPORT'!C:C,'SLAB-ROWS'!A1467)</f>
        <v>0</v>
      </c>
      <c r="K1467" s="199">
        <f>SUMIFS('SAGE IMPORT'!Q:Q,'SAGE IMPORT'!A:A,'SLAB-ROWS'!G1467,'SAGE IMPORT'!B:B,'SLAB-ROWS'!H1467,'SAGE IMPORT'!C:C,'SLAB-ROWS'!A1467)</f>
        <v>0</v>
      </c>
      <c r="L1467" s="199" t="s">
        <v>397</v>
      </c>
      <c r="M1467" s="205">
        <f>SUMIFS('SAGE IMPORT'!E:E,'SAGE IMPORT'!A:A,'SLAB-ROWS'!G1467,'SAGE IMPORT'!B:B,'SLAB-ROWS'!H1467,'SAGE IMPORT'!C:C,'SLAB-ROWS'!A1467)</f>
        <v>0</v>
      </c>
      <c r="N1467" s="199" t="s">
        <v>391</v>
      </c>
    </row>
    <row r="1468" spans="1:14" x14ac:dyDescent="0.2">
      <c r="A1468" s="183" t="s">
        <v>501</v>
      </c>
      <c r="B1468" s="184" t="s">
        <v>506</v>
      </c>
      <c r="C1468" s="184"/>
      <c r="D1468" s="185" t="str">
        <f t="shared" si="128"/>
        <v>****</v>
      </c>
      <c r="E1468" s="185">
        <f t="shared" si="129"/>
        <v>49</v>
      </c>
      <c r="F1468" s="185"/>
      <c r="G1468" s="185" t="str">
        <f t="shared" si="130"/>
        <v>PLAN 1</v>
      </c>
      <c r="H1468" s="186" t="str">
        <f t="shared" si="131"/>
        <v>ELV D</v>
      </c>
      <c r="I1468" s="197">
        <f>SUMIFS('SAGE IMPORT'!Y:Y,'SAGE IMPORT'!A:A,'SLAB-ROWS'!G1468,'SAGE IMPORT'!B:B,'SLAB-ROWS'!H1468,'SAGE IMPORT'!C:C,'SLAB-ROWS'!A1468)</f>
        <v>0</v>
      </c>
      <c r="J1468" s="198">
        <f>SUMIFS('SAGE IMPORT'!K:K,'SAGE IMPORT'!A:A,'SLAB-ROWS'!G1468,'SAGE IMPORT'!B:B,'SLAB-ROWS'!H1468,'SAGE IMPORT'!C:C,'SLAB-ROWS'!A1468)</f>
        <v>0</v>
      </c>
      <c r="K1468" s="199">
        <f>SUMIFS('SAGE IMPORT'!Q:Q,'SAGE IMPORT'!A:A,'SLAB-ROWS'!G1468,'SAGE IMPORT'!B:B,'SLAB-ROWS'!H1468,'SAGE IMPORT'!C:C,'SLAB-ROWS'!A1468)</f>
        <v>0</v>
      </c>
      <c r="L1468" s="199" t="s">
        <v>397</v>
      </c>
      <c r="M1468" s="205">
        <f>SUMIFS('SAGE IMPORT'!E:E,'SAGE IMPORT'!A:A,'SLAB-ROWS'!G1468,'SAGE IMPORT'!B:B,'SLAB-ROWS'!H1468,'SAGE IMPORT'!C:C,'SLAB-ROWS'!A1468)</f>
        <v>0</v>
      </c>
      <c r="N1468" s="199" t="s">
        <v>391</v>
      </c>
    </row>
    <row r="1469" spans="1:14" x14ac:dyDescent="0.2">
      <c r="A1469" s="183" t="s">
        <v>502</v>
      </c>
      <c r="B1469" s="184" t="s">
        <v>507</v>
      </c>
      <c r="C1469" s="184"/>
      <c r="D1469" s="185" t="str">
        <f t="shared" si="128"/>
        <v>****</v>
      </c>
      <c r="E1469" s="185">
        <f t="shared" si="129"/>
        <v>49</v>
      </c>
      <c r="F1469" s="185"/>
      <c r="G1469" s="185" t="str">
        <f t="shared" si="130"/>
        <v>PLAN 1</v>
      </c>
      <c r="H1469" s="186" t="str">
        <f t="shared" si="131"/>
        <v>ELV D</v>
      </c>
      <c r="I1469" s="197">
        <f>SUMIFS('SAGE IMPORT'!Y:Y,'SAGE IMPORT'!A:A,'SLAB-ROWS'!G1469,'SAGE IMPORT'!B:B,'SLAB-ROWS'!H1469,'SAGE IMPORT'!C:C,'SLAB-ROWS'!A1469)</f>
        <v>0</v>
      </c>
      <c r="J1469" s="198">
        <f>SUMIFS('SAGE IMPORT'!K:K,'SAGE IMPORT'!A:A,'SLAB-ROWS'!G1469,'SAGE IMPORT'!B:B,'SLAB-ROWS'!H1469,'SAGE IMPORT'!C:C,'SLAB-ROWS'!A1469)</f>
        <v>0</v>
      </c>
      <c r="K1469" s="199">
        <f>SUMIFS('SAGE IMPORT'!Q:Q,'SAGE IMPORT'!A:A,'SLAB-ROWS'!G1469,'SAGE IMPORT'!B:B,'SLAB-ROWS'!H1469,'SAGE IMPORT'!C:C,'SLAB-ROWS'!A1469)</f>
        <v>0</v>
      </c>
      <c r="L1469" s="199" t="s">
        <v>397</v>
      </c>
      <c r="M1469" s="205">
        <f>SUMIFS('SAGE IMPORT'!E:E,'SAGE IMPORT'!A:A,'SLAB-ROWS'!G1469,'SAGE IMPORT'!B:B,'SLAB-ROWS'!H1469,'SAGE IMPORT'!C:C,'SLAB-ROWS'!A1469)</f>
        <v>0</v>
      </c>
      <c r="N1469" s="199" t="s">
        <v>391</v>
      </c>
    </row>
    <row r="1470" spans="1:14" x14ac:dyDescent="0.2">
      <c r="A1470" s="183" t="s">
        <v>503</v>
      </c>
      <c r="B1470" s="184" t="s">
        <v>508</v>
      </c>
      <c r="C1470" s="184"/>
      <c r="D1470" s="185" t="str">
        <f t="shared" si="128"/>
        <v>****</v>
      </c>
      <c r="E1470" s="185">
        <f t="shared" si="129"/>
        <v>49</v>
      </c>
      <c r="F1470" s="185"/>
      <c r="G1470" s="185" t="str">
        <f t="shared" si="130"/>
        <v>PLAN 1</v>
      </c>
      <c r="H1470" s="186" t="str">
        <f t="shared" si="131"/>
        <v>ELV D</v>
      </c>
      <c r="I1470" s="197">
        <f>SUMIFS('SAGE IMPORT'!Y:Y,'SAGE IMPORT'!A:A,'SLAB-ROWS'!G1470,'SAGE IMPORT'!B:B,'SLAB-ROWS'!H1470,'SAGE IMPORT'!C:C,'SLAB-ROWS'!A1470)</f>
        <v>0</v>
      </c>
      <c r="J1470" s="198">
        <f>SUMIFS('SAGE IMPORT'!K:K,'SAGE IMPORT'!A:A,'SLAB-ROWS'!G1470,'SAGE IMPORT'!B:B,'SLAB-ROWS'!H1470,'SAGE IMPORT'!C:C,'SLAB-ROWS'!A1470)</f>
        <v>0</v>
      </c>
      <c r="K1470" s="199">
        <f>SUMIFS('SAGE IMPORT'!Q:Q,'SAGE IMPORT'!A:A,'SLAB-ROWS'!G1470,'SAGE IMPORT'!B:B,'SLAB-ROWS'!H1470,'SAGE IMPORT'!C:C,'SLAB-ROWS'!A1470)</f>
        <v>0</v>
      </c>
      <c r="L1470" s="199" t="s">
        <v>397</v>
      </c>
      <c r="M1470" s="205">
        <f>SUMIFS('SAGE IMPORT'!E:E,'SAGE IMPORT'!A:A,'SLAB-ROWS'!G1470,'SAGE IMPORT'!B:B,'SLAB-ROWS'!H1470,'SAGE IMPORT'!C:C,'SLAB-ROWS'!A1470)</f>
        <v>0</v>
      </c>
      <c r="N1470" s="199" t="s">
        <v>391</v>
      </c>
    </row>
    <row r="1471" spans="1:14" x14ac:dyDescent="0.2">
      <c r="A1471" s="183" t="s">
        <v>504</v>
      </c>
      <c r="B1471" s="184" t="s">
        <v>509</v>
      </c>
      <c r="C1471" s="184"/>
      <c r="D1471" s="185" t="str">
        <f t="shared" si="128"/>
        <v>****</v>
      </c>
      <c r="E1471" s="185">
        <f t="shared" si="129"/>
        <v>49</v>
      </c>
      <c r="F1471" s="185"/>
      <c r="G1471" s="185" t="str">
        <f t="shared" si="130"/>
        <v>PLAN 1</v>
      </c>
      <c r="H1471" s="186" t="str">
        <f t="shared" si="131"/>
        <v>ELV D</v>
      </c>
      <c r="I1471" s="197">
        <f>SUMIFS('SAGE IMPORT'!Y:Y,'SAGE IMPORT'!A:A,'SLAB-ROWS'!G1471,'SAGE IMPORT'!B:B,'SLAB-ROWS'!H1471,'SAGE IMPORT'!C:C,'SLAB-ROWS'!A1471)</f>
        <v>0</v>
      </c>
      <c r="J1471" s="198">
        <f>SUMIFS('SAGE IMPORT'!K:K,'SAGE IMPORT'!A:A,'SLAB-ROWS'!G1471,'SAGE IMPORT'!B:B,'SLAB-ROWS'!H1471,'SAGE IMPORT'!C:C,'SLAB-ROWS'!A1471)</f>
        <v>0</v>
      </c>
      <c r="K1471" s="199">
        <f>SUMIFS('SAGE IMPORT'!Q:Q,'SAGE IMPORT'!A:A,'SLAB-ROWS'!G1471,'SAGE IMPORT'!B:B,'SLAB-ROWS'!H1471,'SAGE IMPORT'!C:C,'SLAB-ROWS'!A1471)</f>
        <v>0</v>
      </c>
      <c r="L1471" s="199" t="s">
        <v>397</v>
      </c>
      <c r="M1471" s="205">
        <f>SUMIFS('SAGE IMPORT'!E:E,'SAGE IMPORT'!A:A,'SLAB-ROWS'!G1471,'SAGE IMPORT'!B:B,'SLAB-ROWS'!H1471,'SAGE IMPORT'!C:C,'SLAB-ROWS'!A1471)</f>
        <v>0</v>
      </c>
      <c r="N1471" s="199" t="s">
        <v>391</v>
      </c>
    </row>
    <row r="1472" spans="1:14" x14ac:dyDescent="0.2">
      <c r="A1472" s="183" t="s">
        <v>41</v>
      </c>
      <c r="B1472" s="184" t="s">
        <v>65</v>
      </c>
      <c r="C1472" s="184"/>
      <c r="D1472" s="185" t="str">
        <f>D1466</f>
        <v>****</v>
      </c>
      <c r="E1472" s="185">
        <f>E1466</f>
        <v>49</v>
      </c>
      <c r="F1472" s="185"/>
      <c r="G1472" s="185" t="str">
        <f>G1466</f>
        <v>PLAN 1</v>
      </c>
      <c r="H1472" s="186" t="str">
        <f>H1466</f>
        <v>ELV D</v>
      </c>
      <c r="I1472" s="197">
        <f>SUMIFS('SAGE IMPORT'!Y:Y,'SAGE IMPORT'!A:A,'SLAB-ROWS'!G1472,'SAGE IMPORT'!B:B,'SLAB-ROWS'!H1472,'SAGE IMPORT'!C:C,'SLAB-ROWS'!A1472)</f>
        <v>67</v>
      </c>
      <c r="J1472" s="198">
        <f>SUMIFS('SAGE IMPORT'!K:K,'SAGE IMPORT'!A:A,'SLAB-ROWS'!G1472,'SAGE IMPORT'!B:B,'SLAB-ROWS'!H1472,'SAGE IMPORT'!C:C,'SLAB-ROWS'!A1472)</f>
        <v>0</v>
      </c>
      <c r="K1472" s="199">
        <f>SUMIFS('SAGE IMPORT'!Q:Q,'SAGE IMPORT'!A:A,'SLAB-ROWS'!G1472,'SAGE IMPORT'!B:B,'SLAB-ROWS'!H1472,'SAGE IMPORT'!C:C,'SLAB-ROWS'!A1472)</f>
        <v>4</v>
      </c>
      <c r="L1472" s="199" t="s">
        <v>391</v>
      </c>
      <c r="M1472" s="205">
        <f>SUMIFS('SAGE IMPORT'!E:E,'SAGE IMPORT'!A:A,'SLAB-ROWS'!G1472,'SAGE IMPORT'!B:B,'SLAB-ROWS'!H1472,'SAGE IMPORT'!C:C,'SLAB-ROWS'!A1472)</f>
        <v>4</v>
      </c>
      <c r="N1472" s="199" t="s">
        <v>391</v>
      </c>
    </row>
    <row r="1473" spans="1:14" x14ac:dyDescent="0.2">
      <c r="A1473" s="183" t="s">
        <v>498</v>
      </c>
      <c r="B1473" s="184" t="s">
        <v>140</v>
      </c>
      <c r="C1473" s="184"/>
      <c r="D1473" s="185" t="str">
        <f t="shared" si="128"/>
        <v>****</v>
      </c>
      <c r="E1473" s="185">
        <f t="shared" si="129"/>
        <v>49</v>
      </c>
      <c r="F1473" s="185"/>
      <c r="G1473" s="185" t="str">
        <f t="shared" si="130"/>
        <v>PLAN 1</v>
      </c>
      <c r="H1473" s="186" t="str">
        <f t="shared" si="131"/>
        <v>ELV D</v>
      </c>
      <c r="I1473" s="197">
        <f>SUMIFS('SAGE IMPORT'!Y:Y,'SAGE IMPORT'!A:A,'SLAB-ROWS'!G1473,'SAGE IMPORT'!B:B,'SLAB-ROWS'!H1473,'SAGE IMPORT'!C:C,'SLAB-ROWS'!A1473)</f>
        <v>0</v>
      </c>
      <c r="J1473" s="198">
        <f>SUMIFS('SAGE IMPORT'!K:K,'SAGE IMPORT'!A:A,'SLAB-ROWS'!G1473,'SAGE IMPORT'!B:B,'SLAB-ROWS'!H1473,'SAGE IMPORT'!C:C,'SLAB-ROWS'!A1473)</f>
        <v>0</v>
      </c>
      <c r="K1473" s="199">
        <f>SUMIFS('SAGE IMPORT'!Q:Q,'SAGE IMPORT'!A:A,'SLAB-ROWS'!G1473,'SAGE IMPORT'!B:B,'SLAB-ROWS'!H1473,'SAGE IMPORT'!C:C,'SLAB-ROWS'!A1473)</f>
        <v>0</v>
      </c>
      <c r="L1473" s="199" t="s">
        <v>399</v>
      </c>
      <c r="M1473" s="205">
        <f>SUMIFS('SAGE IMPORT'!E:E,'SAGE IMPORT'!A:A,'SLAB-ROWS'!G1473,'SAGE IMPORT'!B:B,'SLAB-ROWS'!H1473,'SAGE IMPORT'!C:C,'SLAB-ROWS'!A1473)</f>
        <v>0</v>
      </c>
      <c r="N1473" s="199" t="s">
        <v>399</v>
      </c>
    </row>
    <row r="1474" spans="1:14" x14ac:dyDescent="0.2">
      <c r="A1474" s="183" t="s">
        <v>42</v>
      </c>
      <c r="B1474" s="184" t="s">
        <v>138</v>
      </c>
      <c r="C1474" s="184"/>
      <c r="D1474" s="185" t="str">
        <f t="shared" si="128"/>
        <v>****</v>
      </c>
      <c r="E1474" s="185">
        <f t="shared" si="129"/>
        <v>49</v>
      </c>
      <c r="F1474" s="185"/>
      <c r="G1474" s="185" t="str">
        <f t="shared" si="130"/>
        <v>PLAN 1</v>
      </c>
      <c r="H1474" s="186" t="str">
        <f t="shared" si="131"/>
        <v>ELV D</v>
      </c>
      <c r="I1474" s="197">
        <f>SUMIFS('SAGE IMPORT'!Y:Y,'SAGE IMPORT'!A:A,'SLAB-ROWS'!G1474,'SAGE IMPORT'!B:B,'SLAB-ROWS'!H1474,'SAGE IMPORT'!C:C,'SLAB-ROWS'!A1474)</f>
        <v>313</v>
      </c>
      <c r="J1474" s="198">
        <f>SUMIFS('SAGE IMPORT'!K:K,'SAGE IMPORT'!A:A,'SLAB-ROWS'!G1474,'SAGE IMPORT'!B:B,'SLAB-ROWS'!H1474,'SAGE IMPORT'!C:C,'SLAB-ROWS'!A1474)</f>
        <v>0</v>
      </c>
      <c r="K1474" s="199">
        <f>SUMIFS('SAGE IMPORT'!Q:Q,'SAGE IMPORT'!A:A,'SLAB-ROWS'!G1474,'SAGE IMPORT'!B:B,'SLAB-ROWS'!H1474,'SAGE IMPORT'!C:C,'SLAB-ROWS'!A1474)</f>
        <v>13.27</v>
      </c>
      <c r="L1474" s="199" t="s">
        <v>399</v>
      </c>
      <c r="M1474" s="205">
        <f>SUMIFS('SAGE IMPORT'!E:E,'SAGE IMPORT'!A:A,'SLAB-ROWS'!G1474,'SAGE IMPORT'!B:B,'SLAB-ROWS'!H1474,'SAGE IMPORT'!C:C,'SLAB-ROWS'!A1474)</f>
        <v>13.27</v>
      </c>
      <c r="N1474" s="199" t="s">
        <v>399</v>
      </c>
    </row>
    <row r="1475" spans="1:14" x14ac:dyDescent="0.2">
      <c r="A1475" s="183" t="s">
        <v>77</v>
      </c>
      <c r="B1475" s="184" t="s">
        <v>139</v>
      </c>
      <c r="C1475" s="184"/>
      <c r="D1475" s="185" t="str">
        <f t="shared" si="128"/>
        <v>****</v>
      </c>
      <c r="E1475" s="185">
        <f t="shared" si="129"/>
        <v>49</v>
      </c>
      <c r="F1475" s="185"/>
      <c r="G1475" s="185" t="str">
        <f t="shared" si="130"/>
        <v>PLAN 1</v>
      </c>
      <c r="H1475" s="186" t="str">
        <f t="shared" si="131"/>
        <v>ELV D</v>
      </c>
      <c r="I1475" s="197">
        <f>SUMIFS('SAGE IMPORT'!Y:Y,'SAGE IMPORT'!A:A,'SLAB-ROWS'!G1475,'SAGE IMPORT'!B:B,'SLAB-ROWS'!H1475,'SAGE IMPORT'!C:C,'SLAB-ROWS'!A1475)</f>
        <v>0</v>
      </c>
      <c r="J1475" s="198">
        <f>SUMIFS('SAGE IMPORT'!K:K,'SAGE IMPORT'!A:A,'SLAB-ROWS'!G1475,'SAGE IMPORT'!B:B,'SLAB-ROWS'!H1475,'SAGE IMPORT'!C:C,'SLAB-ROWS'!A1475)</f>
        <v>0</v>
      </c>
      <c r="K1475" s="199">
        <f>SUMIFS('SAGE IMPORT'!Q:Q,'SAGE IMPORT'!A:A,'SLAB-ROWS'!G1475,'SAGE IMPORT'!B:B,'SLAB-ROWS'!H1475,'SAGE IMPORT'!C:C,'SLAB-ROWS'!A1475)</f>
        <v>0</v>
      </c>
      <c r="L1475" s="199" t="s">
        <v>399</v>
      </c>
      <c r="M1475" s="205">
        <f>SUMIFS('SAGE IMPORT'!E:E,'SAGE IMPORT'!A:A,'SLAB-ROWS'!G1475,'SAGE IMPORT'!B:B,'SLAB-ROWS'!H1475,'SAGE IMPORT'!C:C,'SLAB-ROWS'!A1475)</f>
        <v>0</v>
      </c>
      <c r="N1475" s="199" t="s">
        <v>399</v>
      </c>
    </row>
    <row r="1476" spans="1:14" x14ac:dyDescent="0.2">
      <c r="A1476" s="183" t="s">
        <v>43</v>
      </c>
      <c r="B1476" s="184" t="s">
        <v>141</v>
      </c>
      <c r="C1476" s="184"/>
      <c r="D1476" s="185" t="str">
        <f t="shared" si="128"/>
        <v>****</v>
      </c>
      <c r="E1476" s="185">
        <f t="shared" si="129"/>
        <v>49</v>
      </c>
      <c r="F1476" s="185"/>
      <c r="G1476" s="185" t="str">
        <f t="shared" si="130"/>
        <v>PLAN 1</v>
      </c>
      <c r="H1476" s="186" t="str">
        <f t="shared" si="131"/>
        <v>ELV D</v>
      </c>
      <c r="I1476" s="197">
        <f>SUMIFS('SAGE IMPORT'!Y:Y,'SAGE IMPORT'!A:A,'SLAB-ROWS'!G1476,'SAGE IMPORT'!B:B,'SLAB-ROWS'!H1476,'SAGE IMPORT'!C:C,'SLAB-ROWS'!A1476)</f>
        <v>177</v>
      </c>
      <c r="J1476" s="198">
        <f>SUMIFS('SAGE IMPORT'!K:K,'SAGE IMPORT'!A:A,'SLAB-ROWS'!G1476,'SAGE IMPORT'!B:B,'SLAB-ROWS'!H1476,'SAGE IMPORT'!C:C,'SLAB-ROWS'!A1476)</f>
        <v>0</v>
      </c>
      <c r="K1476" s="199">
        <f>SUMIFS('SAGE IMPORT'!Q:Q,'SAGE IMPORT'!A:A,'SLAB-ROWS'!G1476,'SAGE IMPORT'!B:B,'SLAB-ROWS'!H1476,'SAGE IMPORT'!C:C,'SLAB-ROWS'!A1476)</f>
        <v>1.8</v>
      </c>
      <c r="L1476" s="199" t="s">
        <v>391</v>
      </c>
      <c r="M1476" s="205">
        <f>SUMIFS('SAGE IMPORT'!E:E,'SAGE IMPORT'!A:A,'SLAB-ROWS'!G1476,'SAGE IMPORT'!B:B,'SLAB-ROWS'!H1476,'SAGE IMPORT'!C:C,'SLAB-ROWS'!A1476)</f>
        <v>2605.36</v>
      </c>
      <c r="N1476" s="199" t="s">
        <v>391</v>
      </c>
    </row>
    <row r="1477" spans="1:14" x14ac:dyDescent="0.2">
      <c r="A1477" s="183"/>
      <c r="B1477" s="184"/>
      <c r="C1477" s="184"/>
      <c r="D1477" s="185" t="str">
        <f t="shared" si="128"/>
        <v>****</v>
      </c>
      <c r="E1477" s="185">
        <f t="shared" si="129"/>
        <v>49</v>
      </c>
      <c r="F1477" s="185"/>
      <c r="G1477" s="185" t="str">
        <f t="shared" si="130"/>
        <v>PLAN 1</v>
      </c>
      <c r="H1477" s="186" t="str">
        <f t="shared" si="131"/>
        <v>ELV D</v>
      </c>
      <c r="I1477" s="197">
        <f>SUMIFS('SAGE IMPORT'!Y:Y,'SAGE IMPORT'!A:A,'SLAB-ROWS'!G1477,'SAGE IMPORT'!B:B,'SLAB-ROWS'!H1477,'SAGE IMPORT'!C:C,'SLAB-ROWS'!A1477)</f>
        <v>0</v>
      </c>
      <c r="J1477" s="198">
        <f>SUMIFS('SAGE IMPORT'!K:K,'SAGE IMPORT'!A:A,'SLAB-ROWS'!G1477,'SAGE IMPORT'!B:B,'SLAB-ROWS'!H1477,'SAGE IMPORT'!C:C,'SLAB-ROWS'!A1477)</f>
        <v>0</v>
      </c>
      <c r="K1477" s="199">
        <f>SUMIFS('SAGE IMPORT'!Q:Q,'SAGE IMPORT'!A:A,'SLAB-ROWS'!G1477,'SAGE IMPORT'!B:B,'SLAB-ROWS'!H1477,'SAGE IMPORT'!C:C,'SLAB-ROWS'!A1477)</f>
        <v>0</v>
      </c>
      <c r="L1477" s="199"/>
      <c r="M1477" s="205">
        <f>SUMIFS('SAGE IMPORT'!E:E,'SAGE IMPORT'!A:A,'SLAB-ROWS'!G1477,'SAGE IMPORT'!B:B,'SLAB-ROWS'!H1477,'SAGE IMPORT'!C:C,'SLAB-ROWS'!A1477)</f>
        <v>0</v>
      </c>
      <c r="N1477" s="199"/>
    </row>
    <row r="1478" spans="1:14" x14ac:dyDescent="0.2">
      <c r="A1478" s="183" t="s">
        <v>44</v>
      </c>
      <c r="B1478" s="184" t="s">
        <v>69</v>
      </c>
      <c r="C1478" s="184"/>
      <c r="D1478" s="185" t="str">
        <f t="shared" si="128"/>
        <v>****</v>
      </c>
      <c r="E1478" s="185">
        <f t="shared" si="129"/>
        <v>49</v>
      </c>
      <c r="F1478" s="185"/>
      <c r="G1478" s="185" t="str">
        <f t="shared" si="130"/>
        <v>PLAN 1</v>
      </c>
      <c r="H1478" s="186" t="str">
        <f t="shared" si="131"/>
        <v>ELV D</v>
      </c>
      <c r="I1478" s="197">
        <f>SUMIFS('SAGE IMPORT'!Y:Y,'SAGE IMPORT'!A:A,'SLAB-ROWS'!G1478,'SAGE IMPORT'!B:B,'SLAB-ROWS'!H1478,'SAGE IMPORT'!C:C,'SLAB-ROWS'!A1478)</f>
        <v>893</v>
      </c>
      <c r="J1478" s="198">
        <f>SUMIFS('SAGE IMPORT'!K:K,'SAGE IMPORT'!A:A,'SLAB-ROWS'!G1478,'SAGE IMPORT'!B:B,'SLAB-ROWS'!H1478,'SAGE IMPORT'!C:C,'SLAB-ROWS'!A1478)</f>
        <v>37.22</v>
      </c>
      <c r="K1478" s="199">
        <f>SUMIFS('SAGE IMPORT'!Q:Q,'SAGE IMPORT'!A:A,'SLAB-ROWS'!G1478,'SAGE IMPORT'!B:B,'SLAB-ROWS'!H1478,'SAGE IMPORT'!C:C,'SLAB-ROWS'!A1478)</f>
        <v>0</v>
      </c>
      <c r="L1478" s="199" t="s">
        <v>391</v>
      </c>
      <c r="M1478" s="205">
        <f>SUMIFS('SAGE IMPORT'!E:E,'SAGE IMPORT'!A:A,'SLAB-ROWS'!G1478,'SAGE IMPORT'!B:B,'SLAB-ROWS'!H1478,'SAGE IMPORT'!C:C,'SLAB-ROWS'!A1478)</f>
        <v>1302.68</v>
      </c>
      <c r="N1478" s="199" t="s">
        <v>391</v>
      </c>
    </row>
    <row r="1479" spans="1:14" x14ac:dyDescent="0.2">
      <c r="A1479" s="183" t="s">
        <v>45</v>
      </c>
      <c r="B1479" s="184" t="s">
        <v>46</v>
      </c>
      <c r="C1479" s="184"/>
      <c r="D1479" s="185" t="str">
        <f t="shared" si="128"/>
        <v>****</v>
      </c>
      <c r="E1479" s="185">
        <f t="shared" si="129"/>
        <v>49</v>
      </c>
      <c r="F1479" s="185"/>
      <c r="G1479" s="185" t="str">
        <f t="shared" si="130"/>
        <v>PLAN 1</v>
      </c>
      <c r="H1479" s="186" t="str">
        <f t="shared" si="131"/>
        <v>ELV D</v>
      </c>
      <c r="I1479" s="197">
        <f>SUMIFS('SAGE IMPORT'!Y:Y,'SAGE IMPORT'!A:A,'SLAB-ROWS'!G1479,'SAGE IMPORT'!B:B,'SLAB-ROWS'!H1479,'SAGE IMPORT'!C:C,'SLAB-ROWS'!A1479)</f>
        <v>143</v>
      </c>
      <c r="J1479" s="198">
        <f>SUMIFS('SAGE IMPORT'!K:K,'SAGE IMPORT'!A:A,'SLAB-ROWS'!G1479,'SAGE IMPORT'!B:B,'SLAB-ROWS'!H1479,'SAGE IMPORT'!C:C,'SLAB-ROWS'!A1479)</f>
        <v>7.24</v>
      </c>
      <c r="K1479" s="199">
        <f>SUMIFS('SAGE IMPORT'!Q:Q,'SAGE IMPORT'!A:A,'SLAB-ROWS'!G1479,'SAGE IMPORT'!B:B,'SLAB-ROWS'!H1479,'SAGE IMPORT'!C:C,'SLAB-ROWS'!A1479)</f>
        <v>0</v>
      </c>
      <c r="L1479" s="199" t="s">
        <v>391</v>
      </c>
      <c r="M1479" s="205">
        <f>SUMIFS('SAGE IMPORT'!E:E,'SAGE IMPORT'!A:A,'SLAB-ROWS'!G1479,'SAGE IMPORT'!B:B,'SLAB-ROWS'!H1479,'SAGE IMPORT'!C:C,'SLAB-ROWS'!A1479)</f>
        <v>1302.68</v>
      </c>
      <c r="N1479" s="199" t="s">
        <v>391</v>
      </c>
    </row>
    <row r="1480" spans="1:14" x14ac:dyDescent="0.2">
      <c r="A1480" s="183" t="s">
        <v>142</v>
      </c>
      <c r="B1480" s="184" t="s">
        <v>143</v>
      </c>
      <c r="C1480" s="184"/>
      <c r="D1480" s="185" t="str">
        <f t="shared" si="128"/>
        <v>****</v>
      </c>
      <c r="E1480" s="185">
        <f t="shared" si="129"/>
        <v>49</v>
      </c>
      <c r="F1480" s="185"/>
      <c r="G1480" s="185" t="str">
        <f t="shared" si="130"/>
        <v>PLAN 1</v>
      </c>
      <c r="H1480" s="186" t="str">
        <f t="shared" si="131"/>
        <v>ELV D</v>
      </c>
      <c r="I1480" s="197">
        <f>SUMIFS('SAGE IMPORT'!Y:Y,'SAGE IMPORT'!A:A,'SLAB-ROWS'!G1480,'SAGE IMPORT'!B:B,'SLAB-ROWS'!H1480,'SAGE IMPORT'!C:C,'SLAB-ROWS'!A1480)</f>
        <v>0</v>
      </c>
      <c r="J1480" s="198">
        <f>SUMIFS('SAGE IMPORT'!K:K,'SAGE IMPORT'!A:A,'SLAB-ROWS'!G1480,'SAGE IMPORT'!B:B,'SLAB-ROWS'!H1480,'SAGE IMPORT'!C:C,'SLAB-ROWS'!A1480)</f>
        <v>0</v>
      </c>
      <c r="K1480" s="199">
        <f>SUMIFS('SAGE IMPORT'!Q:Q,'SAGE IMPORT'!A:A,'SLAB-ROWS'!G1480,'SAGE IMPORT'!B:B,'SLAB-ROWS'!H1480,'SAGE IMPORT'!C:C,'SLAB-ROWS'!A1480)</f>
        <v>0</v>
      </c>
      <c r="L1480" s="199" t="s">
        <v>354</v>
      </c>
      <c r="M1480" s="205">
        <f>SUMIFS('SAGE IMPORT'!E:E,'SAGE IMPORT'!A:A,'SLAB-ROWS'!G1480,'SAGE IMPORT'!B:B,'SLAB-ROWS'!H1480,'SAGE IMPORT'!C:C,'SLAB-ROWS'!A1480)</f>
        <v>0</v>
      </c>
      <c r="N1480" s="199" t="s">
        <v>354</v>
      </c>
    </row>
    <row r="1481" spans="1:14" x14ac:dyDescent="0.2">
      <c r="A1481" s="183" t="s">
        <v>144</v>
      </c>
      <c r="B1481" s="184" t="s">
        <v>145</v>
      </c>
      <c r="C1481" s="184"/>
      <c r="D1481" s="185" t="str">
        <f t="shared" si="128"/>
        <v>****</v>
      </c>
      <c r="E1481" s="185">
        <f t="shared" si="129"/>
        <v>49</v>
      </c>
      <c r="F1481" s="185"/>
      <c r="G1481" s="185" t="str">
        <f t="shared" si="130"/>
        <v>PLAN 1</v>
      </c>
      <c r="H1481" s="186" t="str">
        <f t="shared" si="131"/>
        <v>ELV D</v>
      </c>
      <c r="I1481" s="197">
        <f>SUMIFS('SAGE IMPORT'!Y:Y,'SAGE IMPORT'!A:A,'SLAB-ROWS'!G1481,'SAGE IMPORT'!B:B,'SLAB-ROWS'!H1481,'SAGE IMPORT'!C:C,'SLAB-ROWS'!A1481)</f>
        <v>0</v>
      </c>
      <c r="J1481" s="198">
        <f>SUMIFS('SAGE IMPORT'!K:K,'SAGE IMPORT'!A:A,'SLAB-ROWS'!G1481,'SAGE IMPORT'!B:B,'SLAB-ROWS'!H1481,'SAGE IMPORT'!C:C,'SLAB-ROWS'!A1481)</f>
        <v>0</v>
      </c>
      <c r="K1481" s="199">
        <f>SUMIFS('SAGE IMPORT'!Q:Q,'SAGE IMPORT'!A:A,'SLAB-ROWS'!G1481,'SAGE IMPORT'!B:B,'SLAB-ROWS'!H1481,'SAGE IMPORT'!C:C,'SLAB-ROWS'!A1481)</f>
        <v>0</v>
      </c>
      <c r="L1481" s="199" t="s">
        <v>391</v>
      </c>
      <c r="M1481" s="205">
        <f>SUMIFS('SAGE IMPORT'!E:E,'SAGE IMPORT'!A:A,'SLAB-ROWS'!G1481,'SAGE IMPORT'!B:B,'SLAB-ROWS'!H1481,'SAGE IMPORT'!C:C,'SLAB-ROWS'!A1481)</f>
        <v>0</v>
      </c>
      <c r="N1481" s="199" t="s">
        <v>391</v>
      </c>
    </row>
    <row r="1482" spans="1:14" x14ac:dyDescent="0.2">
      <c r="A1482" s="183" t="s">
        <v>47</v>
      </c>
      <c r="B1482" s="184" t="s">
        <v>66</v>
      </c>
      <c r="C1482" s="184"/>
      <c r="D1482" s="185" t="str">
        <f t="shared" ref="D1482:D1493" si="132">D1481</f>
        <v>****</v>
      </c>
      <c r="E1482" s="185">
        <f t="shared" ref="E1482:E1493" si="133">E1481</f>
        <v>49</v>
      </c>
      <c r="F1482" s="185"/>
      <c r="G1482" s="185" t="str">
        <f t="shared" ref="G1482:G1493" si="134">G1481</f>
        <v>PLAN 1</v>
      </c>
      <c r="H1482" s="186" t="str">
        <f t="shared" ref="H1482:H1493" si="135">H1481</f>
        <v>ELV D</v>
      </c>
      <c r="I1482" s="197">
        <f>SUMIFS('SAGE IMPORT'!Y:Y,'SAGE IMPORT'!A:A,'SLAB-ROWS'!G1482,'SAGE IMPORT'!B:B,'SLAB-ROWS'!H1482,'SAGE IMPORT'!C:C,'SLAB-ROWS'!A1482)</f>
        <v>6029</v>
      </c>
      <c r="J1482" s="198">
        <f>SUMIFS('SAGE IMPORT'!K:K,'SAGE IMPORT'!A:A,'SLAB-ROWS'!G1482,'SAGE IMPORT'!B:B,'SLAB-ROWS'!H1482,'SAGE IMPORT'!C:C,'SLAB-ROWS'!A1482)</f>
        <v>0</v>
      </c>
      <c r="K1482" s="199">
        <f>SUMIFS('SAGE IMPORT'!Q:Q,'SAGE IMPORT'!A:A,'SLAB-ROWS'!G1482,'SAGE IMPORT'!B:B,'SLAB-ROWS'!H1482,'SAGE IMPORT'!C:C,'SLAB-ROWS'!A1482)</f>
        <v>56.71</v>
      </c>
      <c r="L1482" s="199" t="s">
        <v>395</v>
      </c>
      <c r="M1482" s="205">
        <f>SUMIFS('SAGE IMPORT'!E:E,'SAGE IMPORT'!A:A,'SLAB-ROWS'!G1482,'SAGE IMPORT'!B:B,'SLAB-ROWS'!H1482,'SAGE IMPORT'!C:C,'SLAB-ROWS'!A1482)</f>
        <v>56.71</v>
      </c>
      <c r="N1482" s="199" t="s">
        <v>395</v>
      </c>
    </row>
    <row r="1483" spans="1:14" x14ac:dyDescent="0.2">
      <c r="A1483" s="183"/>
      <c r="B1483" s="451" t="s">
        <v>622</v>
      </c>
      <c r="C1483" s="452"/>
      <c r="D1483" s="453"/>
      <c r="E1483" s="453"/>
      <c r="F1483" s="453"/>
      <c r="G1483" s="453" t="str">
        <f t="shared" si="134"/>
        <v>PLAN 1</v>
      </c>
      <c r="H1483" s="454" t="str">
        <f t="shared" si="135"/>
        <v>ELV D</v>
      </c>
      <c r="I1483" s="455"/>
      <c r="J1483" s="456"/>
      <c r="K1483" s="457">
        <f>SUMIFS('SAGE IMPORT'!Q:Q,'SAGE IMPORT'!A:A,'SLAB-ROWS'!G1483,'SAGE IMPORT'!B:B,'SLAB-ROWS'!H1483,'SAGE IMPORT'!D:D,'SLAB-ROWS'!B1483)</f>
        <v>3.4</v>
      </c>
      <c r="L1483" s="457" t="s">
        <v>395</v>
      </c>
      <c r="M1483" s="458"/>
      <c r="N1483" s="457"/>
    </row>
    <row r="1484" spans="1:14" x14ac:dyDescent="0.2">
      <c r="A1484" s="183" t="s">
        <v>48</v>
      </c>
      <c r="B1484" s="184" t="s">
        <v>67</v>
      </c>
      <c r="C1484" s="184"/>
      <c r="D1484" s="185" t="str">
        <f>D1482</f>
        <v>****</v>
      </c>
      <c r="E1484" s="185">
        <f>E1482</f>
        <v>49</v>
      </c>
      <c r="F1484" s="185"/>
      <c r="G1484" s="185" t="str">
        <f>G1482</f>
        <v>PLAN 1</v>
      </c>
      <c r="H1484" s="186" t="str">
        <f>H1482</f>
        <v>ELV D</v>
      </c>
      <c r="I1484" s="197">
        <f>SUMIFS('SAGE IMPORT'!Y:Y,'SAGE IMPORT'!A:A,'SLAB-ROWS'!G1484,'SAGE IMPORT'!B:B,'SLAB-ROWS'!H1484,'SAGE IMPORT'!C:C,'SLAB-ROWS'!A1484)</f>
        <v>37</v>
      </c>
      <c r="J1484" s="198">
        <f>SUMIFS('SAGE IMPORT'!K:K,'SAGE IMPORT'!A:A,'SLAB-ROWS'!G1484,'SAGE IMPORT'!B:B,'SLAB-ROWS'!H1484,'SAGE IMPORT'!C:C,'SLAB-ROWS'!A1484)</f>
        <v>0</v>
      </c>
      <c r="K1484" s="199">
        <f>SUMIFS('SAGE IMPORT'!Q:Q,'SAGE IMPORT'!A:A,'SLAB-ROWS'!G1484,'SAGE IMPORT'!B:B,'SLAB-ROWS'!H1484,'SAGE IMPORT'!C:C,'SLAB-ROWS'!A1484)</f>
        <v>5.21</v>
      </c>
      <c r="L1484" s="199" t="s">
        <v>391</v>
      </c>
      <c r="M1484" s="205">
        <f>SUMIFS('SAGE IMPORT'!E:E,'SAGE IMPORT'!A:A,'SLAB-ROWS'!G1484,'SAGE IMPORT'!B:B,'SLAB-ROWS'!H1484,'SAGE IMPORT'!C:C,'SLAB-ROWS'!A1484)</f>
        <v>5.21</v>
      </c>
      <c r="N1484" s="199" t="s">
        <v>391</v>
      </c>
    </row>
    <row r="1485" spans="1:14" x14ac:dyDescent="0.2">
      <c r="A1485" s="183" t="s">
        <v>146</v>
      </c>
      <c r="B1485" s="184" t="s">
        <v>147</v>
      </c>
      <c r="C1485" s="184"/>
      <c r="D1485" s="185" t="str">
        <f t="shared" si="132"/>
        <v>****</v>
      </c>
      <c r="E1485" s="185">
        <f t="shared" si="133"/>
        <v>49</v>
      </c>
      <c r="F1485" s="185"/>
      <c r="G1485" s="185" t="str">
        <f t="shared" si="134"/>
        <v>PLAN 1</v>
      </c>
      <c r="H1485" s="186" t="str">
        <f t="shared" si="135"/>
        <v>ELV D</v>
      </c>
      <c r="I1485" s="197">
        <f>SUMIFS('SAGE IMPORT'!Y:Y,'SAGE IMPORT'!A:A,'SLAB-ROWS'!G1485,'SAGE IMPORT'!B:B,'SLAB-ROWS'!H1485,'SAGE IMPORT'!C:C,'SLAB-ROWS'!A1485)</f>
        <v>0</v>
      </c>
      <c r="J1485" s="198">
        <f>SUMIFS('SAGE IMPORT'!K:K,'SAGE IMPORT'!A:A,'SLAB-ROWS'!G1485,'SAGE IMPORT'!B:B,'SLAB-ROWS'!H1485,'SAGE IMPORT'!C:C,'SLAB-ROWS'!A1485)</f>
        <v>0</v>
      </c>
      <c r="K1485" s="199">
        <f>SUMIFS('SAGE IMPORT'!Q:Q,'SAGE IMPORT'!A:A,'SLAB-ROWS'!G1485,'SAGE IMPORT'!B:B,'SLAB-ROWS'!H1485,'SAGE IMPORT'!C:C,'SLAB-ROWS'!A1485)</f>
        <v>0</v>
      </c>
      <c r="L1485" s="199" t="s">
        <v>393</v>
      </c>
      <c r="M1485" s="205">
        <f>SUMIFS('SAGE IMPORT'!E:E,'SAGE IMPORT'!A:A,'SLAB-ROWS'!G1485,'SAGE IMPORT'!B:B,'SLAB-ROWS'!H1485,'SAGE IMPORT'!C:C,'SLAB-ROWS'!A1485)</f>
        <v>0</v>
      </c>
      <c r="N1485" s="199" t="s">
        <v>393</v>
      </c>
    </row>
    <row r="1486" spans="1:14" x14ac:dyDescent="0.2">
      <c r="A1486" s="183" t="s">
        <v>148</v>
      </c>
      <c r="B1486" s="184" t="s">
        <v>149</v>
      </c>
      <c r="C1486" s="184"/>
      <c r="D1486" s="185" t="str">
        <f t="shared" si="132"/>
        <v>****</v>
      </c>
      <c r="E1486" s="185">
        <f t="shared" si="133"/>
        <v>49</v>
      </c>
      <c r="F1486" s="185"/>
      <c r="G1486" s="185" t="str">
        <f t="shared" si="134"/>
        <v>PLAN 1</v>
      </c>
      <c r="H1486" s="186" t="str">
        <f t="shared" si="135"/>
        <v>ELV D</v>
      </c>
      <c r="I1486" s="197">
        <f>SUMIFS('SAGE IMPORT'!Y:Y,'SAGE IMPORT'!A:A,'SLAB-ROWS'!G1486,'SAGE IMPORT'!B:B,'SLAB-ROWS'!H1486,'SAGE IMPORT'!C:C,'SLAB-ROWS'!A1486)</f>
        <v>0</v>
      </c>
      <c r="J1486" s="198">
        <f>SUMIFS('SAGE IMPORT'!K:K,'SAGE IMPORT'!A:A,'SLAB-ROWS'!G1486,'SAGE IMPORT'!B:B,'SLAB-ROWS'!H1486,'SAGE IMPORT'!C:C,'SLAB-ROWS'!A1486)</f>
        <v>0</v>
      </c>
      <c r="K1486" s="199">
        <f>SUMIFS('SAGE IMPORT'!Q:Q,'SAGE IMPORT'!A:A,'SLAB-ROWS'!G1486,'SAGE IMPORT'!B:B,'SLAB-ROWS'!H1486,'SAGE IMPORT'!C:C,'SLAB-ROWS'!A1486)</f>
        <v>0</v>
      </c>
      <c r="L1486" s="199" t="s">
        <v>391</v>
      </c>
      <c r="M1486" s="205">
        <f>SUMIFS('SAGE IMPORT'!E:E,'SAGE IMPORT'!A:A,'SLAB-ROWS'!G1486,'SAGE IMPORT'!B:B,'SLAB-ROWS'!H1486,'SAGE IMPORT'!C:C,'SLAB-ROWS'!A1486)</f>
        <v>0</v>
      </c>
      <c r="N1486" s="199" t="s">
        <v>391</v>
      </c>
    </row>
    <row r="1487" spans="1:14" x14ac:dyDescent="0.2">
      <c r="A1487" s="183" t="s">
        <v>150</v>
      </c>
      <c r="B1487" s="184" t="s">
        <v>151</v>
      </c>
      <c r="C1487" s="184"/>
      <c r="D1487" s="185" t="str">
        <f t="shared" si="132"/>
        <v>****</v>
      </c>
      <c r="E1487" s="185">
        <f t="shared" si="133"/>
        <v>49</v>
      </c>
      <c r="F1487" s="185"/>
      <c r="G1487" s="185" t="str">
        <f t="shared" si="134"/>
        <v>PLAN 1</v>
      </c>
      <c r="H1487" s="186" t="str">
        <f t="shared" si="135"/>
        <v>ELV D</v>
      </c>
      <c r="I1487" s="197">
        <f>SUMIFS('SAGE IMPORT'!Y:Y,'SAGE IMPORT'!A:A,'SLAB-ROWS'!G1487,'SAGE IMPORT'!B:B,'SLAB-ROWS'!H1487,'SAGE IMPORT'!C:C,'SLAB-ROWS'!A1487)</f>
        <v>0</v>
      </c>
      <c r="J1487" s="198">
        <f>SUMIFS('SAGE IMPORT'!K:K,'SAGE IMPORT'!A:A,'SLAB-ROWS'!G1487,'SAGE IMPORT'!B:B,'SLAB-ROWS'!H1487,'SAGE IMPORT'!C:C,'SLAB-ROWS'!A1487)</f>
        <v>0</v>
      </c>
      <c r="K1487" s="199">
        <f>SUMIFS('SAGE IMPORT'!Q:Q,'SAGE IMPORT'!A:A,'SLAB-ROWS'!G1487,'SAGE IMPORT'!B:B,'SLAB-ROWS'!H1487,'SAGE IMPORT'!C:C,'SLAB-ROWS'!A1487)</f>
        <v>0</v>
      </c>
      <c r="L1487" s="199" t="s">
        <v>391</v>
      </c>
      <c r="M1487" s="205">
        <f>SUMIFS('SAGE IMPORT'!E:E,'SAGE IMPORT'!A:A,'SLAB-ROWS'!G1487,'SAGE IMPORT'!B:B,'SLAB-ROWS'!H1487,'SAGE IMPORT'!C:C,'SLAB-ROWS'!A1487)</f>
        <v>0</v>
      </c>
      <c r="N1487" s="199" t="s">
        <v>391</v>
      </c>
    </row>
    <row r="1488" spans="1:14" x14ac:dyDescent="0.2">
      <c r="A1488" s="183" t="s">
        <v>55</v>
      </c>
      <c r="B1488" s="184" t="s">
        <v>56</v>
      </c>
      <c r="C1488" s="184"/>
      <c r="D1488" s="185" t="str">
        <f t="shared" si="132"/>
        <v>****</v>
      </c>
      <c r="E1488" s="185">
        <f t="shared" si="133"/>
        <v>49</v>
      </c>
      <c r="F1488" s="185"/>
      <c r="G1488" s="185" t="str">
        <f t="shared" si="134"/>
        <v>PLAN 1</v>
      </c>
      <c r="H1488" s="186" t="str">
        <f t="shared" si="135"/>
        <v>ELV D</v>
      </c>
      <c r="I1488" s="197">
        <f>SUMIFS('SAGE IMPORT'!Y:Y,'SAGE IMPORT'!A:A,'SLAB-ROWS'!G1488,'SAGE IMPORT'!B:B,'SLAB-ROWS'!H1488,'SAGE IMPORT'!C:C,'SLAB-ROWS'!A1488)</f>
        <v>369</v>
      </c>
      <c r="J1488" s="198">
        <f>SUMIFS('SAGE IMPORT'!K:K,'SAGE IMPORT'!A:A,'SLAB-ROWS'!G1488,'SAGE IMPORT'!B:B,'SLAB-ROWS'!H1488,'SAGE IMPORT'!C:C,'SLAB-ROWS'!A1488)</f>
        <v>0</v>
      </c>
      <c r="K1488" s="199">
        <f>SUMIFS('SAGE IMPORT'!Q:Q,'SAGE IMPORT'!A:A,'SLAB-ROWS'!G1488,'SAGE IMPORT'!B:B,'SLAB-ROWS'!H1488,'SAGE IMPORT'!C:C,'SLAB-ROWS'!A1488)</f>
        <v>0</v>
      </c>
      <c r="L1488" s="199" t="s">
        <v>395</v>
      </c>
      <c r="M1488" s="205">
        <f>SUMIFS('SAGE IMPORT'!E:E,'SAGE IMPORT'!A:A,'SLAB-ROWS'!G1488,'SAGE IMPORT'!B:B,'SLAB-ROWS'!H1488,'SAGE IMPORT'!C:C,'SLAB-ROWS'!A1488)</f>
        <v>56.71</v>
      </c>
      <c r="N1488" s="199" t="s">
        <v>395</v>
      </c>
    </row>
    <row r="1489" spans="1:14" x14ac:dyDescent="0.2">
      <c r="A1489" s="183" t="s">
        <v>152</v>
      </c>
      <c r="B1489" s="184" t="s">
        <v>153</v>
      </c>
      <c r="C1489" s="184"/>
      <c r="D1489" s="185" t="str">
        <f t="shared" si="132"/>
        <v>****</v>
      </c>
      <c r="E1489" s="185">
        <f t="shared" si="133"/>
        <v>49</v>
      </c>
      <c r="F1489" s="185"/>
      <c r="G1489" s="185" t="str">
        <f t="shared" si="134"/>
        <v>PLAN 1</v>
      </c>
      <c r="H1489" s="186" t="str">
        <f t="shared" si="135"/>
        <v>ELV D</v>
      </c>
      <c r="I1489" s="197">
        <f>SUMIFS('SAGE IMPORT'!Y:Y,'SAGE IMPORT'!A:A,'SLAB-ROWS'!G1489,'SAGE IMPORT'!B:B,'SLAB-ROWS'!H1489,'SAGE IMPORT'!C:C,'SLAB-ROWS'!A1489)</f>
        <v>0</v>
      </c>
      <c r="J1489" s="198">
        <f>SUMIFS('SAGE IMPORT'!K:K,'SAGE IMPORT'!A:A,'SLAB-ROWS'!G1489,'SAGE IMPORT'!B:B,'SLAB-ROWS'!H1489,'SAGE IMPORT'!C:C,'SLAB-ROWS'!A1489)</f>
        <v>0</v>
      </c>
      <c r="K1489" s="199">
        <f>SUMIFS('SAGE IMPORT'!Q:Q,'SAGE IMPORT'!A:A,'SLAB-ROWS'!G1489,'SAGE IMPORT'!B:B,'SLAB-ROWS'!H1489,'SAGE IMPORT'!C:C,'SLAB-ROWS'!A1489)</f>
        <v>0</v>
      </c>
      <c r="L1489" s="199" t="s">
        <v>399</v>
      </c>
      <c r="M1489" s="205">
        <f>SUMIFS('SAGE IMPORT'!E:E,'SAGE IMPORT'!A:A,'SLAB-ROWS'!G1489,'SAGE IMPORT'!B:B,'SLAB-ROWS'!H1489,'SAGE IMPORT'!C:C,'SLAB-ROWS'!A1489)</f>
        <v>0</v>
      </c>
      <c r="N1489" s="199" t="s">
        <v>399</v>
      </c>
    </row>
    <row r="1490" spans="1:14" x14ac:dyDescent="0.2">
      <c r="A1490" s="183"/>
      <c r="B1490" s="184"/>
      <c r="C1490" s="184"/>
      <c r="D1490" s="185" t="str">
        <f t="shared" si="132"/>
        <v>****</v>
      </c>
      <c r="E1490" s="185">
        <f t="shared" si="133"/>
        <v>49</v>
      </c>
      <c r="F1490" s="185"/>
      <c r="G1490" s="185" t="str">
        <f t="shared" si="134"/>
        <v>PLAN 1</v>
      </c>
      <c r="H1490" s="186" t="str">
        <f t="shared" si="135"/>
        <v>ELV D</v>
      </c>
      <c r="I1490" s="197">
        <f>SUMIFS('SAGE IMPORT'!Y:Y,'SAGE IMPORT'!A:A,'SLAB-ROWS'!G1490,'SAGE IMPORT'!B:B,'SLAB-ROWS'!H1490,'SAGE IMPORT'!C:C,'SLAB-ROWS'!A1490)</f>
        <v>0</v>
      </c>
      <c r="J1490" s="198">
        <f>SUMIFS('SAGE IMPORT'!K:K,'SAGE IMPORT'!A:A,'SLAB-ROWS'!G1490,'SAGE IMPORT'!B:B,'SLAB-ROWS'!H1490,'SAGE IMPORT'!C:C,'SLAB-ROWS'!A1490)</f>
        <v>0</v>
      </c>
      <c r="K1490" s="199">
        <f>SUMIFS('SAGE IMPORT'!Q:Q,'SAGE IMPORT'!A:A,'SLAB-ROWS'!G1490,'SAGE IMPORT'!B:B,'SLAB-ROWS'!H1490,'SAGE IMPORT'!C:C,'SLAB-ROWS'!A1490)</f>
        <v>0</v>
      </c>
      <c r="L1490" s="199"/>
      <c r="M1490" s="205">
        <f>SUMIFS('SAGE IMPORT'!E:E,'SAGE IMPORT'!A:A,'SLAB-ROWS'!G1490,'SAGE IMPORT'!B:B,'SLAB-ROWS'!H1490,'SAGE IMPORT'!C:C,'SLAB-ROWS'!A1490)</f>
        <v>0</v>
      </c>
      <c r="N1490" s="199"/>
    </row>
    <row r="1491" spans="1:14" x14ac:dyDescent="0.2">
      <c r="A1491" s="183" t="s">
        <v>49</v>
      </c>
      <c r="B1491" s="184" t="s">
        <v>50</v>
      </c>
      <c r="C1491" s="184"/>
      <c r="D1491" s="185" t="str">
        <f t="shared" si="132"/>
        <v>****</v>
      </c>
      <c r="E1491" s="185">
        <f t="shared" si="133"/>
        <v>49</v>
      </c>
      <c r="F1491" s="185"/>
      <c r="G1491" s="185" t="str">
        <f t="shared" si="134"/>
        <v>PLAN 1</v>
      </c>
      <c r="H1491" s="186" t="str">
        <f t="shared" si="135"/>
        <v>ELV D</v>
      </c>
      <c r="I1491" s="197">
        <f>SUMIFS('SAGE IMPORT'!Y:Y,'SAGE IMPORT'!A:A,'SLAB-ROWS'!G1491,'SAGE IMPORT'!B:B,'SLAB-ROWS'!H1491,'SAGE IMPORT'!C:C,'SLAB-ROWS'!A1491)</f>
        <v>29</v>
      </c>
      <c r="J1491" s="198">
        <f>SUMIFS('SAGE IMPORT'!K:K,'SAGE IMPORT'!A:A,'SLAB-ROWS'!G1491,'SAGE IMPORT'!B:B,'SLAB-ROWS'!H1491,'SAGE IMPORT'!C:C,'SLAB-ROWS'!A1491)</f>
        <v>0.65</v>
      </c>
      <c r="K1491" s="199">
        <f>SUMIFS('SAGE IMPORT'!Q:Q,'SAGE IMPORT'!A:A,'SLAB-ROWS'!G1491,'SAGE IMPORT'!B:B,'SLAB-ROWS'!H1491,'SAGE IMPORT'!C:C,'SLAB-ROWS'!A1491)</f>
        <v>1302.68</v>
      </c>
      <c r="L1491" s="199" t="s">
        <v>391</v>
      </c>
      <c r="M1491" s="205">
        <f>SUMIFS('SAGE IMPORT'!E:E,'SAGE IMPORT'!A:A,'SLAB-ROWS'!G1491,'SAGE IMPORT'!B:B,'SLAB-ROWS'!H1491,'SAGE IMPORT'!C:C,'SLAB-ROWS'!A1491)</f>
        <v>1302.68</v>
      </c>
      <c r="N1491" s="199" t="s">
        <v>391</v>
      </c>
    </row>
    <row r="1492" spans="1:14" x14ac:dyDescent="0.2">
      <c r="A1492" s="183" t="s">
        <v>51</v>
      </c>
      <c r="B1492" s="184" t="s">
        <v>52</v>
      </c>
      <c r="C1492" s="184"/>
      <c r="D1492" s="185" t="str">
        <f t="shared" si="132"/>
        <v>****</v>
      </c>
      <c r="E1492" s="185">
        <f t="shared" si="133"/>
        <v>49</v>
      </c>
      <c r="F1492" s="185"/>
      <c r="G1492" s="185" t="str">
        <f t="shared" si="134"/>
        <v>PLAN 1</v>
      </c>
      <c r="H1492" s="186" t="str">
        <f t="shared" si="135"/>
        <v>ELV D</v>
      </c>
      <c r="I1492" s="197">
        <f>SUMIFS('SAGE IMPORT'!Y:Y,'SAGE IMPORT'!A:A,'SLAB-ROWS'!G1492,'SAGE IMPORT'!B:B,'SLAB-ROWS'!H1492,'SAGE IMPORT'!C:C,'SLAB-ROWS'!A1492)</f>
        <v>65</v>
      </c>
      <c r="J1492" s="198">
        <f>SUMIFS('SAGE IMPORT'!K:K,'SAGE IMPORT'!A:A,'SLAB-ROWS'!G1492,'SAGE IMPORT'!B:B,'SLAB-ROWS'!H1492,'SAGE IMPORT'!C:C,'SLAB-ROWS'!A1492)</f>
        <v>1.63</v>
      </c>
      <c r="K1492" s="199">
        <f>SUMIFS('SAGE IMPORT'!Q:Q,'SAGE IMPORT'!A:A,'SLAB-ROWS'!G1492,'SAGE IMPORT'!B:B,'SLAB-ROWS'!H1492,'SAGE IMPORT'!C:C,'SLAB-ROWS'!A1492)</f>
        <v>1302.68</v>
      </c>
      <c r="L1492" s="199" t="s">
        <v>391</v>
      </c>
      <c r="M1492" s="205">
        <f>SUMIFS('SAGE IMPORT'!E:E,'SAGE IMPORT'!A:A,'SLAB-ROWS'!G1492,'SAGE IMPORT'!B:B,'SLAB-ROWS'!H1492,'SAGE IMPORT'!C:C,'SLAB-ROWS'!A1492)</f>
        <v>1302.68</v>
      </c>
      <c r="N1492" s="199" t="s">
        <v>391</v>
      </c>
    </row>
    <row r="1493" spans="1:14" x14ac:dyDescent="0.2">
      <c r="A1493" s="183" t="s">
        <v>53</v>
      </c>
      <c r="B1493" s="184" t="s">
        <v>54</v>
      </c>
      <c r="C1493" s="184"/>
      <c r="D1493" s="185" t="str">
        <f t="shared" si="132"/>
        <v>****</v>
      </c>
      <c r="E1493" s="185">
        <f t="shared" si="133"/>
        <v>49</v>
      </c>
      <c r="F1493" s="185"/>
      <c r="G1493" s="185" t="str">
        <f t="shared" si="134"/>
        <v>PLAN 1</v>
      </c>
      <c r="H1493" s="186" t="str">
        <f t="shared" si="135"/>
        <v>ELV D</v>
      </c>
      <c r="I1493" s="197">
        <f>SUMIFS('SAGE IMPORT'!Y:Y,'SAGE IMPORT'!A:A,'SLAB-ROWS'!G1493,'SAGE IMPORT'!B:B,'SLAB-ROWS'!H1493,'SAGE IMPORT'!C:C,'SLAB-ROWS'!A1493)</f>
        <v>29</v>
      </c>
      <c r="J1493" s="198">
        <f>SUMIFS('SAGE IMPORT'!K:K,'SAGE IMPORT'!A:A,'SLAB-ROWS'!G1493,'SAGE IMPORT'!B:B,'SLAB-ROWS'!H1493,'SAGE IMPORT'!C:C,'SLAB-ROWS'!A1493)</f>
        <v>0.65</v>
      </c>
      <c r="K1493" s="199">
        <f>SUMIFS('SAGE IMPORT'!Q:Q,'SAGE IMPORT'!A:A,'SLAB-ROWS'!G1493,'SAGE IMPORT'!B:B,'SLAB-ROWS'!H1493,'SAGE IMPORT'!C:C,'SLAB-ROWS'!A1493)</f>
        <v>1302.68</v>
      </c>
      <c r="L1493" s="199" t="s">
        <v>391</v>
      </c>
      <c r="M1493" s="205">
        <f>SUMIFS('SAGE IMPORT'!E:E,'SAGE IMPORT'!A:A,'SLAB-ROWS'!G1493,'SAGE IMPORT'!B:B,'SLAB-ROWS'!H1493,'SAGE IMPORT'!C:C,'SLAB-ROWS'!A1493)</f>
        <v>1302.68</v>
      </c>
      <c r="N1493" s="199" t="s">
        <v>391</v>
      </c>
    </row>
    <row r="1494" spans="1:14" x14ac:dyDescent="0.2">
      <c r="A1494" s="183"/>
      <c r="B1494" s="184"/>
      <c r="C1494" s="184"/>
      <c r="D1494" s="184"/>
      <c r="E1494" s="184"/>
      <c r="F1494" s="184"/>
      <c r="G1494" s="184"/>
      <c r="H1494" s="184"/>
      <c r="I1494" s="197">
        <f>SUMIFS('SAGE IMPORT'!Y:Y,'SAGE IMPORT'!A:A,'SLAB-ROWS'!G1494,'SAGE IMPORT'!B:B,'SLAB-ROWS'!H1494,'SAGE IMPORT'!C:C,'SLAB-ROWS'!A1494)</f>
        <v>0</v>
      </c>
      <c r="J1494" s="198">
        <f>SUMIFS('SAGE IMPORT'!K:K,'SAGE IMPORT'!A:A,'SLAB-ROWS'!G1494,'SAGE IMPORT'!B:B,'SLAB-ROWS'!H1494,'SAGE IMPORT'!C:C,'SLAB-ROWS'!A1494)</f>
        <v>0</v>
      </c>
      <c r="K1494" s="199">
        <f>SUMIFS('SAGE IMPORT'!Q:Q,'SAGE IMPORT'!A:A,'SLAB-ROWS'!G1494,'SAGE IMPORT'!B:B,'SLAB-ROWS'!H1494,'SAGE IMPORT'!C:C,'SLAB-ROWS'!A1494)</f>
        <v>0</v>
      </c>
      <c r="L1494" s="199"/>
      <c r="M1494" s="205">
        <f>SUMIFS('SAGE IMPORT'!E:E,'SAGE IMPORT'!A:A,'SLAB-ROWS'!G1494,'SAGE IMPORT'!B:B,'SLAB-ROWS'!H1494,'SAGE IMPORT'!C:C,'SLAB-ROWS'!A1494)</f>
        <v>0</v>
      </c>
      <c r="N1494" s="199"/>
    </row>
    <row r="1495" spans="1:14" ht="12" x14ac:dyDescent="0.25">
      <c r="C1495" s="200" t="s">
        <v>74</v>
      </c>
      <c r="D1495" s="200"/>
      <c r="E1495" s="200"/>
      <c r="F1495" s="200"/>
      <c r="G1495" s="200"/>
      <c r="H1495" s="200"/>
      <c r="I1495" s="201">
        <f>SUM(I1411:I1494)</f>
        <v>12584</v>
      </c>
      <c r="J1495" s="202"/>
      <c r="K1495" s="202"/>
      <c r="L1495" s="202"/>
      <c r="M1495" s="205">
        <f>SUMIFS('SAGE IMPORT'!E:E,'SAGE IMPORT'!A:A,'SLAB-ROWS'!G1495,'SAGE IMPORT'!B:B,'SLAB-ROWS'!H1495,'SAGE IMPORT'!C:C,'SLAB-ROWS'!A1495)</f>
        <v>0</v>
      </c>
      <c r="N1495" s="202"/>
    </row>
    <row r="1496" spans="1:14" ht="12" x14ac:dyDescent="0.25">
      <c r="C1496" s="200" t="s">
        <v>75</v>
      </c>
      <c r="D1496" s="200"/>
      <c r="E1496" s="200"/>
      <c r="F1496" s="200"/>
      <c r="G1496" s="200"/>
      <c r="H1496" s="200"/>
      <c r="I1496" s="203">
        <f>SUMIFS('SAGE IMPORT'!Y:Y,'SAGE IMPORT'!A:A,'SLAB-ROWS'!G1410,'SAGE IMPORT'!B:B,'SLAB-ROWS'!H1410)-I1495</f>
        <v>0</v>
      </c>
      <c r="J1496" s="202"/>
      <c r="K1496" s="202"/>
      <c r="L1496" s="202"/>
      <c r="M1496" s="205">
        <f>SUMIFS('SAGE IMPORT'!E:E,'SAGE IMPORT'!A:A,'SLAB-ROWS'!G1496,'SAGE IMPORT'!B:B,'SLAB-ROWS'!H1496,'SAGE IMPORT'!C:C,'SLAB-ROWS'!A1496)</f>
        <v>0</v>
      </c>
      <c r="N1496" s="202"/>
    </row>
    <row r="1497" spans="1:14" ht="12" x14ac:dyDescent="0.2">
      <c r="D1497" s="191" t="s">
        <v>359</v>
      </c>
      <c r="E1497" s="190" t="s">
        <v>358</v>
      </c>
      <c r="F1497" s="190"/>
      <c r="G1497" s="191" t="s">
        <v>159</v>
      </c>
      <c r="H1497" s="192" t="s">
        <v>357</v>
      </c>
      <c r="I1497" s="194" t="s">
        <v>383</v>
      </c>
      <c r="J1497" s="194" t="s">
        <v>356</v>
      </c>
      <c r="K1497" s="194" t="s">
        <v>355</v>
      </c>
      <c r="L1497" s="194"/>
      <c r="M1497" s="194" t="s">
        <v>394</v>
      </c>
      <c r="N1497" s="194"/>
    </row>
    <row r="1498" spans="1:14" x14ac:dyDescent="0.2">
      <c r="D1498" s="195" t="str">
        <f>'START-SLABS'!A26</f>
        <v>****</v>
      </c>
      <c r="E1498" s="195">
        <f>'START-SLABS'!C26</f>
        <v>0</v>
      </c>
      <c r="F1498" s="195">
        <f>'START-SLABS'!D26</f>
        <v>0</v>
      </c>
      <c r="G1498" s="195">
        <f>'START-SLABS'!F26</f>
        <v>0</v>
      </c>
      <c r="H1498" s="195">
        <f>'START-SLABS'!G26</f>
        <v>0</v>
      </c>
      <c r="I1498" s="196"/>
      <c r="J1498" s="196"/>
      <c r="K1498" s="196"/>
      <c r="L1498" s="196"/>
      <c r="M1498" s="196"/>
      <c r="N1498" s="196"/>
    </row>
    <row r="1499" spans="1:14" x14ac:dyDescent="0.2">
      <c r="A1499" s="183" t="s">
        <v>16</v>
      </c>
      <c r="B1499" s="184" t="s">
        <v>17</v>
      </c>
      <c r="C1499" s="184"/>
      <c r="D1499" s="185" t="str">
        <f>D1498</f>
        <v>****</v>
      </c>
      <c r="E1499" s="185">
        <f>E1498</f>
        <v>0</v>
      </c>
      <c r="F1499" s="185"/>
      <c r="G1499" s="185">
        <f>G1498</f>
        <v>0</v>
      </c>
      <c r="H1499" s="186">
        <f>H1498</f>
        <v>0</v>
      </c>
      <c r="I1499" s="197">
        <f>SUMIFS('SAGE IMPORT'!Y:Y,'SAGE IMPORT'!A:A,'SLAB-ROWS'!G1499,'SAGE IMPORT'!B:B,'SLAB-ROWS'!H1499,'SAGE IMPORT'!C:C,'SLAB-ROWS'!A1499)</f>
        <v>0</v>
      </c>
      <c r="J1499" s="198">
        <f>SUMIFS('SAGE IMPORT'!K:K,'SAGE IMPORT'!A:A,'SLAB-ROWS'!G1499,'SAGE IMPORT'!B:B,'SLAB-ROWS'!H1499,'SAGE IMPORT'!C:C,'SLAB-ROWS'!A1499)</f>
        <v>0</v>
      </c>
      <c r="K1499" s="199">
        <f>SUMIFS('SAGE IMPORT'!Q:Q,'SAGE IMPORT'!A:A,'SLAB-ROWS'!G1499,'SAGE IMPORT'!B:B,'SLAB-ROWS'!H1499,'SAGE IMPORT'!C:C,'SLAB-ROWS'!A1499)</f>
        <v>0</v>
      </c>
      <c r="L1499" s="199" t="s">
        <v>391</v>
      </c>
      <c r="M1499" s="205">
        <f>SUMIFS('SAGE IMPORT'!E:E,'SAGE IMPORT'!A:A,'SLAB-ROWS'!G1499,'SAGE IMPORT'!B:B,'SLAB-ROWS'!H1499,'SAGE IMPORT'!C:C,'SLAB-ROWS'!A1499)</f>
        <v>0</v>
      </c>
      <c r="N1499" s="199" t="s">
        <v>391</v>
      </c>
    </row>
    <row r="1500" spans="1:14" x14ac:dyDescent="0.2">
      <c r="A1500" s="183" t="s">
        <v>78</v>
      </c>
      <c r="B1500" s="184" t="s">
        <v>81</v>
      </c>
      <c r="C1500" s="184"/>
      <c r="D1500" s="185" t="str">
        <f t="shared" ref="D1500:D1569" si="136">D1499</f>
        <v>****</v>
      </c>
      <c r="E1500" s="185">
        <f t="shared" ref="E1500:E1569" si="137">E1499</f>
        <v>0</v>
      </c>
      <c r="F1500" s="185"/>
      <c r="G1500" s="185">
        <f t="shared" ref="G1500:G1569" si="138">G1499</f>
        <v>0</v>
      </c>
      <c r="H1500" s="186">
        <f t="shared" ref="H1500:H1569" si="139">H1499</f>
        <v>0</v>
      </c>
      <c r="I1500" s="197">
        <f>SUMIFS('SAGE IMPORT'!Y:Y,'SAGE IMPORT'!A:A,'SLAB-ROWS'!G1500,'SAGE IMPORT'!B:B,'SLAB-ROWS'!H1500,'SAGE IMPORT'!C:C,'SLAB-ROWS'!A1500)</f>
        <v>0</v>
      </c>
      <c r="J1500" s="198">
        <f>SUMIFS('SAGE IMPORT'!K:K,'SAGE IMPORT'!A:A,'SLAB-ROWS'!G1500,'SAGE IMPORT'!B:B,'SLAB-ROWS'!H1500,'SAGE IMPORT'!C:C,'SLAB-ROWS'!A1500)</f>
        <v>0</v>
      </c>
      <c r="K1500" s="199">
        <f>SUMIFS('SAGE IMPORT'!Q:Q,'SAGE IMPORT'!A:A,'SLAB-ROWS'!G1500,'SAGE IMPORT'!B:B,'SLAB-ROWS'!H1500,'SAGE IMPORT'!C:C,'SLAB-ROWS'!A1500)</f>
        <v>0</v>
      </c>
      <c r="L1500" s="199" t="s">
        <v>391</v>
      </c>
      <c r="M1500" s="205">
        <f>SUMIFS('SAGE IMPORT'!E:E,'SAGE IMPORT'!A:A,'SLAB-ROWS'!G1500,'SAGE IMPORT'!B:B,'SLAB-ROWS'!H1500,'SAGE IMPORT'!C:C,'SLAB-ROWS'!A1500)</f>
        <v>0</v>
      </c>
      <c r="N1500" s="199" t="s">
        <v>391</v>
      </c>
    </row>
    <row r="1501" spans="1:14" x14ac:dyDescent="0.2">
      <c r="A1501" s="183" t="s">
        <v>79</v>
      </c>
      <c r="B1501" s="184" t="s">
        <v>82</v>
      </c>
      <c r="C1501" s="184"/>
      <c r="D1501" s="185" t="str">
        <f t="shared" si="136"/>
        <v>****</v>
      </c>
      <c r="E1501" s="185">
        <f t="shared" si="137"/>
        <v>0</v>
      </c>
      <c r="F1501" s="185"/>
      <c r="G1501" s="185">
        <f t="shared" si="138"/>
        <v>0</v>
      </c>
      <c r="H1501" s="186">
        <f t="shared" si="139"/>
        <v>0</v>
      </c>
      <c r="I1501" s="197">
        <f>SUMIFS('SAGE IMPORT'!Y:Y,'SAGE IMPORT'!A:A,'SLAB-ROWS'!G1501,'SAGE IMPORT'!B:B,'SLAB-ROWS'!H1501,'SAGE IMPORT'!C:C,'SLAB-ROWS'!A1501)</f>
        <v>0</v>
      </c>
      <c r="J1501" s="198">
        <f>SUMIFS('SAGE IMPORT'!K:K,'SAGE IMPORT'!A:A,'SLAB-ROWS'!G1501,'SAGE IMPORT'!B:B,'SLAB-ROWS'!H1501,'SAGE IMPORT'!C:C,'SLAB-ROWS'!A1501)</f>
        <v>0</v>
      </c>
      <c r="K1501" s="199">
        <f>SUMIFS('SAGE IMPORT'!Q:Q,'SAGE IMPORT'!A:A,'SLAB-ROWS'!G1501,'SAGE IMPORT'!B:B,'SLAB-ROWS'!H1501,'SAGE IMPORT'!C:C,'SLAB-ROWS'!A1501)</f>
        <v>0</v>
      </c>
      <c r="L1501" s="199" t="s">
        <v>391</v>
      </c>
      <c r="M1501" s="205">
        <f>SUMIFS('SAGE IMPORT'!E:E,'SAGE IMPORT'!A:A,'SLAB-ROWS'!G1501,'SAGE IMPORT'!B:B,'SLAB-ROWS'!H1501,'SAGE IMPORT'!C:C,'SLAB-ROWS'!A1501)</f>
        <v>0</v>
      </c>
      <c r="N1501" s="199" t="s">
        <v>391</v>
      </c>
    </row>
    <row r="1502" spans="1:14" x14ac:dyDescent="0.2">
      <c r="A1502" s="183" t="s">
        <v>80</v>
      </c>
      <c r="B1502" s="184" t="s">
        <v>83</v>
      </c>
      <c r="C1502" s="184"/>
      <c r="D1502" s="185" t="str">
        <f t="shared" si="136"/>
        <v>****</v>
      </c>
      <c r="E1502" s="185">
        <f t="shared" si="137"/>
        <v>0</v>
      </c>
      <c r="F1502" s="185"/>
      <c r="G1502" s="185">
        <f t="shared" si="138"/>
        <v>0</v>
      </c>
      <c r="H1502" s="186">
        <f t="shared" si="139"/>
        <v>0</v>
      </c>
      <c r="I1502" s="197">
        <f>SUMIFS('SAGE IMPORT'!Y:Y,'SAGE IMPORT'!A:A,'SLAB-ROWS'!G1502,'SAGE IMPORT'!B:B,'SLAB-ROWS'!H1502,'SAGE IMPORT'!C:C,'SLAB-ROWS'!A1502)</f>
        <v>0</v>
      </c>
      <c r="J1502" s="198">
        <f>SUMIFS('SAGE IMPORT'!K:K,'SAGE IMPORT'!A:A,'SLAB-ROWS'!G1502,'SAGE IMPORT'!B:B,'SLAB-ROWS'!H1502,'SAGE IMPORT'!C:C,'SLAB-ROWS'!A1502)</f>
        <v>0</v>
      </c>
      <c r="K1502" s="199">
        <f>SUMIFS('SAGE IMPORT'!Q:Q,'SAGE IMPORT'!A:A,'SLAB-ROWS'!G1502,'SAGE IMPORT'!B:B,'SLAB-ROWS'!H1502,'SAGE IMPORT'!C:C,'SLAB-ROWS'!A1502)</f>
        <v>0</v>
      </c>
      <c r="L1502" s="199" t="s">
        <v>391</v>
      </c>
      <c r="M1502" s="205">
        <f>SUMIFS('SAGE IMPORT'!E:E,'SAGE IMPORT'!A:A,'SLAB-ROWS'!G1502,'SAGE IMPORT'!B:B,'SLAB-ROWS'!H1502,'SAGE IMPORT'!C:C,'SLAB-ROWS'!A1502)</f>
        <v>0</v>
      </c>
      <c r="N1502" s="199" t="s">
        <v>391</v>
      </c>
    </row>
    <row r="1503" spans="1:14" x14ac:dyDescent="0.2">
      <c r="A1503" s="183" t="s">
        <v>18</v>
      </c>
      <c r="B1503" s="184" t="s">
        <v>19</v>
      </c>
      <c r="C1503" s="184"/>
      <c r="D1503" s="185" t="str">
        <f t="shared" si="136"/>
        <v>****</v>
      </c>
      <c r="E1503" s="185">
        <f t="shared" si="137"/>
        <v>0</v>
      </c>
      <c r="F1503" s="185"/>
      <c r="G1503" s="185">
        <f t="shared" si="138"/>
        <v>0</v>
      </c>
      <c r="H1503" s="186">
        <f t="shared" si="139"/>
        <v>0</v>
      </c>
      <c r="I1503" s="197">
        <f>SUMIFS('SAGE IMPORT'!Y:Y,'SAGE IMPORT'!A:A,'SLAB-ROWS'!G1503,'SAGE IMPORT'!B:B,'SLAB-ROWS'!H1503,'SAGE IMPORT'!C:C,'SLAB-ROWS'!A1503)</f>
        <v>0</v>
      </c>
      <c r="J1503" s="198">
        <f>SUMIFS('SAGE IMPORT'!K:K,'SAGE IMPORT'!A:A,'SLAB-ROWS'!G1503,'SAGE IMPORT'!B:B,'SLAB-ROWS'!H1503,'SAGE IMPORT'!C:C,'SLAB-ROWS'!A1503)</f>
        <v>0</v>
      </c>
      <c r="K1503" s="199">
        <f>SUMIFS('SAGE IMPORT'!Q:Q,'SAGE IMPORT'!A:A,'SLAB-ROWS'!G1503,'SAGE IMPORT'!B:B,'SLAB-ROWS'!H1503,'SAGE IMPORT'!C:C,'SLAB-ROWS'!A1503)</f>
        <v>0</v>
      </c>
      <c r="L1503" s="199" t="s">
        <v>391</v>
      </c>
      <c r="M1503" s="205">
        <f>SUMIFS('SAGE IMPORT'!E:E,'SAGE IMPORT'!A:A,'SLAB-ROWS'!G1503,'SAGE IMPORT'!B:B,'SLAB-ROWS'!H1503,'SAGE IMPORT'!C:C,'SLAB-ROWS'!A1503)</f>
        <v>0</v>
      </c>
      <c r="N1503" s="199" t="s">
        <v>391</v>
      </c>
    </row>
    <row r="1504" spans="1:14" x14ac:dyDescent="0.2">
      <c r="A1504" s="183"/>
      <c r="B1504" s="184"/>
      <c r="C1504" s="184"/>
      <c r="D1504" s="185" t="str">
        <f t="shared" si="136"/>
        <v>****</v>
      </c>
      <c r="E1504" s="185">
        <f t="shared" si="137"/>
        <v>0</v>
      </c>
      <c r="F1504" s="185"/>
      <c r="G1504" s="185">
        <f t="shared" si="138"/>
        <v>0</v>
      </c>
      <c r="H1504" s="186">
        <f t="shared" si="139"/>
        <v>0</v>
      </c>
      <c r="I1504" s="197">
        <f>SUMIFS('SAGE IMPORT'!Y:Y,'SAGE IMPORT'!A:A,'SLAB-ROWS'!G1504,'SAGE IMPORT'!B:B,'SLAB-ROWS'!H1504,'SAGE IMPORT'!C:C,'SLAB-ROWS'!A1504)</f>
        <v>0</v>
      </c>
      <c r="J1504" s="198">
        <f>SUMIFS('SAGE IMPORT'!K:K,'SAGE IMPORT'!A:A,'SLAB-ROWS'!G1504,'SAGE IMPORT'!B:B,'SLAB-ROWS'!H1504,'SAGE IMPORT'!C:C,'SLAB-ROWS'!A1504)</f>
        <v>0</v>
      </c>
      <c r="K1504" s="199">
        <f>SUMIFS('SAGE IMPORT'!Q:Q,'SAGE IMPORT'!A:A,'SLAB-ROWS'!G1504,'SAGE IMPORT'!B:B,'SLAB-ROWS'!H1504,'SAGE IMPORT'!C:C,'SLAB-ROWS'!A1504)</f>
        <v>0</v>
      </c>
      <c r="L1504" s="199"/>
      <c r="M1504" s="205">
        <f>SUMIFS('SAGE IMPORT'!E:E,'SAGE IMPORT'!A:A,'SLAB-ROWS'!G1504,'SAGE IMPORT'!B:B,'SLAB-ROWS'!H1504,'SAGE IMPORT'!C:C,'SLAB-ROWS'!A1504)</f>
        <v>0</v>
      </c>
      <c r="N1504" s="199"/>
    </row>
    <row r="1505" spans="1:14" x14ac:dyDescent="0.2">
      <c r="A1505" s="183" t="s">
        <v>84</v>
      </c>
      <c r="B1505" s="184" t="s">
        <v>85</v>
      </c>
      <c r="C1505" s="184"/>
      <c r="D1505" s="185" t="str">
        <f t="shared" si="136"/>
        <v>****</v>
      </c>
      <c r="E1505" s="185">
        <f t="shared" si="137"/>
        <v>0</v>
      </c>
      <c r="F1505" s="185"/>
      <c r="G1505" s="185">
        <f t="shared" si="138"/>
        <v>0</v>
      </c>
      <c r="H1505" s="186">
        <f t="shared" si="139"/>
        <v>0</v>
      </c>
      <c r="I1505" s="197">
        <f>SUMIFS('SAGE IMPORT'!Y:Y,'SAGE IMPORT'!A:A,'SLAB-ROWS'!G1505,'SAGE IMPORT'!B:B,'SLAB-ROWS'!H1505,'SAGE IMPORT'!C:C,'SLAB-ROWS'!A1505)</f>
        <v>0</v>
      </c>
      <c r="J1505" s="198">
        <f>SUMIFS('SAGE IMPORT'!K:K,'SAGE IMPORT'!A:A,'SLAB-ROWS'!G1505,'SAGE IMPORT'!B:B,'SLAB-ROWS'!H1505,'SAGE IMPORT'!C:C,'SLAB-ROWS'!A1505)</f>
        <v>0</v>
      </c>
      <c r="K1505" s="199">
        <f>SUMIFS('SAGE IMPORT'!Q:Q,'SAGE IMPORT'!A:A,'SLAB-ROWS'!G1505,'SAGE IMPORT'!B:B,'SLAB-ROWS'!H1505,'SAGE IMPORT'!C:C,'SLAB-ROWS'!A1505)</f>
        <v>0</v>
      </c>
      <c r="L1505" s="199" t="s">
        <v>393</v>
      </c>
      <c r="M1505" s="205">
        <f>SUMIFS('SAGE IMPORT'!E:E,'SAGE IMPORT'!A:A,'SLAB-ROWS'!G1505,'SAGE IMPORT'!B:B,'SLAB-ROWS'!H1505,'SAGE IMPORT'!C:C,'SLAB-ROWS'!A1505)</f>
        <v>0</v>
      </c>
      <c r="N1505" s="199" t="s">
        <v>393</v>
      </c>
    </row>
    <row r="1506" spans="1:14" x14ac:dyDescent="0.2">
      <c r="A1506" s="183" t="s">
        <v>20</v>
      </c>
      <c r="B1506" s="184" t="s">
        <v>21</v>
      </c>
      <c r="C1506" s="184"/>
      <c r="D1506" s="185" t="str">
        <f t="shared" si="136"/>
        <v>****</v>
      </c>
      <c r="E1506" s="185">
        <f t="shared" si="137"/>
        <v>0</v>
      </c>
      <c r="F1506" s="185"/>
      <c r="G1506" s="185">
        <f t="shared" si="138"/>
        <v>0</v>
      </c>
      <c r="H1506" s="186">
        <f t="shared" si="139"/>
        <v>0</v>
      </c>
      <c r="I1506" s="197">
        <f>SUMIFS('SAGE IMPORT'!Y:Y,'SAGE IMPORT'!A:A,'SLAB-ROWS'!G1506,'SAGE IMPORT'!B:B,'SLAB-ROWS'!H1506,'SAGE IMPORT'!C:C,'SLAB-ROWS'!A1506)</f>
        <v>0</v>
      </c>
      <c r="J1506" s="198">
        <f>SUMIFS('SAGE IMPORT'!K:K,'SAGE IMPORT'!A:A,'SLAB-ROWS'!G1506,'SAGE IMPORT'!B:B,'SLAB-ROWS'!H1506,'SAGE IMPORT'!C:C,'SLAB-ROWS'!A1506)</f>
        <v>0</v>
      </c>
      <c r="K1506" s="199">
        <f>SUMIFS('SAGE IMPORT'!Q:Q,'SAGE IMPORT'!A:A,'SLAB-ROWS'!G1506,'SAGE IMPORT'!B:B,'SLAB-ROWS'!H1506,'SAGE IMPORT'!C:C,'SLAB-ROWS'!A1506)</f>
        <v>0</v>
      </c>
      <c r="L1506" s="199" t="s">
        <v>354</v>
      </c>
      <c r="M1506" s="205">
        <f>SUMIFS('SAGE IMPORT'!E:E,'SAGE IMPORT'!A:A,'SLAB-ROWS'!G1506,'SAGE IMPORT'!B:B,'SLAB-ROWS'!H1506,'SAGE IMPORT'!C:C,'SLAB-ROWS'!A1506)</f>
        <v>0</v>
      </c>
      <c r="N1506" s="199" t="s">
        <v>354</v>
      </c>
    </row>
    <row r="1507" spans="1:14" x14ac:dyDescent="0.2">
      <c r="A1507" s="183" t="s">
        <v>22</v>
      </c>
      <c r="B1507" s="184" t="s">
        <v>58</v>
      </c>
      <c r="C1507" s="184"/>
      <c r="D1507" s="185" t="str">
        <f t="shared" si="136"/>
        <v>****</v>
      </c>
      <c r="E1507" s="185">
        <f t="shared" si="137"/>
        <v>0</v>
      </c>
      <c r="F1507" s="185"/>
      <c r="G1507" s="185">
        <f t="shared" si="138"/>
        <v>0</v>
      </c>
      <c r="H1507" s="186">
        <f t="shared" si="139"/>
        <v>0</v>
      </c>
      <c r="I1507" s="197">
        <f>SUMIFS('SAGE IMPORT'!Y:Y,'SAGE IMPORT'!A:A,'SLAB-ROWS'!G1507,'SAGE IMPORT'!B:B,'SLAB-ROWS'!H1507,'SAGE IMPORT'!C:C,'SLAB-ROWS'!A1507)</f>
        <v>0</v>
      </c>
      <c r="J1507" s="198">
        <f>SUMIFS('SAGE IMPORT'!K:K,'SAGE IMPORT'!A:A,'SLAB-ROWS'!G1507,'SAGE IMPORT'!B:B,'SLAB-ROWS'!H1507,'SAGE IMPORT'!C:C,'SLAB-ROWS'!A1507)</f>
        <v>0</v>
      </c>
      <c r="K1507" s="199">
        <f>SUMIFS('SAGE IMPORT'!Q:Q,'SAGE IMPORT'!A:A,'SLAB-ROWS'!G1507,'SAGE IMPORT'!B:B,'SLAB-ROWS'!H1507,'SAGE IMPORT'!C:C,'SLAB-ROWS'!A1507)</f>
        <v>0</v>
      </c>
      <c r="L1507" s="199" t="s">
        <v>354</v>
      </c>
      <c r="M1507" s="205">
        <f>SUMIFS('SAGE IMPORT'!E:E,'SAGE IMPORT'!A:A,'SLAB-ROWS'!G1507,'SAGE IMPORT'!B:B,'SLAB-ROWS'!H1507,'SAGE IMPORT'!C:C,'SLAB-ROWS'!A1507)</f>
        <v>0</v>
      </c>
      <c r="N1507" s="199" t="s">
        <v>354</v>
      </c>
    </row>
    <row r="1508" spans="1:14" x14ac:dyDescent="0.2">
      <c r="A1508" s="183"/>
      <c r="B1508" s="184"/>
      <c r="C1508" s="184"/>
      <c r="D1508" s="185" t="str">
        <f t="shared" si="136"/>
        <v>****</v>
      </c>
      <c r="E1508" s="185">
        <f t="shared" si="137"/>
        <v>0</v>
      </c>
      <c r="F1508" s="185"/>
      <c r="G1508" s="185">
        <f t="shared" si="138"/>
        <v>0</v>
      </c>
      <c r="H1508" s="186">
        <f t="shared" si="139"/>
        <v>0</v>
      </c>
      <c r="I1508" s="197">
        <f>SUMIFS('SAGE IMPORT'!Y:Y,'SAGE IMPORT'!A:A,'SLAB-ROWS'!G1508,'SAGE IMPORT'!B:B,'SLAB-ROWS'!H1508,'SAGE IMPORT'!C:C,'SLAB-ROWS'!A1508)</f>
        <v>0</v>
      </c>
      <c r="J1508" s="198">
        <f>SUMIFS('SAGE IMPORT'!K:K,'SAGE IMPORT'!A:A,'SLAB-ROWS'!G1508,'SAGE IMPORT'!B:B,'SLAB-ROWS'!H1508,'SAGE IMPORT'!C:C,'SLAB-ROWS'!A1508)</f>
        <v>0</v>
      </c>
      <c r="K1508" s="199">
        <f>SUMIFS('SAGE IMPORT'!Q:Q,'SAGE IMPORT'!A:A,'SLAB-ROWS'!G1508,'SAGE IMPORT'!B:B,'SLAB-ROWS'!H1508,'SAGE IMPORT'!C:C,'SLAB-ROWS'!A1508)</f>
        <v>0</v>
      </c>
      <c r="L1508" s="199"/>
      <c r="M1508" s="205">
        <f>SUMIFS('SAGE IMPORT'!E:E,'SAGE IMPORT'!A:A,'SLAB-ROWS'!G1508,'SAGE IMPORT'!B:B,'SLAB-ROWS'!H1508,'SAGE IMPORT'!C:C,'SLAB-ROWS'!A1508)</f>
        <v>0</v>
      </c>
      <c r="N1508" s="199"/>
    </row>
    <row r="1509" spans="1:14" x14ac:dyDescent="0.2">
      <c r="A1509" s="183" t="s">
        <v>23</v>
      </c>
      <c r="B1509" s="184" t="s">
        <v>105</v>
      </c>
      <c r="C1509" s="184"/>
      <c r="D1509" s="185" t="str">
        <f t="shared" si="136"/>
        <v>****</v>
      </c>
      <c r="E1509" s="185">
        <f t="shared" si="137"/>
        <v>0</v>
      </c>
      <c r="F1509" s="185"/>
      <c r="G1509" s="185">
        <f t="shared" si="138"/>
        <v>0</v>
      </c>
      <c r="H1509" s="186">
        <f t="shared" si="139"/>
        <v>0</v>
      </c>
      <c r="I1509" s="197">
        <f>SUMIFS('SAGE IMPORT'!Y:Y,'SAGE IMPORT'!A:A,'SLAB-ROWS'!G1509,'SAGE IMPORT'!B:B,'SLAB-ROWS'!H1509,'SAGE IMPORT'!C:C,'SLAB-ROWS'!A1509)</f>
        <v>0</v>
      </c>
      <c r="J1509" s="198">
        <f>SUMIFS('SAGE IMPORT'!K:K,'SAGE IMPORT'!A:A,'SLAB-ROWS'!G1509,'SAGE IMPORT'!B:B,'SLAB-ROWS'!H1509,'SAGE IMPORT'!C:C,'SLAB-ROWS'!A1509)</f>
        <v>0</v>
      </c>
      <c r="K1509" s="199">
        <f>SUMIFS('SAGE IMPORT'!Q:Q,'SAGE IMPORT'!A:A,'SLAB-ROWS'!G1509,'SAGE IMPORT'!B:B,'SLAB-ROWS'!H1509,'SAGE IMPORT'!C:C,'SLAB-ROWS'!A1509)</f>
        <v>0</v>
      </c>
      <c r="L1509" s="199" t="s">
        <v>354</v>
      </c>
      <c r="M1509" s="205">
        <f>SUMIFS('SAGE IMPORT'!E:E,'SAGE IMPORT'!A:A,'SLAB-ROWS'!G1509,'SAGE IMPORT'!B:B,'SLAB-ROWS'!H1509,'SAGE IMPORT'!C:C,'SLAB-ROWS'!A1509)</f>
        <v>0</v>
      </c>
      <c r="N1509" s="199" t="s">
        <v>354</v>
      </c>
    </row>
    <row r="1510" spans="1:14" x14ac:dyDescent="0.2">
      <c r="A1510" s="183" t="s">
        <v>100</v>
      </c>
      <c r="B1510" s="184" t="s">
        <v>106</v>
      </c>
      <c r="C1510" s="184"/>
      <c r="D1510" s="185" t="str">
        <f t="shared" si="136"/>
        <v>****</v>
      </c>
      <c r="E1510" s="185">
        <f t="shared" si="137"/>
        <v>0</v>
      </c>
      <c r="F1510" s="185"/>
      <c r="G1510" s="185">
        <f t="shared" si="138"/>
        <v>0</v>
      </c>
      <c r="H1510" s="186">
        <f t="shared" si="139"/>
        <v>0</v>
      </c>
      <c r="I1510" s="197">
        <f>SUMIFS('SAGE IMPORT'!Y:Y,'SAGE IMPORT'!A:A,'SLAB-ROWS'!G1510,'SAGE IMPORT'!B:B,'SLAB-ROWS'!H1510,'SAGE IMPORT'!C:C,'SLAB-ROWS'!A1510)</f>
        <v>0</v>
      </c>
      <c r="J1510" s="198">
        <f>SUMIFS('SAGE IMPORT'!K:K,'SAGE IMPORT'!A:A,'SLAB-ROWS'!G1510,'SAGE IMPORT'!B:B,'SLAB-ROWS'!H1510,'SAGE IMPORT'!C:C,'SLAB-ROWS'!A1510)</f>
        <v>0</v>
      </c>
      <c r="K1510" s="199">
        <f>SUMIFS('SAGE IMPORT'!Q:Q,'SAGE IMPORT'!A:A,'SLAB-ROWS'!G1510,'SAGE IMPORT'!B:B,'SLAB-ROWS'!H1510,'SAGE IMPORT'!C:C,'SLAB-ROWS'!A1510)</f>
        <v>0</v>
      </c>
      <c r="L1510" s="199" t="s">
        <v>354</v>
      </c>
      <c r="M1510" s="205">
        <f>SUMIFS('SAGE IMPORT'!E:E,'SAGE IMPORT'!A:A,'SLAB-ROWS'!G1510,'SAGE IMPORT'!B:B,'SLAB-ROWS'!H1510,'SAGE IMPORT'!C:C,'SLAB-ROWS'!A1510)</f>
        <v>0</v>
      </c>
      <c r="N1510" s="199" t="s">
        <v>354</v>
      </c>
    </row>
    <row r="1511" spans="1:14" x14ac:dyDescent="0.2">
      <c r="A1511" s="183" t="s">
        <v>101</v>
      </c>
      <c r="B1511" s="184" t="s">
        <v>107</v>
      </c>
      <c r="C1511" s="184"/>
      <c r="D1511" s="185" t="str">
        <f t="shared" si="136"/>
        <v>****</v>
      </c>
      <c r="E1511" s="185">
        <f t="shared" si="137"/>
        <v>0</v>
      </c>
      <c r="F1511" s="185"/>
      <c r="G1511" s="185">
        <f t="shared" si="138"/>
        <v>0</v>
      </c>
      <c r="H1511" s="186">
        <f t="shared" si="139"/>
        <v>0</v>
      </c>
      <c r="I1511" s="197">
        <f>SUMIFS('SAGE IMPORT'!Y:Y,'SAGE IMPORT'!A:A,'SLAB-ROWS'!G1511,'SAGE IMPORT'!B:B,'SLAB-ROWS'!H1511,'SAGE IMPORT'!C:C,'SLAB-ROWS'!A1511)</f>
        <v>0</v>
      </c>
      <c r="J1511" s="198">
        <f>SUMIFS('SAGE IMPORT'!K:K,'SAGE IMPORT'!A:A,'SLAB-ROWS'!G1511,'SAGE IMPORT'!B:B,'SLAB-ROWS'!H1511,'SAGE IMPORT'!C:C,'SLAB-ROWS'!A1511)</f>
        <v>0</v>
      </c>
      <c r="K1511" s="199">
        <f>SUMIFS('SAGE IMPORT'!Q:Q,'SAGE IMPORT'!A:A,'SLAB-ROWS'!G1511,'SAGE IMPORT'!B:B,'SLAB-ROWS'!H1511,'SAGE IMPORT'!C:C,'SLAB-ROWS'!A1511)</f>
        <v>0</v>
      </c>
      <c r="L1511" s="199" t="s">
        <v>354</v>
      </c>
      <c r="M1511" s="205">
        <f>SUMIFS('SAGE IMPORT'!E:E,'SAGE IMPORT'!A:A,'SLAB-ROWS'!G1511,'SAGE IMPORT'!B:B,'SLAB-ROWS'!H1511,'SAGE IMPORT'!C:C,'SLAB-ROWS'!A1511)</f>
        <v>0</v>
      </c>
      <c r="N1511" s="199" t="s">
        <v>354</v>
      </c>
    </row>
    <row r="1512" spans="1:14" x14ac:dyDescent="0.2">
      <c r="A1512" s="183" t="s">
        <v>102</v>
      </c>
      <c r="B1512" s="184" t="s">
        <v>108</v>
      </c>
      <c r="C1512" s="184"/>
      <c r="D1512" s="185" t="str">
        <f t="shared" si="136"/>
        <v>****</v>
      </c>
      <c r="E1512" s="185">
        <f t="shared" si="137"/>
        <v>0</v>
      </c>
      <c r="F1512" s="185"/>
      <c r="G1512" s="185">
        <f t="shared" si="138"/>
        <v>0</v>
      </c>
      <c r="H1512" s="186">
        <f t="shared" si="139"/>
        <v>0</v>
      </c>
      <c r="I1512" s="197">
        <f>SUMIFS('SAGE IMPORT'!Y:Y,'SAGE IMPORT'!A:A,'SLAB-ROWS'!G1512,'SAGE IMPORT'!B:B,'SLAB-ROWS'!H1512,'SAGE IMPORT'!C:C,'SLAB-ROWS'!A1512)</f>
        <v>0</v>
      </c>
      <c r="J1512" s="198">
        <f>SUMIFS('SAGE IMPORT'!K:K,'SAGE IMPORT'!A:A,'SLAB-ROWS'!G1512,'SAGE IMPORT'!B:B,'SLAB-ROWS'!H1512,'SAGE IMPORT'!C:C,'SLAB-ROWS'!A1512)</f>
        <v>0</v>
      </c>
      <c r="K1512" s="199">
        <f>SUMIFS('SAGE IMPORT'!Q:Q,'SAGE IMPORT'!A:A,'SLAB-ROWS'!G1512,'SAGE IMPORT'!B:B,'SLAB-ROWS'!H1512,'SAGE IMPORT'!C:C,'SLAB-ROWS'!A1512)</f>
        <v>0</v>
      </c>
      <c r="L1512" s="199" t="s">
        <v>395</v>
      </c>
      <c r="M1512" s="205">
        <f>SUMIFS('SAGE IMPORT'!E:E,'SAGE IMPORT'!A:A,'SLAB-ROWS'!G1512,'SAGE IMPORT'!B:B,'SLAB-ROWS'!H1512,'SAGE IMPORT'!C:C,'SLAB-ROWS'!A1512)</f>
        <v>0</v>
      </c>
      <c r="N1512" s="199" t="s">
        <v>395</v>
      </c>
    </row>
    <row r="1513" spans="1:14" x14ac:dyDescent="0.2">
      <c r="A1513" s="183" t="s">
        <v>103</v>
      </c>
      <c r="B1513" s="184" t="s">
        <v>110</v>
      </c>
      <c r="C1513" s="184"/>
      <c r="D1513" s="185" t="str">
        <f t="shared" si="136"/>
        <v>****</v>
      </c>
      <c r="E1513" s="185">
        <f t="shared" si="137"/>
        <v>0</v>
      </c>
      <c r="F1513" s="185"/>
      <c r="G1513" s="185">
        <f t="shared" si="138"/>
        <v>0</v>
      </c>
      <c r="H1513" s="186">
        <f t="shared" si="139"/>
        <v>0</v>
      </c>
      <c r="I1513" s="197">
        <f>SUMIFS('SAGE IMPORT'!Y:Y,'SAGE IMPORT'!A:A,'SLAB-ROWS'!G1513,'SAGE IMPORT'!B:B,'SLAB-ROWS'!H1513,'SAGE IMPORT'!C:C,'SLAB-ROWS'!A1513)</f>
        <v>0</v>
      </c>
      <c r="J1513" s="198">
        <f>SUMIFS('SAGE IMPORT'!K:K,'SAGE IMPORT'!A:A,'SLAB-ROWS'!G1513,'SAGE IMPORT'!B:B,'SLAB-ROWS'!H1513,'SAGE IMPORT'!C:C,'SLAB-ROWS'!A1513)</f>
        <v>0</v>
      </c>
      <c r="K1513" s="199">
        <f>SUMIFS('SAGE IMPORT'!Q:Q,'SAGE IMPORT'!A:A,'SLAB-ROWS'!G1513,'SAGE IMPORT'!B:B,'SLAB-ROWS'!H1513,'SAGE IMPORT'!C:C,'SLAB-ROWS'!A1513)</f>
        <v>0</v>
      </c>
      <c r="L1513" s="199" t="s">
        <v>395</v>
      </c>
      <c r="M1513" s="205">
        <f>SUMIFS('SAGE IMPORT'!E:E,'SAGE IMPORT'!A:A,'SLAB-ROWS'!G1513,'SAGE IMPORT'!B:B,'SLAB-ROWS'!H1513,'SAGE IMPORT'!C:C,'SLAB-ROWS'!A1513)</f>
        <v>0</v>
      </c>
      <c r="N1513" s="199" t="s">
        <v>395</v>
      </c>
    </row>
    <row r="1514" spans="1:14" x14ac:dyDescent="0.2">
      <c r="A1514" s="183" t="s">
        <v>104</v>
      </c>
      <c r="B1514" s="184" t="s">
        <v>109</v>
      </c>
      <c r="C1514" s="184"/>
      <c r="D1514" s="185" t="str">
        <f t="shared" si="136"/>
        <v>****</v>
      </c>
      <c r="E1514" s="185">
        <f t="shared" si="137"/>
        <v>0</v>
      </c>
      <c r="F1514" s="185"/>
      <c r="G1514" s="185">
        <f t="shared" si="138"/>
        <v>0</v>
      </c>
      <c r="H1514" s="186">
        <f t="shared" si="139"/>
        <v>0</v>
      </c>
      <c r="I1514" s="197">
        <f>SUMIFS('SAGE IMPORT'!Y:Y,'SAGE IMPORT'!A:A,'SLAB-ROWS'!G1514,'SAGE IMPORT'!B:B,'SLAB-ROWS'!H1514,'SAGE IMPORT'!C:C,'SLAB-ROWS'!A1514)</f>
        <v>0</v>
      </c>
      <c r="J1514" s="198">
        <f>SUMIFS('SAGE IMPORT'!K:K,'SAGE IMPORT'!A:A,'SLAB-ROWS'!G1514,'SAGE IMPORT'!B:B,'SLAB-ROWS'!H1514,'SAGE IMPORT'!C:C,'SLAB-ROWS'!A1514)</f>
        <v>0</v>
      </c>
      <c r="K1514" s="199">
        <f>SUMIFS('SAGE IMPORT'!Q:Q,'SAGE IMPORT'!A:A,'SLAB-ROWS'!G1514,'SAGE IMPORT'!B:B,'SLAB-ROWS'!H1514,'SAGE IMPORT'!C:C,'SLAB-ROWS'!A1514)</f>
        <v>0</v>
      </c>
      <c r="L1514" s="199" t="s">
        <v>354</v>
      </c>
      <c r="M1514" s="205">
        <f>SUMIFS('SAGE IMPORT'!E:E,'SAGE IMPORT'!A:A,'SLAB-ROWS'!G1514,'SAGE IMPORT'!B:B,'SLAB-ROWS'!H1514,'SAGE IMPORT'!C:C,'SLAB-ROWS'!A1514)</f>
        <v>0</v>
      </c>
      <c r="N1514" s="199" t="s">
        <v>354</v>
      </c>
    </row>
    <row r="1515" spans="1:14" x14ac:dyDescent="0.2">
      <c r="A1515" s="183"/>
      <c r="B1515" s="184"/>
      <c r="C1515" s="184"/>
      <c r="D1515" s="185" t="str">
        <f t="shared" si="136"/>
        <v>****</v>
      </c>
      <c r="E1515" s="185">
        <f t="shared" si="137"/>
        <v>0</v>
      </c>
      <c r="F1515" s="185"/>
      <c r="G1515" s="185">
        <f t="shared" si="138"/>
        <v>0</v>
      </c>
      <c r="H1515" s="186">
        <f t="shared" si="139"/>
        <v>0</v>
      </c>
      <c r="I1515" s="197">
        <f>SUMIFS('SAGE IMPORT'!Y:Y,'SAGE IMPORT'!A:A,'SLAB-ROWS'!G1515,'SAGE IMPORT'!B:B,'SLAB-ROWS'!H1515,'SAGE IMPORT'!C:C,'SLAB-ROWS'!A1515)</f>
        <v>0</v>
      </c>
      <c r="J1515" s="198">
        <f>SUMIFS('SAGE IMPORT'!K:K,'SAGE IMPORT'!A:A,'SLAB-ROWS'!G1515,'SAGE IMPORT'!B:B,'SLAB-ROWS'!H1515,'SAGE IMPORT'!C:C,'SLAB-ROWS'!A1515)</f>
        <v>0</v>
      </c>
      <c r="K1515" s="199">
        <f>SUMIFS('SAGE IMPORT'!Q:Q,'SAGE IMPORT'!A:A,'SLAB-ROWS'!G1515,'SAGE IMPORT'!B:B,'SLAB-ROWS'!H1515,'SAGE IMPORT'!C:C,'SLAB-ROWS'!A1515)</f>
        <v>0</v>
      </c>
      <c r="L1515" s="199"/>
      <c r="M1515" s="205">
        <f>SUMIFS('SAGE IMPORT'!E:E,'SAGE IMPORT'!A:A,'SLAB-ROWS'!G1515,'SAGE IMPORT'!B:B,'SLAB-ROWS'!H1515,'SAGE IMPORT'!C:C,'SLAB-ROWS'!A1515)</f>
        <v>0</v>
      </c>
      <c r="N1515" s="199"/>
    </row>
    <row r="1516" spans="1:14" x14ac:dyDescent="0.2">
      <c r="A1516" s="183" t="s">
        <v>24</v>
      </c>
      <c r="B1516" s="184" t="s">
        <v>68</v>
      </c>
      <c r="C1516" s="184"/>
      <c r="D1516" s="185" t="str">
        <f t="shared" si="136"/>
        <v>****</v>
      </c>
      <c r="E1516" s="185">
        <f t="shared" si="137"/>
        <v>0</v>
      </c>
      <c r="F1516" s="185"/>
      <c r="G1516" s="185">
        <f t="shared" si="138"/>
        <v>0</v>
      </c>
      <c r="H1516" s="186">
        <f t="shared" si="139"/>
        <v>0</v>
      </c>
      <c r="I1516" s="197">
        <f>SUMIFS('SAGE IMPORT'!Y:Y,'SAGE IMPORT'!A:A,'SLAB-ROWS'!G1516,'SAGE IMPORT'!B:B,'SLAB-ROWS'!H1516,'SAGE IMPORT'!C:C,'SLAB-ROWS'!A1516)</f>
        <v>0</v>
      </c>
      <c r="J1516" s="198">
        <f>SUMIFS('SAGE IMPORT'!K:K,'SAGE IMPORT'!A:A,'SLAB-ROWS'!G1516,'SAGE IMPORT'!B:B,'SLAB-ROWS'!H1516,'SAGE IMPORT'!C:C,'SLAB-ROWS'!A1516)</f>
        <v>0</v>
      </c>
      <c r="K1516" s="199">
        <f>SUMIFS('SAGE IMPORT'!Q:Q,'SAGE IMPORT'!A:A,'SLAB-ROWS'!G1516,'SAGE IMPORT'!B:B,'SLAB-ROWS'!H1516,'SAGE IMPORT'!C:C,'SLAB-ROWS'!A1516)</f>
        <v>0</v>
      </c>
      <c r="L1516" s="199" t="s">
        <v>392</v>
      </c>
      <c r="M1516" s="205">
        <f>SUMIFS('SAGE IMPORT'!E:E,'SAGE IMPORT'!A:A,'SLAB-ROWS'!G1516,'SAGE IMPORT'!B:B,'SLAB-ROWS'!H1516,'SAGE IMPORT'!C:C,'SLAB-ROWS'!A1516)</f>
        <v>0</v>
      </c>
      <c r="N1516" s="199" t="s">
        <v>392</v>
      </c>
    </row>
    <row r="1517" spans="1:14" x14ac:dyDescent="0.2">
      <c r="A1517" s="183" t="s">
        <v>93</v>
      </c>
      <c r="B1517" s="184" t="s">
        <v>86</v>
      </c>
      <c r="C1517" s="184"/>
      <c r="D1517" s="185" t="str">
        <f t="shared" si="136"/>
        <v>****</v>
      </c>
      <c r="E1517" s="185">
        <f t="shared" si="137"/>
        <v>0</v>
      </c>
      <c r="F1517" s="185"/>
      <c r="G1517" s="185">
        <f t="shared" si="138"/>
        <v>0</v>
      </c>
      <c r="H1517" s="186">
        <f t="shared" si="139"/>
        <v>0</v>
      </c>
      <c r="I1517" s="197">
        <f>SUMIFS('SAGE IMPORT'!Y:Y,'SAGE IMPORT'!A:A,'SLAB-ROWS'!G1517,'SAGE IMPORT'!B:B,'SLAB-ROWS'!H1517,'SAGE IMPORT'!C:C,'SLAB-ROWS'!A1517)</f>
        <v>0</v>
      </c>
      <c r="J1517" s="198">
        <f>SUMIFS('SAGE IMPORT'!K:K,'SAGE IMPORT'!A:A,'SLAB-ROWS'!G1517,'SAGE IMPORT'!B:B,'SLAB-ROWS'!H1517,'SAGE IMPORT'!C:C,'SLAB-ROWS'!A1517)</f>
        <v>0</v>
      </c>
      <c r="K1517" s="199">
        <f>SUMIFS('SAGE IMPORT'!Q:Q,'SAGE IMPORT'!A:A,'SLAB-ROWS'!G1517,'SAGE IMPORT'!B:B,'SLAB-ROWS'!H1517,'SAGE IMPORT'!C:C,'SLAB-ROWS'!A1517)</f>
        <v>0</v>
      </c>
      <c r="L1517" s="199" t="s">
        <v>392</v>
      </c>
      <c r="M1517" s="205">
        <f>SUMIFS('SAGE IMPORT'!E:E,'SAGE IMPORT'!A:A,'SLAB-ROWS'!G1517,'SAGE IMPORT'!B:B,'SLAB-ROWS'!H1517,'SAGE IMPORT'!C:C,'SLAB-ROWS'!A1517)</f>
        <v>0</v>
      </c>
      <c r="N1517" s="199" t="s">
        <v>392</v>
      </c>
    </row>
    <row r="1518" spans="1:14" x14ac:dyDescent="0.2">
      <c r="A1518" s="183" t="s">
        <v>94</v>
      </c>
      <c r="B1518" s="184" t="s">
        <v>87</v>
      </c>
      <c r="C1518" s="184"/>
      <c r="D1518" s="185" t="str">
        <f t="shared" si="136"/>
        <v>****</v>
      </c>
      <c r="E1518" s="185">
        <f t="shared" si="137"/>
        <v>0</v>
      </c>
      <c r="F1518" s="185"/>
      <c r="G1518" s="185">
        <f t="shared" si="138"/>
        <v>0</v>
      </c>
      <c r="H1518" s="186">
        <f t="shared" si="139"/>
        <v>0</v>
      </c>
      <c r="I1518" s="197">
        <f>SUMIFS('SAGE IMPORT'!Y:Y,'SAGE IMPORT'!A:A,'SLAB-ROWS'!G1518,'SAGE IMPORT'!B:B,'SLAB-ROWS'!H1518,'SAGE IMPORT'!C:C,'SLAB-ROWS'!A1518)</f>
        <v>0</v>
      </c>
      <c r="J1518" s="198">
        <f>SUMIFS('SAGE IMPORT'!K:K,'SAGE IMPORT'!A:A,'SLAB-ROWS'!G1518,'SAGE IMPORT'!B:B,'SLAB-ROWS'!H1518,'SAGE IMPORT'!C:C,'SLAB-ROWS'!A1518)</f>
        <v>0</v>
      </c>
      <c r="K1518" s="199">
        <f>SUMIFS('SAGE IMPORT'!Q:Q,'SAGE IMPORT'!A:A,'SLAB-ROWS'!G1518,'SAGE IMPORT'!B:B,'SLAB-ROWS'!H1518,'SAGE IMPORT'!C:C,'SLAB-ROWS'!A1518)</f>
        <v>0</v>
      </c>
      <c r="L1518" s="199" t="s">
        <v>392</v>
      </c>
      <c r="M1518" s="205">
        <f>SUMIFS('SAGE IMPORT'!E:E,'SAGE IMPORT'!A:A,'SLAB-ROWS'!G1518,'SAGE IMPORT'!B:B,'SLAB-ROWS'!H1518,'SAGE IMPORT'!C:C,'SLAB-ROWS'!A1518)</f>
        <v>0</v>
      </c>
      <c r="N1518" s="199" t="s">
        <v>392</v>
      </c>
    </row>
    <row r="1519" spans="1:14" x14ac:dyDescent="0.2">
      <c r="A1519" s="183" t="s">
        <v>95</v>
      </c>
      <c r="B1519" s="184" t="s">
        <v>88</v>
      </c>
      <c r="C1519" s="184"/>
      <c r="D1519" s="185" t="str">
        <f t="shared" si="136"/>
        <v>****</v>
      </c>
      <c r="E1519" s="185">
        <f t="shared" si="137"/>
        <v>0</v>
      </c>
      <c r="F1519" s="185"/>
      <c r="G1519" s="185">
        <f t="shared" si="138"/>
        <v>0</v>
      </c>
      <c r="H1519" s="186">
        <f t="shared" si="139"/>
        <v>0</v>
      </c>
      <c r="I1519" s="197">
        <f>SUMIFS('SAGE IMPORT'!Y:Y,'SAGE IMPORT'!A:A,'SLAB-ROWS'!G1519,'SAGE IMPORT'!B:B,'SLAB-ROWS'!H1519,'SAGE IMPORT'!C:C,'SLAB-ROWS'!A1519)</f>
        <v>0</v>
      </c>
      <c r="J1519" s="198">
        <f>SUMIFS('SAGE IMPORT'!K:K,'SAGE IMPORT'!A:A,'SLAB-ROWS'!G1519,'SAGE IMPORT'!B:B,'SLAB-ROWS'!H1519,'SAGE IMPORT'!C:C,'SLAB-ROWS'!A1519)</f>
        <v>0</v>
      </c>
      <c r="K1519" s="199">
        <f>SUMIFS('SAGE IMPORT'!Q:Q,'SAGE IMPORT'!A:A,'SLAB-ROWS'!G1519,'SAGE IMPORT'!B:B,'SLAB-ROWS'!H1519,'SAGE IMPORT'!C:C,'SLAB-ROWS'!A1519)</f>
        <v>0</v>
      </c>
      <c r="L1519" s="199" t="s">
        <v>393</v>
      </c>
      <c r="M1519" s="205">
        <f>SUMIFS('SAGE IMPORT'!E:E,'SAGE IMPORT'!A:A,'SLAB-ROWS'!G1519,'SAGE IMPORT'!B:B,'SLAB-ROWS'!H1519,'SAGE IMPORT'!C:C,'SLAB-ROWS'!A1519)</f>
        <v>0</v>
      </c>
      <c r="N1519" s="199" t="s">
        <v>393</v>
      </c>
    </row>
    <row r="1520" spans="1:14" x14ac:dyDescent="0.2">
      <c r="A1520" s="183" t="s">
        <v>96</v>
      </c>
      <c r="B1520" s="184" t="s">
        <v>89</v>
      </c>
      <c r="C1520" s="184"/>
      <c r="D1520" s="185" t="str">
        <f t="shared" si="136"/>
        <v>****</v>
      </c>
      <c r="E1520" s="185">
        <f t="shared" si="137"/>
        <v>0</v>
      </c>
      <c r="F1520" s="185"/>
      <c r="G1520" s="185">
        <f t="shared" si="138"/>
        <v>0</v>
      </c>
      <c r="H1520" s="186">
        <f t="shared" si="139"/>
        <v>0</v>
      </c>
      <c r="I1520" s="197">
        <f>SUMIFS('SAGE IMPORT'!Y:Y,'SAGE IMPORT'!A:A,'SLAB-ROWS'!G1520,'SAGE IMPORT'!B:B,'SLAB-ROWS'!H1520,'SAGE IMPORT'!C:C,'SLAB-ROWS'!A1520)</f>
        <v>0</v>
      </c>
      <c r="J1520" s="198">
        <f>SUMIFS('SAGE IMPORT'!K:K,'SAGE IMPORT'!A:A,'SLAB-ROWS'!G1520,'SAGE IMPORT'!B:B,'SLAB-ROWS'!H1520,'SAGE IMPORT'!C:C,'SLAB-ROWS'!A1520)</f>
        <v>0</v>
      </c>
      <c r="K1520" s="199">
        <f>SUMIFS('SAGE IMPORT'!Q:Q,'SAGE IMPORT'!A:A,'SLAB-ROWS'!G1520,'SAGE IMPORT'!B:B,'SLAB-ROWS'!H1520,'SAGE IMPORT'!C:C,'SLAB-ROWS'!A1520)</f>
        <v>0</v>
      </c>
      <c r="L1520" s="199" t="s">
        <v>396</v>
      </c>
      <c r="M1520" s="205">
        <f>SUMIFS('SAGE IMPORT'!E:E,'SAGE IMPORT'!A:A,'SLAB-ROWS'!G1520,'SAGE IMPORT'!B:B,'SLAB-ROWS'!H1520,'SAGE IMPORT'!C:C,'SLAB-ROWS'!A1520)</f>
        <v>0</v>
      </c>
      <c r="N1520" s="199" t="s">
        <v>396</v>
      </c>
    </row>
    <row r="1521" spans="1:14" x14ac:dyDescent="0.2">
      <c r="A1521" s="183" t="s">
        <v>97</v>
      </c>
      <c r="B1521" s="184" t="s">
        <v>90</v>
      </c>
      <c r="C1521" s="184"/>
      <c r="D1521" s="185" t="str">
        <f t="shared" si="136"/>
        <v>****</v>
      </c>
      <c r="E1521" s="185">
        <f t="shared" si="137"/>
        <v>0</v>
      </c>
      <c r="F1521" s="185"/>
      <c r="G1521" s="185">
        <f t="shared" si="138"/>
        <v>0</v>
      </c>
      <c r="H1521" s="186">
        <f t="shared" si="139"/>
        <v>0</v>
      </c>
      <c r="I1521" s="197">
        <f>SUMIFS('SAGE IMPORT'!Y:Y,'SAGE IMPORT'!A:A,'SLAB-ROWS'!G1521,'SAGE IMPORT'!B:B,'SLAB-ROWS'!H1521,'SAGE IMPORT'!C:C,'SLAB-ROWS'!A1521)</f>
        <v>0</v>
      </c>
      <c r="J1521" s="198">
        <f>SUMIFS('SAGE IMPORT'!K:K,'SAGE IMPORT'!A:A,'SLAB-ROWS'!G1521,'SAGE IMPORT'!B:B,'SLAB-ROWS'!H1521,'SAGE IMPORT'!C:C,'SLAB-ROWS'!A1521)</f>
        <v>0</v>
      </c>
      <c r="K1521" s="199">
        <f>SUMIFS('SAGE IMPORT'!Q:Q,'SAGE IMPORT'!A:A,'SLAB-ROWS'!G1521,'SAGE IMPORT'!B:B,'SLAB-ROWS'!H1521,'SAGE IMPORT'!C:C,'SLAB-ROWS'!A1521)</f>
        <v>0</v>
      </c>
      <c r="L1521" s="199" t="s">
        <v>396</v>
      </c>
      <c r="M1521" s="205">
        <f>SUMIFS('SAGE IMPORT'!E:E,'SAGE IMPORT'!A:A,'SLAB-ROWS'!G1521,'SAGE IMPORT'!B:B,'SLAB-ROWS'!H1521,'SAGE IMPORT'!C:C,'SLAB-ROWS'!A1521)</f>
        <v>0</v>
      </c>
      <c r="N1521" s="199" t="s">
        <v>396</v>
      </c>
    </row>
    <row r="1522" spans="1:14" x14ac:dyDescent="0.2">
      <c r="A1522" s="183" t="s">
        <v>98</v>
      </c>
      <c r="B1522" s="184" t="s">
        <v>91</v>
      </c>
      <c r="C1522" s="184"/>
      <c r="D1522" s="185" t="str">
        <f t="shared" si="136"/>
        <v>****</v>
      </c>
      <c r="E1522" s="185">
        <f t="shared" si="137"/>
        <v>0</v>
      </c>
      <c r="F1522" s="185"/>
      <c r="G1522" s="185">
        <f t="shared" si="138"/>
        <v>0</v>
      </c>
      <c r="H1522" s="186">
        <f t="shared" si="139"/>
        <v>0</v>
      </c>
      <c r="I1522" s="197">
        <f>SUMIFS('SAGE IMPORT'!Y:Y,'SAGE IMPORT'!A:A,'SLAB-ROWS'!G1522,'SAGE IMPORT'!B:B,'SLAB-ROWS'!H1522,'SAGE IMPORT'!C:C,'SLAB-ROWS'!A1522)</f>
        <v>0</v>
      </c>
      <c r="J1522" s="198">
        <f>SUMIFS('SAGE IMPORT'!K:K,'SAGE IMPORT'!A:A,'SLAB-ROWS'!G1522,'SAGE IMPORT'!B:B,'SLAB-ROWS'!H1522,'SAGE IMPORT'!C:C,'SLAB-ROWS'!A1522)</f>
        <v>0</v>
      </c>
      <c r="K1522" s="199">
        <f>SUMIFS('SAGE IMPORT'!Q:Q,'SAGE IMPORT'!A:A,'SLAB-ROWS'!G1522,'SAGE IMPORT'!B:B,'SLAB-ROWS'!H1522,'SAGE IMPORT'!C:C,'SLAB-ROWS'!A1522)</f>
        <v>0</v>
      </c>
      <c r="L1522" s="199" t="s">
        <v>393</v>
      </c>
      <c r="M1522" s="205">
        <f>SUMIFS('SAGE IMPORT'!E:E,'SAGE IMPORT'!A:A,'SLAB-ROWS'!G1522,'SAGE IMPORT'!B:B,'SLAB-ROWS'!H1522,'SAGE IMPORT'!C:C,'SLAB-ROWS'!A1522)</f>
        <v>0</v>
      </c>
      <c r="N1522" s="199" t="s">
        <v>393</v>
      </c>
    </row>
    <row r="1523" spans="1:14" x14ac:dyDescent="0.2">
      <c r="A1523" s="183" t="s">
        <v>99</v>
      </c>
      <c r="B1523" s="184" t="s">
        <v>92</v>
      </c>
      <c r="C1523" s="184"/>
      <c r="D1523" s="185" t="str">
        <f t="shared" si="136"/>
        <v>****</v>
      </c>
      <c r="E1523" s="185">
        <f t="shared" si="137"/>
        <v>0</v>
      </c>
      <c r="F1523" s="185"/>
      <c r="G1523" s="185">
        <f t="shared" si="138"/>
        <v>0</v>
      </c>
      <c r="H1523" s="186">
        <f t="shared" si="139"/>
        <v>0</v>
      </c>
      <c r="I1523" s="197">
        <f>SUMIFS('SAGE IMPORT'!Y:Y,'SAGE IMPORT'!A:A,'SLAB-ROWS'!G1523,'SAGE IMPORT'!B:B,'SLAB-ROWS'!H1523,'SAGE IMPORT'!C:C,'SLAB-ROWS'!A1523)</f>
        <v>0</v>
      </c>
      <c r="J1523" s="198">
        <f>SUMIFS('SAGE IMPORT'!K:K,'SAGE IMPORT'!A:A,'SLAB-ROWS'!G1523,'SAGE IMPORT'!B:B,'SLAB-ROWS'!H1523,'SAGE IMPORT'!C:C,'SLAB-ROWS'!A1523)</f>
        <v>0</v>
      </c>
      <c r="K1523" s="199">
        <f>SUMIFS('SAGE IMPORT'!Q:Q,'SAGE IMPORT'!A:A,'SLAB-ROWS'!G1523,'SAGE IMPORT'!B:B,'SLAB-ROWS'!H1523,'SAGE IMPORT'!C:C,'SLAB-ROWS'!A1523)</f>
        <v>0</v>
      </c>
      <c r="L1523" s="199" t="s">
        <v>393</v>
      </c>
      <c r="M1523" s="205">
        <f>SUMIFS('SAGE IMPORT'!E:E,'SAGE IMPORT'!A:A,'SLAB-ROWS'!G1523,'SAGE IMPORT'!B:B,'SLAB-ROWS'!H1523,'SAGE IMPORT'!C:C,'SLAB-ROWS'!A1523)</f>
        <v>0</v>
      </c>
      <c r="N1523" s="199" t="s">
        <v>393</v>
      </c>
    </row>
    <row r="1524" spans="1:14" x14ac:dyDescent="0.2">
      <c r="A1524" s="183" t="s">
        <v>25</v>
      </c>
      <c r="B1524" s="184" t="s">
        <v>59</v>
      </c>
      <c r="C1524" s="184"/>
      <c r="D1524" s="185" t="str">
        <f t="shared" si="136"/>
        <v>****</v>
      </c>
      <c r="E1524" s="185">
        <f t="shared" si="137"/>
        <v>0</v>
      </c>
      <c r="F1524" s="185"/>
      <c r="G1524" s="185">
        <f t="shared" si="138"/>
        <v>0</v>
      </c>
      <c r="H1524" s="186">
        <f t="shared" si="139"/>
        <v>0</v>
      </c>
      <c r="I1524" s="197">
        <f>SUMIFS('SAGE IMPORT'!Y:Y,'SAGE IMPORT'!A:A,'SLAB-ROWS'!G1524,'SAGE IMPORT'!B:B,'SLAB-ROWS'!H1524,'SAGE IMPORT'!C:C,'SLAB-ROWS'!A1524)</f>
        <v>0</v>
      </c>
      <c r="J1524" s="198">
        <f>SUMIFS('SAGE IMPORT'!K:K,'SAGE IMPORT'!A:A,'SLAB-ROWS'!G1524,'SAGE IMPORT'!B:B,'SLAB-ROWS'!H1524,'SAGE IMPORT'!C:C,'SLAB-ROWS'!A1524)</f>
        <v>0</v>
      </c>
      <c r="K1524" s="199">
        <f>SUMIFS('SAGE IMPORT'!Q:Q,'SAGE IMPORT'!A:A,'SLAB-ROWS'!G1524,'SAGE IMPORT'!B:B,'SLAB-ROWS'!H1524,'SAGE IMPORT'!C:C,'SLAB-ROWS'!A1524)</f>
        <v>0</v>
      </c>
      <c r="L1524" s="199" t="s">
        <v>397</v>
      </c>
      <c r="M1524" s="205">
        <f>SUMIFS('SAGE IMPORT'!E:E,'SAGE IMPORT'!A:A,'SLAB-ROWS'!G1524,'SAGE IMPORT'!B:B,'SLAB-ROWS'!H1524,'SAGE IMPORT'!C:C,'SLAB-ROWS'!A1524)</f>
        <v>0</v>
      </c>
      <c r="N1524" s="199" t="s">
        <v>397</v>
      </c>
    </row>
    <row r="1525" spans="1:14" x14ac:dyDescent="0.2">
      <c r="A1525" s="183" t="s">
        <v>26</v>
      </c>
      <c r="B1525" s="184" t="s">
        <v>60</v>
      </c>
      <c r="C1525" s="184"/>
      <c r="D1525" s="185" t="str">
        <f t="shared" si="136"/>
        <v>****</v>
      </c>
      <c r="E1525" s="185">
        <f t="shared" si="137"/>
        <v>0</v>
      </c>
      <c r="F1525" s="185"/>
      <c r="G1525" s="185">
        <f t="shared" si="138"/>
        <v>0</v>
      </c>
      <c r="H1525" s="186">
        <f t="shared" si="139"/>
        <v>0</v>
      </c>
      <c r="I1525" s="197">
        <f>SUMIFS('SAGE IMPORT'!Y:Y,'SAGE IMPORT'!A:A,'SLAB-ROWS'!G1525,'SAGE IMPORT'!B:B,'SLAB-ROWS'!H1525,'SAGE IMPORT'!C:C,'SLAB-ROWS'!A1525)</f>
        <v>0</v>
      </c>
      <c r="J1525" s="198">
        <f>SUMIFS('SAGE IMPORT'!K:K,'SAGE IMPORT'!A:A,'SLAB-ROWS'!G1525,'SAGE IMPORT'!B:B,'SLAB-ROWS'!H1525,'SAGE IMPORT'!C:C,'SLAB-ROWS'!A1525)</f>
        <v>0</v>
      </c>
      <c r="K1525" s="199">
        <f>SUMIFS('SAGE IMPORT'!Q:Q,'SAGE IMPORT'!A:A,'SLAB-ROWS'!G1525,'SAGE IMPORT'!B:B,'SLAB-ROWS'!H1525,'SAGE IMPORT'!C:C,'SLAB-ROWS'!A1525)</f>
        <v>0</v>
      </c>
      <c r="L1525" s="199" t="s">
        <v>354</v>
      </c>
      <c r="M1525" s="205">
        <f>SUMIFS('SAGE IMPORT'!E:E,'SAGE IMPORT'!A:A,'SLAB-ROWS'!G1525,'SAGE IMPORT'!B:B,'SLAB-ROWS'!H1525,'SAGE IMPORT'!C:C,'SLAB-ROWS'!A1525)</f>
        <v>0</v>
      </c>
      <c r="N1525" s="199" t="s">
        <v>354</v>
      </c>
    </row>
    <row r="1526" spans="1:14" x14ac:dyDescent="0.2">
      <c r="A1526" s="183"/>
      <c r="B1526" s="184"/>
      <c r="C1526" s="184"/>
      <c r="D1526" s="185" t="str">
        <f t="shared" si="136"/>
        <v>****</v>
      </c>
      <c r="E1526" s="185">
        <f t="shared" si="137"/>
        <v>0</v>
      </c>
      <c r="F1526" s="185"/>
      <c r="G1526" s="185">
        <f t="shared" si="138"/>
        <v>0</v>
      </c>
      <c r="H1526" s="186">
        <f t="shared" si="139"/>
        <v>0</v>
      </c>
      <c r="I1526" s="197">
        <f>SUMIFS('SAGE IMPORT'!Y:Y,'SAGE IMPORT'!A:A,'SLAB-ROWS'!G1526,'SAGE IMPORT'!B:B,'SLAB-ROWS'!H1526,'SAGE IMPORT'!C:C,'SLAB-ROWS'!A1526)</f>
        <v>0</v>
      </c>
      <c r="J1526" s="198">
        <f>SUMIFS('SAGE IMPORT'!K:K,'SAGE IMPORT'!A:A,'SLAB-ROWS'!G1526,'SAGE IMPORT'!B:B,'SLAB-ROWS'!H1526,'SAGE IMPORT'!C:C,'SLAB-ROWS'!A1526)</f>
        <v>0</v>
      </c>
      <c r="K1526" s="199">
        <f>SUMIFS('SAGE IMPORT'!Q:Q,'SAGE IMPORT'!A:A,'SLAB-ROWS'!G1526,'SAGE IMPORT'!B:B,'SLAB-ROWS'!H1526,'SAGE IMPORT'!C:C,'SLAB-ROWS'!A1526)</f>
        <v>0</v>
      </c>
      <c r="L1526" s="199"/>
      <c r="M1526" s="205">
        <f>SUMIFS('SAGE IMPORT'!E:E,'SAGE IMPORT'!A:A,'SLAB-ROWS'!G1526,'SAGE IMPORT'!B:B,'SLAB-ROWS'!H1526,'SAGE IMPORT'!C:C,'SLAB-ROWS'!A1526)</f>
        <v>0</v>
      </c>
      <c r="N1526" s="199"/>
    </row>
    <row r="1527" spans="1:14" x14ac:dyDescent="0.2">
      <c r="A1527" s="183" t="s">
        <v>27</v>
      </c>
      <c r="B1527" s="184" t="s">
        <v>28</v>
      </c>
      <c r="C1527" s="184"/>
      <c r="D1527" s="185" t="str">
        <f t="shared" si="136"/>
        <v>****</v>
      </c>
      <c r="E1527" s="185">
        <f t="shared" si="137"/>
        <v>0</v>
      </c>
      <c r="F1527" s="185"/>
      <c r="G1527" s="185">
        <f t="shared" si="138"/>
        <v>0</v>
      </c>
      <c r="H1527" s="186">
        <f t="shared" si="139"/>
        <v>0</v>
      </c>
      <c r="I1527" s="197">
        <f>SUMIFS('SAGE IMPORT'!Y:Y,'SAGE IMPORT'!A:A,'SLAB-ROWS'!G1527,'SAGE IMPORT'!B:B,'SLAB-ROWS'!H1527,'SAGE IMPORT'!C:C,'SLAB-ROWS'!A1527)</f>
        <v>0</v>
      </c>
      <c r="J1527" s="198">
        <f>SUMIFS('SAGE IMPORT'!K:K,'SAGE IMPORT'!A:A,'SLAB-ROWS'!G1527,'SAGE IMPORT'!B:B,'SLAB-ROWS'!H1527,'SAGE IMPORT'!C:C,'SLAB-ROWS'!A1527)</f>
        <v>0</v>
      </c>
      <c r="K1527" s="199">
        <f>SUMIFS('SAGE IMPORT'!Q:Q,'SAGE IMPORT'!A:A,'SLAB-ROWS'!G1527,'SAGE IMPORT'!B:B,'SLAB-ROWS'!H1527,'SAGE IMPORT'!C:C,'SLAB-ROWS'!A1527)</f>
        <v>0</v>
      </c>
      <c r="L1527" s="199" t="s">
        <v>391</v>
      </c>
      <c r="M1527" s="205">
        <f>SUMIFS('SAGE IMPORT'!E:E,'SAGE IMPORT'!A:A,'SLAB-ROWS'!G1527,'SAGE IMPORT'!B:B,'SLAB-ROWS'!H1527,'SAGE IMPORT'!C:C,'SLAB-ROWS'!A1527)</f>
        <v>0</v>
      </c>
      <c r="N1527" s="199" t="s">
        <v>391</v>
      </c>
    </row>
    <row r="1528" spans="1:14" x14ac:dyDescent="0.2">
      <c r="A1528" s="183" t="s">
        <v>111</v>
      </c>
      <c r="B1528" s="184" t="s">
        <v>112</v>
      </c>
      <c r="C1528" s="184"/>
      <c r="D1528" s="185" t="str">
        <f t="shared" si="136"/>
        <v>****</v>
      </c>
      <c r="E1528" s="185">
        <f t="shared" si="137"/>
        <v>0</v>
      </c>
      <c r="F1528" s="185"/>
      <c r="G1528" s="185">
        <f t="shared" si="138"/>
        <v>0</v>
      </c>
      <c r="H1528" s="186">
        <f t="shared" si="139"/>
        <v>0</v>
      </c>
      <c r="I1528" s="197">
        <f>SUMIFS('SAGE IMPORT'!Y:Y,'SAGE IMPORT'!A:A,'SLAB-ROWS'!G1528,'SAGE IMPORT'!B:B,'SLAB-ROWS'!H1528,'SAGE IMPORT'!C:C,'SLAB-ROWS'!A1528)</f>
        <v>0</v>
      </c>
      <c r="J1528" s="198">
        <f>SUMIFS('SAGE IMPORT'!K:K,'SAGE IMPORT'!A:A,'SLAB-ROWS'!G1528,'SAGE IMPORT'!B:B,'SLAB-ROWS'!H1528,'SAGE IMPORT'!C:C,'SLAB-ROWS'!A1528)</f>
        <v>0</v>
      </c>
      <c r="K1528" s="199">
        <f>SUMIFS('SAGE IMPORT'!Q:Q,'SAGE IMPORT'!A:A,'SLAB-ROWS'!G1528,'SAGE IMPORT'!B:B,'SLAB-ROWS'!H1528,'SAGE IMPORT'!C:C,'SLAB-ROWS'!A1528)</f>
        <v>0</v>
      </c>
      <c r="L1528" s="199" t="s">
        <v>393</v>
      </c>
      <c r="M1528" s="205">
        <f>SUMIFS('SAGE IMPORT'!E:E,'SAGE IMPORT'!A:A,'SLAB-ROWS'!G1528,'SAGE IMPORT'!B:B,'SLAB-ROWS'!H1528,'SAGE IMPORT'!C:C,'SLAB-ROWS'!A1528)</f>
        <v>0</v>
      </c>
      <c r="N1528" s="199" t="s">
        <v>393</v>
      </c>
    </row>
    <row r="1529" spans="1:14" x14ac:dyDescent="0.2">
      <c r="A1529" s="183" t="s">
        <v>29</v>
      </c>
      <c r="B1529" s="184" t="s">
        <v>30</v>
      </c>
      <c r="C1529" s="184"/>
      <c r="D1529" s="185" t="str">
        <f t="shared" si="136"/>
        <v>****</v>
      </c>
      <c r="E1529" s="185">
        <f t="shared" si="137"/>
        <v>0</v>
      </c>
      <c r="F1529" s="185"/>
      <c r="G1529" s="185">
        <f t="shared" si="138"/>
        <v>0</v>
      </c>
      <c r="H1529" s="186">
        <f t="shared" si="139"/>
        <v>0</v>
      </c>
      <c r="I1529" s="197">
        <f>SUMIFS('SAGE IMPORT'!Y:Y,'SAGE IMPORT'!A:A,'SLAB-ROWS'!G1529,'SAGE IMPORT'!B:B,'SLAB-ROWS'!H1529,'SAGE IMPORT'!C:C,'SLAB-ROWS'!A1529)</f>
        <v>0</v>
      </c>
      <c r="J1529" s="198">
        <f>SUMIFS('SAGE IMPORT'!K:K,'SAGE IMPORT'!A:A,'SLAB-ROWS'!G1529,'SAGE IMPORT'!B:B,'SLAB-ROWS'!H1529,'SAGE IMPORT'!C:C,'SLAB-ROWS'!A1529)</f>
        <v>0</v>
      </c>
      <c r="K1529" s="199">
        <f>SUMIFS('SAGE IMPORT'!Q:Q,'SAGE IMPORT'!A:A,'SLAB-ROWS'!G1529,'SAGE IMPORT'!B:B,'SLAB-ROWS'!H1529,'SAGE IMPORT'!C:C,'SLAB-ROWS'!A1529)</f>
        <v>0</v>
      </c>
      <c r="L1529" s="199" t="s">
        <v>391</v>
      </c>
      <c r="M1529" s="205">
        <f>SUMIFS('SAGE IMPORT'!E:E,'SAGE IMPORT'!A:A,'SLAB-ROWS'!G1529,'SAGE IMPORT'!B:B,'SLAB-ROWS'!H1529,'SAGE IMPORT'!C:C,'SLAB-ROWS'!A1529)</f>
        <v>0</v>
      </c>
      <c r="N1529" s="199" t="s">
        <v>391</v>
      </c>
    </row>
    <row r="1530" spans="1:14" x14ac:dyDescent="0.2">
      <c r="A1530" s="183" t="s">
        <v>31</v>
      </c>
      <c r="B1530" s="184" t="s">
        <v>61</v>
      </c>
      <c r="C1530" s="184"/>
      <c r="D1530" s="185" t="str">
        <f t="shared" si="136"/>
        <v>****</v>
      </c>
      <c r="E1530" s="185">
        <f t="shared" si="137"/>
        <v>0</v>
      </c>
      <c r="F1530" s="185"/>
      <c r="G1530" s="185">
        <f t="shared" si="138"/>
        <v>0</v>
      </c>
      <c r="H1530" s="186">
        <f t="shared" si="139"/>
        <v>0</v>
      </c>
      <c r="I1530" s="197">
        <f>SUMIFS('SAGE IMPORT'!Y:Y,'SAGE IMPORT'!A:A,'SLAB-ROWS'!G1530,'SAGE IMPORT'!B:B,'SLAB-ROWS'!H1530,'SAGE IMPORT'!C:C,'SLAB-ROWS'!A1530)</f>
        <v>0</v>
      </c>
      <c r="J1530" s="198">
        <f>SUMIFS('SAGE IMPORT'!K:K,'SAGE IMPORT'!A:A,'SLAB-ROWS'!G1530,'SAGE IMPORT'!B:B,'SLAB-ROWS'!H1530,'SAGE IMPORT'!C:C,'SLAB-ROWS'!A1530)</f>
        <v>0</v>
      </c>
      <c r="K1530" s="199">
        <f>SUMIFS('SAGE IMPORT'!Q:Q,'SAGE IMPORT'!A:A,'SLAB-ROWS'!G1530,'SAGE IMPORT'!B:B,'SLAB-ROWS'!H1530,'SAGE IMPORT'!C:C,'SLAB-ROWS'!A1530)</f>
        <v>0</v>
      </c>
      <c r="L1530" s="199" t="s">
        <v>354</v>
      </c>
      <c r="M1530" s="205">
        <f>SUMIFS('SAGE IMPORT'!E:E,'SAGE IMPORT'!A:A,'SLAB-ROWS'!G1530,'SAGE IMPORT'!B:B,'SLAB-ROWS'!H1530,'SAGE IMPORT'!C:C,'SLAB-ROWS'!A1530)</f>
        <v>0</v>
      </c>
      <c r="N1530" s="199" t="s">
        <v>354</v>
      </c>
    </row>
    <row r="1531" spans="1:14" x14ac:dyDescent="0.2">
      <c r="A1531" s="183" t="s">
        <v>34</v>
      </c>
      <c r="B1531" s="184" t="s">
        <v>35</v>
      </c>
      <c r="C1531" s="184"/>
      <c r="D1531" s="185" t="str">
        <f t="shared" si="136"/>
        <v>****</v>
      </c>
      <c r="E1531" s="185">
        <f t="shared" si="137"/>
        <v>0</v>
      </c>
      <c r="F1531" s="185"/>
      <c r="G1531" s="185">
        <f t="shared" si="138"/>
        <v>0</v>
      </c>
      <c r="H1531" s="186">
        <f t="shared" si="139"/>
        <v>0</v>
      </c>
      <c r="I1531" s="197">
        <f>SUMIFS('SAGE IMPORT'!Y:Y,'SAGE IMPORT'!A:A,'SLAB-ROWS'!G1531,'SAGE IMPORT'!B:B,'SLAB-ROWS'!H1531,'SAGE IMPORT'!C:C,'SLAB-ROWS'!A1531)</f>
        <v>0</v>
      </c>
      <c r="J1531" s="198">
        <f>SUMIFS('SAGE IMPORT'!K:K,'SAGE IMPORT'!A:A,'SLAB-ROWS'!G1531,'SAGE IMPORT'!B:B,'SLAB-ROWS'!H1531,'SAGE IMPORT'!C:C,'SLAB-ROWS'!A1531)</f>
        <v>0</v>
      </c>
      <c r="K1531" s="199">
        <f>SUMIFS('SAGE IMPORT'!Q:Q,'SAGE IMPORT'!A:A,'SLAB-ROWS'!G1531,'SAGE IMPORT'!B:B,'SLAB-ROWS'!H1531,'SAGE IMPORT'!C:C,'SLAB-ROWS'!A1531)</f>
        <v>0</v>
      </c>
      <c r="L1531" s="199" t="s">
        <v>354</v>
      </c>
      <c r="M1531" s="205">
        <f>SUMIFS('SAGE IMPORT'!E:E,'SAGE IMPORT'!A:A,'SLAB-ROWS'!G1531,'SAGE IMPORT'!B:B,'SLAB-ROWS'!H1531,'SAGE IMPORT'!C:C,'SLAB-ROWS'!A1531)</f>
        <v>0</v>
      </c>
      <c r="N1531" s="199" t="s">
        <v>354</v>
      </c>
    </row>
    <row r="1532" spans="1:14" x14ac:dyDescent="0.2">
      <c r="A1532" s="183" t="s">
        <v>36</v>
      </c>
      <c r="B1532" s="184" t="s">
        <v>113</v>
      </c>
      <c r="C1532" s="184"/>
      <c r="D1532" s="185" t="str">
        <f t="shared" si="136"/>
        <v>****</v>
      </c>
      <c r="E1532" s="185">
        <f t="shared" si="137"/>
        <v>0</v>
      </c>
      <c r="F1532" s="185"/>
      <c r="G1532" s="185">
        <f t="shared" si="138"/>
        <v>0</v>
      </c>
      <c r="H1532" s="186">
        <f t="shared" si="139"/>
        <v>0</v>
      </c>
      <c r="I1532" s="197">
        <f>SUMIFS('SAGE IMPORT'!Y:Y,'SAGE IMPORT'!A:A,'SLAB-ROWS'!G1532,'SAGE IMPORT'!B:B,'SLAB-ROWS'!H1532,'SAGE IMPORT'!C:C,'SLAB-ROWS'!A1532)</f>
        <v>0</v>
      </c>
      <c r="J1532" s="198">
        <f>SUMIFS('SAGE IMPORT'!K:K,'SAGE IMPORT'!A:A,'SLAB-ROWS'!G1532,'SAGE IMPORT'!B:B,'SLAB-ROWS'!H1532,'SAGE IMPORT'!C:C,'SLAB-ROWS'!A1532)</f>
        <v>0</v>
      </c>
      <c r="K1532" s="199">
        <f>SUMIFS('SAGE IMPORT'!Q:Q,'SAGE IMPORT'!A:A,'SLAB-ROWS'!G1532,'SAGE IMPORT'!B:B,'SLAB-ROWS'!H1532,'SAGE IMPORT'!C:C,'SLAB-ROWS'!A1532)</f>
        <v>0</v>
      </c>
      <c r="L1532" s="199" t="s">
        <v>393</v>
      </c>
      <c r="M1532" s="205">
        <f>SUMIFS('SAGE IMPORT'!E:E,'SAGE IMPORT'!A:A,'SLAB-ROWS'!G1532,'SAGE IMPORT'!B:B,'SLAB-ROWS'!H1532,'SAGE IMPORT'!C:C,'SLAB-ROWS'!A1532)</f>
        <v>0</v>
      </c>
      <c r="N1532" s="199" t="s">
        <v>393</v>
      </c>
    </row>
    <row r="1533" spans="1:14" x14ac:dyDescent="0.2">
      <c r="A1533" s="183" t="s">
        <v>57</v>
      </c>
      <c r="B1533" s="184" t="s">
        <v>71</v>
      </c>
      <c r="C1533" s="184"/>
      <c r="D1533" s="185" t="str">
        <f t="shared" si="136"/>
        <v>****</v>
      </c>
      <c r="E1533" s="185">
        <f t="shared" si="137"/>
        <v>0</v>
      </c>
      <c r="F1533" s="185"/>
      <c r="G1533" s="185">
        <f t="shared" si="138"/>
        <v>0</v>
      </c>
      <c r="H1533" s="186">
        <f t="shared" si="139"/>
        <v>0</v>
      </c>
      <c r="I1533" s="197">
        <f>SUMIFS('SAGE IMPORT'!Y:Y,'SAGE IMPORT'!A:A,'SLAB-ROWS'!G1533,'SAGE IMPORT'!B:B,'SLAB-ROWS'!H1533,'SAGE IMPORT'!C:C,'SLAB-ROWS'!A1533)</f>
        <v>0</v>
      </c>
      <c r="J1533" s="198">
        <f>SUMIFS('SAGE IMPORT'!K:K,'SAGE IMPORT'!A:A,'SLAB-ROWS'!G1533,'SAGE IMPORT'!B:B,'SLAB-ROWS'!H1533,'SAGE IMPORT'!C:C,'SLAB-ROWS'!A1533)</f>
        <v>0</v>
      </c>
      <c r="K1533" s="199">
        <f>SUMIFS('SAGE IMPORT'!Q:Q,'SAGE IMPORT'!A:A,'SLAB-ROWS'!G1533,'SAGE IMPORT'!B:B,'SLAB-ROWS'!H1533,'SAGE IMPORT'!C:C,'SLAB-ROWS'!A1533)</f>
        <v>0</v>
      </c>
      <c r="L1533" s="199" t="s">
        <v>397</v>
      </c>
      <c r="M1533" s="205">
        <f>SUMIFS('SAGE IMPORT'!E:E,'SAGE IMPORT'!A:A,'SLAB-ROWS'!G1533,'SAGE IMPORT'!B:B,'SLAB-ROWS'!H1533,'SAGE IMPORT'!C:C,'SLAB-ROWS'!A1533)</f>
        <v>0</v>
      </c>
      <c r="N1533" s="199" t="s">
        <v>397</v>
      </c>
    </row>
    <row r="1534" spans="1:14" x14ac:dyDescent="0.2">
      <c r="A1534" s="183" t="s">
        <v>32</v>
      </c>
      <c r="B1534" s="184" t="s">
        <v>62</v>
      </c>
      <c r="C1534" s="184"/>
      <c r="D1534" s="185" t="str">
        <f t="shared" si="136"/>
        <v>****</v>
      </c>
      <c r="E1534" s="185">
        <f t="shared" si="137"/>
        <v>0</v>
      </c>
      <c r="F1534" s="185"/>
      <c r="G1534" s="185">
        <f t="shared" si="138"/>
        <v>0</v>
      </c>
      <c r="H1534" s="186">
        <f t="shared" si="139"/>
        <v>0</v>
      </c>
      <c r="I1534" s="197">
        <f>SUMIFS('SAGE IMPORT'!Y:Y,'SAGE IMPORT'!A:A,'SLAB-ROWS'!G1534,'SAGE IMPORT'!B:B,'SLAB-ROWS'!H1534,'SAGE IMPORT'!C:C,'SLAB-ROWS'!A1534)</f>
        <v>0</v>
      </c>
      <c r="J1534" s="198">
        <f>SUMIFS('SAGE IMPORT'!K:K,'SAGE IMPORT'!A:A,'SLAB-ROWS'!G1534,'SAGE IMPORT'!B:B,'SLAB-ROWS'!H1534,'SAGE IMPORT'!C:C,'SLAB-ROWS'!A1534)</f>
        <v>0</v>
      </c>
      <c r="K1534" s="199">
        <f>SUMIFS('SAGE IMPORT'!Q:Q,'SAGE IMPORT'!A:A,'SLAB-ROWS'!G1534,'SAGE IMPORT'!B:B,'SLAB-ROWS'!H1534,'SAGE IMPORT'!C:C,'SLAB-ROWS'!A1534)</f>
        <v>0</v>
      </c>
      <c r="L1534" s="199" t="s">
        <v>397</v>
      </c>
      <c r="M1534" s="205">
        <f>SUMIFS('SAGE IMPORT'!E:E,'SAGE IMPORT'!A:A,'SLAB-ROWS'!G1534,'SAGE IMPORT'!B:B,'SLAB-ROWS'!H1534,'SAGE IMPORT'!C:C,'SLAB-ROWS'!A1534)</f>
        <v>0</v>
      </c>
      <c r="N1534" s="199" t="s">
        <v>397</v>
      </c>
    </row>
    <row r="1535" spans="1:14" x14ac:dyDescent="0.2">
      <c r="A1535" s="183" t="s">
        <v>33</v>
      </c>
      <c r="B1535" s="184" t="s">
        <v>63</v>
      </c>
      <c r="C1535" s="184"/>
      <c r="D1535" s="185" t="str">
        <f t="shared" si="136"/>
        <v>****</v>
      </c>
      <c r="E1535" s="185">
        <f t="shared" si="137"/>
        <v>0</v>
      </c>
      <c r="F1535" s="185"/>
      <c r="G1535" s="185">
        <f t="shared" si="138"/>
        <v>0</v>
      </c>
      <c r="H1535" s="186">
        <f t="shared" si="139"/>
        <v>0</v>
      </c>
      <c r="I1535" s="197">
        <f>SUMIFS('SAGE IMPORT'!Y:Y,'SAGE IMPORT'!A:A,'SLAB-ROWS'!G1535,'SAGE IMPORT'!B:B,'SLAB-ROWS'!H1535,'SAGE IMPORT'!C:C,'SLAB-ROWS'!A1535)</f>
        <v>0</v>
      </c>
      <c r="J1535" s="198">
        <f>SUMIFS('SAGE IMPORT'!K:K,'SAGE IMPORT'!A:A,'SLAB-ROWS'!G1535,'SAGE IMPORT'!B:B,'SLAB-ROWS'!H1535,'SAGE IMPORT'!C:C,'SLAB-ROWS'!A1535)</f>
        <v>0</v>
      </c>
      <c r="K1535" s="199">
        <f>SUMIFS('SAGE IMPORT'!Q:Q,'SAGE IMPORT'!A:A,'SLAB-ROWS'!G1535,'SAGE IMPORT'!B:B,'SLAB-ROWS'!H1535,'SAGE IMPORT'!C:C,'SLAB-ROWS'!A1535)</f>
        <v>0</v>
      </c>
      <c r="L1535" s="199" t="s">
        <v>397</v>
      </c>
      <c r="M1535" s="205">
        <f>SUMIFS('SAGE IMPORT'!E:E,'SAGE IMPORT'!A:A,'SLAB-ROWS'!G1535,'SAGE IMPORT'!B:B,'SLAB-ROWS'!H1535,'SAGE IMPORT'!C:C,'SLAB-ROWS'!A1535)</f>
        <v>0</v>
      </c>
      <c r="N1535" s="199" t="s">
        <v>397</v>
      </c>
    </row>
    <row r="1536" spans="1:14" x14ac:dyDescent="0.2">
      <c r="A1536" s="183" t="s">
        <v>73</v>
      </c>
      <c r="B1536" s="184" t="s">
        <v>72</v>
      </c>
      <c r="C1536" s="184"/>
      <c r="D1536" s="185" t="str">
        <f t="shared" si="136"/>
        <v>****</v>
      </c>
      <c r="E1536" s="185">
        <f t="shared" si="137"/>
        <v>0</v>
      </c>
      <c r="F1536" s="185"/>
      <c r="G1536" s="185">
        <f t="shared" si="138"/>
        <v>0</v>
      </c>
      <c r="H1536" s="186">
        <f t="shared" si="139"/>
        <v>0</v>
      </c>
      <c r="I1536" s="197">
        <f>SUMIFS('SAGE IMPORT'!Y:Y,'SAGE IMPORT'!A:A,'SLAB-ROWS'!G1536,'SAGE IMPORT'!B:B,'SLAB-ROWS'!H1536,'SAGE IMPORT'!C:C,'SLAB-ROWS'!A1536)</f>
        <v>0</v>
      </c>
      <c r="J1536" s="198">
        <f>SUMIFS('SAGE IMPORT'!K:K,'SAGE IMPORT'!A:A,'SLAB-ROWS'!G1536,'SAGE IMPORT'!B:B,'SLAB-ROWS'!H1536,'SAGE IMPORT'!C:C,'SLAB-ROWS'!A1536)</f>
        <v>0</v>
      </c>
      <c r="K1536" s="199">
        <f>SUMIFS('SAGE IMPORT'!Q:Q,'SAGE IMPORT'!A:A,'SLAB-ROWS'!G1536,'SAGE IMPORT'!B:B,'SLAB-ROWS'!H1536,'SAGE IMPORT'!C:C,'SLAB-ROWS'!A1536)</f>
        <v>0</v>
      </c>
      <c r="L1536" s="199" t="s">
        <v>397</v>
      </c>
      <c r="M1536" s="205">
        <f>SUMIFS('SAGE IMPORT'!E:E,'SAGE IMPORT'!A:A,'SLAB-ROWS'!G1536,'SAGE IMPORT'!B:B,'SLAB-ROWS'!H1536,'SAGE IMPORT'!C:C,'SLAB-ROWS'!A1536)</f>
        <v>0</v>
      </c>
      <c r="N1536" s="199" t="s">
        <v>397</v>
      </c>
    </row>
    <row r="1537" spans="1:14" x14ac:dyDescent="0.2">
      <c r="A1537" s="183" t="s">
        <v>114</v>
      </c>
      <c r="B1537" s="184" t="s">
        <v>115</v>
      </c>
      <c r="C1537" s="184"/>
      <c r="D1537" s="185" t="str">
        <f t="shared" si="136"/>
        <v>****</v>
      </c>
      <c r="E1537" s="185">
        <f t="shared" si="137"/>
        <v>0</v>
      </c>
      <c r="F1537" s="185"/>
      <c r="G1537" s="185">
        <f t="shared" si="138"/>
        <v>0</v>
      </c>
      <c r="H1537" s="186">
        <f t="shared" si="139"/>
        <v>0</v>
      </c>
      <c r="I1537" s="197">
        <f>SUMIFS('SAGE IMPORT'!Y:Y,'SAGE IMPORT'!A:A,'SLAB-ROWS'!G1537,'SAGE IMPORT'!B:B,'SLAB-ROWS'!H1537,'SAGE IMPORT'!C:C,'SLAB-ROWS'!A1537)</f>
        <v>0</v>
      </c>
      <c r="J1537" s="198">
        <f>SUMIFS('SAGE IMPORT'!K:K,'SAGE IMPORT'!A:A,'SLAB-ROWS'!G1537,'SAGE IMPORT'!B:B,'SLAB-ROWS'!H1537,'SAGE IMPORT'!C:C,'SLAB-ROWS'!A1537)</f>
        <v>0</v>
      </c>
      <c r="K1537" s="199">
        <f>SUMIFS('SAGE IMPORT'!Q:Q,'SAGE IMPORT'!A:A,'SLAB-ROWS'!G1537,'SAGE IMPORT'!B:B,'SLAB-ROWS'!H1537,'SAGE IMPORT'!C:C,'SLAB-ROWS'!A1537)</f>
        <v>0</v>
      </c>
      <c r="L1537" s="199" t="s">
        <v>397</v>
      </c>
      <c r="M1537" s="205">
        <f>SUMIFS('SAGE IMPORT'!E:E,'SAGE IMPORT'!A:A,'SLAB-ROWS'!G1537,'SAGE IMPORT'!B:B,'SLAB-ROWS'!H1537,'SAGE IMPORT'!C:C,'SLAB-ROWS'!A1537)</f>
        <v>0</v>
      </c>
      <c r="N1537" s="199" t="s">
        <v>397</v>
      </c>
    </row>
    <row r="1538" spans="1:14" x14ac:dyDescent="0.2">
      <c r="A1538" s="183" t="s">
        <v>37</v>
      </c>
      <c r="B1538" s="184" t="s">
        <v>64</v>
      </c>
      <c r="C1538" s="184"/>
      <c r="D1538" s="185" t="str">
        <f t="shared" si="136"/>
        <v>****</v>
      </c>
      <c r="E1538" s="185">
        <f t="shared" si="137"/>
        <v>0</v>
      </c>
      <c r="F1538" s="185"/>
      <c r="G1538" s="185">
        <f t="shared" si="138"/>
        <v>0</v>
      </c>
      <c r="H1538" s="186">
        <f t="shared" si="139"/>
        <v>0</v>
      </c>
      <c r="I1538" s="197">
        <f>SUMIFS('SAGE IMPORT'!Y:Y,'SAGE IMPORT'!A:A,'SLAB-ROWS'!G1538,'SAGE IMPORT'!B:B,'SLAB-ROWS'!H1538,'SAGE IMPORT'!C:C,'SLAB-ROWS'!A1538)</f>
        <v>0</v>
      </c>
      <c r="J1538" s="198">
        <f>SUMIFS('SAGE IMPORT'!K:K,'SAGE IMPORT'!A:A,'SLAB-ROWS'!G1538,'SAGE IMPORT'!B:B,'SLAB-ROWS'!H1538,'SAGE IMPORT'!C:C,'SLAB-ROWS'!A1538)</f>
        <v>0</v>
      </c>
      <c r="K1538" s="199">
        <f>SUMIFS('SAGE IMPORT'!Q:Q,'SAGE IMPORT'!A:A,'SLAB-ROWS'!G1538,'SAGE IMPORT'!B:B,'SLAB-ROWS'!H1538,'SAGE IMPORT'!C:C,'SLAB-ROWS'!A1538)</f>
        <v>0</v>
      </c>
      <c r="L1538" s="199" t="s">
        <v>393</v>
      </c>
      <c r="M1538" s="205">
        <f>SUMIFS('SAGE IMPORT'!E:E,'SAGE IMPORT'!A:A,'SLAB-ROWS'!G1538,'SAGE IMPORT'!B:B,'SLAB-ROWS'!H1538,'SAGE IMPORT'!C:C,'SLAB-ROWS'!A1538)</f>
        <v>0</v>
      </c>
      <c r="N1538" s="199" t="s">
        <v>393</v>
      </c>
    </row>
    <row r="1539" spans="1:14" x14ac:dyDescent="0.2">
      <c r="A1539" s="183" t="s">
        <v>38</v>
      </c>
      <c r="B1539" s="184" t="s">
        <v>116</v>
      </c>
      <c r="C1539" s="184"/>
      <c r="D1539" s="185" t="str">
        <f t="shared" si="136"/>
        <v>****</v>
      </c>
      <c r="E1539" s="185">
        <f t="shared" si="137"/>
        <v>0</v>
      </c>
      <c r="F1539" s="185"/>
      <c r="G1539" s="185">
        <f t="shared" si="138"/>
        <v>0</v>
      </c>
      <c r="H1539" s="186">
        <f t="shared" si="139"/>
        <v>0</v>
      </c>
      <c r="I1539" s="197">
        <f>SUMIFS('SAGE IMPORT'!Y:Y,'SAGE IMPORT'!A:A,'SLAB-ROWS'!G1539,'SAGE IMPORT'!B:B,'SLAB-ROWS'!H1539,'SAGE IMPORT'!C:C,'SLAB-ROWS'!A1539)</f>
        <v>0</v>
      </c>
      <c r="J1539" s="198">
        <f>SUMIFS('SAGE IMPORT'!K:K,'SAGE IMPORT'!A:A,'SLAB-ROWS'!G1539,'SAGE IMPORT'!B:B,'SLAB-ROWS'!H1539,'SAGE IMPORT'!C:C,'SLAB-ROWS'!A1539)</f>
        <v>0</v>
      </c>
      <c r="K1539" s="199">
        <f>SUMIFS('SAGE IMPORT'!Q:Q,'SAGE IMPORT'!A:A,'SLAB-ROWS'!G1539,'SAGE IMPORT'!B:B,'SLAB-ROWS'!H1539,'SAGE IMPORT'!C:C,'SLAB-ROWS'!A1539)</f>
        <v>0</v>
      </c>
      <c r="L1539" s="199" t="s">
        <v>393</v>
      </c>
      <c r="M1539" s="205">
        <f>SUMIFS('SAGE IMPORT'!E:E,'SAGE IMPORT'!A:A,'SLAB-ROWS'!G1539,'SAGE IMPORT'!B:B,'SLAB-ROWS'!H1539,'SAGE IMPORT'!C:C,'SLAB-ROWS'!A1539)</f>
        <v>0</v>
      </c>
      <c r="N1539" s="199" t="s">
        <v>393</v>
      </c>
    </row>
    <row r="1540" spans="1:14" x14ac:dyDescent="0.2">
      <c r="A1540" s="183" t="s">
        <v>117</v>
      </c>
      <c r="B1540" s="184" t="s">
        <v>118</v>
      </c>
      <c r="C1540" s="184"/>
      <c r="D1540" s="185" t="str">
        <f t="shared" si="136"/>
        <v>****</v>
      </c>
      <c r="E1540" s="185">
        <f t="shared" si="137"/>
        <v>0</v>
      </c>
      <c r="F1540" s="185"/>
      <c r="G1540" s="185">
        <f t="shared" si="138"/>
        <v>0</v>
      </c>
      <c r="H1540" s="186">
        <f t="shared" si="139"/>
        <v>0</v>
      </c>
      <c r="I1540" s="197">
        <f>SUMIFS('SAGE IMPORT'!Y:Y,'SAGE IMPORT'!A:A,'SLAB-ROWS'!G1540,'SAGE IMPORT'!B:B,'SLAB-ROWS'!H1540,'SAGE IMPORT'!C:C,'SLAB-ROWS'!A1540)</f>
        <v>0</v>
      </c>
      <c r="J1540" s="198">
        <f>SUMIFS('SAGE IMPORT'!K:K,'SAGE IMPORT'!A:A,'SLAB-ROWS'!G1540,'SAGE IMPORT'!B:B,'SLAB-ROWS'!H1540,'SAGE IMPORT'!C:C,'SLAB-ROWS'!A1540)</f>
        <v>0</v>
      </c>
      <c r="K1540" s="199">
        <f>SUMIFS('SAGE IMPORT'!Q:Q,'SAGE IMPORT'!A:A,'SLAB-ROWS'!G1540,'SAGE IMPORT'!B:B,'SLAB-ROWS'!H1540,'SAGE IMPORT'!C:C,'SLAB-ROWS'!A1540)</f>
        <v>0</v>
      </c>
      <c r="L1540" s="199" t="s">
        <v>393</v>
      </c>
      <c r="M1540" s="205">
        <f>SUMIFS('SAGE IMPORT'!E:E,'SAGE IMPORT'!A:A,'SLAB-ROWS'!G1540,'SAGE IMPORT'!B:B,'SLAB-ROWS'!H1540,'SAGE IMPORT'!C:C,'SLAB-ROWS'!A1540)</f>
        <v>0</v>
      </c>
      <c r="N1540" s="199" t="s">
        <v>393</v>
      </c>
    </row>
    <row r="1541" spans="1:14" x14ac:dyDescent="0.2">
      <c r="A1541" s="183" t="s">
        <v>119</v>
      </c>
      <c r="B1541" s="184" t="s">
        <v>120</v>
      </c>
      <c r="C1541" s="184"/>
      <c r="D1541" s="185" t="str">
        <f t="shared" si="136"/>
        <v>****</v>
      </c>
      <c r="E1541" s="185">
        <f t="shared" si="137"/>
        <v>0</v>
      </c>
      <c r="F1541" s="185"/>
      <c r="G1541" s="185">
        <f t="shared" si="138"/>
        <v>0</v>
      </c>
      <c r="H1541" s="186">
        <f t="shared" si="139"/>
        <v>0</v>
      </c>
      <c r="I1541" s="197">
        <f>SUMIFS('SAGE IMPORT'!Y:Y,'SAGE IMPORT'!A:A,'SLAB-ROWS'!G1541,'SAGE IMPORT'!B:B,'SLAB-ROWS'!H1541,'SAGE IMPORT'!C:C,'SLAB-ROWS'!A1541)</f>
        <v>0</v>
      </c>
      <c r="J1541" s="198">
        <f>SUMIFS('SAGE IMPORT'!K:K,'SAGE IMPORT'!A:A,'SLAB-ROWS'!G1541,'SAGE IMPORT'!B:B,'SLAB-ROWS'!H1541,'SAGE IMPORT'!C:C,'SLAB-ROWS'!A1541)</f>
        <v>0</v>
      </c>
      <c r="K1541" s="199">
        <f>SUMIFS('SAGE IMPORT'!Q:Q,'SAGE IMPORT'!A:A,'SLAB-ROWS'!G1541,'SAGE IMPORT'!B:B,'SLAB-ROWS'!H1541,'SAGE IMPORT'!C:C,'SLAB-ROWS'!A1541)</f>
        <v>0</v>
      </c>
      <c r="L1541" s="199" t="s">
        <v>393</v>
      </c>
      <c r="M1541" s="205">
        <f>SUMIFS('SAGE IMPORT'!E:E,'SAGE IMPORT'!A:A,'SLAB-ROWS'!G1541,'SAGE IMPORT'!B:B,'SLAB-ROWS'!H1541,'SAGE IMPORT'!C:C,'SLAB-ROWS'!A1541)</f>
        <v>0</v>
      </c>
      <c r="N1541" s="199" t="s">
        <v>393</v>
      </c>
    </row>
    <row r="1542" spans="1:14" x14ac:dyDescent="0.2">
      <c r="A1542" s="183"/>
      <c r="B1542" s="184"/>
      <c r="C1542" s="184"/>
      <c r="D1542" s="185" t="str">
        <f t="shared" si="136"/>
        <v>****</v>
      </c>
      <c r="E1542" s="185">
        <f t="shared" si="137"/>
        <v>0</v>
      </c>
      <c r="F1542" s="185"/>
      <c r="G1542" s="185">
        <f t="shared" si="138"/>
        <v>0</v>
      </c>
      <c r="H1542" s="186">
        <f t="shared" si="139"/>
        <v>0</v>
      </c>
      <c r="I1542" s="197">
        <f>SUMIFS('SAGE IMPORT'!Y:Y,'SAGE IMPORT'!A:A,'SLAB-ROWS'!G1542,'SAGE IMPORT'!B:B,'SLAB-ROWS'!H1542,'SAGE IMPORT'!C:C,'SLAB-ROWS'!A1542)</f>
        <v>0</v>
      </c>
      <c r="J1542" s="198">
        <f>SUMIFS('SAGE IMPORT'!K:K,'SAGE IMPORT'!A:A,'SLAB-ROWS'!G1542,'SAGE IMPORT'!B:B,'SLAB-ROWS'!H1542,'SAGE IMPORT'!C:C,'SLAB-ROWS'!A1542)</f>
        <v>0</v>
      </c>
      <c r="K1542" s="199">
        <f>SUMIFS('SAGE IMPORT'!Q:Q,'SAGE IMPORT'!A:A,'SLAB-ROWS'!G1542,'SAGE IMPORT'!B:B,'SLAB-ROWS'!H1542,'SAGE IMPORT'!C:C,'SLAB-ROWS'!A1542)</f>
        <v>0</v>
      </c>
      <c r="L1542" s="199"/>
      <c r="M1542" s="205">
        <f>SUMIFS('SAGE IMPORT'!E:E,'SAGE IMPORT'!A:A,'SLAB-ROWS'!G1542,'SAGE IMPORT'!B:B,'SLAB-ROWS'!H1542,'SAGE IMPORT'!C:C,'SLAB-ROWS'!A1542)</f>
        <v>0</v>
      </c>
      <c r="N1542" s="199"/>
    </row>
    <row r="1543" spans="1:14" x14ac:dyDescent="0.2">
      <c r="A1543" s="183" t="s">
        <v>124</v>
      </c>
      <c r="B1543" s="184" t="s">
        <v>125</v>
      </c>
      <c r="C1543" s="184"/>
      <c r="D1543" s="185" t="str">
        <f t="shared" si="136"/>
        <v>****</v>
      </c>
      <c r="E1543" s="185">
        <f t="shared" si="137"/>
        <v>0</v>
      </c>
      <c r="F1543" s="185"/>
      <c r="G1543" s="185">
        <f t="shared" si="138"/>
        <v>0</v>
      </c>
      <c r="H1543" s="186">
        <f t="shared" si="139"/>
        <v>0</v>
      </c>
      <c r="I1543" s="197">
        <f>SUMIFS('SAGE IMPORT'!Y:Y,'SAGE IMPORT'!A:A,'SLAB-ROWS'!G1543,'SAGE IMPORT'!B:B,'SLAB-ROWS'!H1543,'SAGE IMPORT'!C:C,'SLAB-ROWS'!A1543)</f>
        <v>0</v>
      </c>
      <c r="J1543" s="198">
        <f>SUMIFS('SAGE IMPORT'!K:K,'SAGE IMPORT'!A:A,'SLAB-ROWS'!G1543,'SAGE IMPORT'!B:B,'SLAB-ROWS'!H1543,'SAGE IMPORT'!C:C,'SLAB-ROWS'!A1543)</f>
        <v>0</v>
      </c>
      <c r="K1543" s="199">
        <f>SUMIFS('SAGE IMPORT'!Q:Q,'SAGE IMPORT'!A:A,'SLAB-ROWS'!G1543,'SAGE IMPORT'!B:B,'SLAB-ROWS'!H1543,'SAGE IMPORT'!C:C,'SLAB-ROWS'!A1543)</f>
        <v>0</v>
      </c>
      <c r="L1543" s="199" t="s">
        <v>354</v>
      </c>
      <c r="M1543" s="205">
        <f>SUMIFS('SAGE IMPORT'!E:E,'SAGE IMPORT'!A:A,'SLAB-ROWS'!G1543,'SAGE IMPORT'!B:B,'SLAB-ROWS'!H1543,'SAGE IMPORT'!C:C,'SLAB-ROWS'!A1543)</f>
        <v>0</v>
      </c>
      <c r="N1543" s="199" t="s">
        <v>354</v>
      </c>
    </row>
    <row r="1544" spans="1:14" x14ac:dyDescent="0.2">
      <c r="A1544" s="183" t="s">
        <v>121</v>
      </c>
      <c r="B1544" s="184" t="s">
        <v>126</v>
      </c>
      <c r="C1544" s="184"/>
      <c r="D1544" s="185" t="str">
        <f t="shared" si="136"/>
        <v>****</v>
      </c>
      <c r="E1544" s="185">
        <f t="shared" si="137"/>
        <v>0</v>
      </c>
      <c r="F1544" s="185"/>
      <c r="G1544" s="185">
        <f t="shared" si="138"/>
        <v>0</v>
      </c>
      <c r="H1544" s="186">
        <f t="shared" si="139"/>
        <v>0</v>
      </c>
      <c r="I1544" s="197">
        <f>SUMIFS('SAGE IMPORT'!Y:Y,'SAGE IMPORT'!A:A,'SLAB-ROWS'!G1544,'SAGE IMPORT'!B:B,'SLAB-ROWS'!H1544,'SAGE IMPORT'!C:C,'SLAB-ROWS'!A1544)</f>
        <v>0</v>
      </c>
      <c r="J1544" s="198">
        <f>SUMIFS('SAGE IMPORT'!K:K,'SAGE IMPORT'!A:A,'SLAB-ROWS'!G1544,'SAGE IMPORT'!B:B,'SLAB-ROWS'!H1544,'SAGE IMPORT'!C:C,'SLAB-ROWS'!A1544)</f>
        <v>0</v>
      </c>
      <c r="K1544" s="199">
        <f>SUMIFS('SAGE IMPORT'!Q:Q,'SAGE IMPORT'!A:A,'SLAB-ROWS'!G1544,'SAGE IMPORT'!B:B,'SLAB-ROWS'!H1544,'SAGE IMPORT'!C:C,'SLAB-ROWS'!A1544)</f>
        <v>0</v>
      </c>
      <c r="L1544" s="199" t="s">
        <v>396</v>
      </c>
      <c r="M1544" s="205">
        <f>SUMIFS('SAGE IMPORT'!E:E,'SAGE IMPORT'!A:A,'SLAB-ROWS'!G1544,'SAGE IMPORT'!B:B,'SLAB-ROWS'!H1544,'SAGE IMPORT'!C:C,'SLAB-ROWS'!A1544)</f>
        <v>0</v>
      </c>
      <c r="N1544" s="199" t="s">
        <v>396</v>
      </c>
    </row>
    <row r="1545" spans="1:14" x14ac:dyDescent="0.2">
      <c r="A1545" s="183" t="s">
        <v>122</v>
      </c>
      <c r="B1545" s="184" t="s">
        <v>127</v>
      </c>
      <c r="C1545" s="184"/>
      <c r="D1545" s="185" t="str">
        <f t="shared" si="136"/>
        <v>****</v>
      </c>
      <c r="E1545" s="185">
        <f t="shared" si="137"/>
        <v>0</v>
      </c>
      <c r="F1545" s="185"/>
      <c r="G1545" s="185">
        <f t="shared" si="138"/>
        <v>0</v>
      </c>
      <c r="H1545" s="186">
        <f t="shared" si="139"/>
        <v>0</v>
      </c>
      <c r="I1545" s="197">
        <f>SUMIFS('SAGE IMPORT'!Y:Y,'SAGE IMPORT'!A:A,'SLAB-ROWS'!G1545,'SAGE IMPORT'!B:B,'SLAB-ROWS'!H1545,'SAGE IMPORT'!C:C,'SLAB-ROWS'!A1545)</f>
        <v>0</v>
      </c>
      <c r="J1545" s="198">
        <f>SUMIFS('SAGE IMPORT'!K:K,'SAGE IMPORT'!A:A,'SLAB-ROWS'!G1545,'SAGE IMPORT'!B:B,'SLAB-ROWS'!H1545,'SAGE IMPORT'!C:C,'SLAB-ROWS'!A1545)</f>
        <v>0</v>
      </c>
      <c r="K1545" s="199">
        <f>SUMIFS('SAGE IMPORT'!Q:Q,'SAGE IMPORT'!A:A,'SLAB-ROWS'!G1545,'SAGE IMPORT'!B:B,'SLAB-ROWS'!H1545,'SAGE IMPORT'!C:C,'SLAB-ROWS'!A1545)</f>
        <v>0</v>
      </c>
      <c r="L1545" s="199" t="s">
        <v>396</v>
      </c>
      <c r="M1545" s="205">
        <f>SUMIFS('SAGE IMPORT'!E:E,'SAGE IMPORT'!A:A,'SLAB-ROWS'!G1545,'SAGE IMPORT'!B:B,'SLAB-ROWS'!H1545,'SAGE IMPORT'!C:C,'SLAB-ROWS'!A1545)</f>
        <v>0</v>
      </c>
      <c r="N1545" s="199" t="s">
        <v>396</v>
      </c>
    </row>
    <row r="1546" spans="1:14" x14ac:dyDescent="0.2">
      <c r="A1546" s="183" t="s">
        <v>123</v>
      </c>
      <c r="B1546" s="184" t="s">
        <v>128</v>
      </c>
      <c r="C1546" s="184"/>
      <c r="D1546" s="185" t="str">
        <f t="shared" si="136"/>
        <v>****</v>
      </c>
      <c r="E1546" s="185">
        <f t="shared" si="137"/>
        <v>0</v>
      </c>
      <c r="F1546" s="185"/>
      <c r="G1546" s="185">
        <f t="shared" si="138"/>
        <v>0</v>
      </c>
      <c r="H1546" s="186">
        <f t="shared" si="139"/>
        <v>0</v>
      </c>
      <c r="I1546" s="197">
        <f>SUMIFS('SAGE IMPORT'!Y:Y,'SAGE IMPORT'!A:A,'SLAB-ROWS'!G1546,'SAGE IMPORT'!B:B,'SLAB-ROWS'!H1546,'SAGE IMPORT'!C:C,'SLAB-ROWS'!A1546)</f>
        <v>0</v>
      </c>
      <c r="J1546" s="198">
        <f>SUMIFS('SAGE IMPORT'!K:K,'SAGE IMPORT'!A:A,'SLAB-ROWS'!G1546,'SAGE IMPORT'!B:B,'SLAB-ROWS'!H1546,'SAGE IMPORT'!C:C,'SLAB-ROWS'!A1546)</f>
        <v>0</v>
      </c>
      <c r="K1546" s="199">
        <f>SUMIFS('SAGE IMPORT'!Q:Q,'SAGE IMPORT'!A:A,'SLAB-ROWS'!G1546,'SAGE IMPORT'!B:B,'SLAB-ROWS'!H1546,'SAGE IMPORT'!C:C,'SLAB-ROWS'!A1546)</f>
        <v>0</v>
      </c>
      <c r="L1546" s="199" t="s">
        <v>396</v>
      </c>
      <c r="M1546" s="205">
        <f>SUMIFS('SAGE IMPORT'!E:E,'SAGE IMPORT'!A:A,'SLAB-ROWS'!G1546,'SAGE IMPORT'!B:B,'SLAB-ROWS'!H1546,'SAGE IMPORT'!C:C,'SLAB-ROWS'!A1546)</f>
        <v>0</v>
      </c>
      <c r="N1546" s="199" t="s">
        <v>396</v>
      </c>
    </row>
    <row r="1547" spans="1:14" x14ac:dyDescent="0.2">
      <c r="A1547" s="183" t="s">
        <v>76</v>
      </c>
      <c r="B1547" s="184" t="s">
        <v>129</v>
      </c>
      <c r="C1547" s="184"/>
      <c r="D1547" s="185" t="str">
        <f t="shared" si="136"/>
        <v>****</v>
      </c>
      <c r="E1547" s="185">
        <f t="shared" si="137"/>
        <v>0</v>
      </c>
      <c r="F1547" s="185"/>
      <c r="G1547" s="185">
        <f t="shared" si="138"/>
        <v>0</v>
      </c>
      <c r="H1547" s="186">
        <f t="shared" si="139"/>
        <v>0</v>
      </c>
      <c r="I1547" s="197">
        <f>SUMIFS('SAGE IMPORT'!Y:Y,'SAGE IMPORT'!A:A,'SLAB-ROWS'!G1547,'SAGE IMPORT'!B:B,'SLAB-ROWS'!H1547,'SAGE IMPORT'!C:C,'SLAB-ROWS'!A1547)</f>
        <v>0</v>
      </c>
      <c r="J1547" s="198">
        <f>SUMIFS('SAGE IMPORT'!K:K,'SAGE IMPORT'!A:A,'SLAB-ROWS'!G1547,'SAGE IMPORT'!B:B,'SLAB-ROWS'!H1547,'SAGE IMPORT'!C:C,'SLAB-ROWS'!A1547)</f>
        <v>0</v>
      </c>
      <c r="K1547" s="199">
        <f>SUMIFS('SAGE IMPORT'!Q:Q,'SAGE IMPORT'!A:A,'SLAB-ROWS'!G1547,'SAGE IMPORT'!B:B,'SLAB-ROWS'!H1547,'SAGE IMPORT'!C:C,'SLAB-ROWS'!A1547)</f>
        <v>0</v>
      </c>
      <c r="L1547" s="199" t="s">
        <v>395</v>
      </c>
      <c r="M1547" s="205">
        <f>SUMIFS('SAGE IMPORT'!E:E,'SAGE IMPORT'!A:A,'SLAB-ROWS'!G1547,'SAGE IMPORT'!B:B,'SLAB-ROWS'!H1547,'SAGE IMPORT'!C:C,'SLAB-ROWS'!A1547)</f>
        <v>0</v>
      </c>
      <c r="N1547" s="199" t="s">
        <v>395</v>
      </c>
    </row>
    <row r="1548" spans="1:14" x14ac:dyDescent="0.2">
      <c r="A1548" s="183"/>
      <c r="B1548" s="451" t="s">
        <v>621</v>
      </c>
      <c r="C1548" s="452"/>
      <c r="D1548" s="453"/>
      <c r="E1548" s="453"/>
      <c r="F1548" s="453"/>
      <c r="G1548" s="453">
        <f t="shared" si="138"/>
        <v>0</v>
      </c>
      <c r="H1548" s="454">
        <f t="shared" si="139"/>
        <v>0</v>
      </c>
      <c r="I1548" s="455"/>
      <c r="J1548" s="456"/>
      <c r="K1548" s="457">
        <f>SUMIFS('SAGE IMPORT'!Q:Q,'SAGE IMPORT'!A:A,'SLAB-ROWS'!G1548,'SAGE IMPORT'!B:B,'SLAB-ROWS'!H1548,'SAGE IMPORT'!D:D,'SLAB-ROWS'!B1548)</f>
        <v>0</v>
      </c>
      <c r="L1548" s="457" t="s">
        <v>395</v>
      </c>
      <c r="M1548" s="458"/>
      <c r="N1548" s="457"/>
    </row>
    <row r="1549" spans="1:14" x14ac:dyDescent="0.2">
      <c r="A1549" s="183" t="s">
        <v>130</v>
      </c>
      <c r="B1549" s="184" t="s">
        <v>131</v>
      </c>
      <c r="C1549" s="184"/>
      <c r="D1549" s="185" t="str">
        <f>D1547</f>
        <v>****</v>
      </c>
      <c r="E1549" s="185">
        <f>E1547</f>
        <v>0</v>
      </c>
      <c r="F1549" s="185"/>
      <c r="G1549" s="185">
        <f>G1547</f>
        <v>0</v>
      </c>
      <c r="H1549" s="186">
        <f>H1547</f>
        <v>0</v>
      </c>
      <c r="I1549" s="197">
        <f>SUMIFS('SAGE IMPORT'!Y:Y,'SAGE IMPORT'!A:A,'SLAB-ROWS'!G1549,'SAGE IMPORT'!B:B,'SLAB-ROWS'!H1549,'SAGE IMPORT'!C:C,'SLAB-ROWS'!A1549)</f>
        <v>0</v>
      </c>
      <c r="J1549" s="198">
        <f>SUMIFS('SAGE IMPORT'!K:K,'SAGE IMPORT'!A:A,'SLAB-ROWS'!G1549,'SAGE IMPORT'!B:B,'SLAB-ROWS'!H1549,'SAGE IMPORT'!C:C,'SLAB-ROWS'!A1549)</f>
        <v>0</v>
      </c>
      <c r="K1549" s="199">
        <f>SUMIFS('SAGE IMPORT'!Q:Q,'SAGE IMPORT'!A:A,'SLAB-ROWS'!G1549,'SAGE IMPORT'!B:B,'SLAB-ROWS'!H1549,'SAGE IMPORT'!C:C,'SLAB-ROWS'!A1549)</f>
        <v>0</v>
      </c>
      <c r="L1549" s="199" t="s">
        <v>395</v>
      </c>
      <c r="M1549" s="205">
        <f>SUMIFS('SAGE IMPORT'!E:E,'SAGE IMPORT'!A:A,'SLAB-ROWS'!G1549,'SAGE IMPORT'!B:B,'SLAB-ROWS'!H1549,'SAGE IMPORT'!C:C,'SLAB-ROWS'!A1549)</f>
        <v>0</v>
      </c>
      <c r="N1549" s="199" t="s">
        <v>395</v>
      </c>
    </row>
    <row r="1550" spans="1:14" x14ac:dyDescent="0.2">
      <c r="A1550" s="183"/>
      <c r="B1550" s="184"/>
      <c r="C1550" s="184"/>
      <c r="D1550" s="185" t="str">
        <f t="shared" si="136"/>
        <v>****</v>
      </c>
      <c r="E1550" s="185">
        <f t="shared" si="137"/>
        <v>0</v>
      </c>
      <c r="F1550" s="185"/>
      <c r="G1550" s="185">
        <f t="shared" si="138"/>
        <v>0</v>
      </c>
      <c r="H1550" s="186">
        <f t="shared" si="139"/>
        <v>0</v>
      </c>
      <c r="I1550" s="197">
        <f>SUMIFS('SAGE IMPORT'!Y:Y,'SAGE IMPORT'!A:A,'SLAB-ROWS'!G1550,'SAGE IMPORT'!B:B,'SLAB-ROWS'!H1550,'SAGE IMPORT'!C:C,'SLAB-ROWS'!A1550)</f>
        <v>0</v>
      </c>
      <c r="J1550" s="198">
        <f>SUMIFS('SAGE IMPORT'!K:K,'SAGE IMPORT'!A:A,'SLAB-ROWS'!G1550,'SAGE IMPORT'!B:B,'SLAB-ROWS'!H1550,'SAGE IMPORT'!C:C,'SLAB-ROWS'!A1550)</f>
        <v>0</v>
      </c>
      <c r="K1550" s="199">
        <f>SUMIFS('SAGE IMPORT'!Q:Q,'SAGE IMPORT'!A:A,'SLAB-ROWS'!G1550,'SAGE IMPORT'!B:B,'SLAB-ROWS'!H1550,'SAGE IMPORT'!C:C,'SLAB-ROWS'!A1550)</f>
        <v>0</v>
      </c>
      <c r="L1550" s="199"/>
      <c r="M1550" s="205">
        <f>SUMIFS('SAGE IMPORT'!E:E,'SAGE IMPORT'!A:A,'SLAB-ROWS'!G1550,'SAGE IMPORT'!B:B,'SLAB-ROWS'!H1550,'SAGE IMPORT'!C:C,'SLAB-ROWS'!A1550)</f>
        <v>0</v>
      </c>
      <c r="N1550" s="199"/>
    </row>
    <row r="1551" spans="1:14" x14ac:dyDescent="0.2">
      <c r="A1551" s="183" t="s">
        <v>39</v>
      </c>
      <c r="B1551" s="184" t="s">
        <v>40</v>
      </c>
      <c r="C1551" s="184"/>
      <c r="D1551" s="185" t="str">
        <f t="shared" si="136"/>
        <v>****</v>
      </c>
      <c r="E1551" s="185">
        <f t="shared" si="137"/>
        <v>0</v>
      </c>
      <c r="F1551" s="185"/>
      <c r="G1551" s="185">
        <f t="shared" si="138"/>
        <v>0</v>
      </c>
      <c r="H1551" s="186">
        <f t="shared" si="139"/>
        <v>0</v>
      </c>
      <c r="I1551" s="197">
        <f>SUMIFS('SAGE IMPORT'!Y:Y,'SAGE IMPORT'!A:A,'SLAB-ROWS'!G1551,'SAGE IMPORT'!B:B,'SLAB-ROWS'!H1551,'SAGE IMPORT'!C:C,'SLAB-ROWS'!A1551)</f>
        <v>0</v>
      </c>
      <c r="J1551" s="198">
        <f>SUMIFS('SAGE IMPORT'!K:K,'SAGE IMPORT'!A:A,'SLAB-ROWS'!G1551,'SAGE IMPORT'!B:B,'SLAB-ROWS'!H1551,'SAGE IMPORT'!C:C,'SLAB-ROWS'!A1551)</f>
        <v>0</v>
      </c>
      <c r="K1551" s="199">
        <f>SUMIFS('SAGE IMPORT'!Q:Q,'SAGE IMPORT'!A:A,'SLAB-ROWS'!G1551,'SAGE IMPORT'!B:B,'SLAB-ROWS'!H1551,'SAGE IMPORT'!C:C,'SLAB-ROWS'!A1551)</f>
        <v>0</v>
      </c>
      <c r="L1551" s="199" t="s">
        <v>391</v>
      </c>
      <c r="M1551" s="205">
        <f>SUMIFS('SAGE IMPORT'!E:E,'SAGE IMPORT'!A:A,'SLAB-ROWS'!G1551,'SAGE IMPORT'!B:B,'SLAB-ROWS'!H1551,'SAGE IMPORT'!C:C,'SLAB-ROWS'!A1551)</f>
        <v>0</v>
      </c>
      <c r="N1551" s="199" t="s">
        <v>391</v>
      </c>
    </row>
    <row r="1552" spans="1:14" x14ac:dyDescent="0.2">
      <c r="A1552" s="183" t="s">
        <v>132</v>
      </c>
      <c r="B1552" s="184" t="s">
        <v>135</v>
      </c>
      <c r="C1552" s="184"/>
      <c r="D1552" s="185" t="str">
        <f t="shared" si="136"/>
        <v>****</v>
      </c>
      <c r="E1552" s="185">
        <f t="shared" si="137"/>
        <v>0</v>
      </c>
      <c r="F1552" s="185"/>
      <c r="G1552" s="185">
        <f t="shared" si="138"/>
        <v>0</v>
      </c>
      <c r="H1552" s="186">
        <f t="shared" si="139"/>
        <v>0</v>
      </c>
      <c r="I1552" s="197">
        <f>SUMIFS('SAGE IMPORT'!Y:Y,'SAGE IMPORT'!A:A,'SLAB-ROWS'!G1552,'SAGE IMPORT'!B:B,'SLAB-ROWS'!H1552,'SAGE IMPORT'!C:C,'SLAB-ROWS'!A1552)</f>
        <v>0</v>
      </c>
      <c r="J1552" s="198">
        <f>SUMIFS('SAGE IMPORT'!K:K,'SAGE IMPORT'!A:A,'SLAB-ROWS'!G1552,'SAGE IMPORT'!B:B,'SLAB-ROWS'!H1552,'SAGE IMPORT'!C:C,'SLAB-ROWS'!A1552)</f>
        <v>0</v>
      </c>
      <c r="K1552" s="199">
        <f>SUMIFS('SAGE IMPORT'!Q:Q,'SAGE IMPORT'!A:A,'SLAB-ROWS'!G1552,'SAGE IMPORT'!B:B,'SLAB-ROWS'!H1552,'SAGE IMPORT'!C:C,'SLAB-ROWS'!A1552)</f>
        <v>0</v>
      </c>
      <c r="L1552" s="199" t="s">
        <v>391</v>
      </c>
      <c r="M1552" s="205">
        <f>SUMIFS('SAGE IMPORT'!E:E,'SAGE IMPORT'!A:A,'SLAB-ROWS'!G1552,'SAGE IMPORT'!B:B,'SLAB-ROWS'!H1552,'SAGE IMPORT'!C:C,'SLAB-ROWS'!A1552)</f>
        <v>0</v>
      </c>
      <c r="N1552" s="199" t="s">
        <v>391</v>
      </c>
    </row>
    <row r="1553" spans="1:14" x14ac:dyDescent="0.2">
      <c r="A1553" s="183" t="s">
        <v>133</v>
      </c>
      <c r="B1553" s="184" t="s">
        <v>136</v>
      </c>
      <c r="C1553" s="184"/>
      <c r="D1553" s="185" t="str">
        <f t="shared" si="136"/>
        <v>****</v>
      </c>
      <c r="E1553" s="185">
        <f t="shared" si="137"/>
        <v>0</v>
      </c>
      <c r="F1553" s="185"/>
      <c r="G1553" s="185">
        <f t="shared" si="138"/>
        <v>0</v>
      </c>
      <c r="H1553" s="186">
        <f t="shared" si="139"/>
        <v>0</v>
      </c>
      <c r="I1553" s="197">
        <f>SUMIFS('SAGE IMPORT'!Y:Y,'SAGE IMPORT'!A:A,'SLAB-ROWS'!G1553,'SAGE IMPORT'!B:B,'SLAB-ROWS'!H1553,'SAGE IMPORT'!C:C,'SLAB-ROWS'!A1553)</f>
        <v>0</v>
      </c>
      <c r="J1553" s="198">
        <f>SUMIFS('SAGE IMPORT'!K:K,'SAGE IMPORT'!A:A,'SLAB-ROWS'!G1553,'SAGE IMPORT'!B:B,'SLAB-ROWS'!H1553,'SAGE IMPORT'!C:C,'SLAB-ROWS'!A1553)</f>
        <v>0</v>
      </c>
      <c r="K1553" s="199">
        <f>SUMIFS('SAGE IMPORT'!Q:Q,'SAGE IMPORT'!A:A,'SLAB-ROWS'!G1553,'SAGE IMPORT'!B:B,'SLAB-ROWS'!H1553,'SAGE IMPORT'!C:C,'SLAB-ROWS'!A1553)</f>
        <v>0</v>
      </c>
      <c r="L1553" s="199" t="s">
        <v>391</v>
      </c>
      <c r="M1553" s="205">
        <f>SUMIFS('SAGE IMPORT'!E:E,'SAGE IMPORT'!A:A,'SLAB-ROWS'!G1553,'SAGE IMPORT'!B:B,'SLAB-ROWS'!H1553,'SAGE IMPORT'!C:C,'SLAB-ROWS'!A1553)</f>
        <v>0</v>
      </c>
      <c r="N1553" s="199" t="s">
        <v>391</v>
      </c>
    </row>
    <row r="1554" spans="1:14" x14ac:dyDescent="0.2">
      <c r="A1554" s="183" t="s">
        <v>134</v>
      </c>
      <c r="B1554" s="184" t="s">
        <v>137</v>
      </c>
      <c r="C1554" s="184"/>
      <c r="D1554" s="185" t="str">
        <f t="shared" si="136"/>
        <v>****</v>
      </c>
      <c r="E1554" s="185">
        <f t="shared" si="137"/>
        <v>0</v>
      </c>
      <c r="F1554" s="185"/>
      <c r="G1554" s="185">
        <f t="shared" si="138"/>
        <v>0</v>
      </c>
      <c r="H1554" s="186">
        <f t="shared" si="139"/>
        <v>0</v>
      </c>
      <c r="I1554" s="197">
        <f>SUMIFS('SAGE IMPORT'!Y:Y,'SAGE IMPORT'!A:A,'SLAB-ROWS'!G1554,'SAGE IMPORT'!B:B,'SLAB-ROWS'!H1554,'SAGE IMPORT'!C:C,'SLAB-ROWS'!A1554)</f>
        <v>0</v>
      </c>
      <c r="J1554" s="198">
        <f>SUMIFS('SAGE IMPORT'!K:K,'SAGE IMPORT'!A:A,'SLAB-ROWS'!G1554,'SAGE IMPORT'!B:B,'SLAB-ROWS'!H1554,'SAGE IMPORT'!C:C,'SLAB-ROWS'!A1554)</f>
        <v>0</v>
      </c>
      <c r="K1554" s="199">
        <f>SUMIFS('SAGE IMPORT'!Q:Q,'SAGE IMPORT'!A:A,'SLAB-ROWS'!G1554,'SAGE IMPORT'!B:B,'SLAB-ROWS'!H1554,'SAGE IMPORT'!C:C,'SLAB-ROWS'!A1554)</f>
        <v>0</v>
      </c>
      <c r="L1554" s="199" t="s">
        <v>398</v>
      </c>
      <c r="M1554" s="205">
        <f>SUMIFS('SAGE IMPORT'!E:E,'SAGE IMPORT'!A:A,'SLAB-ROWS'!G1554,'SAGE IMPORT'!B:B,'SLAB-ROWS'!H1554,'SAGE IMPORT'!C:C,'SLAB-ROWS'!A1554)</f>
        <v>0</v>
      </c>
      <c r="N1554" s="199" t="s">
        <v>398</v>
      </c>
    </row>
    <row r="1555" spans="1:14" x14ac:dyDescent="0.2">
      <c r="A1555" s="183" t="s">
        <v>497</v>
      </c>
      <c r="B1555" s="184" t="s">
        <v>505</v>
      </c>
      <c r="C1555" s="184"/>
      <c r="D1555" s="185" t="str">
        <f t="shared" si="136"/>
        <v>****</v>
      </c>
      <c r="E1555" s="185">
        <f t="shared" si="137"/>
        <v>0</v>
      </c>
      <c r="F1555" s="185"/>
      <c r="G1555" s="185">
        <f t="shared" si="138"/>
        <v>0</v>
      </c>
      <c r="H1555" s="186">
        <f t="shared" si="139"/>
        <v>0</v>
      </c>
      <c r="I1555" s="197">
        <f>SUMIFS('SAGE IMPORT'!Y:Y,'SAGE IMPORT'!A:A,'SLAB-ROWS'!G1555,'SAGE IMPORT'!B:B,'SLAB-ROWS'!H1555,'SAGE IMPORT'!C:C,'SLAB-ROWS'!A1555)</f>
        <v>0</v>
      </c>
      <c r="J1555" s="198">
        <f>SUMIFS('SAGE IMPORT'!K:K,'SAGE IMPORT'!A:A,'SLAB-ROWS'!G1555,'SAGE IMPORT'!B:B,'SLAB-ROWS'!H1555,'SAGE IMPORT'!C:C,'SLAB-ROWS'!A1555)</f>
        <v>0</v>
      </c>
      <c r="K1555" s="199">
        <f>SUMIFS('SAGE IMPORT'!Q:Q,'SAGE IMPORT'!A:A,'SLAB-ROWS'!G1555,'SAGE IMPORT'!B:B,'SLAB-ROWS'!H1555,'SAGE IMPORT'!C:C,'SLAB-ROWS'!A1555)</f>
        <v>0</v>
      </c>
      <c r="L1555" s="199" t="s">
        <v>397</v>
      </c>
      <c r="M1555" s="205">
        <f>SUMIFS('SAGE IMPORT'!E:E,'SAGE IMPORT'!A:A,'SLAB-ROWS'!G1555,'SAGE IMPORT'!B:B,'SLAB-ROWS'!H1555,'SAGE IMPORT'!C:C,'SLAB-ROWS'!A1555)</f>
        <v>0</v>
      </c>
      <c r="N1555" s="199" t="s">
        <v>391</v>
      </c>
    </row>
    <row r="1556" spans="1:14" x14ac:dyDescent="0.2">
      <c r="A1556" s="183" t="s">
        <v>501</v>
      </c>
      <c r="B1556" s="184" t="s">
        <v>506</v>
      </c>
      <c r="C1556" s="184"/>
      <c r="D1556" s="185" t="str">
        <f t="shared" si="136"/>
        <v>****</v>
      </c>
      <c r="E1556" s="185">
        <f t="shared" si="137"/>
        <v>0</v>
      </c>
      <c r="F1556" s="185"/>
      <c r="G1556" s="185">
        <f t="shared" si="138"/>
        <v>0</v>
      </c>
      <c r="H1556" s="186">
        <f t="shared" si="139"/>
        <v>0</v>
      </c>
      <c r="I1556" s="197">
        <f>SUMIFS('SAGE IMPORT'!Y:Y,'SAGE IMPORT'!A:A,'SLAB-ROWS'!G1556,'SAGE IMPORT'!B:B,'SLAB-ROWS'!H1556,'SAGE IMPORT'!C:C,'SLAB-ROWS'!A1556)</f>
        <v>0</v>
      </c>
      <c r="J1556" s="198">
        <f>SUMIFS('SAGE IMPORT'!K:K,'SAGE IMPORT'!A:A,'SLAB-ROWS'!G1556,'SAGE IMPORT'!B:B,'SLAB-ROWS'!H1556,'SAGE IMPORT'!C:C,'SLAB-ROWS'!A1556)</f>
        <v>0</v>
      </c>
      <c r="K1556" s="199">
        <f>SUMIFS('SAGE IMPORT'!Q:Q,'SAGE IMPORT'!A:A,'SLAB-ROWS'!G1556,'SAGE IMPORT'!B:B,'SLAB-ROWS'!H1556,'SAGE IMPORT'!C:C,'SLAB-ROWS'!A1556)</f>
        <v>0</v>
      </c>
      <c r="L1556" s="199" t="s">
        <v>397</v>
      </c>
      <c r="M1556" s="205">
        <f>SUMIFS('SAGE IMPORT'!E:E,'SAGE IMPORT'!A:A,'SLAB-ROWS'!G1556,'SAGE IMPORT'!B:B,'SLAB-ROWS'!H1556,'SAGE IMPORT'!C:C,'SLAB-ROWS'!A1556)</f>
        <v>0</v>
      </c>
      <c r="N1556" s="199" t="s">
        <v>391</v>
      </c>
    </row>
    <row r="1557" spans="1:14" x14ac:dyDescent="0.2">
      <c r="A1557" s="183" t="s">
        <v>502</v>
      </c>
      <c r="B1557" s="184" t="s">
        <v>507</v>
      </c>
      <c r="C1557" s="184"/>
      <c r="D1557" s="185" t="str">
        <f t="shared" si="136"/>
        <v>****</v>
      </c>
      <c r="E1557" s="185">
        <f t="shared" si="137"/>
        <v>0</v>
      </c>
      <c r="F1557" s="185"/>
      <c r="G1557" s="185">
        <f t="shared" si="138"/>
        <v>0</v>
      </c>
      <c r="H1557" s="186">
        <f t="shared" si="139"/>
        <v>0</v>
      </c>
      <c r="I1557" s="197">
        <f>SUMIFS('SAGE IMPORT'!Y:Y,'SAGE IMPORT'!A:A,'SLAB-ROWS'!G1557,'SAGE IMPORT'!B:B,'SLAB-ROWS'!H1557,'SAGE IMPORT'!C:C,'SLAB-ROWS'!A1557)</f>
        <v>0</v>
      </c>
      <c r="J1557" s="198">
        <f>SUMIFS('SAGE IMPORT'!K:K,'SAGE IMPORT'!A:A,'SLAB-ROWS'!G1557,'SAGE IMPORT'!B:B,'SLAB-ROWS'!H1557,'SAGE IMPORT'!C:C,'SLAB-ROWS'!A1557)</f>
        <v>0</v>
      </c>
      <c r="K1557" s="199">
        <f>SUMIFS('SAGE IMPORT'!Q:Q,'SAGE IMPORT'!A:A,'SLAB-ROWS'!G1557,'SAGE IMPORT'!B:B,'SLAB-ROWS'!H1557,'SAGE IMPORT'!C:C,'SLAB-ROWS'!A1557)</f>
        <v>0</v>
      </c>
      <c r="L1557" s="199" t="s">
        <v>397</v>
      </c>
      <c r="M1557" s="205">
        <f>SUMIFS('SAGE IMPORT'!E:E,'SAGE IMPORT'!A:A,'SLAB-ROWS'!G1557,'SAGE IMPORT'!B:B,'SLAB-ROWS'!H1557,'SAGE IMPORT'!C:C,'SLAB-ROWS'!A1557)</f>
        <v>0</v>
      </c>
      <c r="N1557" s="199" t="s">
        <v>391</v>
      </c>
    </row>
    <row r="1558" spans="1:14" x14ac:dyDescent="0.2">
      <c r="A1558" s="183" t="s">
        <v>503</v>
      </c>
      <c r="B1558" s="184" t="s">
        <v>508</v>
      </c>
      <c r="C1558" s="184"/>
      <c r="D1558" s="185" t="str">
        <f t="shared" si="136"/>
        <v>****</v>
      </c>
      <c r="E1558" s="185">
        <f t="shared" si="137"/>
        <v>0</v>
      </c>
      <c r="F1558" s="185"/>
      <c r="G1558" s="185">
        <f t="shared" si="138"/>
        <v>0</v>
      </c>
      <c r="H1558" s="186">
        <f t="shared" si="139"/>
        <v>0</v>
      </c>
      <c r="I1558" s="197">
        <f>SUMIFS('SAGE IMPORT'!Y:Y,'SAGE IMPORT'!A:A,'SLAB-ROWS'!G1558,'SAGE IMPORT'!B:B,'SLAB-ROWS'!H1558,'SAGE IMPORT'!C:C,'SLAB-ROWS'!A1558)</f>
        <v>0</v>
      </c>
      <c r="J1558" s="198">
        <f>SUMIFS('SAGE IMPORT'!K:K,'SAGE IMPORT'!A:A,'SLAB-ROWS'!G1558,'SAGE IMPORT'!B:B,'SLAB-ROWS'!H1558,'SAGE IMPORT'!C:C,'SLAB-ROWS'!A1558)</f>
        <v>0</v>
      </c>
      <c r="K1558" s="199">
        <f>SUMIFS('SAGE IMPORT'!Q:Q,'SAGE IMPORT'!A:A,'SLAB-ROWS'!G1558,'SAGE IMPORT'!B:B,'SLAB-ROWS'!H1558,'SAGE IMPORT'!C:C,'SLAB-ROWS'!A1558)</f>
        <v>0</v>
      </c>
      <c r="L1558" s="199" t="s">
        <v>397</v>
      </c>
      <c r="M1558" s="205">
        <f>SUMIFS('SAGE IMPORT'!E:E,'SAGE IMPORT'!A:A,'SLAB-ROWS'!G1558,'SAGE IMPORT'!B:B,'SLAB-ROWS'!H1558,'SAGE IMPORT'!C:C,'SLAB-ROWS'!A1558)</f>
        <v>0</v>
      </c>
      <c r="N1558" s="199" t="s">
        <v>391</v>
      </c>
    </row>
    <row r="1559" spans="1:14" x14ac:dyDescent="0.2">
      <c r="A1559" s="183" t="s">
        <v>504</v>
      </c>
      <c r="B1559" s="184" t="s">
        <v>509</v>
      </c>
      <c r="C1559" s="184"/>
      <c r="D1559" s="185" t="str">
        <f t="shared" si="136"/>
        <v>****</v>
      </c>
      <c r="E1559" s="185">
        <f t="shared" si="137"/>
        <v>0</v>
      </c>
      <c r="F1559" s="185"/>
      <c r="G1559" s="185">
        <f t="shared" si="138"/>
        <v>0</v>
      </c>
      <c r="H1559" s="186">
        <f t="shared" si="139"/>
        <v>0</v>
      </c>
      <c r="I1559" s="197">
        <f>SUMIFS('SAGE IMPORT'!Y:Y,'SAGE IMPORT'!A:A,'SLAB-ROWS'!G1559,'SAGE IMPORT'!B:B,'SLAB-ROWS'!H1559,'SAGE IMPORT'!C:C,'SLAB-ROWS'!A1559)</f>
        <v>0</v>
      </c>
      <c r="J1559" s="198">
        <f>SUMIFS('SAGE IMPORT'!K:K,'SAGE IMPORT'!A:A,'SLAB-ROWS'!G1559,'SAGE IMPORT'!B:B,'SLAB-ROWS'!H1559,'SAGE IMPORT'!C:C,'SLAB-ROWS'!A1559)</f>
        <v>0</v>
      </c>
      <c r="K1559" s="199">
        <f>SUMIFS('SAGE IMPORT'!Q:Q,'SAGE IMPORT'!A:A,'SLAB-ROWS'!G1559,'SAGE IMPORT'!B:B,'SLAB-ROWS'!H1559,'SAGE IMPORT'!C:C,'SLAB-ROWS'!A1559)</f>
        <v>0</v>
      </c>
      <c r="L1559" s="199" t="s">
        <v>397</v>
      </c>
      <c r="M1559" s="205">
        <f>SUMIFS('SAGE IMPORT'!E:E,'SAGE IMPORT'!A:A,'SLAB-ROWS'!G1559,'SAGE IMPORT'!B:B,'SLAB-ROWS'!H1559,'SAGE IMPORT'!C:C,'SLAB-ROWS'!A1559)</f>
        <v>0</v>
      </c>
      <c r="N1559" s="199" t="s">
        <v>391</v>
      </c>
    </row>
    <row r="1560" spans="1:14" x14ac:dyDescent="0.2">
      <c r="A1560" s="183" t="s">
        <v>41</v>
      </c>
      <c r="B1560" s="184" t="s">
        <v>65</v>
      </c>
      <c r="C1560" s="184"/>
      <c r="D1560" s="185" t="str">
        <f>D1554</f>
        <v>****</v>
      </c>
      <c r="E1560" s="185">
        <f>E1554</f>
        <v>0</v>
      </c>
      <c r="F1560" s="185"/>
      <c r="G1560" s="185">
        <f>G1554</f>
        <v>0</v>
      </c>
      <c r="H1560" s="186">
        <f>H1554</f>
        <v>0</v>
      </c>
      <c r="I1560" s="197">
        <f>SUMIFS('SAGE IMPORT'!Y:Y,'SAGE IMPORT'!A:A,'SLAB-ROWS'!G1560,'SAGE IMPORT'!B:B,'SLAB-ROWS'!H1560,'SAGE IMPORT'!C:C,'SLAB-ROWS'!A1560)</f>
        <v>0</v>
      </c>
      <c r="J1560" s="198">
        <f>SUMIFS('SAGE IMPORT'!K:K,'SAGE IMPORT'!A:A,'SLAB-ROWS'!G1560,'SAGE IMPORT'!B:B,'SLAB-ROWS'!H1560,'SAGE IMPORT'!C:C,'SLAB-ROWS'!A1560)</f>
        <v>0</v>
      </c>
      <c r="K1560" s="199">
        <f>SUMIFS('SAGE IMPORT'!Q:Q,'SAGE IMPORT'!A:A,'SLAB-ROWS'!G1560,'SAGE IMPORT'!B:B,'SLAB-ROWS'!H1560,'SAGE IMPORT'!C:C,'SLAB-ROWS'!A1560)</f>
        <v>0</v>
      </c>
      <c r="L1560" s="199" t="s">
        <v>391</v>
      </c>
      <c r="M1560" s="205">
        <f>SUMIFS('SAGE IMPORT'!E:E,'SAGE IMPORT'!A:A,'SLAB-ROWS'!G1560,'SAGE IMPORT'!B:B,'SLAB-ROWS'!H1560,'SAGE IMPORT'!C:C,'SLAB-ROWS'!A1560)</f>
        <v>0</v>
      </c>
      <c r="N1560" s="199" t="s">
        <v>391</v>
      </c>
    </row>
    <row r="1561" spans="1:14" x14ac:dyDescent="0.2">
      <c r="A1561" s="183" t="s">
        <v>498</v>
      </c>
      <c r="B1561" s="184" t="s">
        <v>140</v>
      </c>
      <c r="C1561" s="184"/>
      <c r="D1561" s="185" t="str">
        <f t="shared" si="136"/>
        <v>****</v>
      </c>
      <c r="E1561" s="185">
        <f t="shared" si="137"/>
        <v>0</v>
      </c>
      <c r="F1561" s="185"/>
      <c r="G1561" s="185">
        <f t="shared" si="138"/>
        <v>0</v>
      </c>
      <c r="H1561" s="186">
        <f t="shared" si="139"/>
        <v>0</v>
      </c>
      <c r="I1561" s="197">
        <f>SUMIFS('SAGE IMPORT'!Y:Y,'SAGE IMPORT'!A:A,'SLAB-ROWS'!G1561,'SAGE IMPORT'!B:B,'SLAB-ROWS'!H1561,'SAGE IMPORT'!C:C,'SLAB-ROWS'!A1561)</f>
        <v>0</v>
      </c>
      <c r="J1561" s="198">
        <f>SUMIFS('SAGE IMPORT'!K:K,'SAGE IMPORT'!A:A,'SLAB-ROWS'!G1561,'SAGE IMPORT'!B:B,'SLAB-ROWS'!H1561,'SAGE IMPORT'!C:C,'SLAB-ROWS'!A1561)</f>
        <v>0</v>
      </c>
      <c r="K1561" s="199">
        <f>SUMIFS('SAGE IMPORT'!Q:Q,'SAGE IMPORT'!A:A,'SLAB-ROWS'!G1561,'SAGE IMPORT'!B:B,'SLAB-ROWS'!H1561,'SAGE IMPORT'!C:C,'SLAB-ROWS'!A1561)</f>
        <v>0</v>
      </c>
      <c r="L1561" s="199" t="s">
        <v>399</v>
      </c>
      <c r="M1561" s="205">
        <f>SUMIFS('SAGE IMPORT'!E:E,'SAGE IMPORT'!A:A,'SLAB-ROWS'!G1561,'SAGE IMPORT'!B:B,'SLAB-ROWS'!H1561,'SAGE IMPORT'!C:C,'SLAB-ROWS'!A1561)</f>
        <v>0</v>
      </c>
      <c r="N1561" s="199" t="s">
        <v>399</v>
      </c>
    </row>
    <row r="1562" spans="1:14" x14ac:dyDescent="0.2">
      <c r="A1562" s="183" t="s">
        <v>42</v>
      </c>
      <c r="B1562" s="184" t="s">
        <v>138</v>
      </c>
      <c r="C1562" s="184"/>
      <c r="D1562" s="185" t="str">
        <f t="shared" si="136"/>
        <v>****</v>
      </c>
      <c r="E1562" s="185">
        <f t="shared" si="137"/>
        <v>0</v>
      </c>
      <c r="F1562" s="185"/>
      <c r="G1562" s="185">
        <f t="shared" si="138"/>
        <v>0</v>
      </c>
      <c r="H1562" s="186">
        <f t="shared" si="139"/>
        <v>0</v>
      </c>
      <c r="I1562" s="197">
        <f>SUMIFS('SAGE IMPORT'!Y:Y,'SAGE IMPORT'!A:A,'SLAB-ROWS'!G1562,'SAGE IMPORT'!B:B,'SLAB-ROWS'!H1562,'SAGE IMPORT'!C:C,'SLAB-ROWS'!A1562)</f>
        <v>0</v>
      </c>
      <c r="J1562" s="198">
        <f>SUMIFS('SAGE IMPORT'!K:K,'SAGE IMPORT'!A:A,'SLAB-ROWS'!G1562,'SAGE IMPORT'!B:B,'SLAB-ROWS'!H1562,'SAGE IMPORT'!C:C,'SLAB-ROWS'!A1562)</f>
        <v>0</v>
      </c>
      <c r="K1562" s="199">
        <f>SUMIFS('SAGE IMPORT'!Q:Q,'SAGE IMPORT'!A:A,'SLAB-ROWS'!G1562,'SAGE IMPORT'!B:B,'SLAB-ROWS'!H1562,'SAGE IMPORT'!C:C,'SLAB-ROWS'!A1562)</f>
        <v>0</v>
      </c>
      <c r="L1562" s="199" t="s">
        <v>399</v>
      </c>
      <c r="M1562" s="205">
        <f>SUMIFS('SAGE IMPORT'!E:E,'SAGE IMPORT'!A:A,'SLAB-ROWS'!G1562,'SAGE IMPORT'!B:B,'SLAB-ROWS'!H1562,'SAGE IMPORT'!C:C,'SLAB-ROWS'!A1562)</f>
        <v>0</v>
      </c>
      <c r="N1562" s="199" t="s">
        <v>399</v>
      </c>
    </row>
    <row r="1563" spans="1:14" x14ac:dyDescent="0.2">
      <c r="A1563" s="183" t="s">
        <v>77</v>
      </c>
      <c r="B1563" s="184" t="s">
        <v>139</v>
      </c>
      <c r="C1563" s="184"/>
      <c r="D1563" s="185" t="str">
        <f t="shared" si="136"/>
        <v>****</v>
      </c>
      <c r="E1563" s="185">
        <f t="shared" si="137"/>
        <v>0</v>
      </c>
      <c r="F1563" s="185"/>
      <c r="G1563" s="185">
        <f t="shared" si="138"/>
        <v>0</v>
      </c>
      <c r="H1563" s="186">
        <f t="shared" si="139"/>
        <v>0</v>
      </c>
      <c r="I1563" s="197">
        <f>SUMIFS('SAGE IMPORT'!Y:Y,'SAGE IMPORT'!A:A,'SLAB-ROWS'!G1563,'SAGE IMPORT'!B:B,'SLAB-ROWS'!H1563,'SAGE IMPORT'!C:C,'SLAB-ROWS'!A1563)</f>
        <v>0</v>
      </c>
      <c r="J1563" s="198">
        <f>SUMIFS('SAGE IMPORT'!K:K,'SAGE IMPORT'!A:A,'SLAB-ROWS'!G1563,'SAGE IMPORT'!B:B,'SLAB-ROWS'!H1563,'SAGE IMPORT'!C:C,'SLAB-ROWS'!A1563)</f>
        <v>0</v>
      </c>
      <c r="K1563" s="199">
        <f>SUMIFS('SAGE IMPORT'!Q:Q,'SAGE IMPORT'!A:A,'SLAB-ROWS'!G1563,'SAGE IMPORT'!B:B,'SLAB-ROWS'!H1563,'SAGE IMPORT'!C:C,'SLAB-ROWS'!A1563)</f>
        <v>0</v>
      </c>
      <c r="L1563" s="199" t="s">
        <v>399</v>
      </c>
      <c r="M1563" s="205">
        <f>SUMIFS('SAGE IMPORT'!E:E,'SAGE IMPORT'!A:A,'SLAB-ROWS'!G1563,'SAGE IMPORT'!B:B,'SLAB-ROWS'!H1563,'SAGE IMPORT'!C:C,'SLAB-ROWS'!A1563)</f>
        <v>0</v>
      </c>
      <c r="N1563" s="199" t="s">
        <v>399</v>
      </c>
    </row>
    <row r="1564" spans="1:14" x14ac:dyDescent="0.2">
      <c r="A1564" s="183" t="s">
        <v>43</v>
      </c>
      <c r="B1564" s="184" t="s">
        <v>141</v>
      </c>
      <c r="C1564" s="184"/>
      <c r="D1564" s="185" t="str">
        <f t="shared" si="136"/>
        <v>****</v>
      </c>
      <c r="E1564" s="185">
        <f t="shared" si="137"/>
        <v>0</v>
      </c>
      <c r="F1564" s="185"/>
      <c r="G1564" s="185">
        <f t="shared" si="138"/>
        <v>0</v>
      </c>
      <c r="H1564" s="186">
        <f t="shared" si="139"/>
        <v>0</v>
      </c>
      <c r="I1564" s="197">
        <f>SUMIFS('SAGE IMPORT'!Y:Y,'SAGE IMPORT'!A:A,'SLAB-ROWS'!G1564,'SAGE IMPORT'!B:B,'SLAB-ROWS'!H1564,'SAGE IMPORT'!C:C,'SLAB-ROWS'!A1564)</f>
        <v>0</v>
      </c>
      <c r="J1564" s="198">
        <f>SUMIFS('SAGE IMPORT'!K:K,'SAGE IMPORT'!A:A,'SLAB-ROWS'!G1564,'SAGE IMPORT'!B:B,'SLAB-ROWS'!H1564,'SAGE IMPORT'!C:C,'SLAB-ROWS'!A1564)</f>
        <v>0</v>
      </c>
      <c r="K1564" s="199">
        <f>SUMIFS('SAGE IMPORT'!Q:Q,'SAGE IMPORT'!A:A,'SLAB-ROWS'!G1564,'SAGE IMPORT'!B:B,'SLAB-ROWS'!H1564,'SAGE IMPORT'!C:C,'SLAB-ROWS'!A1564)</f>
        <v>0</v>
      </c>
      <c r="L1564" s="199" t="s">
        <v>391</v>
      </c>
      <c r="M1564" s="205">
        <f>SUMIFS('SAGE IMPORT'!E:E,'SAGE IMPORT'!A:A,'SLAB-ROWS'!G1564,'SAGE IMPORT'!B:B,'SLAB-ROWS'!H1564,'SAGE IMPORT'!C:C,'SLAB-ROWS'!A1564)</f>
        <v>0</v>
      </c>
      <c r="N1564" s="199" t="s">
        <v>391</v>
      </c>
    </row>
    <row r="1565" spans="1:14" x14ac:dyDescent="0.2">
      <c r="A1565" s="183"/>
      <c r="B1565" s="184"/>
      <c r="C1565" s="184"/>
      <c r="D1565" s="185" t="str">
        <f t="shared" si="136"/>
        <v>****</v>
      </c>
      <c r="E1565" s="185">
        <f t="shared" si="137"/>
        <v>0</v>
      </c>
      <c r="F1565" s="185"/>
      <c r="G1565" s="185">
        <f t="shared" si="138"/>
        <v>0</v>
      </c>
      <c r="H1565" s="186">
        <f t="shared" si="139"/>
        <v>0</v>
      </c>
      <c r="I1565" s="197">
        <f>SUMIFS('SAGE IMPORT'!Y:Y,'SAGE IMPORT'!A:A,'SLAB-ROWS'!G1565,'SAGE IMPORT'!B:B,'SLAB-ROWS'!H1565,'SAGE IMPORT'!C:C,'SLAB-ROWS'!A1565)</f>
        <v>0</v>
      </c>
      <c r="J1565" s="198">
        <f>SUMIFS('SAGE IMPORT'!K:K,'SAGE IMPORT'!A:A,'SLAB-ROWS'!G1565,'SAGE IMPORT'!B:B,'SLAB-ROWS'!H1565,'SAGE IMPORT'!C:C,'SLAB-ROWS'!A1565)</f>
        <v>0</v>
      </c>
      <c r="K1565" s="199">
        <f>SUMIFS('SAGE IMPORT'!Q:Q,'SAGE IMPORT'!A:A,'SLAB-ROWS'!G1565,'SAGE IMPORT'!B:B,'SLAB-ROWS'!H1565,'SAGE IMPORT'!C:C,'SLAB-ROWS'!A1565)</f>
        <v>0</v>
      </c>
      <c r="L1565" s="199"/>
      <c r="M1565" s="205">
        <f>SUMIFS('SAGE IMPORT'!E:E,'SAGE IMPORT'!A:A,'SLAB-ROWS'!G1565,'SAGE IMPORT'!B:B,'SLAB-ROWS'!H1565,'SAGE IMPORT'!C:C,'SLAB-ROWS'!A1565)</f>
        <v>0</v>
      </c>
      <c r="N1565" s="199"/>
    </row>
    <row r="1566" spans="1:14" x14ac:dyDescent="0.2">
      <c r="A1566" s="183" t="s">
        <v>44</v>
      </c>
      <c r="B1566" s="184" t="s">
        <v>69</v>
      </c>
      <c r="C1566" s="184"/>
      <c r="D1566" s="185" t="str">
        <f t="shared" si="136"/>
        <v>****</v>
      </c>
      <c r="E1566" s="185">
        <f t="shared" si="137"/>
        <v>0</v>
      </c>
      <c r="F1566" s="185"/>
      <c r="G1566" s="185">
        <f t="shared" si="138"/>
        <v>0</v>
      </c>
      <c r="H1566" s="186">
        <f t="shared" si="139"/>
        <v>0</v>
      </c>
      <c r="I1566" s="197">
        <f>SUMIFS('SAGE IMPORT'!Y:Y,'SAGE IMPORT'!A:A,'SLAB-ROWS'!G1566,'SAGE IMPORT'!B:B,'SLAB-ROWS'!H1566,'SAGE IMPORT'!C:C,'SLAB-ROWS'!A1566)</f>
        <v>0</v>
      </c>
      <c r="J1566" s="198">
        <f>SUMIFS('SAGE IMPORT'!K:K,'SAGE IMPORT'!A:A,'SLAB-ROWS'!G1566,'SAGE IMPORT'!B:B,'SLAB-ROWS'!H1566,'SAGE IMPORT'!C:C,'SLAB-ROWS'!A1566)</f>
        <v>0</v>
      </c>
      <c r="K1566" s="199">
        <f>SUMIFS('SAGE IMPORT'!Q:Q,'SAGE IMPORT'!A:A,'SLAB-ROWS'!G1566,'SAGE IMPORT'!B:B,'SLAB-ROWS'!H1566,'SAGE IMPORT'!C:C,'SLAB-ROWS'!A1566)</f>
        <v>0</v>
      </c>
      <c r="L1566" s="199" t="s">
        <v>391</v>
      </c>
      <c r="M1566" s="205">
        <f>SUMIFS('SAGE IMPORT'!E:E,'SAGE IMPORT'!A:A,'SLAB-ROWS'!G1566,'SAGE IMPORT'!B:B,'SLAB-ROWS'!H1566,'SAGE IMPORT'!C:C,'SLAB-ROWS'!A1566)</f>
        <v>0</v>
      </c>
      <c r="N1566" s="199" t="s">
        <v>391</v>
      </c>
    </row>
    <row r="1567" spans="1:14" x14ac:dyDescent="0.2">
      <c r="A1567" s="183" t="s">
        <v>45</v>
      </c>
      <c r="B1567" s="184" t="s">
        <v>46</v>
      </c>
      <c r="C1567" s="184"/>
      <c r="D1567" s="185" t="str">
        <f t="shared" si="136"/>
        <v>****</v>
      </c>
      <c r="E1567" s="185">
        <f t="shared" si="137"/>
        <v>0</v>
      </c>
      <c r="F1567" s="185"/>
      <c r="G1567" s="185">
        <f t="shared" si="138"/>
        <v>0</v>
      </c>
      <c r="H1567" s="186">
        <f t="shared" si="139"/>
        <v>0</v>
      </c>
      <c r="I1567" s="197">
        <f>SUMIFS('SAGE IMPORT'!Y:Y,'SAGE IMPORT'!A:A,'SLAB-ROWS'!G1567,'SAGE IMPORT'!B:B,'SLAB-ROWS'!H1567,'SAGE IMPORT'!C:C,'SLAB-ROWS'!A1567)</f>
        <v>0</v>
      </c>
      <c r="J1567" s="198">
        <f>SUMIFS('SAGE IMPORT'!K:K,'SAGE IMPORT'!A:A,'SLAB-ROWS'!G1567,'SAGE IMPORT'!B:B,'SLAB-ROWS'!H1567,'SAGE IMPORT'!C:C,'SLAB-ROWS'!A1567)</f>
        <v>0</v>
      </c>
      <c r="K1567" s="199">
        <f>SUMIFS('SAGE IMPORT'!Q:Q,'SAGE IMPORT'!A:A,'SLAB-ROWS'!G1567,'SAGE IMPORT'!B:B,'SLAB-ROWS'!H1567,'SAGE IMPORT'!C:C,'SLAB-ROWS'!A1567)</f>
        <v>0</v>
      </c>
      <c r="L1567" s="199" t="s">
        <v>391</v>
      </c>
      <c r="M1567" s="205">
        <f>SUMIFS('SAGE IMPORT'!E:E,'SAGE IMPORT'!A:A,'SLAB-ROWS'!G1567,'SAGE IMPORT'!B:B,'SLAB-ROWS'!H1567,'SAGE IMPORT'!C:C,'SLAB-ROWS'!A1567)</f>
        <v>0</v>
      </c>
      <c r="N1567" s="199" t="s">
        <v>391</v>
      </c>
    </row>
    <row r="1568" spans="1:14" x14ac:dyDescent="0.2">
      <c r="A1568" s="183" t="s">
        <v>142</v>
      </c>
      <c r="B1568" s="184" t="s">
        <v>143</v>
      </c>
      <c r="C1568" s="184"/>
      <c r="D1568" s="185" t="str">
        <f t="shared" si="136"/>
        <v>****</v>
      </c>
      <c r="E1568" s="185">
        <f t="shared" si="137"/>
        <v>0</v>
      </c>
      <c r="F1568" s="185"/>
      <c r="G1568" s="185">
        <f t="shared" si="138"/>
        <v>0</v>
      </c>
      <c r="H1568" s="186">
        <f t="shared" si="139"/>
        <v>0</v>
      </c>
      <c r="I1568" s="197">
        <f>SUMIFS('SAGE IMPORT'!Y:Y,'SAGE IMPORT'!A:A,'SLAB-ROWS'!G1568,'SAGE IMPORT'!B:B,'SLAB-ROWS'!H1568,'SAGE IMPORT'!C:C,'SLAB-ROWS'!A1568)</f>
        <v>0</v>
      </c>
      <c r="J1568" s="198">
        <f>SUMIFS('SAGE IMPORT'!K:K,'SAGE IMPORT'!A:A,'SLAB-ROWS'!G1568,'SAGE IMPORT'!B:B,'SLAB-ROWS'!H1568,'SAGE IMPORT'!C:C,'SLAB-ROWS'!A1568)</f>
        <v>0</v>
      </c>
      <c r="K1568" s="199">
        <f>SUMIFS('SAGE IMPORT'!Q:Q,'SAGE IMPORT'!A:A,'SLAB-ROWS'!G1568,'SAGE IMPORT'!B:B,'SLAB-ROWS'!H1568,'SAGE IMPORT'!C:C,'SLAB-ROWS'!A1568)</f>
        <v>0</v>
      </c>
      <c r="L1568" s="199" t="s">
        <v>354</v>
      </c>
      <c r="M1568" s="205">
        <f>SUMIFS('SAGE IMPORT'!E:E,'SAGE IMPORT'!A:A,'SLAB-ROWS'!G1568,'SAGE IMPORT'!B:B,'SLAB-ROWS'!H1568,'SAGE IMPORT'!C:C,'SLAB-ROWS'!A1568)</f>
        <v>0</v>
      </c>
      <c r="N1568" s="199" t="s">
        <v>354</v>
      </c>
    </row>
    <row r="1569" spans="1:14" x14ac:dyDescent="0.2">
      <c r="A1569" s="183" t="s">
        <v>144</v>
      </c>
      <c r="B1569" s="184" t="s">
        <v>145</v>
      </c>
      <c r="C1569" s="184"/>
      <c r="D1569" s="185" t="str">
        <f t="shared" si="136"/>
        <v>****</v>
      </c>
      <c r="E1569" s="185">
        <f t="shared" si="137"/>
        <v>0</v>
      </c>
      <c r="F1569" s="185"/>
      <c r="G1569" s="185">
        <f t="shared" si="138"/>
        <v>0</v>
      </c>
      <c r="H1569" s="186">
        <f t="shared" si="139"/>
        <v>0</v>
      </c>
      <c r="I1569" s="197">
        <f>SUMIFS('SAGE IMPORT'!Y:Y,'SAGE IMPORT'!A:A,'SLAB-ROWS'!G1569,'SAGE IMPORT'!B:B,'SLAB-ROWS'!H1569,'SAGE IMPORT'!C:C,'SLAB-ROWS'!A1569)</f>
        <v>0</v>
      </c>
      <c r="J1569" s="198">
        <f>SUMIFS('SAGE IMPORT'!K:K,'SAGE IMPORT'!A:A,'SLAB-ROWS'!G1569,'SAGE IMPORT'!B:B,'SLAB-ROWS'!H1569,'SAGE IMPORT'!C:C,'SLAB-ROWS'!A1569)</f>
        <v>0</v>
      </c>
      <c r="K1569" s="199">
        <f>SUMIFS('SAGE IMPORT'!Q:Q,'SAGE IMPORT'!A:A,'SLAB-ROWS'!G1569,'SAGE IMPORT'!B:B,'SLAB-ROWS'!H1569,'SAGE IMPORT'!C:C,'SLAB-ROWS'!A1569)</f>
        <v>0</v>
      </c>
      <c r="L1569" s="199" t="s">
        <v>391</v>
      </c>
      <c r="M1569" s="205">
        <f>SUMIFS('SAGE IMPORT'!E:E,'SAGE IMPORT'!A:A,'SLAB-ROWS'!G1569,'SAGE IMPORT'!B:B,'SLAB-ROWS'!H1569,'SAGE IMPORT'!C:C,'SLAB-ROWS'!A1569)</f>
        <v>0</v>
      </c>
      <c r="N1569" s="199" t="s">
        <v>391</v>
      </c>
    </row>
    <row r="1570" spans="1:14" x14ac:dyDescent="0.2">
      <c r="A1570" s="183" t="s">
        <v>47</v>
      </c>
      <c r="B1570" s="184" t="s">
        <v>66</v>
      </c>
      <c r="C1570" s="184"/>
      <c r="D1570" s="185" t="str">
        <f t="shared" ref="D1570:D1581" si="140">D1569</f>
        <v>****</v>
      </c>
      <c r="E1570" s="185">
        <f t="shared" ref="E1570:E1581" si="141">E1569</f>
        <v>0</v>
      </c>
      <c r="F1570" s="185"/>
      <c r="G1570" s="185">
        <f t="shared" ref="G1570:G1581" si="142">G1569</f>
        <v>0</v>
      </c>
      <c r="H1570" s="186">
        <f t="shared" ref="H1570:H1581" si="143">H1569</f>
        <v>0</v>
      </c>
      <c r="I1570" s="197">
        <f>SUMIFS('SAGE IMPORT'!Y:Y,'SAGE IMPORT'!A:A,'SLAB-ROWS'!G1570,'SAGE IMPORT'!B:B,'SLAB-ROWS'!H1570,'SAGE IMPORT'!C:C,'SLAB-ROWS'!A1570)</f>
        <v>0</v>
      </c>
      <c r="J1570" s="198">
        <f>SUMIFS('SAGE IMPORT'!K:K,'SAGE IMPORT'!A:A,'SLAB-ROWS'!G1570,'SAGE IMPORT'!B:B,'SLAB-ROWS'!H1570,'SAGE IMPORT'!C:C,'SLAB-ROWS'!A1570)</f>
        <v>0</v>
      </c>
      <c r="K1570" s="199">
        <f>SUMIFS('SAGE IMPORT'!Q:Q,'SAGE IMPORT'!A:A,'SLAB-ROWS'!G1570,'SAGE IMPORT'!B:B,'SLAB-ROWS'!H1570,'SAGE IMPORT'!C:C,'SLAB-ROWS'!A1570)</f>
        <v>0</v>
      </c>
      <c r="L1570" s="199" t="s">
        <v>395</v>
      </c>
      <c r="M1570" s="205">
        <f>SUMIFS('SAGE IMPORT'!E:E,'SAGE IMPORT'!A:A,'SLAB-ROWS'!G1570,'SAGE IMPORT'!B:B,'SLAB-ROWS'!H1570,'SAGE IMPORT'!C:C,'SLAB-ROWS'!A1570)</f>
        <v>0</v>
      </c>
      <c r="N1570" s="199" t="s">
        <v>395</v>
      </c>
    </row>
    <row r="1571" spans="1:14" x14ac:dyDescent="0.2">
      <c r="A1571" s="183"/>
      <c r="B1571" s="451" t="s">
        <v>622</v>
      </c>
      <c r="C1571" s="452"/>
      <c r="D1571" s="453"/>
      <c r="E1571" s="453"/>
      <c r="F1571" s="453"/>
      <c r="G1571" s="453">
        <f t="shared" si="142"/>
        <v>0</v>
      </c>
      <c r="H1571" s="454">
        <f t="shared" si="143"/>
        <v>0</v>
      </c>
      <c r="I1571" s="455"/>
      <c r="J1571" s="456"/>
      <c r="K1571" s="457">
        <f>SUMIFS('SAGE IMPORT'!Q:Q,'SAGE IMPORT'!A:A,'SLAB-ROWS'!G1571,'SAGE IMPORT'!B:B,'SLAB-ROWS'!H1571,'SAGE IMPORT'!D:D,'SLAB-ROWS'!B1571)</f>
        <v>0</v>
      </c>
      <c r="L1571" s="457" t="s">
        <v>395</v>
      </c>
      <c r="M1571" s="458"/>
      <c r="N1571" s="457"/>
    </row>
    <row r="1572" spans="1:14" x14ac:dyDescent="0.2">
      <c r="A1572" s="183" t="s">
        <v>48</v>
      </c>
      <c r="B1572" s="184" t="s">
        <v>67</v>
      </c>
      <c r="C1572" s="184"/>
      <c r="D1572" s="185" t="str">
        <f>D1570</f>
        <v>****</v>
      </c>
      <c r="E1572" s="185">
        <f>E1570</f>
        <v>0</v>
      </c>
      <c r="F1572" s="185"/>
      <c r="G1572" s="185">
        <f>G1570</f>
        <v>0</v>
      </c>
      <c r="H1572" s="186">
        <f>H1570</f>
        <v>0</v>
      </c>
      <c r="I1572" s="197">
        <f>SUMIFS('SAGE IMPORT'!Y:Y,'SAGE IMPORT'!A:A,'SLAB-ROWS'!G1572,'SAGE IMPORT'!B:B,'SLAB-ROWS'!H1572,'SAGE IMPORT'!C:C,'SLAB-ROWS'!A1572)</f>
        <v>0</v>
      </c>
      <c r="J1572" s="198">
        <f>SUMIFS('SAGE IMPORT'!K:K,'SAGE IMPORT'!A:A,'SLAB-ROWS'!G1572,'SAGE IMPORT'!B:B,'SLAB-ROWS'!H1572,'SAGE IMPORT'!C:C,'SLAB-ROWS'!A1572)</f>
        <v>0</v>
      </c>
      <c r="K1572" s="199">
        <f>SUMIFS('SAGE IMPORT'!Q:Q,'SAGE IMPORT'!A:A,'SLAB-ROWS'!G1572,'SAGE IMPORT'!B:B,'SLAB-ROWS'!H1572,'SAGE IMPORT'!C:C,'SLAB-ROWS'!A1572)</f>
        <v>0</v>
      </c>
      <c r="L1572" s="199" t="s">
        <v>391</v>
      </c>
      <c r="M1572" s="205">
        <f>SUMIFS('SAGE IMPORT'!E:E,'SAGE IMPORT'!A:A,'SLAB-ROWS'!G1572,'SAGE IMPORT'!B:B,'SLAB-ROWS'!H1572,'SAGE IMPORT'!C:C,'SLAB-ROWS'!A1572)</f>
        <v>0</v>
      </c>
      <c r="N1572" s="199" t="s">
        <v>391</v>
      </c>
    </row>
    <row r="1573" spans="1:14" x14ac:dyDescent="0.2">
      <c r="A1573" s="183" t="s">
        <v>146</v>
      </c>
      <c r="B1573" s="184" t="s">
        <v>147</v>
      </c>
      <c r="C1573" s="184"/>
      <c r="D1573" s="185" t="str">
        <f t="shared" si="140"/>
        <v>****</v>
      </c>
      <c r="E1573" s="185">
        <f t="shared" si="141"/>
        <v>0</v>
      </c>
      <c r="F1573" s="185"/>
      <c r="G1573" s="185">
        <f t="shared" si="142"/>
        <v>0</v>
      </c>
      <c r="H1573" s="186">
        <f t="shared" si="143"/>
        <v>0</v>
      </c>
      <c r="I1573" s="197">
        <f>SUMIFS('SAGE IMPORT'!Y:Y,'SAGE IMPORT'!A:A,'SLAB-ROWS'!G1573,'SAGE IMPORT'!B:B,'SLAB-ROWS'!H1573,'SAGE IMPORT'!C:C,'SLAB-ROWS'!A1573)</f>
        <v>0</v>
      </c>
      <c r="J1573" s="198">
        <f>SUMIFS('SAGE IMPORT'!K:K,'SAGE IMPORT'!A:A,'SLAB-ROWS'!G1573,'SAGE IMPORT'!B:B,'SLAB-ROWS'!H1573,'SAGE IMPORT'!C:C,'SLAB-ROWS'!A1573)</f>
        <v>0</v>
      </c>
      <c r="K1573" s="199">
        <f>SUMIFS('SAGE IMPORT'!Q:Q,'SAGE IMPORT'!A:A,'SLAB-ROWS'!G1573,'SAGE IMPORT'!B:B,'SLAB-ROWS'!H1573,'SAGE IMPORT'!C:C,'SLAB-ROWS'!A1573)</f>
        <v>0</v>
      </c>
      <c r="L1573" s="199" t="s">
        <v>393</v>
      </c>
      <c r="M1573" s="205">
        <f>SUMIFS('SAGE IMPORT'!E:E,'SAGE IMPORT'!A:A,'SLAB-ROWS'!G1573,'SAGE IMPORT'!B:B,'SLAB-ROWS'!H1573,'SAGE IMPORT'!C:C,'SLAB-ROWS'!A1573)</f>
        <v>0</v>
      </c>
      <c r="N1573" s="199" t="s">
        <v>393</v>
      </c>
    </row>
    <row r="1574" spans="1:14" x14ac:dyDescent="0.2">
      <c r="A1574" s="183" t="s">
        <v>148</v>
      </c>
      <c r="B1574" s="184" t="s">
        <v>149</v>
      </c>
      <c r="C1574" s="184"/>
      <c r="D1574" s="185" t="str">
        <f t="shared" si="140"/>
        <v>****</v>
      </c>
      <c r="E1574" s="185">
        <f t="shared" si="141"/>
        <v>0</v>
      </c>
      <c r="F1574" s="185"/>
      <c r="G1574" s="185">
        <f t="shared" si="142"/>
        <v>0</v>
      </c>
      <c r="H1574" s="186">
        <f t="shared" si="143"/>
        <v>0</v>
      </c>
      <c r="I1574" s="197">
        <f>SUMIFS('SAGE IMPORT'!Y:Y,'SAGE IMPORT'!A:A,'SLAB-ROWS'!G1574,'SAGE IMPORT'!B:B,'SLAB-ROWS'!H1574,'SAGE IMPORT'!C:C,'SLAB-ROWS'!A1574)</f>
        <v>0</v>
      </c>
      <c r="J1574" s="198">
        <f>SUMIFS('SAGE IMPORT'!K:K,'SAGE IMPORT'!A:A,'SLAB-ROWS'!G1574,'SAGE IMPORT'!B:B,'SLAB-ROWS'!H1574,'SAGE IMPORT'!C:C,'SLAB-ROWS'!A1574)</f>
        <v>0</v>
      </c>
      <c r="K1574" s="199">
        <f>SUMIFS('SAGE IMPORT'!Q:Q,'SAGE IMPORT'!A:A,'SLAB-ROWS'!G1574,'SAGE IMPORT'!B:B,'SLAB-ROWS'!H1574,'SAGE IMPORT'!C:C,'SLAB-ROWS'!A1574)</f>
        <v>0</v>
      </c>
      <c r="L1574" s="199" t="s">
        <v>391</v>
      </c>
      <c r="M1574" s="205">
        <f>SUMIFS('SAGE IMPORT'!E:E,'SAGE IMPORT'!A:A,'SLAB-ROWS'!G1574,'SAGE IMPORT'!B:B,'SLAB-ROWS'!H1574,'SAGE IMPORT'!C:C,'SLAB-ROWS'!A1574)</f>
        <v>0</v>
      </c>
      <c r="N1574" s="199" t="s">
        <v>391</v>
      </c>
    </row>
    <row r="1575" spans="1:14" x14ac:dyDescent="0.2">
      <c r="A1575" s="183" t="s">
        <v>150</v>
      </c>
      <c r="B1575" s="184" t="s">
        <v>151</v>
      </c>
      <c r="C1575" s="184"/>
      <c r="D1575" s="185" t="str">
        <f t="shared" si="140"/>
        <v>****</v>
      </c>
      <c r="E1575" s="185">
        <f t="shared" si="141"/>
        <v>0</v>
      </c>
      <c r="F1575" s="185"/>
      <c r="G1575" s="185">
        <f t="shared" si="142"/>
        <v>0</v>
      </c>
      <c r="H1575" s="186">
        <f t="shared" si="143"/>
        <v>0</v>
      </c>
      <c r="I1575" s="197">
        <f>SUMIFS('SAGE IMPORT'!Y:Y,'SAGE IMPORT'!A:A,'SLAB-ROWS'!G1575,'SAGE IMPORT'!B:B,'SLAB-ROWS'!H1575,'SAGE IMPORT'!C:C,'SLAB-ROWS'!A1575)</f>
        <v>0</v>
      </c>
      <c r="J1575" s="198">
        <f>SUMIFS('SAGE IMPORT'!K:K,'SAGE IMPORT'!A:A,'SLAB-ROWS'!G1575,'SAGE IMPORT'!B:B,'SLAB-ROWS'!H1575,'SAGE IMPORT'!C:C,'SLAB-ROWS'!A1575)</f>
        <v>0</v>
      </c>
      <c r="K1575" s="199">
        <f>SUMIFS('SAGE IMPORT'!Q:Q,'SAGE IMPORT'!A:A,'SLAB-ROWS'!G1575,'SAGE IMPORT'!B:B,'SLAB-ROWS'!H1575,'SAGE IMPORT'!C:C,'SLAB-ROWS'!A1575)</f>
        <v>0</v>
      </c>
      <c r="L1575" s="199" t="s">
        <v>391</v>
      </c>
      <c r="M1575" s="205">
        <f>SUMIFS('SAGE IMPORT'!E:E,'SAGE IMPORT'!A:A,'SLAB-ROWS'!G1575,'SAGE IMPORT'!B:B,'SLAB-ROWS'!H1575,'SAGE IMPORT'!C:C,'SLAB-ROWS'!A1575)</f>
        <v>0</v>
      </c>
      <c r="N1575" s="199" t="s">
        <v>391</v>
      </c>
    </row>
    <row r="1576" spans="1:14" x14ac:dyDescent="0.2">
      <c r="A1576" s="183" t="s">
        <v>55</v>
      </c>
      <c r="B1576" s="184" t="s">
        <v>56</v>
      </c>
      <c r="C1576" s="184"/>
      <c r="D1576" s="185" t="str">
        <f t="shared" si="140"/>
        <v>****</v>
      </c>
      <c r="E1576" s="185">
        <f t="shared" si="141"/>
        <v>0</v>
      </c>
      <c r="F1576" s="185"/>
      <c r="G1576" s="185">
        <f t="shared" si="142"/>
        <v>0</v>
      </c>
      <c r="H1576" s="186">
        <f t="shared" si="143"/>
        <v>0</v>
      </c>
      <c r="I1576" s="197">
        <f>SUMIFS('SAGE IMPORT'!Y:Y,'SAGE IMPORT'!A:A,'SLAB-ROWS'!G1576,'SAGE IMPORT'!B:B,'SLAB-ROWS'!H1576,'SAGE IMPORT'!C:C,'SLAB-ROWS'!A1576)</f>
        <v>0</v>
      </c>
      <c r="J1576" s="198">
        <f>SUMIFS('SAGE IMPORT'!K:K,'SAGE IMPORT'!A:A,'SLAB-ROWS'!G1576,'SAGE IMPORT'!B:B,'SLAB-ROWS'!H1576,'SAGE IMPORT'!C:C,'SLAB-ROWS'!A1576)</f>
        <v>0</v>
      </c>
      <c r="K1576" s="199">
        <f>SUMIFS('SAGE IMPORT'!Q:Q,'SAGE IMPORT'!A:A,'SLAB-ROWS'!G1576,'SAGE IMPORT'!B:B,'SLAB-ROWS'!H1576,'SAGE IMPORT'!C:C,'SLAB-ROWS'!A1576)</f>
        <v>0</v>
      </c>
      <c r="L1576" s="199" t="s">
        <v>395</v>
      </c>
      <c r="M1576" s="205">
        <f>SUMIFS('SAGE IMPORT'!E:E,'SAGE IMPORT'!A:A,'SLAB-ROWS'!G1576,'SAGE IMPORT'!B:B,'SLAB-ROWS'!H1576,'SAGE IMPORT'!C:C,'SLAB-ROWS'!A1576)</f>
        <v>0</v>
      </c>
      <c r="N1576" s="199" t="s">
        <v>395</v>
      </c>
    </row>
    <row r="1577" spans="1:14" x14ac:dyDescent="0.2">
      <c r="A1577" s="183" t="s">
        <v>152</v>
      </c>
      <c r="B1577" s="184" t="s">
        <v>153</v>
      </c>
      <c r="C1577" s="184"/>
      <c r="D1577" s="185" t="str">
        <f t="shared" si="140"/>
        <v>****</v>
      </c>
      <c r="E1577" s="185">
        <f t="shared" si="141"/>
        <v>0</v>
      </c>
      <c r="F1577" s="185"/>
      <c r="G1577" s="185">
        <f t="shared" si="142"/>
        <v>0</v>
      </c>
      <c r="H1577" s="186">
        <f t="shared" si="143"/>
        <v>0</v>
      </c>
      <c r="I1577" s="197">
        <f>SUMIFS('SAGE IMPORT'!Y:Y,'SAGE IMPORT'!A:A,'SLAB-ROWS'!G1577,'SAGE IMPORT'!B:B,'SLAB-ROWS'!H1577,'SAGE IMPORT'!C:C,'SLAB-ROWS'!A1577)</f>
        <v>0</v>
      </c>
      <c r="J1577" s="198">
        <f>SUMIFS('SAGE IMPORT'!K:K,'SAGE IMPORT'!A:A,'SLAB-ROWS'!G1577,'SAGE IMPORT'!B:B,'SLAB-ROWS'!H1577,'SAGE IMPORT'!C:C,'SLAB-ROWS'!A1577)</f>
        <v>0</v>
      </c>
      <c r="K1577" s="199">
        <f>SUMIFS('SAGE IMPORT'!Q:Q,'SAGE IMPORT'!A:A,'SLAB-ROWS'!G1577,'SAGE IMPORT'!B:B,'SLAB-ROWS'!H1577,'SAGE IMPORT'!C:C,'SLAB-ROWS'!A1577)</f>
        <v>0</v>
      </c>
      <c r="L1577" s="199" t="s">
        <v>399</v>
      </c>
      <c r="M1577" s="205">
        <f>SUMIFS('SAGE IMPORT'!E:E,'SAGE IMPORT'!A:A,'SLAB-ROWS'!G1577,'SAGE IMPORT'!B:B,'SLAB-ROWS'!H1577,'SAGE IMPORT'!C:C,'SLAB-ROWS'!A1577)</f>
        <v>0</v>
      </c>
      <c r="N1577" s="199" t="s">
        <v>399</v>
      </c>
    </row>
    <row r="1578" spans="1:14" x14ac:dyDescent="0.2">
      <c r="A1578" s="183"/>
      <c r="B1578" s="184"/>
      <c r="C1578" s="184"/>
      <c r="D1578" s="185" t="str">
        <f t="shared" si="140"/>
        <v>****</v>
      </c>
      <c r="E1578" s="185">
        <f t="shared" si="141"/>
        <v>0</v>
      </c>
      <c r="F1578" s="185"/>
      <c r="G1578" s="185">
        <f t="shared" si="142"/>
        <v>0</v>
      </c>
      <c r="H1578" s="186">
        <f t="shared" si="143"/>
        <v>0</v>
      </c>
      <c r="I1578" s="197">
        <f>SUMIFS('SAGE IMPORT'!Y:Y,'SAGE IMPORT'!A:A,'SLAB-ROWS'!G1578,'SAGE IMPORT'!B:B,'SLAB-ROWS'!H1578,'SAGE IMPORT'!C:C,'SLAB-ROWS'!A1578)</f>
        <v>0</v>
      </c>
      <c r="J1578" s="198">
        <f>SUMIFS('SAGE IMPORT'!K:K,'SAGE IMPORT'!A:A,'SLAB-ROWS'!G1578,'SAGE IMPORT'!B:B,'SLAB-ROWS'!H1578,'SAGE IMPORT'!C:C,'SLAB-ROWS'!A1578)</f>
        <v>0</v>
      </c>
      <c r="K1578" s="199">
        <f>SUMIFS('SAGE IMPORT'!Q:Q,'SAGE IMPORT'!A:A,'SLAB-ROWS'!G1578,'SAGE IMPORT'!B:B,'SLAB-ROWS'!H1578,'SAGE IMPORT'!C:C,'SLAB-ROWS'!A1578)</f>
        <v>0</v>
      </c>
      <c r="L1578" s="199"/>
      <c r="M1578" s="205">
        <f>SUMIFS('SAGE IMPORT'!E:E,'SAGE IMPORT'!A:A,'SLAB-ROWS'!G1578,'SAGE IMPORT'!B:B,'SLAB-ROWS'!H1578,'SAGE IMPORT'!C:C,'SLAB-ROWS'!A1578)</f>
        <v>0</v>
      </c>
      <c r="N1578" s="199"/>
    </row>
    <row r="1579" spans="1:14" x14ac:dyDescent="0.2">
      <c r="A1579" s="183" t="s">
        <v>49</v>
      </c>
      <c r="B1579" s="184" t="s">
        <v>50</v>
      </c>
      <c r="C1579" s="184"/>
      <c r="D1579" s="185" t="str">
        <f t="shared" si="140"/>
        <v>****</v>
      </c>
      <c r="E1579" s="185">
        <f t="shared" si="141"/>
        <v>0</v>
      </c>
      <c r="F1579" s="185"/>
      <c r="G1579" s="185">
        <f t="shared" si="142"/>
        <v>0</v>
      </c>
      <c r="H1579" s="186">
        <f t="shared" si="143"/>
        <v>0</v>
      </c>
      <c r="I1579" s="197">
        <f>SUMIFS('SAGE IMPORT'!Y:Y,'SAGE IMPORT'!A:A,'SLAB-ROWS'!G1579,'SAGE IMPORT'!B:B,'SLAB-ROWS'!H1579,'SAGE IMPORT'!C:C,'SLAB-ROWS'!A1579)</f>
        <v>0</v>
      </c>
      <c r="J1579" s="198">
        <f>SUMIFS('SAGE IMPORT'!K:K,'SAGE IMPORT'!A:A,'SLAB-ROWS'!G1579,'SAGE IMPORT'!B:B,'SLAB-ROWS'!H1579,'SAGE IMPORT'!C:C,'SLAB-ROWS'!A1579)</f>
        <v>0</v>
      </c>
      <c r="K1579" s="199">
        <f>SUMIFS('SAGE IMPORT'!Q:Q,'SAGE IMPORT'!A:A,'SLAB-ROWS'!G1579,'SAGE IMPORT'!B:B,'SLAB-ROWS'!H1579,'SAGE IMPORT'!C:C,'SLAB-ROWS'!A1579)</f>
        <v>0</v>
      </c>
      <c r="L1579" s="199" t="s">
        <v>391</v>
      </c>
      <c r="M1579" s="205">
        <f>SUMIFS('SAGE IMPORT'!E:E,'SAGE IMPORT'!A:A,'SLAB-ROWS'!G1579,'SAGE IMPORT'!B:B,'SLAB-ROWS'!H1579,'SAGE IMPORT'!C:C,'SLAB-ROWS'!A1579)</f>
        <v>0</v>
      </c>
      <c r="N1579" s="199" t="s">
        <v>391</v>
      </c>
    </row>
    <row r="1580" spans="1:14" x14ac:dyDescent="0.2">
      <c r="A1580" s="183" t="s">
        <v>51</v>
      </c>
      <c r="B1580" s="184" t="s">
        <v>52</v>
      </c>
      <c r="C1580" s="184"/>
      <c r="D1580" s="185" t="str">
        <f t="shared" si="140"/>
        <v>****</v>
      </c>
      <c r="E1580" s="185">
        <f t="shared" si="141"/>
        <v>0</v>
      </c>
      <c r="F1580" s="185"/>
      <c r="G1580" s="185">
        <f t="shared" si="142"/>
        <v>0</v>
      </c>
      <c r="H1580" s="186">
        <f t="shared" si="143"/>
        <v>0</v>
      </c>
      <c r="I1580" s="197">
        <f>SUMIFS('SAGE IMPORT'!Y:Y,'SAGE IMPORT'!A:A,'SLAB-ROWS'!G1580,'SAGE IMPORT'!B:B,'SLAB-ROWS'!H1580,'SAGE IMPORT'!C:C,'SLAB-ROWS'!A1580)</f>
        <v>0</v>
      </c>
      <c r="J1580" s="198">
        <f>SUMIFS('SAGE IMPORT'!K:K,'SAGE IMPORT'!A:A,'SLAB-ROWS'!G1580,'SAGE IMPORT'!B:B,'SLAB-ROWS'!H1580,'SAGE IMPORT'!C:C,'SLAB-ROWS'!A1580)</f>
        <v>0</v>
      </c>
      <c r="K1580" s="199">
        <f>SUMIFS('SAGE IMPORT'!Q:Q,'SAGE IMPORT'!A:A,'SLAB-ROWS'!G1580,'SAGE IMPORT'!B:B,'SLAB-ROWS'!H1580,'SAGE IMPORT'!C:C,'SLAB-ROWS'!A1580)</f>
        <v>0</v>
      </c>
      <c r="L1580" s="199" t="s">
        <v>391</v>
      </c>
      <c r="M1580" s="205">
        <f>SUMIFS('SAGE IMPORT'!E:E,'SAGE IMPORT'!A:A,'SLAB-ROWS'!G1580,'SAGE IMPORT'!B:B,'SLAB-ROWS'!H1580,'SAGE IMPORT'!C:C,'SLAB-ROWS'!A1580)</f>
        <v>0</v>
      </c>
      <c r="N1580" s="199" t="s">
        <v>391</v>
      </c>
    </row>
    <row r="1581" spans="1:14" x14ac:dyDescent="0.2">
      <c r="A1581" s="183" t="s">
        <v>53</v>
      </c>
      <c r="B1581" s="184" t="s">
        <v>54</v>
      </c>
      <c r="C1581" s="184"/>
      <c r="D1581" s="185" t="str">
        <f t="shared" si="140"/>
        <v>****</v>
      </c>
      <c r="E1581" s="185">
        <f t="shared" si="141"/>
        <v>0</v>
      </c>
      <c r="F1581" s="185"/>
      <c r="G1581" s="185">
        <f t="shared" si="142"/>
        <v>0</v>
      </c>
      <c r="H1581" s="186">
        <f t="shared" si="143"/>
        <v>0</v>
      </c>
      <c r="I1581" s="197">
        <f>SUMIFS('SAGE IMPORT'!Y:Y,'SAGE IMPORT'!A:A,'SLAB-ROWS'!G1581,'SAGE IMPORT'!B:B,'SLAB-ROWS'!H1581,'SAGE IMPORT'!C:C,'SLAB-ROWS'!A1581)</f>
        <v>0</v>
      </c>
      <c r="J1581" s="198">
        <f>SUMIFS('SAGE IMPORT'!K:K,'SAGE IMPORT'!A:A,'SLAB-ROWS'!G1581,'SAGE IMPORT'!B:B,'SLAB-ROWS'!H1581,'SAGE IMPORT'!C:C,'SLAB-ROWS'!A1581)</f>
        <v>0</v>
      </c>
      <c r="K1581" s="199">
        <f>SUMIFS('SAGE IMPORT'!Q:Q,'SAGE IMPORT'!A:A,'SLAB-ROWS'!G1581,'SAGE IMPORT'!B:B,'SLAB-ROWS'!H1581,'SAGE IMPORT'!C:C,'SLAB-ROWS'!A1581)</f>
        <v>0</v>
      </c>
      <c r="L1581" s="199" t="s">
        <v>391</v>
      </c>
      <c r="M1581" s="205">
        <f>SUMIFS('SAGE IMPORT'!E:E,'SAGE IMPORT'!A:A,'SLAB-ROWS'!G1581,'SAGE IMPORT'!B:B,'SLAB-ROWS'!H1581,'SAGE IMPORT'!C:C,'SLAB-ROWS'!A1581)</f>
        <v>0</v>
      </c>
      <c r="N1581" s="199" t="s">
        <v>391</v>
      </c>
    </row>
    <row r="1582" spans="1:14" x14ac:dyDescent="0.2">
      <c r="A1582" s="183"/>
      <c r="B1582" s="184"/>
      <c r="C1582" s="184"/>
      <c r="D1582" s="184"/>
      <c r="E1582" s="184"/>
      <c r="F1582" s="184"/>
      <c r="G1582" s="184"/>
      <c r="H1582" s="184"/>
      <c r="I1582" s="197">
        <f>SUMIFS('SAGE IMPORT'!Y:Y,'SAGE IMPORT'!A:A,'SLAB-ROWS'!G1582,'SAGE IMPORT'!B:B,'SLAB-ROWS'!H1582,'SAGE IMPORT'!C:C,'SLAB-ROWS'!A1582)</f>
        <v>0</v>
      </c>
      <c r="J1582" s="198">
        <f>SUMIFS('SAGE IMPORT'!K:K,'SAGE IMPORT'!A:A,'SLAB-ROWS'!G1582,'SAGE IMPORT'!B:B,'SLAB-ROWS'!H1582,'SAGE IMPORT'!C:C,'SLAB-ROWS'!A1582)</f>
        <v>0</v>
      </c>
      <c r="K1582" s="199">
        <f>SUMIFS('SAGE IMPORT'!Q:Q,'SAGE IMPORT'!A:A,'SLAB-ROWS'!G1582,'SAGE IMPORT'!B:B,'SLAB-ROWS'!H1582,'SAGE IMPORT'!C:C,'SLAB-ROWS'!A1582)</f>
        <v>0</v>
      </c>
      <c r="L1582" s="199"/>
      <c r="M1582" s="205">
        <f>SUMIFS('SAGE IMPORT'!E:E,'SAGE IMPORT'!A:A,'SLAB-ROWS'!G1582,'SAGE IMPORT'!B:B,'SLAB-ROWS'!H1582,'SAGE IMPORT'!C:C,'SLAB-ROWS'!A1582)</f>
        <v>0</v>
      </c>
      <c r="N1582" s="199"/>
    </row>
    <row r="1583" spans="1:14" ht="12" x14ac:dyDescent="0.25">
      <c r="C1583" s="200" t="s">
        <v>74</v>
      </c>
      <c r="D1583" s="200"/>
      <c r="E1583" s="200"/>
      <c r="F1583" s="200"/>
      <c r="G1583" s="200"/>
      <c r="H1583" s="200"/>
      <c r="I1583" s="201">
        <f>SUM(I1499:I1582)</f>
        <v>0</v>
      </c>
      <c r="J1583" s="202"/>
      <c r="K1583" s="202"/>
      <c r="L1583" s="202"/>
      <c r="M1583" s="205">
        <f>SUMIFS('SAGE IMPORT'!E:E,'SAGE IMPORT'!A:A,'SLAB-ROWS'!G1583,'SAGE IMPORT'!B:B,'SLAB-ROWS'!H1583,'SAGE IMPORT'!C:C,'SLAB-ROWS'!A1583)</f>
        <v>0</v>
      </c>
    </row>
    <row r="1584" spans="1:14" ht="12" x14ac:dyDescent="0.25">
      <c r="C1584" s="200" t="s">
        <v>75</v>
      </c>
      <c r="D1584" s="200"/>
      <c r="E1584" s="200"/>
      <c r="F1584" s="200"/>
      <c r="G1584" s="200"/>
      <c r="H1584" s="200"/>
      <c r="I1584" s="203">
        <f>SUMIFS('SAGE IMPORT'!Y:Y,'SAGE IMPORT'!A:A,'SLAB-ROWS'!G1498,'SAGE IMPORT'!B:B,'SLAB-ROWS'!H1498)-I1583</f>
        <v>0</v>
      </c>
      <c r="J1584" s="202"/>
      <c r="K1584" s="202"/>
      <c r="L1584" s="202"/>
      <c r="M1584" s="205">
        <f>SUMIFS('SAGE IMPORT'!E:E,'SAGE IMPORT'!A:A,'SLAB-ROWS'!G1584,'SAGE IMPORT'!B:B,'SLAB-ROWS'!H1584,'SAGE IMPORT'!C:C,'SLAB-ROWS'!A1584)</f>
        <v>0</v>
      </c>
    </row>
    <row r="1585" spans="1:14" ht="12" x14ac:dyDescent="0.2">
      <c r="D1585" s="191" t="s">
        <v>359</v>
      </c>
      <c r="E1585" s="190" t="s">
        <v>358</v>
      </c>
      <c r="F1585" s="190"/>
      <c r="G1585" s="191" t="s">
        <v>159</v>
      </c>
      <c r="H1585" s="192" t="s">
        <v>357</v>
      </c>
      <c r="I1585" s="194" t="s">
        <v>383</v>
      </c>
      <c r="J1585" s="194" t="s">
        <v>356</v>
      </c>
      <c r="K1585" s="194" t="s">
        <v>355</v>
      </c>
      <c r="L1585" s="194"/>
      <c r="M1585" s="194" t="s">
        <v>394</v>
      </c>
      <c r="N1585" s="194"/>
    </row>
    <row r="1586" spans="1:14" ht="12" x14ac:dyDescent="0.2">
      <c r="D1586" s="195" t="str">
        <f>'START-SLABS'!A27</f>
        <v>****</v>
      </c>
      <c r="E1586" s="195">
        <f>'START-SLABS'!C27</f>
        <v>50</v>
      </c>
      <c r="F1586" s="195" t="str">
        <f>'START-SLABS'!D27</f>
        <v xml:space="preserve">1105 ST. OLAF CT </v>
      </c>
      <c r="G1586" s="195" t="str">
        <f>'START-SLABS'!F27</f>
        <v>PLAN 2</v>
      </c>
      <c r="H1586" s="195" t="str">
        <f>'START-SLABS'!G27</f>
        <v>ELV ALL</v>
      </c>
      <c r="I1586" s="196"/>
      <c r="J1586" s="196"/>
      <c r="K1586" s="196"/>
      <c r="L1586" s="196"/>
      <c r="M1586" s="196"/>
      <c r="N1586" s="194"/>
    </row>
    <row r="1587" spans="1:14" x14ac:dyDescent="0.2">
      <c r="A1587" s="183" t="s">
        <v>16</v>
      </c>
      <c r="B1587" s="184" t="s">
        <v>17</v>
      </c>
      <c r="C1587" s="184"/>
      <c r="D1587" s="185" t="str">
        <f>D1586</f>
        <v>****</v>
      </c>
      <c r="E1587" s="185">
        <f>E1586</f>
        <v>50</v>
      </c>
      <c r="F1587" s="185"/>
      <c r="G1587" s="185" t="str">
        <f>G1586</f>
        <v>PLAN 2</v>
      </c>
      <c r="H1587" s="186" t="str">
        <f>H1586</f>
        <v>ELV ALL</v>
      </c>
      <c r="I1587" s="197">
        <f>SUMIFS('SAGE IMPORT'!Y:Y,'SAGE IMPORT'!A:A,'SLAB-ROWS'!G1587,'SAGE IMPORT'!B:B,'SLAB-ROWS'!H1587,'SAGE IMPORT'!C:C,'SLAB-ROWS'!A1587)</f>
        <v>266</v>
      </c>
      <c r="J1587" s="198">
        <f>SUMIFS('SAGE IMPORT'!K:K,'SAGE IMPORT'!A:A,'SLAB-ROWS'!G1587,'SAGE IMPORT'!B:B,'SLAB-ROWS'!H1587,'SAGE IMPORT'!C:C,'SLAB-ROWS'!A1587)</f>
        <v>6.41</v>
      </c>
      <c r="K1587" s="199">
        <f>SUMIFS('SAGE IMPORT'!Q:Q,'SAGE IMPORT'!A:A,'SLAB-ROWS'!G1587,'SAGE IMPORT'!B:B,'SLAB-ROWS'!H1587,'SAGE IMPORT'!C:C,'SLAB-ROWS'!A1587)</f>
        <v>0</v>
      </c>
      <c r="L1587" s="199" t="s">
        <v>391</v>
      </c>
      <c r="M1587" s="205">
        <f>SUMIFS('SAGE IMPORT'!E:E,'SAGE IMPORT'!A:A,'SLAB-ROWS'!G1587,'SAGE IMPORT'!B:B,'SLAB-ROWS'!H1587,'SAGE IMPORT'!C:C,'SLAB-ROWS'!A1587)</f>
        <v>1602.65</v>
      </c>
      <c r="N1587" s="199" t="s">
        <v>391</v>
      </c>
    </row>
    <row r="1588" spans="1:14" x14ac:dyDescent="0.2">
      <c r="A1588" s="183" t="s">
        <v>78</v>
      </c>
      <c r="B1588" s="184" t="s">
        <v>81</v>
      </c>
      <c r="C1588" s="184"/>
      <c r="D1588" s="185" t="str">
        <f t="shared" ref="D1588:D1657" si="144">D1587</f>
        <v>****</v>
      </c>
      <c r="E1588" s="185">
        <f t="shared" ref="E1588:E1657" si="145">E1587</f>
        <v>50</v>
      </c>
      <c r="F1588" s="185"/>
      <c r="G1588" s="185" t="str">
        <f t="shared" ref="G1588:G1657" si="146">G1587</f>
        <v>PLAN 2</v>
      </c>
      <c r="H1588" s="186" t="str">
        <f t="shared" ref="H1588:H1657" si="147">H1587</f>
        <v>ELV ALL</v>
      </c>
      <c r="I1588" s="197">
        <f>SUMIFS('SAGE IMPORT'!Y:Y,'SAGE IMPORT'!A:A,'SLAB-ROWS'!G1588,'SAGE IMPORT'!B:B,'SLAB-ROWS'!H1588,'SAGE IMPORT'!C:C,'SLAB-ROWS'!A1588)</f>
        <v>0</v>
      </c>
      <c r="J1588" s="198">
        <f>SUMIFS('SAGE IMPORT'!K:K,'SAGE IMPORT'!A:A,'SLAB-ROWS'!G1588,'SAGE IMPORT'!B:B,'SLAB-ROWS'!H1588,'SAGE IMPORT'!C:C,'SLAB-ROWS'!A1588)</f>
        <v>0</v>
      </c>
      <c r="K1588" s="199">
        <f>SUMIFS('SAGE IMPORT'!Q:Q,'SAGE IMPORT'!A:A,'SLAB-ROWS'!G1588,'SAGE IMPORT'!B:B,'SLAB-ROWS'!H1588,'SAGE IMPORT'!C:C,'SLAB-ROWS'!A1588)</f>
        <v>0</v>
      </c>
      <c r="L1588" s="199" t="s">
        <v>391</v>
      </c>
      <c r="M1588" s="205">
        <f>SUMIFS('SAGE IMPORT'!E:E,'SAGE IMPORT'!A:A,'SLAB-ROWS'!G1588,'SAGE IMPORT'!B:B,'SLAB-ROWS'!H1588,'SAGE IMPORT'!C:C,'SLAB-ROWS'!A1588)</f>
        <v>0</v>
      </c>
      <c r="N1588" s="199" t="s">
        <v>391</v>
      </c>
    </row>
    <row r="1589" spans="1:14" x14ac:dyDescent="0.2">
      <c r="A1589" s="183" t="s">
        <v>79</v>
      </c>
      <c r="B1589" s="184" t="s">
        <v>82</v>
      </c>
      <c r="C1589" s="184"/>
      <c r="D1589" s="185" t="str">
        <f t="shared" si="144"/>
        <v>****</v>
      </c>
      <c r="E1589" s="185">
        <f t="shared" si="145"/>
        <v>50</v>
      </c>
      <c r="F1589" s="185"/>
      <c r="G1589" s="185" t="str">
        <f t="shared" si="146"/>
        <v>PLAN 2</v>
      </c>
      <c r="H1589" s="186" t="str">
        <f t="shared" si="147"/>
        <v>ELV ALL</v>
      </c>
      <c r="I1589" s="197">
        <f>SUMIFS('SAGE IMPORT'!Y:Y,'SAGE IMPORT'!A:A,'SLAB-ROWS'!G1589,'SAGE IMPORT'!B:B,'SLAB-ROWS'!H1589,'SAGE IMPORT'!C:C,'SLAB-ROWS'!A1589)</f>
        <v>0</v>
      </c>
      <c r="J1589" s="198">
        <f>SUMIFS('SAGE IMPORT'!K:K,'SAGE IMPORT'!A:A,'SLAB-ROWS'!G1589,'SAGE IMPORT'!B:B,'SLAB-ROWS'!H1589,'SAGE IMPORT'!C:C,'SLAB-ROWS'!A1589)</f>
        <v>0</v>
      </c>
      <c r="K1589" s="199">
        <f>SUMIFS('SAGE IMPORT'!Q:Q,'SAGE IMPORT'!A:A,'SLAB-ROWS'!G1589,'SAGE IMPORT'!B:B,'SLAB-ROWS'!H1589,'SAGE IMPORT'!C:C,'SLAB-ROWS'!A1589)</f>
        <v>0</v>
      </c>
      <c r="L1589" s="199" t="s">
        <v>391</v>
      </c>
      <c r="M1589" s="205">
        <f>SUMIFS('SAGE IMPORT'!E:E,'SAGE IMPORT'!A:A,'SLAB-ROWS'!G1589,'SAGE IMPORT'!B:B,'SLAB-ROWS'!H1589,'SAGE IMPORT'!C:C,'SLAB-ROWS'!A1589)</f>
        <v>0</v>
      </c>
      <c r="N1589" s="199" t="s">
        <v>391</v>
      </c>
    </row>
    <row r="1590" spans="1:14" x14ac:dyDescent="0.2">
      <c r="A1590" s="183" t="s">
        <v>80</v>
      </c>
      <c r="B1590" s="184" t="s">
        <v>83</v>
      </c>
      <c r="C1590" s="184"/>
      <c r="D1590" s="185" t="str">
        <f t="shared" si="144"/>
        <v>****</v>
      </c>
      <c r="E1590" s="185">
        <f t="shared" si="145"/>
        <v>50</v>
      </c>
      <c r="F1590" s="185"/>
      <c r="G1590" s="185" t="str">
        <f t="shared" si="146"/>
        <v>PLAN 2</v>
      </c>
      <c r="H1590" s="186" t="str">
        <f t="shared" si="147"/>
        <v>ELV ALL</v>
      </c>
      <c r="I1590" s="197">
        <f>SUMIFS('SAGE IMPORT'!Y:Y,'SAGE IMPORT'!A:A,'SLAB-ROWS'!G1590,'SAGE IMPORT'!B:B,'SLAB-ROWS'!H1590,'SAGE IMPORT'!C:C,'SLAB-ROWS'!A1590)</f>
        <v>0</v>
      </c>
      <c r="J1590" s="198">
        <f>SUMIFS('SAGE IMPORT'!K:K,'SAGE IMPORT'!A:A,'SLAB-ROWS'!G1590,'SAGE IMPORT'!B:B,'SLAB-ROWS'!H1590,'SAGE IMPORT'!C:C,'SLAB-ROWS'!A1590)</f>
        <v>0</v>
      </c>
      <c r="K1590" s="199">
        <f>SUMIFS('SAGE IMPORT'!Q:Q,'SAGE IMPORT'!A:A,'SLAB-ROWS'!G1590,'SAGE IMPORT'!B:B,'SLAB-ROWS'!H1590,'SAGE IMPORT'!C:C,'SLAB-ROWS'!A1590)</f>
        <v>0</v>
      </c>
      <c r="L1590" s="199" t="s">
        <v>391</v>
      </c>
      <c r="M1590" s="205">
        <f>SUMIFS('SAGE IMPORT'!E:E,'SAGE IMPORT'!A:A,'SLAB-ROWS'!G1590,'SAGE IMPORT'!B:B,'SLAB-ROWS'!H1590,'SAGE IMPORT'!C:C,'SLAB-ROWS'!A1590)</f>
        <v>0</v>
      </c>
      <c r="N1590" s="199" t="s">
        <v>391</v>
      </c>
    </row>
    <row r="1591" spans="1:14" x14ac:dyDescent="0.2">
      <c r="A1591" s="183" t="s">
        <v>18</v>
      </c>
      <c r="B1591" s="184" t="s">
        <v>19</v>
      </c>
      <c r="C1591" s="184"/>
      <c r="D1591" s="185" t="str">
        <f t="shared" si="144"/>
        <v>****</v>
      </c>
      <c r="E1591" s="185">
        <f t="shared" si="145"/>
        <v>50</v>
      </c>
      <c r="F1591" s="185"/>
      <c r="G1591" s="185" t="str">
        <f t="shared" si="146"/>
        <v>PLAN 2</v>
      </c>
      <c r="H1591" s="186" t="str">
        <f t="shared" si="147"/>
        <v>ELV ALL</v>
      </c>
      <c r="I1591" s="197">
        <f>SUMIFS('SAGE IMPORT'!Y:Y,'SAGE IMPORT'!A:A,'SLAB-ROWS'!G1591,'SAGE IMPORT'!B:B,'SLAB-ROWS'!H1591,'SAGE IMPORT'!C:C,'SLAB-ROWS'!A1591)</f>
        <v>64</v>
      </c>
      <c r="J1591" s="198">
        <f>SUMIFS('SAGE IMPORT'!K:K,'SAGE IMPORT'!A:A,'SLAB-ROWS'!G1591,'SAGE IMPORT'!B:B,'SLAB-ROWS'!H1591,'SAGE IMPORT'!C:C,'SLAB-ROWS'!A1591)</f>
        <v>2.85</v>
      </c>
      <c r="K1591" s="199">
        <f>SUMIFS('SAGE IMPORT'!Q:Q,'SAGE IMPORT'!A:A,'SLAB-ROWS'!G1591,'SAGE IMPORT'!B:B,'SLAB-ROWS'!H1591,'SAGE IMPORT'!C:C,'SLAB-ROWS'!A1591)</f>
        <v>0</v>
      </c>
      <c r="L1591" s="199" t="s">
        <v>391</v>
      </c>
      <c r="M1591" s="205">
        <f>SUMIFS('SAGE IMPORT'!E:E,'SAGE IMPORT'!A:A,'SLAB-ROWS'!G1591,'SAGE IMPORT'!B:B,'SLAB-ROWS'!H1591,'SAGE IMPORT'!C:C,'SLAB-ROWS'!A1591)</f>
        <v>1602.65</v>
      </c>
      <c r="N1591" s="199" t="s">
        <v>391</v>
      </c>
    </row>
    <row r="1592" spans="1:14" x14ac:dyDescent="0.2">
      <c r="A1592" s="183"/>
      <c r="B1592" s="184"/>
      <c r="C1592" s="184"/>
      <c r="D1592" s="185" t="str">
        <f t="shared" si="144"/>
        <v>****</v>
      </c>
      <c r="E1592" s="185">
        <f t="shared" si="145"/>
        <v>50</v>
      </c>
      <c r="F1592" s="185"/>
      <c r="G1592" s="185" t="str">
        <f t="shared" si="146"/>
        <v>PLAN 2</v>
      </c>
      <c r="H1592" s="186" t="str">
        <f t="shared" si="147"/>
        <v>ELV ALL</v>
      </c>
      <c r="I1592" s="197">
        <f>SUMIFS('SAGE IMPORT'!Y:Y,'SAGE IMPORT'!A:A,'SLAB-ROWS'!G1592,'SAGE IMPORT'!B:B,'SLAB-ROWS'!H1592,'SAGE IMPORT'!C:C,'SLAB-ROWS'!A1592)</f>
        <v>0</v>
      </c>
      <c r="J1592" s="198">
        <f>SUMIFS('SAGE IMPORT'!K:K,'SAGE IMPORT'!A:A,'SLAB-ROWS'!G1592,'SAGE IMPORT'!B:B,'SLAB-ROWS'!H1592,'SAGE IMPORT'!C:C,'SLAB-ROWS'!A1592)</f>
        <v>0</v>
      </c>
      <c r="K1592" s="199">
        <f>SUMIFS('SAGE IMPORT'!Q:Q,'SAGE IMPORT'!A:A,'SLAB-ROWS'!G1592,'SAGE IMPORT'!B:B,'SLAB-ROWS'!H1592,'SAGE IMPORT'!C:C,'SLAB-ROWS'!A1592)</f>
        <v>0</v>
      </c>
      <c r="L1592" s="199"/>
      <c r="M1592" s="205">
        <f>SUMIFS('SAGE IMPORT'!E:E,'SAGE IMPORT'!A:A,'SLAB-ROWS'!G1592,'SAGE IMPORT'!B:B,'SLAB-ROWS'!H1592,'SAGE IMPORT'!C:C,'SLAB-ROWS'!A1592)</f>
        <v>0</v>
      </c>
      <c r="N1592" s="199"/>
    </row>
    <row r="1593" spans="1:14" x14ac:dyDescent="0.2">
      <c r="A1593" s="183" t="s">
        <v>84</v>
      </c>
      <c r="B1593" s="184" t="s">
        <v>85</v>
      </c>
      <c r="C1593" s="184"/>
      <c r="D1593" s="185" t="str">
        <f t="shared" si="144"/>
        <v>****</v>
      </c>
      <c r="E1593" s="185">
        <f t="shared" si="145"/>
        <v>50</v>
      </c>
      <c r="F1593" s="185"/>
      <c r="G1593" s="185" t="str">
        <f t="shared" si="146"/>
        <v>PLAN 2</v>
      </c>
      <c r="H1593" s="186" t="str">
        <f t="shared" si="147"/>
        <v>ELV ALL</v>
      </c>
      <c r="I1593" s="197">
        <f>SUMIFS('SAGE IMPORT'!Y:Y,'SAGE IMPORT'!A:A,'SLAB-ROWS'!G1593,'SAGE IMPORT'!B:B,'SLAB-ROWS'!H1593,'SAGE IMPORT'!C:C,'SLAB-ROWS'!A1593)</f>
        <v>0</v>
      </c>
      <c r="J1593" s="198">
        <f>SUMIFS('SAGE IMPORT'!K:K,'SAGE IMPORT'!A:A,'SLAB-ROWS'!G1593,'SAGE IMPORT'!B:B,'SLAB-ROWS'!H1593,'SAGE IMPORT'!C:C,'SLAB-ROWS'!A1593)</f>
        <v>0</v>
      </c>
      <c r="K1593" s="199">
        <f>SUMIFS('SAGE IMPORT'!Q:Q,'SAGE IMPORT'!A:A,'SLAB-ROWS'!G1593,'SAGE IMPORT'!B:B,'SLAB-ROWS'!H1593,'SAGE IMPORT'!C:C,'SLAB-ROWS'!A1593)</f>
        <v>0</v>
      </c>
      <c r="L1593" s="199" t="s">
        <v>393</v>
      </c>
      <c r="M1593" s="205">
        <f>SUMIFS('SAGE IMPORT'!E:E,'SAGE IMPORT'!A:A,'SLAB-ROWS'!G1593,'SAGE IMPORT'!B:B,'SLAB-ROWS'!H1593,'SAGE IMPORT'!C:C,'SLAB-ROWS'!A1593)</f>
        <v>0</v>
      </c>
      <c r="N1593" s="199" t="s">
        <v>393</v>
      </c>
    </row>
    <row r="1594" spans="1:14" x14ac:dyDescent="0.2">
      <c r="A1594" s="183" t="s">
        <v>20</v>
      </c>
      <c r="B1594" s="184" t="s">
        <v>21</v>
      </c>
      <c r="C1594" s="184"/>
      <c r="D1594" s="185" t="str">
        <f t="shared" si="144"/>
        <v>****</v>
      </c>
      <c r="E1594" s="185">
        <f t="shared" si="145"/>
        <v>50</v>
      </c>
      <c r="F1594" s="185"/>
      <c r="G1594" s="185" t="str">
        <f t="shared" si="146"/>
        <v>PLAN 2</v>
      </c>
      <c r="H1594" s="186" t="str">
        <f t="shared" si="147"/>
        <v>ELV ALL</v>
      </c>
      <c r="I1594" s="197">
        <f>SUMIFS('SAGE IMPORT'!Y:Y,'SAGE IMPORT'!A:A,'SLAB-ROWS'!G1594,'SAGE IMPORT'!B:B,'SLAB-ROWS'!H1594,'SAGE IMPORT'!C:C,'SLAB-ROWS'!A1594)</f>
        <v>61</v>
      </c>
      <c r="J1594" s="198">
        <f>SUMIFS('SAGE IMPORT'!K:K,'SAGE IMPORT'!A:A,'SLAB-ROWS'!G1594,'SAGE IMPORT'!B:B,'SLAB-ROWS'!H1594,'SAGE IMPORT'!C:C,'SLAB-ROWS'!A1594)</f>
        <v>1.98</v>
      </c>
      <c r="K1594" s="199">
        <f>SUMIFS('SAGE IMPORT'!Q:Q,'SAGE IMPORT'!A:A,'SLAB-ROWS'!G1594,'SAGE IMPORT'!B:B,'SLAB-ROWS'!H1594,'SAGE IMPORT'!C:C,'SLAB-ROWS'!A1594)</f>
        <v>0</v>
      </c>
      <c r="L1594" s="199" t="s">
        <v>354</v>
      </c>
      <c r="M1594" s="205">
        <f>SUMIFS('SAGE IMPORT'!E:E,'SAGE IMPORT'!A:A,'SLAB-ROWS'!G1594,'SAGE IMPORT'!B:B,'SLAB-ROWS'!H1594,'SAGE IMPORT'!C:C,'SLAB-ROWS'!A1594)</f>
        <v>355.9</v>
      </c>
      <c r="N1594" s="199" t="s">
        <v>354</v>
      </c>
    </row>
    <row r="1595" spans="1:14" x14ac:dyDescent="0.2">
      <c r="A1595" s="183" t="s">
        <v>22</v>
      </c>
      <c r="B1595" s="184" t="s">
        <v>58</v>
      </c>
      <c r="C1595" s="184"/>
      <c r="D1595" s="185" t="str">
        <f t="shared" si="144"/>
        <v>****</v>
      </c>
      <c r="E1595" s="185">
        <f t="shared" si="145"/>
        <v>50</v>
      </c>
      <c r="F1595" s="185"/>
      <c r="G1595" s="185" t="str">
        <f t="shared" si="146"/>
        <v>PLAN 2</v>
      </c>
      <c r="H1595" s="186" t="str">
        <f t="shared" si="147"/>
        <v>ELV ALL</v>
      </c>
      <c r="I1595" s="197">
        <f>SUMIFS('SAGE IMPORT'!Y:Y,'SAGE IMPORT'!A:A,'SLAB-ROWS'!G1595,'SAGE IMPORT'!B:B,'SLAB-ROWS'!H1595,'SAGE IMPORT'!C:C,'SLAB-ROWS'!A1595)</f>
        <v>8</v>
      </c>
      <c r="J1595" s="198">
        <f>SUMIFS('SAGE IMPORT'!K:K,'SAGE IMPORT'!A:A,'SLAB-ROWS'!G1595,'SAGE IMPORT'!B:B,'SLAB-ROWS'!H1595,'SAGE IMPORT'!C:C,'SLAB-ROWS'!A1595)</f>
        <v>0</v>
      </c>
      <c r="K1595" s="199">
        <f>SUMIFS('SAGE IMPORT'!Q:Q,'SAGE IMPORT'!A:A,'SLAB-ROWS'!G1595,'SAGE IMPORT'!B:B,'SLAB-ROWS'!H1595,'SAGE IMPORT'!C:C,'SLAB-ROWS'!A1595)</f>
        <v>1.19</v>
      </c>
      <c r="L1595" s="199" t="s">
        <v>354</v>
      </c>
      <c r="M1595" s="205">
        <f>SUMIFS('SAGE IMPORT'!E:E,'SAGE IMPORT'!A:A,'SLAB-ROWS'!G1595,'SAGE IMPORT'!B:B,'SLAB-ROWS'!H1595,'SAGE IMPORT'!C:C,'SLAB-ROWS'!A1595)</f>
        <v>355.9</v>
      </c>
      <c r="N1595" s="199" t="s">
        <v>354</v>
      </c>
    </row>
    <row r="1596" spans="1:14" x14ac:dyDescent="0.2">
      <c r="A1596" s="183"/>
      <c r="B1596" s="184"/>
      <c r="C1596" s="184"/>
      <c r="D1596" s="185" t="str">
        <f t="shared" si="144"/>
        <v>****</v>
      </c>
      <c r="E1596" s="185">
        <f t="shared" si="145"/>
        <v>50</v>
      </c>
      <c r="F1596" s="185"/>
      <c r="G1596" s="185" t="str">
        <f t="shared" si="146"/>
        <v>PLAN 2</v>
      </c>
      <c r="H1596" s="186" t="str">
        <f t="shared" si="147"/>
        <v>ELV ALL</v>
      </c>
      <c r="I1596" s="197">
        <f>SUMIFS('SAGE IMPORT'!Y:Y,'SAGE IMPORT'!A:A,'SLAB-ROWS'!G1596,'SAGE IMPORT'!B:B,'SLAB-ROWS'!H1596,'SAGE IMPORT'!C:C,'SLAB-ROWS'!A1596)</f>
        <v>0</v>
      </c>
      <c r="J1596" s="198">
        <f>SUMIFS('SAGE IMPORT'!K:K,'SAGE IMPORT'!A:A,'SLAB-ROWS'!G1596,'SAGE IMPORT'!B:B,'SLAB-ROWS'!H1596,'SAGE IMPORT'!C:C,'SLAB-ROWS'!A1596)</f>
        <v>0</v>
      </c>
      <c r="K1596" s="199">
        <f>SUMIFS('SAGE IMPORT'!Q:Q,'SAGE IMPORT'!A:A,'SLAB-ROWS'!G1596,'SAGE IMPORT'!B:B,'SLAB-ROWS'!H1596,'SAGE IMPORT'!C:C,'SLAB-ROWS'!A1596)</f>
        <v>0</v>
      </c>
      <c r="L1596" s="199"/>
      <c r="M1596" s="205">
        <f>SUMIFS('SAGE IMPORT'!E:E,'SAGE IMPORT'!A:A,'SLAB-ROWS'!G1596,'SAGE IMPORT'!B:B,'SLAB-ROWS'!H1596,'SAGE IMPORT'!C:C,'SLAB-ROWS'!A1596)</f>
        <v>0</v>
      </c>
      <c r="N1596" s="199"/>
    </row>
    <row r="1597" spans="1:14" x14ac:dyDescent="0.2">
      <c r="A1597" s="183" t="s">
        <v>23</v>
      </c>
      <c r="B1597" s="184" t="s">
        <v>105</v>
      </c>
      <c r="C1597" s="184"/>
      <c r="D1597" s="185" t="str">
        <f t="shared" si="144"/>
        <v>****</v>
      </c>
      <c r="E1597" s="185">
        <f t="shared" si="145"/>
        <v>50</v>
      </c>
      <c r="F1597" s="185"/>
      <c r="G1597" s="185" t="str">
        <f t="shared" si="146"/>
        <v>PLAN 2</v>
      </c>
      <c r="H1597" s="186" t="str">
        <f t="shared" si="147"/>
        <v>ELV ALL</v>
      </c>
      <c r="I1597" s="197">
        <f>SUMIFS('SAGE IMPORT'!Y:Y,'SAGE IMPORT'!A:A,'SLAB-ROWS'!G1597,'SAGE IMPORT'!B:B,'SLAB-ROWS'!H1597,'SAGE IMPORT'!C:C,'SLAB-ROWS'!A1597)</f>
        <v>267</v>
      </c>
      <c r="J1597" s="198">
        <f>SUMIFS('SAGE IMPORT'!K:K,'SAGE IMPORT'!A:A,'SLAB-ROWS'!G1597,'SAGE IMPORT'!B:B,'SLAB-ROWS'!H1597,'SAGE IMPORT'!C:C,'SLAB-ROWS'!A1597)</f>
        <v>0</v>
      </c>
      <c r="K1597" s="199">
        <f>SUMIFS('SAGE IMPORT'!Q:Q,'SAGE IMPORT'!A:A,'SLAB-ROWS'!G1597,'SAGE IMPORT'!B:B,'SLAB-ROWS'!H1597,'SAGE IMPORT'!C:C,'SLAB-ROWS'!A1597)</f>
        <v>0</v>
      </c>
      <c r="L1597" s="199" t="s">
        <v>354</v>
      </c>
      <c r="M1597" s="205">
        <f>SUMIFS('SAGE IMPORT'!E:E,'SAGE IMPORT'!A:A,'SLAB-ROWS'!G1597,'SAGE IMPORT'!B:B,'SLAB-ROWS'!H1597,'SAGE IMPORT'!C:C,'SLAB-ROWS'!A1597)</f>
        <v>355.9</v>
      </c>
      <c r="N1597" s="199" t="s">
        <v>354</v>
      </c>
    </row>
    <row r="1598" spans="1:14" x14ac:dyDescent="0.2">
      <c r="A1598" s="183" t="s">
        <v>100</v>
      </c>
      <c r="B1598" s="184" t="s">
        <v>106</v>
      </c>
      <c r="C1598" s="184"/>
      <c r="D1598" s="185" t="str">
        <f t="shared" si="144"/>
        <v>****</v>
      </c>
      <c r="E1598" s="185">
        <f t="shared" si="145"/>
        <v>50</v>
      </c>
      <c r="F1598" s="185"/>
      <c r="G1598" s="185" t="str">
        <f t="shared" si="146"/>
        <v>PLAN 2</v>
      </c>
      <c r="H1598" s="186" t="str">
        <f t="shared" si="147"/>
        <v>ELV ALL</v>
      </c>
      <c r="I1598" s="197">
        <f>SUMIFS('SAGE IMPORT'!Y:Y,'SAGE IMPORT'!A:A,'SLAB-ROWS'!G1598,'SAGE IMPORT'!B:B,'SLAB-ROWS'!H1598,'SAGE IMPORT'!C:C,'SLAB-ROWS'!A1598)</f>
        <v>0</v>
      </c>
      <c r="J1598" s="198">
        <f>SUMIFS('SAGE IMPORT'!K:K,'SAGE IMPORT'!A:A,'SLAB-ROWS'!G1598,'SAGE IMPORT'!B:B,'SLAB-ROWS'!H1598,'SAGE IMPORT'!C:C,'SLAB-ROWS'!A1598)</f>
        <v>0</v>
      </c>
      <c r="K1598" s="199">
        <f>SUMIFS('SAGE IMPORT'!Q:Q,'SAGE IMPORT'!A:A,'SLAB-ROWS'!G1598,'SAGE IMPORT'!B:B,'SLAB-ROWS'!H1598,'SAGE IMPORT'!C:C,'SLAB-ROWS'!A1598)</f>
        <v>0</v>
      </c>
      <c r="L1598" s="199" t="s">
        <v>354</v>
      </c>
      <c r="M1598" s="205">
        <f>SUMIFS('SAGE IMPORT'!E:E,'SAGE IMPORT'!A:A,'SLAB-ROWS'!G1598,'SAGE IMPORT'!B:B,'SLAB-ROWS'!H1598,'SAGE IMPORT'!C:C,'SLAB-ROWS'!A1598)</f>
        <v>0</v>
      </c>
      <c r="N1598" s="199" t="s">
        <v>354</v>
      </c>
    </row>
    <row r="1599" spans="1:14" x14ac:dyDescent="0.2">
      <c r="A1599" s="183" t="s">
        <v>101</v>
      </c>
      <c r="B1599" s="184" t="s">
        <v>107</v>
      </c>
      <c r="C1599" s="184"/>
      <c r="D1599" s="185" t="str">
        <f t="shared" si="144"/>
        <v>****</v>
      </c>
      <c r="E1599" s="185">
        <f t="shared" si="145"/>
        <v>50</v>
      </c>
      <c r="F1599" s="185"/>
      <c r="G1599" s="185" t="str">
        <f t="shared" si="146"/>
        <v>PLAN 2</v>
      </c>
      <c r="H1599" s="186" t="str">
        <f t="shared" si="147"/>
        <v>ELV ALL</v>
      </c>
      <c r="I1599" s="197">
        <f>SUMIFS('SAGE IMPORT'!Y:Y,'SAGE IMPORT'!A:A,'SLAB-ROWS'!G1599,'SAGE IMPORT'!B:B,'SLAB-ROWS'!H1599,'SAGE IMPORT'!C:C,'SLAB-ROWS'!A1599)</f>
        <v>0</v>
      </c>
      <c r="J1599" s="198">
        <f>SUMIFS('SAGE IMPORT'!K:K,'SAGE IMPORT'!A:A,'SLAB-ROWS'!G1599,'SAGE IMPORT'!B:B,'SLAB-ROWS'!H1599,'SAGE IMPORT'!C:C,'SLAB-ROWS'!A1599)</f>
        <v>0</v>
      </c>
      <c r="K1599" s="199">
        <f>SUMIFS('SAGE IMPORT'!Q:Q,'SAGE IMPORT'!A:A,'SLAB-ROWS'!G1599,'SAGE IMPORT'!B:B,'SLAB-ROWS'!H1599,'SAGE IMPORT'!C:C,'SLAB-ROWS'!A1599)</f>
        <v>0</v>
      </c>
      <c r="L1599" s="199" t="s">
        <v>354</v>
      </c>
      <c r="M1599" s="205">
        <f>SUMIFS('SAGE IMPORT'!E:E,'SAGE IMPORT'!A:A,'SLAB-ROWS'!G1599,'SAGE IMPORT'!B:B,'SLAB-ROWS'!H1599,'SAGE IMPORT'!C:C,'SLAB-ROWS'!A1599)</f>
        <v>0</v>
      </c>
      <c r="N1599" s="199" t="s">
        <v>354</v>
      </c>
    </row>
    <row r="1600" spans="1:14" x14ac:dyDescent="0.2">
      <c r="A1600" s="183" t="s">
        <v>102</v>
      </c>
      <c r="B1600" s="184" t="s">
        <v>108</v>
      </c>
      <c r="C1600" s="184"/>
      <c r="D1600" s="185" t="str">
        <f t="shared" si="144"/>
        <v>****</v>
      </c>
      <c r="E1600" s="185">
        <f t="shared" si="145"/>
        <v>50</v>
      </c>
      <c r="F1600" s="185"/>
      <c r="G1600" s="185" t="str">
        <f t="shared" si="146"/>
        <v>PLAN 2</v>
      </c>
      <c r="H1600" s="186" t="str">
        <f t="shared" si="147"/>
        <v>ELV ALL</v>
      </c>
      <c r="I1600" s="197">
        <f>SUMIFS('SAGE IMPORT'!Y:Y,'SAGE IMPORT'!A:A,'SLAB-ROWS'!G1600,'SAGE IMPORT'!B:B,'SLAB-ROWS'!H1600,'SAGE IMPORT'!C:C,'SLAB-ROWS'!A1600)</f>
        <v>0</v>
      </c>
      <c r="J1600" s="198">
        <f>SUMIFS('SAGE IMPORT'!K:K,'SAGE IMPORT'!A:A,'SLAB-ROWS'!G1600,'SAGE IMPORT'!B:B,'SLAB-ROWS'!H1600,'SAGE IMPORT'!C:C,'SLAB-ROWS'!A1600)</f>
        <v>0</v>
      </c>
      <c r="K1600" s="199">
        <f>SUMIFS('SAGE IMPORT'!Q:Q,'SAGE IMPORT'!A:A,'SLAB-ROWS'!G1600,'SAGE IMPORT'!B:B,'SLAB-ROWS'!H1600,'SAGE IMPORT'!C:C,'SLAB-ROWS'!A1600)</f>
        <v>0</v>
      </c>
      <c r="L1600" s="199" t="s">
        <v>395</v>
      </c>
      <c r="M1600" s="205">
        <f>SUMIFS('SAGE IMPORT'!E:E,'SAGE IMPORT'!A:A,'SLAB-ROWS'!G1600,'SAGE IMPORT'!B:B,'SLAB-ROWS'!H1600,'SAGE IMPORT'!C:C,'SLAB-ROWS'!A1600)</f>
        <v>0</v>
      </c>
      <c r="N1600" s="199" t="s">
        <v>395</v>
      </c>
    </row>
    <row r="1601" spans="1:14" x14ac:dyDescent="0.2">
      <c r="A1601" s="183" t="s">
        <v>103</v>
      </c>
      <c r="B1601" s="184" t="s">
        <v>110</v>
      </c>
      <c r="C1601" s="184"/>
      <c r="D1601" s="185" t="str">
        <f t="shared" si="144"/>
        <v>****</v>
      </c>
      <c r="E1601" s="185">
        <f t="shared" si="145"/>
        <v>50</v>
      </c>
      <c r="F1601" s="185"/>
      <c r="G1601" s="185" t="str">
        <f t="shared" si="146"/>
        <v>PLAN 2</v>
      </c>
      <c r="H1601" s="186" t="str">
        <f t="shared" si="147"/>
        <v>ELV ALL</v>
      </c>
      <c r="I1601" s="197">
        <f>SUMIFS('SAGE IMPORT'!Y:Y,'SAGE IMPORT'!A:A,'SLAB-ROWS'!G1601,'SAGE IMPORT'!B:B,'SLAB-ROWS'!H1601,'SAGE IMPORT'!C:C,'SLAB-ROWS'!A1601)</f>
        <v>0</v>
      </c>
      <c r="J1601" s="198">
        <f>SUMIFS('SAGE IMPORT'!K:K,'SAGE IMPORT'!A:A,'SLAB-ROWS'!G1601,'SAGE IMPORT'!B:B,'SLAB-ROWS'!H1601,'SAGE IMPORT'!C:C,'SLAB-ROWS'!A1601)</f>
        <v>0</v>
      </c>
      <c r="K1601" s="199">
        <f>SUMIFS('SAGE IMPORT'!Q:Q,'SAGE IMPORT'!A:A,'SLAB-ROWS'!G1601,'SAGE IMPORT'!B:B,'SLAB-ROWS'!H1601,'SAGE IMPORT'!C:C,'SLAB-ROWS'!A1601)</f>
        <v>0</v>
      </c>
      <c r="L1601" s="199" t="s">
        <v>395</v>
      </c>
      <c r="M1601" s="205">
        <f>SUMIFS('SAGE IMPORT'!E:E,'SAGE IMPORT'!A:A,'SLAB-ROWS'!G1601,'SAGE IMPORT'!B:B,'SLAB-ROWS'!H1601,'SAGE IMPORT'!C:C,'SLAB-ROWS'!A1601)</f>
        <v>0</v>
      </c>
      <c r="N1601" s="199" t="s">
        <v>395</v>
      </c>
    </row>
    <row r="1602" spans="1:14" x14ac:dyDescent="0.2">
      <c r="A1602" s="183" t="s">
        <v>104</v>
      </c>
      <c r="B1602" s="184" t="s">
        <v>109</v>
      </c>
      <c r="C1602" s="184"/>
      <c r="D1602" s="185" t="str">
        <f t="shared" si="144"/>
        <v>****</v>
      </c>
      <c r="E1602" s="185">
        <f t="shared" si="145"/>
        <v>50</v>
      </c>
      <c r="F1602" s="185"/>
      <c r="G1602" s="185" t="str">
        <f t="shared" si="146"/>
        <v>PLAN 2</v>
      </c>
      <c r="H1602" s="186" t="str">
        <f t="shared" si="147"/>
        <v>ELV ALL</v>
      </c>
      <c r="I1602" s="197">
        <f>SUMIFS('SAGE IMPORT'!Y:Y,'SAGE IMPORT'!A:A,'SLAB-ROWS'!G1602,'SAGE IMPORT'!B:B,'SLAB-ROWS'!H1602,'SAGE IMPORT'!C:C,'SLAB-ROWS'!A1602)</f>
        <v>0</v>
      </c>
      <c r="J1602" s="198">
        <f>SUMIFS('SAGE IMPORT'!K:K,'SAGE IMPORT'!A:A,'SLAB-ROWS'!G1602,'SAGE IMPORT'!B:B,'SLAB-ROWS'!H1602,'SAGE IMPORT'!C:C,'SLAB-ROWS'!A1602)</f>
        <v>0</v>
      </c>
      <c r="K1602" s="199">
        <f>SUMIFS('SAGE IMPORT'!Q:Q,'SAGE IMPORT'!A:A,'SLAB-ROWS'!G1602,'SAGE IMPORT'!B:B,'SLAB-ROWS'!H1602,'SAGE IMPORT'!C:C,'SLAB-ROWS'!A1602)</f>
        <v>0</v>
      </c>
      <c r="L1602" s="199" t="s">
        <v>354</v>
      </c>
      <c r="M1602" s="205">
        <f>SUMIFS('SAGE IMPORT'!E:E,'SAGE IMPORT'!A:A,'SLAB-ROWS'!G1602,'SAGE IMPORT'!B:B,'SLAB-ROWS'!H1602,'SAGE IMPORT'!C:C,'SLAB-ROWS'!A1602)</f>
        <v>0</v>
      </c>
      <c r="N1602" s="199" t="s">
        <v>354</v>
      </c>
    </row>
    <row r="1603" spans="1:14" x14ac:dyDescent="0.2">
      <c r="A1603" s="183"/>
      <c r="B1603" s="184"/>
      <c r="C1603" s="184"/>
      <c r="D1603" s="185" t="str">
        <f t="shared" si="144"/>
        <v>****</v>
      </c>
      <c r="E1603" s="185">
        <f t="shared" si="145"/>
        <v>50</v>
      </c>
      <c r="F1603" s="185"/>
      <c r="G1603" s="185" t="str">
        <f t="shared" si="146"/>
        <v>PLAN 2</v>
      </c>
      <c r="H1603" s="186" t="str">
        <f t="shared" si="147"/>
        <v>ELV ALL</v>
      </c>
      <c r="I1603" s="197">
        <f>SUMIFS('SAGE IMPORT'!Y:Y,'SAGE IMPORT'!A:A,'SLAB-ROWS'!G1603,'SAGE IMPORT'!B:B,'SLAB-ROWS'!H1603,'SAGE IMPORT'!C:C,'SLAB-ROWS'!A1603)</f>
        <v>0</v>
      </c>
      <c r="J1603" s="198">
        <f>SUMIFS('SAGE IMPORT'!K:K,'SAGE IMPORT'!A:A,'SLAB-ROWS'!G1603,'SAGE IMPORT'!B:B,'SLAB-ROWS'!H1603,'SAGE IMPORT'!C:C,'SLAB-ROWS'!A1603)</f>
        <v>0</v>
      </c>
      <c r="K1603" s="199">
        <f>SUMIFS('SAGE IMPORT'!Q:Q,'SAGE IMPORT'!A:A,'SLAB-ROWS'!G1603,'SAGE IMPORT'!B:B,'SLAB-ROWS'!H1603,'SAGE IMPORT'!C:C,'SLAB-ROWS'!A1603)</f>
        <v>0</v>
      </c>
      <c r="L1603" s="199"/>
      <c r="M1603" s="205">
        <f>SUMIFS('SAGE IMPORT'!E:E,'SAGE IMPORT'!A:A,'SLAB-ROWS'!G1603,'SAGE IMPORT'!B:B,'SLAB-ROWS'!H1603,'SAGE IMPORT'!C:C,'SLAB-ROWS'!A1603)</f>
        <v>0</v>
      </c>
      <c r="N1603" s="199"/>
    </row>
    <row r="1604" spans="1:14" x14ac:dyDescent="0.2">
      <c r="A1604" s="183" t="s">
        <v>24</v>
      </c>
      <c r="B1604" s="184" t="s">
        <v>68</v>
      </c>
      <c r="C1604" s="184"/>
      <c r="D1604" s="185" t="str">
        <f t="shared" si="144"/>
        <v>****</v>
      </c>
      <c r="E1604" s="185">
        <f t="shared" si="145"/>
        <v>50</v>
      </c>
      <c r="F1604" s="185"/>
      <c r="G1604" s="185" t="str">
        <f t="shared" si="146"/>
        <v>PLAN 2</v>
      </c>
      <c r="H1604" s="186" t="str">
        <f t="shared" si="147"/>
        <v>ELV ALL</v>
      </c>
      <c r="I1604" s="197">
        <f>SUMIFS('SAGE IMPORT'!Y:Y,'SAGE IMPORT'!A:A,'SLAB-ROWS'!G1604,'SAGE IMPORT'!B:B,'SLAB-ROWS'!H1604,'SAGE IMPORT'!C:C,'SLAB-ROWS'!A1604)</f>
        <v>799</v>
      </c>
      <c r="J1604" s="198">
        <f>SUMIFS('SAGE IMPORT'!K:K,'SAGE IMPORT'!A:A,'SLAB-ROWS'!G1604,'SAGE IMPORT'!B:B,'SLAB-ROWS'!H1604,'SAGE IMPORT'!C:C,'SLAB-ROWS'!A1604)</f>
        <v>31.96</v>
      </c>
      <c r="K1604" s="199">
        <f>SUMIFS('SAGE IMPORT'!Q:Q,'SAGE IMPORT'!A:A,'SLAB-ROWS'!G1604,'SAGE IMPORT'!B:B,'SLAB-ROWS'!H1604,'SAGE IMPORT'!C:C,'SLAB-ROWS'!A1604)</f>
        <v>0</v>
      </c>
      <c r="L1604" s="199" t="s">
        <v>392</v>
      </c>
      <c r="M1604" s="205">
        <f>SUMIFS('SAGE IMPORT'!E:E,'SAGE IMPORT'!A:A,'SLAB-ROWS'!G1604,'SAGE IMPORT'!B:B,'SLAB-ROWS'!H1604,'SAGE IMPORT'!C:C,'SLAB-ROWS'!A1604)</f>
        <v>287.61</v>
      </c>
      <c r="N1604" s="199" t="s">
        <v>392</v>
      </c>
    </row>
    <row r="1605" spans="1:14" x14ac:dyDescent="0.2">
      <c r="A1605" s="183" t="s">
        <v>93</v>
      </c>
      <c r="B1605" s="184" t="s">
        <v>86</v>
      </c>
      <c r="C1605" s="184"/>
      <c r="D1605" s="185" t="str">
        <f t="shared" si="144"/>
        <v>****</v>
      </c>
      <c r="E1605" s="185">
        <f t="shared" si="145"/>
        <v>50</v>
      </c>
      <c r="F1605" s="185"/>
      <c r="G1605" s="185" t="str">
        <f t="shared" si="146"/>
        <v>PLAN 2</v>
      </c>
      <c r="H1605" s="186" t="str">
        <f t="shared" si="147"/>
        <v>ELV ALL</v>
      </c>
      <c r="I1605" s="197">
        <f>SUMIFS('SAGE IMPORT'!Y:Y,'SAGE IMPORT'!A:A,'SLAB-ROWS'!G1605,'SAGE IMPORT'!B:B,'SLAB-ROWS'!H1605,'SAGE IMPORT'!C:C,'SLAB-ROWS'!A1605)</f>
        <v>0</v>
      </c>
      <c r="J1605" s="198">
        <f>SUMIFS('SAGE IMPORT'!K:K,'SAGE IMPORT'!A:A,'SLAB-ROWS'!G1605,'SAGE IMPORT'!B:B,'SLAB-ROWS'!H1605,'SAGE IMPORT'!C:C,'SLAB-ROWS'!A1605)</f>
        <v>0</v>
      </c>
      <c r="K1605" s="199">
        <f>SUMIFS('SAGE IMPORT'!Q:Q,'SAGE IMPORT'!A:A,'SLAB-ROWS'!G1605,'SAGE IMPORT'!B:B,'SLAB-ROWS'!H1605,'SAGE IMPORT'!C:C,'SLAB-ROWS'!A1605)</f>
        <v>0</v>
      </c>
      <c r="L1605" s="199" t="s">
        <v>392</v>
      </c>
      <c r="M1605" s="205">
        <f>SUMIFS('SAGE IMPORT'!E:E,'SAGE IMPORT'!A:A,'SLAB-ROWS'!G1605,'SAGE IMPORT'!B:B,'SLAB-ROWS'!H1605,'SAGE IMPORT'!C:C,'SLAB-ROWS'!A1605)</f>
        <v>0</v>
      </c>
      <c r="N1605" s="199" t="s">
        <v>392</v>
      </c>
    </row>
    <row r="1606" spans="1:14" x14ac:dyDescent="0.2">
      <c r="A1606" s="183" t="s">
        <v>94</v>
      </c>
      <c r="B1606" s="184" t="s">
        <v>87</v>
      </c>
      <c r="C1606" s="184"/>
      <c r="D1606" s="185" t="str">
        <f t="shared" si="144"/>
        <v>****</v>
      </c>
      <c r="E1606" s="185">
        <f t="shared" si="145"/>
        <v>50</v>
      </c>
      <c r="F1606" s="185"/>
      <c r="G1606" s="185" t="str">
        <f t="shared" si="146"/>
        <v>PLAN 2</v>
      </c>
      <c r="H1606" s="186" t="str">
        <f t="shared" si="147"/>
        <v>ELV ALL</v>
      </c>
      <c r="I1606" s="197">
        <f>SUMIFS('SAGE IMPORT'!Y:Y,'SAGE IMPORT'!A:A,'SLAB-ROWS'!G1606,'SAGE IMPORT'!B:B,'SLAB-ROWS'!H1606,'SAGE IMPORT'!C:C,'SLAB-ROWS'!A1606)</f>
        <v>0</v>
      </c>
      <c r="J1606" s="198">
        <f>SUMIFS('SAGE IMPORT'!K:K,'SAGE IMPORT'!A:A,'SLAB-ROWS'!G1606,'SAGE IMPORT'!B:B,'SLAB-ROWS'!H1606,'SAGE IMPORT'!C:C,'SLAB-ROWS'!A1606)</f>
        <v>0</v>
      </c>
      <c r="K1606" s="199">
        <f>SUMIFS('SAGE IMPORT'!Q:Q,'SAGE IMPORT'!A:A,'SLAB-ROWS'!G1606,'SAGE IMPORT'!B:B,'SLAB-ROWS'!H1606,'SAGE IMPORT'!C:C,'SLAB-ROWS'!A1606)</f>
        <v>0</v>
      </c>
      <c r="L1606" s="199" t="s">
        <v>392</v>
      </c>
      <c r="M1606" s="205">
        <f>SUMIFS('SAGE IMPORT'!E:E,'SAGE IMPORT'!A:A,'SLAB-ROWS'!G1606,'SAGE IMPORT'!B:B,'SLAB-ROWS'!H1606,'SAGE IMPORT'!C:C,'SLAB-ROWS'!A1606)</f>
        <v>0</v>
      </c>
      <c r="N1606" s="199" t="s">
        <v>392</v>
      </c>
    </row>
    <row r="1607" spans="1:14" x14ac:dyDescent="0.2">
      <c r="A1607" s="183" t="s">
        <v>95</v>
      </c>
      <c r="B1607" s="184" t="s">
        <v>88</v>
      </c>
      <c r="C1607" s="184"/>
      <c r="D1607" s="185" t="str">
        <f t="shared" si="144"/>
        <v>****</v>
      </c>
      <c r="E1607" s="185">
        <f t="shared" si="145"/>
        <v>50</v>
      </c>
      <c r="F1607" s="185"/>
      <c r="G1607" s="185" t="str">
        <f t="shared" si="146"/>
        <v>PLAN 2</v>
      </c>
      <c r="H1607" s="186" t="str">
        <f t="shared" si="147"/>
        <v>ELV ALL</v>
      </c>
      <c r="I1607" s="197">
        <f>SUMIFS('SAGE IMPORT'!Y:Y,'SAGE IMPORT'!A:A,'SLAB-ROWS'!G1607,'SAGE IMPORT'!B:B,'SLAB-ROWS'!H1607,'SAGE IMPORT'!C:C,'SLAB-ROWS'!A1607)</f>
        <v>0</v>
      </c>
      <c r="J1607" s="198">
        <f>SUMIFS('SAGE IMPORT'!K:K,'SAGE IMPORT'!A:A,'SLAB-ROWS'!G1607,'SAGE IMPORT'!B:B,'SLAB-ROWS'!H1607,'SAGE IMPORT'!C:C,'SLAB-ROWS'!A1607)</f>
        <v>0</v>
      </c>
      <c r="K1607" s="199">
        <f>SUMIFS('SAGE IMPORT'!Q:Q,'SAGE IMPORT'!A:A,'SLAB-ROWS'!G1607,'SAGE IMPORT'!B:B,'SLAB-ROWS'!H1607,'SAGE IMPORT'!C:C,'SLAB-ROWS'!A1607)</f>
        <v>0</v>
      </c>
      <c r="L1607" s="199" t="s">
        <v>393</v>
      </c>
      <c r="M1607" s="205">
        <f>SUMIFS('SAGE IMPORT'!E:E,'SAGE IMPORT'!A:A,'SLAB-ROWS'!G1607,'SAGE IMPORT'!B:B,'SLAB-ROWS'!H1607,'SAGE IMPORT'!C:C,'SLAB-ROWS'!A1607)</f>
        <v>0</v>
      </c>
      <c r="N1607" s="199" t="s">
        <v>393</v>
      </c>
    </row>
    <row r="1608" spans="1:14" x14ac:dyDescent="0.2">
      <c r="A1608" s="183" t="s">
        <v>96</v>
      </c>
      <c r="B1608" s="184" t="s">
        <v>89</v>
      </c>
      <c r="C1608" s="184"/>
      <c r="D1608" s="185" t="str">
        <f t="shared" si="144"/>
        <v>****</v>
      </c>
      <c r="E1608" s="185">
        <f t="shared" si="145"/>
        <v>50</v>
      </c>
      <c r="F1608" s="185"/>
      <c r="G1608" s="185" t="str">
        <f t="shared" si="146"/>
        <v>PLAN 2</v>
      </c>
      <c r="H1608" s="186" t="str">
        <f t="shared" si="147"/>
        <v>ELV ALL</v>
      </c>
      <c r="I1608" s="197">
        <f>SUMIFS('SAGE IMPORT'!Y:Y,'SAGE IMPORT'!A:A,'SLAB-ROWS'!G1608,'SAGE IMPORT'!B:B,'SLAB-ROWS'!H1608,'SAGE IMPORT'!C:C,'SLAB-ROWS'!A1608)</f>
        <v>0</v>
      </c>
      <c r="J1608" s="198">
        <f>SUMIFS('SAGE IMPORT'!K:K,'SAGE IMPORT'!A:A,'SLAB-ROWS'!G1608,'SAGE IMPORT'!B:B,'SLAB-ROWS'!H1608,'SAGE IMPORT'!C:C,'SLAB-ROWS'!A1608)</f>
        <v>0</v>
      </c>
      <c r="K1608" s="199">
        <f>SUMIFS('SAGE IMPORT'!Q:Q,'SAGE IMPORT'!A:A,'SLAB-ROWS'!G1608,'SAGE IMPORT'!B:B,'SLAB-ROWS'!H1608,'SAGE IMPORT'!C:C,'SLAB-ROWS'!A1608)</f>
        <v>0</v>
      </c>
      <c r="L1608" s="199" t="s">
        <v>396</v>
      </c>
      <c r="M1608" s="205">
        <f>SUMIFS('SAGE IMPORT'!E:E,'SAGE IMPORT'!A:A,'SLAB-ROWS'!G1608,'SAGE IMPORT'!B:B,'SLAB-ROWS'!H1608,'SAGE IMPORT'!C:C,'SLAB-ROWS'!A1608)</f>
        <v>0</v>
      </c>
      <c r="N1608" s="199" t="s">
        <v>396</v>
      </c>
    </row>
    <row r="1609" spans="1:14" x14ac:dyDescent="0.2">
      <c r="A1609" s="183" t="s">
        <v>97</v>
      </c>
      <c r="B1609" s="184" t="s">
        <v>90</v>
      </c>
      <c r="C1609" s="184"/>
      <c r="D1609" s="185" t="str">
        <f t="shared" si="144"/>
        <v>****</v>
      </c>
      <c r="E1609" s="185">
        <f t="shared" si="145"/>
        <v>50</v>
      </c>
      <c r="F1609" s="185"/>
      <c r="G1609" s="185" t="str">
        <f t="shared" si="146"/>
        <v>PLAN 2</v>
      </c>
      <c r="H1609" s="186" t="str">
        <f t="shared" si="147"/>
        <v>ELV ALL</v>
      </c>
      <c r="I1609" s="197">
        <f>SUMIFS('SAGE IMPORT'!Y:Y,'SAGE IMPORT'!A:A,'SLAB-ROWS'!G1609,'SAGE IMPORT'!B:B,'SLAB-ROWS'!H1609,'SAGE IMPORT'!C:C,'SLAB-ROWS'!A1609)</f>
        <v>0</v>
      </c>
      <c r="J1609" s="198">
        <f>SUMIFS('SAGE IMPORT'!K:K,'SAGE IMPORT'!A:A,'SLAB-ROWS'!G1609,'SAGE IMPORT'!B:B,'SLAB-ROWS'!H1609,'SAGE IMPORT'!C:C,'SLAB-ROWS'!A1609)</f>
        <v>0</v>
      </c>
      <c r="K1609" s="199">
        <f>SUMIFS('SAGE IMPORT'!Q:Q,'SAGE IMPORT'!A:A,'SLAB-ROWS'!G1609,'SAGE IMPORT'!B:B,'SLAB-ROWS'!H1609,'SAGE IMPORT'!C:C,'SLAB-ROWS'!A1609)</f>
        <v>0</v>
      </c>
      <c r="L1609" s="199" t="s">
        <v>396</v>
      </c>
      <c r="M1609" s="205">
        <f>SUMIFS('SAGE IMPORT'!E:E,'SAGE IMPORT'!A:A,'SLAB-ROWS'!G1609,'SAGE IMPORT'!B:B,'SLAB-ROWS'!H1609,'SAGE IMPORT'!C:C,'SLAB-ROWS'!A1609)</f>
        <v>0</v>
      </c>
      <c r="N1609" s="199" t="s">
        <v>396</v>
      </c>
    </row>
    <row r="1610" spans="1:14" x14ac:dyDescent="0.2">
      <c r="A1610" s="183" t="s">
        <v>98</v>
      </c>
      <c r="B1610" s="184" t="s">
        <v>91</v>
      </c>
      <c r="C1610" s="184"/>
      <c r="D1610" s="185" t="str">
        <f t="shared" si="144"/>
        <v>****</v>
      </c>
      <c r="E1610" s="185">
        <f t="shared" si="145"/>
        <v>50</v>
      </c>
      <c r="F1610" s="185"/>
      <c r="G1610" s="185" t="str">
        <f t="shared" si="146"/>
        <v>PLAN 2</v>
      </c>
      <c r="H1610" s="186" t="str">
        <f t="shared" si="147"/>
        <v>ELV ALL</v>
      </c>
      <c r="I1610" s="197">
        <f>SUMIFS('SAGE IMPORT'!Y:Y,'SAGE IMPORT'!A:A,'SLAB-ROWS'!G1610,'SAGE IMPORT'!B:B,'SLAB-ROWS'!H1610,'SAGE IMPORT'!C:C,'SLAB-ROWS'!A1610)</f>
        <v>0</v>
      </c>
      <c r="J1610" s="198">
        <f>SUMIFS('SAGE IMPORT'!K:K,'SAGE IMPORT'!A:A,'SLAB-ROWS'!G1610,'SAGE IMPORT'!B:B,'SLAB-ROWS'!H1610,'SAGE IMPORT'!C:C,'SLAB-ROWS'!A1610)</f>
        <v>0</v>
      </c>
      <c r="K1610" s="199">
        <f>SUMIFS('SAGE IMPORT'!Q:Q,'SAGE IMPORT'!A:A,'SLAB-ROWS'!G1610,'SAGE IMPORT'!B:B,'SLAB-ROWS'!H1610,'SAGE IMPORT'!C:C,'SLAB-ROWS'!A1610)</f>
        <v>0</v>
      </c>
      <c r="L1610" s="199" t="s">
        <v>393</v>
      </c>
      <c r="M1610" s="205">
        <f>SUMIFS('SAGE IMPORT'!E:E,'SAGE IMPORT'!A:A,'SLAB-ROWS'!G1610,'SAGE IMPORT'!B:B,'SLAB-ROWS'!H1610,'SAGE IMPORT'!C:C,'SLAB-ROWS'!A1610)</f>
        <v>0</v>
      </c>
      <c r="N1610" s="199" t="s">
        <v>393</v>
      </c>
    </row>
    <row r="1611" spans="1:14" x14ac:dyDescent="0.2">
      <c r="A1611" s="183" t="s">
        <v>99</v>
      </c>
      <c r="B1611" s="184" t="s">
        <v>92</v>
      </c>
      <c r="C1611" s="184"/>
      <c r="D1611" s="185" t="str">
        <f t="shared" si="144"/>
        <v>****</v>
      </c>
      <c r="E1611" s="185">
        <f t="shared" si="145"/>
        <v>50</v>
      </c>
      <c r="F1611" s="185"/>
      <c r="G1611" s="185" t="str">
        <f t="shared" si="146"/>
        <v>PLAN 2</v>
      </c>
      <c r="H1611" s="186" t="str">
        <f t="shared" si="147"/>
        <v>ELV ALL</v>
      </c>
      <c r="I1611" s="197">
        <f>SUMIFS('SAGE IMPORT'!Y:Y,'SAGE IMPORT'!A:A,'SLAB-ROWS'!G1611,'SAGE IMPORT'!B:B,'SLAB-ROWS'!H1611,'SAGE IMPORT'!C:C,'SLAB-ROWS'!A1611)</f>
        <v>0</v>
      </c>
      <c r="J1611" s="198">
        <f>SUMIFS('SAGE IMPORT'!K:K,'SAGE IMPORT'!A:A,'SLAB-ROWS'!G1611,'SAGE IMPORT'!B:B,'SLAB-ROWS'!H1611,'SAGE IMPORT'!C:C,'SLAB-ROWS'!A1611)</f>
        <v>0</v>
      </c>
      <c r="K1611" s="199">
        <f>SUMIFS('SAGE IMPORT'!Q:Q,'SAGE IMPORT'!A:A,'SLAB-ROWS'!G1611,'SAGE IMPORT'!B:B,'SLAB-ROWS'!H1611,'SAGE IMPORT'!C:C,'SLAB-ROWS'!A1611)</f>
        <v>0</v>
      </c>
      <c r="L1611" s="199" t="s">
        <v>393</v>
      </c>
      <c r="M1611" s="205">
        <f>SUMIFS('SAGE IMPORT'!E:E,'SAGE IMPORT'!A:A,'SLAB-ROWS'!G1611,'SAGE IMPORT'!B:B,'SLAB-ROWS'!H1611,'SAGE IMPORT'!C:C,'SLAB-ROWS'!A1611)</f>
        <v>0</v>
      </c>
      <c r="N1611" s="199" t="s">
        <v>393</v>
      </c>
    </row>
    <row r="1612" spans="1:14" x14ac:dyDescent="0.2">
      <c r="A1612" s="183" t="s">
        <v>25</v>
      </c>
      <c r="B1612" s="184" t="s">
        <v>59</v>
      </c>
      <c r="C1612" s="184"/>
      <c r="D1612" s="185" t="str">
        <f t="shared" si="144"/>
        <v>****</v>
      </c>
      <c r="E1612" s="185">
        <f t="shared" si="145"/>
        <v>50</v>
      </c>
      <c r="F1612" s="185"/>
      <c r="G1612" s="185" t="str">
        <f t="shared" si="146"/>
        <v>PLAN 2</v>
      </c>
      <c r="H1612" s="186" t="str">
        <f t="shared" si="147"/>
        <v>ELV ALL</v>
      </c>
      <c r="I1612" s="197">
        <f>SUMIFS('SAGE IMPORT'!Y:Y,'SAGE IMPORT'!A:A,'SLAB-ROWS'!G1612,'SAGE IMPORT'!B:B,'SLAB-ROWS'!H1612,'SAGE IMPORT'!C:C,'SLAB-ROWS'!A1612)</f>
        <v>4</v>
      </c>
      <c r="J1612" s="198">
        <f>SUMIFS('SAGE IMPORT'!K:K,'SAGE IMPORT'!A:A,'SLAB-ROWS'!G1612,'SAGE IMPORT'!B:B,'SLAB-ROWS'!H1612,'SAGE IMPORT'!C:C,'SLAB-ROWS'!A1612)</f>
        <v>0</v>
      </c>
      <c r="K1612" s="199">
        <f>SUMIFS('SAGE IMPORT'!Q:Q,'SAGE IMPORT'!A:A,'SLAB-ROWS'!G1612,'SAGE IMPORT'!B:B,'SLAB-ROWS'!H1612,'SAGE IMPORT'!C:C,'SLAB-ROWS'!A1612)</f>
        <v>0.09</v>
      </c>
      <c r="L1612" s="199" t="s">
        <v>397</v>
      </c>
      <c r="M1612" s="205">
        <f>SUMIFS('SAGE IMPORT'!E:E,'SAGE IMPORT'!A:A,'SLAB-ROWS'!G1612,'SAGE IMPORT'!B:B,'SLAB-ROWS'!H1612,'SAGE IMPORT'!C:C,'SLAB-ROWS'!A1612)</f>
        <v>395.46</v>
      </c>
      <c r="N1612" s="199" t="s">
        <v>397</v>
      </c>
    </row>
    <row r="1613" spans="1:14" x14ac:dyDescent="0.2">
      <c r="A1613" s="183" t="s">
        <v>26</v>
      </c>
      <c r="B1613" s="184" t="s">
        <v>60</v>
      </c>
      <c r="C1613" s="184"/>
      <c r="D1613" s="185" t="str">
        <f t="shared" si="144"/>
        <v>****</v>
      </c>
      <c r="E1613" s="185">
        <f t="shared" si="145"/>
        <v>50</v>
      </c>
      <c r="F1613" s="185"/>
      <c r="G1613" s="185" t="str">
        <f t="shared" si="146"/>
        <v>PLAN 2</v>
      </c>
      <c r="H1613" s="186" t="str">
        <f t="shared" si="147"/>
        <v>ELV ALL</v>
      </c>
      <c r="I1613" s="197">
        <f>SUMIFS('SAGE IMPORT'!Y:Y,'SAGE IMPORT'!A:A,'SLAB-ROWS'!G1613,'SAGE IMPORT'!B:B,'SLAB-ROWS'!H1613,'SAGE IMPORT'!C:C,'SLAB-ROWS'!A1613)</f>
        <v>330</v>
      </c>
      <c r="J1613" s="198">
        <f>SUMIFS('SAGE IMPORT'!K:K,'SAGE IMPORT'!A:A,'SLAB-ROWS'!G1613,'SAGE IMPORT'!B:B,'SLAB-ROWS'!H1613,'SAGE IMPORT'!C:C,'SLAB-ROWS'!A1613)</f>
        <v>0</v>
      </c>
      <c r="K1613" s="199">
        <f>SUMIFS('SAGE IMPORT'!Q:Q,'SAGE IMPORT'!A:A,'SLAB-ROWS'!G1613,'SAGE IMPORT'!B:B,'SLAB-ROWS'!H1613,'SAGE IMPORT'!C:C,'SLAB-ROWS'!A1613)</f>
        <v>22.77</v>
      </c>
      <c r="L1613" s="199" t="s">
        <v>354</v>
      </c>
      <c r="M1613" s="205">
        <f>SUMIFS('SAGE IMPORT'!E:E,'SAGE IMPORT'!A:A,'SLAB-ROWS'!G1613,'SAGE IMPORT'!B:B,'SLAB-ROWS'!H1613,'SAGE IMPORT'!C:C,'SLAB-ROWS'!A1613)</f>
        <v>431.43</v>
      </c>
      <c r="N1613" s="199" t="s">
        <v>354</v>
      </c>
    </row>
    <row r="1614" spans="1:14" x14ac:dyDescent="0.2">
      <c r="A1614" s="183"/>
      <c r="B1614" s="184"/>
      <c r="C1614" s="184"/>
      <c r="D1614" s="185" t="str">
        <f t="shared" si="144"/>
        <v>****</v>
      </c>
      <c r="E1614" s="185">
        <f t="shared" si="145"/>
        <v>50</v>
      </c>
      <c r="F1614" s="185"/>
      <c r="G1614" s="185" t="str">
        <f t="shared" si="146"/>
        <v>PLAN 2</v>
      </c>
      <c r="H1614" s="186" t="str">
        <f t="shared" si="147"/>
        <v>ELV ALL</v>
      </c>
      <c r="I1614" s="197">
        <f>SUMIFS('SAGE IMPORT'!Y:Y,'SAGE IMPORT'!A:A,'SLAB-ROWS'!G1614,'SAGE IMPORT'!B:B,'SLAB-ROWS'!H1614,'SAGE IMPORT'!C:C,'SLAB-ROWS'!A1614)</f>
        <v>0</v>
      </c>
      <c r="J1614" s="198">
        <f>SUMIFS('SAGE IMPORT'!K:K,'SAGE IMPORT'!A:A,'SLAB-ROWS'!G1614,'SAGE IMPORT'!B:B,'SLAB-ROWS'!H1614,'SAGE IMPORT'!C:C,'SLAB-ROWS'!A1614)</f>
        <v>0</v>
      </c>
      <c r="K1614" s="199">
        <f>SUMIFS('SAGE IMPORT'!Q:Q,'SAGE IMPORT'!A:A,'SLAB-ROWS'!G1614,'SAGE IMPORT'!B:B,'SLAB-ROWS'!H1614,'SAGE IMPORT'!C:C,'SLAB-ROWS'!A1614)</f>
        <v>0</v>
      </c>
      <c r="L1614" s="199"/>
      <c r="M1614" s="205">
        <f>SUMIFS('SAGE IMPORT'!E:E,'SAGE IMPORT'!A:A,'SLAB-ROWS'!G1614,'SAGE IMPORT'!B:B,'SLAB-ROWS'!H1614,'SAGE IMPORT'!C:C,'SLAB-ROWS'!A1614)</f>
        <v>0</v>
      </c>
      <c r="N1614" s="199"/>
    </row>
    <row r="1615" spans="1:14" x14ac:dyDescent="0.2">
      <c r="A1615" s="183" t="s">
        <v>27</v>
      </c>
      <c r="B1615" s="184" t="s">
        <v>28</v>
      </c>
      <c r="C1615" s="184"/>
      <c r="D1615" s="185" t="str">
        <f t="shared" si="144"/>
        <v>****</v>
      </c>
      <c r="E1615" s="185">
        <f t="shared" si="145"/>
        <v>50</v>
      </c>
      <c r="F1615" s="185"/>
      <c r="G1615" s="185" t="str">
        <f t="shared" si="146"/>
        <v>PLAN 2</v>
      </c>
      <c r="H1615" s="186" t="str">
        <f t="shared" si="147"/>
        <v>ELV ALL</v>
      </c>
      <c r="I1615" s="197">
        <f>SUMIFS('SAGE IMPORT'!Y:Y,'SAGE IMPORT'!A:A,'SLAB-ROWS'!G1615,'SAGE IMPORT'!B:B,'SLAB-ROWS'!H1615,'SAGE IMPORT'!C:C,'SLAB-ROWS'!A1615)</f>
        <v>928</v>
      </c>
      <c r="J1615" s="198">
        <f>SUMIFS('SAGE IMPORT'!K:K,'SAGE IMPORT'!A:A,'SLAB-ROWS'!G1615,'SAGE IMPORT'!B:B,'SLAB-ROWS'!H1615,'SAGE IMPORT'!C:C,'SLAB-ROWS'!A1615)</f>
        <v>40.07</v>
      </c>
      <c r="K1615" s="199">
        <f>SUMIFS('SAGE IMPORT'!Q:Q,'SAGE IMPORT'!A:A,'SLAB-ROWS'!G1615,'SAGE IMPORT'!B:B,'SLAB-ROWS'!H1615,'SAGE IMPORT'!C:C,'SLAB-ROWS'!A1615)</f>
        <v>0</v>
      </c>
      <c r="L1615" s="199" t="s">
        <v>391</v>
      </c>
      <c r="M1615" s="205">
        <f>SUMIFS('SAGE IMPORT'!E:E,'SAGE IMPORT'!A:A,'SLAB-ROWS'!G1615,'SAGE IMPORT'!B:B,'SLAB-ROWS'!H1615,'SAGE IMPORT'!C:C,'SLAB-ROWS'!A1615)</f>
        <v>1602.65</v>
      </c>
      <c r="N1615" s="199" t="s">
        <v>391</v>
      </c>
    </row>
    <row r="1616" spans="1:14" x14ac:dyDescent="0.2">
      <c r="A1616" s="183" t="s">
        <v>111</v>
      </c>
      <c r="B1616" s="184" t="s">
        <v>112</v>
      </c>
      <c r="C1616" s="184"/>
      <c r="D1616" s="185" t="str">
        <f t="shared" si="144"/>
        <v>****</v>
      </c>
      <c r="E1616" s="185">
        <f t="shared" si="145"/>
        <v>50</v>
      </c>
      <c r="F1616" s="185"/>
      <c r="G1616" s="185" t="str">
        <f t="shared" si="146"/>
        <v>PLAN 2</v>
      </c>
      <c r="H1616" s="186" t="str">
        <f t="shared" si="147"/>
        <v>ELV ALL</v>
      </c>
      <c r="I1616" s="197">
        <f>SUMIFS('SAGE IMPORT'!Y:Y,'SAGE IMPORT'!A:A,'SLAB-ROWS'!G1616,'SAGE IMPORT'!B:B,'SLAB-ROWS'!H1616,'SAGE IMPORT'!C:C,'SLAB-ROWS'!A1616)</f>
        <v>0</v>
      </c>
      <c r="J1616" s="198">
        <f>SUMIFS('SAGE IMPORT'!K:K,'SAGE IMPORT'!A:A,'SLAB-ROWS'!G1616,'SAGE IMPORT'!B:B,'SLAB-ROWS'!H1616,'SAGE IMPORT'!C:C,'SLAB-ROWS'!A1616)</f>
        <v>0</v>
      </c>
      <c r="K1616" s="199">
        <f>SUMIFS('SAGE IMPORT'!Q:Q,'SAGE IMPORT'!A:A,'SLAB-ROWS'!G1616,'SAGE IMPORT'!B:B,'SLAB-ROWS'!H1616,'SAGE IMPORT'!C:C,'SLAB-ROWS'!A1616)</f>
        <v>0</v>
      </c>
      <c r="L1616" s="199" t="s">
        <v>393</v>
      </c>
      <c r="M1616" s="205">
        <f>SUMIFS('SAGE IMPORT'!E:E,'SAGE IMPORT'!A:A,'SLAB-ROWS'!G1616,'SAGE IMPORT'!B:B,'SLAB-ROWS'!H1616,'SAGE IMPORT'!C:C,'SLAB-ROWS'!A1616)</f>
        <v>0</v>
      </c>
      <c r="N1616" s="199" t="s">
        <v>393</v>
      </c>
    </row>
    <row r="1617" spans="1:14" x14ac:dyDescent="0.2">
      <c r="A1617" s="183" t="s">
        <v>29</v>
      </c>
      <c r="B1617" s="184" t="s">
        <v>30</v>
      </c>
      <c r="C1617" s="184"/>
      <c r="D1617" s="185" t="str">
        <f t="shared" si="144"/>
        <v>****</v>
      </c>
      <c r="E1617" s="185">
        <f t="shared" si="145"/>
        <v>50</v>
      </c>
      <c r="F1617" s="185"/>
      <c r="G1617" s="185" t="str">
        <f t="shared" si="146"/>
        <v>PLAN 2</v>
      </c>
      <c r="H1617" s="186" t="str">
        <f t="shared" si="147"/>
        <v>ELV ALL</v>
      </c>
      <c r="I1617" s="197">
        <f>SUMIFS('SAGE IMPORT'!Y:Y,'SAGE IMPORT'!A:A,'SLAB-ROWS'!G1617,'SAGE IMPORT'!B:B,'SLAB-ROWS'!H1617,'SAGE IMPORT'!C:C,'SLAB-ROWS'!A1617)</f>
        <v>89</v>
      </c>
      <c r="J1617" s="198">
        <f>SUMIFS('SAGE IMPORT'!K:K,'SAGE IMPORT'!A:A,'SLAB-ROWS'!G1617,'SAGE IMPORT'!B:B,'SLAB-ROWS'!H1617,'SAGE IMPORT'!C:C,'SLAB-ROWS'!A1617)</f>
        <v>4.58</v>
      </c>
      <c r="K1617" s="199">
        <f>SUMIFS('SAGE IMPORT'!Q:Q,'SAGE IMPORT'!A:A,'SLAB-ROWS'!G1617,'SAGE IMPORT'!B:B,'SLAB-ROWS'!H1617,'SAGE IMPORT'!C:C,'SLAB-ROWS'!A1617)</f>
        <v>0</v>
      </c>
      <c r="L1617" s="199" t="s">
        <v>391</v>
      </c>
      <c r="M1617" s="205">
        <f>SUMIFS('SAGE IMPORT'!E:E,'SAGE IMPORT'!A:A,'SLAB-ROWS'!G1617,'SAGE IMPORT'!B:B,'SLAB-ROWS'!H1617,'SAGE IMPORT'!C:C,'SLAB-ROWS'!A1617)</f>
        <v>1602.65</v>
      </c>
      <c r="N1617" s="199" t="s">
        <v>391</v>
      </c>
    </row>
    <row r="1618" spans="1:14" x14ac:dyDescent="0.2">
      <c r="A1618" s="183" t="s">
        <v>31</v>
      </c>
      <c r="B1618" s="184" t="s">
        <v>61</v>
      </c>
      <c r="C1618" s="184"/>
      <c r="D1618" s="185" t="str">
        <f t="shared" si="144"/>
        <v>****</v>
      </c>
      <c r="E1618" s="185">
        <f t="shared" si="145"/>
        <v>50</v>
      </c>
      <c r="F1618" s="185"/>
      <c r="G1618" s="185" t="str">
        <f t="shared" si="146"/>
        <v>PLAN 2</v>
      </c>
      <c r="H1618" s="186" t="str">
        <f t="shared" si="147"/>
        <v>ELV ALL</v>
      </c>
      <c r="I1618" s="197">
        <f>SUMIFS('SAGE IMPORT'!Y:Y,'SAGE IMPORT'!A:A,'SLAB-ROWS'!G1618,'SAGE IMPORT'!B:B,'SLAB-ROWS'!H1618,'SAGE IMPORT'!C:C,'SLAB-ROWS'!A1618)</f>
        <v>129</v>
      </c>
      <c r="J1618" s="198">
        <f>SUMIFS('SAGE IMPORT'!K:K,'SAGE IMPORT'!A:A,'SLAB-ROWS'!G1618,'SAGE IMPORT'!B:B,'SLAB-ROWS'!H1618,'SAGE IMPORT'!C:C,'SLAB-ROWS'!A1618)</f>
        <v>0</v>
      </c>
      <c r="K1618" s="199">
        <f>SUMIFS('SAGE IMPORT'!Q:Q,'SAGE IMPORT'!A:A,'SLAB-ROWS'!G1618,'SAGE IMPORT'!B:B,'SLAB-ROWS'!H1618,'SAGE IMPORT'!C:C,'SLAB-ROWS'!A1618)</f>
        <v>39.559999999999995</v>
      </c>
      <c r="L1618" s="199" t="s">
        <v>354</v>
      </c>
      <c r="M1618" s="205">
        <f>SUMIFS('SAGE IMPORT'!E:E,'SAGE IMPORT'!A:A,'SLAB-ROWS'!G1618,'SAGE IMPORT'!B:B,'SLAB-ROWS'!H1618,'SAGE IMPORT'!C:C,'SLAB-ROWS'!A1618)</f>
        <v>318.89999999999998</v>
      </c>
      <c r="N1618" s="199" t="s">
        <v>354</v>
      </c>
    </row>
    <row r="1619" spans="1:14" x14ac:dyDescent="0.2">
      <c r="A1619" s="183" t="s">
        <v>34</v>
      </c>
      <c r="B1619" s="184" t="s">
        <v>35</v>
      </c>
      <c r="C1619" s="184"/>
      <c r="D1619" s="185" t="str">
        <f t="shared" si="144"/>
        <v>****</v>
      </c>
      <c r="E1619" s="185">
        <f t="shared" si="145"/>
        <v>50</v>
      </c>
      <c r="F1619" s="185"/>
      <c r="G1619" s="185" t="str">
        <f t="shared" si="146"/>
        <v>PLAN 2</v>
      </c>
      <c r="H1619" s="186" t="str">
        <f t="shared" si="147"/>
        <v>ELV ALL</v>
      </c>
      <c r="I1619" s="197">
        <f>SUMIFS('SAGE IMPORT'!Y:Y,'SAGE IMPORT'!A:A,'SLAB-ROWS'!G1619,'SAGE IMPORT'!B:B,'SLAB-ROWS'!H1619,'SAGE IMPORT'!C:C,'SLAB-ROWS'!A1619)</f>
        <v>776</v>
      </c>
      <c r="J1619" s="198">
        <f>SUMIFS('SAGE IMPORT'!K:K,'SAGE IMPORT'!A:A,'SLAB-ROWS'!G1619,'SAGE IMPORT'!B:B,'SLAB-ROWS'!H1619,'SAGE IMPORT'!C:C,'SLAB-ROWS'!A1619)</f>
        <v>0</v>
      </c>
      <c r="K1619" s="199">
        <f>SUMIFS('SAGE IMPORT'!Q:Q,'SAGE IMPORT'!A:A,'SLAB-ROWS'!G1619,'SAGE IMPORT'!B:B,'SLAB-ROWS'!H1619,'SAGE IMPORT'!C:C,'SLAB-ROWS'!A1619)</f>
        <v>1762.79</v>
      </c>
      <c r="L1619" s="199" t="s">
        <v>354</v>
      </c>
      <c r="M1619" s="205">
        <f>SUMIFS('SAGE IMPORT'!E:E,'SAGE IMPORT'!A:A,'SLAB-ROWS'!G1619,'SAGE IMPORT'!B:B,'SLAB-ROWS'!H1619,'SAGE IMPORT'!C:C,'SLAB-ROWS'!A1619)</f>
        <v>1762.79</v>
      </c>
      <c r="N1619" s="199" t="s">
        <v>354</v>
      </c>
    </row>
    <row r="1620" spans="1:14" x14ac:dyDescent="0.2">
      <c r="A1620" s="183" t="s">
        <v>36</v>
      </c>
      <c r="B1620" s="184" t="s">
        <v>113</v>
      </c>
      <c r="C1620" s="184"/>
      <c r="D1620" s="185" t="str">
        <f t="shared" si="144"/>
        <v>****</v>
      </c>
      <c r="E1620" s="185">
        <f t="shared" si="145"/>
        <v>50</v>
      </c>
      <c r="F1620" s="185"/>
      <c r="G1620" s="185" t="str">
        <f t="shared" si="146"/>
        <v>PLAN 2</v>
      </c>
      <c r="H1620" s="186" t="str">
        <f t="shared" si="147"/>
        <v>ELV ALL</v>
      </c>
      <c r="I1620" s="197">
        <f>SUMIFS('SAGE IMPORT'!Y:Y,'SAGE IMPORT'!A:A,'SLAB-ROWS'!G1620,'SAGE IMPORT'!B:B,'SLAB-ROWS'!H1620,'SAGE IMPORT'!C:C,'SLAB-ROWS'!A1620)</f>
        <v>194</v>
      </c>
      <c r="J1620" s="198">
        <f>SUMIFS('SAGE IMPORT'!K:K,'SAGE IMPORT'!A:A,'SLAB-ROWS'!G1620,'SAGE IMPORT'!B:B,'SLAB-ROWS'!H1620,'SAGE IMPORT'!C:C,'SLAB-ROWS'!A1620)</f>
        <v>0</v>
      </c>
      <c r="K1620" s="199">
        <f>SUMIFS('SAGE IMPORT'!Q:Q,'SAGE IMPORT'!A:A,'SLAB-ROWS'!G1620,'SAGE IMPORT'!B:B,'SLAB-ROWS'!H1620,'SAGE IMPORT'!C:C,'SLAB-ROWS'!A1620)</f>
        <v>226.85000000000002</v>
      </c>
      <c r="L1620" s="199" t="s">
        <v>393</v>
      </c>
      <c r="M1620" s="205">
        <f>SUMIFS('SAGE IMPORT'!E:E,'SAGE IMPORT'!A:A,'SLAB-ROWS'!G1620,'SAGE IMPORT'!B:B,'SLAB-ROWS'!H1620,'SAGE IMPORT'!C:C,'SLAB-ROWS'!A1620)</f>
        <v>408</v>
      </c>
      <c r="N1620" s="199" t="s">
        <v>393</v>
      </c>
    </row>
    <row r="1621" spans="1:14" x14ac:dyDescent="0.2">
      <c r="A1621" s="183" t="s">
        <v>57</v>
      </c>
      <c r="B1621" s="184" t="s">
        <v>71</v>
      </c>
      <c r="C1621" s="184"/>
      <c r="D1621" s="185" t="str">
        <f t="shared" si="144"/>
        <v>****</v>
      </c>
      <c r="E1621" s="185">
        <f t="shared" si="145"/>
        <v>50</v>
      </c>
      <c r="F1621" s="185"/>
      <c r="G1621" s="185" t="str">
        <f t="shared" si="146"/>
        <v>PLAN 2</v>
      </c>
      <c r="H1621" s="186" t="str">
        <f t="shared" si="147"/>
        <v>ELV ALL</v>
      </c>
      <c r="I1621" s="197">
        <f>SUMIFS('SAGE IMPORT'!Y:Y,'SAGE IMPORT'!A:A,'SLAB-ROWS'!G1621,'SAGE IMPORT'!B:B,'SLAB-ROWS'!H1621,'SAGE IMPORT'!C:C,'SLAB-ROWS'!A1621)</f>
        <v>4</v>
      </c>
      <c r="J1621" s="198">
        <f>SUMIFS('SAGE IMPORT'!K:K,'SAGE IMPORT'!A:A,'SLAB-ROWS'!G1621,'SAGE IMPORT'!B:B,'SLAB-ROWS'!H1621,'SAGE IMPORT'!C:C,'SLAB-ROWS'!A1621)</f>
        <v>0</v>
      </c>
      <c r="K1621" s="199">
        <f>SUMIFS('SAGE IMPORT'!Q:Q,'SAGE IMPORT'!A:A,'SLAB-ROWS'!G1621,'SAGE IMPORT'!B:B,'SLAB-ROWS'!H1621,'SAGE IMPORT'!C:C,'SLAB-ROWS'!A1621)</f>
        <v>1</v>
      </c>
      <c r="L1621" s="199" t="s">
        <v>397</v>
      </c>
      <c r="M1621" s="205">
        <f>SUMIFS('SAGE IMPORT'!E:E,'SAGE IMPORT'!A:A,'SLAB-ROWS'!G1621,'SAGE IMPORT'!B:B,'SLAB-ROWS'!H1621,'SAGE IMPORT'!C:C,'SLAB-ROWS'!A1621)</f>
        <v>7.52</v>
      </c>
      <c r="N1621" s="199" t="s">
        <v>397</v>
      </c>
    </row>
    <row r="1622" spans="1:14" x14ac:dyDescent="0.2">
      <c r="A1622" s="183" t="s">
        <v>32</v>
      </c>
      <c r="B1622" s="184" t="s">
        <v>62</v>
      </c>
      <c r="C1622" s="184"/>
      <c r="D1622" s="185" t="str">
        <f t="shared" si="144"/>
        <v>****</v>
      </c>
      <c r="E1622" s="185">
        <f t="shared" si="145"/>
        <v>50</v>
      </c>
      <c r="F1622" s="185"/>
      <c r="G1622" s="185" t="str">
        <f t="shared" si="146"/>
        <v>PLAN 2</v>
      </c>
      <c r="H1622" s="186" t="str">
        <f t="shared" si="147"/>
        <v>ELV ALL</v>
      </c>
      <c r="I1622" s="197">
        <f>SUMIFS('SAGE IMPORT'!Y:Y,'SAGE IMPORT'!A:A,'SLAB-ROWS'!G1622,'SAGE IMPORT'!B:B,'SLAB-ROWS'!H1622,'SAGE IMPORT'!C:C,'SLAB-ROWS'!A1622)</f>
        <v>250</v>
      </c>
      <c r="J1622" s="198">
        <f>SUMIFS('SAGE IMPORT'!K:K,'SAGE IMPORT'!A:A,'SLAB-ROWS'!G1622,'SAGE IMPORT'!B:B,'SLAB-ROWS'!H1622,'SAGE IMPORT'!C:C,'SLAB-ROWS'!A1622)</f>
        <v>0</v>
      </c>
      <c r="K1622" s="199">
        <f>SUMIFS('SAGE IMPORT'!Q:Q,'SAGE IMPORT'!A:A,'SLAB-ROWS'!G1622,'SAGE IMPORT'!B:B,'SLAB-ROWS'!H1622,'SAGE IMPORT'!C:C,'SLAB-ROWS'!A1622)</f>
        <v>35.549999999999997</v>
      </c>
      <c r="L1622" s="199" t="s">
        <v>397</v>
      </c>
      <c r="M1622" s="205">
        <f>SUMIFS('SAGE IMPORT'!E:E,'SAGE IMPORT'!A:A,'SLAB-ROWS'!G1622,'SAGE IMPORT'!B:B,'SLAB-ROWS'!H1622,'SAGE IMPORT'!C:C,'SLAB-ROWS'!A1622)</f>
        <v>474.94000000000005</v>
      </c>
      <c r="N1622" s="199" t="s">
        <v>397</v>
      </c>
    </row>
    <row r="1623" spans="1:14" x14ac:dyDescent="0.2">
      <c r="A1623" s="183" t="s">
        <v>33</v>
      </c>
      <c r="B1623" s="184" t="s">
        <v>63</v>
      </c>
      <c r="C1623" s="184"/>
      <c r="D1623" s="185" t="str">
        <f t="shared" si="144"/>
        <v>****</v>
      </c>
      <c r="E1623" s="185">
        <f t="shared" si="145"/>
        <v>50</v>
      </c>
      <c r="F1623" s="185"/>
      <c r="G1623" s="185" t="str">
        <f t="shared" si="146"/>
        <v>PLAN 2</v>
      </c>
      <c r="H1623" s="186" t="str">
        <f t="shared" si="147"/>
        <v>ELV ALL</v>
      </c>
      <c r="I1623" s="197">
        <f>SUMIFS('SAGE IMPORT'!Y:Y,'SAGE IMPORT'!A:A,'SLAB-ROWS'!G1623,'SAGE IMPORT'!B:B,'SLAB-ROWS'!H1623,'SAGE IMPORT'!C:C,'SLAB-ROWS'!A1623)</f>
        <v>264</v>
      </c>
      <c r="J1623" s="198">
        <f>SUMIFS('SAGE IMPORT'!K:K,'SAGE IMPORT'!A:A,'SLAB-ROWS'!G1623,'SAGE IMPORT'!B:B,'SLAB-ROWS'!H1623,'SAGE IMPORT'!C:C,'SLAB-ROWS'!A1623)</f>
        <v>0</v>
      </c>
      <c r="K1623" s="199">
        <f>SUMIFS('SAGE IMPORT'!Q:Q,'SAGE IMPORT'!A:A,'SLAB-ROWS'!G1623,'SAGE IMPORT'!B:B,'SLAB-ROWS'!H1623,'SAGE IMPORT'!C:C,'SLAB-ROWS'!A1623)</f>
        <v>24.08</v>
      </c>
      <c r="L1623" s="199" t="s">
        <v>397</v>
      </c>
      <c r="M1623" s="205">
        <f>SUMIFS('SAGE IMPORT'!E:E,'SAGE IMPORT'!A:A,'SLAB-ROWS'!G1623,'SAGE IMPORT'!B:B,'SLAB-ROWS'!H1623,'SAGE IMPORT'!C:C,'SLAB-ROWS'!A1623)</f>
        <v>502.38</v>
      </c>
      <c r="N1623" s="199" t="s">
        <v>397</v>
      </c>
    </row>
    <row r="1624" spans="1:14" x14ac:dyDescent="0.2">
      <c r="A1624" s="183" t="s">
        <v>73</v>
      </c>
      <c r="B1624" s="184" t="s">
        <v>72</v>
      </c>
      <c r="C1624" s="184"/>
      <c r="D1624" s="185" t="str">
        <f t="shared" si="144"/>
        <v>****</v>
      </c>
      <c r="E1624" s="185">
        <f t="shared" si="145"/>
        <v>50</v>
      </c>
      <c r="F1624" s="185"/>
      <c r="G1624" s="185" t="str">
        <f t="shared" si="146"/>
        <v>PLAN 2</v>
      </c>
      <c r="H1624" s="186" t="str">
        <f t="shared" si="147"/>
        <v>ELV ALL</v>
      </c>
      <c r="I1624" s="197">
        <f>SUMIFS('SAGE IMPORT'!Y:Y,'SAGE IMPORT'!A:A,'SLAB-ROWS'!G1624,'SAGE IMPORT'!B:B,'SLAB-ROWS'!H1624,'SAGE IMPORT'!C:C,'SLAB-ROWS'!A1624)</f>
        <v>0</v>
      </c>
      <c r="J1624" s="198">
        <f>SUMIFS('SAGE IMPORT'!K:K,'SAGE IMPORT'!A:A,'SLAB-ROWS'!G1624,'SAGE IMPORT'!B:B,'SLAB-ROWS'!H1624,'SAGE IMPORT'!C:C,'SLAB-ROWS'!A1624)</f>
        <v>0</v>
      </c>
      <c r="K1624" s="199">
        <f>SUMIFS('SAGE IMPORT'!Q:Q,'SAGE IMPORT'!A:A,'SLAB-ROWS'!G1624,'SAGE IMPORT'!B:B,'SLAB-ROWS'!H1624,'SAGE IMPORT'!C:C,'SLAB-ROWS'!A1624)</f>
        <v>0</v>
      </c>
      <c r="L1624" s="199" t="s">
        <v>397</v>
      </c>
      <c r="M1624" s="205">
        <f>SUMIFS('SAGE IMPORT'!E:E,'SAGE IMPORT'!A:A,'SLAB-ROWS'!G1624,'SAGE IMPORT'!B:B,'SLAB-ROWS'!H1624,'SAGE IMPORT'!C:C,'SLAB-ROWS'!A1624)</f>
        <v>0</v>
      </c>
      <c r="N1624" s="199" t="s">
        <v>397</v>
      </c>
    </row>
    <row r="1625" spans="1:14" x14ac:dyDescent="0.2">
      <c r="A1625" s="183" t="s">
        <v>114</v>
      </c>
      <c r="B1625" s="184" t="s">
        <v>115</v>
      </c>
      <c r="C1625" s="184"/>
      <c r="D1625" s="185" t="str">
        <f t="shared" si="144"/>
        <v>****</v>
      </c>
      <c r="E1625" s="185">
        <f t="shared" si="145"/>
        <v>50</v>
      </c>
      <c r="F1625" s="185"/>
      <c r="G1625" s="185" t="str">
        <f t="shared" si="146"/>
        <v>PLAN 2</v>
      </c>
      <c r="H1625" s="186" t="str">
        <f t="shared" si="147"/>
        <v>ELV ALL</v>
      </c>
      <c r="I1625" s="197">
        <f>SUMIFS('SAGE IMPORT'!Y:Y,'SAGE IMPORT'!A:A,'SLAB-ROWS'!G1625,'SAGE IMPORT'!B:B,'SLAB-ROWS'!H1625,'SAGE IMPORT'!C:C,'SLAB-ROWS'!A1625)</f>
        <v>0</v>
      </c>
      <c r="J1625" s="198">
        <f>SUMIFS('SAGE IMPORT'!K:K,'SAGE IMPORT'!A:A,'SLAB-ROWS'!G1625,'SAGE IMPORT'!B:B,'SLAB-ROWS'!H1625,'SAGE IMPORT'!C:C,'SLAB-ROWS'!A1625)</f>
        <v>0</v>
      </c>
      <c r="K1625" s="199">
        <f>SUMIFS('SAGE IMPORT'!Q:Q,'SAGE IMPORT'!A:A,'SLAB-ROWS'!G1625,'SAGE IMPORT'!B:B,'SLAB-ROWS'!H1625,'SAGE IMPORT'!C:C,'SLAB-ROWS'!A1625)</f>
        <v>0</v>
      </c>
      <c r="L1625" s="199" t="s">
        <v>397</v>
      </c>
      <c r="M1625" s="205">
        <f>SUMIFS('SAGE IMPORT'!E:E,'SAGE IMPORT'!A:A,'SLAB-ROWS'!G1625,'SAGE IMPORT'!B:B,'SLAB-ROWS'!H1625,'SAGE IMPORT'!C:C,'SLAB-ROWS'!A1625)</f>
        <v>0</v>
      </c>
      <c r="N1625" s="199" t="s">
        <v>397</v>
      </c>
    </row>
    <row r="1626" spans="1:14" x14ac:dyDescent="0.2">
      <c r="A1626" s="183" t="s">
        <v>37</v>
      </c>
      <c r="B1626" s="184" t="s">
        <v>64</v>
      </c>
      <c r="C1626" s="184"/>
      <c r="D1626" s="185" t="str">
        <f t="shared" si="144"/>
        <v>****</v>
      </c>
      <c r="E1626" s="185">
        <f t="shared" si="145"/>
        <v>50</v>
      </c>
      <c r="F1626" s="185"/>
      <c r="G1626" s="185" t="str">
        <f t="shared" si="146"/>
        <v>PLAN 2</v>
      </c>
      <c r="H1626" s="186" t="str">
        <f t="shared" si="147"/>
        <v>ELV ALL</v>
      </c>
      <c r="I1626" s="197">
        <f>SUMIFS('SAGE IMPORT'!Y:Y,'SAGE IMPORT'!A:A,'SLAB-ROWS'!G1626,'SAGE IMPORT'!B:B,'SLAB-ROWS'!H1626,'SAGE IMPORT'!C:C,'SLAB-ROWS'!A1626)</f>
        <v>86</v>
      </c>
      <c r="J1626" s="198">
        <f>SUMIFS('SAGE IMPORT'!K:K,'SAGE IMPORT'!A:A,'SLAB-ROWS'!G1626,'SAGE IMPORT'!B:B,'SLAB-ROWS'!H1626,'SAGE IMPORT'!C:C,'SLAB-ROWS'!A1626)</f>
        <v>0</v>
      </c>
      <c r="K1626" s="199">
        <f>SUMIFS('SAGE IMPORT'!Q:Q,'SAGE IMPORT'!A:A,'SLAB-ROWS'!G1626,'SAGE IMPORT'!B:B,'SLAB-ROWS'!H1626,'SAGE IMPORT'!C:C,'SLAB-ROWS'!A1626)</f>
        <v>143.81</v>
      </c>
      <c r="L1626" s="199" t="s">
        <v>393</v>
      </c>
      <c r="M1626" s="205">
        <f>SUMIFS('SAGE IMPORT'!E:E,'SAGE IMPORT'!A:A,'SLAB-ROWS'!G1626,'SAGE IMPORT'!B:B,'SLAB-ROWS'!H1626,'SAGE IMPORT'!C:C,'SLAB-ROWS'!A1626)</f>
        <v>143.81</v>
      </c>
      <c r="N1626" s="199" t="s">
        <v>393</v>
      </c>
    </row>
    <row r="1627" spans="1:14" x14ac:dyDescent="0.2">
      <c r="A1627" s="183" t="s">
        <v>38</v>
      </c>
      <c r="B1627" s="184" t="s">
        <v>116</v>
      </c>
      <c r="C1627" s="184"/>
      <c r="D1627" s="185" t="str">
        <f t="shared" si="144"/>
        <v>****</v>
      </c>
      <c r="E1627" s="185">
        <f t="shared" si="145"/>
        <v>50</v>
      </c>
      <c r="F1627" s="185"/>
      <c r="G1627" s="185" t="str">
        <f t="shared" si="146"/>
        <v>PLAN 2</v>
      </c>
      <c r="H1627" s="186" t="str">
        <f t="shared" si="147"/>
        <v>ELV ALL</v>
      </c>
      <c r="I1627" s="197">
        <f>SUMIFS('SAGE IMPORT'!Y:Y,'SAGE IMPORT'!A:A,'SLAB-ROWS'!G1627,'SAGE IMPORT'!B:B,'SLAB-ROWS'!H1627,'SAGE IMPORT'!C:C,'SLAB-ROWS'!A1627)</f>
        <v>568</v>
      </c>
      <c r="J1627" s="198">
        <f>SUMIFS('SAGE IMPORT'!K:K,'SAGE IMPORT'!A:A,'SLAB-ROWS'!G1627,'SAGE IMPORT'!B:B,'SLAB-ROWS'!H1627,'SAGE IMPORT'!C:C,'SLAB-ROWS'!A1627)</f>
        <v>0</v>
      </c>
      <c r="K1627" s="199">
        <f>SUMIFS('SAGE IMPORT'!Q:Q,'SAGE IMPORT'!A:A,'SLAB-ROWS'!G1627,'SAGE IMPORT'!B:B,'SLAB-ROWS'!H1627,'SAGE IMPORT'!C:C,'SLAB-ROWS'!A1627)</f>
        <v>42</v>
      </c>
      <c r="L1627" s="199" t="s">
        <v>393</v>
      </c>
      <c r="M1627" s="205">
        <f>SUMIFS('SAGE IMPORT'!E:E,'SAGE IMPORT'!A:A,'SLAB-ROWS'!G1627,'SAGE IMPORT'!B:B,'SLAB-ROWS'!H1627,'SAGE IMPORT'!C:C,'SLAB-ROWS'!A1627)</f>
        <v>42</v>
      </c>
      <c r="N1627" s="199" t="s">
        <v>393</v>
      </c>
    </row>
    <row r="1628" spans="1:14" x14ac:dyDescent="0.2">
      <c r="A1628" s="183" t="s">
        <v>117</v>
      </c>
      <c r="B1628" s="184" t="s">
        <v>118</v>
      </c>
      <c r="C1628" s="184"/>
      <c r="D1628" s="185" t="str">
        <f t="shared" si="144"/>
        <v>****</v>
      </c>
      <c r="E1628" s="185">
        <f t="shared" si="145"/>
        <v>50</v>
      </c>
      <c r="F1628" s="185"/>
      <c r="G1628" s="185" t="str">
        <f t="shared" si="146"/>
        <v>PLAN 2</v>
      </c>
      <c r="H1628" s="186" t="str">
        <f t="shared" si="147"/>
        <v>ELV ALL</v>
      </c>
      <c r="I1628" s="197">
        <f>SUMIFS('SAGE IMPORT'!Y:Y,'SAGE IMPORT'!A:A,'SLAB-ROWS'!G1628,'SAGE IMPORT'!B:B,'SLAB-ROWS'!H1628,'SAGE IMPORT'!C:C,'SLAB-ROWS'!A1628)</f>
        <v>0</v>
      </c>
      <c r="J1628" s="198">
        <f>SUMIFS('SAGE IMPORT'!K:K,'SAGE IMPORT'!A:A,'SLAB-ROWS'!G1628,'SAGE IMPORT'!B:B,'SLAB-ROWS'!H1628,'SAGE IMPORT'!C:C,'SLAB-ROWS'!A1628)</f>
        <v>0</v>
      </c>
      <c r="K1628" s="199">
        <f>SUMIFS('SAGE IMPORT'!Q:Q,'SAGE IMPORT'!A:A,'SLAB-ROWS'!G1628,'SAGE IMPORT'!B:B,'SLAB-ROWS'!H1628,'SAGE IMPORT'!C:C,'SLAB-ROWS'!A1628)</f>
        <v>0</v>
      </c>
      <c r="L1628" s="199" t="s">
        <v>393</v>
      </c>
      <c r="M1628" s="205">
        <f>SUMIFS('SAGE IMPORT'!E:E,'SAGE IMPORT'!A:A,'SLAB-ROWS'!G1628,'SAGE IMPORT'!B:B,'SLAB-ROWS'!H1628,'SAGE IMPORT'!C:C,'SLAB-ROWS'!A1628)</f>
        <v>0</v>
      </c>
      <c r="N1628" s="199" t="s">
        <v>393</v>
      </c>
    </row>
    <row r="1629" spans="1:14" x14ac:dyDescent="0.2">
      <c r="A1629" s="183" t="s">
        <v>119</v>
      </c>
      <c r="B1629" s="184" t="s">
        <v>120</v>
      </c>
      <c r="C1629" s="184"/>
      <c r="D1629" s="185" t="str">
        <f t="shared" si="144"/>
        <v>****</v>
      </c>
      <c r="E1629" s="185">
        <f t="shared" si="145"/>
        <v>50</v>
      </c>
      <c r="F1629" s="185"/>
      <c r="G1629" s="185" t="str">
        <f t="shared" si="146"/>
        <v>PLAN 2</v>
      </c>
      <c r="H1629" s="186" t="str">
        <f t="shared" si="147"/>
        <v>ELV ALL</v>
      </c>
      <c r="I1629" s="197">
        <f>SUMIFS('SAGE IMPORT'!Y:Y,'SAGE IMPORT'!A:A,'SLAB-ROWS'!G1629,'SAGE IMPORT'!B:B,'SLAB-ROWS'!H1629,'SAGE IMPORT'!C:C,'SLAB-ROWS'!A1629)</f>
        <v>0</v>
      </c>
      <c r="J1629" s="198">
        <f>SUMIFS('SAGE IMPORT'!K:K,'SAGE IMPORT'!A:A,'SLAB-ROWS'!G1629,'SAGE IMPORT'!B:B,'SLAB-ROWS'!H1629,'SAGE IMPORT'!C:C,'SLAB-ROWS'!A1629)</f>
        <v>0</v>
      </c>
      <c r="K1629" s="199">
        <f>SUMIFS('SAGE IMPORT'!Q:Q,'SAGE IMPORT'!A:A,'SLAB-ROWS'!G1629,'SAGE IMPORT'!B:B,'SLAB-ROWS'!H1629,'SAGE IMPORT'!C:C,'SLAB-ROWS'!A1629)</f>
        <v>0</v>
      </c>
      <c r="L1629" s="199" t="s">
        <v>393</v>
      </c>
      <c r="M1629" s="205">
        <f>SUMIFS('SAGE IMPORT'!E:E,'SAGE IMPORT'!A:A,'SLAB-ROWS'!G1629,'SAGE IMPORT'!B:B,'SLAB-ROWS'!H1629,'SAGE IMPORT'!C:C,'SLAB-ROWS'!A1629)</f>
        <v>0</v>
      </c>
      <c r="N1629" s="199" t="s">
        <v>393</v>
      </c>
    </row>
    <row r="1630" spans="1:14" x14ac:dyDescent="0.2">
      <c r="A1630" s="183"/>
      <c r="B1630" s="184"/>
      <c r="C1630" s="184"/>
      <c r="D1630" s="185" t="str">
        <f t="shared" si="144"/>
        <v>****</v>
      </c>
      <c r="E1630" s="185">
        <f t="shared" si="145"/>
        <v>50</v>
      </c>
      <c r="F1630" s="185"/>
      <c r="G1630" s="185" t="str">
        <f t="shared" si="146"/>
        <v>PLAN 2</v>
      </c>
      <c r="H1630" s="186" t="str">
        <f t="shared" si="147"/>
        <v>ELV ALL</v>
      </c>
      <c r="I1630" s="197">
        <f>SUMIFS('SAGE IMPORT'!Y:Y,'SAGE IMPORT'!A:A,'SLAB-ROWS'!G1630,'SAGE IMPORT'!B:B,'SLAB-ROWS'!H1630,'SAGE IMPORT'!C:C,'SLAB-ROWS'!A1630)</f>
        <v>0</v>
      </c>
      <c r="J1630" s="198">
        <f>SUMIFS('SAGE IMPORT'!K:K,'SAGE IMPORT'!A:A,'SLAB-ROWS'!G1630,'SAGE IMPORT'!B:B,'SLAB-ROWS'!H1630,'SAGE IMPORT'!C:C,'SLAB-ROWS'!A1630)</f>
        <v>0</v>
      </c>
      <c r="K1630" s="199">
        <f>SUMIFS('SAGE IMPORT'!Q:Q,'SAGE IMPORT'!A:A,'SLAB-ROWS'!G1630,'SAGE IMPORT'!B:B,'SLAB-ROWS'!H1630,'SAGE IMPORT'!C:C,'SLAB-ROWS'!A1630)</f>
        <v>0</v>
      </c>
      <c r="L1630" s="199"/>
      <c r="M1630" s="205">
        <f>SUMIFS('SAGE IMPORT'!E:E,'SAGE IMPORT'!A:A,'SLAB-ROWS'!G1630,'SAGE IMPORT'!B:B,'SLAB-ROWS'!H1630,'SAGE IMPORT'!C:C,'SLAB-ROWS'!A1630)</f>
        <v>0</v>
      </c>
      <c r="N1630" s="199"/>
    </row>
    <row r="1631" spans="1:14" x14ac:dyDescent="0.2">
      <c r="A1631" s="183" t="s">
        <v>124</v>
      </c>
      <c r="B1631" s="184" t="s">
        <v>125</v>
      </c>
      <c r="C1631" s="184"/>
      <c r="D1631" s="185" t="str">
        <f t="shared" si="144"/>
        <v>****</v>
      </c>
      <c r="E1631" s="185">
        <f t="shared" si="145"/>
        <v>50</v>
      </c>
      <c r="F1631" s="185"/>
      <c r="G1631" s="185" t="str">
        <f t="shared" si="146"/>
        <v>PLAN 2</v>
      </c>
      <c r="H1631" s="186" t="str">
        <f t="shared" si="147"/>
        <v>ELV ALL</v>
      </c>
      <c r="I1631" s="197">
        <f>SUMIFS('SAGE IMPORT'!Y:Y,'SAGE IMPORT'!A:A,'SLAB-ROWS'!G1631,'SAGE IMPORT'!B:B,'SLAB-ROWS'!H1631,'SAGE IMPORT'!C:C,'SLAB-ROWS'!A1631)</f>
        <v>0</v>
      </c>
      <c r="J1631" s="198">
        <f>SUMIFS('SAGE IMPORT'!K:K,'SAGE IMPORT'!A:A,'SLAB-ROWS'!G1631,'SAGE IMPORT'!B:B,'SLAB-ROWS'!H1631,'SAGE IMPORT'!C:C,'SLAB-ROWS'!A1631)</f>
        <v>0</v>
      </c>
      <c r="K1631" s="199">
        <f>SUMIFS('SAGE IMPORT'!Q:Q,'SAGE IMPORT'!A:A,'SLAB-ROWS'!G1631,'SAGE IMPORT'!B:B,'SLAB-ROWS'!H1631,'SAGE IMPORT'!C:C,'SLAB-ROWS'!A1631)</f>
        <v>0</v>
      </c>
      <c r="L1631" s="199" t="s">
        <v>354</v>
      </c>
      <c r="M1631" s="205">
        <f>SUMIFS('SAGE IMPORT'!E:E,'SAGE IMPORT'!A:A,'SLAB-ROWS'!G1631,'SAGE IMPORT'!B:B,'SLAB-ROWS'!H1631,'SAGE IMPORT'!C:C,'SLAB-ROWS'!A1631)</f>
        <v>0</v>
      </c>
      <c r="N1631" s="199" t="s">
        <v>354</v>
      </c>
    </row>
    <row r="1632" spans="1:14" x14ac:dyDescent="0.2">
      <c r="A1632" s="183" t="s">
        <v>121</v>
      </c>
      <c r="B1632" s="184" t="s">
        <v>126</v>
      </c>
      <c r="C1632" s="184"/>
      <c r="D1632" s="185" t="str">
        <f t="shared" si="144"/>
        <v>****</v>
      </c>
      <c r="E1632" s="185">
        <f t="shared" si="145"/>
        <v>50</v>
      </c>
      <c r="F1632" s="185"/>
      <c r="G1632" s="185" t="str">
        <f t="shared" si="146"/>
        <v>PLAN 2</v>
      </c>
      <c r="H1632" s="186" t="str">
        <f t="shared" si="147"/>
        <v>ELV ALL</v>
      </c>
      <c r="I1632" s="197">
        <f>SUMIFS('SAGE IMPORT'!Y:Y,'SAGE IMPORT'!A:A,'SLAB-ROWS'!G1632,'SAGE IMPORT'!B:B,'SLAB-ROWS'!H1632,'SAGE IMPORT'!C:C,'SLAB-ROWS'!A1632)</f>
        <v>0</v>
      </c>
      <c r="J1632" s="198">
        <f>SUMIFS('SAGE IMPORT'!K:K,'SAGE IMPORT'!A:A,'SLAB-ROWS'!G1632,'SAGE IMPORT'!B:B,'SLAB-ROWS'!H1632,'SAGE IMPORT'!C:C,'SLAB-ROWS'!A1632)</f>
        <v>0</v>
      </c>
      <c r="K1632" s="199">
        <f>SUMIFS('SAGE IMPORT'!Q:Q,'SAGE IMPORT'!A:A,'SLAB-ROWS'!G1632,'SAGE IMPORT'!B:B,'SLAB-ROWS'!H1632,'SAGE IMPORT'!C:C,'SLAB-ROWS'!A1632)</f>
        <v>0</v>
      </c>
      <c r="L1632" s="199" t="s">
        <v>396</v>
      </c>
      <c r="M1632" s="205">
        <f>SUMIFS('SAGE IMPORT'!E:E,'SAGE IMPORT'!A:A,'SLAB-ROWS'!G1632,'SAGE IMPORT'!B:B,'SLAB-ROWS'!H1632,'SAGE IMPORT'!C:C,'SLAB-ROWS'!A1632)</f>
        <v>0</v>
      </c>
      <c r="N1632" s="199" t="s">
        <v>396</v>
      </c>
    </row>
    <row r="1633" spans="1:14" x14ac:dyDescent="0.2">
      <c r="A1633" s="183" t="s">
        <v>122</v>
      </c>
      <c r="B1633" s="184" t="s">
        <v>127</v>
      </c>
      <c r="C1633" s="184"/>
      <c r="D1633" s="185" t="str">
        <f t="shared" si="144"/>
        <v>****</v>
      </c>
      <c r="E1633" s="185">
        <f t="shared" si="145"/>
        <v>50</v>
      </c>
      <c r="F1633" s="185"/>
      <c r="G1633" s="185" t="str">
        <f t="shared" si="146"/>
        <v>PLAN 2</v>
      </c>
      <c r="H1633" s="186" t="str">
        <f t="shared" si="147"/>
        <v>ELV ALL</v>
      </c>
      <c r="I1633" s="197">
        <f>SUMIFS('SAGE IMPORT'!Y:Y,'SAGE IMPORT'!A:A,'SLAB-ROWS'!G1633,'SAGE IMPORT'!B:B,'SLAB-ROWS'!H1633,'SAGE IMPORT'!C:C,'SLAB-ROWS'!A1633)</f>
        <v>0</v>
      </c>
      <c r="J1633" s="198">
        <f>SUMIFS('SAGE IMPORT'!K:K,'SAGE IMPORT'!A:A,'SLAB-ROWS'!G1633,'SAGE IMPORT'!B:B,'SLAB-ROWS'!H1633,'SAGE IMPORT'!C:C,'SLAB-ROWS'!A1633)</f>
        <v>0</v>
      </c>
      <c r="K1633" s="199">
        <f>SUMIFS('SAGE IMPORT'!Q:Q,'SAGE IMPORT'!A:A,'SLAB-ROWS'!G1633,'SAGE IMPORT'!B:B,'SLAB-ROWS'!H1633,'SAGE IMPORT'!C:C,'SLAB-ROWS'!A1633)</f>
        <v>0</v>
      </c>
      <c r="L1633" s="199" t="s">
        <v>396</v>
      </c>
      <c r="M1633" s="205">
        <f>SUMIFS('SAGE IMPORT'!E:E,'SAGE IMPORT'!A:A,'SLAB-ROWS'!G1633,'SAGE IMPORT'!B:B,'SLAB-ROWS'!H1633,'SAGE IMPORT'!C:C,'SLAB-ROWS'!A1633)</f>
        <v>0</v>
      </c>
      <c r="N1633" s="199" t="s">
        <v>396</v>
      </c>
    </row>
    <row r="1634" spans="1:14" x14ac:dyDescent="0.2">
      <c r="A1634" s="183" t="s">
        <v>123</v>
      </c>
      <c r="B1634" s="184" t="s">
        <v>128</v>
      </c>
      <c r="C1634" s="184"/>
      <c r="D1634" s="185" t="str">
        <f t="shared" si="144"/>
        <v>****</v>
      </c>
      <c r="E1634" s="185">
        <f t="shared" si="145"/>
        <v>50</v>
      </c>
      <c r="F1634" s="185"/>
      <c r="G1634" s="185" t="str">
        <f t="shared" si="146"/>
        <v>PLAN 2</v>
      </c>
      <c r="H1634" s="186" t="str">
        <f t="shared" si="147"/>
        <v>ELV ALL</v>
      </c>
      <c r="I1634" s="197">
        <f>SUMIFS('SAGE IMPORT'!Y:Y,'SAGE IMPORT'!A:A,'SLAB-ROWS'!G1634,'SAGE IMPORT'!B:B,'SLAB-ROWS'!H1634,'SAGE IMPORT'!C:C,'SLAB-ROWS'!A1634)</f>
        <v>0</v>
      </c>
      <c r="J1634" s="198">
        <f>SUMIFS('SAGE IMPORT'!K:K,'SAGE IMPORT'!A:A,'SLAB-ROWS'!G1634,'SAGE IMPORT'!B:B,'SLAB-ROWS'!H1634,'SAGE IMPORT'!C:C,'SLAB-ROWS'!A1634)</f>
        <v>0</v>
      </c>
      <c r="K1634" s="199">
        <f>SUMIFS('SAGE IMPORT'!Q:Q,'SAGE IMPORT'!A:A,'SLAB-ROWS'!G1634,'SAGE IMPORT'!B:B,'SLAB-ROWS'!H1634,'SAGE IMPORT'!C:C,'SLAB-ROWS'!A1634)</f>
        <v>0</v>
      </c>
      <c r="L1634" s="199" t="s">
        <v>396</v>
      </c>
      <c r="M1634" s="205">
        <f>SUMIFS('SAGE IMPORT'!E:E,'SAGE IMPORT'!A:A,'SLAB-ROWS'!G1634,'SAGE IMPORT'!B:B,'SLAB-ROWS'!H1634,'SAGE IMPORT'!C:C,'SLAB-ROWS'!A1634)</f>
        <v>0</v>
      </c>
      <c r="N1634" s="199" t="s">
        <v>396</v>
      </c>
    </row>
    <row r="1635" spans="1:14" x14ac:dyDescent="0.2">
      <c r="A1635" s="183" t="s">
        <v>76</v>
      </c>
      <c r="B1635" s="184" t="s">
        <v>129</v>
      </c>
      <c r="C1635" s="184"/>
      <c r="D1635" s="185" t="str">
        <f t="shared" si="144"/>
        <v>****</v>
      </c>
      <c r="E1635" s="185">
        <f t="shared" si="145"/>
        <v>50</v>
      </c>
      <c r="F1635" s="185"/>
      <c r="G1635" s="185" t="str">
        <f t="shared" si="146"/>
        <v>PLAN 2</v>
      </c>
      <c r="H1635" s="186" t="str">
        <f t="shared" si="147"/>
        <v>ELV ALL</v>
      </c>
      <c r="I1635" s="197">
        <f>SUMIFS('SAGE IMPORT'!Y:Y,'SAGE IMPORT'!A:A,'SLAB-ROWS'!G1635,'SAGE IMPORT'!B:B,'SLAB-ROWS'!H1635,'SAGE IMPORT'!C:C,'SLAB-ROWS'!A1635)</f>
        <v>0</v>
      </c>
      <c r="J1635" s="198">
        <f>SUMIFS('SAGE IMPORT'!K:K,'SAGE IMPORT'!A:A,'SLAB-ROWS'!G1635,'SAGE IMPORT'!B:B,'SLAB-ROWS'!H1635,'SAGE IMPORT'!C:C,'SLAB-ROWS'!A1635)</f>
        <v>0</v>
      </c>
      <c r="K1635" s="199">
        <f>SUMIFS('SAGE IMPORT'!Q:Q,'SAGE IMPORT'!A:A,'SLAB-ROWS'!G1635,'SAGE IMPORT'!B:B,'SLAB-ROWS'!H1635,'SAGE IMPORT'!C:C,'SLAB-ROWS'!A1635)</f>
        <v>0</v>
      </c>
      <c r="L1635" s="199" t="s">
        <v>395</v>
      </c>
      <c r="M1635" s="205">
        <f>SUMIFS('SAGE IMPORT'!E:E,'SAGE IMPORT'!A:A,'SLAB-ROWS'!G1635,'SAGE IMPORT'!B:B,'SLAB-ROWS'!H1635,'SAGE IMPORT'!C:C,'SLAB-ROWS'!A1635)</f>
        <v>0</v>
      </c>
      <c r="N1635" s="199" t="s">
        <v>395</v>
      </c>
    </row>
    <row r="1636" spans="1:14" x14ac:dyDescent="0.2">
      <c r="A1636" s="183"/>
      <c r="B1636" s="451" t="s">
        <v>621</v>
      </c>
      <c r="C1636" s="452"/>
      <c r="D1636" s="453"/>
      <c r="E1636" s="453"/>
      <c r="F1636" s="453"/>
      <c r="G1636" s="453" t="str">
        <f t="shared" si="146"/>
        <v>PLAN 2</v>
      </c>
      <c r="H1636" s="454" t="str">
        <f t="shared" si="147"/>
        <v>ELV ALL</v>
      </c>
      <c r="I1636" s="455"/>
      <c r="J1636" s="456"/>
      <c r="K1636" s="457">
        <f>SUMIFS('SAGE IMPORT'!Q:Q,'SAGE IMPORT'!A:A,'SLAB-ROWS'!G1636,'SAGE IMPORT'!B:B,'SLAB-ROWS'!H1636,'SAGE IMPORT'!D:D,'SLAB-ROWS'!B1636)</f>
        <v>0</v>
      </c>
      <c r="L1636" s="457" t="s">
        <v>395</v>
      </c>
      <c r="M1636" s="458"/>
      <c r="N1636" s="457"/>
    </row>
    <row r="1637" spans="1:14" x14ac:dyDescent="0.2">
      <c r="A1637" s="183" t="s">
        <v>130</v>
      </c>
      <c r="B1637" s="184" t="s">
        <v>131</v>
      </c>
      <c r="C1637" s="184"/>
      <c r="D1637" s="185" t="str">
        <f>D1635</f>
        <v>****</v>
      </c>
      <c r="E1637" s="185">
        <f>E1635</f>
        <v>50</v>
      </c>
      <c r="F1637" s="185"/>
      <c r="G1637" s="185" t="str">
        <f>G1635</f>
        <v>PLAN 2</v>
      </c>
      <c r="H1637" s="186" t="str">
        <f>H1635</f>
        <v>ELV ALL</v>
      </c>
      <c r="I1637" s="197">
        <f>SUMIFS('SAGE IMPORT'!Y:Y,'SAGE IMPORT'!A:A,'SLAB-ROWS'!G1637,'SAGE IMPORT'!B:B,'SLAB-ROWS'!H1637,'SAGE IMPORT'!C:C,'SLAB-ROWS'!A1637)</f>
        <v>0</v>
      </c>
      <c r="J1637" s="198">
        <f>SUMIFS('SAGE IMPORT'!K:K,'SAGE IMPORT'!A:A,'SLAB-ROWS'!G1637,'SAGE IMPORT'!B:B,'SLAB-ROWS'!H1637,'SAGE IMPORT'!C:C,'SLAB-ROWS'!A1637)</f>
        <v>0</v>
      </c>
      <c r="K1637" s="199">
        <f>SUMIFS('SAGE IMPORT'!Q:Q,'SAGE IMPORT'!A:A,'SLAB-ROWS'!G1637,'SAGE IMPORT'!B:B,'SLAB-ROWS'!H1637,'SAGE IMPORT'!C:C,'SLAB-ROWS'!A1637)</f>
        <v>0</v>
      </c>
      <c r="L1637" s="199" t="s">
        <v>395</v>
      </c>
      <c r="M1637" s="205">
        <f>SUMIFS('SAGE IMPORT'!E:E,'SAGE IMPORT'!A:A,'SLAB-ROWS'!G1637,'SAGE IMPORT'!B:B,'SLAB-ROWS'!H1637,'SAGE IMPORT'!C:C,'SLAB-ROWS'!A1637)</f>
        <v>0</v>
      </c>
      <c r="N1637" s="199" t="s">
        <v>395</v>
      </c>
    </row>
    <row r="1638" spans="1:14" x14ac:dyDescent="0.2">
      <c r="A1638" s="183"/>
      <c r="B1638" s="184"/>
      <c r="C1638" s="184"/>
      <c r="D1638" s="185" t="str">
        <f t="shared" si="144"/>
        <v>****</v>
      </c>
      <c r="E1638" s="185">
        <f t="shared" si="145"/>
        <v>50</v>
      </c>
      <c r="F1638" s="185"/>
      <c r="G1638" s="185" t="str">
        <f t="shared" si="146"/>
        <v>PLAN 2</v>
      </c>
      <c r="H1638" s="186" t="str">
        <f t="shared" si="147"/>
        <v>ELV ALL</v>
      </c>
      <c r="I1638" s="197">
        <f>SUMIFS('SAGE IMPORT'!Y:Y,'SAGE IMPORT'!A:A,'SLAB-ROWS'!G1638,'SAGE IMPORT'!B:B,'SLAB-ROWS'!H1638,'SAGE IMPORT'!C:C,'SLAB-ROWS'!A1638)</f>
        <v>0</v>
      </c>
      <c r="J1638" s="198">
        <f>SUMIFS('SAGE IMPORT'!K:K,'SAGE IMPORT'!A:A,'SLAB-ROWS'!G1638,'SAGE IMPORT'!B:B,'SLAB-ROWS'!H1638,'SAGE IMPORT'!C:C,'SLAB-ROWS'!A1638)</f>
        <v>0</v>
      </c>
      <c r="K1638" s="199">
        <f>SUMIFS('SAGE IMPORT'!Q:Q,'SAGE IMPORT'!A:A,'SLAB-ROWS'!G1638,'SAGE IMPORT'!B:B,'SLAB-ROWS'!H1638,'SAGE IMPORT'!C:C,'SLAB-ROWS'!A1638)</f>
        <v>0</v>
      </c>
      <c r="L1638" s="199"/>
      <c r="M1638" s="205">
        <f>SUMIFS('SAGE IMPORT'!E:E,'SAGE IMPORT'!A:A,'SLAB-ROWS'!G1638,'SAGE IMPORT'!B:B,'SLAB-ROWS'!H1638,'SAGE IMPORT'!C:C,'SLAB-ROWS'!A1638)</f>
        <v>0</v>
      </c>
      <c r="N1638" s="199"/>
    </row>
    <row r="1639" spans="1:14" x14ac:dyDescent="0.2">
      <c r="A1639" s="183" t="s">
        <v>39</v>
      </c>
      <c r="B1639" s="184" t="s">
        <v>40</v>
      </c>
      <c r="C1639" s="184"/>
      <c r="D1639" s="185" t="str">
        <f t="shared" si="144"/>
        <v>****</v>
      </c>
      <c r="E1639" s="185">
        <f t="shared" si="145"/>
        <v>50</v>
      </c>
      <c r="F1639" s="185"/>
      <c r="G1639" s="185" t="str">
        <f t="shared" si="146"/>
        <v>PLAN 2</v>
      </c>
      <c r="H1639" s="186" t="str">
        <f t="shared" si="147"/>
        <v>ELV ALL</v>
      </c>
      <c r="I1639" s="197">
        <f>SUMIFS('SAGE IMPORT'!Y:Y,'SAGE IMPORT'!A:A,'SLAB-ROWS'!G1639,'SAGE IMPORT'!B:B,'SLAB-ROWS'!H1639,'SAGE IMPORT'!C:C,'SLAB-ROWS'!A1639)</f>
        <v>252</v>
      </c>
      <c r="J1639" s="198">
        <f>SUMIFS('SAGE IMPORT'!K:K,'SAGE IMPORT'!A:A,'SLAB-ROWS'!G1639,'SAGE IMPORT'!B:B,'SLAB-ROWS'!H1639,'SAGE IMPORT'!C:C,'SLAB-ROWS'!A1639)</f>
        <v>12.33</v>
      </c>
      <c r="K1639" s="199">
        <f>SUMIFS('SAGE IMPORT'!Q:Q,'SAGE IMPORT'!A:A,'SLAB-ROWS'!G1639,'SAGE IMPORT'!B:B,'SLAB-ROWS'!H1639,'SAGE IMPORT'!C:C,'SLAB-ROWS'!A1639)</f>
        <v>0</v>
      </c>
      <c r="L1639" s="199" t="s">
        <v>391</v>
      </c>
      <c r="M1639" s="205">
        <f>SUMIFS('SAGE IMPORT'!E:E,'SAGE IMPORT'!A:A,'SLAB-ROWS'!G1639,'SAGE IMPORT'!B:B,'SLAB-ROWS'!H1639,'SAGE IMPORT'!C:C,'SLAB-ROWS'!A1639)</f>
        <v>1602.65</v>
      </c>
      <c r="N1639" s="199" t="s">
        <v>391</v>
      </c>
    </row>
    <row r="1640" spans="1:14" x14ac:dyDescent="0.2">
      <c r="A1640" s="183" t="s">
        <v>132</v>
      </c>
      <c r="B1640" s="184" t="s">
        <v>135</v>
      </c>
      <c r="C1640" s="184"/>
      <c r="D1640" s="185" t="str">
        <f t="shared" si="144"/>
        <v>****</v>
      </c>
      <c r="E1640" s="185">
        <f t="shared" si="145"/>
        <v>50</v>
      </c>
      <c r="F1640" s="185"/>
      <c r="G1640" s="185" t="str">
        <f t="shared" si="146"/>
        <v>PLAN 2</v>
      </c>
      <c r="H1640" s="186" t="str">
        <f t="shared" si="147"/>
        <v>ELV ALL</v>
      </c>
      <c r="I1640" s="197">
        <f>SUMIFS('SAGE IMPORT'!Y:Y,'SAGE IMPORT'!A:A,'SLAB-ROWS'!G1640,'SAGE IMPORT'!B:B,'SLAB-ROWS'!H1640,'SAGE IMPORT'!C:C,'SLAB-ROWS'!A1640)</f>
        <v>0</v>
      </c>
      <c r="J1640" s="198">
        <f>SUMIFS('SAGE IMPORT'!K:K,'SAGE IMPORT'!A:A,'SLAB-ROWS'!G1640,'SAGE IMPORT'!B:B,'SLAB-ROWS'!H1640,'SAGE IMPORT'!C:C,'SLAB-ROWS'!A1640)</f>
        <v>0</v>
      </c>
      <c r="K1640" s="199">
        <f>SUMIFS('SAGE IMPORT'!Q:Q,'SAGE IMPORT'!A:A,'SLAB-ROWS'!G1640,'SAGE IMPORT'!B:B,'SLAB-ROWS'!H1640,'SAGE IMPORT'!C:C,'SLAB-ROWS'!A1640)</f>
        <v>0</v>
      </c>
      <c r="L1640" s="199" t="s">
        <v>391</v>
      </c>
      <c r="M1640" s="205">
        <f>SUMIFS('SAGE IMPORT'!E:E,'SAGE IMPORT'!A:A,'SLAB-ROWS'!G1640,'SAGE IMPORT'!B:B,'SLAB-ROWS'!H1640,'SAGE IMPORT'!C:C,'SLAB-ROWS'!A1640)</f>
        <v>0</v>
      </c>
      <c r="N1640" s="199" t="s">
        <v>391</v>
      </c>
    </row>
    <row r="1641" spans="1:14" x14ac:dyDescent="0.2">
      <c r="A1641" s="183" t="s">
        <v>133</v>
      </c>
      <c r="B1641" s="184" t="s">
        <v>136</v>
      </c>
      <c r="C1641" s="184"/>
      <c r="D1641" s="185" t="str">
        <f t="shared" si="144"/>
        <v>****</v>
      </c>
      <c r="E1641" s="185">
        <f t="shared" si="145"/>
        <v>50</v>
      </c>
      <c r="F1641" s="185"/>
      <c r="G1641" s="185" t="str">
        <f t="shared" si="146"/>
        <v>PLAN 2</v>
      </c>
      <c r="H1641" s="186" t="str">
        <f t="shared" si="147"/>
        <v>ELV ALL</v>
      </c>
      <c r="I1641" s="197">
        <f>SUMIFS('SAGE IMPORT'!Y:Y,'SAGE IMPORT'!A:A,'SLAB-ROWS'!G1641,'SAGE IMPORT'!B:B,'SLAB-ROWS'!H1641,'SAGE IMPORT'!C:C,'SLAB-ROWS'!A1641)</f>
        <v>0</v>
      </c>
      <c r="J1641" s="198">
        <f>SUMIFS('SAGE IMPORT'!K:K,'SAGE IMPORT'!A:A,'SLAB-ROWS'!G1641,'SAGE IMPORT'!B:B,'SLAB-ROWS'!H1641,'SAGE IMPORT'!C:C,'SLAB-ROWS'!A1641)</f>
        <v>0</v>
      </c>
      <c r="K1641" s="199">
        <f>SUMIFS('SAGE IMPORT'!Q:Q,'SAGE IMPORT'!A:A,'SLAB-ROWS'!G1641,'SAGE IMPORT'!B:B,'SLAB-ROWS'!H1641,'SAGE IMPORT'!C:C,'SLAB-ROWS'!A1641)</f>
        <v>0</v>
      </c>
      <c r="L1641" s="199" t="s">
        <v>391</v>
      </c>
      <c r="M1641" s="205">
        <f>SUMIFS('SAGE IMPORT'!E:E,'SAGE IMPORT'!A:A,'SLAB-ROWS'!G1641,'SAGE IMPORT'!B:B,'SLAB-ROWS'!H1641,'SAGE IMPORT'!C:C,'SLAB-ROWS'!A1641)</f>
        <v>0</v>
      </c>
      <c r="N1641" s="199" t="s">
        <v>391</v>
      </c>
    </row>
    <row r="1642" spans="1:14" x14ac:dyDescent="0.2">
      <c r="A1642" s="183" t="s">
        <v>134</v>
      </c>
      <c r="B1642" s="184" t="s">
        <v>137</v>
      </c>
      <c r="C1642" s="184"/>
      <c r="D1642" s="185" t="str">
        <f t="shared" si="144"/>
        <v>****</v>
      </c>
      <c r="E1642" s="185">
        <f t="shared" si="145"/>
        <v>50</v>
      </c>
      <c r="F1642" s="185"/>
      <c r="G1642" s="185" t="str">
        <f t="shared" si="146"/>
        <v>PLAN 2</v>
      </c>
      <c r="H1642" s="186" t="str">
        <f t="shared" si="147"/>
        <v>ELV ALL</v>
      </c>
      <c r="I1642" s="197">
        <f>SUMIFS('SAGE IMPORT'!Y:Y,'SAGE IMPORT'!A:A,'SLAB-ROWS'!G1642,'SAGE IMPORT'!B:B,'SLAB-ROWS'!H1642,'SAGE IMPORT'!C:C,'SLAB-ROWS'!A1642)</f>
        <v>0</v>
      </c>
      <c r="J1642" s="198">
        <f>SUMIFS('SAGE IMPORT'!K:K,'SAGE IMPORT'!A:A,'SLAB-ROWS'!G1642,'SAGE IMPORT'!B:B,'SLAB-ROWS'!H1642,'SAGE IMPORT'!C:C,'SLAB-ROWS'!A1642)</f>
        <v>0</v>
      </c>
      <c r="K1642" s="199">
        <f>SUMIFS('SAGE IMPORT'!Q:Q,'SAGE IMPORT'!A:A,'SLAB-ROWS'!G1642,'SAGE IMPORT'!B:B,'SLAB-ROWS'!H1642,'SAGE IMPORT'!C:C,'SLAB-ROWS'!A1642)</f>
        <v>0</v>
      </c>
      <c r="L1642" s="199" t="s">
        <v>398</v>
      </c>
      <c r="M1642" s="205">
        <f>SUMIFS('SAGE IMPORT'!E:E,'SAGE IMPORT'!A:A,'SLAB-ROWS'!G1642,'SAGE IMPORT'!B:B,'SLAB-ROWS'!H1642,'SAGE IMPORT'!C:C,'SLAB-ROWS'!A1642)</f>
        <v>0</v>
      </c>
      <c r="N1642" s="199" t="s">
        <v>398</v>
      </c>
    </row>
    <row r="1643" spans="1:14" x14ac:dyDescent="0.2">
      <c r="A1643" s="183" t="s">
        <v>497</v>
      </c>
      <c r="B1643" s="184" t="s">
        <v>505</v>
      </c>
      <c r="C1643" s="184"/>
      <c r="D1643" s="185" t="str">
        <f t="shared" si="144"/>
        <v>****</v>
      </c>
      <c r="E1643" s="185">
        <f t="shared" si="145"/>
        <v>50</v>
      </c>
      <c r="F1643" s="185"/>
      <c r="G1643" s="185" t="str">
        <f t="shared" si="146"/>
        <v>PLAN 2</v>
      </c>
      <c r="H1643" s="186" t="str">
        <f t="shared" si="147"/>
        <v>ELV ALL</v>
      </c>
      <c r="I1643" s="197">
        <f>SUMIFS('SAGE IMPORT'!Y:Y,'SAGE IMPORT'!A:A,'SLAB-ROWS'!G1643,'SAGE IMPORT'!B:B,'SLAB-ROWS'!H1643,'SAGE IMPORT'!C:C,'SLAB-ROWS'!A1643)</f>
        <v>0</v>
      </c>
      <c r="J1643" s="198">
        <f>SUMIFS('SAGE IMPORT'!K:K,'SAGE IMPORT'!A:A,'SLAB-ROWS'!G1643,'SAGE IMPORT'!B:B,'SLAB-ROWS'!H1643,'SAGE IMPORT'!C:C,'SLAB-ROWS'!A1643)</f>
        <v>0</v>
      </c>
      <c r="K1643" s="199">
        <f>SUMIFS('SAGE IMPORT'!Q:Q,'SAGE IMPORT'!A:A,'SLAB-ROWS'!G1643,'SAGE IMPORT'!B:B,'SLAB-ROWS'!H1643,'SAGE IMPORT'!C:C,'SLAB-ROWS'!A1643)</f>
        <v>0</v>
      </c>
      <c r="L1643" s="199" t="s">
        <v>397</v>
      </c>
      <c r="M1643" s="205">
        <f>SUMIFS('SAGE IMPORT'!E:E,'SAGE IMPORT'!A:A,'SLAB-ROWS'!G1643,'SAGE IMPORT'!B:B,'SLAB-ROWS'!H1643,'SAGE IMPORT'!C:C,'SLAB-ROWS'!A1643)</f>
        <v>0</v>
      </c>
      <c r="N1643" s="199" t="s">
        <v>391</v>
      </c>
    </row>
    <row r="1644" spans="1:14" x14ac:dyDescent="0.2">
      <c r="A1644" s="183" t="s">
        <v>501</v>
      </c>
      <c r="B1644" s="184" t="s">
        <v>506</v>
      </c>
      <c r="C1644" s="184"/>
      <c r="D1644" s="185" t="str">
        <f t="shared" si="144"/>
        <v>****</v>
      </c>
      <c r="E1644" s="185">
        <f t="shared" si="145"/>
        <v>50</v>
      </c>
      <c r="F1644" s="185"/>
      <c r="G1644" s="185" t="str">
        <f t="shared" si="146"/>
        <v>PLAN 2</v>
      </c>
      <c r="H1644" s="186" t="str">
        <f t="shared" si="147"/>
        <v>ELV ALL</v>
      </c>
      <c r="I1644" s="197">
        <f>SUMIFS('SAGE IMPORT'!Y:Y,'SAGE IMPORT'!A:A,'SLAB-ROWS'!G1644,'SAGE IMPORT'!B:B,'SLAB-ROWS'!H1644,'SAGE IMPORT'!C:C,'SLAB-ROWS'!A1644)</f>
        <v>0</v>
      </c>
      <c r="J1644" s="198">
        <f>SUMIFS('SAGE IMPORT'!K:K,'SAGE IMPORT'!A:A,'SLAB-ROWS'!G1644,'SAGE IMPORT'!B:B,'SLAB-ROWS'!H1644,'SAGE IMPORT'!C:C,'SLAB-ROWS'!A1644)</f>
        <v>0</v>
      </c>
      <c r="K1644" s="199">
        <f>SUMIFS('SAGE IMPORT'!Q:Q,'SAGE IMPORT'!A:A,'SLAB-ROWS'!G1644,'SAGE IMPORT'!B:B,'SLAB-ROWS'!H1644,'SAGE IMPORT'!C:C,'SLAB-ROWS'!A1644)</f>
        <v>0</v>
      </c>
      <c r="L1644" s="199" t="s">
        <v>397</v>
      </c>
      <c r="M1644" s="205">
        <f>SUMIFS('SAGE IMPORT'!E:E,'SAGE IMPORT'!A:A,'SLAB-ROWS'!G1644,'SAGE IMPORT'!B:B,'SLAB-ROWS'!H1644,'SAGE IMPORT'!C:C,'SLAB-ROWS'!A1644)</f>
        <v>0</v>
      </c>
      <c r="N1644" s="199" t="s">
        <v>391</v>
      </c>
    </row>
    <row r="1645" spans="1:14" x14ac:dyDescent="0.2">
      <c r="A1645" s="183" t="s">
        <v>502</v>
      </c>
      <c r="B1645" s="184" t="s">
        <v>507</v>
      </c>
      <c r="C1645" s="184"/>
      <c r="D1645" s="185" t="str">
        <f t="shared" si="144"/>
        <v>****</v>
      </c>
      <c r="E1645" s="185">
        <f t="shared" si="145"/>
        <v>50</v>
      </c>
      <c r="F1645" s="185"/>
      <c r="G1645" s="185" t="str">
        <f t="shared" si="146"/>
        <v>PLAN 2</v>
      </c>
      <c r="H1645" s="186" t="str">
        <f t="shared" si="147"/>
        <v>ELV ALL</v>
      </c>
      <c r="I1645" s="197">
        <f>SUMIFS('SAGE IMPORT'!Y:Y,'SAGE IMPORT'!A:A,'SLAB-ROWS'!G1645,'SAGE IMPORT'!B:B,'SLAB-ROWS'!H1645,'SAGE IMPORT'!C:C,'SLAB-ROWS'!A1645)</f>
        <v>0</v>
      </c>
      <c r="J1645" s="198">
        <f>SUMIFS('SAGE IMPORT'!K:K,'SAGE IMPORT'!A:A,'SLAB-ROWS'!G1645,'SAGE IMPORT'!B:B,'SLAB-ROWS'!H1645,'SAGE IMPORT'!C:C,'SLAB-ROWS'!A1645)</f>
        <v>0</v>
      </c>
      <c r="K1645" s="199">
        <f>SUMIFS('SAGE IMPORT'!Q:Q,'SAGE IMPORT'!A:A,'SLAB-ROWS'!G1645,'SAGE IMPORT'!B:B,'SLAB-ROWS'!H1645,'SAGE IMPORT'!C:C,'SLAB-ROWS'!A1645)</f>
        <v>0</v>
      </c>
      <c r="L1645" s="199" t="s">
        <v>397</v>
      </c>
      <c r="M1645" s="205">
        <f>SUMIFS('SAGE IMPORT'!E:E,'SAGE IMPORT'!A:A,'SLAB-ROWS'!G1645,'SAGE IMPORT'!B:B,'SLAB-ROWS'!H1645,'SAGE IMPORT'!C:C,'SLAB-ROWS'!A1645)</f>
        <v>0</v>
      </c>
      <c r="N1645" s="199" t="s">
        <v>391</v>
      </c>
    </row>
    <row r="1646" spans="1:14" x14ac:dyDescent="0.2">
      <c r="A1646" s="183" t="s">
        <v>503</v>
      </c>
      <c r="B1646" s="184" t="s">
        <v>508</v>
      </c>
      <c r="C1646" s="184"/>
      <c r="D1646" s="185" t="str">
        <f t="shared" si="144"/>
        <v>****</v>
      </c>
      <c r="E1646" s="185">
        <f t="shared" si="145"/>
        <v>50</v>
      </c>
      <c r="F1646" s="185"/>
      <c r="G1646" s="185" t="str">
        <f t="shared" si="146"/>
        <v>PLAN 2</v>
      </c>
      <c r="H1646" s="186" t="str">
        <f t="shared" si="147"/>
        <v>ELV ALL</v>
      </c>
      <c r="I1646" s="197">
        <f>SUMIFS('SAGE IMPORT'!Y:Y,'SAGE IMPORT'!A:A,'SLAB-ROWS'!G1646,'SAGE IMPORT'!B:B,'SLAB-ROWS'!H1646,'SAGE IMPORT'!C:C,'SLAB-ROWS'!A1646)</f>
        <v>0</v>
      </c>
      <c r="J1646" s="198">
        <f>SUMIFS('SAGE IMPORT'!K:K,'SAGE IMPORT'!A:A,'SLAB-ROWS'!G1646,'SAGE IMPORT'!B:B,'SLAB-ROWS'!H1646,'SAGE IMPORT'!C:C,'SLAB-ROWS'!A1646)</f>
        <v>0</v>
      </c>
      <c r="K1646" s="199">
        <f>SUMIFS('SAGE IMPORT'!Q:Q,'SAGE IMPORT'!A:A,'SLAB-ROWS'!G1646,'SAGE IMPORT'!B:B,'SLAB-ROWS'!H1646,'SAGE IMPORT'!C:C,'SLAB-ROWS'!A1646)</f>
        <v>0</v>
      </c>
      <c r="L1646" s="199" t="s">
        <v>397</v>
      </c>
      <c r="M1646" s="205">
        <f>SUMIFS('SAGE IMPORT'!E:E,'SAGE IMPORT'!A:A,'SLAB-ROWS'!G1646,'SAGE IMPORT'!B:B,'SLAB-ROWS'!H1646,'SAGE IMPORT'!C:C,'SLAB-ROWS'!A1646)</f>
        <v>0</v>
      </c>
      <c r="N1646" s="199" t="s">
        <v>391</v>
      </c>
    </row>
    <row r="1647" spans="1:14" x14ac:dyDescent="0.2">
      <c r="A1647" s="183" t="s">
        <v>504</v>
      </c>
      <c r="B1647" s="184" t="s">
        <v>509</v>
      </c>
      <c r="C1647" s="184"/>
      <c r="D1647" s="185" t="str">
        <f t="shared" si="144"/>
        <v>****</v>
      </c>
      <c r="E1647" s="185">
        <f t="shared" si="145"/>
        <v>50</v>
      </c>
      <c r="F1647" s="185"/>
      <c r="G1647" s="185" t="str">
        <f t="shared" si="146"/>
        <v>PLAN 2</v>
      </c>
      <c r="H1647" s="186" t="str">
        <f t="shared" si="147"/>
        <v>ELV ALL</v>
      </c>
      <c r="I1647" s="197">
        <f>SUMIFS('SAGE IMPORT'!Y:Y,'SAGE IMPORT'!A:A,'SLAB-ROWS'!G1647,'SAGE IMPORT'!B:B,'SLAB-ROWS'!H1647,'SAGE IMPORT'!C:C,'SLAB-ROWS'!A1647)</f>
        <v>0</v>
      </c>
      <c r="J1647" s="198">
        <f>SUMIFS('SAGE IMPORT'!K:K,'SAGE IMPORT'!A:A,'SLAB-ROWS'!G1647,'SAGE IMPORT'!B:B,'SLAB-ROWS'!H1647,'SAGE IMPORT'!C:C,'SLAB-ROWS'!A1647)</f>
        <v>0</v>
      </c>
      <c r="K1647" s="199">
        <f>SUMIFS('SAGE IMPORT'!Q:Q,'SAGE IMPORT'!A:A,'SLAB-ROWS'!G1647,'SAGE IMPORT'!B:B,'SLAB-ROWS'!H1647,'SAGE IMPORT'!C:C,'SLAB-ROWS'!A1647)</f>
        <v>0</v>
      </c>
      <c r="L1647" s="199" t="s">
        <v>397</v>
      </c>
      <c r="M1647" s="205">
        <f>SUMIFS('SAGE IMPORT'!E:E,'SAGE IMPORT'!A:A,'SLAB-ROWS'!G1647,'SAGE IMPORT'!B:B,'SLAB-ROWS'!H1647,'SAGE IMPORT'!C:C,'SLAB-ROWS'!A1647)</f>
        <v>0</v>
      </c>
      <c r="N1647" s="199" t="s">
        <v>391</v>
      </c>
    </row>
    <row r="1648" spans="1:14" x14ac:dyDescent="0.2">
      <c r="A1648" s="183" t="s">
        <v>41</v>
      </c>
      <c r="B1648" s="184" t="s">
        <v>65</v>
      </c>
      <c r="C1648" s="184"/>
      <c r="D1648" s="185" t="str">
        <f>D1642</f>
        <v>****</v>
      </c>
      <c r="E1648" s="185">
        <f>E1642</f>
        <v>50</v>
      </c>
      <c r="F1648" s="185"/>
      <c r="G1648" s="185" t="str">
        <f>G1642</f>
        <v>PLAN 2</v>
      </c>
      <c r="H1648" s="186" t="str">
        <f>H1642</f>
        <v>ELV ALL</v>
      </c>
      <c r="I1648" s="197">
        <f>SUMIFS('SAGE IMPORT'!Y:Y,'SAGE IMPORT'!A:A,'SLAB-ROWS'!G1648,'SAGE IMPORT'!B:B,'SLAB-ROWS'!H1648,'SAGE IMPORT'!C:C,'SLAB-ROWS'!A1648)</f>
        <v>67</v>
      </c>
      <c r="J1648" s="198">
        <f>SUMIFS('SAGE IMPORT'!K:K,'SAGE IMPORT'!A:A,'SLAB-ROWS'!G1648,'SAGE IMPORT'!B:B,'SLAB-ROWS'!H1648,'SAGE IMPORT'!C:C,'SLAB-ROWS'!A1648)</f>
        <v>0</v>
      </c>
      <c r="K1648" s="199">
        <f>SUMIFS('SAGE IMPORT'!Q:Q,'SAGE IMPORT'!A:A,'SLAB-ROWS'!G1648,'SAGE IMPORT'!B:B,'SLAB-ROWS'!H1648,'SAGE IMPORT'!C:C,'SLAB-ROWS'!A1648)</f>
        <v>4</v>
      </c>
      <c r="L1648" s="199" t="s">
        <v>391</v>
      </c>
      <c r="M1648" s="205">
        <f>SUMIFS('SAGE IMPORT'!E:E,'SAGE IMPORT'!A:A,'SLAB-ROWS'!G1648,'SAGE IMPORT'!B:B,'SLAB-ROWS'!H1648,'SAGE IMPORT'!C:C,'SLAB-ROWS'!A1648)</f>
        <v>4</v>
      </c>
      <c r="N1648" s="199" t="s">
        <v>391</v>
      </c>
    </row>
    <row r="1649" spans="1:14" x14ac:dyDescent="0.2">
      <c r="A1649" s="183" t="s">
        <v>498</v>
      </c>
      <c r="B1649" s="184" t="s">
        <v>140</v>
      </c>
      <c r="C1649" s="184"/>
      <c r="D1649" s="185" t="str">
        <f t="shared" si="144"/>
        <v>****</v>
      </c>
      <c r="E1649" s="185">
        <f t="shared" si="145"/>
        <v>50</v>
      </c>
      <c r="F1649" s="185"/>
      <c r="G1649" s="185" t="str">
        <f t="shared" si="146"/>
        <v>PLAN 2</v>
      </c>
      <c r="H1649" s="186" t="str">
        <f t="shared" si="147"/>
        <v>ELV ALL</v>
      </c>
      <c r="I1649" s="197">
        <f>SUMIFS('SAGE IMPORT'!Y:Y,'SAGE IMPORT'!A:A,'SLAB-ROWS'!G1649,'SAGE IMPORT'!B:B,'SLAB-ROWS'!H1649,'SAGE IMPORT'!C:C,'SLAB-ROWS'!A1649)</f>
        <v>0</v>
      </c>
      <c r="J1649" s="198">
        <f>SUMIFS('SAGE IMPORT'!K:K,'SAGE IMPORT'!A:A,'SLAB-ROWS'!G1649,'SAGE IMPORT'!B:B,'SLAB-ROWS'!H1649,'SAGE IMPORT'!C:C,'SLAB-ROWS'!A1649)</f>
        <v>0</v>
      </c>
      <c r="K1649" s="199">
        <f>SUMIFS('SAGE IMPORT'!Q:Q,'SAGE IMPORT'!A:A,'SLAB-ROWS'!G1649,'SAGE IMPORT'!B:B,'SLAB-ROWS'!H1649,'SAGE IMPORT'!C:C,'SLAB-ROWS'!A1649)</f>
        <v>0</v>
      </c>
      <c r="L1649" s="199" t="s">
        <v>399</v>
      </c>
      <c r="M1649" s="205">
        <f>SUMIFS('SAGE IMPORT'!E:E,'SAGE IMPORT'!A:A,'SLAB-ROWS'!G1649,'SAGE IMPORT'!B:B,'SLAB-ROWS'!H1649,'SAGE IMPORT'!C:C,'SLAB-ROWS'!A1649)</f>
        <v>0</v>
      </c>
      <c r="N1649" s="199" t="s">
        <v>399</v>
      </c>
    </row>
    <row r="1650" spans="1:14" x14ac:dyDescent="0.2">
      <c r="A1650" s="183" t="s">
        <v>42</v>
      </c>
      <c r="B1650" s="184" t="s">
        <v>138</v>
      </c>
      <c r="C1650" s="184"/>
      <c r="D1650" s="185" t="str">
        <f t="shared" si="144"/>
        <v>****</v>
      </c>
      <c r="E1650" s="185">
        <f t="shared" si="145"/>
        <v>50</v>
      </c>
      <c r="F1650" s="185"/>
      <c r="G1650" s="185" t="str">
        <f t="shared" si="146"/>
        <v>PLAN 2</v>
      </c>
      <c r="H1650" s="186" t="str">
        <f t="shared" si="147"/>
        <v>ELV ALL</v>
      </c>
      <c r="I1650" s="197">
        <f>SUMIFS('SAGE IMPORT'!Y:Y,'SAGE IMPORT'!A:A,'SLAB-ROWS'!G1650,'SAGE IMPORT'!B:B,'SLAB-ROWS'!H1650,'SAGE IMPORT'!C:C,'SLAB-ROWS'!A1650)</f>
        <v>386</v>
      </c>
      <c r="J1650" s="198">
        <f>SUMIFS('SAGE IMPORT'!K:K,'SAGE IMPORT'!A:A,'SLAB-ROWS'!G1650,'SAGE IMPORT'!B:B,'SLAB-ROWS'!H1650,'SAGE IMPORT'!C:C,'SLAB-ROWS'!A1650)</f>
        <v>0</v>
      </c>
      <c r="K1650" s="199">
        <f>SUMIFS('SAGE IMPORT'!Q:Q,'SAGE IMPORT'!A:A,'SLAB-ROWS'!G1650,'SAGE IMPORT'!B:B,'SLAB-ROWS'!H1650,'SAGE IMPORT'!C:C,'SLAB-ROWS'!A1650)</f>
        <v>16.32</v>
      </c>
      <c r="L1650" s="199" t="s">
        <v>399</v>
      </c>
      <c r="M1650" s="205">
        <f>SUMIFS('SAGE IMPORT'!E:E,'SAGE IMPORT'!A:A,'SLAB-ROWS'!G1650,'SAGE IMPORT'!B:B,'SLAB-ROWS'!H1650,'SAGE IMPORT'!C:C,'SLAB-ROWS'!A1650)</f>
        <v>16.32</v>
      </c>
      <c r="N1650" s="199" t="s">
        <v>399</v>
      </c>
    </row>
    <row r="1651" spans="1:14" x14ac:dyDescent="0.2">
      <c r="A1651" s="183" t="s">
        <v>77</v>
      </c>
      <c r="B1651" s="184" t="s">
        <v>139</v>
      </c>
      <c r="C1651" s="184"/>
      <c r="D1651" s="185" t="str">
        <f t="shared" si="144"/>
        <v>****</v>
      </c>
      <c r="E1651" s="185">
        <f t="shared" si="145"/>
        <v>50</v>
      </c>
      <c r="F1651" s="185"/>
      <c r="G1651" s="185" t="str">
        <f t="shared" si="146"/>
        <v>PLAN 2</v>
      </c>
      <c r="H1651" s="186" t="str">
        <f t="shared" si="147"/>
        <v>ELV ALL</v>
      </c>
      <c r="I1651" s="197">
        <f>SUMIFS('SAGE IMPORT'!Y:Y,'SAGE IMPORT'!A:A,'SLAB-ROWS'!G1651,'SAGE IMPORT'!B:B,'SLAB-ROWS'!H1651,'SAGE IMPORT'!C:C,'SLAB-ROWS'!A1651)</f>
        <v>0</v>
      </c>
      <c r="J1651" s="198">
        <f>SUMIFS('SAGE IMPORT'!K:K,'SAGE IMPORT'!A:A,'SLAB-ROWS'!G1651,'SAGE IMPORT'!B:B,'SLAB-ROWS'!H1651,'SAGE IMPORT'!C:C,'SLAB-ROWS'!A1651)</f>
        <v>0</v>
      </c>
      <c r="K1651" s="199">
        <f>SUMIFS('SAGE IMPORT'!Q:Q,'SAGE IMPORT'!A:A,'SLAB-ROWS'!G1651,'SAGE IMPORT'!B:B,'SLAB-ROWS'!H1651,'SAGE IMPORT'!C:C,'SLAB-ROWS'!A1651)</f>
        <v>0</v>
      </c>
      <c r="L1651" s="199" t="s">
        <v>399</v>
      </c>
      <c r="M1651" s="205">
        <f>SUMIFS('SAGE IMPORT'!E:E,'SAGE IMPORT'!A:A,'SLAB-ROWS'!G1651,'SAGE IMPORT'!B:B,'SLAB-ROWS'!H1651,'SAGE IMPORT'!C:C,'SLAB-ROWS'!A1651)</f>
        <v>0</v>
      </c>
      <c r="N1651" s="199" t="s">
        <v>399</v>
      </c>
    </row>
    <row r="1652" spans="1:14" x14ac:dyDescent="0.2">
      <c r="A1652" s="183" t="s">
        <v>43</v>
      </c>
      <c r="B1652" s="184" t="s">
        <v>141</v>
      </c>
      <c r="C1652" s="184"/>
      <c r="D1652" s="185" t="str">
        <f t="shared" si="144"/>
        <v>****</v>
      </c>
      <c r="E1652" s="185">
        <f t="shared" si="145"/>
        <v>50</v>
      </c>
      <c r="F1652" s="185"/>
      <c r="G1652" s="185" t="str">
        <f t="shared" si="146"/>
        <v>PLAN 2</v>
      </c>
      <c r="H1652" s="186" t="str">
        <f t="shared" si="147"/>
        <v>ELV ALL</v>
      </c>
      <c r="I1652" s="197">
        <f>SUMIFS('SAGE IMPORT'!Y:Y,'SAGE IMPORT'!A:A,'SLAB-ROWS'!G1652,'SAGE IMPORT'!B:B,'SLAB-ROWS'!H1652,'SAGE IMPORT'!C:C,'SLAB-ROWS'!A1652)</f>
        <v>218</v>
      </c>
      <c r="J1652" s="198">
        <f>SUMIFS('SAGE IMPORT'!K:K,'SAGE IMPORT'!A:A,'SLAB-ROWS'!G1652,'SAGE IMPORT'!B:B,'SLAB-ROWS'!H1652,'SAGE IMPORT'!C:C,'SLAB-ROWS'!A1652)</f>
        <v>0</v>
      </c>
      <c r="K1652" s="199">
        <f>SUMIFS('SAGE IMPORT'!Q:Q,'SAGE IMPORT'!A:A,'SLAB-ROWS'!G1652,'SAGE IMPORT'!B:B,'SLAB-ROWS'!H1652,'SAGE IMPORT'!C:C,'SLAB-ROWS'!A1652)</f>
        <v>2.2200000000000002</v>
      </c>
      <c r="L1652" s="199" t="s">
        <v>391</v>
      </c>
      <c r="M1652" s="205">
        <f>SUMIFS('SAGE IMPORT'!E:E,'SAGE IMPORT'!A:A,'SLAB-ROWS'!G1652,'SAGE IMPORT'!B:B,'SLAB-ROWS'!H1652,'SAGE IMPORT'!C:C,'SLAB-ROWS'!A1652)</f>
        <v>3205.3</v>
      </c>
      <c r="N1652" s="199" t="s">
        <v>391</v>
      </c>
    </row>
    <row r="1653" spans="1:14" x14ac:dyDescent="0.2">
      <c r="A1653" s="183"/>
      <c r="B1653" s="184"/>
      <c r="C1653" s="184"/>
      <c r="D1653" s="185" t="str">
        <f t="shared" si="144"/>
        <v>****</v>
      </c>
      <c r="E1653" s="185">
        <f t="shared" si="145"/>
        <v>50</v>
      </c>
      <c r="F1653" s="185"/>
      <c r="G1653" s="185" t="str">
        <f t="shared" si="146"/>
        <v>PLAN 2</v>
      </c>
      <c r="H1653" s="186" t="str">
        <f t="shared" si="147"/>
        <v>ELV ALL</v>
      </c>
      <c r="I1653" s="197">
        <f>SUMIFS('SAGE IMPORT'!Y:Y,'SAGE IMPORT'!A:A,'SLAB-ROWS'!G1653,'SAGE IMPORT'!B:B,'SLAB-ROWS'!H1653,'SAGE IMPORT'!C:C,'SLAB-ROWS'!A1653)</f>
        <v>0</v>
      </c>
      <c r="J1653" s="198">
        <f>SUMIFS('SAGE IMPORT'!K:K,'SAGE IMPORT'!A:A,'SLAB-ROWS'!G1653,'SAGE IMPORT'!B:B,'SLAB-ROWS'!H1653,'SAGE IMPORT'!C:C,'SLAB-ROWS'!A1653)</f>
        <v>0</v>
      </c>
      <c r="K1653" s="199">
        <f>SUMIFS('SAGE IMPORT'!Q:Q,'SAGE IMPORT'!A:A,'SLAB-ROWS'!G1653,'SAGE IMPORT'!B:B,'SLAB-ROWS'!H1653,'SAGE IMPORT'!C:C,'SLAB-ROWS'!A1653)</f>
        <v>0</v>
      </c>
      <c r="L1653" s="199"/>
      <c r="M1653" s="205">
        <f>SUMIFS('SAGE IMPORT'!E:E,'SAGE IMPORT'!A:A,'SLAB-ROWS'!G1653,'SAGE IMPORT'!B:B,'SLAB-ROWS'!H1653,'SAGE IMPORT'!C:C,'SLAB-ROWS'!A1653)</f>
        <v>0</v>
      </c>
      <c r="N1653" s="199"/>
    </row>
    <row r="1654" spans="1:14" x14ac:dyDescent="0.2">
      <c r="A1654" s="183" t="s">
        <v>44</v>
      </c>
      <c r="B1654" s="184" t="s">
        <v>69</v>
      </c>
      <c r="C1654" s="184"/>
      <c r="D1654" s="185" t="str">
        <f t="shared" si="144"/>
        <v>****</v>
      </c>
      <c r="E1654" s="185">
        <f t="shared" si="145"/>
        <v>50</v>
      </c>
      <c r="F1654" s="185"/>
      <c r="G1654" s="185" t="str">
        <f t="shared" si="146"/>
        <v>PLAN 2</v>
      </c>
      <c r="H1654" s="186" t="str">
        <f t="shared" si="147"/>
        <v>ELV ALL</v>
      </c>
      <c r="I1654" s="197">
        <f>SUMIFS('SAGE IMPORT'!Y:Y,'SAGE IMPORT'!A:A,'SLAB-ROWS'!G1654,'SAGE IMPORT'!B:B,'SLAB-ROWS'!H1654,'SAGE IMPORT'!C:C,'SLAB-ROWS'!A1654)</f>
        <v>1099</v>
      </c>
      <c r="J1654" s="198">
        <f>SUMIFS('SAGE IMPORT'!K:K,'SAGE IMPORT'!A:A,'SLAB-ROWS'!G1654,'SAGE IMPORT'!B:B,'SLAB-ROWS'!H1654,'SAGE IMPORT'!C:C,'SLAB-ROWS'!A1654)</f>
        <v>45.79</v>
      </c>
      <c r="K1654" s="199">
        <f>SUMIFS('SAGE IMPORT'!Q:Q,'SAGE IMPORT'!A:A,'SLAB-ROWS'!G1654,'SAGE IMPORT'!B:B,'SLAB-ROWS'!H1654,'SAGE IMPORT'!C:C,'SLAB-ROWS'!A1654)</f>
        <v>0</v>
      </c>
      <c r="L1654" s="199" t="s">
        <v>391</v>
      </c>
      <c r="M1654" s="205">
        <f>SUMIFS('SAGE IMPORT'!E:E,'SAGE IMPORT'!A:A,'SLAB-ROWS'!G1654,'SAGE IMPORT'!B:B,'SLAB-ROWS'!H1654,'SAGE IMPORT'!C:C,'SLAB-ROWS'!A1654)</f>
        <v>1602.65</v>
      </c>
      <c r="N1654" s="199" t="s">
        <v>391</v>
      </c>
    </row>
    <row r="1655" spans="1:14" x14ac:dyDescent="0.2">
      <c r="A1655" s="183" t="s">
        <v>45</v>
      </c>
      <c r="B1655" s="184" t="s">
        <v>46</v>
      </c>
      <c r="C1655" s="184"/>
      <c r="D1655" s="185" t="str">
        <f t="shared" si="144"/>
        <v>****</v>
      </c>
      <c r="E1655" s="185">
        <f t="shared" si="145"/>
        <v>50</v>
      </c>
      <c r="F1655" s="185"/>
      <c r="G1655" s="185" t="str">
        <f t="shared" si="146"/>
        <v>PLAN 2</v>
      </c>
      <c r="H1655" s="186" t="str">
        <f t="shared" si="147"/>
        <v>ELV ALL</v>
      </c>
      <c r="I1655" s="197">
        <f>SUMIFS('SAGE IMPORT'!Y:Y,'SAGE IMPORT'!A:A,'SLAB-ROWS'!G1655,'SAGE IMPORT'!B:B,'SLAB-ROWS'!H1655,'SAGE IMPORT'!C:C,'SLAB-ROWS'!A1655)</f>
        <v>176</v>
      </c>
      <c r="J1655" s="198">
        <f>SUMIFS('SAGE IMPORT'!K:K,'SAGE IMPORT'!A:A,'SLAB-ROWS'!G1655,'SAGE IMPORT'!B:B,'SLAB-ROWS'!H1655,'SAGE IMPORT'!C:C,'SLAB-ROWS'!A1655)</f>
        <v>8.9</v>
      </c>
      <c r="K1655" s="199">
        <f>SUMIFS('SAGE IMPORT'!Q:Q,'SAGE IMPORT'!A:A,'SLAB-ROWS'!G1655,'SAGE IMPORT'!B:B,'SLAB-ROWS'!H1655,'SAGE IMPORT'!C:C,'SLAB-ROWS'!A1655)</f>
        <v>0</v>
      </c>
      <c r="L1655" s="199" t="s">
        <v>391</v>
      </c>
      <c r="M1655" s="205">
        <f>SUMIFS('SAGE IMPORT'!E:E,'SAGE IMPORT'!A:A,'SLAB-ROWS'!G1655,'SAGE IMPORT'!B:B,'SLAB-ROWS'!H1655,'SAGE IMPORT'!C:C,'SLAB-ROWS'!A1655)</f>
        <v>1602.65</v>
      </c>
      <c r="N1655" s="199" t="s">
        <v>391</v>
      </c>
    </row>
    <row r="1656" spans="1:14" x14ac:dyDescent="0.2">
      <c r="A1656" s="183" t="s">
        <v>142</v>
      </c>
      <c r="B1656" s="184" t="s">
        <v>143</v>
      </c>
      <c r="C1656" s="184"/>
      <c r="D1656" s="185" t="str">
        <f t="shared" si="144"/>
        <v>****</v>
      </c>
      <c r="E1656" s="185">
        <f t="shared" si="145"/>
        <v>50</v>
      </c>
      <c r="F1656" s="185"/>
      <c r="G1656" s="185" t="str">
        <f t="shared" si="146"/>
        <v>PLAN 2</v>
      </c>
      <c r="H1656" s="186" t="str">
        <f t="shared" si="147"/>
        <v>ELV ALL</v>
      </c>
      <c r="I1656" s="197">
        <f>SUMIFS('SAGE IMPORT'!Y:Y,'SAGE IMPORT'!A:A,'SLAB-ROWS'!G1656,'SAGE IMPORT'!B:B,'SLAB-ROWS'!H1656,'SAGE IMPORT'!C:C,'SLAB-ROWS'!A1656)</f>
        <v>0</v>
      </c>
      <c r="J1656" s="198">
        <f>SUMIFS('SAGE IMPORT'!K:K,'SAGE IMPORT'!A:A,'SLAB-ROWS'!G1656,'SAGE IMPORT'!B:B,'SLAB-ROWS'!H1656,'SAGE IMPORT'!C:C,'SLAB-ROWS'!A1656)</f>
        <v>0</v>
      </c>
      <c r="K1656" s="199">
        <f>SUMIFS('SAGE IMPORT'!Q:Q,'SAGE IMPORT'!A:A,'SLAB-ROWS'!G1656,'SAGE IMPORT'!B:B,'SLAB-ROWS'!H1656,'SAGE IMPORT'!C:C,'SLAB-ROWS'!A1656)</f>
        <v>0</v>
      </c>
      <c r="L1656" s="199" t="s">
        <v>354</v>
      </c>
      <c r="M1656" s="205">
        <f>SUMIFS('SAGE IMPORT'!E:E,'SAGE IMPORT'!A:A,'SLAB-ROWS'!G1656,'SAGE IMPORT'!B:B,'SLAB-ROWS'!H1656,'SAGE IMPORT'!C:C,'SLAB-ROWS'!A1656)</f>
        <v>0</v>
      </c>
      <c r="N1656" s="199" t="s">
        <v>354</v>
      </c>
    </row>
    <row r="1657" spans="1:14" x14ac:dyDescent="0.2">
      <c r="A1657" s="183" t="s">
        <v>144</v>
      </c>
      <c r="B1657" s="184" t="s">
        <v>145</v>
      </c>
      <c r="C1657" s="184"/>
      <c r="D1657" s="185" t="str">
        <f t="shared" si="144"/>
        <v>****</v>
      </c>
      <c r="E1657" s="185">
        <f t="shared" si="145"/>
        <v>50</v>
      </c>
      <c r="F1657" s="185"/>
      <c r="G1657" s="185" t="str">
        <f t="shared" si="146"/>
        <v>PLAN 2</v>
      </c>
      <c r="H1657" s="186" t="str">
        <f t="shared" si="147"/>
        <v>ELV ALL</v>
      </c>
      <c r="I1657" s="197">
        <f>SUMIFS('SAGE IMPORT'!Y:Y,'SAGE IMPORT'!A:A,'SLAB-ROWS'!G1657,'SAGE IMPORT'!B:B,'SLAB-ROWS'!H1657,'SAGE IMPORT'!C:C,'SLAB-ROWS'!A1657)</f>
        <v>0</v>
      </c>
      <c r="J1657" s="198">
        <f>SUMIFS('SAGE IMPORT'!K:K,'SAGE IMPORT'!A:A,'SLAB-ROWS'!G1657,'SAGE IMPORT'!B:B,'SLAB-ROWS'!H1657,'SAGE IMPORT'!C:C,'SLAB-ROWS'!A1657)</f>
        <v>0</v>
      </c>
      <c r="K1657" s="199">
        <f>SUMIFS('SAGE IMPORT'!Q:Q,'SAGE IMPORT'!A:A,'SLAB-ROWS'!G1657,'SAGE IMPORT'!B:B,'SLAB-ROWS'!H1657,'SAGE IMPORT'!C:C,'SLAB-ROWS'!A1657)</f>
        <v>0</v>
      </c>
      <c r="L1657" s="199" t="s">
        <v>391</v>
      </c>
      <c r="M1657" s="205">
        <f>SUMIFS('SAGE IMPORT'!E:E,'SAGE IMPORT'!A:A,'SLAB-ROWS'!G1657,'SAGE IMPORT'!B:B,'SLAB-ROWS'!H1657,'SAGE IMPORT'!C:C,'SLAB-ROWS'!A1657)</f>
        <v>0</v>
      </c>
      <c r="N1657" s="199" t="s">
        <v>391</v>
      </c>
    </row>
    <row r="1658" spans="1:14" x14ac:dyDescent="0.2">
      <c r="A1658" s="183" t="s">
        <v>47</v>
      </c>
      <c r="B1658" s="184" t="s">
        <v>66</v>
      </c>
      <c r="C1658" s="184"/>
      <c r="D1658" s="185" t="str">
        <f t="shared" ref="D1658:D1669" si="148">D1657</f>
        <v>****</v>
      </c>
      <c r="E1658" s="185">
        <f t="shared" ref="E1658:E1669" si="149">E1657</f>
        <v>50</v>
      </c>
      <c r="F1658" s="185"/>
      <c r="G1658" s="185" t="str">
        <f t="shared" ref="G1658:G1669" si="150">G1657</f>
        <v>PLAN 2</v>
      </c>
      <c r="H1658" s="186" t="str">
        <f t="shared" ref="H1658:H1669" si="151">H1657</f>
        <v>ELV ALL</v>
      </c>
      <c r="I1658" s="197">
        <f>SUMIFS('SAGE IMPORT'!Y:Y,'SAGE IMPORT'!A:A,'SLAB-ROWS'!G1658,'SAGE IMPORT'!B:B,'SLAB-ROWS'!H1658,'SAGE IMPORT'!C:C,'SLAB-ROWS'!A1658)</f>
        <v>7086</v>
      </c>
      <c r="J1658" s="198">
        <f>SUMIFS('SAGE IMPORT'!K:K,'SAGE IMPORT'!A:A,'SLAB-ROWS'!G1658,'SAGE IMPORT'!B:B,'SLAB-ROWS'!H1658,'SAGE IMPORT'!C:C,'SLAB-ROWS'!A1658)</f>
        <v>0</v>
      </c>
      <c r="K1658" s="199">
        <f>SUMIFS('SAGE IMPORT'!Q:Q,'SAGE IMPORT'!A:A,'SLAB-ROWS'!G1658,'SAGE IMPORT'!B:B,'SLAB-ROWS'!H1658,'SAGE IMPORT'!C:C,'SLAB-ROWS'!A1658)</f>
        <v>66.66</v>
      </c>
      <c r="L1658" s="199" t="s">
        <v>395</v>
      </c>
      <c r="M1658" s="205">
        <f>SUMIFS('SAGE IMPORT'!E:E,'SAGE IMPORT'!A:A,'SLAB-ROWS'!G1658,'SAGE IMPORT'!B:B,'SLAB-ROWS'!H1658,'SAGE IMPORT'!C:C,'SLAB-ROWS'!A1658)</f>
        <v>66.66</v>
      </c>
      <c r="N1658" s="199" t="s">
        <v>395</v>
      </c>
    </row>
    <row r="1659" spans="1:14" x14ac:dyDescent="0.2">
      <c r="A1659" s="183"/>
      <c r="B1659" s="451" t="s">
        <v>622</v>
      </c>
      <c r="C1659" s="452"/>
      <c r="D1659" s="453"/>
      <c r="E1659" s="453"/>
      <c r="F1659" s="453"/>
      <c r="G1659" s="453" t="str">
        <f t="shared" si="150"/>
        <v>PLAN 2</v>
      </c>
      <c r="H1659" s="454" t="str">
        <f t="shared" si="151"/>
        <v>ELV ALL</v>
      </c>
      <c r="I1659" s="455"/>
      <c r="J1659" s="456"/>
      <c r="K1659" s="457">
        <f>SUMIFS('SAGE IMPORT'!Q:Q,'SAGE IMPORT'!A:A,'SLAB-ROWS'!G1659,'SAGE IMPORT'!B:B,'SLAB-ROWS'!H1659,'SAGE IMPORT'!D:D,'SLAB-ROWS'!B1659)</f>
        <v>3.79</v>
      </c>
      <c r="L1659" s="457" t="s">
        <v>395</v>
      </c>
      <c r="M1659" s="458"/>
      <c r="N1659" s="457"/>
    </row>
    <row r="1660" spans="1:14" x14ac:dyDescent="0.2">
      <c r="A1660" s="183" t="s">
        <v>48</v>
      </c>
      <c r="B1660" s="184" t="s">
        <v>67</v>
      </c>
      <c r="C1660" s="184"/>
      <c r="D1660" s="185" t="str">
        <f>D1658</f>
        <v>****</v>
      </c>
      <c r="E1660" s="185">
        <f>E1658</f>
        <v>50</v>
      </c>
      <c r="F1660" s="185"/>
      <c r="G1660" s="185" t="str">
        <f>G1658</f>
        <v>PLAN 2</v>
      </c>
      <c r="H1660" s="186" t="str">
        <f>H1658</f>
        <v>ELV ALL</v>
      </c>
      <c r="I1660" s="197">
        <f>SUMIFS('SAGE IMPORT'!Y:Y,'SAGE IMPORT'!A:A,'SLAB-ROWS'!G1660,'SAGE IMPORT'!B:B,'SLAB-ROWS'!H1660,'SAGE IMPORT'!C:C,'SLAB-ROWS'!A1660)</f>
        <v>45</v>
      </c>
      <c r="J1660" s="198">
        <f>SUMIFS('SAGE IMPORT'!K:K,'SAGE IMPORT'!A:A,'SLAB-ROWS'!G1660,'SAGE IMPORT'!B:B,'SLAB-ROWS'!H1660,'SAGE IMPORT'!C:C,'SLAB-ROWS'!A1660)</f>
        <v>0</v>
      </c>
      <c r="K1660" s="199">
        <f>SUMIFS('SAGE IMPORT'!Q:Q,'SAGE IMPORT'!A:A,'SLAB-ROWS'!G1660,'SAGE IMPORT'!B:B,'SLAB-ROWS'!H1660,'SAGE IMPORT'!C:C,'SLAB-ROWS'!A1660)</f>
        <v>6.41</v>
      </c>
      <c r="L1660" s="199" t="s">
        <v>391</v>
      </c>
      <c r="M1660" s="205">
        <f>SUMIFS('SAGE IMPORT'!E:E,'SAGE IMPORT'!A:A,'SLAB-ROWS'!G1660,'SAGE IMPORT'!B:B,'SLAB-ROWS'!H1660,'SAGE IMPORT'!C:C,'SLAB-ROWS'!A1660)</f>
        <v>6.41</v>
      </c>
      <c r="N1660" s="199" t="s">
        <v>391</v>
      </c>
    </row>
    <row r="1661" spans="1:14" x14ac:dyDescent="0.2">
      <c r="A1661" s="183" t="s">
        <v>146</v>
      </c>
      <c r="B1661" s="184" t="s">
        <v>147</v>
      </c>
      <c r="C1661" s="184"/>
      <c r="D1661" s="185" t="str">
        <f t="shared" si="148"/>
        <v>****</v>
      </c>
      <c r="E1661" s="185">
        <f t="shared" si="149"/>
        <v>50</v>
      </c>
      <c r="F1661" s="185"/>
      <c r="G1661" s="185" t="str">
        <f t="shared" si="150"/>
        <v>PLAN 2</v>
      </c>
      <c r="H1661" s="186" t="str">
        <f t="shared" si="151"/>
        <v>ELV ALL</v>
      </c>
      <c r="I1661" s="197">
        <f>SUMIFS('SAGE IMPORT'!Y:Y,'SAGE IMPORT'!A:A,'SLAB-ROWS'!G1661,'SAGE IMPORT'!B:B,'SLAB-ROWS'!H1661,'SAGE IMPORT'!C:C,'SLAB-ROWS'!A1661)</f>
        <v>0</v>
      </c>
      <c r="J1661" s="198">
        <f>SUMIFS('SAGE IMPORT'!K:K,'SAGE IMPORT'!A:A,'SLAB-ROWS'!G1661,'SAGE IMPORT'!B:B,'SLAB-ROWS'!H1661,'SAGE IMPORT'!C:C,'SLAB-ROWS'!A1661)</f>
        <v>0</v>
      </c>
      <c r="K1661" s="199">
        <f>SUMIFS('SAGE IMPORT'!Q:Q,'SAGE IMPORT'!A:A,'SLAB-ROWS'!G1661,'SAGE IMPORT'!B:B,'SLAB-ROWS'!H1661,'SAGE IMPORT'!C:C,'SLAB-ROWS'!A1661)</f>
        <v>0</v>
      </c>
      <c r="L1661" s="199" t="s">
        <v>393</v>
      </c>
      <c r="M1661" s="205">
        <f>SUMIFS('SAGE IMPORT'!E:E,'SAGE IMPORT'!A:A,'SLAB-ROWS'!G1661,'SAGE IMPORT'!B:B,'SLAB-ROWS'!H1661,'SAGE IMPORT'!C:C,'SLAB-ROWS'!A1661)</f>
        <v>0</v>
      </c>
      <c r="N1661" s="199" t="s">
        <v>393</v>
      </c>
    </row>
    <row r="1662" spans="1:14" x14ac:dyDescent="0.2">
      <c r="A1662" s="183" t="s">
        <v>148</v>
      </c>
      <c r="B1662" s="184" t="s">
        <v>149</v>
      </c>
      <c r="C1662" s="184"/>
      <c r="D1662" s="185" t="str">
        <f t="shared" si="148"/>
        <v>****</v>
      </c>
      <c r="E1662" s="185">
        <f t="shared" si="149"/>
        <v>50</v>
      </c>
      <c r="F1662" s="185"/>
      <c r="G1662" s="185" t="str">
        <f t="shared" si="150"/>
        <v>PLAN 2</v>
      </c>
      <c r="H1662" s="186" t="str">
        <f t="shared" si="151"/>
        <v>ELV ALL</v>
      </c>
      <c r="I1662" s="197">
        <f>SUMIFS('SAGE IMPORT'!Y:Y,'SAGE IMPORT'!A:A,'SLAB-ROWS'!G1662,'SAGE IMPORT'!B:B,'SLAB-ROWS'!H1662,'SAGE IMPORT'!C:C,'SLAB-ROWS'!A1662)</f>
        <v>0</v>
      </c>
      <c r="J1662" s="198">
        <f>SUMIFS('SAGE IMPORT'!K:K,'SAGE IMPORT'!A:A,'SLAB-ROWS'!G1662,'SAGE IMPORT'!B:B,'SLAB-ROWS'!H1662,'SAGE IMPORT'!C:C,'SLAB-ROWS'!A1662)</f>
        <v>0</v>
      </c>
      <c r="K1662" s="199">
        <f>SUMIFS('SAGE IMPORT'!Q:Q,'SAGE IMPORT'!A:A,'SLAB-ROWS'!G1662,'SAGE IMPORT'!B:B,'SLAB-ROWS'!H1662,'SAGE IMPORT'!C:C,'SLAB-ROWS'!A1662)</f>
        <v>0</v>
      </c>
      <c r="L1662" s="199" t="s">
        <v>391</v>
      </c>
      <c r="M1662" s="205">
        <f>SUMIFS('SAGE IMPORT'!E:E,'SAGE IMPORT'!A:A,'SLAB-ROWS'!G1662,'SAGE IMPORT'!B:B,'SLAB-ROWS'!H1662,'SAGE IMPORT'!C:C,'SLAB-ROWS'!A1662)</f>
        <v>0</v>
      </c>
      <c r="N1662" s="199" t="s">
        <v>391</v>
      </c>
    </row>
    <row r="1663" spans="1:14" x14ac:dyDescent="0.2">
      <c r="A1663" s="183" t="s">
        <v>150</v>
      </c>
      <c r="B1663" s="184" t="s">
        <v>151</v>
      </c>
      <c r="C1663" s="184"/>
      <c r="D1663" s="185" t="str">
        <f t="shared" si="148"/>
        <v>****</v>
      </c>
      <c r="E1663" s="185">
        <f t="shared" si="149"/>
        <v>50</v>
      </c>
      <c r="F1663" s="185"/>
      <c r="G1663" s="185" t="str">
        <f t="shared" si="150"/>
        <v>PLAN 2</v>
      </c>
      <c r="H1663" s="186" t="str">
        <f t="shared" si="151"/>
        <v>ELV ALL</v>
      </c>
      <c r="I1663" s="197">
        <f>SUMIFS('SAGE IMPORT'!Y:Y,'SAGE IMPORT'!A:A,'SLAB-ROWS'!G1663,'SAGE IMPORT'!B:B,'SLAB-ROWS'!H1663,'SAGE IMPORT'!C:C,'SLAB-ROWS'!A1663)</f>
        <v>0</v>
      </c>
      <c r="J1663" s="198">
        <f>SUMIFS('SAGE IMPORT'!K:K,'SAGE IMPORT'!A:A,'SLAB-ROWS'!G1663,'SAGE IMPORT'!B:B,'SLAB-ROWS'!H1663,'SAGE IMPORT'!C:C,'SLAB-ROWS'!A1663)</f>
        <v>0</v>
      </c>
      <c r="K1663" s="199">
        <f>SUMIFS('SAGE IMPORT'!Q:Q,'SAGE IMPORT'!A:A,'SLAB-ROWS'!G1663,'SAGE IMPORT'!B:B,'SLAB-ROWS'!H1663,'SAGE IMPORT'!C:C,'SLAB-ROWS'!A1663)</f>
        <v>0</v>
      </c>
      <c r="L1663" s="199" t="s">
        <v>391</v>
      </c>
      <c r="M1663" s="205">
        <f>SUMIFS('SAGE IMPORT'!E:E,'SAGE IMPORT'!A:A,'SLAB-ROWS'!G1663,'SAGE IMPORT'!B:B,'SLAB-ROWS'!H1663,'SAGE IMPORT'!C:C,'SLAB-ROWS'!A1663)</f>
        <v>0</v>
      </c>
      <c r="N1663" s="199" t="s">
        <v>391</v>
      </c>
    </row>
    <row r="1664" spans="1:14" x14ac:dyDescent="0.2">
      <c r="A1664" s="183" t="s">
        <v>55</v>
      </c>
      <c r="B1664" s="184" t="s">
        <v>56</v>
      </c>
      <c r="C1664" s="184"/>
      <c r="D1664" s="185" t="str">
        <f t="shared" si="148"/>
        <v>****</v>
      </c>
      <c r="E1664" s="185">
        <f t="shared" si="149"/>
        <v>50</v>
      </c>
      <c r="F1664" s="185"/>
      <c r="G1664" s="185" t="str">
        <f t="shared" si="150"/>
        <v>PLAN 2</v>
      </c>
      <c r="H1664" s="186" t="str">
        <f t="shared" si="151"/>
        <v>ELV ALL</v>
      </c>
      <c r="I1664" s="197">
        <f>SUMIFS('SAGE IMPORT'!Y:Y,'SAGE IMPORT'!A:A,'SLAB-ROWS'!G1664,'SAGE IMPORT'!B:B,'SLAB-ROWS'!H1664,'SAGE IMPORT'!C:C,'SLAB-ROWS'!A1664)</f>
        <v>433</v>
      </c>
      <c r="J1664" s="198">
        <f>SUMIFS('SAGE IMPORT'!K:K,'SAGE IMPORT'!A:A,'SLAB-ROWS'!G1664,'SAGE IMPORT'!B:B,'SLAB-ROWS'!H1664,'SAGE IMPORT'!C:C,'SLAB-ROWS'!A1664)</f>
        <v>0</v>
      </c>
      <c r="K1664" s="199">
        <f>SUMIFS('SAGE IMPORT'!Q:Q,'SAGE IMPORT'!A:A,'SLAB-ROWS'!G1664,'SAGE IMPORT'!B:B,'SLAB-ROWS'!H1664,'SAGE IMPORT'!C:C,'SLAB-ROWS'!A1664)</f>
        <v>0</v>
      </c>
      <c r="L1664" s="199" t="s">
        <v>395</v>
      </c>
      <c r="M1664" s="205">
        <f>SUMIFS('SAGE IMPORT'!E:E,'SAGE IMPORT'!A:A,'SLAB-ROWS'!G1664,'SAGE IMPORT'!B:B,'SLAB-ROWS'!H1664,'SAGE IMPORT'!C:C,'SLAB-ROWS'!A1664)</f>
        <v>66.650000000000006</v>
      </c>
      <c r="N1664" s="199" t="s">
        <v>395</v>
      </c>
    </row>
    <row r="1665" spans="1:14" x14ac:dyDescent="0.2">
      <c r="A1665" s="183" t="s">
        <v>152</v>
      </c>
      <c r="B1665" s="184" t="s">
        <v>153</v>
      </c>
      <c r="C1665" s="184"/>
      <c r="D1665" s="185" t="str">
        <f t="shared" si="148"/>
        <v>****</v>
      </c>
      <c r="E1665" s="185">
        <f t="shared" si="149"/>
        <v>50</v>
      </c>
      <c r="F1665" s="185"/>
      <c r="G1665" s="185" t="str">
        <f t="shared" si="150"/>
        <v>PLAN 2</v>
      </c>
      <c r="H1665" s="186" t="str">
        <f t="shared" si="151"/>
        <v>ELV ALL</v>
      </c>
      <c r="I1665" s="197">
        <f>SUMIFS('SAGE IMPORT'!Y:Y,'SAGE IMPORT'!A:A,'SLAB-ROWS'!G1665,'SAGE IMPORT'!B:B,'SLAB-ROWS'!H1665,'SAGE IMPORT'!C:C,'SLAB-ROWS'!A1665)</f>
        <v>0</v>
      </c>
      <c r="J1665" s="198">
        <f>SUMIFS('SAGE IMPORT'!K:K,'SAGE IMPORT'!A:A,'SLAB-ROWS'!G1665,'SAGE IMPORT'!B:B,'SLAB-ROWS'!H1665,'SAGE IMPORT'!C:C,'SLAB-ROWS'!A1665)</f>
        <v>0</v>
      </c>
      <c r="K1665" s="199">
        <f>SUMIFS('SAGE IMPORT'!Q:Q,'SAGE IMPORT'!A:A,'SLAB-ROWS'!G1665,'SAGE IMPORT'!B:B,'SLAB-ROWS'!H1665,'SAGE IMPORT'!C:C,'SLAB-ROWS'!A1665)</f>
        <v>0</v>
      </c>
      <c r="L1665" s="199" t="s">
        <v>399</v>
      </c>
      <c r="M1665" s="205">
        <f>SUMIFS('SAGE IMPORT'!E:E,'SAGE IMPORT'!A:A,'SLAB-ROWS'!G1665,'SAGE IMPORT'!B:B,'SLAB-ROWS'!H1665,'SAGE IMPORT'!C:C,'SLAB-ROWS'!A1665)</f>
        <v>0</v>
      </c>
      <c r="N1665" s="199" t="s">
        <v>399</v>
      </c>
    </row>
    <row r="1666" spans="1:14" x14ac:dyDescent="0.2">
      <c r="A1666" s="183"/>
      <c r="B1666" s="184"/>
      <c r="C1666" s="184"/>
      <c r="D1666" s="185" t="str">
        <f t="shared" si="148"/>
        <v>****</v>
      </c>
      <c r="E1666" s="185">
        <f t="shared" si="149"/>
        <v>50</v>
      </c>
      <c r="F1666" s="185"/>
      <c r="G1666" s="185" t="str">
        <f t="shared" si="150"/>
        <v>PLAN 2</v>
      </c>
      <c r="H1666" s="186" t="str">
        <f t="shared" si="151"/>
        <v>ELV ALL</v>
      </c>
      <c r="I1666" s="197">
        <f>SUMIFS('SAGE IMPORT'!Y:Y,'SAGE IMPORT'!A:A,'SLAB-ROWS'!G1666,'SAGE IMPORT'!B:B,'SLAB-ROWS'!H1666,'SAGE IMPORT'!C:C,'SLAB-ROWS'!A1666)</f>
        <v>0</v>
      </c>
      <c r="J1666" s="198">
        <f>SUMIFS('SAGE IMPORT'!K:K,'SAGE IMPORT'!A:A,'SLAB-ROWS'!G1666,'SAGE IMPORT'!B:B,'SLAB-ROWS'!H1666,'SAGE IMPORT'!C:C,'SLAB-ROWS'!A1666)</f>
        <v>0</v>
      </c>
      <c r="K1666" s="199">
        <f>SUMIFS('SAGE IMPORT'!Q:Q,'SAGE IMPORT'!A:A,'SLAB-ROWS'!G1666,'SAGE IMPORT'!B:B,'SLAB-ROWS'!H1666,'SAGE IMPORT'!C:C,'SLAB-ROWS'!A1666)</f>
        <v>0</v>
      </c>
      <c r="L1666" s="199"/>
      <c r="M1666" s="205">
        <f>SUMIFS('SAGE IMPORT'!E:E,'SAGE IMPORT'!A:A,'SLAB-ROWS'!G1666,'SAGE IMPORT'!B:B,'SLAB-ROWS'!H1666,'SAGE IMPORT'!C:C,'SLAB-ROWS'!A1666)</f>
        <v>0</v>
      </c>
      <c r="N1666" s="199"/>
    </row>
    <row r="1667" spans="1:14" x14ac:dyDescent="0.2">
      <c r="A1667" s="183" t="s">
        <v>49</v>
      </c>
      <c r="B1667" s="184" t="s">
        <v>50</v>
      </c>
      <c r="C1667" s="184"/>
      <c r="D1667" s="185" t="str">
        <f t="shared" si="148"/>
        <v>****</v>
      </c>
      <c r="E1667" s="185">
        <f t="shared" si="149"/>
        <v>50</v>
      </c>
      <c r="F1667" s="185"/>
      <c r="G1667" s="185" t="str">
        <f t="shared" si="150"/>
        <v>PLAN 2</v>
      </c>
      <c r="H1667" s="186" t="str">
        <f t="shared" si="151"/>
        <v>ELV ALL</v>
      </c>
      <c r="I1667" s="197">
        <f>SUMIFS('SAGE IMPORT'!Y:Y,'SAGE IMPORT'!A:A,'SLAB-ROWS'!G1667,'SAGE IMPORT'!B:B,'SLAB-ROWS'!H1667,'SAGE IMPORT'!C:C,'SLAB-ROWS'!A1667)</f>
        <v>35</v>
      </c>
      <c r="J1667" s="198">
        <f>SUMIFS('SAGE IMPORT'!K:K,'SAGE IMPORT'!A:A,'SLAB-ROWS'!G1667,'SAGE IMPORT'!B:B,'SLAB-ROWS'!H1667,'SAGE IMPORT'!C:C,'SLAB-ROWS'!A1667)</f>
        <v>0.8</v>
      </c>
      <c r="K1667" s="199">
        <f>SUMIFS('SAGE IMPORT'!Q:Q,'SAGE IMPORT'!A:A,'SLAB-ROWS'!G1667,'SAGE IMPORT'!B:B,'SLAB-ROWS'!H1667,'SAGE IMPORT'!C:C,'SLAB-ROWS'!A1667)</f>
        <v>1602.65</v>
      </c>
      <c r="L1667" s="199" t="s">
        <v>391</v>
      </c>
      <c r="M1667" s="205">
        <f>SUMIFS('SAGE IMPORT'!E:E,'SAGE IMPORT'!A:A,'SLAB-ROWS'!G1667,'SAGE IMPORT'!B:B,'SLAB-ROWS'!H1667,'SAGE IMPORT'!C:C,'SLAB-ROWS'!A1667)</f>
        <v>1602.65</v>
      </c>
      <c r="N1667" s="199" t="s">
        <v>391</v>
      </c>
    </row>
    <row r="1668" spans="1:14" x14ac:dyDescent="0.2">
      <c r="A1668" s="183" t="s">
        <v>51</v>
      </c>
      <c r="B1668" s="184" t="s">
        <v>52</v>
      </c>
      <c r="C1668" s="184"/>
      <c r="D1668" s="185" t="str">
        <f t="shared" si="148"/>
        <v>****</v>
      </c>
      <c r="E1668" s="185">
        <f t="shared" si="149"/>
        <v>50</v>
      </c>
      <c r="F1668" s="185"/>
      <c r="G1668" s="185" t="str">
        <f t="shared" si="150"/>
        <v>PLAN 2</v>
      </c>
      <c r="H1668" s="186" t="str">
        <f t="shared" si="151"/>
        <v>ELV ALL</v>
      </c>
      <c r="I1668" s="197">
        <f>SUMIFS('SAGE IMPORT'!Y:Y,'SAGE IMPORT'!A:A,'SLAB-ROWS'!G1668,'SAGE IMPORT'!B:B,'SLAB-ROWS'!H1668,'SAGE IMPORT'!C:C,'SLAB-ROWS'!A1668)</f>
        <v>80</v>
      </c>
      <c r="J1668" s="198">
        <f>SUMIFS('SAGE IMPORT'!K:K,'SAGE IMPORT'!A:A,'SLAB-ROWS'!G1668,'SAGE IMPORT'!B:B,'SLAB-ROWS'!H1668,'SAGE IMPORT'!C:C,'SLAB-ROWS'!A1668)</f>
        <v>2</v>
      </c>
      <c r="K1668" s="199">
        <f>SUMIFS('SAGE IMPORT'!Q:Q,'SAGE IMPORT'!A:A,'SLAB-ROWS'!G1668,'SAGE IMPORT'!B:B,'SLAB-ROWS'!H1668,'SAGE IMPORT'!C:C,'SLAB-ROWS'!A1668)</f>
        <v>1602.65</v>
      </c>
      <c r="L1668" s="199" t="s">
        <v>391</v>
      </c>
      <c r="M1668" s="205">
        <f>SUMIFS('SAGE IMPORT'!E:E,'SAGE IMPORT'!A:A,'SLAB-ROWS'!G1668,'SAGE IMPORT'!B:B,'SLAB-ROWS'!H1668,'SAGE IMPORT'!C:C,'SLAB-ROWS'!A1668)</f>
        <v>1602.65</v>
      </c>
      <c r="N1668" s="199" t="s">
        <v>391</v>
      </c>
    </row>
    <row r="1669" spans="1:14" x14ac:dyDescent="0.2">
      <c r="A1669" s="183" t="s">
        <v>53</v>
      </c>
      <c r="B1669" s="184" t="s">
        <v>54</v>
      </c>
      <c r="C1669" s="184"/>
      <c r="D1669" s="185" t="str">
        <f t="shared" si="148"/>
        <v>****</v>
      </c>
      <c r="E1669" s="185">
        <f t="shared" si="149"/>
        <v>50</v>
      </c>
      <c r="F1669" s="185"/>
      <c r="G1669" s="185" t="str">
        <f t="shared" si="150"/>
        <v>PLAN 2</v>
      </c>
      <c r="H1669" s="186" t="str">
        <f t="shared" si="151"/>
        <v>ELV ALL</v>
      </c>
      <c r="I1669" s="197">
        <f>SUMIFS('SAGE IMPORT'!Y:Y,'SAGE IMPORT'!A:A,'SLAB-ROWS'!G1669,'SAGE IMPORT'!B:B,'SLAB-ROWS'!H1669,'SAGE IMPORT'!C:C,'SLAB-ROWS'!A1669)</f>
        <v>35</v>
      </c>
      <c r="J1669" s="198">
        <f>SUMIFS('SAGE IMPORT'!K:K,'SAGE IMPORT'!A:A,'SLAB-ROWS'!G1669,'SAGE IMPORT'!B:B,'SLAB-ROWS'!H1669,'SAGE IMPORT'!C:C,'SLAB-ROWS'!A1669)</f>
        <v>0.8</v>
      </c>
      <c r="K1669" s="199">
        <f>SUMIFS('SAGE IMPORT'!Q:Q,'SAGE IMPORT'!A:A,'SLAB-ROWS'!G1669,'SAGE IMPORT'!B:B,'SLAB-ROWS'!H1669,'SAGE IMPORT'!C:C,'SLAB-ROWS'!A1669)</f>
        <v>1602.65</v>
      </c>
      <c r="L1669" s="199" t="s">
        <v>391</v>
      </c>
      <c r="M1669" s="205">
        <f>SUMIFS('SAGE IMPORT'!E:E,'SAGE IMPORT'!A:A,'SLAB-ROWS'!G1669,'SAGE IMPORT'!B:B,'SLAB-ROWS'!H1669,'SAGE IMPORT'!C:C,'SLAB-ROWS'!A1669)</f>
        <v>1602.65</v>
      </c>
      <c r="N1669" s="199" t="s">
        <v>391</v>
      </c>
    </row>
    <row r="1670" spans="1:14" x14ac:dyDescent="0.2">
      <c r="A1670" s="183"/>
      <c r="B1670" s="184"/>
      <c r="C1670" s="184"/>
      <c r="D1670" s="184"/>
      <c r="E1670" s="184"/>
      <c r="F1670" s="184"/>
      <c r="G1670" s="184"/>
      <c r="H1670" s="184"/>
      <c r="I1670" s="197">
        <f>SUMIFS('SAGE IMPORT'!Y:Y,'SAGE IMPORT'!A:A,'SLAB-ROWS'!G1670,'SAGE IMPORT'!B:B,'SLAB-ROWS'!H1670,'SAGE IMPORT'!C:C,'SLAB-ROWS'!A1670)</f>
        <v>0</v>
      </c>
      <c r="J1670" s="198">
        <f>SUMIFS('SAGE IMPORT'!K:K,'SAGE IMPORT'!A:A,'SLAB-ROWS'!G1670,'SAGE IMPORT'!B:B,'SLAB-ROWS'!H1670,'SAGE IMPORT'!C:C,'SLAB-ROWS'!A1670)</f>
        <v>0</v>
      </c>
      <c r="K1670" s="199">
        <f>SUMIFS('SAGE IMPORT'!Q:Q,'SAGE IMPORT'!A:A,'SLAB-ROWS'!G1670,'SAGE IMPORT'!B:B,'SLAB-ROWS'!H1670,'SAGE IMPORT'!C:C,'SLAB-ROWS'!A1670)</f>
        <v>0</v>
      </c>
      <c r="L1670" s="199"/>
      <c r="M1670" s="205">
        <f>SUMIFS('SAGE IMPORT'!E:E,'SAGE IMPORT'!A:A,'SLAB-ROWS'!G1670,'SAGE IMPORT'!B:B,'SLAB-ROWS'!H1670,'SAGE IMPORT'!C:C,'SLAB-ROWS'!A1670)</f>
        <v>0</v>
      </c>
      <c r="N1670" s="199"/>
    </row>
    <row r="1671" spans="1:14" ht="12" x14ac:dyDescent="0.25">
      <c r="C1671" s="200" t="s">
        <v>74</v>
      </c>
      <c r="D1671" s="200"/>
      <c r="E1671" s="200"/>
      <c r="F1671" s="200"/>
      <c r="G1671" s="200"/>
      <c r="H1671" s="200"/>
      <c r="I1671" s="201">
        <f>SUM(I1587:I1670)</f>
        <v>14999</v>
      </c>
      <c r="J1671" s="202"/>
      <c r="K1671" s="202"/>
      <c r="L1671" s="202"/>
      <c r="M1671" s="205">
        <f>SUMIFS('SAGE IMPORT'!E:E,'SAGE IMPORT'!A:A,'SLAB-ROWS'!G1671,'SAGE IMPORT'!B:B,'SLAB-ROWS'!H1671,'SAGE IMPORT'!C:C,'SLAB-ROWS'!A1671)</f>
        <v>0</v>
      </c>
      <c r="N1671" s="202"/>
    </row>
    <row r="1672" spans="1:14" ht="12" x14ac:dyDescent="0.25">
      <c r="C1672" s="200" t="s">
        <v>75</v>
      </c>
      <c r="D1672" s="200"/>
      <c r="E1672" s="200"/>
      <c r="F1672" s="200"/>
      <c r="G1672" s="200"/>
      <c r="H1672" s="200"/>
      <c r="I1672" s="203">
        <f>SUMIFS('SAGE IMPORT'!Y:Y,'SAGE IMPORT'!A:A,'SLAB-ROWS'!G1586,'SAGE IMPORT'!B:B,'SLAB-ROWS'!H1586)-I1671</f>
        <v>0</v>
      </c>
      <c r="J1672" s="202"/>
      <c r="K1672" s="202"/>
      <c r="L1672" s="202"/>
      <c r="M1672" s="205">
        <f>SUMIFS('SAGE IMPORT'!E:E,'SAGE IMPORT'!A:A,'SLAB-ROWS'!G1672,'SAGE IMPORT'!B:B,'SLAB-ROWS'!H1672,'SAGE IMPORT'!C:C,'SLAB-ROWS'!A1672)</f>
        <v>0</v>
      </c>
      <c r="N1672" s="202"/>
    </row>
    <row r="1673" spans="1:14" ht="12" x14ac:dyDescent="0.2">
      <c r="D1673" s="191" t="s">
        <v>359</v>
      </c>
      <c r="E1673" s="190" t="s">
        <v>358</v>
      </c>
      <c r="F1673" s="190"/>
      <c r="G1673" s="191" t="s">
        <v>159</v>
      </c>
      <c r="H1673" s="192" t="s">
        <v>357</v>
      </c>
      <c r="I1673" s="194" t="s">
        <v>383</v>
      </c>
      <c r="J1673" s="194" t="s">
        <v>356</v>
      </c>
      <c r="K1673" s="194" t="s">
        <v>355</v>
      </c>
      <c r="L1673" s="194"/>
      <c r="M1673" s="194" t="s">
        <v>394</v>
      </c>
      <c r="N1673" s="194"/>
    </row>
    <row r="1674" spans="1:14" x14ac:dyDescent="0.2">
      <c r="D1674" s="195" t="str">
        <f>'START-SLABS'!A28</f>
        <v>****</v>
      </c>
      <c r="E1674" s="195">
        <f>'START-SLABS'!C28</f>
        <v>0</v>
      </c>
      <c r="F1674" s="195">
        <f>'START-SLABS'!D28</f>
        <v>0</v>
      </c>
      <c r="G1674" s="195">
        <f>'START-SLABS'!F28</f>
        <v>0</v>
      </c>
      <c r="H1674" s="195">
        <f>'START-SLABS'!G28</f>
        <v>0</v>
      </c>
      <c r="I1674" s="196"/>
      <c r="J1674" s="196"/>
      <c r="K1674" s="196"/>
      <c r="L1674" s="196"/>
      <c r="M1674" s="196"/>
      <c r="N1674" s="196"/>
    </row>
    <row r="1675" spans="1:14" x14ac:dyDescent="0.2">
      <c r="A1675" s="183" t="s">
        <v>16</v>
      </c>
      <c r="B1675" s="184" t="s">
        <v>17</v>
      </c>
      <c r="C1675" s="184"/>
      <c r="D1675" s="185" t="str">
        <f>D1674</f>
        <v>****</v>
      </c>
      <c r="E1675" s="185">
        <f>E1674</f>
        <v>0</v>
      </c>
      <c r="F1675" s="185"/>
      <c r="G1675" s="185">
        <f>G1674</f>
        <v>0</v>
      </c>
      <c r="H1675" s="186">
        <f>H1674</f>
        <v>0</v>
      </c>
      <c r="I1675" s="197">
        <f>SUMIFS('SAGE IMPORT'!Y:Y,'SAGE IMPORT'!A:A,'SLAB-ROWS'!G1675,'SAGE IMPORT'!B:B,'SLAB-ROWS'!H1675,'SAGE IMPORT'!C:C,'SLAB-ROWS'!A1675)</f>
        <v>0</v>
      </c>
      <c r="J1675" s="198">
        <f>SUMIFS('SAGE IMPORT'!K:K,'SAGE IMPORT'!A:A,'SLAB-ROWS'!G1675,'SAGE IMPORT'!B:B,'SLAB-ROWS'!H1675,'SAGE IMPORT'!C:C,'SLAB-ROWS'!A1675)</f>
        <v>0</v>
      </c>
      <c r="K1675" s="199">
        <f>SUMIFS('SAGE IMPORT'!Q:Q,'SAGE IMPORT'!A:A,'SLAB-ROWS'!G1675,'SAGE IMPORT'!B:B,'SLAB-ROWS'!H1675,'SAGE IMPORT'!C:C,'SLAB-ROWS'!A1675)</f>
        <v>0</v>
      </c>
      <c r="L1675" s="199" t="s">
        <v>391</v>
      </c>
      <c r="M1675" s="205">
        <f>SUMIFS('SAGE IMPORT'!E:E,'SAGE IMPORT'!A:A,'SLAB-ROWS'!G1675,'SAGE IMPORT'!B:B,'SLAB-ROWS'!H1675,'SAGE IMPORT'!C:C,'SLAB-ROWS'!A1675)</f>
        <v>0</v>
      </c>
      <c r="N1675" s="199" t="s">
        <v>391</v>
      </c>
    </row>
    <row r="1676" spans="1:14" x14ac:dyDescent="0.2">
      <c r="A1676" s="183" t="s">
        <v>78</v>
      </c>
      <c r="B1676" s="184" t="s">
        <v>81</v>
      </c>
      <c r="C1676" s="184"/>
      <c r="D1676" s="185" t="str">
        <f t="shared" ref="D1676:D1745" si="152">D1675</f>
        <v>****</v>
      </c>
      <c r="E1676" s="185">
        <f t="shared" ref="E1676:E1745" si="153">E1675</f>
        <v>0</v>
      </c>
      <c r="F1676" s="185"/>
      <c r="G1676" s="185">
        <f t="shared" ref="G1676:G1745" si="154">G1675</f>
        <v>0</v>
      </c>
      <c r="H1676" s="186">
        <f t="shared" ref="H1676:H1745" si="155">H1675</f>
        <v>0</v>
      </c>
      <c r="I1676" s="197">
        <f>SUMIFS('SAGE IMPORT'!Y:Y,'SAGE IMPORT'!A:A,'SLAB-ROWS'!G1676,'SAGE IMPORT'!B:B,'SLAB-ROWS'!H1676,'SAGE IMPORT'!C:C,'SLAB-ROWS'!A1676)</f>
        <v>0</v>
      </c>
      <c r="J1676" s="198">
        <f>SUMIFS('SAGE IMPORT'!K:K,'SAGE IMPORT'!A:A,'SLAB-ROWS'!G1676,'SAGE IMPORT'!B:B,'SLAB-ROWS'!H1676,'SAGE IMPORT'!C:C,'SLAB-ROWS'!A1676)</f>
        <v>0</v>
      </c>
      <c r="K1676" s="199">
        <f>SUMIFS('SAGE IMPORT'!Q:Q,'SAGE IMPORT'!A:A,'SLAB-ROWS'!G1676,'SAGE IMPORT'!B:B,'SLAB-ROWS'!H1676,'SAGE IMPORT'!C:C,'SLAB-ROWS'!A1676)</f>
        <v>0</v>
      </c>
      <c r="L1676" s="199" t="s">
        <v>391</v>
      </c>
      <c r="M1676" s="205">
        <f>SUMIFS('SAGE IMPORT'!E:E,'SAGE IMPORT'!A:A,'SLAB-ROWS'!G1676,'SAGE IMPORT'!B:B,'SLAB-ROWS'!H1676,'SAGE IMPORT'!C:C,'SLAB-ROWS'!A1676)</f>
        <v>0</v>
      </c>
      <c r="N1676" s="199" t="s">
        <v>391</v>
      </c>
    </row>
    <row r="1677" spans="1:14" x14ac:dyDescent="0.2">
      <c r="A1677" s="183" t="s">
        <v>79</v>
      </c>
      <c r="B1677" s="184" t="s">
        <v>82</v>
      </c>
      <c r="C1677" s="184"/>
      <c r="D1677" s="185" t="str">
        <f t="shared" si="152"/>
        <v>****</v>
      </c>
      <c r="E1677" s="185">
        <f t="shared" si="153"/>
        <v>0</v>
      </c>
      <c r="F1677" s="185"/>
      <c r="G1677" s="185">
        <f t="shared" si="154"/>
        <v>0</v>
      </c>
      <c r="H1677" s="186">
        <f t="shared" si="155"/>
        <v>0</v>
      </c>
      <c r="I1677" s="197">
        <f>SUMIFS('SAGE IMPORT'!Y:Y,'SAGE IMPORT'!A:A,'SLAB-ROWS'!G1677,'SAGE IMPORT'!B:B,'SLAB-ROWS'!H1677,'SAGE IMPORT'!C:C,'SLAB-ROWS'!A1677)</f>
        <v>0</v>
      </c>
      <c r="J1677" s="198">
        <f>SUMIFS('SAGE IMPORT'!K:K,'SAGE IMPORT'!A:A,'SLAB-ROWS'!G1677,'SAGE IMPORT'!B:B,'SLAB-ROWS'!H1677,'SAGE IMPORT'!C:C,'SLAB-ROWS'!A1677)</f>
        <v>0</v>
      </c>
      <c r="K1677" s="199">
        <f>SUMIFS('SAGE IMPORT'!Q:Q,'SAGE IMPORT'!A:A,'SLAB-ROWS'!G1677,'SAGE IMPORT'!B:B,'SLAB-ROWS'!H1677,'SAGE IMPORT'!C:C,'SLAB-ROWS'!A1677)</f>
        <v>0</v>
      </c>
      <c r="L1677" s="199" t="s">
        <v>391</v>
      </c>
      <c r="M1677" s="205">
        <f>SUMIFS('SAGE IMPORT'!E:E,'SAGE IMPORT'!A:A,'SLAB-ROWS'!G1677,'SAGE IMPORT'!B:B,'SLAB-ROWS'!H1677,'SAGE IMPORT'!C:C,'SLAB-ROWS'!A1677)</f>
        <v>0</v>
      </c>
      <c r="N1677" s="199" t="s">
        <v>391</v>
      </c>
    </row>
    <row r="1678" spans="1:14" x14ac:dyDescent="0.2">
      <c r="A1678" s="183" t="s">
        <v>80</v>
      </c>
      <c r="B1678" s="184" t="s">
        <v>83</v>
      </c>
      <c r="C1678" s="184"/>
      <c r="D1678" s="185" t="str">
        <f t="shared" si="152"/>
        <v>****</v>
      </c>
      <c r="E1678" s="185">
        <f t="shared" si="153"/>
        <v>0</v>
      </c>
      <c r="F1678" s="185"/>
      <c r="G1678" s="185">
        <f t="shared" si="154"/>
        <v>0</v>
      </c>
      <c r="H1678" s="186">
        <f t="shared" si="155"/>
        <v>0</v>
      </c>
      <c r="I1678" s="197">
        <f>SUMIFS('SAGE IMPORT'!Y:Y,'SAGE IMPORT'!A:A,'SLAB-ROWS'!G1678,'SAGE IMPORT'!B:B,'SLAB-ROWS'!H1678,'SAGE IMPORT'!C:C,'SLAB-ROWS'!A1678)</f>
        <v>0</v>
      </c>
      <c r="J1678" s="198">
        <f>SUMIFS('SAGE IMPORT'!K:K,'SAGE IMPORT'!A:A,'SLAB-ROWS'!G1678,'SAGE IMPORT'!B:B,'SLAB-ROWS'!H1678,'SAGE IMPORT'!C:C,'SLAB-ROWS'!A1678)</f>
        <v>0</v>
      </c>
      <c r="K1678" s="199">
        <f>SUMIFS('SAGE IMPORT'!Q:Q,'SAGE IMPORT'!A:A,'SLAB-ROWS'!G1678,'SAGE IMPORT'!B:B,'SLAB-ROWS'!H1678,'SAGE IMPORT'!C:C,'SLAB-ROWS'!A1678)</f>
        <v>0</v>
      </c>
      <c r="L1678" s="199" t="s">
        <v>391</v>
      </c>
      <c r="M1678" s="205">
        <f>SUMIFS('SAGE IMPORT'!E:E,'SAGE IMPORT'!A:A,'SLAB-ROWS'!G1678,'SAGE IMPORT'!B:B,'SLAB-ROWS'!H1678,'SAGE IMPORT'!C:C,'SLAB-ROWS'!A1678)</f>
        <v>0</v>
      </c>
      <c r="N1678" s="199" t="s">
        <v>391</v>
      </c>
    </row>
    <row r="1679" spans="1:14" x14ac:dyDescent="0.2">
      <c r="A1679" s="183" t="s">
        <v>18</v>
      </c>
      <c r="B1679" s="184" t="s">
        <v>19</v>
      </c>
      <c r="C1679" s="184"/>
      <c r="D1679" s="185" t="str">
        <f t="shared" si="152"/>
        <v>****</v>
      </c>
      <c r="E1679" s="185">
        <f t="shared" si="153"/>
        <v>0</v>
      </c>
      <c r="F1679" s="185"/>
      <c r="G1679" s="185">
        <f t="shared" si="154"/>
        <v>0</v>
      </c>
      <c r="H1679" s="186">
        <f t="shared" si="155"/>
        <v>0</v>
      </c>
      <c r="I1679" s="197">
        <f>SUMIFS('SAGE IMPORT'!Y:Y,'SAGE IMPORT'!A:A,'SLAB-ROWS'!G1679,'SAGE IMPORT'!B:B,'SLAB-ROWS'!H1679,'SAGE IMPORT'!C:C,'SLAB-ROWS'!A1679)</f>
        <v>0</v>
      </c>
      <c r="J1679" s="198">
        <f>SUMIFS('SAGE IMPORT'!K:K,'SAGE IMPORT'!A:A,'SLAB-ROWS'!G1679,'SAGE IMPORT'!B:B,'SLAB-ROWS'!H1679,'SAGE IMPORT'!C:C,'SLAB-ROWS'!A1679)</f>
        <v>0</v>
      </c>
      <c r="K1679" s="199">
        <f>SUMIFS('SAGE IMPORT'!Q:Q,'SAGE IMPORT'!A:A,'SLAB-ROWS'!G1679,'SAGE IMPORT'!B:B,'SLAB-ROWS'!H1679,'SAGE IMPORT'!C:C,'SLAB-ROWS'!A1679)</f>
        <v>0</v>
      </c>
      <c r="L1679" s="199" t="s">
        <v>391</v>
      </c>
      <c r="M1679" s="205">
        <f>SUMIFS('SAGE IMPORT'!E:E,'SAGE IMPORT'!A:A,'SLAB-ROWS'!G1679,'SAGE IMPORT'!B:B,'SLAB-ROWS'!H1679,'SAGE IMPORT'!C:C,'SLAB-ROWS'!A1679)</f>
        <v>0</v>
      </c>
      <c r="N1679" s="199" t="s">
        <v>391</v>
      </c>
    </row>
    <row r="1680" spans="1:14" x14ac:dyDescent="0.2">
      <c r="A1680" s="183"/>
      <c r="B1680" s="184"/>
      <c r="C1680" s="184"/>
      <c r="D1680" s="185" t="str">
        <f t="shared" si="152"/>
        <v>****</v>
      </c>
      <c r="E1680" s="185">
        <f t="shared" si="153"/>
        <v>0</v>
      </c>
      <c r="F1680" s="185"/>
      <c r="G1680" s="185">
        <f t="shared" si="154"/>
        <v>0</v>
      </c>
      <c r="H1680" s="186">
        <f t="shared" si="155"/>
        <v>0</v>
      </c>
      <c r="I1680" s="197">
        <f>SUMIFS('SAGE IMPORT'!Y:Y,'SAGE IMPORT'!A:A,'SLAB-ROWS'!G1680,'SAGE IMPORT'!B:B,'SLAB-ROWS'!H1680,'SAGE IMPORT'!C:C,'SLAB-ROWS'!A1680)</f>
        <v>0</v>
      </c>
      <c r="J1680" s="198">
        <f>SUMIFS('SAGE IMPORT'!K:K,'SAGE IMPORT'!A:A,'SLAB-ROWS'!G1680,'SAGE IMPORT'!B:B,'SLAB-ROWS'!H1680,'SAGE IMPORT'!C:C,'SLAB-ROWS'!A1680)</f>
        <v>0</v>
      </c>
      <c r="K1680" s="199">
        <f>SUMIFS('SAGE IMPORT'!Q:Q,'SAGE IMPORT'!A:A,'SLAB-ROWS'!G1680,'SAGE IMPORT'!B:B,'SLAB-ROWS'!H1680,'SAGE IMPORT'!C:C,'SLAB-ROWS'!A1680)</f>
        <v>0</v>
      </c>
      <c r="L1680" s="199"/>
      <c r="M1680" s="205">
        <f>SUMIFS('SAGE IMPORT'!E:E,'SAGE IMPORT'!A:A,'SLAB-ROWS'!G1680,'SAGE IMPORT'!B:B,'SLAB-ROWS'!H1680,'SAGE IMPORT'!C:C,'SLAB-ROWS'!A1680)</f>
        <v>0</v>
      </c>
      <c r="N1680" s="199"/>
    </row>
    <row r="1681" spans="1:14" x14ac:dyDescent="0.2">
      <c r="A1681" s="183" t="s">
        <v>84</v>
      </c>
      <c r="B1681" s="184" t="s">
        <v>85</v>
      </c>
      <c r="C1681" s="184"/>
      <c r="D1681" s="185" t="str">
        <f t="shared" si="152"/>
        <v>****</v>
      </c>
      <c r="E1681" s="185">
        <f t="shared" si="153"/>
        <v>0</v>
      </c>
      <c r="F1681" s="185"/>
      <c r="G1681" s="185">
        <f t="shared" si="154"/>
        <v>0</v>
      </c>
      <c r="H1681" s="186">
        <f t="shared" si="155"/>
        <v>0</v>
      </c>
      <c r="I1681" s="197">
        <f>SUMIFS('SAGE IMPORT'!Y:Y,'SAGE IMPORT'!A:A,'SLAB-ROWS'!G1681,'SAGE IMPORT'!B:B,'SLAB-ROWS'!H1681,'SAGE IMPORT'!C:C,'SLAB-ROWS'!A1681)</f>
        <v>0</v>
      </c>
      <c r="J1681" s="198">
        <f>SUMIFS('SAGE IMPORT'!K:K,'SAGE IMPORT'!A:A,'SLAB-ROWS'!G1681,'SAGE IMPORT'!B:B,'SLAB-ROWS'!H1681,'SAGE IMPORT'!C:C,'SLAB-ROWS'!A1681)</f>
        <v>0</v>
      </c>
      <c r="K1681" s="199">
        <f>SUMIFS('SAGE IMPORT'!Q:Q,'SAGE IMPORT'!A:A,'SLAB-ROWS'!G1681,'SAGE IMPORT'!B:B,'SLAB-ROWS'!H1681,'SAGE IMPORT'!C:C,'SLAB-ROWS'!A1681)</f>
        <v>0</v>
      </c>
      <c r="L1681" s="199" t="s">
        <v>393</v>
      </c>
      <c r="M1681" s="205">
        <f>SUMIFS('SAGE IMPORT'!E:E,'SAGE IMPORT'!A:A,'SLAB-ROWS'!G1681,'SAGE IMPORT'!B:B,'SLAB-ROWS'!H1681,'SAGE IMPORT'!C:C,'SLAB-ROWS'!A1681)</f>
        <v>0</v>
      </c>
      <c r="N1681" s="199" t="s">
        <v>393</v>
      </c>
    </row>
    <row r="1682" spans="1:14" x14ac:dyDescent="0.2">
      <c r="A1682" s="183" t="s">
        <v>20</v>
      </c>
      <c r="B1682" s="184" t="s">
        <v>21</v>
      </c>
      <c r="C1682" s="184"/>
      <c r="D1682" s="185" t="str">
        <f t="shared" si="152"/>
        <v>****</v>
      </c>
      <c r="E1682" s="185">
        <f t="shared" si="153"/>
        <v>0</v>
      </c>
      <c r="F1682" s="185"/>
      <c r="G1682" s="185">
        <f t="shared" si="154"/>
        <v>0</v>
      </c>
      <c r="H1682" s="186">
        <f t="shared" si="155"/>
        <v>0</v>
      </c>
      <c r="I1682" s="197">
        <f>SUMIFS('SAGE IMPORT'!Y:Y,'SAGE IMPORT'!A:A,'SLAB-ROWS'!G1682,'SAGE IMPORT'!B:B,'SLAB-ROWS'!H1682,'SAGE IMPORT'!C:C,'SLAB-ROWS'!A1682)</f>
        <v>0</v>
      </c>
      <c r="J1682" s="198">
        <f>SUMIFS('SAGE IMPORT'!K:K,'SAGE IMPORT'!A:A,'SLAB-ROWS'!G1682,'SAGE IMPORT'!B:B,'SLAB-ROWS'!H1682,'SAGE IMPORT'!C:C,'SLAB-ROWS'!A1682)</f>
        <v>0</v>
      </c>
      <c r="K1682" s="199">
        <f>SUMIFS('SAGE IMPORT'!Q:Q,'SAGE IMPORT'!A:A,'SLAB-ROWS'!G1682,'SAGE IMPORT'!B:B,'SLAB-ROWS'!H1682,'SAGE IMPORT'!C:C,'SLAB-ROWS'!A1682)</f>
        <v>0</v>
      </c>
      <c r="L1682" s="199" t="s">
        <v>354</v>
      </c>
      <c r="M1682" s="205">
        <f>SUMIFS('SAGE IMPORT'!E:E,'SAGE IMPORT'!A:A,'SLAB-ROWS'!G1682,'SAGE IMPORT'!B:B,'SLAB-ROWS'!H1682,'SAGE IMPORT'!C:C,'SLAB-ROWS'!A1682)</f>
        <v>0</v>
      </c>
      <c r="N1682" s="199" t="s">
        <v>354</v>
      </c>
    </row>
    <row r="1683" spans="1:14" x14ac:dyDescent="0.2">
      <c r="A1683" s="183" t="s">
        <v>22</v>
      </c>
      <c r="B1683" s="184" t="s">
        <v>58</v>
      </c>
      <c r="C1683" s="184"/>
      <c r="D1683" s="185" t="str">
        <f t="shared" si="152"/>
        <v>****</v>
      </c>
      <c r="E1683" s="185">
        <f t="shared" si="153"/>
        <v>0</v>
      </c>
      <c r="F1683" s="185"/>
      <c r="G1683" s="185">
        <f t="shared" si="154"/>
        <v>0</v>
      </c>
      <c r="H1683" s="186">
        <f t="shared" si="155"/>
        <v>0</v>
      </c>
      <c r="I1683" s="197">
        <f>SUMIFS('SAGE IMPORT'!Y:Y,'SAGE IMPORT'!A:A,'SLAB-ROWS'!G1683,'SAGE IMPORT'!B:B,'SLAB-ROWS'!H1683,'SAGE IMPORT'!C:C,'SLAB-ROWS'!A1683)</f>
        <v>0</v>
      </c>
      <c r="J1683" s="198">
        <f>SUMIFS('SAGE IMPORT'!K:K,'SAGE IMPORT'!A:A,'SLAB-ROWS'!G1683,'SAGE IMPORT'!B:B,'SLAB-ROWS'!H1683,'SAGE IMPORT'!C:C,'SLAB-ROWS'!A1683)</f>
        <v>0</v>
      </c>
      <c r="K1683" s="199">
        <f>SUMIFS('SAGE IMPORT'!Q:Q,'SAGE IMPORT'!A:A,'SLAB-ROWS'!G1683,'SAGE IMPORT'!B:B,'SLAB-ROWS'!H1683,'SAGE IMPORT'!C:C,'SLAB-ROWS'!A1683)</f>
        <v>0</v>
      </c>
      <c r="L1683" s="199" t="s">
        <v>354</v>
      </c>
      <c r="M1683" s="205">
        <f>SUMIFS('SAGE IMPORT'!E:E,'SAGE IMPORT'!A:A,'SLAB-ROWS'!G1683,'SAGE IMPORT'!B:B,'SLAB-ROWS'!H1683,'SAGE IMPORT'!C:C,'SLAB-ROWS'!A1683)</f>
        <v>0</v>
      </c>
      <c r="N1683" s="199" t="s">
        <v>354</v>
      </c>
    </row>
    <row r="1684" spans="1:14" x14ac:dyDescent="0.2">
      <c r="A1684" s="183"/>
      <c r="B1684" s="184"/>
      <c r="C1684" s="184"/>
      <c r="D1684" s="185" t="str">
        <f t="shared" si="152"/>
        <v>****</v>
      </c>
      <c r="E1684" s="185">
        <f t="shared" si="153"/>
        <v>0</v>
      </c>
      <c r="F1684" s="185"/>
      <c r="G1684" s="185">
        <f t="shared" si="154"/>
        <v>0</v>
      </c>
      <c r="H1684" s="186">
        <f t="shared" si="155"/>
        <v>0</v>
      </c>
      <c r="I1684" s="197">
        <f>SUMIFS('SAGE IMPORT'!Y:Y,'SAGE IMPORT'!A:A,'SLAB-ROWS'!G1684,'SAGE IMPORT'!B:B,'SLAB-ROWS'!H1684,'SAGE IMPORT'!C:C,'SLAB-ROWS'!A1684)</f>
        <v>0</v>
      </c>
      <c r="J1684" s="198">
        <f>SUMIFS('SAGE IMPORT'!K:K,'SAGE IMPORT'!A:A,'SLAB-ROWS'!G1684,'SAGE IMPORT'!B:B,'SLAB-ROWS'!H1684,'SAGE IMPORT'!C:C,'SLAB-ROWS'!A1684)</f>
        <v>0</v>
      </c>
      <c r="K1684" s="199">
        <f>SUMIFS('SAGE IMPORT'!Q:Q,'SAGE IMPORT'!A:A,'SLAB-ROWS'!G1684,'SAGE IMPORT'!B:B,'SLAB-ROWS'!H1684,'SAGE IMPORT'!C:C,'SLAB-ROWS'!A1684)</f>
        <v>0</v>
      </c>
      <c r="L1684" s="199"/>
      <c r="M1684" s="205">
        <f>SUMIFS('SAGE IMPORT'!E:E,'SAGE IMPORT'!A:A,'SLAB-ROWS'!G1684,'SAGE IMPORT'!B:B,'SLAB-ROWS'!H1684,'SAGE IMPORT'!C:C,'SLAB-ROWS'!A1684)</f>
        <v>0</v>
      </c>
      <c r="N1684" s="199"/>
    </row>
    <row r="1685" spans="1:14" x14ac:dyDescent="0.2">
      <c r="A1685" s="183" t="s">
        <v>23</v>
      </c>
      <c r="B1685" s="184" t="s">
        <v>105</v>
      </c>
      <c r="C1685" s="184"/>
      <c r="D1685" s="185" t="str">
        <f t="shared" si="152"/>
        <v>****</v>
      </c>
      <c r="E1685" s="185">
        <f t="shared" si="153"/>
        <v>0</v>
      </c>
      <c r="F1685" s="185"/>
      <c r="G1685" s="185">
        <f t="shared" si="154"/>
        <v>0</v>
      </c>
      <c r="H1685" s="186">
        <f t="shared" si="155"/>
        <v>0</v>
      </c>
      <c r="I1685" s="197">
        <f>SUMIFS('SAGE IMPORT'!Y:Y,'SAGE IMPORT'!A:A,'SLAB-ROWS'!G1685,'SAGE IMPORT'!B:B,'SLAB-ROWS'!H1685,'SAGE IMPORT'!C:C,'SLAB-ROWS'!A1685)</f>
        <v>0</v>
      </c>
      <c r="J1685" s="198">
        <f>SUMIFS('SAGE IMPORT'!K:K,'SAGE IMPORT'!A:A,'SLAB-ROWS'!G1685,'SAGE IMPORT'!B:B,'SLAB-ROWS'!H1685,'SAGE IMPORT'!C:C,'SLAB-ROWS'!A1685)</f>
        <v>0</v>
      </c>
      <c r="K1685" s="199">
        <f>SUMIFS('SAGE IMPORT'!Q:Q,'SAGE IMPORT'!A:A,'SLAB-ROWS'!G1685,'SAGE IMPORT'!B:B,'SLAB-ROWS'!H1685,'SAGE IMPORT'!C:C,'SLAB-ROWS'!A1685)</f>
        <v>0</v>
      </c>
      <c r="L1685" s="199" t="s">
        <v>354</v>
      </c>
      <c r="M1685" s="205">
        <f>SUMIFS('SAGE IMPORT'!E:E,'SAGE IMPORT'!A:A,'SLAB-ROWS'!G1685,'SAGE IMPORT'!B:B,'SLAB-ROWS'!H1685,'SAGE IMPORT'!C:C,'SLAB-ROWS'!A1685)</f>
        <v>0</v>
      </c>
      <c r="N1685" s="199" t="s">
        <v>354</v>
      </c>
    </row>
    <row r="1686" spans="1:14" x14ac:dyDescent="0.2">
      <c r="A1686" s="183" t="s">
        <v>100</v>
      </c>
      <c r="B1686" s="184" t="s">
        <v>106</v>
      </c>
      <c r="C1686" s="184"/>
      <c r="D1686" s="185" t="str">
        <f t="shared" si="152"/>
        <v>****</v>
      </c>
      <c r="E1686" s="185">
        <f t="shared" si="153"/>
        <v>0</v>
      </c>
      <c r="F1686" s="185"/>
      <c r="G1686" s="185">
        <f t="shared" si="154"/>
        <v>0</v>
      </c>
      <c r="H1686" s="186">
        <f t="shared" si="155"/>
        <v>0</v>
      </c>
      <c r="I1686" s="197">
        <f>SUMIFS('SAGE IMPORT'!Y:Y,'SAGE IMPORT'!A:A,'SLAB-ROWS'!G1686,'SAGE IMPORT'!B:B,'SLAB-ROWS'!H1686,'SAGE IMPORT'!C:C,'SLAB-ROWS'!A1686)</f>
        <v>0</v>
      </c>
      <c r="J1686" s="198">
        <f>SUMIFS('SAGE IMPORT'!K:K,'SAGE IMPORT'!A:A,'SLAB-ROWS'!G1686,'SAGE IMPORT'!B:B,'SLAB-ROWS'!H1686,'SAGE IMPORT'!C:C,'SLAB-ROWS'!A1686)</f>
        <v>0</v>
      </c>
      <c r="K1686" s="199">
        <f>SUMIFS('SAGE IMPORT'!Q:Q,'SAGE IMPORT'!A:A,'SLAB-ROWS'!G1686,'SAGE IMPORT'!B:B,'SLAB-ROWS'!H1686,'SAGE IMPORT'!C:C,'SLAB-ROWS'!A1686)</f>
        <v>0</v>
      </c>
      <c r="L1686" s="199" t="s">
        <v>354</v>
      </c>
      <c r="M1686" s="205">
        <f>SUMIFS('SAGE IMPORT'!E:E,'SAGE IMPORT'!A:A,'SLAB-ROWS'!G1686,'SAGE IMPORT'!B:B,'SLAB-ROWS'!H1686,'SAGE IMPORT'!C:C,'SLAB-ROWS'!A1686)</f>
        <v>0</v>
      </c>
      <c r="N1686" s="199" t="s">
        <v>354</v>
      </c>
    </row>
    <row r="1687" spans="1:14" x14ac:dyDescent="0.2">
      <c r="A1687" s="183" t="s">
        <v>101</v>
      </c>
      <c r="B1687" s="184" t="s">
        <v>107</v>
      </c>
      <c r="C1687" s="184"/>
      <c r="D1687" s="185" t="str">
        <f t="shared" si="152"/>
        <v>****</v>
      </c>
      <c r="E1687" s="185">
        <f t="shared" si="153"/>
        <v>0</v>
      </c>
      <c r="F1687" s="185"/>
      <c r="G1687" s="185">
        <f t="shared" si="154"/>
        <v>0</v>
      </c>
      <c r="H1687" s="186">
        <f t="shared" si="155"/>
        <v>0</v>
      </c>
      <c r="I1687" s="197">
        <f>SUMIFS('SAGE IMPORT'!Y:Y,'SAGE IMPORT'!A:A,'SLAB-ROWS'!G1687,'SAGE IMPORT'!B:B,'SLAB-ROWS'!H1687,'SAGE IMPORT'!C:C,'SLAB-ROWS'!A1687)</f>
        <v>0</v>
      </c>
      <c r="J1687" s="198">
        <f>SUMIFS('SAGE IMPORT'!K:K,'SAGE IMPORT'!A:A,'SLAB-ROWS'!G1687,'SAGE IMPORT'!B:B,'SLAB-ROWS'!H1687,'SAGE IMPORT'!C:C,'SLAB-ROWS'!A1687)</f>
        <v>0</v>
      </c>
      <c r="K1687" s="199">
        <f>SUMIFS('SAGE IMPORT'!Q:Q,'SAGE IMPORT'!A:A,'SLAB-ROWS'!G1687,'SAGE IMPORT'!B:B,'SLAB-ROWS'!H1687,'SAGE IMPORT'!C:C,'SLAB-ROWS'!A1687)</f>
        <v>0</v>
      </c>
      <c r="L1687" s="199" t="s">
        <v>354</v>
      </c>
      <c r="M1687" s="205">
        <f>SUMIFS('SAGE IMPORT'!E:E,'SAGE IMPORT'!A:A,'SLAB-ROWS'!G1687,'SAGE IMPORT'!B:B,'SLAB-ROWS'!H1687,'SAGE IMPORT'!C:C,'SLAB-ROWS'!A1687)</f>
        <v>0</v>
      </c>
      <c r="N1687" s="199" t="s">
        <v>354</v>
      </c>
    </row>
    <row r="1688" spans="1:14" x14ac:dyDescent="0.2">
      <c r="A1688" s="183" t="s">
        <v>102</v>
      </c>
      <c r="B1688" s="184" t="s">
        <v>108</v>
      </c>
      <c r="C1688" s="184"/>
      <c r="D1688" s="185" t="str">
        <f t="shared" si="152"/>
        <v>****</v>
      </c>
      <c r="E1688" s="185">
        <f t="shared" si="153"/>
        <v>0</v>
      </c>
      <c r="F1688" s="185"/>
      <c r="G1688" s="185">
        <f t="shared" si="154"/>
        <v>0</v>
      </c>
      <c r="H1688" s="186">
        <f t="shared" si="155"/>
        <v>0</v>
      </c>
      <c r="I1688" s="197">
        <f>SUMIFS('SAGE IMPORT'!Y:Y,'SAGE IMPORT'!A:A,'SLAB-ROWS'!G1688,'SAGE IMPORT'!B:B,'SLAB-ROWS'!H1688,'SAGE IMPORT'!C:C,'SLAB-ROWS'!A1688)</f>
        <v>0</v>
      </c>
      <c r="J1688" s="198">
        <f>SUMIFS('SAGE IMPORT'!K:K,'SAGE IMPORT'!A:A,'SLAB-ROWS'!G1688,'SAGE IMPORT'!B:B,'SLAB-ROWS'!H1688,'SAGE IMPORT'!C:C,'SLAB-ROWS'!A1688)</f>
        <v>0</v>
      </c>
      <c r="K1688" s="199">
        <f>SUMIFS('SAGE IMPORT'!Q:Q,'SAGE IMPORT'!A:A,'SLAB-ROWS'!G1688,'SAGE IMPORT'!B:B,'SLAB-ROWS'!H1688,'SAGE IMPORT'!C:C,'SLAB-ROWS'!A1688)</f>
        <v>0</v>
      </c>
      <c r="L1688" s="199" t="s">
        <v>395</v>
      </c>
      <c r="M1688" s="205">
        <f>SUMIFS('SAGE IMPORT'!E:E,'SAGE IMPORT'!A:A,'SLAB-ROWS'!G1688,'SAGE IMPORT'!B:B,'SLAB-ROWS'!H1688,'SAGE IMPORT'!C:C,'SLAB-ROWS'!A1688)</f>
        <v>0</v>
      </c>
      <c r="N1688" s="199" t="s">
        <v>395</v>
      </c>
    </row>
    <row r="1689" spans="1:14" x14ac:dyDescent="0.2">
      <c r="A1689" s="183" t="s">
        <v>103</v>
      </c>
      <c r="B1689" s="184" t="s">
        <v>110</v>
      </c>
      <c r="C1689" s="184"/>
      <c r="D1689" s="185" t="str">
        <f t="shared" si="152"/>
        <v>****</v>
      </c>
      <c r="E1689" s="185">
        <f t="shared" si="153"/>
        <v>0</v>
      </c>
      <c r="F1689" s="185"/>
      <c r="G1689" s="185">
        <f t="shared" si="154"/>
        <v>0</v>
      </c>
      <c r="H1689" s="186">
        <f t="shared" si="155"/>
        <v>0</v>
      </c>
      <c r="I1689" s="197">
        <f>SUMIFS('SAGE IMPORT'!Y:Y,'SAGE IMPORT'!A:A,'SLAB-ROWS'!G1689,'SAGE IMPORT'!B:B,'SLAB-ROWS'!H1689,'SAGE IMPORT'!C:C,'SLAB-ROWS'!A1689)</f>
        <v>0</v>
      </c>
      <c r="J1689" s="198">
        <f>SUMIFS('SAGE IMPORT'!K:K,'SAGE IMPORT'!A:A,'SLAB-ROWS'!G1689,'SAGE IMPORT'!B:B,'SLAB-ROWS'!H1689,'SAGE IMPORT'!C:C,'SLAB-ROWS'!A1689)</f>
        <v>0</v>
      </c>
      <c r="K1689" s="199">
        <f>SUMIFS('SAGE IMPORT'!Q:Q,'SAGE IMPORT'!A:A,'SLAB-ROWS'!G1689,'SAGE IMPORT'!B:B,'SLAB-ROWS'!H1689,'SAGE IMPORT'!C:C,'SLAB-ROWS'!A1689)</f>
        <v>0</v>
      </c>
      <c r="L1689" s="199" t="s">
        <v>395</v>
      </c>
      <c r="M1689" s="205">
        <f>SUMIFS('SAGE IMPORT'!E:E,'SAGE IMPORT'!A:A,'SLAB-ROWS'!G1689,'SAGE IMPORT'!B:B,'SLAB-ROWS'!H1689,'SAGE IMPORT'!C:C,'SLAB-ROWS'!A1689)</f>
        <v>0</v>
      </c>
      <c r="N1689" s="199" t="s">
        <v>395</v>
      </c>
    </row>
    <row r="1690" spans="1:14" x14ac:dyDescent="0.2">
      <c r="A1690" s="183" t="s">
        <v>104</v>
      </c>
      <c r="B1690" s="184" t="s">
        <v>109</v>
      </c>
      <c r="C1690" s="184"/>
      <c r="D1690" s="185" t="str">
        <f t="shared" si="152"/>
        <v>****</v>
      </c>
      <c r="E1690" s="185">
        <f t="shared" si="153"/>
        <v>0</v>
      </c>
      <c r="F1690" s="185"/>
      <c r="G1690" s="185">
        <f t="shared" si="154"/>
        <v>0</v>
      </c>
      <c r="H1690" s="186">
        <f t="shared" si="155"/>
        <v>0</v>
      </c>
      <c r="I1690" s="197">
        <f>SUMIFS('SAGE IMPORT'!Y:Y,'SAGE IMPORT'!A:A,'SLAB-ROWS'!G1690,'SAGE IMPORT'!B:B,'SLAB-ROWS'!H1690,'SAGE IMPORT'!C:C,'SLAB-ROWS'!A1690)</f>
        <v>0</v>
      </c>
      <c r="J1690" s="198">
        <f>SUMIFS('SAGE IMPORT'!K:K,'SAGE IMPORT'!A:A,'SLAB-ROWS'!G1690,'SAGE IMPORT'!B:B,'SLAB-ROWS'!H1690,'SAGE IMPORT'!C:C,'SLAB-ROWS'!A1690)</f>
        <v>0</v>
      </c>
      <c r="K1690" s="199">
        <f>SUMIFS('SAGE IMPORT'!Q:Q,'SAGE IMPORT'!A:A,'SLAB-ROWS'!G1690,'SAGE IMPORT'!B:B,'SLAB-ROWS'!H1690,'SAGE IMPORT'!C:C,'SLAB-ROWS'!A1690)</f>
        <v>0</v>
      </c>
      <c r="L1690" s="199" t="s">
        <v>354</v>
      </c>
      <c r="M1690" s="205">
        <f>SUMIFS('SAGE IMPORT'!E:E,'SAGE IMPORT'!A:A,'SLAB-ROWS'!G1690,'SAGE IMPORT'!B:B,'SLAB-ROWS'!H1690,'SAGE IMPORT'!C:C,'SLAB-ROWS'!A1690)</f>
        <v>0</v>
      </c>
      <c r="N1690" s="199" t="s">
        <v>354</v>
      </c>
    </row>
    <row r="1691" spans="1:14" x14ac:dyDescent="0.2">
      <c r="A1691" s="183"/>
      <c r="B1691" s="184"/>
      <c r="C1691" s="184"/>
      <c r="D1691" s="185" t="str">
        <f t="shared" si="152"/>
        <v>****</v>
      </c>
      <c r="E1691" s="185">
        <f t="shared" si="153"/>
        <v>0</v>
      </c>
      <c r="F1691" s="185"/>
      <c r="G1691" s="185">
        <f t="shared" si="154"/>
        <v>0</v>
      </c>
      <c r="H1691" s="186">
        <f t="shared" si="155"/>
        <v>0</v>
      </c>
      <c r="I1691" s="197">
        <f>SUMIFS('SAGE IMPORT'!Y:Y,'SAGE IMPORT'!A:A,'SLAB-ROWS'!G1691,'SAGE IMPORT'!B:B,'SLAB-ROWS'!H1691,'SAGE IMPORT'!C:C,'SLAB-ROWS'!A1691)</f>
        <v>0</v>
      </c>
      <c r="J1691" s="198">
        <f>SUMIFS('SAGE IMPORT'!K:K,'SAGE IMPORT'!A:A,'SLAB-ROWS'!G1691,'SAGE IMPORT'!B:B,'SLAB-ROWS'!H1691,'SAGE IMPORT'!C:C,'SLAB-ROWS'!A1691)</f>
        <v>0</v>
      </c>
      <c r="K1691" s="199">
        <f>SUMIFS('SAGE IMPORT'!Q:Q,'SAGE IMPORT'!A:A,'SLAB-ROWS'!G1691,'SAGE IMPORT'!B:B,'SLAB-ROWS'!H1691,'SAGE IMPORT'!C:C,'SLAB-ROWS'!A1691)</f>
        <v>0</v>
      </c>
      <c r="L1691" s="199"/>
      <c r="M1691" s="205">
        <f>SUMIFS('SAGE IMPORT'!E:E,'SAGE IMPORT'!A:A,'SLAB-ROWS'!G1691,'SAGE IMPORT'!B:B,'SLAB-ROWS'!H1691,'SAGE IMPORT'!C:C,'SLAB-ROWS'!A1691)</f>
        <v>0</v>
      </c>
      <c r="N1691" s="199"/>
    </row>
    <row r="1692" spans="1:14" x14ac:dyDescent="0.2">
      <c r="A1692" s="183" t="s">
        <v>24</v>
      </c>
      <c r="B1692" s="184" t="s">
        <v>68</v>
      </c>
      <c r="C1692" s="184"/>
      <c r="D1692" s="185" t="str">
        <f t="shared" si="152"/>
        <v>****</v>
      </c>
      <c r="E1692" s="185">
        <f t="shared" si="153"/>
        <v>0</v>
      </c>
      <c r="F1692" s="185"/>
      <c r="G1692" s="185">
        <f t="shared" si="154"/>
        <v>0</v>
      </c>
      <c r="H1692" s="186">
        <f t="shared" si="155"/>
        <v>0</v>
      </c>
      <c r="I1692" s="197">
        <f>SUMIFS('SAGE IMPORT'!Y:Y,'SAGE IMPORT'!A:A,'SLAB-ROWS'!G1692,'SAGE IMPORT'!B:B,'SLAB-ROWS'!H1692,'SAGE IMPORT'!C:C,'SLAB-ROWS'!A1692)</f>
        <v>0</v>
      </c>
      <c r="J1692" s="198">
        <f>SUMIFS('SAGE IMPORT'!K:K,'SAGE IMPORT'!A:A,'SLAB-ROWS'!G1692,'SAGE IMPORT'!B:B,'SLAB-ROWS'!H1692,'SAGE IMPORT'!C:C,'SLAB-ROWS'!A1692)</f>
        <v>0</v>
      </c>
      <c r="K1692" s="199">
        <f>SUMIFS('SAGE IMPORT'!Q:Q,'SAGE IMPORT'!A:A,'SLAB-ROWS'!G1692,'SAGE IMPORT'!B:B,'SLAB-ROWS'!H1692,'SAGE IMPORT'!C:C,'SLAB-ROWS'!A1692)</f>
        <v>0</v>
      </c>
      <c r="L1692" s="199" t="s">
        <v>392</v>
      </c>
      <c r="M1692" s="205">
        <f>SUMIFS('SAGE IMPORT'!E:E,'SAGE IMPORT'!A:A,'SLAB-ROWS'!G1692,'SAGE IMPORT'!B:B,'SLAB-ROWS'!H1692,'SAGE IMPORT'!C:C,'SLAB-ROWS'!A1692)</f>
        <v>0</v>
      </c>
      <c r="N1692" s="199" t="s">
        <v>392</v>
      </c>
    </row>
    <row r="1693" spans="1:14" x14ac:dyDescent="0.2">
      <c r="A1693" s="183" t="s">
        <v>93</v>
      </c>
      <c r="B1693" s="184" t="s">
        <v>86</v>
      </c>
      <c r="C1693" s="184"/>
      <c r="D1693" s="185" t="str">
        <f t="shared" si="152"/>
        <v>****</v>
      </c>
      <c r="E1693" s="185">
        <f t="shared" si="153"/>
        <v>0</v>
      </c>
      <c r="F1693" s="185"/>
      <c r="G1693" s="185">
        <f t="shared" si="154"/>
        <v>0</v>
      </c>
      <c r="H1693" s="186">
        <f t="shared" si="155"/>
        <v>0</v>
      </c>
      <c r="I1693" s="197">
        <f>SUMIFS('SAGE IMPORT'!Y:Y,'SAGE IMPORT'!A:A,'SLAB-ROWS'!G1693,'SAGE IMPORT'!B:B,'SLAB-ROWS'!H1693,'SAGE IMPORT'!C:C,'SLAB-ROWS'!A1693)</f>
        <v>0</v>
      </c>
      <c r="J1693" s="198">
        <f>SUMIFS('SAGE IMPORT'!K:K,'SAGE IMPORT'!A:A,'SLAB-ROWS'!G1693,'SAGE IMPORT'!B:B,'SLAB-ROWS'!H1693,'SAGE IMPORT'!C:C,'SLAB-ROWS'!A1693)</f>
        <v>0</v>
      </c>
      <c r="K1693" s="199">
        <f>SUMIFS('SAGE IMPORT'!Q:Q,'SAGE IMPORT'!A:A,'SLAB-ROWS'!G1693,'SAGE IMPORT'!B:B,'SLAB-ROWS'!H1693,'SAGE IMPORT'!C:C,'SLAB-ROWS'!A1693)</f>
        <v>0</v>
      </c>
      <c r="L1693" s="199" t="s">
        <v>392</v>
      </c>
      <c r="M1693" s="205">
        <f>SUMIFS('SAGE IMPORT'!E:E,'SAGE IMPORT'!A:A,'SLAB-ROWS'!G1693,'SAGE IMPORT'!B:B,'SLAB-ROWS'!H1693,'SAGE IMPORT'!C:C,'SLAB-ROWS'!A1693)</f>
        <v>0</v>
      </c>
      <c r="N1693" s="199" t="s">
        <v>392</v>
      </c>
    </row>
    <row r="1694" spans="1:14" x14ac:dyDescent="0.2">
      <c r="A1694" s="183" t="s">
        <v>94</v>
      </c>
      <c r="B1694" s="184" t="s">
        <v>87</v>
      </c>
      <c r="C1694" s="184"/>
      <c r="D1694" s="185" t="str">
        <f t="shared" si="152"/>
        <v>****</v>
      </c>
      <c r="E1694" s="185">
        <f t="shared" si="153"/>
        <v>0</v>
      </c>
      <c r="F1694" s="185"/>
      <c r="G1694" s="185">
        <f t="shared" si="154"/>
        <v>0</v>
      </c>
      <c r="H1694" s="186">
        <f t="shared" si="155"/>
        <v>0</v>
      </c>
      <c r="I1694" s="197">
        <f>SUMIFS('SAGE IMPORT'!Y:Y,'SAGE IMPORT'!A:A,'SLAB-ROWS'!G1694,'SAGE IMPORT'!B:B,'SLAB-ROWS'!H1694,'SAGE IMPORT'!C:C,'SLAB-ROWS'!A1694)</f>
        <v>0</v>
      </c>
      <c r="J1694" s="198">
        <f>SUMIFS('SAGE IMPORT'!K:K,'SAGE IMPORT'!A:A,'SLAB-ROWS'!G1694,'SAGE IMPORT'!B:B,'SLAB-ROWS'!H1694,'SAGE IMPORT'!C:C,'SLAB-ROWS'!A1694)</f>
        <v>0</v>
      </c>
      <c r="K1694" s="199">
        <f>SUMIFS('SAGE IMPORT'!Q:Q,'SAGE IMPORT'!A:A,'SLAB-ROWS'!G1694,'SAGE IMPORT'!B:B,'SLAB-ROWS'!H1694,'SAGE IMPORT'!C:C,'SLAB-ROWS'!A1694)</f>
        <v>0</v>
      </c>
      <c r="L1694" s="199" t="s">
        <v>392</v>
      </c>
      <c r="M1694" s="205">
        <f>SUMIFS('SAGE IMPORT'!E:E,'SAGE IMPORT'!A:A,'SLAB-ROWS'!G1694,'SAGE IMPORT'!B:B,'SLAB-ROWS'!H1694,'SAGE IMPORT'!C:C,'SLAB-ROWS'!A1694)</f>
        <v>0</v>
      </c>
      <c r="N1694" s="199" t="s">
        <v>392</v>
      </c>
    </row>
    <row r="1695" spans="1:14" x14ac:dyDescent="0.2">
      <c r="A1695" s="183" t="s">
        <v>95</v>
      </c>
      <c r="B1695" s="184" t="s">
        <v>88</v>
      </c>
      <c r="C1695" s="184"/>
      <c r="D1695" s="185" t="str">
        <f t="shared" si="152"/>
        <v>****</v>
      </c>
      <c r="E1695" s="185">
        <f t="shared" si="153"/>
        <v>0</v>
      </c>
      <c r="F1695" s="185"/>
      <c r="G1695" s="185">
        <f t="shared" si="154"/>
        <v>0</v>
      </c>
      <c r="H1695" s="186">
        <f t="shared" si="155"/>
        <v>0</v>
      </c>
      <c r="I1695" s="197">
        <f>SUMIFS('SAGE IMPORT'!Y:Y,'SAGE IMPORT'!A:A,'SLAB-ROWS'!G1695,'SAGE IMPORT'!B:B,'SLAB-ROWS'!H1695,'SAGE IMPORT'!C:C,'SLAB-ROWS'!A1695)</f>
        <v>0</v>
      </c>
      <c r="J1695" s="198">
        <f>SUMIFS('SAGE IMPORT'!K:K,'SAGE IMPORT'!A:A,'SLAB-ROWS'!G1695,'SAGE IMPORT'!B:B,'SLAB-ROWS'!H1695,'SAGE IMPORT'!C:C,'SLAB-ROWS'!A1695)</f>
        <v>0</v>
      </c>
      <c r="K1695" s="199">
        <f>SUMIFS('SAGE IMPORT'!Q:Q,'SAGE IMPORT'!A:A,'SLAB-ROWS'!G1695,'SAGE IMPORT'!B:B,'SLAB-ROWS'!H1695,'SAGE IMPORT'!C:C,'SLAB-ROWS'!A1695)</f>
        <v>0</v>
      </c>
      <c r="L1695" s="199" t="s">
        <v>393</v>
      </c>
      <c r="M1695" s="205">
        <f>SUMIFS('SAGE IMPORT'!E:E,'SAGE IMPORT'!A:A,'SLAB-ROWS'!G1695,'SAGE IMPORT'!B:B,'SLAB-ROWS'!H1695,'SAGE IMPORT'!C:C,'SLAB-ROWS'!A1695)</f>
        <v>0</v>
      </c>
      <c r="N1695" s="199" t="s">
        <v>393</v>
      </c>
    </row>
    <row r="1696" spans="1:14" x14ac:dyDescent="0.2">
      <c r="A1696" s="183" t="s">
        <v>96</v>
      </c>
      <c r="B1696" s="184" t="s">
        <v>89</v>
      </c>
      <c r="C1696" s="184"/>
      <c r="D1696" s="185" t="str">
        <f t="shared" si="152"/>
        <v>****</v>
      </c>
      <c r="E1696" s="185">
        <f t="shared" si="153"/>
        <v>0</v>
      </c>
      <c r="F1696" s="185"/>
      <c r="G1696" s="185">
        <f t="shared" si="154"/>
        <v>0</v>
      </c>
      <c r="H1696" s="186">
        <f t="shared" si="155"/>
        <v>0</v>
      </c>
      <c r="I1696" s="197">
        <f>SUMIFS('SAGE IMPORT'!Y:Y,'SAGE IMPORT'!A:A,'SLAB-ROWS'!G1696,'SAGE IMPORT'!B:B,'SLAB-ROWS'!H1696,'SAGE IMPORT'!C:C,'SLAB-ROWS'!A1696)</f>
        <v>0</v>
      </c>
      <c r="J1696" s="198">
        <f>SUMIFS('SAGE IMPORT'!K:K,'SAGE IMPORT'!A:A,'SLAB-ROWS'!G1696,'SAGE IMPORT'!B:B,'SLAB-ROWS'!H1696,'SAGE IMPORT'!C:C,'SLAB-ROWS'!A1696)</f>
        <v>0</v>
      </c>
      <c r="K1696" s="199">
        <f>SUMIFS('SAGE IMPORT'!Q:Q,'SAGE IMPORT'!A:A,'SLAB-ROWS'!G1696,'SAGE IMPORT'!B:B,'SLAB-ROWS'!H1696,'SAGE IMPORT'!C:C,'SLAB-ROWS'!A1696)</f>
        <v>0</v>
      </c>
      <c r="L1696" s="199" t="s">
        <v>396</v>
      </c>
      <c r="M1696" s="205">
        <f>SUMIFS('SAGE IMPORT'!E:E,'SAGE IMPORT'!A:A,'SLAB-ROWS'!G1696,'SAGE IMPORT'!B:B,'SLAB-ROWS'!H1696,'SAGE IMPORT'!C:C,'SLAB-ROWS'!A1696)</f>
        <v>0</v>
      </c>
      <c r="N1696" s="199" t="s">
        <v>396</v>
      </c>
    </row>
    <row r="1697" spans="1:14" x14ac:dyDescent="0.2">
      <c r="A1697" s="183" t="s">
        <v>97</v>
      </c>
      <c r="B1697" s="184" t="s">
        <v>90</v>
      </c>
      <c r="C1697" s="184"/>
      <c r="D1697" s="185" t="str">
        <f t="shared" si="152"/>
        <v>****</v>
      </c>
      <c r="E1697" s="185">
        <f t="shared" si="153"/>
        <v>0</v>
      </c>
      <c r="F1697" s="185"/>
      <c r="G1697" s="185">
        <f t="shared" si="154"/>
        <v>0</v>
      </c>
      <c r="H1697" s="186">
        <f t="shared" si="155"/>
        <v>0</v>
      </c>
      <c r="I1697" s="197">
        <f>SUMIFS('SAGE IMPORT'!Y:Y,'SAGE IMPORT'!A:A,'SLAB-ROWS'!G1697,'SAGE IMPORT'!B:B,'SLAB-ROWS'!H1697,'SAGE IMPORT'!C:C,'SLAB-ROWS'!A1697)</f>
        <v>0</v>
      </c>
      <c r="J1697" s="198">
        <f>SUMIFS('SAGE IMPORT'!K:K,'SAGE IMPORT'!A:A,'SLAB-ROWS'!G1697,'SAGE IMPORT'!B:B,'SLAB-ROWS'!H1697,'SAGE IMPORT'!C:C,'SLAB-ROWS'!A1697)</f>
        <v>0</v>
      </c>
      <c r="K1697" s="199">
        <f>SUMIFS('SAGE IMPORT'!Q:Q,'SAGE IMPORT'!A:A,'SLAB-ROWS'!G1697,'SAGE IMPORT'!B:B,'SLAB-ROWS'!H1697,'SAGE IMPORT'!C:C,'SLAB-ROWS'!A1697)</f>
        <v>0</v>
      </c>
      <c r="L1697" s="199" t="s">
        <v>396</v>
      </c>
      <c r="M1697" s="205">
        <f>SUMIFS('SAGE IMPORT'!E:E,'SAGE IMPORT'!A:A,'SLAB-ROWS'!G1697,'SAGE IMPORT'!B:B,'SLAB-ROWS'!H1697,'SAGE IMPORT'!C:C,'SLAB-ROWS'!A1697)</f>
        <v>0</v>
      </c>
      <c r="N1697" s="199" t="s">
        <v>396</v>
      </c>
    </row>
    <row r="1698" spans="1:14" x14ac:dyDescent="0.2">
      <c r="A1698" s="183" t="s">
        <v>98</v>
      </c>
      <c r="B1698" s="184" t="s">
        <v>91</v>
      </c>
      <c r="C1698" s="184"/>
      <c r="D1698" s="185" t="str">
        <f t="shared" si="152"/>
        <v>****</v>
      </c>
      <c r="E1698" s="185">
        <f t="shared" si="153"/>
        <v>0</v>
      </c>
      <c r="F1698" s="185"/>
      <c r="G1698" s="185">
        <f t="shared" si="154"/>
        <v>0</v>
      </c>
      <c r="H1698" s="186">
        <f t="shared" si="155"/>
        <v>0</v>
      </c>
      <c r="I1698" s="197">
        <f>SUMIFS('SAGE IMPORT'!Y:Y,'SAGE IMPORT'!A:A,'SLAB-ROWS'!G1698,'SAGE IMPORT'!B:B,'SLAB-ROWS'!H1698,'SAGE IMPORT'!C:C,'SLAB-ROWS'!A1698)</f>
        <v>0</v>
      </c>
      <c r="J1698" s="198">
        <f>SUMIFS('SAGE IMPORT'!K:K,'SAGE IMPORT'!A:A,'SLAB-ROWS'!G1698,'SAGE IMPORT'!B:B,'SLAB-ROWS'!H1698,'SAGE IMPORT'!C:C,'SLAB-ROWS'!A1698)</f>
        <v>0</v>
      </c>
      <c r="K1698" s="199">
        <f>SUMIFS('SAGE IMPORT'!Q:Q,'SAGE IMPORT'!A:A,'SLAB-ROWS'!G1698,'SAGE IMPORT'!B:B,'SLAB-ROWS'!H1698,'SAGE IMPORT'!C:C,'SLAB-ROWS'!A1698)</f>
        <v>0</v>
      </c>
      <c r="L1698" s="199" t="s">
        <v>393</v>
      </c>
      <c r="M1698" s="205">
        <f>SUMIFS('SAGE IMPORT'!E:E,'SAGE IMPORT'!A:A,'SLAB-ROWS'!G1698,'SAGE IMPORT'!B:B,'SLAB-ROWS'!H1698,'SAGE IMPORT'!C:C,'SLAB-ROWS'!A1698)</f>
        <v>0</v>
      </c>
      <c r="N1698" s="199" t="s">
        <v>393</v>
      </c>
    </row>
    <row r="1699" spans="1:14" x14ac:dyDescent="0.2">
      <c r="A1699" s="183" t="s">
        <v>99</v>
      </c>
      <c r="B1699" s="184" t="s">
        <v>92</v>
      </c>
      <c r="C1699" s="184"/>
      <c r="D1699" s="185" t="str">
        <f t="shared" si="152"/>
        <v>****</v>
      </c>
      <c r="E1699" s="185">
        <f t="shared" si="153"/>
        <v>0</v>
      </c>
      <c r="F1699" s="185"/>
      <c r="G1699" s="185">
        <f t="shared" si="154"/>
        <v>0</v>
      </c>
      <c r="H1699" s="186">
        <f t="shared" si="155"/>
        <v>0</v>
      </c>
      <c r="I1699" s="197">
        <f>SUMIFS('SAGE IMPORT'!Y:Y,'SAGE IMPORT'!A:A,'SLAB-ROWS'!G1699,'SAGE IMPORT'!B:B,'SLAB-ROWS'!H1699,'SAGE IMPORT'!C:C,'SLAB-ROWS'!A1699)</f>
        <v>0</v>
      </c>
      <c r="J1699" s="198">
        <f>SUMIFS('SAGE IMPORT'!K:K,'SAGE IMPORT'!A:A,'SLAB-ROWS'!G1699,'SAGE IMPORT'!B:B,'SLAB-ROWS'!H1699,'SAGE IMPORT'!C:C,'SLAB-ROWS'!A1699)</f>
        <v>0</v>
      </c>
      <c r="K1699" s="199">
        <f>SUMIFS('SAGE IMPORT'!Q:Q,'SAGE IMPORT'!A:A,'SLAB-ROWS'!G1699,'SAGE IMPORT'!B:B,'SLAB-ROWS'!H1699,'SAGE IMPORT'!C:C,'SLAB-ROWS'!A1699)</f>
        <v>0</v>
      </c>
      <c r="L1699" s="199" t="s">
        <v>393</v>
      </c>
      <c r="M1699" s="205">
        <f>SUMIFS('SAGE IMPORT'!E:E,'SAGE IMPORT'!A:A,'SLAB-ROWS'!G1699,'SAGE IMPORT'!B:B,'SLAB-ROWS'!H1699,'SAGE IMPORT'!C:C,'SLAB-ROWS'!A1699)</f>
        <v>0</v>
      </c>
      <c r="N1699" s="199" t="s">
        <v>393</v>
      </c>
    </row>
    <row r="1700" spans="1:14" x14ac:dyDescent="0.2">
      <c r="A1700" s="183" t="s">
        <v>25</v>
      </c>
      <c r="B1700" s="184" t="s">
        <v>59</v>
      </c>
      <c r="C1700" s="184"/>
      <c r="D1700" s="185" t="str">
        <f t="shared" si="152"/>
        <v>****</v>
      </c>
      <c r="E1700" s="185">
        <f t="shared" si="153"/>
        <v>0</v>
      </c>
      <c r="F1700" s="185"/>
      <c r="G1700" s="185">
        <f t="shared" si="154"/>
        <v>0</v>
      </c>
      <c r="H1700" s="186">
        <f t="shared" si="155"/>
        <v>0</v>
      </c>
      <c r="I1700" s="197">
        <f>SUMIFS('SAGE IMPORT'!Y:Y,'SAGE IMPORT'!A:A,'SLAB-ROWS'!G1700,'SAGE IMPORT'!B:B,'SLAB-ROWS'!H1700,'SAGE IMPORT'!C:C,'SLAB-ROWS'!A1700)</f>
        <v>0</v>
      </c>
      <c r="J1700" s="198">
        <f>SUMIFS('SAGE IMPORT'!K:K,'SAGE IMPORT'!A:A,'SLAB-ROWS'!G1700,'SAGE IMPORT'!B:B,'SLAB-ROWS'!H1700,'SAGE IMPORT'!C:C,'SLAB-ROWS'!A1700)</f>
        <v>0</v>
      </c>
      <c r="K1700" s="199">
        <f>SUMIFS('SAGE IMPORT'!Q:Q,'SAGE IMPORT'!A:A,'SLAB-ROWS'!G1700,'SAGE IMPORT'!B:B,'SLAB-ROWS'!H1700,'SAGE IMPORT'!C:C,'SLAB-ROWS'!A1700)</f>
        <v>0</v>
      </c>
      <c r="L1700" s="199" t="s">
        <v>397</v>
      </c>
      <c r="M1700" s="205">
        <f>SUMIFS('SAGE IMPORT'!E:E,'SAGE IMPORT'!A:A,'SLAB-ROWS'!G1700,'SAGE IMPORT'!B:B,'SLAB-ROWS'!H1700,'SAGE IMPORT'!C:C,'SLAB-ROWS'!A1700)</f>
        <v>0</v>
      </c>
      <c r="N1700" s="199" t="s">
        <v>397</v>
      </c>
    </row>
    <row r="1701" spans="1:14" x14ac:dyDescent="0.2">
      <c r="A1701" s="183" t="s">
        <v>26</v>
      </c>
      <c r="B1701" s="184" t="s">
        <v>60</v>
      </c>
      <c r="C1701" s="184"/>
      <c r="D1701" s="185" t="str">
        <f t="shared" si="152"/>
        <v>****</v>
      </c>
      <c r="E1701" s="185">
        <f t="shared" si="153"/>
        <v>0</v>
      </c>
      <c r="F1701" s="185"/>
      <c r="G1701" s="185">
        <f t="shared" si="154"/>
        <v>0</v>
      </c>
      <c r="H1701" s="186">
        <f t="shared" si="155"/>
        <v>0</v>
      </c>
      <c r="I1701" s="197">
        <f>SUMIFS('SAGE IMPORT'!Y:Y,'SAGE IMPORT'!A:A,'SLAB-ROWS'!G1701,'SAGE IMPORT'!B:B,'SLAB-ROWS'!H1701,'SAGE IMPORT'!C:C,'SLAB-ROWS'!A1701)</f>
        <v>0</v>
      </c>
      <c r="J1701" s="198">
        <f>SUMIFS('SAGE IMPORT'!K:K,'SAGE IMPORT'!A:A,'SLAB-ROWS'!G1701,'SAGE IMPORT'!B:B,'SLAB-ROWS'!H1701,'SAGE IMPORT'!C:C,'SLAB-ROWS'!A1701)</f>
        <v>0</v>
      </c>
      <c r="K1701" s="199">
        <f>SUMIFS('SAGE IMPORT'!Q:Q,'SAGE IMPORT'!A:A,'SLAB-ROWS'!G1701,'SAGE IMPORT'!B:B,'SLAB-ROWS'!H1701,'SAGE IMPORT'!C:C,'SLAB-ROWS'!A1701)</f>
        <v>0</v>
      </c>
      <c r="L1701" s="199" t="s">
        <v>354</v>
      </c>
      <c r="M1701" s="205">
        <f>SUMIFS('SAGE IMPORT'!E:E,'SAGE IMPORT'!A:A,'SLAB-ROWS'!G1701,'SAGE IMPORT'!B:B,'SLAB-ROWS'!H1701,'SAGE IMPORT'!C:C,'SLAB-ROWS'!A1701)</f>
        <v>0</v>
      </c>
      <c r="N1701" s="199" t="s">
        <v>354</v>
      </c>
    </row>
    <row r="1702" spans="1:14" x14ac:dyDescent="0.2">
      <c r="A1702" s="183"/>
      <c r="B1702" s="184"/>
      <c r="C1702" s="184"/>
      <c r="D1702" s="185" t="str">
        <f t="shared" si="152"/>
        <v>****</v>
      </c>
      <c r="E1702" s="185">
        <f t="shared" si="153"/>
        <v>0</v>
      </c>
      <c r="F1702" s="185"/>
      <c r="G1702" s="185">
        <f t="shared" si="154"/>
        <v>0</v>
      </c>
      <c r="H1702" s="186">
        <f t="shared" si="155"/>
        <v>0</v>
      </c>
      <c r="I1702" s="197">
        <f>SUMIFS('SAGE IMPORT'!Y:Y,'SAGE IMPORT'!A:A,'SLAB-ROWS'!G1702,'SAGE IMPORT'!B:B,'SLAB-ROWS'!H1702,'SAGE IMPORT'!C:C,'SLAB-ROWS'!A1702)</f>
        <v>0</v>
      </c>
      <c r="J1702" s="198">
        <f>SUMIFS('SAGE IMPORT'!K:K,'SAGE IMPORT'!A:A,'SLAB-ROWS'!G1702,'SAGE IMPORT'!B:B,'SLAB-ROWS'!H1702,'SAGE IMPORT'!C:C,'SLAB-ROWS'!A1702)</f>
        <v>0</v>
      </c>
      <c r="K1702" s="199">
        <f>SUMIFS('SAGE IMPORT'!Q:Q,'SAGE IMPORT'!A:A,'SLAB-ROWS'!G1702,'SAGE IMPORT'!B:B,'SLAB-ROWS'!H1702,'SAGE IMPORT'!C:C,'SLAB-ROWS'!A1702)</f>
        <v>0</v>
      </c>
      <c r="L1702" s="199"/>
      <c r="M1702" s="205">
        <f>SUMIFS('SAGE IMPORT'!E:E,'SAGE IMPORT'!A:A,'SLAB-ROWS'!G1702,'SAGE IMPORT'!B:B,'SLAB-ROWS'!H1702,'SAGE IMPORT'!C:C,'SLAB-ROWS'!A1702)</f>
        <v>0</v>
      </c>
      <c r="N1702" s="199"/>
    </row>
    <row r="1703" spans="1:14" x14ac:dyDescent="0.2">
      <c r="A1703" s="183" t="s">
        <v>27</v>
      </c>
      <c r="B1703" s="184" t="s">
        <v>28</v>
      </c>
      <c r="C1703" s="184"/>
      <c r="D1703" s="185" t="str">
        <f t="shared" si="152"/>
        <v>****</v>
      </c>
      <c r="E1703" s="185">
        <f t="shared" si="153"/>
        <v>0</v>
      </c>
      <c r="F1703" s="185"/>
      <c r="G1703" s="185">
        <f t="shared" si="154"/>
        <v>0</v>
      </c>
      <c r="H1703" s="186">
        <f t="shared" si="155"/>
        <v>0</v>
      </c>
      <c r="I1703" s="197">
        <f>SUMIFS('SAGE IMPORT'!Y:Y,'SAGE IMPORT'!A:A,'SLAB-ROWS'!G1703,'SAGE IMPORT'!B:B,'SLAB-ROWS'!H1703,'SAGE IMPORT'!C:C,'SLAB-ROWS'!A1703)</f>
        <v>0</v>
      </c>
      <c r="J1703" s="198">
        <f>SUMIFS('SAGE IMPORT'!K:K,'SAGE IMPORT'!A:A,'SLAB-ROWS'!G1703,'SAGE IMPORT'!B:B,'SLAB-ROWS'!H1703,'SAGE IMPORT'!C:C,'SLAB-ROWS'!A1703)</f>
        <v>0</v>
      </c>
      <c r="K1703" s="199">
        <f>SUMIFS('SAGE IMPORT'!Q:Q,'SAGE IMPORT'!A:A,'SLAB-ROWS'!G1703,'SAGE IMPORT'!B:B,'SLAB-ROWS'!H1703,'SAGE IMPORT'!C:C,'SLAB-ROWS'!A1703)</f>
        <v>0</v>
      </c>
      <c r="L1703" s="199" t="s">
        <v>391</v>
      </c>
      <c r="M1703" s="205">
        <f>SUMIFS('SAGE IMPORT'!E:E,'SAGE IMPORT'!A:A,'SLAB-ROWS'!G1703,'SAGE IMPORT'!B:B,'SLAB-ROWS'!H1703,'SAGE IMPORT'!C:C,'SLAB-ROWS'!A1703)</f>
        <v>0</v>
      </c>
      <c r="N1703" s="199" t="s">
        <v>391</v>
      </c>
    </row>
    <row r="1704" spans="1:14" x14ac:dyDescent="0.2">
      <c r="A1704" s="183" t="s">
        <v>111</v>
      </c>
      <c r="B1704" s="184" t="s">
        <v>112</v>
      </c>
      <c r="C1704" s="184"/>
      <c r="D1704" s="185" t="str">
        <f t="shared" si="152"/>
        <v>****</v>
      </c>
      <c r="E1704" s="185">
        <f t="shared" si="153"/>
        <v>0</v>
      </c>
      <c r="F1704" s="185"/>
      <c r="G1704" s="185">
        <f t="shared" si="154"/>
        <v>0</v>
      </c>
      <c r="H1704" s="186">
        <f t="shared" si="155"/>
        <v>0</v>
      </c>
      <c r="I1704" s="197">
        <f>SUMIFS('SAGE IMPORT'!Y:Y,'SAGE IMPORT'!A:A,'SLAB-ROWS'!G1704,'SAGE IMPORT'!B:B,'SLAB-ROWS'!H1704,'SAGE IMPORT'!C:C,'SLAB-ROWS'!A1704)</f>
        <v>0</v>
      </c>
      <c r="J1704" s="198">
        <f>SUMIFS('SAGE IMPORT'!K:K,'SAGE IMPORT'!A:A,'SLAB-ROWS'!G1704,'SAGE IMPORT'!B:B,'SLAB-ROWS'!H1704,'SAGE IMPORT'!C:C,'SLAB-ROWS'!A1704)</f>
        <v>0</v>
      </c>
      <c r="K1704" s="199">
        <f>SUMIFS('SAGE IMPORT'!Q:Q,'SAGE IMPORT'!A:A,'SLAB-ROWS'!G1704,'SAGE IMPORT'!B:B,'SLAB-ROWS'!H1704,'SAGE IMPORT'!C:C,'SLAB-ROWS'!A1704)</f>
        <v>0</v>
      </c>
      <c r="L1704" s="199" t="s">
        <v>393</v>
      </c>
      <c r="M1704" s="205">
        <f>SUMIFS('SAGE IMPORT'!E:E,'SAGE IMPORT'!A:A,'SLAB-ROWS'!G1704,'SAGE IMPORT'!B:B,'SLAB-ROWS'!H1704,'SAGE IMPORT'!C:C,'SLAB-ROWS'!A1704)</f>
        <v>0</v>
      </c>
      <c r="N1704" s="199" t="s">
        <v>393</v>
      </c>
    </row>
    <row r="1705" spans="1:14" x14ac:dyDescent="0.2">
      <c r="A1705" s="183" t="s">
        <v>29</v>
      </c>
      <c r="B1705" s="184" t="s">
        <v>30</v>
      </c>
      <c r="C1705" s="184"/>
      <c r="D1705" s="185" t="str">
        <f t="shared" si="152"/>
        <v>****</v>
      </c>
      <c r="E1705" s="185">
        <f t="shared" si="153"/>
        <v>0</v>
      </c>
      <c r="F1705" s="185"/>
      <c r="G1705" s="185">
        <f t="shared" si="154"/>
        <v>0</v>
      </c>
      <c r="H1705" s="186">
        <f t="shared" si="155"/>
        <v>0</v>
      </c>
      <c r="I1705" s="197">
        <f>SUMIFS('SAGE IMPORT'!Y:Y,'SAGE IMPORT'!A:A,'SLAB-ROWS'!G1705,'SAGE IMPORT'!B:B,'SLAB-ROWS'!H1705,'SAGE IMPORT'!C:C,'SLAB-ROWS'!A1705)</f>
        <v>0</v>
      </c>
      <c r="J1705" s="198">
        <f>SUMIFS('SAGE IMPORT'!K:K,'SAGE IMPORT'!A:A,'SLAB-ROWS'!G1705,'SAGE IMPORT'!B:B,'SLAB-ROWS'!H1705,'SAGE IMPORT'!C:C,'SLAB-ROWS'!A1705)</f>
        <v>0</v>
      </c>
      <c r="K1705" s="199">
        <f>SUMIFS('SAGE IMPORT'!Q:Q,'SAGE IMPORT'!A:A,'SLAB-ROWS'!G1705,'SAGE IMPORT'!B:B,'SLAB-ROWS'!H1705,'SAGE IMPORT'!C:C,'SLAB-ROWS'!A1705)</f>
        <v>0</v>
      </c>
      <c r="L1705" s="199" t="s">
        <v>391</v>
      </c>
      <c r="M1705" s="205">
        <f>SUMIFS('SAGE IMPORT'!E:E,'SAGE IMPORT'!A:A,'SLAB-ROWS'!G1705,'SAGE IMPORT'!B:B,'SLAB-ROWS'!H1705,'SAGE IMPORT'!C:C,'SLAB-ROWS'!A1705)</f>
        <v>0</v>
      </c>
      <c r="N1705" s="199" t="s">
        <v>391</v>
      </c>
    </row>
    <row r="1706" spans="1:14" x14ac:dyDescent="0.2">
      <c r="A1706" s="183" t="s">
        <v>31</v>
      </c>
      <c r="B1706" s="184" t="s">
        <v>61</v>
      </c>
      <c r="C1706" s="184"/>
      <c r="D1706" s="185" t="str">
        <f t="shared" si="152"/>
        <v>****</v>
      </c>
      <c r="E1706" s="185">
        <f t="shared" si="153"/>
        <v>0</v>
      </c>
      <c r="F1706" s="185"/>
      <c r="G1706" s="185">
        <f t="shared" si="154"/>
        <v>0</v>
      </c>
      <c r="H1706" s="186">
        <f t="shared" si="155"/>
        <v>0</v>
      </c>
      <c r="I1706" s="197">
        <f>SUMIFS('SAGE IMPORT'!Y:Y,'SAGE IMPORT'!A:A,'SLAB-ROWS'!G1706,'SAGE IMPORT'!B:B,'SLAB-ROWS'!H1706,'SAGE IMPORT'!C:C,'SLAB-ROWS'!A1706)</f>
        <v>0</v>
      </c>
      <c r="J1706" s="198">
        <f>SUMIFS('SAGE IMPORT'!K:K,'SAGE IMPORT'!A:A,'SLAB-ROWS'!G1706,'SAGE IMPORT'!B:B,'SLAB-ROWS'!H1706,'SAGE IMPORT'!C:C,'SLAB-ROWS'!A1706)</f>
        <v>0</v>
      </c>
      <c r="K1706" s="199">
        <f>SUMIFS('SAGE IMPORT'!Q:Q,'SAGE IMPORT'!A:A,'SLAB-ROWS'!G1706,'SAGE IMPORT'!B:B,'SLAB-ROWS'!H1706,'SAGE IMPORT'!C:C,'SLAB-ROWS'!A1706)</f>
        <v>0</v>
      </c>
      <c r="L1706" s="199" t="s">
        <v>354</v>
      </c>
      <c r="M1706" s="205">
        <f>SUMIFS('SAGE IMPORT'!E:E,'SAGE IMPORT'!A:A,'SLAB-ROWS'!G1706,'SAGE IMPORT'!B:B,'SLAB-ROWS'!H1706,'SAGE IMPORT'!C:C,'SLAB-ROWS'!A1706)</f>
        <v>0</v>
      </c>
      <c r="N1706" s="199" t="s">
        <v>354</v>
      </c>
    </row>
    <row r="1707" spans="1:14" x14ac:dyDescent="0.2">
      <c r="A1707" s="183" t="s">
        <v>34</v>
      </c>
      <c r="B1707" s="184" t="s">
        <v>35</v>
      </c>
      <c r="C1707" s="184"/>
      <c r="D1707" s="185" t="str">
        <f t="shared" si="152"/>
        <v>****</v>
      </c>
      <c r="E1707" s="185">
        <f t="shared" si="153"/>
        <v>0</v>
      </c>
      <c r="F1707" s="185"/>
      <c r="G1707" s="185">
        <f t="shared" si="154"/>
        <v>0</v>
      </c>
      <c r="H1707" s="186">
        <f t="shared" si="155"/>
        <v>0</v>
      </c>
      <c r="I1707" s="197">
        <f>SUMIFS('SAGE IMPORT'!Y:Y,'SAGE IMPORT'!A:A,'SLAB-ROWS'!G1707,'SAGE IMPORT'!B:B,'SLAB-ROWS'!H1707,'SAGE IMPORT'!C:C,'SLAB-ROWS'!A1707)</f>
        <v>0</v>
      </c>
      <c r="J1707" s="198">
        <f>SUMIFS('SAGE IMPORT'!K:K,'SAGE IMPORT'!A:A,'SLAB-ROWS'!G1707,'SAGE IMPORT'!B:B,'SLAB-ROWS'!H1707,'SAGE IMPORT'!C:C,'SLAB-ROWS'!A1707)</f>
        <v>0</v>
      </c>
      <c r="K1707" s="199">
        <f>SUMIFS('SAGE IMPORT'!Q:Q,'SAGE IMPORT'!A:A,'SLAB-ROWS'!G1707,'SAGE IMPORT'!B:B,'SLAB-ROWS'!H1707,'SAGE IMPORT'!C:C,'SLAB-ROWS'!A1707)</f>
        <v>0</v>
      </c>
      <c r="L1707" s="199" t="s">
        <v>354</v>
      </c>
      <c r="M1707" s="205">
        <f>SUMIFS('SAGE IMPORT'!E:E,'SAGE IMPORT'!A:A,'SLAB-ROWS'!G1707,'SAGE IMPORT'!B:B,'SLAB-ROWS'!H1707,'SAGE IMPORT'!C:C,'SLAB-ROWS'!A1707)</f>
        <v>0</v>
      </c>
      <c r="N1707" s="199" t="s">
        <v>354</v>
      </c>
    </row>
    <row r="1708" spans="1:14" x14ac:dyDescent="0.2">
      <c r="A1708" s="183" t="s">
        <v>36</v>
      </c>
      <c r="B1708" s="184" t="s">
        <v>113</v>
      </c>
      <c r="C1708" s="184"/>
      <c r="D1708" s="185" t="str">
        <f t="shared" si="152"/>
        <v>****</v>
      </c>
      <c r="E1708" s="185">
        <f t="shared" si="153"/>
        <v>0</v>
      </c>
      <c r="F1708" s="185"/>
      <c r="G1708" s="185">
        <f t="shared" si="154"/>
        <v>0</v>
      </c>
      <c r="H1708" s="186">
        <f t="shared" si="155"/>
        <v>0</v>
      </c>
      <c r="I1708" s="197">
        <f>SUMIFS('SAGE IMPORT'!Y:Y,'SAGE IMPORT'!A:A,'SLAB-ROWS'!G1708,'SAGE IMPORT'!B:B,'SLAB-ROWS'!H1708,'SAGE IMPORT'!C:C,'SLAB-ROWS'!A1708)</f>
        <v>0</v>
      </c>
      <c r="J1708" s="198">
        <f>SUMIFS('SAGE IMPORT'!K:K,'SAGE IMPORT'!A:A,'SLAB-ROWS'!G1708,'SAGE IMPORT'!B:B,'SLAB-ROWS'!H1708,'SAGE IMPORT'!C:C,'SLAB-ROWS'!A1708)</f>
        <v>0</v>
      </c>
      <c r="K1708" s="199">
        <f>SUMIFS('SAGE IMPORT'!Q:Q,'SAGE IMPORT'!A:A,'SLAB-ROWS'!G1708,'SAGE IMPORT'!B:B,'SLAB-ROWS'!H1708,'SAGE IMPORT'!C:C,'SLAB-ROWS'!A1708)</f>
        <v>0</v>
      </c>
      <c r="L1708" s="199" t="s">
        <v>393</v>
      </c>
      <c r="M1708" s="205">
        <f>SUMIFS('SAGE IMPORT'!E:E,'SAGE IMPORT'!A:A,'SLAB-ROWS'!G1708,'SAGE IMPORT'!B:B,'SLAB-ROWS'!H1708,'SAGE IMPORT'!C:C,'SLAB-ROWS'!A1708)</f>
        <v>0</v>
      </c>
      <c r="N1708" s="199" t="s">
        <v>393</v>
      </c>
    </row>
    <row r="1709" spans="1:14" x14ac:dyDescent="0.2">
      <c r="A1709" s="183" t="s">
        <v>57</v>
      </c>
      <c r="B1709" s="184" t="s">
        <v>71</v>
      </c>
      <c r="C1709" s="184"/>
      <c r="D1709" s="185" t="str">
        <f t="shared" si="152"/>
        <v>****</v>
      </c>
      <c r="E1709" s="185">
        <f t="shared" si="153"/>
        <v>0</v>
      </c>
      <c r="F1709" s="185"/>
      <c r="G1709" s="185">
        <f t="shared" si="154"/>
        <v>0</v>
      </c>
      <c r="H1709" s="186">
        <f t="shared" si="155"/>
        <v>0</v>
      </c>
      <c r="I1709" s="197">
        <f>SUMIFS('SAGE IMPORT'!Y:Y,'SAGE IMPORT'!A:A,'SLAB-ROWS'!G1709,'SAGE IMPORT'!B:B,'SLAB-ROWS'!H1709,'SAGE IMPORT'!C:C,'SLAB-ROWS'!A1709)</f>
        <v>0</v>
      </c>
      <c r="J1709" s="198">
        <f>SUMIFS('SAGE IMPORT'!K:K,'SAGE IMPORT'!A:A,'SLAB-ROWS'!G1709,'SAGE IMPORT'!B:B,'SLAB-ROWS'!H1709,'SAGE IMPORT'!C:C,'SLAB-ROWS'!A1709)</f>
        <v>0</v>
      </c>
      <c r="K1709" s="199">
        <f>SUMIFS('SAGE IMPORT'!Q:Q,'SAGE IMPORT'!A:A,'SLAB-ROWS'!G1709,'SAGE IMPORT'!B:B,'SLAB-ROWS'!H1709,'SAGE IMPORT'!C:C,'SLAB-ROWS'!A1709)</f>
        <v>0</v>
      </c>
      <c r="L1709" s="199" t="s">
        <v>397</v>
      </c>
      <c r="M1709" s="205">
        <f>SUMIFS('SAGE IMPORT'!E:E,'SAGE IMPORT'!A:A,'SLAB-ROWS'!G1709,'SAGE IMPORT'!B:B,'SLAB-ROWS'!H1709,'SAGE IMPORT'!C:C,'SLAB-ROWS'!A1709)</f>
        <v>0</v>
      </c>
      <c r="N1709" s="199" t="s">
        <v>397</v>
      </c>
    </row>
    <row r="1710" spans="1:14" x14ac:dyDescent="0.2">
      <c r="A1710" s="183" t="s">
        <v>32</v>
      </c>
      <c r="B1710" s="184" t="s">
        <v>62</v>
      </c>
      <c r="C1710" s="184"/>
      <c r="D1710" s="185" t="str">
        <f t="shared" si="152"/>
        <v>****</v>
      </c>
      <c r="E1710" s="185">
        <f t="shared" si="153"/>
        <v>0</v>
      </c>
      <c r="F1710" s="185"/>
      <c r="G1710" s="185">
        <f t="shared" si="154"/>
        <v>0</v>
      </c>
      <c r="H1710" s="186">
        <f t="shared" si="155"/>
        <v>0</v>
      </c>
      <c r="I1710" s="197">
        <f>SUMIFS('SAGE IMPORT'!Y:Y,'SAGE IMPORT'!A:A,'SLAB-ROWS'!G1710,'SAGE IMPORT'!B:B,'SLAB-ROWS'!H1710,'SAGE IMPORT'!C:C,'SLAB-ROWS'!A1710)</f>
        <v>0</v>
      </c>
      <c r="J1710" s="198">
        <f>SUMIFS('SAGE IMPORT'!K:K,'SAGE IMPORT'!A:A,'SLAB-ROWS'!G1710,'SAGE IMPORT'!B:B,'SLAB-ROWS'!H1710,'SAGE IMPORT'!C:C,'SLAB-ROWS'!A1710)</f>
        <v>0</v>
      </c>
      <c r="K1710" s="199">
        <f>SUMIFS('SAGE IMPORT'!Q:Q,'SAGE IMPORT'!A:A,'SLAB-ROWS'!G1710,'SAGE IMPORT'!B:B,'SLAB-ROWS'!H1710,'SAGE IMPORT'!C:C,'SLAB-ROWS'!A1710)</f>
        <v>0</v>
      </c>
      <c r="L1710" s="199" t="s">
        <v>397</v>
      </c>
      <c r="M1710" s="205">
        <f>SUMIFS('SAGE IMPORT'!E:E,'SAGE IMPORT'!A:A,'SLAB-ROWS'!G1710,'SAGE IMPORT'!B:B,'SLAB-ROWS'!H1710,'SAGE IMPORT'!C:C,'SLAB-ROWS'!A1710)</f>
        <v>0</v>
      </c>
      <c r="N1710" s="199" t="s">
        <v>397</v>
      </c>
    </row>
    <row r="1711" spans="1:14" x14ac:dyDescent="0.2">
      <c r="A1711" s="183" t="s">
        <v>33</v>
      </c>
      <c r="B1711" s="184" t="s">
        <v>63</v>
      </c>
      <c r="C1711" s="184"/>
      <c r="D1711" s="185" t="str">
        <f t="shared" si="152"/>
        <v>****</v>
      </c>
      <c r="E1711" s="185">
        <f t="shared" si="153"/>
        <v>0</v>
      </c>
      <c r="F1711" s="185"/>
      <c r="G1711" s="185">
        <f t="shared" si="154"/>
        <v>0</v>
      </c>
      <c r="H1711" s="186">
        <f t="shared" si="155"/>
        <v>0</v>
      </c>
      <c r="I1711" s="197">
        <f>SUMIFS('SAGE IMPORT'!Y:Y,'SAGE IMPORT'!A:A,'SLAB-ROWS'!G1711,'SAGE IMPORT'!B:B,'SLAB-ROWS'!H1711,'SAGE IMPORT'!C:C,'SLAB-ROWS'!A1711)</f>
        <v>0</v>
      </c>
      <c r="J1711" s="198">
        <f>SUMIFS('SAGE IMPORT'!K:K,'SAGE IMPORT'!A:A,'SLAB-ROWS'!G1711,'SAGE IMPORT'!B:B,'SLAB-ROWS'!H1711,'SAGE IMPORT'!C:C,'SLAB-ROWS'!A1711)</f>
        <v>0</v>
      </c>
      <c r="K1711" s="199">
        <f>SUMIFS('SAGE IMPORT'!Q:Q,'SAGE IMPORT'!A:A,'SLAB-ROWS'!G1711,'SAGE IMPORT'!B:B,'SLAB-ROWS'!H1711,'SAGE IMPORT'!C:C,'SLAB-ROWS'!A1711)</f>
        <v>0</v>
      </c>
      <c r="L1711" s="199" t="s">
        <v>397</v>
      </c>
      <c r="M1711" s="205">
        <f>SUMIFS('SAGE IMPORT'!E:E,'SAGE IMPORT'!A:A,'SLAB-ROWS'!G1711,'SAGE IMPORT'!B:B,'SLAB-ROWS'!H1711,'SAGE IMPORT'!C:C,'SLAB-ROWS'!A1711)</f>
        <v>0</v>
      </c>
      <c r="N1711" s="199" t="s">
        <v>397</v>
      </c>
    </row>
    <row r="1712" spans="1:14" x14ac:dyDescent="0.2">
      <c r="A1712" s="183" t="s">
        <v>73</v>
      </c>
      <c r="B1712" s="184" t="s">
        <v>72</v>
      </c>
      <c r="C1712" s="184"/>
      <c r="D1712" s="185" t="str">
        <f t="shared" si="152"/>
        <v>****</v>
      </c>
      <c r="E1712" s="185">
        <f t="shared" si="153"/>
        <v>0</v>
      </c>
      <c r="F1712" s="185"/>
      <c r="G1712" s="185">
        <f t="shared" si="154"/>
        <v>0</v>
      </c>
      <c r="H1712" s="186">
        <f t="shared" si="155"/>
        <v>0</v>
      </c>
      <c r="I1712" s="197">
        <f>SUMIFS('SAGE IMPORT'!Y:Y,'SAGE IMPORT'!A:A,'SLAB-ROWS'!G1712,'SAGE IMPORT'!B:B,'SLAB-ROWS'!H1712,'SAGE IMPORT'!C:C,'SLAB-ROWS'!A1712)</f>
        <v>0</v>
      </c>
      <c r="J1712" s="198">
        <f>SUMIFS('SAGE IMPORT'!K:K,'SAGE IMPORT'!A:A,'SLAB-ROWS'!G1712,'SAGE IMPORT'!B:B,'SLAB-ROWS'!H1712,'SAGE IMPORT'!C:C,'SLAB-ROWS'!A1712)</f>
        <v>0</v>
      </c>
      <c r="K1712" s="199">
        <f>SUMIFS('SAGE IMPORT'!Q:Q,'SAGE IMPORT'!A:A,'SLAB-ROWS'!G1712,'SAGE IMPORT'!B:B,'SLAB-ROWS'!H1712,'SAGE IMPORT'!C:C,'SLAB-ROWS'!A1712)</f>
        <v>0</v>
      </c>
      <c r="L1712" s="199" t="s">
        <v>397</v>
      </c>
      <c r="M1712" s="205">
        <f>SUMIFS('SAGE IMPORT'!E:E,'SAGE IMPORT'!A:A,'SLAB-ROWS'!G1712,'SAGE IMPORT'!B:B,'SLAB-ROWS'!H1712,'SAGE IMPORT'!C:C,'SLAB-ROWS'!A1712)</f>
        <v>0</v>
      </c>
      <c r="N1712" s="199" t="s">
        <v>397</v>
      </c>
    </row>
    <row r="1713" spans="1:14" x14ac:dyDescent="0.2">
      <c r="A1713" s="183" t="s">
        <v>114</v>
      </c>
      <c r="B1713" s="184" t="s">
        <v>115</v>
      </c>
      <c r="C1713" s="184"/>
      <c r="D1713" s="185" t="str">
        <f t="shared" si="152"/>
        <v>****</v>
      </c>
      <c r="E1713" s="185">
        <f t="shared" si="153"/>
        <v>0</v>
      </c>
      <c r="F1713" s="185"/>
      <c r="G1713" s="185">
        <f t="shared" si="154"/>
        <v>0</v>
      </c>
      <c r="H1713" s="186">
        <f t="shared" si="155"/>
        <v>0</v>
      </c>
      <c r="I1713" s="197">
        <f>SUMIFS('SAGE IMPORT'!Y:Y,'SAGE IMPORT'!A:A,'SLAB-ROWS'!G1713,'SAGE IMPORT'!B:B,'SLAB-ROWS'!H1713,'SAGE IMPORT'!C:C,'SLAB-ROWS'!A1713)</f>
        <v>0</v>
      </c>
      <c r="J1713" s="198">
        <f>SUMIFS('SAGE IMPORT'!K:K,'SAGE IMPORT'!A:A,'SLAB-ROWS'!G1713,'SAGE IMPORT'!B:B,'SLAB-ROWS'!H1713,'SAGE IMPORT'!C:C,'SLAB-ROWS'!A1713)</f>
        <v>0</v>
      </c>
      <c r="K1713" s="199">
        <f>SUMIFS('SAGE IMPORT'!Q:Q,'SAGE IMPORT'!A:A,'SLAB-ROWS'!G1713,'SAGE IMPORT'!B:B,'SLAB-ROWS'!H1713,'SAGE IMPORT'!C:C,'SLAB-ROWS'!A1713)</f>
        <v>0</v>
      </c>
      <c r="L1713" s="199" t="s">
        <v>397</v>
      </c>
      <c r="M1713" s="205">
        <f>SUMIFS('SAGE IMPORT'!E:E,'SAGE IMPORT'!A:A,'SLAB-ROWS'!G1713,'SAGE IMPORT'!B:B,'SLAB-ROWS'!H1713,'SAGE IMPORT'!C:C,'SLAB-ROWS'!A1713)</f>
        <v>0</v>
      </c>
      <c r="N1713" s="199" t="s">
        <v>397</v>
      </c>
    </row>
    <row r="1714" spans="1:14" x14ac:dyDescent="0.2">
      <c r="A1714" s="183" t="s">
        <v>37</v>
      </c>
      <c r="B1714" s="184" t="s">
        <v>64</v>
      </c>
      <c r="C1714" s="184"/>
      <c r="D1714" s="185" t="str">
        <f t="shared" si="152"/>
        <v>****</v>
      </c>
      <c r="E1714" s="185">
        <f t="shared" si="153"/>
        <v>0</v>
      </c>
      <c r="F1714" s="185"/>
      <c r="G1714" s="185">
        <f t="shared" si="154"/>
        <v>0</v>
      </c>
      <c r="H1714" s="186">
        <f t="shared" si="155"/>
        <v>0</v>
      </c>
      <c r="I1714" s="197">
        <f>SUMIFS('SAGE IMPORT'!Y:Y,'SAGE IMPORT'!A:A,'SLAB-ROWS'!G1714,'SAGE IMPORT'!B:B,'SLAB-ROWS'!H1714,'SAGE IMPORT'!C:C,'SLAB-ROWS'!A1714)</f>
        <v>0</v>
      </c>
      <c r="J1714" s="198">
        <f>SUMIFS('SAGE IMPORT'!K:K,'SAGE IMPORT'!A:A,'SLAB-ROWS'!G1714,'SAGE IMPORT'!B:B,'SLAB-ROWS'!H1714,'SAGE IMPORT'!C:C,'SLAB-ROWS'!A1714)</f>
        <v>0</v>
      </c>
      <c r="K1714" s="199">
        <f>SUMIFS('SAGE IMPORT'!Q:Q,'SAGE IMPORT'!A:A,'SLAB-ROWS'!G1714,'SAGE IMPORT'!B:B,'SLAB-ROWS'!H1714,'SAGE IMPORT'!C:C,'SLAB-ROWS'!A1714)</f>
        <v>0</v>
      </c>
      <c r="L1714" s="199" t="s">
        <v>393</v>
      </c>
      <c r="M1714" s="205">
        <f>SUMIFS('SAGE IMPORT'!E:E,'SAGE IMPORT'!A:A,'SLAB-ROWS'!G1714,'SAGE IMPORT'!B:B,'SLAB-ROWS'!H1714,'SAGE IMPORT'!C:C,'SLAB-ROWS'!A1714)</f>
        <v>0</v>
      </c>
      <c r="N1714" s="199" t="s">
        <v>393</v>
      </c>
    </row>
    <row r="1715" spans="1:14" x14ac:dyDescent="0.2">
      <c r="A1715" s="183" t="s">
        <v>38</v>
      </c>
      <c r="B1715" s="184" t="s">
        <v>116</v>
      </c>
      <c r="C1715" s="184"/>
      <c r="D1715" s="185" t="str">
        <f t="shared" si="152"/>
        <v>****</v>
      </c>
      <c r="E1715" s="185">
        <f t="shared" si="153"/>
        <v>0</v>
      </c>
      <c r="F1715" s="185"/>
      <c r="G1715" s="185">
        <f t="shared" si="154"/>
        <v>0</v>
      </c>
      <c r="H1715" s="186">
        <f t="shared" si="155"/>
        <v>0</v>
      </c>
      <c r="I1715" s="197">
        <f>SUMIFS('SAGE IMPORT'!Y:Y,'SAGE IMPORT'!A:A,'SLAB-ROWS'!G1715,'SAGE IMPORT'!B:B,'SLAB-ROWS'!H1715,'SAGE IMPORT'!C:C,'SLAB-ROWS'!A1715)</f>
        <v>0</v>
      </c>
      <c r="J1715" s="198">
        <f>SUMIFS('SAGE IMPORT'!K:K,'SAGE IMPORT'!A:A,'SLAB-ROWS'!G1715,'SAGE IMPORT'!B:B,'SLAB-ROWS'!H1715,'SAGE IMPORT'!C:C,'SLAB-ROWS'!A1715)</f>
        <v>0</v>
      </c>
      <c r="K1715" s="199">
        <f>SUMIFS('SAGE IMPORT'!Q:Q,'SAGE IMPORT'!A:A,'SLAB-ROWS'!G1715,'SAGE IMPORT'!B:B,'SLAB-ROWS'!H1715,'SAGE IMPORT'!C:C,'SLAB-ROWS'!A1715)</f>
        <v>0</v>
      </c>
      <c r="L1715" s="199" t="s">
        <v>393</v>
      </c>
      <c r="M1715" s="205">
        <f>SUMIFS('SAGE IMPORT'!E:E,'SAGE IMPORT'!A:A,'SLAB-ROWS'!G1715,'SAGE IMPORT'!B:B,'SLAB-ROWS'!H1715,'SAGE IMPORT'!C:C,'SLAB-ROWS'!A1715)</f>
        <v>0</v>
      </c>
      <c r="N1715" s="199" t="s">
        <v>393</v>
      </c>
    </row>
    <row r="1716" spans="1:14" x14ac:dyDescent="0.2">
      <c r="A1716" s="183" t="s">
        <v>117</v>
      </c>
      <c r="B1716" s="184" t="s">
        <v>118</v>
      </c>
      <c r="C1716" s="184"/>
      <c r="D1716" s="185" t="str">
        <f t="shared" si="152"/>
        <v>****</v>
      </c>
      <c r="E1716" s="185">
        <f t="shared" si="153"/>
        <v>0</v>
      </c>
      <c r="F1716" s="185"/>
      <c r="G1716" s="185">
        <f t="shared" si="154"/>
        <v>0</v>
      </c>
      <c r="H1716" s="186">
        <f t="shared" si="155"/>
        <v>0</v>
      </c>
      <c r="I1716" s="197">
        <f>SUMIFS('SAGE IMPORT'!Y:Y,'SAGE IMPORT'!A:A,'SLAB-ROWS'!G1716,'SAGE IMPORT'!B:B,'SLAB-ROWS'!H1716,'SAGE IMPORT'!C:C,'SLAB-ROWS'!A1716)</f>
        <v>0</v>
      </c>
      <c r="J1716" s="198">
        <f>SUMIFS('SAGE IMPORT'!K:K,'SAGE IMPORT'!A:A,'SLAB-ROWS'!G1716,'SAGE IMPORT'!B:B,'SLAB-ROWS'!H1716,'SAGE IMPORT'!C:C,'SLAB-ROWS'!A1716)</f>
        <v>0</v>
      </c>
      <c r="K1716" s="199">
        <f>SUMIFS('SAGE IMPORT'!Q:Q,'SAGE IMPORT'!A:A,'SLAB-ROWS'!G1716,'SAGE IMPORT'!B:B,'SLAB-ROWS'!H1716,'SAGE IMPORT'!C:C,'SLAB-ROWS'!A1716)</f>
        <v>0</v>
      </c>
      <c r="L1716" s="199" t="s">
        <v>393</v>
      </c>
      <c r="M1716" s="205">
        <f>SUMIFS('SAGE IMPORT'!E:E,'SAGE IMPORT'!A:A,'SLAB-ROWS'!G1716,'SAGE IMPORT'!B:B,'SLAB-ROWS'!H1716,'SAGE IMPORT'!C:C,'SLAB-ROWS'!A1716)</f>
        <v>0</v>
      </c>
      <c r="N1716" s="199" t="s">
        <v>393</v>
      </c>
    </row>
    <row r="1717" spans="1:14" x14ac:dyDescent="0.2">
      <c r="A1717" s="183" t="s">
        <v>119</v>
      </c>
      <c r="B1717" s="184" t="s">
        <v>120</v>
      </c>
      <c r="C1717" s="184"/>
      <c r="D1717" s="185" t="str">
        <f t="shared" si="152"/>
        <v>****</v>
      </c>
      <c r="E1717" s="185">
        <f t="shared" si="153"/>
        <v>0</v>
      </c>
      <c r="F1717" s="185"/>
      <c r="G1717" s="185">
        <f t="shared" si="154"/>
        <v>0</v>
      </c>
      <c r="H1717" s="186">
        <f t="shared" si="155"/>
        <v>0</v>
      </c>
      <c r="I1717" s="197">
        <f>SUMIFS('SAGE IMPORT'!Y:Y,'SAGE IMPORT'!A:A,'SLAB-ROWS'!G1717,'SAGE IMPORT'!B:B,'SLAB-ROWS'!H1717,'SAGE IMPORT'!C:C,'SLAB-ROWS'!A1717)</f>
        <v>0</v>
      </c>
      <c r="J1717" s="198">
        <f>SUMIFS('SAGE IMPORT'!K:K,'SAGE IMPORT'!A:A,'SLAB-ROWS'!G1717,'SAGE IMPORT'!B:B,'SLAB-ROWS'!H1717,'SAGE IMPORT'!C:C,'SLAB-ROWS'!A1717)</f>
        <v>0</v>
      </c>
      <c r="K1717" s="199">
        <f>SUMIFS('SAGE IMPORT'!Q:Q,'SAGE IMPORT'!A:A,'SLAB-ROWS'!G1717,'SAGE IMPORT'!B:B,'SLAB-ROWS'!H1717,'SAGE IMPORT'!C:C,'SLAB-ROWS'!A1717)</f>
        <v>0</v>
      </c>
      <c r="L1717" s="199" t="s">
        <v>393</v>
      </c>
      <c r="M1717" s="205">
        <f>SUMIFS('SAGE IMPORT'!E:E,'SAGE IMPORT'!A:A,'SLAB-ROWS'!G1717,'SAGE IMPORT'!B:B,'SLAB-ROWS'!H1717,'SAGE IMPORT'!C:C,'SLAB-ROWS'!A1717)</f>
        <v>0</v>
      </c>
      <c r="N1717" s="199" t="s">
        <v>393</v>
      </c>
    </row>
    <row r="1718" spans="1:14" x14ac:dyDescent="0.2">
      <c r="A1718" s="183"/>
      <c r="B1718" s="184"/>
      <c r="C1718" s="184"/>
      <c r="D1718" s="185" t="str">
        <f t="shared" si="152"/>
        <v>****</v>
      </c>
      <c r="E1718" s="185">
        <f t="shared" si="153"/>
        <v>0</v>
      </c>
      <c r="F1718" s="185"/>
      <c r="G1718" s="185">
        <f t="shared" si="154"/>
        <v>0</v>
      </c>
      <c r="H1718" s="186">
        <f t="shared" si="155"/>
        <v>0</v>
      </c>
      <c r="I1718" s="197">
        <f>SUMIFS('SAGE IMPORT'!Y:Y,'SAGE IMPORT'!A:A,'SLAB-ROWS'!G1718,'SAGE IMPORT'!B:B,'SLAB-ROWS'!H1718,'SAGE IMPORT'!C:C,'SLAB-ROWS'!A1718)</f>
        <v>0</v>
      </c>
      <c r="J1718" s="198">
        <f>SUMIFS('SAGE IMPORT'!K:K,'SAGE IMPORT'!A:A,'SLAB-ROWS'!G1718,'SAGE IMPORT'!B:B,'SLAB-ROWS'!H1718,'SAGE IMPORT'!C:C,'SLAB-ROWS'!A1718)</f>
        <v>0</v>
      </c>
      <c r="K1718" s="199">
        <f>SUMIFS('SAGE IMPORT'!Q:Q,'SAGE IMPORT'!A:A,'SLAB-ROWS'!G1718,'SAGE IMPORT'!B:B,'SLAB-ROWS'!H1718,'SAGE IMPORT'!C:C,'SLAB-ROWS'!A1718)</f>
        <v>0</v>
      </c>
      <c r="L1718" s="199"/>
      <c r="M1718" s="205">
        <f>SUMIFS('SAGE IMPORT'!E:E,'SAGE IMPORT'!A:A,'SLAB-ROWS'!G1718,'SAGE IMPORT'!B:B,'SLAB-ROWS'!H1718,'SAGE IMPORT'!C:C,'SLAB-ROWS'!A1718)</f>
        <v>0</v>
      </c>
      <c r="N1718" s="199"/>
    </row>
    <row r="1719" spans="1:14" x14ac:dyDescent="0.2">
      <c r="A1719" s="183" t="s">
        <v>124</v>
      </c>
      <c r="B1719" s="184" t="s">
        <v>125</v>
      </c>
      <c r="C1719" s="184"/>
      <c r="D1719" s="185" t="str">
        <f t="shared" si="152"/>
        <v>****</v>
      </c>
      <c r="E1719" s="185">
        <f t="shared" si="153"/>
        <v>0</v>
      </c>
      <c r="F1719" s="185"/>
      <c r="G1719" s="185">
        <f t="shared" si="154"/>
        <v>0</v>
      </c>
      <c r="H1719" s="186">
        <f t="shared" si="155"/>
        <v>0</v>
      </c>
      <c r="I1719" s="197">
        <f>SUMIFS('SAGE IMPORT'!Y:Y,'SAGE IMPORT'!A:A,'SLAB-ROWS'!G1719,'SAGE IMPORT'!B:B,'SLAB-ROWS'!H1719,'SAGE IMPORT'!C:C,'SLAB-ROWS'!A1719)</f>
        <v>0</v>
      </c>
      <c r="J1719" s="198">
        <f>SUMIFS('SAGE IMPORT'!K:K,'SAGE IMPORT'!A:A,'SLAB-ROWS'!G1719,'SAGE IMPORT'!B:B,'SLAB-ROWS'!H1719,'SAGE IMPORT'!C:C,'SLAB-ROWS'!A1719)</f>
        <v>0</v>
      </c>
      <c r="K1719" s="199">
        <f>SUMIFS('SAGE IMPORT'!Q:Q,'SAGE IMPORT'!A:A,'SLAB-ROWS'!G1719,'SAGE IMPORT'!B:B,'SLAB-ROWS'!H1719,'SAGE IMPORT'!C:C,'SLAB-ROWS'!A1719)</f>
        <v>0</v>
      </c>
      <c r="L1719" s="199" t="s">
        <v>354</v>
      </c>
      <c r="M1719" s="205">
        <f>SUMIFS('SAGE IMPORT'!E:E,'SAGE IMPORT'!A:A,'SLAB-ROWS'!G1719,'SAGE IMPORT'!B:B,'SLAB-ROWS'!H1719,'SAGE IMPORT'!C:C,'SLAB-ROWS'!A1719)</f>
        <v>0</v>
      </c>
      <c r="N1719" s="199" t="s">
        <v>354</v>
      </c>
    </row>
    <row r="1720" spans="1:14" x14ac:dyDescent="0.2">
      <c r="A1720" s="183" t="s">
        <v>121</v>
      </c>
      <c r="B1720" s="184" t="s">
        <v>126</v>
      </c>
      <c r="C1720" s="184"/>
      <c r="D1720" s="185" t="str">
        <f t="shared" si="152"/>
        <v>****</v>
      </c>
      <c r="E1720" s="185">
        <f t="shared" si="153"/>
        <v>0</v>
      </c>
      <c r="F1720" s="185"/>
      <c r="G1720" s="185">
        <f t="shared" si="154"/>
        <v>0</v>
      </c>
      <c r="H1720" s="186">
        <f t="shared" si="155"/>
        <v>0</v>
      </c>
      <c r="I1720" s="197">
        <f>SUMIFS('SAGE IMPORT'!Y:Y,'SAGE IMPORT'!A:A,'SLAB-ROWS'!G1720,'SAGE IMPORT'!B:B,'SLAB-ROWS'!H1720,'SAGE IMPORT'!C:C,'SLAB-ROWS'!A1720)</f>
        <v>0</v>
      </c>
      <c r="J1720" s="198">
        <f>SUMIFS('SAGE IMPORT'!K:K,'SAGE IMPORT'!A:A,'SLAB-ROWS'!G1720,'SAGE IMPORT'!B:B,'SLAB-ROWS'!H1720,'SAGE IMPORT'!C:C,'SLAB-ROWS'!A1720)</f>
        <v>0</v>
      </c>
      <c r="K1720" s="199">
        <f>SUMIFS('SAGE IMPORT'!Q:Q,'SAGE IMPORT'!A:A,'SLAB-ROWS'!G1720,'SAGE IMPORT'!B:B,'SLAB-ROWS'!H1720,'SAGE IMPORT'!C:C,'SLAB-ROWS'!A1720)</f>
        <v>0</v>
      </c>
      <c r="L1720" s="199" t="s">
        <v>396</v>
      </c>
      <c r="M1720" s="205">
        <f>SUMIFS('SAGE IMPORT'!E:E,'SAGE IMPORT'!A:A,'SLAB-ROWS'!G1720,'SAGE IMPORT'!B:B,'SLAB-ROWS'!H1720,'SAGE IMPORT'!C:C,'SLAB-ROWS'!A1720)</f>
        <v>0</v>
      </c>
      <c r="N1720" s="199" t="s">
        <v>396</v>
      </c>
    </row>
    <row r="1721" spans="1:14" x14ac:dyDescent="0.2">
      <c r="A1721" s="183" t="s">
        <v>122</v>
      </c>
      <c r="B1721" s="184" t="s">
        <v>127</v>
      </c>
      <c r="C1721" s="184"/>
      <c r="D1721" s="185" t="str">
        <f t="shared" si="152"/>
        <v>****</v>
      </c>
      <c r="E1721" s="185">
        <f t="shared" si="153"/>
        <v>0</v>
      </c>
      <c r="F1721" s="185"/>
      <c r="G1721" s="185">
        <f t="shared" si="154"/>
        <v>0</v>
      </c>
      <c r="H1721" s="186">
        <f t="shared" si="155"/>
        <v>0</v>
      </c>
      <c r="I1721" s="197">
        <f>SUMIFS('SAGE IMPORT'!Y:Y,'SAGE IMPORT'!A:A,'SLAB-ROWS'!G1721,'SAGE IMPORT'!B:B,'SLAB-ROWS'!H1721,'SAGE IMPORT'!C:C,'SLAB-ROWS'!A1721)</f>
        <v>0</v>
      </c>
      <c r="J1721" s="198">
        <f>SUMIFS('SAGE IMPORT'!K:K,'SAGE IMPORT'!A:A,'SLAB-ROWS'!G1721,'SAGE IMPORT'!B:B,'SLAB-ROWS'!H1721,'SAGE IMPORT'!C:C,'SLAB-ROWS'!A1721)</f>
        <v>0</v>
      </c>
      <c r="K1721" s="199">
        <f>SUMIFS('SAGE IMPORT'!Q:Q,'SAGE IMPORT'!A:A,'SLAB-ROWS'!G1721,'SAGE IMPORT'!B:B,'SLAB-ROWS'!H1721,'SAGE IMPORT'!C:C,'SLAB-ROWS'!A1721)</f>
        <v>0</v>
      </c>
      <c r="L1721" s="199" t="s">
        <v>396</v>
      </c>
      <c r="M1721" s="205">
        <f>SUMIFS('SAGE IMPORT'!E:E,'SAGE IMPORT'!A:A,'SLAB-ROWS'!G1721,'SAGE IMPORT'!B:B,'SLAB-ROWS'!H1721,'SAGE IMPORT'!C:C,'SLAB-ROWS'!A1721)</f>
        <v>0</v>
      </c>
      <c r="N1721" s="199" t="s">
        <v>396</v>
      </c>
    </row>
    <row r="1722" spans="1:14" x14ac:dyDescent="0.2">
      <c r="A1722" s="183" t="s">
        <v>123</v>
      </c>
      <c r="B1722" s="184" t="s">
        <v>128</v>
      </c>
      <c r="C1722" s="184"/>
      <c r="D1722" s="185" t="str">
        <f t="shared" si="152"/>
        <v>****</v>
      </c>
      <c r="E1722" s="185">
        <f t="shared" si="153"/>
        <v>0</v>
      </c>
      <c r="F1722" s="185"/>
      <c r="G1722" s="185">
        <f t="shared" si="154"/>
        <v>0</v>
      </c>
      <c r="H1722" s="186">
        <f t="shared" si="155"/>
        <v>0</v>
      </c>
      <c r="I1722" s="197">
        <f>SUMIFS('SAGE IMPORT'!Y:Y,'SAGE IMPORT'!A:A,'SLAB-ROWS'!G1722,'SAGE IMPORT'!B:B,'SLAB-ROWS'!H1722,'SAGE IMPORT'!C:C,'SLAB-ROWS'!A1722)</f>
        <v>0</v>
      </c>
      <c r="J1722" s="198">
        <f>SUMIFS('SAGE IMPORT'!K:K,'SAGE IMPORT'!A:A,'SLAB-ROWS'!G1722,'SAGE IMPORT'!B:B,'SLAB-ROWS'!H1722,'SAGE IMPORT'!C:C,'SLAB-ROWS'!A1722)</f>
        <v>0</v>
      </c>
      <c r="K1722" s="199">
        <f>SUMIFS('SAGE IMPORT'!Q:Q,'SAGE IMPORT'!A:A,'SLAB-ROWS'!G1722,'SAGE IMPORT'!B:B,'SLAB-ROWS'!H1722,'SAGE IMPORT'!C:C,'SLAB-ROWS'!A1722)</f>
        <v>0</v>
      </c>
      <c r="L1722" s="199" t="s">
        <v>396</v>
      </c>
      <c r="M1722" s="205">
        <f>SUMIFS('SAGE IMPORT'!E:E,'SAGE IMPORT'!A:A,'SLAB-ROWS'!G1722,'SAGE IMPORT'!B:B,'SLAB-ROWS'!H1722,'SAGE IMPORT'!C:C,'SLAB-ROWS'!A1722)</f>
        <v>0</v>
      </c>
      <c r="N1722" s="199" t="s">
        <v>396</v>
      </c>
    </row>
    <row r="1723" spans="1:14" x14ac:dyDescent="0.2">
      <c r="A1723" s="183" t="s">
        <v>76</v>
      </c>
      <c r="B1723" s="184" t="s">
        <v>129</v>
      </c>
      <c r="C1723" s="184"/>
      <c r="D1723" s="185" t="str">
        <f t="shared" si="152"/>
        <v>****</v>
      </c>
      <c r="E1723" s="185">
        <f t="shared" si="153"/>
        <v>0</v>
      </c>
      <c r="F1723" s="185"/>
      <c r="G1723" s="185">
        <f t="shared" si="154"/>
        <v>0</v>
      </c>
      <c r="H1723" s="186">
        <f t="shared" si="155"/>
        <v>0</v>
      </c>
      <c r="I1723" s="197">
        <f>SUMIFS('SAGE IMPORT'!Y:Y,'SAGE IMPORT'!A:A,'SLAB-ROWS'!G1723,'SAGE IMPORT'!B:B,'SLAB-ROWS'!H1723,'SAGE IMPORT'!C:C,'SLAB-ROWS'!A1723)</f>
        <v>0</v>
      </c>
      <c r="J1723" s="198">
        <f>SUMIFS('SAGE IMPORT'!K:K,'SAGE IMPORT'!A:A,'SLAB-ROWS'!G1723,'SAGE IMPORT'!B:B,'SLAB-ROWS'!H1723,'SAGE IMPORT'!C:C,'SLAB-ROWS'!A1723)</f>
        <v>0</v>
      </c>
      <c r="K1723" s="199">
        <f>SUMIFS('SAGE IMPORT'!Q:Q,'SAGE IMPORT'!A:A,'SLAB-ROWS'!G1723,'SAGE IMPORT'!B:B,'SLAB-ROWS'!H1723,'SAGE IMPORT'!C:C,'SLAB-ROWS'!A1723)</f>
        <v>0</v>
      </c>
      <c r="L1723" s="199" t="s">
        <v>395</v>
      </c>
      <c r="M1723" s="205">
        <f>SUMIFS('SAGE IMPORT'!E:E,'SAGE IMPORT'!A:A,'SLAB-ROWS'!G1723,'SAGE IMPORT'!B:B,'SLAB-ROWS'!H1723,'SAGE IMPORT'!C:C,'SLAB-ROWS'!A1723)</f>
        <v>0</v>
      </c>
      <c r="N1723" s="199" t="s">
        <v>395</v>
      </c>
    </row>
    <row r="1724" spans="1:14" x14ac:dyDescent="0.2">
      <c r="A1724" s="183"/>
      <c r="B1724" s="451" t="s">
        <v>621</v>
      </c>
      <c r="C1724" s="452"/>
      <c r="D1724" s="453"/>
      <c r="E1724" s="453"/>
      <c r="F1724" s="453"/>
      <c r="G1724" s="453">
        <f t="shared" si="154"/>
        <v>0</v>
      </c>
      <c r="H1724" s="454">
        <f t="shared" si="155"/>
        <v>0</v>
      </c>
      <c r="I1724" s="455"/>
      <c r="J1724" s="456"/>
      <c r="K1724" s="457">
        <f>SUMIFS('SAGE IMPORT'!Q:Q,'SAGE IMPORT'!A:A,'SLAB-ROWS'!G1724,'SAGE IMPORT'!B:B,'SLAB-ROWS'!H1724,'SAGE IMPORT'!D:D,'SLAB-ROWS'!B1724)</f>
        <v>0</v>
      </c>
      <c r="L1724" s="457" t="s">
        <v>395</v>
      </c>
      <c r="M1724" s="458"/>
      <c r="N1724" s="457"/>
    </row>
    <row r="1725" spans="1:14" x14ac:dyDescent="0.2">
      <c r="A1725" s="183" t="s">
        <v>130</v>
      </c>
      <c r="B1725" s="184" t="s">
        <v>131</v>
      </c>
      <c r="C1725" s="184"/>
      <c r="D1725" s="185" t="str">
        <f>D1723</f>
        <v>****</v>
      </c>
      <c r="E1725" s="185">
        <f>E1723</f>
        <v>0</v>
      </c>
      <c r="F1725" s="185"/>
      <c r="G1725" s="185">
        <f>G1723</f>
        <v>0</v>
      </c>
      <c r="H1725" s="186">
        <f>H1723</f>
        <v>0</v>
      </c>
      <c r="I1725" s="197">
        <f>SUMIFS('SAGE IMPORT'!Y:Y,'SAGE IMPORT'!A:A,'SLAB-ROWS'!G1725,'SAGE IMPORT'!B:B,'SLAB-ROWS'!H1725,'SAGE IMPORT'!C:C,'SLAB-ROWS'!A1725)</f>
        <v>0</v>
      </c>
      <c r="J1725" s="198">
        <f>SUMIFS('SAGE IMPORT'!K:K,'SAGE IMPORT'!A:A,'SLAB-ROWS'!G1725,'SAGE IMPORT'!B:B,'SLAB-ROWS'!H1725,'SAGE IMPORT'!C:C,'SLAB-ROWS'!A1725)</f>
        <v>0</v>
      </c>
      <c r="K1725" s="199">
        <f>SUMIFS('SAGE IMPORT'!Q:Q,'SAGE IMPORT'!A:A,'SLAB-ROWS'!G1725,'SAGE IMPORT'!B:B,'SLAB-ROWS'!H1725,'SAGE IMPORT'!C:C,'SLAB-ROWS'!A1725)</f>
        <v>0</v>
      </c>
      <c r="L1725" s="199" t="s">
        <v>395</v>
      </c>
      <c r="M1725" s="205">
        <f>SUMIFS('SAGE IMPORT'!E:E,'SAGE IMPORT'!A:A,'SLAB-ROWS'!G1725,'SAGE IMPORT'!B:B,'SLAB-ROWS'!H1725,'SAGE IMPORT'!C:C,'SLAB-ROWS'!A1725)</f>
        <v>0</v>
      </c>
      <c r="N1725" s="199" t="s">
        <v>395</v>
      </c>
    </row>
    <row r="1726" spans="1:14" x14ac:dyDescent="0.2">
      <c r="A1726" s="183"/>
      <c r="B1726" s="184"/>
      <c r="C1726" s="184"/>
      <c r="D1726" s="185" t="str">
        <f t="shared" si="152"/>
        <v>****</v>
      </c>
      <c r="E1726" s="185">
        <f t="shared" si="153"/>
        <v>0</v>
      </c>
      <c r="F1726" s="185"/>
      <c r="G1726" s="185">
        <f t="shared" si="154"/>
        <v>0</v>
      </c>
      <c r="H1726" s="186">
        <f t="shared" si="155"/>
        <v>0</v>
      </c>
      <c r="I1726" s="197">
        <f>SUMIFS('SAGE IMPORT'!Y:Y,'SAGE IMPORT'!A:A,'SLAB-ROWS'!G1726,'SAGE IMPORT'!B:B,'SLAB-ROWS'!H1726,'SAGE IMPORT'!C:C,'SLAB-ROWS'!A1726)</f>
        <v>0</v>
      </c>
      <c r="J1726" s="198">
        <f>SUMIFS('SAGE IMPORT'!K:K,'SAGE IMPORT'!A:A,'SLAB-ROWS'!G1726,'SAGE IMPORT'!B:B,'SLAB-ROWS'!H1726,'SAGE IMPORT'!C:C,'SLAB-ROWS'!A1726)</f>
        <v>0</v>
      </c>
      <c r="K1726" s="199">
        <f>SUMIFS('SAGE IMPORT'!Q:Q,'SAGE IMPORT'!A:A,'SLAB-ROWS'!G1726,'SAGE IMPORT'!B:B,'SLAB-ROWS'!H1726,'SAGE IMPORT'!C:C,'SLAB-ROWS'!A1726)</f>
        <v>0</v>
      </c>
      <c r="L1726" s="199"/>
      <c r="M1726" s="205">
        <f>SUMIFS('SAGE IMPORT'!E:E,'SAGE IMPORT'!A:A,'SLAB-ROWS'!G1726,'SAGE IMPORT'!B:B,'SLAB-ROWS'!H1726,'SAGE IMPORT'!C:C,'SLAB-ROWS'!A1726)</f>
        <v>0</v>
      </c>
      <c r="N1726" s="199"/>
    </row>
    <row r="1727" spans="1:14" x14ac:dyDescent="0.2">
      <c r="A1727" s="183" t="s">
        <v>39</v>
      </c>
      <c r="B1727" s="184" t="s">
        <v>40</v>
      </c>
      <c r="C1727" s="184"/>
      <c r="D1727" s="185" t="str">
        <f t="shared" si="152"/>
        <v>****</v>
      </c>
      <c r="E1727" s="185">
        <f t="shared" si="153"/>
        <v>0</v>
      </c>
      <c r="F1727" s="185"/>
      <c r="G1727" s="185">
        <f t="shared" si="154"/>
        <v>0</v>
      </c>
      <c r="H1727" s="186">
        <f t="shared" si="155"/>
        <v>0</v>
      </c>
      <c r="I1727" s="197">
        <f>SUMIFS('SAGE IMPORT'!Y:Y,'SAGE IMPORT'!A:A,'SLAB-ROWS'!G1727,'SAGE IMPORT'!B:B,'SLAB-ROWS'!H1727,'SAGE IMPORT'!C:C,'SLAB-ROWS'!A1727)</f>
        <v>0</v>
      </c>
      <c r="J1727" s="198">
        <f>SUMIFS('SAGE IMPORT'!K:K,'SAGE IMPORT'!A:A,'SLAB-ROWS'!G1727,'SAGE IMPORT'!B:B,'SLAB-ROWS'!H1727,'SAGE IMPORT'!C:C,'SLAB-ROWS'!A1727)</f>
        <v>0</v>
      </c>
      <c r="K1727" s="199">
        <f>SUMIFS('SAGE IMPORT'!Q:Q,'SAGE IMPORT'!A:A,'SLAB-ROWS'!G1727,'SAGE IMPORT'!B:B,'SLAB-ROWS'!H1727,'SAGE IMPORT'!C:C,'SLAB-ROWS'!A1727)</f>
        <v>0</v>
      </c>
      <c r="L1727" s="199" t="s">
        <v>391</v>
      </c>
      <c r="M1727" s="205">
        <f>SUMIFS('SAGE IMPORT'!E:E,'SAGE IMPORT'!A:A,'SLAB-ROWS'!G1727,'SAGE IMPORT'!B:B,'SLAB-ROWS'!H1727,'SAGE IMPORT'!C:C,'SLAB-ROWS'!A1727)</f>
        <v>0</v>
      </c>
      <c r="N1727" s="199" t="s">
        <v>391</v>
      </c>
    </row>
    <row r="1728" spans="1:14" x14ac:dyDescent="0.2">
      <c r="A1728" s="183" t="s">
        <v>132</v>
      </c>
      <c r="B1728" s="184" t="s">
        <v>135</v>
      </c>
      <c r="C1728" s="184"/>
      <c r="D1728" s="185" t="str">
        <f t="shared" si="152"/>
        <v>****</v>
      </c>
      <c r="E1728" s="185">
        <f t="shared" si="153"/>
        <v>0</v>
      </c>
      <c r="F1728" s="185"/>
      <c r="G1728" s="185">
        <f t="shared" si="154"/>
        <v>0</v>
      </c>
      <c r="H1728" s="186">
        <f t="shared" si="155"/>
        <v>0</v>
      </c>
      <c r="I1728" s="197">
        <f>SUMIFS('SAGE IMPORT'!Y:Y,'SAGE IMPORT'!A:A,'SLAB-ROWS'!G1728,'SAGE IMPORT'!B:B,'SLAB-ROWS'!H1728,'SAGE IMPORT'!C:C,'SLAB-ROWS'!A1728)</f>
        <v>0</v>
      </c>
      <c r="J1728" s="198">
        <f>SUMIFS('SAGE IMPORT'!K:K,'SAGE IMPORT'!A:A,'SLAB-ROWS'!G1728,'SAGE IMPORT'!B:B,'SLAB-ROWS'!H1728,'SAGE IMPORT'!C:C,'SLAB-ROWS'!A1728)</f>
        <v>0</v>
      </c>
      <c r="K1728" s="199">
        <f>SUMIFS('SAGE IMPORT'!Q:Q,'SAGE IMPORT'!A:A,'SLAB-ROWS'!G1728,'SAGE IMPORT'!B:B,'SLAB-ROWS'!H1728,'SAGE IMPORT'!C:C,'SLAB-ROWS'!A1728)</f>
        <v>0</v>
      </c>
      <c r="L1728" s="199" t="s">
        <v>391</v>
      </c>
      <c r="M1728" s="205">
        <f>SUMIFS('SAGE IMPORT'!E:E,'SAGE IMPORT'!A:A,'SLAB-ROWS'!G1728,'SAGE IMPORT'!B:B,'SLAB-ROWS'!H1728,'SAGE IMPORT'!C:C,'SLAB-ROWS'!A1728)</f>
        <v>0</v>
      </c>
      <c r="N1728" s="199" t="s">
        <v>391</v>
      </c>
    </row>
    <row r="1729" spans="1:14" x14ac:dyDescent="0.2">
      <c r="A1729" s="183" t="s">
        <v>133</v>
      </c>
      <c r="B1729" s="184" t="s">
        <v>136</v>
      </c>
      <c r="C1729" s="184"/>
      <c r="D1729" s="185" t="str">
        <f t="shared" si="152"/>
        <v>****</v>
      </c>
      <c r="E1729" s="185">
        <f t="shared" si="153"/>
        <v>0</v>
      </c>
      <c r="F1729" s="185"/>
      <c r="G1729" s="185">
        <f t="shared" si="154"/>
        <v>0</v>
      </c>
      <c r="H1729" s="186">
        <f t="shared" si="155"/>
        <v>0</v>
      </c>
      <c r="I1729" s="197">
        <f>SUMIFS('SAGE IMPORT'!Y:Y,'SAGE IMPORT'!A:A,'SLAB-ROWS'!G1729,'SAGE IMPORT'!B:B,'SLAB-ROWS'!H1729,'SAGE IMPORT'!C:C,'SLAB-ROWS'!A1729)</f>
        <v>0</v>
      </c>
      <c r="J1729" s="198">
        <f>SUMIFS('SAGE IMPORT'!K:K,'SAGE IMPORT'!A:A,'SLAB-ROWS'!G1729,'SAGE IMPORT'!B:B,'SLAB-ROWS'!H1729,'SAGE IMPORT'!C:C,'SLAB-ROWS'!A1729)</f>
        <v>0</v>
      </c>
      <c r="K1729" s="199">
        <f>SUMIFS('SAGE IMPORT'!Q:Q,'SAGE IMPORT'!A:A,'SLAB-ROWS'!G1729,'SAGE IMPORT'!B:B,'SLAB-ROWS'!H1729,'SAGE IMPORT'!C:C,'SLAB-ROWS'!A1729)</f>
        <v>0</v>
      </c>
      <c r="L1729" s="199" t="s">
        <v>391</v>
      </c>
      <c r="M1729" s="205">
        <f>SUMIFS('SAGE IMPORT'!E:E,'SAGE IMPORT'!A:A,'SLAB-ROWS'!G1729,'SAGE IMPORT'!B:B,'SLAB-ROWS'!H1729,'SAGE IMPORT'!C:C,'SLAB-ROWS'!A1729)</f>
        <v>0</v>
      </c>
      <c r="N1729" s="199" t="s">
        <v>391</v>
      </c>
    </row>
    <row r="1730" spans="1:14" x14ac:dyDescent="0.2">
      <c r="A1730" s="183" t="s">
        <v>134</v>
      </c>
      <c r="B1730" s="184" t="s">
        <v>137</v>
      </c>
      <c r="C1730" s="184"/>
      <c r="D1730" s="185" t="str">
        <f t="shared" si="152"/>
        <v>****</v>
      </c>
      <c r="E1730" s="185">
        <f t="shared" si="153"/>
        <v>0</v>
      </c>
      <c r="F1730" s="185"/>
      <c r="G1730" s="185">
        <f t="shared" si="154"/>
        <v>0</v>
      </c>
      <c r="H1730" s="186">
        <f t="shared" si="155"/>
        <v>0</v>
      </c>
      <c r="I1730" s="197">
        <f>SUMIFS('SAGE IMPORT'!Y:Y,'SAGE IMPORT'!A:A,'SLAB-ROWS'!G1730,'SAGE IMPORT'!B:B,'SLAB-ROWS'!H1730,'SAGE IMPORT'!C:C,'SLAB-ROWS'!A1730)</f>
        <v>0</v>
      </c>
      <c r="J1730" s="198">
        <f>SUMIFS('SAGE IMPORT'!K:K,'SAGE IMPORT'!A:A,'SLAB-ROWS'!G1730,'SAGE IMPORT'!B:B,'SLAB-ROWS'!H1730,'SAGE IMPORT'!C:C,'SLAB-ROWS'!A1730)</f>
        <v>0</v>
      </c>
      <c r="K1730" s="199">
        <f>SUMIFS('SAGE IMPORT'!Q:Q,'SAGE IMPORT'!A:A,'SLAB-ROWS'!G1730,'SAGE IMPORT'!B:B,'SLAB-ROWS'!H1730,'SAGE IMPORT'!C:C,'SLAB-ROWS'!A1730)</f>
        <v>0</v>
      </c>
      <c r="L1730" s="199" t="s">
        <v>398</v>
      </c>
      <c r="M1730" s="205">
        <f>SUMIFS('SAGE IMPORT'!E:E,'SAGE IMPORT'!A:A,'SLAB-ROWS'!G1730,'SAGE IMPORT'!B:B,'SLAB-ROWS'!H1730,'SAGE IMPORT'!C:C,'SLAB-ROWS'!A1730)</f>
        <v>0</v>
      </c>
      <c r="N1730" s="199" t="s">
        <v>398</v>
      </c>
    </row>
    <row r="1731" spans="1:14" x14ac:dyDescent="0.2">
      <c r="A1731" s="183" t="s">
        <v>497</v>
      </c>
      <c r="B1731" s="184" t="s">
        <v>505</v>
      </c>
      <c r="C1731" s="184"/>
      <c r="D1731" s="185" t="str">
        <f t="shared" si="152"/>
        <v>****</v>
      </c>
      <c r="E1731" s="185">
        <f t="shared" si="153"/>
        <v>0</v>
      </c>
      <c r="F1731" s="185"/>
      <c r="G1731" s="185">
        <f t="shared" si="154"/>
        <v>0</v>
      </c>
      <c r="H1731" s="186">
        <f t="shared" si="155"/>
        <v>0</v>
      </c>
      <c r="I1731" s="197">
        <f>SUMIFS('SAGE IMPORT'!Y:Y,'SAGE IMPORT'!A:A,'SLAB-ROWS'!G1731,'SAGE IMPORT'!B:B,'SLAB-ROWS'!H1731,'SAGE IMPORT'!C:C,'SLAB-ROWS'!A1731)</f>
        <v>0</v>
      </c>
      <c r="J1731" s="198">
        <f>SUMIFS('SAGE IMPORT'!K:K,'SAGE IMPORT'!A:A,'SLAB-ROWS'!G1731,'SAGE IMPORT'!B:B,'SLAB-ROWS'!H1731,'SAGE IMPORT'!C:C,'SLAB-ROWS'!A1731)</f>
        <v>0</v>
      </c>
      <c r="K1731" s="199">
        <f>SUMIFS('SAGE IMPORT'!Q:Q,'SAGE IMPORT'!A:A,'SLAB-ROWS'!G1731,'SAGE IMPORT'!B:B,'SLAB-ROWS'!H1731,'SAGE IMPORT'!C:C,'SLAB-ROWS'!A1731)</f>
        <v>0</v>
      </c>
      <c r="L1731" s="199" t="s">
        <v>397</v>
      </c>
      <c r="M1731" s="205">
        <f>SUMIFS('SAGE IMPORT'!E:E,'SAGE IMPORT'!A:A,'SLAB-ROWS'!G1731,'SAGE IMPORT'!B:B,'SLAB-ROWS'!H1731,'SAGE IMPORT'!C:C,'SLAB-ROWS'!A1731)</f>
        <v>0</v>
      </c>
      <c r="N1731" s="199" t="s">
        <v>391</v>
      </c>
    </row>
    <row r="1732" spans="1:14" x14ac:dyDescent="0.2">
      <c r="A1732" s="183" t="s">
        <v>501</v>
      </c>
      <c r="B1732" s="184" t="s">
        <v>506</v>
      </c>
      <c r="C1732" s="184"/>
      <c r="D1732" s="185" t="str">
        <f t="shared" si="152"/>
        <v>****</v>
      </c>
      <c r="E1732" s="185">
        <f t="shared" si="153"/>
        <v>0</v>
      </c>
      <c r="F1732" s="185"/>
      <c r="G1732" s="185">
        <f t="shared" si="154"/>
        <v>0</v>
      </c>
      <c r="H1732" s="186">
        <f t="shared" si="155"/>
        <v>0</v>
      </c>
      <c r="I1732" s="197">
        <f>SUMIFS('SAGE IMPORT'!Y:Y,'SAGE IMPORT'!A:A,'SLAB-ROWS'!G1732,'SAGE IMPORT'!B:B,'SLAB-ROWS'!H1732,'SAGE IMPORT'!C:C,'SLAB-ROWS'!A1732)</f>
        <v>0</v>
      </c>
      <c r="J1732" s="198">
        <f>SUMIFS('SAGE IMPORT'!K:K,'SAGE IMPORT'!A:A,'SLAB-ROWS'!G1732,'SAGE IMPORT'!B:B,'SLAB-ROWS'!H1732,'SAGE IMPORT'!C:C,'SLAB-ROWS'!A1732)</f>
        <v>0</v>
      </c>
      <c r="K1732" s="199">
        <f>SUMIFS('SAGE IMPORT'!Q:Q,'SAGE IMPORT'!A:A,'SLAB-ROWS'!G1732,'SAGE IMPORT'!B:B,'SLAB-ROWS'!H1732,'SAGE IMPORT'!C:C,'SLAB-ROWS'!A1732)</f>
        <v>0</v>
      </c>
      <c r="L1732" s="199" t="s">
        <v>397</v>
      </c>
      <c r="M1732" s="205">
        <f>SUMIFS('SAGE IMPORT'!E:E,'SAGE IMPORT'!A:A,'SLAB-ROWS'!G1732,'SAGE IMPORT'!B:B,'SLAB-ROWS'!H1732,'SAGE IMPORT'!C:C,'SLAB-ROWS'!A1732)</f>
        <v>0</v>
      </c>
      <c r="N1732" s="199" t="s">
        <v>391</v>
      </c>
    </row>
    <row r="1733" spans="1:14" x14ac:dyDescent="0.2">
      <c r="A1733" s="183" t="s">
        <v>502</v>
      </c>
      <c r="B1733" s="184" t="s">
        <v>507</v>
      </c>
      <c r="C1733" s="184"/>
      <c r="D1733" s="185" t="str">
        <f t="shared" si="152"/>
        <v>****</v>
      </c>
      <c r="E1733" s="185">
        <f t="shared" si="153"/>
        <v>0</v>
      </c>
      <c r="F1733" s="185"/>
      <c r="G1733" s="185">
        <f t="shared" si="154"/>
        <v>0</v>
      </c>
      <c r="H1733" s="186">
        <f t="shared" si="155"/>
        <v>0</v>
      </c>
      <c r="I1733" s="197">
        <f>SUMIFS('SAGE IMPORT'!Y:Y,'SAGE IMPORT'!A:A,'SLAB-ROWS'!G1733,'SAGE IMPORT'!B:B,'SLAB-ROWS'!H1733,'SAGE IMPORT'!C:C,'SLAB-ROWS'!A1733)</f>
        <v>0</v>
      </c>
      <c r="J1733" s="198">
        <f>SUMIFS('SAGE IMPORT'!K:K,'SAGE IMPORT'!A:A,'SLAB-ROWS'!G1733,'SAGE IMPORT'!B:B,'SLAB-ROWS'!H1733,'SAGE IMPORT'!C:C,'SLAB-ROWS'!A1733)</f>
        <v>0</v>
      </c>
      <c r="K1733" s="199">
        <f>SUMIFS('SAGE IMPORT'!Q:Q,'SAGE IMPORT'!A:A,'SLAB-ROWS'!G1733,'SAGE IMPORT'!B:B,'SLAB-ROWS'!H1733,'SAGE IMPORT'!C:C,'SLAB-ROWS'!A1733)</f>
        <v>0</v>
      </c>
      <c r="L1733" s="199" t="s">
        <v>397</v>
      </c>
      <c r="M1733" s="205">
        <f>SUMIFS('SAGE IMPORT'!E:E,'SAGE IMPORT'!A:A,'SLAB-ROWS'!G1733,'SAGE IMPORT'!B:B,'SLAB-ROWS'!H1733,'SAGE IMPORT'!C:C,'SLAB-ROWS'!A1733)</f>
        <v>0</v>
      </c>
      <c r="N1733" s="199" t="s">
        <v>391</v>
      </c>
    </row>
    <row r="1734" spans="1:14" x14ac:dyDescent="0.2">
      <c r="A1734" s="183" t="s">
        <v>503</v>
      </c>
      <c r="B1734" s="184" t="s">
        <v>508</v>
      </c>
      <c r="C1734" s="184"/>
      <c r="D1734" s="185" t="str">
        <f t="shared" si="152"/>
        <v>****</v>
      </c>
      <c r="E1734" s="185">
        <f t="shared" si="153"/>
        <v>0</v>
      </c>
      <c r="F1734" s="185"/>
      <c r="G1734" s="185">
        <f t="shared" si="154"/>
        <v>0</v>
      </c>
      <c r="H1734" s="186">
        <f t="shared" si="155"/>
        <v>0</v>
      </c>
      <c r="I1734" s="197">
        <f>SUMIFS('SAGE IMPORT'!Y:Y,'SAGE IMPORT'!A:A,'SLAB-ROWS'!G1734,'SAGE IMPORT'!B:B,'SLAB-ROWS'!H1734,'SAGE IMPORT'!C:C,'SLAB-ROWS'!A1734)</f>
        <v>0</v>
      </c>
      <c r="J1734" s="198">
        <f>SUMIFS('SAGE IMPORT'!K:K,'SAGE IMPORT'!A:A,'SLAB-ROWS'!G1734,'SAGE IMPORT'!B:B,'SLAB-ROWS'!H1734,'SAGE IMPORT'!C:C,'SLAB-ROWS'!A1734)</f>
        <v>0</v>
      </c>
      <c r="K1734" s="199">
        <f>SUMIFS('SAGE IMPORT'!Q:Q,'SAGE IMPORT'!A:A,'SLAB-ROWS'!G1734,'SAGE IMPORT'!B:B,'SLAB-ROWS'!H1734,'SAGE IMPORT'!C:C,'SLAB-ROWS'!A1734)</f>
        <v>0</v>
      </c>
      <c r="L1734" s="199" t="s">
        <v>397</v>
      </c>
      <c r="M1734" s="205">
        <f>SUMIFS('SAGE IMPORT'!E:E,'SAGE IMPORT'!A:A,'SLAB-ROWS'!G1734,'SAGE IMPORT'!B:B,'SLAB-ROWS'!H1734,'SAGE IMPORT'!C:C,'SLAB-ROWS'!A1734)</f>
        <v>0</v>
      </c>
      <c r="N1734" s="199" t="s">
        <v>391</v>
      </c>
    </row>
    <row r="1735" spans="1:14" x14ac:dyDescent="0.2">
      <c r="A1735" s="183" t="s">
        <v>504</v>
      </c>
      <c r="B1735" s="184" t="s">
        <v>509</v>
      </c>
      <c r="C1735" s="184"/>
      <c r="D1735" s="185" t="str">
        <f t="shared" si="152"/>
        <v>****</v>
      </c>
      <c r="E1735" s="185">
        <f t="shared" si="153"/>
        <v>0</v>
      </c>
      <c r="F1735" s="185"/>
      <c r="G1735" s="185">
        <f t="shared" si="154"/>
        <v>0</v>
      </c>
      <c r="H1735" s="186">
        <f t="shared" si="155"/>
        <v>0</v>
      </c>
      <c r="I1735" s="197">
        <f>SUMIFS('SAGE IMPORT'!Y:Y,'SAGE IMPORT'!A:A,'SLAB-ROWS'!G1735,'SAGE IMPORT'!B:B,'SLAB-ROWS'!H1735,'SAGE IMPORT'!C:C,'SLAB-ROWS'!A1735)</f>
        <v>0</v>
      </c>
      <c r="J1735" s="198">
        <f>SUMIFS('SAGE IMPORT'!K:K,'SAGE IMPORT'!A:A,'SLAB-ROWS'!G1735,'SAGE IMPORT'!B:B,'SLAB-ROWS'!H1735,'SAGE IMPORT'!C:C,'SLAB-ROWS'!A1735)</f>
        <v>0</v>
      </c>
      <c r="K1735" s="199">
        <f>SUMIFS('SAGE IMPORT'!Q:Q,'SAGE IMPORT'!A:A,'SLAB-ROWS'!G1735,'SAGE IMPORT'!B:B,'SLAB-ROWS'!H1735,'SAGE IMPORT'!C:C,'SLAB-ROWS'!A1735)</f>
        <v>0</v>
      </c>
      <c r="L1735" s="199" t="s">
        <v>397</v>
      </c>
      <c r="M1735" s="205">
        <f>SUMIFS('SAGE IMPORT'!E:E,'SAGE IMPORT'!A:A,'SLAB-ROWS'!G1735,'SAGE IMPORT'!B:B,'SLAB-ROWS'!H1735,'SAGE IMPORT'!C:C,'SLAB-ROWS'!A1735)</f>
        <v>0</v>
      </c>
      <c r="N1735" s="199" t="s">
        <v>391</v>
      </c>
    </row>
    <row r="1736" spans="1:14" x14ac:dyDescent="0.2">
      <c r="A1736" s="183" t="s">
        <v>41</v>
      </c>
      <c r="B1736" s="184" t="s">
        <v>65</v>
      </c>
      <c r="C1736" s="184"/>
      <c r="D1736" s="185" t="str">
        <f>D1730</f>
        <v>****</v>
      </c>
      <c r="E1736" s="185">
        <f>E1730</f>
        <v>0</v>
      </c>
      <c r="F1736" s="185"/>
      <c r="G1736" s="185">
        <f>G1730</f>
        <v>0</v>
      </c>
      <c r="H1736" s="186">
        <f>H1730</f>
        <v>0</v>
      </c>
      <c r="I1736" s="197">
        <f>SUMIFS('SAGE IMPORT'!Y:Y,'SAGE IMPORT'!A:A,'SLAB-ROWS'!G1736,'SAGE IMPORT'!B:B,'SLAB-ROWS'!H1736,'SAGE IMPORT'!C:C,'SLAB-ROWS'!A1736)</f>
        <v>0</v>
      </c>
      <c r="J1736" s="198">
        <f>SUMIFS('SAGE IMPORT'!K:K,'SAGE IMPORT'!A:A,'SLAB-ROWS'!G1736,'SAGE IMPORT'!B:B,'SLAB-ROWS'!H1736,'SAGE IMPORT'!C:C,'SLAB-ROWS'!A1736)</f>
        <v>0</v>
      </c>
      <c r="K1736" s="199">
        <f>SUMIFS('SAGE IMPORT'!Q:Q,'SAGE IMPORT'!A:A,'SLAB-ROWS'!G1736,'SAGE IMPORT'!B:B,'SLAB-ROWS'!H1736,'SAGE IMPORT'!C:C,'SLAB-ROWS'!A1736)</f>
        <v>0</v>
      </c>
      <c r="L1736" s="199" t="s">
        <v>391</v>
      </c>
      <c r="M1736" s="205">
        <f>SUMIFS('SAGE IMPORT'!E:E,'SAGE IMPORT'!A:A,'SLAB-ROWS'!G1736,'SAGE IMPORT'!B:B,'SLAB-ROWS'!H1736,'SAGE IMPORT'!C:C,'SLAB-ROWS'!A1736)</f>
        <v>0</v>
      </c>
      <c r="N1736" s="199" t="s">
        <v>391</v>
      </c>
    </row>
    <row r="1737" spans="1:14" x14ac:dyDescent="0.2">
      <c r="A1737" s="183" t="s">
        <v>498</v>
      </c>
      <c r="B1737" s="184" t="s">
        <v>140</v>
      </c>
      <c r="C1737" s="184"/>
      <c r="D1737" s="185" t="str">
        <f t="shared" si="152"/>
        <v>****</v>
      </c>
      <c r="E1737" s="185">
        <f t="shared" si="153"/>
        <v>0</v>
      </c>
      <c r="F1737" s="185"/>
      <c r="G1737" s="185">
        <f t="shared" si="154"/>
        <v>0</v>
      </c>
      <c r="H1737" s="186">
        <f t="shared" si="155"/>
        <v>0</v>
      </c>
      <c r="I1737" s="197">
        <f>SUMIFS('SAGE IMPORT'!Y:Y,'SAGE IMPORT'!A:A,'SLAB-ROWS'!G1737,'SAGE IMPORT'!B:B,'SLAB-ROWS'!H1737,'SAGE IMPORT'!C:C,'SLAB-ROWS'!A1737)</f>
        <v>0</v>
      </c>
      <c r="J1737" s="198">
        <f>SUMIFS('SAGE IMPORT'!K:K,'SAGE IMPORT'!A:A,'SLAB-ROWS'!G1737,'SAGE IMPORT'!B:B,'SLAB-ROWS'!H1737,'SAGE IMPORT'!C:C,'SLAB-ROWS'!A1737)</f>
        <v>0</v>
      </c>
      <c r="K1737" s="199">
        <f>SUMIFS('SAGE IMPORT'!Q:Q,'SAGE IMPORT'!A:A,'SLAB-ROWS'!G1737,'SAGE IMPORT'!B:B,'SLAB-ROWS'!H1737,'SAGE IMPORT'!C:C,'SLAB-ROWS'!A1737)</f>
        <v>0</v>
      </c>
      <c r="L1737" s="199" t="s">
        <v>399</v>
      </c>
      <c r="M1737" s="205">
        <f>SUMIFS('SAGE IMPORT'!E:E,'SAGE IMPORT'!A:A,'SLAB-ROWS'!G1737,'SAGE IMPORT'!B:B,'SLAB-ROWS'!H1737,'SAGE IMPORT'!C:C,'SLAB-ROWS'!A1737)</f>
        <v>0</v>
      </c>
      <c r="N1737" s="199" t="s">
        <v>399</v>
      </c>
    </row>
    <row r="1738" spans="1:14" x14ac:dyDescent="0.2">
      <c r="A1738" s="183" t="s">
        <v>42</v>
      </c>
      <c r="B1738" s="184" t="s">
        <v>138</v>
      </c>
      <c r="C1738" s="184"/>
      <c r="D1738" s="185" t="str">
        <f t="shared" si="152"/>
        <v>****</v>
      </c>
      <c r="E1738" s="185">
        <f t="shared" si="153"/>
        <v>0</v>
      </c>
      <c r="F1738" s="185"/>
      <c r="G1738" s="185">
        <f t="shared" si="154"/>
        <v>0</v>
      </c>
      <c r="H1738" s="186">
        <f t="shared" si="155"/>
        <v>0</v>
      </c>
      <c r="I1738" s="197">
        <f>SUMIFS('SAGE IMPORT'!Y:Y,'SAGE IMPORT'!A:A,'SLAB-ROWS'!G1738,'SAGE IMPORT'!B:B,'SLAB-ROWS'!H1738,'SAGE IMPORT'!C:C,'SLAB-ROWS'!A1738)</f>
        <v>0</v>
      </c>
      <c r="J1738" s="198">
        <f>SUMIFS('SAGE IMPORT'!K:K,'SAGE IMPORT'!A:A,'SLAB-ROWS'!G1738,'SAGE IMPORT'!B:B,'SLAB-ROWS'!H1738,'SAGE IMPORT'!C:C,'SLAB-ROWS'!A1738)</f>
        <v>0</v>
      </c>
      <c r="K1738" s="199">
        <f>SUMIFS('SAGE IMPORT'!Q:Q,'SAGE IMPORT'!A:A,'SLAB-ROWS'!G1738,'SAGE IMPORT'!B:B,'SLAB-ROWS'!H1738,'SAGE IMPORT'!C:C,'SLAB-ROWS'!A1738)</f>
        <v>0</v>
      </c>
      <c r="L1738" s="199" t="s">
        <v>399</v>
      </c>
      <c r="M1738" s="205">
        <f>SUMIFS('SAGE IMPORT'!E:E,'SAGE IMPORT'!A:A,'SLAB-ROWS'!G1738,'SAGE IMPORT'!B:B,'SLAB-ROWS'!H1738,'SAGE IMPORT'!C:C,'SLAB-ROWS'!A1738)</f>
        <v>0</v>
      </c>
      <c r="N1738" s="199" t="s">
        <v>399</v>
      </c>
    </row>
    <row r="1739" spans="1:14" x14ac:dyDescent="0.2">
      <c r="A1739" s="183" t="s">
        <v>77</v>
      </c>
      <c r="B1739" s="184" t="s">
        <v>139</v>
      </c>
      <c r="C1739" s="184"/>
      <c r="D1739" s="185" t="str">
        <f t="shared" si="152"/>
        <v>****</v>
      </c>
      <c r="E1739" s="185">
        <f t="shared" si="153"/>
        <v>0</v>
      </c>
      <c r="F1739" s="185"/>
      <c r="G1739" s="185">
        <f t="shared" si="154"/>
        <v>0</v>
      </c>
      <c r="H1739" s="186">
        <f t="shared" si="155"/>
        <v>0</v>
      </c>
      <c r="I1739" s="197">
        <f>SUMIFS('SAGE IMPORT'!Y:Y,'SAGE IMPORT'!A:A,'SLAB-ROWS'!G1739,'SAGE IMPORT'!B:B,'SLAB-ROWS'!H1739,'SAGE IMPORT'!C:C,'SLAB-ROWS'!A1739)</f>
        <v>0</v>
      </c>
      <c r="J1739" s="198">
        <f>SUMIFS('SAGE IMPORT'!K:K,'SAGE IMPORT'!A:A,'SLAB-ROWS'!G1739,'SAGE IMPORT'!B:B,'SLAB-ROWS'!H1739,'SAGE IMPORT'!C:C,'SLAB-ROWS'!A1739)</f>
        <v>0</v>
      </c>
      <c r="K1739" s="199">
        <f>SUMIFS('SAGE IMPORT'!Q:Q,'SAGE IMPORT'!A:A,'SLAB-ROWS'!G1739,'SAGE IMPORT'!B:B,'SLAB-ROWS'!H1739,'SAGE IMPORT'!C:C,'SLAB-ROWS'!A1739)</f>
        <v>0</v>
      </c>
      <c r="L1739" s="199" t="s">
        <v>399</v>
      </c>
      <c r="M1739" s="205">
        <f>SUMIFS('SAGE IMPORT'!E:E,'SAGE IMPORT'!A:A,'SLAB-ROWS'!G1739,'SAGE IMPORT'!B:B,'SLAB-ROWS'!H1739,'SAGE IMPORT'!C:C,'SLAB-ROWS'!A1739)</f>
        <v>0</v>
      </c>
      <c r="N1739" s="199" t="s">
        <v>399</v>
      </c>
    </row>
    <row r="1740" spans="1:14" x14ac:dyDescent="0.2">
      <c r="A1740" s="183" t="s">
        <v>43</v>
      </c>
      <c r="B1740" s="184" t="s">
        <v>141</v>
      </c>
      <c r="C1740" s="184"/>
      <c r="D1740" s="185" t="str">
        <f t="shared" si="152"/>
        <v>****</v>
      </c>
      <c r="E1740" s="185">
        <f t="shared" si="153"/>
        <v>0</v>
      </c>
      <c r="F1740" s="185"/>
      <c r="G1740" s="185">
        <f t="shared" si="154"/>
        <v>0</v>
      </c>
      <c r="H1740" s="186">
        <f t="shared" si="155"/>
        <v>0</v>
      </c>
      <c r="I1740" s="197">
        <f>SUMIFS('SAGE IMPORT'!Y:Y,'SAGE IMPORT'!A:A,'SLAB-ROWS'!G1740,'SAGE IMPORT'!B:B,'SLAB-ROWS'!H1740,'SAGE IMPORT'!C:C,'SLAB-ROWS'!A1740)</f>
        <v>0</v>
      </c>
      <c r="J1740" s="198">
        <f>SUMIFS('SAGE IMPORT'!K:K,'SAGE IMPORT'!A:A,'SLAB-ROWS'!G1740,'SAGE IMPORT'!B:B,'SLAB-ROWS'!H1740,'SAGE IMPORT'!C:C,'SLAB-ROWS'!A1740)</f>
        <v>0</v>
      </c>
      <c r="K1740" s="199">
        <f>SUMIFS('SAGE IMPORT'!Q:Q,'SAGE IMPORT'!A:A,'SLAB-ROWS'!G1740,'SAGE IMPORT'!B:B,'SLAB-ROWS'!H1740,'SAGE IMPORT'!C:C,'SLAB-ROWS'!A1740)</f>
        <v>0</v>
      </c>
      <c r="L1740" s="199" t="s">
        <v>391</v>
      </c>
      <c r="M1740" s="205">
        <f>SUMIFS('SAGE IMPORT'!E:E,'SAGE IMPORT'!A:A,'SLAB-ROWS'!G1740,'SAGE IMPORT'!B:B,'SLAB-ROWS'!H1740,'SAGE IMPORT'!C:C,'SLAB-ROWS'!A1740)</f>
        <v>0</v>
      </c>
      <c r="N1740" s="199" t="s">
        <v>391</v>
      </c>
    </row>
    <row r="1741" spans="1:14" x14ac:dyDescent="0.2">
      <c r="A1741" s="183"/>
      <c r="B1741" s="184"/>
      <c r="C1741" s="184"/>
      <c r="D1741" s="185" t="str">
        <f t="shared" si="152"/>
        <v>****</v>
      </c>
      <c r="E1741" s="185">
        <f t="shared" si="153"/>
        <v>0</v>
      </c>
      <c r="F1741" s="185"/>
      <c r="G1741" s="185">
        <f t="shared" si="154"/>
        <v>0</v>
      </c>
      <c r="H1741" s="186">
        <f t="shared" si="155"/>
        <v>0</v>
      </c>
      <c r="I1741" s="197">
        <f>SUMIFS('SAGE IMPORT'!Y:Y,'SAGE IMPORT'!A:A,'SLAB-ROWS'!G1741,'SAGE IMPORT'!B:B,'SLAB-ROWS'!H1741,'SAGE IMPORT'!C:C,'SLAB-ROWS'!A1741)</f>
        <v>0</v>
      </c>
      <c r="J1741" s="198">
        <f>SUMIFS('SAGE IMPORT'!K:K,'SAGE IMPORT'!A:A,'SLAB-ROWS'!G1741,'SAGE IMPORT'!B:B,'SLAB-ROWS'!H1741,'SAGE IMPORT'!C:C,'SLAB-ROWS'!A1741)</f>
        <v>0</v>
      </c>
      <c r="K1741" s="199">
        <f>SUMIFS('SAGE IMPORT'!Q:Q,'SAGE IMPORT'!A:A,'SLAB-ROWS'!G1741,'SAGE IMPORT'!B:B,'SLAB-ROWS'!H1741,'SAGE IMPORT'!C:C,'SLAB-ROWS'!A1741)</f>
        <v>0</v>
      </c>
      <c r="L1741" s="199"/>
      <c r="M1741" s="205">
        <f>SUMIFS('SAGE IMPORT'!E:E,'SAGE IMPORT'!A:A,'SLAB-ROWS'!G1741,'SAGE IMPORT'!B:B,'SLAB-ROWS'!H1741,'SAGE IMPORT'!C:C,'SLAB-ROWS'!A1741)</f>
        <v>0</v>
      </c>
      <c r="N1741" s="199"/>
    </row>
    <row r="1742" spans="1:14" x14ac:dyDescent="0.2">
      <c r="A1742" s="183" t="s">
        <v>44</v>
      </c>
      <c r="B1742" s="184" t="s">
        <v>69</v>
      </c>
      <c r="C1742" s="184"/>
      <c r="D1742" s="185" t="str">
        <f t="shared" si="152"/>
        <v>****</v>
      </c>
      <c r="E1742" s="185">
        <f t="shared" si="153"/>
        <v>0</v>
      </c>
      <c r="F1742" s="185"/>
      <c r="G1742" s="185">
        <f t="shared" si="154"/>
        <v>0</v>
      </c>
      <c r="H1742" s="186">
        <f t="shared" si="155"/>
        <v>0</v>
      </c>
      <c r="I1742" s="197">
        <f>SUMIFS('SAGE IMPORT'!Y:Y,'SAGE IMPORT'!A:A,'SLAB-ROWS'!G1742,'SAGE IMPORT'!B:B,'SLAB-ROWS'!H1742,'SAGE IMPORT'!C:C,'SLAB-ROWS'!A1742)</f>
        <v>0</v>
      </c>
      <c r="J1742" s="198">
        <f>SUMIFS('SAGE IMPORT'!K:K,'SAGE IMPORT'!A:A,'SLAB-ROWS'!G1742,'SAGE IMPORT'!B:B,'SLAB-ROWS'!H1742,'SAGE IMPORT'!C:C,'SLAB-ROWS'!A1742)</f>
        <v>0</v>
      </c>
      <c r="K1742" s="199">
        <f>SUMIFS('SAGE IMPORT'!Q:Q,'SAGE IMPORT'!A:A,'SLAB-ROWS'!G1742,'SAGE IMPORT'!B:B,'SLAB-ROWS'!H1742,'SAGE IMPORT'!C:C,'SLAB-ROWS'!A1742)</f>
        <v>0</v>
      </c>
      <c r="L1742" s="199" t="s">
        <v>391</v>
      </c>
      <c r="M1742" s="205">
        <f>SUMIFS('SAGE IMPORT'!E:E,'SAGE IMPORT'!A:A,'SLAB-ROWS'!G1742,'SAGE IMPORT'!B:B,'SLAB-ROWS'!H1742,'SAGE IMPORT'!C:C,'SLAB-ROWS'!A1742)</f>
        <v>0</v>
      </c>
      <c r="N1742" s="199" t="s">
        <v>391</v>
      </c>
    </row>
    <row r="1743" spans="1:14" x14ac:dyDescent="0.2">
      <c r="A1743" s="183" t="s">
        <v>45</v>
      </c>
      <c r="B1743" s="184" t="s">
        <v>46</v>
      </c>
      <c r="C1743" s="184"/>
      <c r="D1743" s="185" t="str">
        <f t="shared" si="152"/>
        <v>****</v>
      </c>
      <c r="E1743" s="185">
        <f t="shared" si="153"/>
        <v>0</v>
      </c>
      <c r="F1743" s="185"/>
      <c r="G1743" s="185">
        <f t="shared" si="154"/>
        <v>0</v>
      </c>
      <c r="H1743" s="186">
        <f t="shared" si="155"/>
        <v>0</v>
      </c>
      <c r="I1743" s="197">
        <f>SUMIFS('SAGE IMPORT'!Y:Y,'SAGE IMPORT'!A:A,'SLAB-ROWS'!G1743,'SAGE IMPORT'!B:B,'SLAB-ROWS'!H1743,'SAGE IMPORT'!C:C,'SLAB-ROWS'!A1743)</f>
        <v>0</v>
      </c>
      <c r="J1743" s="198">
        <f>SUMIFS('SAGE IMPORT'!K:K,'SAGE IMPORT'!A:A,'SLAB-ROWS'!G1743,'SAGE IMPORT'!B:B,'SLAB-ROWS'!H1743,'SAGE IMPORT'!C:C,'SLAB-ROWS'!A1743)</f>
        <v>0</v>
      </c>
      <c r="K1743" s="199">
        <f>SUMIFS('SAGE IMPORT'!Q:Q,'SAGE IMPORT'!A:A,'SLAB-ROWS'!G1743,'SAGE IMPORT'!B:B,'SLAB-ROWS'!H1743,'SAGE IMPORT'!C:C,'SLAB-ROWS'!A1743)</f>
        <v>0</v>
      </c>
      <c r="L1743" s="199" t="s">
        <v>391</v>
      </c>
      <c r="M1743" s="205">
        <f>SUMIFS('SAGE IMPORT'!E:E,'SAGE IMPORT'!A:A,'SLAB-ROWS'!G1743,'SAGE IMPORT'!B:B,'SLAB-ROWS'!H1743,'SAGE IMPORT'!C:C,'SLAB-ROWS'!A1743)</f>
        <v>0</v>
      </c>
      <c r="N1743" s="199" t="s">
        <v>391</v>
      </c>
    </row>
    <row r="1744" spans="1:14" x14ac:dyDescent="0.2">
      <c r="A1744" s="183" t="s">
        <v>142</v>
      </c>
      <c r="B1744" s="184" t="s">
        <v>143</v>
      </c>
      <c r="C1744" s="184"/>
      <c r="D1744" s="185" t="str">
        <f t="shared" si="152"/>
        <v>****</v>
      </c>
      <c r="E1744" s="185">
        <f t="shared" si="153"/>
        <v>0</v>
      </c>
      <c r="F1744" s="185"/>
      <c r="G1744" s="185">
        <f t="shared" si="154"/>
        <v>0</v>
      </c>
      <c r="H1744" s="186">
        <f t="shared" si="155"/>
        <v>0</v>
      </c>
      <c r="I1744" s="197">
        <f>SUMIFS('SAGE IMPORT'!Y:Y,'SAGE IMPORT'!A:A,'SLAB-ROWS'!G1744,'SAGE IMPORT'!B:B,'SLAB-ROWS'!H1744,'SAGE IMPORT'!C:C,'SLAB-ROWS'!A1744)</f>
        <v>0</v>
      </c>
      <c r="J1744" s="198">
        <f>SUMIFS('SAGE IMPORT'!K:K,'SAGE IMPORT'!A:A,'SLAB-ROWS'!G1744,'SAGE IMPORT'!B:B,'SLAB-ROWS'!H1744,'SAGE IMPORT'!C:C,'SLAB-ROWS'!A1744)</f>
        <v>0</v>
      </c>
      <c r="K1744" s="199">
        <f>SUMIFS('SAGE IMPORT'!Q:Q,'SAGE IMPORT'!A:A,'SLAB-ROWS'!G1744,'SAGE IMPORT'!B:B,'SLAB-ROWS'!H1744,'SAGE IMPORT'!C:C,'SLAB-ROWS'!A1744)</f>
        <v>0</v>
      </c>
      <c r="L1744" s="199" t="s">
        <v>354</v>
      </c>
      <c r="M1744" s="205">
        <f>SUMIFS('SAGE IMPORT'!E:E,'SAGE IMPORT'!A:A,'SLAB-ROWS'!G1744,'SAGE IMPORT'!B:B,'SLAB-ROWS'!H1744,'SAGE IMPORT'!C:C,'SLAB-ROWS'!A1744)</f>
        <v>0</v>
      </c>
      <c r="N1744" s="199" t="s">
        <v>354</v>
      </c>
    </row>
    <row r="1745" spans="1:14" x14ac:dyDescent="0.2">
      <c r="A1745" s="183" t="s">
        <v>144</v>
      </c>
      <c r="B1745" s="184" t="s">
        <v>145</v>
      </c>
      <c r="C1745" s="184"/>
      <c r="D1745" s="185" t="str">
        <f t="shared" si="152"/>
        <v>****</v>
      </c>
      <c r="E1745" s="185">
        <f t="shared" si="153"/>
        <v>0</v>
      </c>
      <c r="F1745" s="185"/>
      <c r="G1745" s="185">
        <f t="shared" si="154"/>
        <v>0</v>
      </c>
      <c r="H1745" s="186">
        <f t="shared" si="155"/>
        <v>0</v>
      </c>
      <c r="I1745" s="197">
        <f>SUMIFS('SAGE IMPORT'!Y:Y,'SAGE IMPORT'!A:A,'SLAB-ROWS'!G1745,'SAGE IMPORT'!B:B,'SLAB-ROWS'!H1745,'SAGE IMPORT'!C:C,'SLAB-ROWS'!A1745)</f>
        <v>0</v>
      </c>
      <c r="J1745" s="198">
        <f>SUMIFS('SAGE IMPORT'!K:K,'SAGE IMPORT'!A:A,'SLAB-ROWS'!G1745,'SAGE IMPORT'!B:B,'SLAB-ROWS'!H1745,'SAGE IMPORT'!C:C,'SLAB-ROWS'!A1745)</f>
        <v>0</v>
      </c>
      <c r="K1745" s="199">
        <f>SUMIFS('SAGE IMPORT'!Q:Q,'SAGE IMPORT'!A:A,'SLAB-ROWS'!G1745,'SAGE IMPORT'!B:B,'SLAB-ROWS'!H1745,'SAGE IMPORT'!C:C,'SLAB-ROWS'!A1745)</f>
        <v>0</v>
      </c>
      <c r="L1745" s="199" t="s">
        <v>391</v>
      </c>
      <c r="M1745" s="205">
        <f>SUMIFS('SAGE IMPORT'!E:E,'SAGE IMPORT'!A:A,'SLAB-ROWS'!G1745,'SAGE IMPORT'!B:B,'SLAB-ROWS'!H1745,'SAGE IMPORT'!C:C,'SLAB-ROWS'!A1745)</f>
        <v>0</v>
      </c>
      <c r="N1745" s="199" t="s">
        <v>391</v>
      </c>
    </row>
    <row r="1746" spans="1:14" x14ac:dyDescent="0.2">
      <c r="A1746" s="183" t="s">
        <v>47</v>
      </c>
      <c r="B1746" s="184" t="s">
        <v>66</v>
      </c>
      <c r="C1746" s="184"/>
      <c r="D1746" s="185" t="str">
        <f t="shared" ref="D1746:D1757" si="156">D1745</f>
        <v>****</v>
      </c>
      <c r="E1746" s="185">
        <f t="shared" ref="E1746:E1757" si="157">E1745</f>
        <v>0</v>
      </c>
      <c r="F1746" s="185"/>
      <c r="G1746" s="185">
        <f t="shared" ref="G1746:G1757" si="158">G1745</f>
        <v>0</v>
      </c>
      <c r="H1746" s="186">
        <f t="shared" ref="H1746:H1757" si="159">H1745</f>
        <v>0</v>
      </c>
      <c r="I1746" s="197">
        <f>SUMIFS('SAGE IMPORT'!Y:Y,'SAGE IMPORT'!A:A,'SLAB-ROWS'!G1746,'SAGE IMPORT'!B:B,'SLAB-ROWS'!H1746,'SAGE IMPORT'!C:C,'SLAB-ROWS'!A1746)</f>
        <v>0</v>
      </c>
      <c r="J1746" s="198">
        <f>SUMIFS('SAGE IMPORT'!K:K,'SAGE IMPORT'!A:A,'SLAB-ROWS'!G1746,'SAGE IMPORT'!B:B,'SLAB-ROWS'!H1746,'SAGE IMPORT'!C:C,'SLAB-ROWS'!A1746)</f>
        <v>0</v>
      </c>
      <c r="K1746" s="199">
        <f>SUMIFS('SAGE IMPORT'!Q:Q,'SAGE IMPORT'!A:A,'SLAB-ROWS'!G1746,'SAGE IMPORT'!B:B,'SLAB-ROWS'!H1746,'SAGE IMPORT'!C:C,'SLAB-ROWS'!A1746)</f>
        <v>0</v>
      </c>
      <c r="L1746" s="199" t="s">
        <v>395</v>
      </c>
      <c r="M1746" s="205">
        <f>SUMIFS('SAGE IMPORT'!E:E,'SAGE IMPORT'!A:A,'SLAB-ROWS'!G1746,'SAGE IMPORT'!B:B,'SLAB-ROWS'!H1746,'SAGE IMPORT'!C:C,'SLAB-ROWS'!A1746)</f>
        <v>0</v>
      </c>
      <c r="N1746" s="199" t="s">
        <v>395</v>
      </c>
    </row>
    <row r="1747" spans="1:14" x14ac:dyDescent="0.2">
      <c r="A1747" s="183"/>
      <c r="B1747" s="451" t="s">
        <v>622</v>
      </c>
      <c r="C1747" s="452"/>
      <c r="D1747" s="453"/>
      <c r="E1747" s="453"/>
      <c r="F1747" s="453"/>
      <c r="G1747" s="453">
        <f t="shared" si="158"/>
        <v>0</v>
      </c>
      <c r="H1747" s="454">
        <f t="shared" si="159"/>
        <v>0</v>
      </c>
      <c r="I1747" s="455"/>
      <c r="J1747" s="456"/>
      <c r="K1747" s="457">
        <f>SUMIFS('SAGE IMPORT'!Q:Q,'SAGE IMPORT'!A:A,'SLAB-ROWS'!G1747,'SAGE IMPORT'!B:B,'SLAB-ROWS'!H1747,'SAGE IMPORT'!D:D,'SLAB-ROWS'!B1747)</f>
        <v>0</v>
      </c>
      <c r="L1747" s="457" t="s">
        <v>395</v>
      </c>
      <c r="M1747" s="458"/>
      <c r="N1747" s="457"/>
    </row>
    <row r="1748" spans="1:14" x14ac:dyDescent="0.2">
      <c r="A1748" s="183" t="s">
        <v>48</v>
      </c>
      <c r="B1748" s="184" t="s">
        <v>67</v>
      </c>
      <c r="C1748" s="184"/>
      <c r="D1748" s="185" t="str">
        <f>D1746</f>
        <v>****</v>
      </c>
      <c r="E1748" s="185">
        <f>E1746</f>
        <v>0</v>
      </c>
      <c r="F1748" s="185"/>
      <c r="G1748" s="185">
        <f>G1746</f>
        <v>0</v>
      </c>
      <c r="H1748" s="186">
        <f>H1746</f>
        <v>0</v>
      </c>
      <c r="I1748" s="197">
        <f>SUMIFS('SAGE IMPORT'!Y:Y,'SAGE IMPORT'!A:A,'SLAB-ROWS'!G1748,'SAGE IMPORT'!B:B,'SLAB-ROWS'!H1748,'SAGE IMPORT'!C:C,'SLAB-ROWS'!A1748)</f>
        <v>0</v>
      </c>
      <c r="J1748" s="198">
        <f>SUMIFS('SAGE IMPORT'!K:K,'SAGE IMPORT'!A:A,'SLAB-ROWS'!G1748,'SAGE IMPORT'!B:B,'SLAB-ROWS'!H1748,'SAGE IMPORT'!C:C,'SLAB-ROWS'!A1748)</f>
        <v>0</v>
      </c>
      <c r="K1748" s="199">
        <f>SUMIFS('SAGE IMPORT'!Q:Q,'SAGE IMPORT'!A:A,'SLAB-ROWS'!G1748,'SAGE IMPORT'!B:B,'SLAB-ROWS'!H1748,'SAGE IMPORT'!C:C,'SLAB-ROWS'!A1748)</f>
        <v>0</v>
      </c>
      <c r="L1748" s="199" t="s">
        <v>391</v>
      </c>
      <c r="M1748" s="205">
        <f>SUMIFS('SAGE IMPORT'!E:E,'SAGE IMPORT'!A:A,'SLAB-ROWS'!G1748,'SAGE IMPORT'!B:B,'SLAB-ROWS'!H1748,'SAGE IMPORT'!C:C,'SLAB-ROWS'!A1748)</f>
        <v>0</v>
      </c>
      <c r="N1748" s="199" t="s">
        <v>391</v>
      </c>
    </row>
    <row r="1749" spans="1:14" x14ac:dyDescent="0.2">
      <c r="A1749" s="183" t="s">
        <v>146</v>
      </c>
      <c r="B1749" s="184" t="s">
        <v>147</v>
      </c>
      <c r="C1749" s="184"/>
      <c r="D1749" s="185" t="str">
        <f t="shared" si="156"/>
        <v>****</v>
      </c>
      <c r="E1749" s="185">
        <f t="shared" si="157"/>
        <v>0</v>
      </c>
      <c r="F1749" s="185"/>
      <c r="G1749" s="185">
        <f t="shared" si="158"/>
        <v>0</v>
      </c>
      <c r="H1749" s="186">
        <f t="shared" si="159"/>
        <v>0</v>
      </c>
      <c r="I1749" s="197">
        <f>SUMIFS('SAGE IMPORT'!Y:Y,'SAGE IMPORT'!A:A,'SLAB-ROWS'!G1749,'SAGE IMPORT'!B:B,'SLAB-ROWS'!H1749,'SAGE IMPORT'!C:C,'SLAB-ROWS'!A1749)</f>
        <v>0</v>
      </c>
      <c r="J1749" s="198">
        <f>SUMIFS('SAGE IMPORT'!K:K,'SAGE IMPORT'!A:A,'SLAB-ROWS'!G1749,'SAGE IMPORT'!B:B,'SLAB-ROWS'!H1749,'SAGE IMPORT'!C:C,'SLAB-ROWS'!A1749)</f>
        <v>0</v>
      </c>
      <c r="K1749" s="199">
        <f>SUMIFS('SAGE IMPORT'!Q:Q,'SAGE IMPORT'!A:A,'SLAB-ROWS'!G1749,'SAGE IMPORT'!B:B,'SLAB-ROWS'!H1749,'SAGE IMPORT'!C:C,'SLAB-ROWS'!A1749)</f>
        <v>0</v>
      </c>
      <c r="L1749" s="199" t="s">
        <v>393</v>
      </c>
      <c r="M1749" s="205">
        <f>SUMIFS('SAGE IMPORT'!E:E,'SAGE IMPORT'!A:A,'SLAB-ROWS'!G1749,'SAGE IMPORT'!B:B,'SLAB-ROWS'!H1749,'SAGE IMPORT'!C:C,'SLAB-ROWS'!A1749)</f>
        <v>0</v>
      </c>
      <c r="N1749" s="199" t="s">
        <v>393</v>
      </c>
    </row>
    <row r="1750" spans="1:14" x14ac:dyDescent="0.2">
      <c r="A1750" s="183" t="s">
        <v>148</v>
      </c>
      <c r="B1750" s="184" t="s">
        <v>149</v>
      </c>
      <c r="C1750" s="184"/>
      <c r="D1750" s="185" t="str">
        <f t="shared" si="156"/>
        <v>****</v>
      </c>
      <c r="E1750" s="185">
        <f t="shared" si="157"/>
        <v>0</v>
      </c>
      <c r="F1750" s="185"/>
      <c r="G1750" s="185">
        <f t="shared" si="158"/>
        <v>0</v>
      </c>
      <c r="H1750" s="186">
        <f t="shared" si="159"/>
        <v>0</v>
      </c>
      <c r="I1750" s="197">
        <f>SUMIFS('SAGE IMPORT'!Y:Y,'SAGE IMPORT'!A:A,'SLAB-ROWS'!G1750,'SAGE IMPORT'!B:B,'SLAB-ROWS'!H1750,'SAGE IMPORT'!C:C,'SLAB-ROWS'!A1750)</f>
        <v>0</v>
      </c>
      <c r="J1750" s="198">
        <f>SUMIFS('SAGE IMPORT'!K:K,'SAGE IMPORT'!A:A,'SLAB-ROWS'!G1750,'SAGE IMPORT'!B:B,'SLAB-ROWS'!H1750,'SAGE IMPORT'!C:C,'SLAB-ROWS'!A1750)</f>
        <v>0</v>
      </c>
      <c r="K1750" s="199">
        <f>SUMIFS('SAGE IMPORT'!Q:Q,'SAGE IMPORT'!A:A,'SLAB-ROWS'!G1750,'SAGE IMPORT'!B:B,'SLAB-ROWS'!H1750,'SAGE IMPORT'!C:C,'SLAB-ROWS'!A1750)</f>
        <v>0</v>
      </c>
      <c r="L1750" s="199" t="s">
        <v>391</v>
      </c>
      <c r="M1750" s="205">
        <f>SUMIFS('SAGE IMPORT'!E:E,'SAGE IMPORT'!A:A,'SLAB-ROWS'!G1750,'SAGE IMPORT'!B:B,'SLAB-ROWS'!H1750,'SAGE IMPORT'!C:C,'SLAB-ROWS'!A1750)</f>
        <v>0</v>
      </c>
      <c r="N1750" s="199" t="s">
        <v>391</v>
      </c>
    </row>
    <row r="1751" spans="1:14" x14ac:dyDescent="0.2">
      <c r="A1751" s="183" t="s">
        <v>150</v>
      </c>
      <c r="B1751" s="184" t="s">
        <v>151</v>
      </c>
      <c r="C1751" s="184"/>
      <c r="D1751" s="185" t="str">
        <f t="shared" si="156"/>
        <v>****</v>
      </c>
      <c r="E1751" s="185">
        <f t="shared" si="157"/>
        <v>0</v>
      </c>
      <c r="F1751" s="185"/>
      <c r="G1751" s="185">
        <f t="shared" si="158"/>
        <v>0</v>
      </c>
      <c r="H1751" s="186">
        <f t="shared" si="159"/>
        <v>0</v>
      </c>
      <c r="I1751" s="197">
        <f>SUMIFS('SAGE IMPORT'!Y:Y,'SAGE IMPORT'!A:A,'SLAB-ROWS'!G1751,'SAGE IMPORT'!B:B,'SLAB-ROWS'!H1751,'SAGE IMPORT'!C:C,'SLAB-ROWS'!A1751)</f>
        <v>0</v>
      </c>
      <c r="J1751" s="198">
        <f>SUMIFS('SAGE IMPORT'!K:K,'SAGE IMPORT'!A:A,'SLAB-ROWS'!G1751,'SAGE IMPORT'!B:B,'SLAB-ROWS'!H1751,'SAGE IMPORT'!C:C,'SLAB-ROWS'!A1751)</f>
        <v>0</v>
      </c>
      <c r="K1751" s="199">
        <f>SUMIFS('SAGE IMPORT'!Q:Q,'SAGE IMPORT'!A:A,'SLAB-ROWS'!G1751,'SAGE IMPORT'!B:B,'SLAB-ROWS'!H1751,'SAGE IMPORT'!C:C,'SLAB-ROWS'!A1751)</f>
        <v>0</v>
      </c>
      <c r="L1751" s="199" t="s">
        <v>391</v>
      </c>
      <c r="M1751" s="205">
        <f>SUMIFS('SAGE IMPORT'!E:E,'SAGE IMPORT'!A:A,'SLAB-ROWS'!G1751,'SAGE IMPORT'!B:B,'SLAB-ROWS'!H1751,'SAGE IMPORT'!C:C,'SLAB-ROWS'!A1751)</f>
        <v>0</v>
      </c>
      <c r="N1751" s="199" t="s">
        <v>391</v>
      </c>
    </row>
    <row r="1752" spans="1:14" x14ac:dyDescent="0.2">
      <c r="A1752" s="183" t="s">
        <v>55</v>
      </c>
      <c r="B1752" s="184" t="s">
        <v>56</v>
      </c>
      <c r="C1752" s="184"/>
      <c r="D1752" s="185" t="str">
        <f t="shared" si="156"/>
        <v>****</v>
      </c>
      <c r="E1752" s="185">
        <f t="shared" si="157"/>
        <v>0</v>
      </c>
      <c r="F1752" s="185"/>
      <c r="G1752" s="185">
        <f t="shared" si="158"/>
        <v>0</v>
      </c>
      <c r="H1752" s="186">
        <f t="shared" si="159"/>
        <v>0</v>
      </c>
      <c r="I1752" s="197">
        <f>SUMIFS('SAGE IMPORT'!Y:Y,'SAGE IMPORT'!A:A,'SLAB-ROWS'!G1752,'SAGE IMPORT'!B:B,'SLAB-ROWS'!H1752,'SAGE IMPORT'!C:C,'SLAB-ROWS'!A1752)</f>
        <v>0</v>
      </c>
      <c r="J1752" s="198">
        <f>SUMIFS('SAGE IMPORT'!K:K,'SAGE IMPORT'!A:A,'SLAB-ROWS'!G1752,'SAGE IMPORT'!B:B,'SLAB-ROWS'!H1752,'SAGE IMPORT'!C:C,'SLAB-ROWS'!A1752)</f>
        <v>0</v>
      </c>
      <c r="K1752" s="199">
        <f>SUMIFS('SAGE IMPORT'!Q:Q,'SAGE IMPORT'!A:A,'SLAB-ROWS'!G1752,'SAGE IMPORT'!B:B,'SLAB-ROWS'!H1752,'SAGE IMPORT'!C:C,'SLAB-ROWS'!A1752)</f>
        <v>0</v>
      </c>
      <c r="L1752" s="199" t="s">
        <v>395</v>
      </c>
      <c r="M1752" s="205">
        <f>SUMIFS('SAGE IMPORT'!E:E,'SAGE IMPORT'!A:A,'SLAB-ROWS'!G1752,'SAGE IMPORT'!B:B,'SLAB-ROWS'!H1752,'SAGE IMPORT'!C:C,'SLAB-ROWS'!A1752)</f>
        <v>0</v>
      </c>
      <c r="N1752" s="199" t="s">
        <v>395</v>
      </c>
    </row>
    <row r="1753" spans="1:14" x14ac:dyDescent="0.2">
      <c r="A1753" s="183" t="s">
        <v>152</v>
      </c>
      <c r="B1753" s="184" t="s">
        <v>153</v>
      </c>
      <c r="C1753" s="184"/>
      <c r="D1753" s="185" t="str">
        <f t="shared" si="156"/>
        <v>****</v>
      </c>
      <c r="E1753" s="185">
        <f t="shared" si="157"/>
        <v>0</v>
      </c>
      <c r="F1753" s="185"/>
      <c r="G1753" s="185">
        <f t="shared" si="158"/>
        <v>0</v>
      </c>
      <c r="H1753" s="186">
        <f t="shared" si="159"/>
        <v>0</v>
      </c>
      <c r="I1753" s="197">
        <f>SUMIFS('SAGE IMPORT'!Y:Y,'SAGE IMPORT'!A:A,'SLAB-ROWS'!G1753,'SAGE IMPORT'!B:B,'SLAB-ROWS'!H1753,'SAGE IMPORT'!C:C,'SLAB-ROWS'!A1753)</f>
        <v>0</v>
      </c>
      <c r="J1753" s="198">
        <f>SUMIFS('SAGE IMPORT'!K:K,'SAGE IMPORT'!A:A,'SLAB-ROWS'!G1753,'SAGE IMPORT'!B:B,'SLAB-ROWS'!H1753,'SAGE IMPORT'!C:C,'SLAB-ROWS'!A1753)</f>
        <v>0</v>
      </c>
      <c r="K1753" s="199">
        <f>SUMIFS('SAGE IMPORT'!Q:Q,'SAGE IMPORT'!A:A,'SLAB-ROWS'!G1753,'SAGE IMPORT'!B:B,'SLAB-ROWS'!H1753,'SAGE IMPORT'!C:C,'SLAB-ROWS'!A1753)</f>
        <v>0</v>
      </c>
      <c r="L1753" s="199" t="s">
        <v>399</v>
      </c>
      <c r="M1753" s="205">
        <f>SUMIFS('SAGE IMPORT'!E:E,'SAGE IMPORT'!A:A,'SLAB-ROWS'!G1753,'SAGE IMPORT'!B:B,'SLAB-ROWS'!H1753,'SAGE IMPORT'!C:C,'SLAB-ROWS'!A1753)</f>
        <v>0</v>
      </c>
      <c r="N1753" s="199" t="s">
        <v>399</v>
      </c>
    </row>
    <row r="1754" spans="1:14" x14ac:dyDescent="0.2">
      <c r="A1754" s="183"/>
      <c r="B1754" s="184"/>
      <c r="C1754" s="184"/>
      <c r="D1754" s="185" t="str">
        <f t="shared" si="156"/>
        <v>****</v>
      </c>
      <c r="E1754" s="185">
        <f t="shared" si="157"/>
        <v>0</v>
      </c>
      <c r="F1754" s="185"/>
      <c r="G1754" s="185">
        <f t="shared" si="158"/>
        <v>0</v>
      </c>
      <c r="H1754" s="186">
        <f t="shared" si="159"/>
        <v>0</v>
      </c>
      <c r="I1754" s="197">
        <f>SUMIFS('SAGE IMPORT'!Y:Y,'SAGE IMPORT'!A:A,'SLAB-ROWS'!G1754,'SAGE IMPORT'!B:B,'SLAB-ROWS'!H1754,'SAGE IMPORT'!C:C,'SLAB-ROWS'!A1754)</f>
        <v>0</v>
      </c>
      <c r="J1754" s="198">
        <f>SUMIFS('SAGE IMPORT'!K:K,'SAGE IMPORT'!A:A,'SLAB-ROWS'!G1754,'SAGE IMPORT'!B:B,'SLAB-ROWS'!H1754,'SAGE IMPORT'!C:C,'SLAB-ROWS'!A1754)</f>
        <v>0</v>
      </c>
      <c r="K1754" s="199">
        <f>SUMIFS('SAGE IMPORT'!Q:Q,'SAGE IMPORT'!A:A,'SLAB-ROWS'!G1754,'SAGE IMPORT'!B:B,'SLAB-ROWS'!H1754,'SAGE IMPORT'!C:C,'SLAB-ROWS'!A1754)</f>
        <v>0</v>
      </c>
      <c r="L1754" s="199"/>
      <c r="M1754" s="205">
        <f>SUMIFS('SAGE IMPORT'!E:E,'SAGE IMPORT'!A:A,'SLAB-ROWS'!G1754,'SAGE IMPORT'!B:B,'SLAB-ROWS'!H1754,'SAGE IMPORT'!C:C,'SLAB-ROWS'!A1754)</f>
        <v>0</v>
      </c>
      <c r="N1754" s="199"/>
    </row>
    <row r="1755" spans="1:14" x14ac:dyDescent="0.2">
      <c r="A1755" s="183" t="s">
        <v>49</v>
      </c>
      <c r="B1755" s="184" t="s">
        <v>50</v>
      </c>
      <c r="C1755" s="184"/>
      <c r="D1755" s="185" t="str">
        <f t="shared" si="156"/>
        <v>****</v>
      </c>
      <c r="E1755" s="185">
        <f t="shared" si="157"/>
        <v>0</v>
      </c>
      <c r="F1755" s="185"/>
      <c r="G1755" s="185">
        <f t="shared" si="158"/>
        <v>0</v>
      </c>
      <c r="H1755" s="186">
        <f t="shared" si="159"/>
        <v>0</v>
      </c>
      <c r="I1755" s="197">
        <f>SUMIFS('SAGE IMPORT'!Y:Y,'SAGE IMPORT'!A:A,'SLAB-ROWS'!G1755,'SAGE IMPORT'!B:B,'SLAB-ROWS'!H1755,'SAGE IMPORT'!C:C,'SLAB-ROWS'!A1755)</f>
        <v>0</v>
      </c>
      <c r="J1755" s="198">
        <f>SUMIFS('SAGE IMPORT'!K:K,'SAGE IMPORT'!A:A,'SLAB-ROWS'!G1755,'SAGE IMPORT'!B:B,'SLAB-ROWS'!H1755,'SAGE IMPORT'!C:C,'SLAB-ROWS'!A1755)</f>
        <v>0</v>
      </c>
      <c r="K1755" s="199">
        <f>SUMIFS('SAGE IMPORT'!Q:Q,'SAGE IMPORT'!A:A,'SLAB-ROWS'!G1755,'SAGE IMPORT'!B:B,'SLAB-ROWS'!H1755,'SAGE IMPORT'!C:C,'SLAB-ROWS'!A1755)</f>
        <v>0</v>
      </c>
      <c r="L1755" s="199" t="s">
        <v>391</v>
      </c>
      <c r="M1755" s="205">
        <f>SUMIFS('SAGE IMPORT'!E:E,'SAGE IMPORT'!A:A,'SLAB-ROWS'!G1755,'SAGE IMPORT'!B:B,'SLAB-ROWS'!H1755,'SAGE IMPORT'!C:C,'SLAB-ROWS'!A1755)</f>
        <v>0</v>
      </c>
      <c r="N1755" s="199" t="s">
        <v>391</v>
      </c>
    </row>
    <row r="1756" spans="1:14" x14ac:dyDescent="0.2">
      <c r="A1756" s="183" t="s">
        <v>51</v>
      </c>
      <c r="B1756" s="184" t="s">
        <v>52</v>
      </c>
      <c r="C1756" s="184"/>
      <c r="D1756" s="185" t="str">
        <f t="shared" si="156"/>
        <v>****</v>
      </c>
      <c r="E1756" s="185">
        <f t="shared" si="157"/>
        <v>0</v>
      </c>
      <c r="F1756" s="185"/>
      <c r="G1756" s="185">
        <f t="shared" si="158"/>
        <v>0</v>
      </c>
      <c r="H1756" s="186">
        <f t="shared" si="159"/>
        <v>0</v>
      </c>
      <c r="I1756" s="197">
        <f>SUMIFS('SAGE IMPORT'!Y:Y,'SAGE IMPORT'!A:A,'SLAB-ROWS'!G1756,'SAGE IMPORT'!B:B,'SLAB-ROWS'!H1756,'SAGE IMPORT'!C:C,'SLAB-ROWS'!A1756)</f>
        <v>0</v>
      </c>
      <c r="J1756" s="198">
        <f>SUMIFS('SAGE IMPORT'!K:K,'SAGE IMPORT'!A:A,'SLAB-ROWS'!G1756,'SAGE IMPORT'!B:B,'SLAB-ROWS'!H1756,'SAGE IMPORT'!C:C,'SLAB-ROWS'!A1756)</f>
        <v>0</v>
      </c>
      <c r="K1756" s="199">
        <f>SUMIFS('SAGE IMPORT'!Q:Q,'SAGE IMPORT'!A:A,'SLAB-ROWS'!G1756,'SAGE IMPORT'!B:B,'SLAB-ROWS'!H1756,'SAGE IMPORT'!C:C,'SLAB-ROWS'!A1756)</f>
        <v>0</v>
      </c>
      <c r="L1756" s="199" t="s">
        <v>391</v>
      </c>
      <c r="M1756" s="205">
        <f>SUMIFS('SAGE IMPORT'!E:E,'SAGE IMPORT'!A:A,'SLAB-ROWS'!G1756,'SAGE IMPORT'!B:B,'SLAB-ROWS'!H1756,'SAGE IMPORT'!C:C,'SLAB-ROWS'!A1756)</f>
        <v>0</v>
      </c>
      <c r="N1756" s="199" t="s">
        <v>391</v>
      </c>
    </row>
    <row r="1757" spans="1:14" x14ac:dyDescent="0.2">
      <c r="A1757" s="183" t="s">
        <v>53</v>
      </c>
      <c r="B1757" s="184" t="s">
        <v>54</v>
      </c>
      <c r="C1757" s="184"/>
      <c r="D1757" s="185" t="str">
        <f t="shared" si="156"/>
        <v>****</v>
      </c>
      <c r="E1757" s="185">
        <f t="shared" si="157"/>
        <v>0</v>
      </c>
      <c r="F1757" s="185"/>
      <c r="G1757" s="185">
        <f t="shared" si="158"/>
        <v>0</v>
      </c>
      <c r="H1757" s="186">
        <f t="shared" si="159"/>
        <v>0</v>
      </c>
      <c r="I1757" s="197">
        <f>SUMIFS('SAGE IMPORT'!Y:Y,'SAGE IMPORT'!A:A,'SLAB-ROWS'!G1757,'SAGE IMPORT'!B:B,'SLAB-ROWS'!H1757,'SAGE IMPORT'!C:C,'SLAB-ROWS'!A1757)</f>
        <v>0</v>
      </c>
      <c r="J1757" s="198">
        <f>SUMIFS('SAGE IMPORT'!K:K,'SAGE IMPORT'!A:A,'SLAB-ROWS'!G1757,'SAGE IMPORT'!B:B,'SLAB-ROWS'!H1757,'SAGE IMPORT'!C:C,'SLAB-ROWS'!A1757)</f>
        <v>0</v>
      </c>
      <c r="K1757" s="199">
        <f>SUMIFS('SAGE IMPORT'!Q:Q,'SAGE IMPORT'!A:A,'SLAB-ROWS'!G1757,'SAGE IMPORT'!B:B,'SLAB-ROWS'!H1757,'SAGE IMPORT'!C:C,'SLAB-ROWS'!A1757)</f>
        <v>0</v>
      </c>
      <c r="L1757" s="199" t="s">
        <v>391</v>
      </c>
      <c r="M1757" s="205">
        <f>SUMIFS('SAGE IMPORT'!E:E,'SAGE IMPORT'!A:A,'SLAB-ROWS'!G1757,'SAGE IMPORT'!B:B,'SLAB-ROWS'!H1757,'SAGE IMPORT'!C:C,'SLAB-ROWS'!A1757)</f>
        <v>0</v>
      </c>
      <c r="N1757" s="199" t="s">
        <v>391</v>
      </c>
    </row>
    <row r="1758" spans="1:14" x14ac:dyDescent="0.2">
      <c r="A1758" s="183"/>
      <c r="B1758" s="184"/>
      <c r="C1758" s="184"/>
      <c r="D1758" s="184"/>
      <c r="E1758" s="184"/>
      <c r="F1758" s="184"/>
      <c r="G1758" s="184"/>
      <c r="H1758" s="184"/>
      <c r="I1758" s="197">
        <f>SUMIFS('SAGE IMPORT'!Y:Y,'SAGE IMPORT'!A:A,'SLAB-ROWS'!G1758,'SAGE IMPORT'!B:B,'SLAB-ROWS'!H1758,'SAGE IMPORT'!C:C,'SLAB-ROWS'!A1758)</f>
        <v>0</v>
      </c>
      <c r="J1758" s="198">
        <f>SUMIFS('SAGE IMPORT'!K:K,'SAGE IMPORT'!A:A,'SLAB-ROWS'!G1758,'SAGE IMPORT'!B:B,'SLAB-ROWS'!H1758,'SAGE IMPORT'!C:C,'SLAB-ROWS'!A1758)</f>
        <v>0</v>
      </c>
      <c r="K1758" s="199">
        <f>SUMIFS('SAGE IMPORT'!Q:Q,'SAGE IMPORT'!A:A,'SLAB-ROWS'!G1758,'SAGE IMPORT'!B:B,'SLAB-ROWS'!H1758,'SAGE IMPORT'!C:C,'SLAB-ROWS'!A1758)</f>
        <v>0</v>
      </c>
      <c r="L1758" s="199"/>
      <c r="M1758" s="205">
        <f>SUMIFS('SAGE IMPORT'!E:E,'SAGE IMPORT'!A:A,'SLAB-ROWS'!G1758,'SAGE IMPORT'!B:B,'SLAB-ROWS'!H1758,'SAGE IMPORT'!C:C,'SLAB-ROWS'!A1758)</f>
        <v>0</v>
      </c>
      <c r="N1758" s="199"/>
    </row>
    <row r="1759" spans="1:14" ht="12" x14ac:dyDescent="0.25">
      <c r="C1759" s="200" t="s">
        <v>74</v>
      </c>
      <c r="D1759" s="200"/>
      <c r="E1759" s="200"/>
      <c r="F1759" s="200"/>
      <c r="G1759" s="200"/>
      <c r="H1759" s="200"/>
      <c r="I1759" s="201">
        <f>SUM(I1675:I1758)</f>
        <v>0</v>
      </c>
      <c r="J1759" s="202"/>
      <c r="K1759" s="202"/>
      <c r="L1759" s="202"/>
      <c r="M1759" s="205">
        <f>SUMIFS('SAGE IMPORT'!E:E,'SAGE IMPORT'!A:A,'SLAB-ROWS'!G1759,'SAGE IMPORT'!B:B,'SLAB-ROWS'!H1759,'SAGE IMPORT'!C:C,'SLAB-ROWS'!A1759)</f>
        <v>0</v>
      </c>
    </row>
    <row r="1760" spans="1:14" ht="12" x14ac:dyDescent="0.25">
      <c r="C1760" s="200" t="s">
        <v>75</v>
      </c>
      <c r="D1760" s="200"/>
      <c r="E1760" s="200"/>
      <c r="F1760" s="200"/>
      <c r="G1760" s="200"/>
      <c r="H1760" s="200"/>
      <c r="I1760" s="203">
        <f>SUMIFS('SAGE IMPORT'!Y:Y,'SAGE IMPORT'!A:A,'SLAB-ROWS'!G1674,'SAGE IMPORT'!B:B,'SLAB-ROWS'!H1674)-I1759</f>
        <v>0</v>
      </c>
      <c r="J1760" s="202"/>
      <c r="K1760" s="202"/>
      <c r="L1760" s="202"/>
      <c r="M1760" s="205">
        <f>SUMIFS('SAGE IMPORT'!E:E,'SAGE IMPORT'!A:A,'SLAB-ROWS'!G1760,'SAGE IMPORT'!B:B,'SLAB-ROWS'!H1760,'SAGE IMPORT'!C:C,'SLAB-ROWS'!A1760)</f>
        <v>0</v>
      </c>
    </row>
    <row r="1761" spans="1:14" ht="12" x14ac:dyDescent="0.2">
      <c r="D1761" s="191" t="s">
        <v>359</v>
      </c>
      <c r="E1761" s="190" t="s">
        <v>358</v>
      </c>
      <c r="F1761" s="190"/>
      <c r="G1761" s="191" t="s">
        <v>159</v>
      </c>
      <c r="H1761" s="192" t="s">
        <v>357</v>
      </c>
      <c r="I1761" s="194" t="s">
        <v>383</v>
      </c>
      <c r="J1761" s="194" t="s">
        <v>356</v>
      </c>
      <c r="K1761" s="194" t="s">
        <v>355</v>
      </c>
      <c r="L1761" s="194"/>
      <c r="M1761" s="194" t="s">
        <v>394</v>
      </c>
      <c r="N1761" s="194"/>
    </row>
    <row r="1762" spans="1:14" ht="12" x14ac:dyDescent="0.2">
      <c r="D1762" s="195" t="str">
        <f>'START-SLABS'!A29</f>
        <v>****</v>
      </c>
      <c r="E1762" s="195">
        <f>'START-SLABS'!C29</f>
        <v>0</v>
      </c>
      <c r="F1762" s="195">
        <f>'START-SLABS'!D29</f>
        <v>0</v>
      </c>
      <c r="G1762" s="195">
        <f>'START-SLABS'!F29</f>
        <v>0</v>
      </c>
      <c r="H1762" s="195">
        <f>'START-SLABS'!G29</f>
        <v>0</v>
      </c>
      <c r="I1762" s="196"/>
      <c r="J1762" s="196"/>
      <c r="K1762" s="196"/>
      <c r="L1762" s="196"/>
      <c r="M1762" s="196"/>
      <c r="N1762" s="194"/>
    </row>
    <row r="1763" spans="1:14" x14ac:dyDescent="0.2">
      <c r="A1763" s="183" t="s">
        <v>16</v>
      </c>
      <c r="B1763" s="184" t="s">
        <v>17</v>
      </c>
      <c r="C1763" s="184"/>
      <c r="D1763" s="185" t="str">
        <f>D1762</f>
        <v>****</v>
      </c>
      <c r="E1763" s="185">
        <f>E1762</f>
        <v>0</v>
      </c>
      <c r="F1763" s="185"/>
      <c r="G1763" s="185">
        <f>G1762</f>
        <v>0</v>
      </c>
      <c r="H1763" s="186">
        <f>H1762</f>
        <v>0</v>
      </c>
      <c r="I1763" s="197">
        <f>SUMIFS('SAGE IMPORT'!Y:Y,'SAGE IMPORT'!A:A,'SLAB-ROWS'!G1763,'SAGE IMPORT'!B:B,'SLAB-ROWS'!H1763,'SAGE IMPORT'!C:C,'SLAB-ROWS'!A1763)</f>
        <v>0</v>
      </c>
      <c r="J1763" s="198">
        <f>SUMIFS('SAGE IMPORT'!K:K,'SAGE IMPORT'!A:A,'SLAB-ROWS'!G1763,'SAGE IMPORT'!B:B,'SLAB-ROWS'!H1763,'SAGE IMPORT'!C:C,'SLAB-ROWS'!A1763)</f>
        <v>0</v>
      </c>
      <c r="K1763" s="199">
        <f>SUMIFS('SAGE IMPORT'!Q:Q,'SAGE IMPORT'!A:A,'SLAB-ROWS'!G1763,'SAGE IMPORT'!B:B,'SLAB-ROWS'!H1763,'SAGE IMPORT'!C:C,'SLAB-ROWS'!A1763)</f>
        <v>0</v>
      </c>
      <c r="L1763" s="199" t="s">
        <v>391</v>
      </c>
      <c r="M1763" s="205">
        <f>SUMIFS('SAGE IMPORT'!E:E,'SAGE IMPORT'!A:A,'SLAB-ROWS'!G1763,'SAGE IMPORT'!B:B,'SLAB-ROWS'!H1763,'SAGE IMPORT'!C:C,'SLAB-ROWS'!A1763)</f>
        <v>0</v>
      </c>
      <c r="N1763" s="199" t="s">
        <v>391</v>
      </c>
    </row>
    <row r="1764" spans="1:14" x14ac:dyDescent="0.2">
      <c r="A1764" s="183" t="s">
        <v>78</v>
      </c>
      <c r="B1764" s="184" t="s">
        <v>81</v>
      </c>
      <c r="C1764" s="184"/>
      <c r="D1764" s="185" t="str">
        <f t="shared" ref="D1764:D1833" si="160">D1763</f>
        <v>****</v>
      </c>
      <c r="E1764" s="185">
        <f t="shared" ref="E1764:E1833" si="161">E1763</f>
        <v>0</v>
      </c>
      <c r="F1764" s="185"/>
      <c r="G1764" s="185">
        <f t="shared" ref="G1764:G1833" si="162">G1763</f>
        <v>0</v>
      </c>
      <c r="H1764" s="186">
        <f t="shared" ref="H1764:H1833" si="163">H1763</f>
        <v>0</v>
      </c>
      <c r="I1764" s="197">
        <f>SUMIFS('SAGE IMPORT'!Y:Y,'SAGE IMPORT'!A:A,'SLAB-ROWS'!G1764,'SAGE IMPORT'!B:B,'SLAB-ROWS'!H1764,'SAGE IMPORT'!C:C,'SLAB-ROWS'!A1764)</f>
        <v>0</v>
      </c>
      <c r="J1764" s="198">
        <f>SUMIFS('SAGE IMPORT'!K:K,'SAGE IMPORT'!A:A,'SLAB-ROWS'!G1764,'SAGE IMPORT'!B:B,'SLAB-ROWS'!H1764,'SAGE IMPORT'!C:C,'SLAB-ROWS'!A1764)</f>
        <v>0</v>
      </c>
      <c r="K1764" s="199">
        <f>SUMIFS('SAGE IMPORT'!Q:Q,'SAGE IMPORT'!A:A,'SLAB-ROWS'!G1764,'SAGE IMPORT'!B:B,'SLAB-ROWS'!H1764,'SAGE IMPORT'!C:C,'SLAB-ROWS'!A1764)</f>
        <v>0</v>
      </c>
      <c r="L1764" s="199" t="s">
        <v>391</v>
      </c>
      <c r="M1764" s="205">
        <f>SUMIFS('SAGE IMPORT'!E:E,'SAGE IMPORT'!A:A,'SLAB-ROWS'!G1764,'SAGE IMPORT'!B:B,'SLAB-ROWS'!H1764,'SAGE IMPORT'!C:C,'SLAB-ROWS'!A1764)</f>
        <v>0</v>
      </c>
      <c r="N1764" s="199" t="s">
        <v>391</v>
      </c>
    </row>
    <row r="1765" spans="1:14" x14ac:dyDescent="0.2">
      <c r="A1765" s="183" t="s">
        <v>79</v>
      </c>
      <c r="B1765" s="184" t="s">
        <v>82</v>
      </c>
      <c r="C1765" s="184"/>
      <c r="D1765" s="185" t="str">
        <f t="shared" si="160"/>
        <v>****</v>
      </c>
      <c r="E1765" s="185">
        <f t="shared" si="161"/>
        <v>0</v>
      </c>
      <c r="F1765" s="185"/>
      <c r="G1765" s="185">
        <f t="shared" si="162"/>
        <v>0</v>
      </c>
      <c r="H1765" s="186">
        <f t="shared" si="163"/>
        <v>0</v>
      </c>
      <c r="I1765" s="197">
        <f>SUMIFS('SAGE IMPORT'!Y:Y,'SAGE IMPORT'!A:A,'SLAB-ROWS'!G1765,'SAGE IMPORT'!B:B,'SLAB-ROWS'!H1765,'SAGE IMPORT'!C:C,'SLAB-ROWS'!A1765)</f>
        <v>0</v>
      </c>
      <c r="J1765" s="198">
        <f>SUMIFS('SAGE IMPORT'!K:K,'SAGE IMPORT'!A:A,'SLAB-ROWS'!G1765,'SAGE IMPORT'!B:B,'SLAB-ROWS'!H1765,'SAGE IMPORT'!C:C,'SLAB-ROWS'!A1765)</f>
        <v>0</v>
      </c>
      <c r="K1765" s="199">
        <f>SUMIFS('SAGE IMPORT'!Q:Q,'SAGE IMPORT'!A:A,'SLAB-ROWS'!G1765,'SAGE IMPORT'!B:B,'SLAB-ROWS'!H1765,'SAGE IMPORT'!C:C,'SLAB-ROWS'!A1765)</f>
        <v>0</v>
      </c>
      <c r="L1765" s="199" t="s">
        <v>391</v>
      </c>
      <c r="M1765" s="205">
        <f>SUMIFS('SAGE IMPORT'!E:E,'SAGE IMPORT'!A:A,'SLAB-ROWS'!G1765,'SAGE IMPORT'!B:B,'SLAB-ROWS'!H1765,'SAGE IMPORT'!C:C,'SLAB-ROWS'!A1765)</f>
        <v>0</v>
      </c>
      <c r="N1765" s="199" t="s">
        <v>391</v>
      </c>
    </row>
    <row r="1766" spans="1:14" x14ac:dyDescent="0.2">
      <c r="A1766" s="183" t="s">
        <v>80</v>
      </c>
      <c r="B1766" s="184" t="s">
        <v>83</v>
      </c>
      <c r="C1766" s="184"/>
      <c r="D1766" s="185" t="str">
        <f t="shared" si="160"/>
        <v>****</v>
      </c>
      <c r="E1766" s="185">
        <f t="shared" si="161"/>
        <v>0</v>
      </c>
      <c r="F1766" s="185"/>
      <c r="G1766" s="185">
        <f t="shared" si="162"/>
        <v>0</v>
      </c>
      <c r="H1766" s="186">
        <f t="shared" si="163"/>
        <v>0</v>
      </c>
      <c r="I1766" s="197">
        <f>SUMIFS('SAGE IMPORT'!Y:Y,'SAGE IMPORT'!A:A,'SLAB-ROWS'!G1766,'SAGE IMPORT'!B:B,'SLAB-ROWS'!H1766,'SAGE IMPORT'!C:C,'SLAB-ROWS'!A1766)</f>
        <v>0</v>
      </c>
      <c r="J1766" s="198">
        <f>SUMIFS('SAGE IMPORT'!K:K,'SAGE IMPORT'!A:A,'SLAB-ROWS'!G1766,'SAGE IMPORT'!B:B,'SLAB-ROWS'!H1766,'SAGE IMPORT'!C:C,'SLAB-ROWS'!A1766)</f>
        <v>0</v>
      </c>
      <c r="K1766" s="199">
        <f>SUMIFS('SAGE IMPORT'!Q:Q,'SAGE IMPORT'!A:A,'SLAB-ROWS'!G1766,'SAGE IMPORT'!B:B,'SLAB-ROWS'!H1766,'SAGE IMPORT'!C:C,'SLAB-ROWS'!A1766)</f>
        <v>0</v>
      </c>
      <c r="L1766" s="199" t="s">
        <v>391</v>
      </c>
      <c r="M1766" s="205">
        <f>SUMIFS('SAGE IMPORT'!E:E,'SAGE IMPORT'!A:A,'SLAB-ROWS'!G1766,'SAGE IMPORT'!B:B,'SLAB-ROWS'!H1766,'SAGE IMPORT'!C:C,'SLAB-ROWS'!A1766)</f>
        <v>0</v>
      </c>
      <c r="N1766" s="199" t="s">
        <v>391</v>
      </c>
    </row>
    <row r="1767" spans="1:14" x14ac:dyDescent="0.2">
      <c r="A1767" s="183" t="s">
        <v>18</v>
      </c>
      <c r="B1767" s="184" t="s">
        <v>19</v>
      </c>
      <c r="C1767" s="184"/>
      <c r="D1767" s="185" t="str">
        <f t="shared" si="160"/>
        <v>****</v>
      </c>
      <c r="E1767" s="185">
        <f t="shared" si="161"/>
        <v>0</v>
      </c>
      <c r="F1767" s="185"/>
      <c r="G1767" s="185">
        <f t="shared" si="162"/>
        <v>0</v>
      </c>
      <c r="H1767" s="186">
        <f t="shared" si="163"/>
        <v>0</v>
      </c>
      <c r="I1767" s="197">
        <f>SUMIFS('SAGE IMPORT'!Y:Y,'SAGE IMPORT'!A:A,'SLAB-ROWS'!G1767,'SAGE IMPORT'!B:B,'SLAB-ROWS'!H1767,'SAGE IMPORT'!C:C,'SLAB-ROWS'!A1767)</f>
        <v>0</v>
      </c>
      <c r="J1767" s="198">
        <f>SUMIFS('SAGE IMPORT'!K:K,'SAGE IMPORT'!A:A,'SLAB-ROWS'!G1767,'SAGE IMPORT'!B:B,'SLAB-ROWS'!H1767,'SAGE IMPORT'!C:C,'SLAB-ROWS'!A1767)</f>
        <v>0</v>
      </c>
      <c r="K1767" s="199">
        <f>SUMIFS('SAGE IMPORT'!Q:Q,'SAGE IMPORT'!A:A,'SLAB-ROWS'!G1767,'SAGE IMPORT'!B:B,'SLAB-ROWS'!H1767,'SAGE IMPORT'!C:C,'SLAB-ROWS'!A1767)</f>
        <v>0</v>
      </c>
      <c r="L1767" s="199" t="s">
        <v>391</v>
      </c>
      <c r="M1767" s="205">
        <f>SUMIFS('SAGE IMPORT'!E:E,'SAGE IMPORT'!A:A,'SLAB-ROWS'!G1767,'SAGE IMPORT'!B:B,'SLAB-ROWS'!H1767,'SAGE IMPORT'!C:C,'SLAB-ROWS'!A1767)</f>
        <v>0</v>
      </c>
      <c r="N1767" s="199" t="s">
        <v>391</v>
      </c>
    </row>
    <row r="1768" spans="1:14" x14ac:dyDescent="0.2">
      <c r="A1768" s="183"/>
      <c r="B1768" s="184"/>
      <c r="C1768" s="184"/>
      <c r="D1768" s="185" t="str">
        <f t="shared" si="160"/>
        <v>****</v>
      </c>
      <c r="E1768" s="185">
        <f t="shared" si="161"/>
        <v>0</v>
      </c>
      <c r="F1768" s="185"/>
      <c r="G1768" s="185">
        <f t="shared" si="162"/>
        <v>0</v>
      </c>
      <c r="H1768" s="186">
        <f t="shared" si="163"/>
        <v>0</v>
      </c>
      <c r="I1768" s="197">
        <f>SUMIFS('SAGE IMPORT'!Y:Y,'SAGE IMPORT'!A:A,'SLAB-ROWS'!G1768,'SAGE IMPORT'!B:B,'SLAB-ROWS'!H1768,'SAGE IMPORT'!C:C,'SLAB-ROWS'!A1768)</f>
        <v>0</v>
      </c>
      <c r="J1768" s="198">
        <f>SUMIFS('SAGE IMPORT'!K:K,'SAGE IMPORT'!A:A,'SLAB-ROWS'!G1768,'SAGE IMPORT'!B:B,'SLAB-ROWS'!H1768,'SAGE IMPORT'!C:C,'SLAB-ROWS'!A1768)</f>
        <v>0</v>
      </c>
      <c r="K1768" s="199">
        <f>SUMIFS('SAGE IMPORT'!Q:Q,'SAGE IMPORT'!A:A,'SLAB-ROWS'!G1768,'SAGE IMPORT'!B:B,'SLAB-ROWS'!H1768,'SAGE IMPORT'!C:C,'SLAB-ROWS'!A1768)</f>
        <v>0</v>
      </c>
      <c r="L1768" s="199"/>
      <c r="M1768" s="205">
        <f>SUMIFS('SAGE IMPORT'!E:E,'SAGE IMPORT'!A:A,'SLAB-ROWS'!G1768,'SAGE IMPORT'!B:B,'SLAB-ROWS'!H1768,'SAGE IMPORT'!C:C,'SLAB-ROWS'!A1768)</f>
        <v>0</v>
      </c>
      <c r="N1768" s="199"/>
    </row>
    <row r="1769" spans="1:14" x14ac:dyDescent="0.2">
      <c r="A1769" s="183" t="s">
        <v>84</v>
      </c>
      <c r="B1769" s="184" t="s">
        <v>85</v>
      </c>
      <c r="C1769" s="184"/>
      <c r="D1769" s="185" t="str">
        <f t="shared" si="160"/>
        <v>****</v>
      </c>
      <c r="E1769" s="185">
        <f t="shared" si="161"/>
        <v>0</v>
      </c>
      <c r="F1769" s="185"/>
      <c r="G1769" s="185">
        <f t="shared" si="162"/>
        <v>0</v>
      </c>
      <c r="H1769" s="186">
        <f t="shared" si="163"/>
        <v>0</v>
      </c>
      <c r="I1769" s="197">
        <f>SUMIFS('SAGE IMPORT'!Y:Y,'SAGE IMPORT'!A:A,'SLAB-ROWS'!G1769,'SAGE IMPORT'!B:B,'SLAB-ROWS'!H1769,'SAGE IMPORT'!C:C,'SLAB-ROWS'!A1769)</f>
        <v>0</v>
      </c>
      <c r="J1769" s="198">
        <f>SUMIFS('SAGE IMPORT'!K:K,'SAGE IMPORT'!A:A,'SLAB-ROWS'!G1769,'SAGE IMPORT'!B:B,'SLAB-ROWS'!H1769,'SAGE IMPORT'!C:C,'SLAB-ROWS'!A1769)</f>
        <v>0</v>
      </c>
      <c r="K1769" s="199">
        <f>SUMIFS('SAGE IMPORT'!Q:Q,'SAGE IMPORT'!A:A,'SLAB-ROWS'!G1769,'SAGE IMPORT'!B:B,'SLAB-ROWS'!H1769,'SAGE IMPORT'!C:C,'SLAB-ROWS'!A1769)</f>
        <v>0</v>
      </c>
      <c r="L1769" s="199" t="s">
        <v>393</v>
      </c>
      <c r="M1769" s="205">
        <f>SUMIFS('SAGE IMPORT'!E:E,'SAGE IMPORT'!A:A,'SLAB-ROWS'!G1769,'SAGE IMPORT'!B:B,'SLAB-ROWS'!H1769,'SAGE IMPORT'!C:C,'SLAB-ROWS'!A1769)</f>
        <v>0</v>
      </c>
      <c r="N1769" s="199" t="s">
        <v>393</v>
      </c>
    </row>
    <row r="1770" spans="1:14" x14ac:dyDescent="0.2">
      <c r="A1770" s="183" t="s">
        <v>20</v>
      </c>
      <c r="B1770" s="184" t="s">
        <v>21</v>
      </c>
      <c r="C1770" s="184"/>
      <c r="D1770" s="185" t="str">
        <f t="shared" si="160"/>
        <v>****</v>
      </c>
      <c r="E1770" s="185">
        <f t="shared" si="161"/>
        <v>0</v>
      </c>
      <c r="F1770" s="185"/>
      <c r="G1770" s="185">
        <f t="shared" si="162"/>
        <v>0</v>
      </c>
      <c r="H1770" s="186">
        <f t="shared" si="163"/>
        <v>0</v>
      </c>
      <c r="I1770" s="197">
        <f>SUMIFS('SAGE IMPORT'!Y:Y,'SAGE IMPORT'!A:A,'SLAB-ROWS'!G1770,'SAGE IMPORT'!B:B,'SLAB-ROWS'!H1770,'SAGE IMPORT'!C:C,'SLAB-ROWS'!A1770)</f>
        <v>0</v>
      </c>
      <c r="J1770" s="198">
        <f>SUMIFS('SAGE IMPORT'!K:K,'SAGE IMPORT'!A:A,'SLAB-ROWS'!G1770,'SAGE IMPORT'!B:B,'SLAB-ROWS'!H1770,'SAGE IMPORT'!C:C,'SLAB-ROWS'!A1770)</f>
        <v>0</v>
      </c>
      <c r="K1770" s="199">
        <f>SUMIFS('SAGE IMPORT'!Q:Q,'SAGE IMPORT'!A:A,'SLAB-ROWS'!G1770,'SAGE IMPORT'!B:B,'SLAB-ROWS'!H1770,'SAGE IMPORT'!C:C,'SLAB-ROWS'!A1770)</f>
        <v>0</v>
      </c>
      <c r="L1770" s="199" t="s">
        <v>354</v>
      </c>
      <c r="M1770" s="205">
        <f>SUMIFS('SAGE IMPORT'!E:E,'SAGE IMPORT'!A:A,'SLAB-ROWS'!G1770,'SAGE IMPORT'!B:B,'SLAB-ROWS'!H1770,'SAGE IMPORT'!C:C,'SLAB-ROWS'!A1770)</f>
        <v>0</v>
      </c>
      <c r="N1770" s="199" t="s">
        <v>354</v>
      </c>
    </row>
    <row r="1771" spans="1:14" x14ac:dyDescent="0.2">
      <c r="A1771" s="183" t="s">
        <v>22</v>
      </c>
      <c r="B1771" s="184" t="s">
        <v>58</v>
      </c>
      <c r="C1771" s="184"/>
      <c r="D1771" s="185" t="str">
        <f t="shared" si="160"/>
        <v>****</v>
      </c>
      <c r="E1771" s="185">
        <f t="shared" si="161"/>
        <v>0</v>
      </c>
      <c r="F1771" s="185"/>
      <c r="G1771" s="185">
        <f t="shared" si="162"/>
        <v>0</v>
      </c>
      <c r="H1771" s="186">
        <f t="shared" si="163"/>
        <v>0</v>
      </c>
      <c r="I1771" s="197">
        <f>SUMIFS('SAGE IMPORT'!Y:Y,'SAGE IMPORT'!A:A,'SLAB-ROWS'!G1771,'SAGE IMPORT'!B:B,'SLAB-ROWS'!H1771,'SAGE IMPORT'!C:C,'SLAB-ROWS'!A1771)</f>
        <v>0</v>
      </c>
      <c r="J1771" s="198">
        <f>SUMIFS('SAGE IMPORT'!K:K,'SAGE IMPORT'!A:A,'SLAB-ROWS'!G1771,'SAGE IMPORT'!B:B,'SLAB-ROWS'!H1771,'SAGE IMPORT'!C:C,'SLAB-ROWS'!A1771)</f>
        <v>0</v>
      </c>
      <c r="K1771" s="199">
        <f>SUMIFS('SAGE IMPORT'!Q:Q,'SAGE IMPORT'!A:A,'SLAB-ROWS'!G1771,'SAGE IMPORT'!B:B,'SLAB-ROWS'!H1771,'SAGE IMPORT'!C:C,'SLAB-ROWS'!A1771)</f>
        <v>0</v>
      </c>
      <c r="L1771" s="199" t="s">
        <v>354</v>
      </c>
      <c r="M1771" s="205">
        <f>SUMIFS('SAGE IMPORT'!E:E,'SAGE IMPORT'!A:A,'SLAB-ROWS'!G1771,'SAGE IMPORT'!B:B,'SLAB-ROWS'!H1771,'SAGE IMPORT'!C:C,'SLAB-ROWS'!A1771)</f>
        <v>0</v>
      </c>
      <c r="N1771" s="199" t="s">
        <v>354</v>
      </c>
    </row>
    <row r="1772" spans="1:14" x14ac:dyDescent="0.2">
      <c r="A1772" s="183"/>
      <c r="B1772" s="184"/>
      <c r="C1772" s="184"/>
      <c r="D1772" s="185" t="str">
        <f t="shared" si="160"/>
        <v>****</v>
      </c>
      <c r="E1772" s="185">
        <f t="shared" si="161"/>
        <v>0</v>
      </c>
      <c r="F1772" s="185"/>
      <c r="G1772" s="185">
        <f t="shared" si="162"/>
        <v>0</v>
      </c>
      <c r="H1772" s="186">
        <f t="shared" si="163"/>
        <v>0</v>
      </c>
      <c r="I1772" s="197">
        <f>SUMIFS('SAGE IMPORT'!Y:Y,'SAGE IMPORT'!A:A,'SLAB-ROWS'!G1772,'SAGE IMPORT'!B:B,'SLAB-ROWS'!H1772,'SAGE IMPORT'!C:C,'SLAB-ROWS'!A1772)</f>
        <v>0</v>
      </c>
      <c r="J1772" s="198">
        <f>SUMIFS('SAGE IMPORT'!K:K,'SAGE IMPORT'!A:A,'SLAB-ROWS'!G1772,'SAGE IMPORT'!B:B,'SLAB-ROWS'!H1772,'SAGE IMPORT'!C:C,'SLAB-ROWS'!A1772)</f>
        <v>0</v>
      </c>
      <c r="K1772" s="199">
        <f>SUMIFS('SAGE IMPORT'!Q:Q,'SAGE IMPORT'!A:A,'SLAB-ROWS'!G1772,'SAGE IMPORT'!B:B,'SLAB-ROWS'!H1772,'SAGE IMPORT'!C:C,'SLAB-ROWS'!A1772)</f>
        <v>0</v>
      </c>
      <c r="L1772" s="199"/>
      <c r="M1772" s="205">
        <f>SUMIFS('SAGE IMPORT'!E:E,'SAGE IMPORT'!A:A,'SLAB-ROWS'!G1772,'SAGE IMPORT'!B:B,'SLAB-ROWS'!H1772,'SAGE IMPORT'!C:C,'SLAB-ROWS'!A1772)</f>
        <v>0</v>
      </c>
      <c r="N1772" s="199"/>
    </row>
    <row r="1773" spans="1:14" x14ac:dyDescent="0.2">
      <c r="A1773" s="183" t="s">
        <v>23</v>
      </c>
      <c r="B1773" s="184" t="s">
        <v>105</v>
      </c>
      <c r="C1773" s="184"/>
      <c r="D1773" s="185" t="str">
        <f t="shared" si="160"/>
        <v>****</v>
      </c>
      <c r="E1773" s="185">
        <f t="shared" si="161"/>
        <v>0</v>
      </c>
      <c r="F1773" s="185"/>
      <c r="G1773" s="185">
        <f t="shared" si="162"/>
        <v>0</v>
      </c>
      <c r="H1773" s="186">
        <f t="shared" si="163"/>
        <v>0</v>
      </c>
      <c r="I1773" s="197">
        <f>SUMIFS('SAGE IMPORT'!Y:Y,'SAGE IMPORT'!A:A,'SLAB-ROWS'!G1773,'SAGE IMPORT'!B:B,'SLAB-ROWS'!H1773,'SAGE IMPORT'!C:C,'SLAB-ROWS'!A1773)</f>
        <v>0</v>
      </c>
      <c r="J1773" s="198">
        <f>SUMIFS('SAGE IMPORT'!K:K,'SAGE IMPORT'!A:A,'SLAB-ROWS'!G1773,'SAGE IMPORT'!B:B,'SLAB-ROWS'!H1773,'SAGE IMPORT'!C:C,'SLAB-ROWS'!A1773)</f>
        <v>0</v>
      </c>
      <c r="K1773" s="199">
        <f>SUMIFS('SAGE IMPORT'!Q:Q,'SAGE IMPORT'!A:A,'SLAB-ROWS'!G1773,'SAGE IMPORT'!B:B,'SLAB-ROWS'!H1773,'SAGE IMPORT'!C:C,'SLAB-ROWS'!A1773)</f>
        <v>0</v>
      </c>
      <c r="L1773" s="199" t="s">
        <v>354</v>
      </c>
      <c r="M1773" s="205">
        <f>SUMIFS('SAGE IMPORT'!E:E,'SAGE IMPORT'!A:A,'SLAB-ROWS'!G1773,'SAGE IMPORT'!B:B,'SLAB-ROWS'!H1773,'SAGE IMPORT'!C:C,'SLAB-ROWS'!A1773)</f>
        <v>0</v>
      </c>
      <c r="N1773" s="199" t="s">
        <v>354</v>
      </c>
    </row>
    <row r="1774" spans="1:14" x14ac:dyDescent="0.2">
      <c r="A1774" s="183" t="s">
        <v>100</v>
      </c>
      <c r="B1774" s="184" t="s">
        <v>106</v>
      </c>
      <c r="C1774" s="184"/>
      <c r="D1774" s="185" t="str">
        <f t="shared" si="160"/>
        <v>****</v>
      </c>
      <c r="E1774" s="185">
        <f t="shared" si="161"/>
        <v>0</v>
      </c>
      <c r="F1774" s="185"/>
      <c r="G1774" s="185">
        <f t="shared" si="162"/>
        <v>0</v>
      </c>
      <c r="H1774" s="186">
        <f t="shared" si="163"/>
        <v>0</v>
      </c>
      <c r="I1774" s="197">
        <f>SUMIFS('SAGE IMPORT'!Y:Y,'SAGE IMPORT'!A:A,'SLAB-ROWS'!G1774,'SAGE IMPORT'!B:B,'SLAB-ROWS'!H1774,'SAGE IMPORT'!C:C,'SLAB-ROWS'!A1774)</f>
        <v>0</v>
      </c>
      <c r="J1774" s="198">
        <f>SUMIFS('SAGE IMPORT'!K:K,'SAGE IMPORT'!A:A,'SLAB-ROWS'!G1774,'SAGE IMPORT'!B:B,'SLAB-ROWS'!H1774,'SAGE IMPORT'!C:C,'SLAB-ROWS'!A1774)</f>
        <v>0</v>
      </c>
      <c r="K1774" s="199">
        <f>SUMIFS('SAGE IMPORT'!Q:Q,'SAGE IMPORT'!A:A,'SLAB-ROWS'!G1774,'SAGE IMPORT'!B:B,'SLAB-ROWS'!H1774,'SAGE IMPORT'!C:C,'SLAB-ROWS'!A1774)</f>
        <v>0</v>
      </c>
      <c r="L1774" s="199" t="s">
        <v>354</v>
      </c>
      <c r="M1774" s="205">
        <f>SUMIFS('SAGE IMPORT'!E:E,'SAGE IMPORT'!A:A,'SLAB-ROWS'!G1774,'SAGE IMPORT'!B:B,'SLAB-ROWS'!H1774,'SAGE IMPORT'!C:C,'SLAB-ROWS'!A1774)</f>
        <v>0</v>
      </c>
      <c r="N1774" s="199" t="s">
        <v>354</v>
      </c>
    </row>
    <row r="1775" spans="1:14" x14ac:dyDescent="0.2">
      <c r="A1775" s="183" t="s">
        <v>101</v>
      </c>
      <c r="B1775" s="184" t="s">
        <v>107</v>
      </c>
      <c r="C1775" s="184"/>
      <c r="D1775" s="185" t="str">
        <f t="shared" si="160"/>
        <v>****</v>
      </c>
      <c r="E1775" s="185">
        <f t="shared" si="161"/>
        <v>0</v>
      </c>
      <c r="F1775" s="185"/>
      <c r="G1775" s="185">
        <f t="shared" si="162"/>
        <v>0</v>
      </c>
      <c r="H1775" s="186">
        <f t="shared" si="163"/>
        <v>0</v>
      </c>
      <c r="I1775" s="197">
        <f>SUMIFS('SAGE IMPORT'!Y:Y,'SAGE IMPORT'!A:A,'SLAB-ROWS'!G1775,'SAGE IMPORT'!B:B,'SLAB-ROWS'!H1775,'SAGE IMPORT'!C:C,'SLAB-ROWS'!A1775)</f>
        <v>0</v>
      </c>
      <c r="J1775" s="198">
        <f>SUMIFS('SAGE IMPORT'!K:K,'SAGE IMPORT'!A:A,'SLAB-ROWS'!G1775,'SAGE IMPORT'!B:B,'SLAB-ROWS'!H1775,'SAGE IMPORT'!C:C,'SLAB-ROWS'!A1775)</f>
        <v>0</v>
      </c>
      <c r="K1775" s="199">
        <f>SUMIFS('SAGE IMPORT'!Q:Q,'SAGE IMPORT'!A:A,'SLAB-ROWS'!G1775,'SAGE IMPORT'!B:B,'SLAB-ROWS'!H1775,'SAGE IMPORT'!C:C,'SLAB-ROWS'!A1775)</f>
        <v>0</v>
      </c>
      <c r="L1775" s="199" t="s">
        <v>354</v>
      </c>
      <c r="M1775" s="205">
        <f>SUMIFS('SAGE IMPORT'!E:E,'SAGE IMPORT'!A:A,'SLAB-ROWS'!G1775,'SAGE IMPORT'!B:B,'SLAB-ROWS'!H1775,'SAGE IMPORT'!C:C,'SLAB-ROWS'!A1775)</f>
        <v>0</v>
      </c>
      <c r="N1775" s="199" t="s">
        <v>354</v>
      </c>
    </row>
    <row r="1776" spans="1:14" x14ac:dyDescent="0.2">
      <c r="A1776" s="183" t="s">
        <v>102</v>
      </c>
      <c r="B1776" s="184" t="s">
        <v>108</v>
      </c>
      <c r="C1776" s="184"/>
      <c r="D1776" s="185" t="str">
        <f t="shared" si="160"/>
        <v>****</v>
      </c>
      <c r="E1776" s="185">
        <f t="shared" si="161"/>
        <v>0</v>
      </c>
      <c r="F1776" s="185"/>
      <c r="G1776" s="185">
        <f t="shared" si="162"/>
        <v>0</v>
      </c>
      <c r="H1776" s="186">
        <f t="shared" si="163"/>
        <v>0</v>
      </c>
      <c r="I1776" s="197">
        <f>SUMIFS('SAGE IMPORT'!Y:Y,'SAGE IMPORT'!A:A,'SLAB-ROWS'!G1776,'SAGE IMPORT'!B:B,'SLAB-ROWS'!H1776,'SAGE IMPORT'!C:C,'SLAB-ROWS'!A1776)</f>
        <v>0</v>
      </c>
      <c r="J1776" s="198">
        <f>SUMIFS('SAGE IMPORT'!K:K,'SAGE IMPORT'!A:A,'SLAB-ROWS'!G1776,'SAGE IMPORT'!B:B,'SLAB-ROWS'!H1776,'SAGE IMPORT'!C:C,'SLAB-ROWS'!A1776)</f>
        <v>0</v>
      </c>
      <c r="K1776" s="199">
        <f>SUMIFS('SAGE IMPORT'!Q:Q,'SAGE IMPORT'!A:A,'SLAB-ROWS'!G1776,'SAGE IMPORT'!B:B,'SLAB-ROWS'!H1776,'SAGE IMPORT'!C:C,'SLAB-ROWS'!A1776)</f>
        <v>0</v>
      </c>
      <c r="L1776" s="199" t="s">
        <v>395</v>
      </c>
      <c r="M1776" s="205">
        <f>SUMIFS('SAGE IMPORT'!E:E,'SAGE IMPORT'!A:A,'SLAB-ROWS'!G1776,'SAGE IMPORT'!B:B,'SLAB-ROWS'!H1776,'SAGE IMPORT'!C:C,'SLAB-ROWS'!A1776)</f>
        <v>0</v>
      </c>
      <c r="N1776" s="199" t="s">
        <v>395</v>
      </c>
    </row>
    <row r="1777" spans="1:14" x14ac:dyDescent="0.2">
      <c r="A1777" s="183" t="s">
        <v>103</v>
      </c>
      <c r="B1777" s="184" t="s">
        <v>110</v>
      </c>
      <c r="C1777" s="184"/>
      <c r="D1777" s="185" t="str">
        <f t="shared" si="160"/>
        <v>****</v>
      </c>
      <c r="E1777" s="185">
        <f t="shared" si="161"/>
        <v>0</v>
      </c>
      <c r="F1777" s="185"/>
      <c r="G1777" s="185">
        <f t="shared" si="162"/>
        <v>0</v>
      </c>
      <c r="H1777" s="186">
        <f t="shared" si="163"/>
        <v>0</v>
      </c>
      <c r="I1777" s="197">
        <f>SUMIFS('SAGE IMPORT'!Y:Y,'SAGE IMPORT'!A:A,'SLAB-ROWS'!G1777,'SAGE IMPORT'!B:B,'SLAB-ROWS'!H1777,'SAGE IMPORT'!C:C,'SLAB-ROWS'!A1777)</f>
        <v>0</v>
      </c>
      <c r="J1777" s="198">
        <f>SUMIFS('SAGE IMPORT'!K:K,'SAGE IMPORT'!A:A,'SLAB-ROWS'!G1777,'SAGE IMPORT'!B:B,'SLAB-ROWS'!H1777,'SAGE IMPORT'!C:C,'SLAB-ROWS'!A1777)</f>
        <v>0</v>
      </c>
      <c r="K1777" s="199">
        <f>SUMIFS('SAGE IMPORT'!Q:Q,'SAGE IMPORT'!A:A,'SLAB-ROWS'!G1777,'SAGE IMPORT'!B:B,'SLAB-ROWS'!H1777,'SAGE IMPORT'!C:C,'SLAB-ROWS'!A1777)</f>
        <v>0</v>
      </c>
      <c r="L1777" s="199" t="s">
        <v>395</v>
      </c>
      <c r="M1777" s="205">
        <f>SUMIFS('SAGE IMPORT'!E:E,'SAGE IMPORT'!A:A,'SLAB-ROWS'!G1777,'SAGE IMPORT'!B:B,'SLAB-ROWS'!H1777,'SAGE IMPORT'!C:C,'SLAB-ROWS'!A1777)</f>
        <v>0</v>
      </c>
      <c r="N1777" s="199" t="s">
        <v>395</v>
      </c>
    </row>
    <row r="1778" spans="1:14" x14ac:dyDescent="0.2">
      <c r="A1778" s="183" t="s">
        <v>104</v>
      </c>
      <c r="B1778" s="184" t="s">
        <v>109</v>
      </c>
      <c r="C1778" s="184"/>
      <c r="D1778" s="185" t="str">
        <f t="shared" si="160"/>
        <v>****</v>
      </c>
      <c r="E1778" s="185">
        <f t="shared" si="161"/>
        <v>0</v>
      </c>
      <c r="F1778" s="185"/>
      <c r="G1778" s="185">
        <f t="shared" si="162"/>
        <v>0</v>
      </c>
      <c r="H1778" s="186">
        <f t="shared" si="163"/>
        <v>0</v>
      </c>
      <c r="I1778" s="197">
        <f>SUMIFS('SAGE IMPORT'!Y:Y,'SAGE IMPORT'!A:A,'SLAB-ROWS'!G1778,'SAGE IMPORT'!B:B,'SLAB-ROWS'!H1778,'SAGE IMPORT'!C:C,'SLAB-ROWS'!A1778)</f>
        <v>0</v>
      </c>
      <c r="J1778" s="198">
        <f>SUMIFS('SAGE IMPORT'!K:K,'SAGE IMPORT'!A:A,'SLAB-ROWS'!G1778,'SAGE IMPORT'!B:B,'SLAB-ROWS'!H1778,'SAGE IMPORT'!C:C,'SLAB-ROWS'!A1778)</f>
        <v>0</v>
      </c>
      <c r="K1778" s="199">
        <f>SUMIFS('SAGE IMPORT'!Q:Q,'SAGE IMPORT'!A:A,'SLAB-ROWS'!G1778,'SAGE IMPORT'!B:B,'SLAB-ROWS'!H1778,'SAGE IMPORT'!C:C,'SLAB-ROWS'!A1778)</f>
        <v>0</v>
      </c>
      <c r="L1778" s="199" t="s">
        <v>354</v>
      </c>
      <c r="M1778" s="205">
        <f>SUMIFS('SAGE IMPORT'!E:E,'SAGE IMPORT'!A:A,'SLAB-ROWS'!G1778,'SAGE IMPORT'!B:B,'SLAB-ROWS'!H1778,'SAGE IMPORT'!C:C,'SLAB-ROWS'!A1778)</f>
        <v>0</v>
      </c>
      <c r="N1778" s="199" t="s">
        <v>354</v>
      </c>
    </row>
    <row r="1779" spans="1:14" x14ac:dyDescent="0.2">
      <c r="A1779" s="183"/>
      <c r="B1779" s="184"/>
      <c r="C1779" s="184"/>
      <c r="D1779" s="185" t="str">
        <f t="shared" si="160"/>
        <v>****</v>
      </c>
      <c r="E1779" s="185">
        <f t="shared" si="161"/>
        <v>0</v>
      </c>
      <c r="F1779" s="185"/>
      <c r="G1779" s="185">
        <f t="shared" si="162"/>
        <v>0</v>
      </c>
      <c r="H1779" s="186">
        <f t="shared" si="163"/>
        <v>0</v>
      </c>
      <c r="I1779" s="197">
        <f>SUMIFS('SAGE IMPORT'!Y:Y,'SAGE IMPORT'!A:A,'SLAB-ROWS'!G1779,'SAGE IMPORT'!B:B,'SLAB-ROWS'!H1779,'SAGE IMPORT'!C:C,'SLAB-ROWS'!A1779)</f>
        <v>0</v>
      </c>
      <c r="J1779" s="198">
        <f>SUMIFS('SAGE IMPORT'!K:K,'SAGE IMPORT'!A:A,'SLAB-ROWS'!G1779,'SAGE IMPORT'!B:B,'SLAB-ROWS'!H1779,'SAGE IMPORT'!C:C,'SLAB-ROWS'!A1779)</f>
        <v>0</v>
      </c>
      <c r="K1779" s="199">
        <f>SUMIFS('SAGE IMPORT'!Q:Q,'SAGE IMPORT'!A:A,'SLAB-ROWS'!G1779,'SAGE IMPORT'!B:B,'SLAB-ROWS'!H1779,'SAGE IMPORT'!C:C,'SLAB-ROWS'!A1779)</f>
        <v>0</v>
      </c>
      <c r="L1779" s="199"/>
      <c r="M1779" s="205">
        <f>SUMIFS('SAGE IMPORT'!E:E,'SAGE IMPORT'!A:A,'SLAB-ROWS'!G1779,'SAGE IMPORT'!B:B,'SLAB-ROWS'!H1779,'SAGE IMPORT'!C:C,'SLAB-ROWS'!A1779)</f>
        <v>0</v>
      </c>
      <c r="N1779" s="199"/>
    </row>
    <row r="1780" spans="1:14" x14ac:dyDescent="0.2">
      <c r="A1780" s="183" t="s">
        <v>24</v>
      </c>
      <c r="B1780" s="184" t="s">
        <v>68</v>
      </c>
      <c r="C1780" s="184"/>
      <c r="D1780" s="185" t="str">
        <f t="shared" si="160"/>
        <v>****</v>
      </c>
      <c r="E1780" s="185">
        <f t="shared" si="161"/>
        <v>0</v>
      </c>
      <c r="F1780" s="185"/>
      <c r="G1780" s="185">
        <f t="shared" si="162"/>
        <v>0</v>
      </c>
      <c r="H1780" s="186">
        <f t="shared" si="163"/>
        <v>0</v>
      </c>
      <c r="I1780" s="197">
        <f>SUMIFS('SAGE IMPORT'!Y:Y,'SAGE IMPORT'!A:A,'SLAB-ROWS'!G1780,'SAGE IMPORT'!B:B,'SLAB-ROWS'!H1780,'SAGE IMPORT'!C:C,'SLAB-ROWS'!A1780)</f>
        <v>0</v>
      </c>
      <c r="J1780" s="198">
        <f>SUMIFS('SAGE IMPORT'!K:K,'SAGE IMPORT'!A:A,'SLAB-ROWS'!G1780,'SAGE IMPORT'!B:B,'SLAB-ROWS'!H1780,'SAGE IMPORT'!C:C,'SLAB-ROWS'!A1780)</f>
        <v>0</v>
      </c>
      <c r="K1780" s="199">
        <f>SUMIFS('SAGE IMPORT'!Q:Q,'SAGE IMPORT'!A:A,'SLAB-ROWS'!G1780,'SAGE IMPORT'!B:B,'SLAB-ROWS'!H1780,'SAGE IMPORT'!C:C,'SLAB-ROWS'!A1780)</f>
        <v>0</v>
      </c>
      <c r="L1780" s="199" t="s">
        <v>392</v>
      </c>
      <c r="M1780" s="205">
        <f>SUMIFS('SAGE IMPORT'!E:E,'SAGE IMPORT'!A:A,'SLAB-ROWS'!G1780,'SAGE IMPORT'!B:B,'SLAB-ROWS'!H1780,'SAGE IMPORT'!C:C,'SLAB-ROWS'!A1780)</f>
        <v>0</v>
      </c>
      <c r="N1780" s="199" t="s">
        <v>392</v>
      </c>
    </row>
    <row r="1781" spans="1:14" x14ac:dyDescent="0.2">
      <c r="A1781" s="183" t="s">
        <v>93</v>
      </c>
      <c r="B1781" s="184" t="s">
        <v>86</v>
      </c>
      <c r="C1781" s="184"/>
      <c r="D1781" s="185" t="str">
        <f t="shared" si="160"/>
        <v>****</v>
      </c>
      <c r="E1781" s="185">
        <f t="shared" si="161"/>
        <v>0</v>
      </c>
      <c r="F1781" s="185"/>
      <c r="G1781" s="185">
        <f t="shared" si="162"/>
        <v>0</v>
      </c>
      <c r="H1781" s="186">
        <f t="shared" si="163"/>
        <v>0</v>
      </c>
      <c r="I1781" s="197">
        <f>SUMIFS('SAGE IMPORT'!Y:Y,'SAGE IMPORT'!A:A,'SLAB-ROWS'!G1781,'SAGE IMPORT'!B:B,'SLAB-ROWS'!H1781,'SAGE IMPORT'!C:C,'SLAB-ROWS'!A1781)</f>
        <v>0</v>
      </c>
      <c r="J1781" s="198">
        <f>SUMIFS('SAGE IMPORT'!K:K,'SAGE IMPORT'!A:A,'SLAB-ROWS'!G1781,'SAGE IMPORT'!B:B,'SLAB-ROWS'!H1781,'SAGE IMPORT'!C:C,'SLAB-ROWS'!A1781)</f>
        <v>0</v>
      </c>
      <c r="K1781" s="199">
        <f>SUMIFS('SAGE IMPORT'!Q:Q,'SAGE IMPORT'!A:A,'SLAB-ROWS'!G1781,'SAGE IMPORT'!B:B,'SLAB-ROWS'!H1781,'SAGE IMPORT'!C:C,'SLAB-ROWS'!A1781)</f>
        <v>0</v>
      </c>
      <c r="L1781" s="199" t="s">
        <v>392</v>
      </c>
      <c r="M1781" s="205">
        <f>SUMIFS('SAGE IMPORT'!E:E,'SAGE IMPORT'!A:A,'SLAB-ROWS'!G1781,'SAGE IMPORT'!B:B,'SLAB-ROWS'!H1781,'SAGE IMPORT'!C:C,'SLAB-ROWS'!A1781)</f>
        <v>0</v>
      </c>
      <c r="N1781" s="199" t="s">
        <v>392</v>
      </c>
    </row>
    <row r="1782" spans="1:14" x14ac:dyDescent="0.2">
      <c r="A1782" s="183" t="s">
        <v>94</v>
      </c>
      <c r="B1782" s="184" t="s">
        <v>87</v>
      </c>
      <c r="C1782" s="184"/>
      <c r="D1782" s="185" t="str">
        <f t="shared" si="160"/>
        <v>****</v>
      </c>
      <c r="E1782" s="185">
        <f t="shared" si="161"/>
        <v>0</v>
      </c>
      <c r="F1782" s="185"/>
      <c r="G1782" s="185">
        <f t="shared" si="162"/>
        <v>0</v>
      </c>
      <c r="H1782" s="186">
        <f t="shared" si="163"/>
        <v>0</v>
      </c>
      <c r="I1782" s="197">
        <f>SUMIFS('SAGE IMPORT'!Y:Y,'SAGE IMPORT'!A:A,'SLAB-ROWS'!G1782,'SAGE IMPORT'!B:B,'SLAB-ROWS'!H1782,'SAGE IMPORT'!C:C,'SLAB-ROWS'!A1782)</f>
        <v>0</v>
      </c>
      <c r="J1782" s="198">
        <f>SUMIFS('SAGE IMPORT'!K:K,'SAGE IMPORT'!A:A,'SLAB-ROWS'!G1782,'SAGE IMPORT'!B:B,'SLAB-ROWS'!H1782,'SAGE IMPORT'!C:C,'SLAB-ROWS'!A1782)</f>
        <v>0</v>
      </c>
      <c r="K1782" s="199">
        <f>SUMIFS('SAGE IMPORT'!Q:Q,'SAGE IMPORT'!A:A,'SLAB-ROWS'!G1782,'SAGE IMPORT'!B:B,'SLAB-ROWS'!H1782,'SAGE IMPORT'!C:C,'SLAB-ROWS'!A1782)</f>
        <v>0</v>
      </c>
      <c r="L1782" s="199" t="s">
        <v>392</v>
      </c>
      <c r="M1782" s="205">
        <f>SUMIFS('SAGE IMPORT'!E:E,'SAGE IMPORT'!A:A,'SLAB-ROWS'!G1782,'SAGE IMPORT'!B:B,'SLAB-ROWS'!H1782,'SAGE IMPORT'!C:C,'SLAB-ROWS'!A1782)</f>
        <v>0</v>
      </c>
      <c r="N1782" s="199" t="s">
        <v>392</v>
      </c>
    </row>
    <row r="1783" spans="1:14" x14ac:dyDescent="0.2">
      <c r="A1783" s="183" t="s">
        <v>95</v>
      </c>
      <c r="B1783" s="184" t="s">
        <v>88</v>
      </c>
      <c r="C1783" s="184"/>
      <c r="D1783" s="185" t="str">
        <f t="shared" si="160"/>
        <v>****</v>
      </c>
      <c r="E1783" s="185">
        <f t="shared" si="161"/>
        <v>0</v>
      </c>
      <c r="F1783" s="185"/>
      <c r="G1783" s="185">
        <f t="shared" si="162"/>
        <v>0</v>
      </c>
      <c r="H1783" s="186">
        <f t="shared" si="163"/>
        <v>0</v>
      </c>
      <c r="I1783" s="197">
        <f>SUMIFS('SAGE IMPORT'!Y:Y,'SAGE IMPORT'!A:A,'SLAB-ROWS'!G1783,'SAGE IMPORT'!B:B,'SLAB-ROWS'!H1783,'SAGE IMPORT'!C:C,'SLAB-ROWS'!A1783)</f>
        <v>0</v>
      </c>
      <c r="J1783" s="198">
        <f>SUMIFS('SAGE IMPORT'!K:K,'SAGE IMPORT'!A:A,'SLAB-ROWS'!G1783,'SAGE IMPORT'!B:B,'SLAB-ROWS'!H1783,'SAGE IMPORT'!C:C,'SLAB-ROWS'!A1783)</f>
        <v>0</v>
      </c>
      <c r="K1783" s="199">
        <f>SUMIFS('SAGE IMPORT'!Q:Q,'SAGE IMPORT'!A:A,'SLAB-ROWS'!G1783,'SAGE IMPORT'!B:B,'SLAB-ROWS'!H1783,'SAGE IMPORT'!C:C,'SLAB-ROWS'!A1783)</f>
        <v>0</v>
      </c>
      <c r="L1783" s="199" t="s">
        <v>393</v>
      </c>
      <c r="M1783" s="205">
        <f>SUMIFS('SAGE IMPORT'!E:E,'SAGE IMPORT'!A:A,'SLAB-ROWS'!G1783,'SAGE IMPORT'!B:B,'SLAB-ROWS'!H1783,'SAGE IMPORT'!C:C,'SLAB-ROWS'!A1783)</f>
        <v>0</v>
      </c>
      <c r="N1783" s="199" t="s">
        <v>393</v>
      </c>
    </row>
    <row r="1784" spans="1:14" x14ac:dyDescent="0.2">
      <c r="A1784" s="183" t="s">
        <v>96</v>
      </c>
      <c r="B1784" s="184" t="s">
        <v>89</v>
      </c>
      <c r="C1784" s="184"/>
      <c r="D1784" s="185" t="str">
        <f t="shared" si="160"/>
        <v>****</v>
      </c>
      <c r="E1784" s="185">
        <f t="shared" si="161"/>
        <v>0</v>
      </c>
      <c r="F1784" s="185"/>
      <c r="G1784" s="185">
        <f t="shared" si="162"/>
        <v>0</v>
      </c>
      <c r="H1784" s="186">
        <f t="shared" si="163"/>
        <v>0</v>
      </c>
      <c r="I1784" s="197">
        <f>SUMIFS('SAGE IMPORT'!Y:Y,'SAGE IMPORT'!A:A,'SLAB-ROWS'!G1784,'SAGE IMPORT'!B:B,'SLAB-ROWS'!H1784,'SAGE IMPORT'!C:C,'SLAB-ROWS'!A1784)</f>
        <v>0</v>
      </c>
      <c r="J1784" s="198">
        <f>SUMIFS('SAGE IMPORT'!K:K,'SAGE IMPORT'!A:A,'SLAB-ROWS'!G1784,'SAGE IMPORT'!B:B,'SLAB-ROWS'!H1784,'SAGE IMPORT'!C:C,'SLAB-ROWS'!A1784)</f>
        <v>0</v>
      </c>
      <c r="K1784" s="199">
        <f>SUMIFS('SAGE IMPORT'!Q:Q,'SAGE IMPORT'!A:A,'SLAB-ROWS'!G1784,'SAGE IMPORT'!B:B,'SLAB-ROWS'!H1784,'SAGE IMPORT'!C:C,'SLAB-ROWS'!A1784)</f>
        <v>0</v>
      </c>
      <c r="L1784" s="199" t="s">
        <v>396</v>
      </c>
      <c r="M1784" s="205">
        <f>SUMIFS('SAGE IMPORT'!E:E,'SAGE IMPORT'!A:A,'SLAB-ROWS'!G1784,'SAGE IMPORT'!B:B,'SLAB-ROWS'!H1784,'SAGE IMPORT'!C:C,'SLAB-ROWS'!A1784)</f>
        <v>0</v>
      </c>
      <c r="N1784" s="199" t="s">
        <v>396</v>
      </c>
    </row>
    <row r="1785" spans="1:14" x14ac:dyDescent="0.2">
      <c r="A1785" s="183" t="s">
        <v>97</v>
      </c>
      <c r="B1785" s="184" t="s">
        <v>90</v>
      </c>
      <c r="C1785" s="184"/>
      <c r="D1785" s="185" t="str">
        <f t="shared" si="160"/>
        <v>****</v>
      </c>
      <c r="E1785" s="185">
        <f t="shared" si="161"/>
        <v>0</v>
      </c>
      <c r="F1785" s="185"/>
      <c r="G1785" s="185">
        <f t="shared" si="162"/>
        <v>0</v>
      </c>
      <c r="H1785" s="186">
        <f t="shared" si="163"/>
        <v>0</v>
      </c>
      <c r="I1785" s="197">
        <f>SUMIFS('SAGE IMPORT'!Y:Y,'SAGE IMPORT'!A:A,'SLAB-ROWS'!G1785,'SAGE IMPORT'!B:B,'SLAB-ROWS'!H1785,'SAGE IMPORT'!C:C,'SLAB-ROWS'!A1785)</f>
        <v>0</v>
      </c>
      <c r="J1785" s="198">
        <f>SUMIFS('SAGE IMPORT'!K:K,'SAGE IMPORT'!A:A,'SLAB-ROWS'!G1785,'SAGE IMPORT'!B:B,'SLAB-ROWS'!H1785,'SAGE IMPORT'!C:C,'SLAB-ROWS'!A1785)</f>
        <v>0</v>
      </c>
      <c r="K1785" s="199">
        <f>SUMIFS('SAGE IMPORT'!Q:Q,'SAGE IMPORT'!A:A,'SLAB-ROWS'!G1785,'SAGE IMPORT'!B:B,'SLAB-ROWS'!H1785,'SAGE IMPORT'!C:C,'SLAB-ROWS'!A1785)</f>
        <v>0</v>
      </c>
      <c r="L1785" s="199" t="s">
        <v>396</v>
      </c>
      <c r="M1785" s="205">
        <f>SUMIFS('SAGE IMPORT'!E:E,'SAGE IMPORT'!A:A,'SLAB-ROWS'!G1785,'SAGE IMPORT'!B:B,'SLAB-ROWS'!H1785,'SAGE IMPORT'!C:C,'SLAB-ROWS'!A1785)</f>
        <v>0</v>
      </c>
      <c r="N1785" s="199" t="s">
        <v>396</v>
      </c>
    </row>
    <row r="1786" spans="1:14" x14ac:dyDescent="0.2">
      <c r="A1786" s="183" t="s">
        <v>98</v>
      </c>
      <c r="B1786" s="184" t="s">
        <v>91</v>
      </c>
      <c r="C1786" s="184"/>
      <c r="D1786" s="185" t="str">
        <f t="shared" si="160"/>
        <v>****</v>
      </c>
      <c r="E1786" s="185">
        <f t="shared" si="161"/>
        <v>0</v>
      </c>
      <c r="F1786" s="185"/>
      <c r="G1786" s="185">
        <f t="shared" si="162"/>
        <v>0</v>
      </c>
      <c r="H1786" s="186">
        <f t="shared" si="163"/>
        <v>0</v>
      </c>
      <c r="I1786" s="197">
        <f>SUMIFS('SAGE IMPORT'!Y:Y,'SAGE IMPORT'!A:A,'SLAB-ROWS'!G1786,'SAGE IMPORT'!B:B,'SLAB-ROWS'!H1786,'SAGE IMPORT'!C:C,'SLAB-ROWS'!A1786)</f>
        <v>0</v>
      </c>
      <c r="J1786" s="198">
        <f>SUMIFS('SAGE IMPORT'!K:K,'SAGE IMPORT'!A:A,'SLAB-ROWS'!G1786,'SAGE IMPORT'!B:B,'SLAB-ROWS'!H1786,'SAGE IMPORT'!C:C,'SLAB-ROWS'!A1786)</f>
        <v>0</v>
      </c>
      <c r="K1786" s="199">
        <f>SUMIFS('SAGE IMPORT'!Q:Q,'SAGE IMPORT'!A:A,'SLAB-ROWS'!G1786,'SAGE IMPORT'!B:B,'SLAB-ROWS'!H1786,'SAGE IMPORT'!C:C,'SLAB-ROWS'!A1786)</f>
        <v>0</v>
      </c>
      <c r="L1786" s="199" t="s">
        <v>393</v>
      </c>
      <c r="M1786" s="205">
        <f>SUMIFS('SAGE IMPORT'!E:E,'SAGE IMPORT'!A:A,'SLAB-ROWS'!G1786,'SAGE IMPORT'!B:B,'SLAB-ROWS'!H1786,'SAGE IMPORT'!C:C,'SLAB-ROWS'!A1786)</f>
        <v>0</v>
      </c>
      <c r="N1786" s="199" t="s">
        <v>393</v>
      </c>
    </row>
    <row r="1787" spans="1:14" x14ac:dyDescent="0.2">
      <c r="A1787" s="183" t="s">
        <v>99</v>
      </c>
      <c r="B1787" s="184" t="s">
        <v>92</v>
      </c>
      <c r="C1787" s="184"/>
      <c r="D1787" s="185" t="str">
        <f t="shared" si="160"/>
        <v>****</v>
      </c>
      <c r="E1787" s="185">
        <f t="shared" si="161"/>
        <v>0</v>
      </c>
      <c r="F1787" s="185"/>
      <c r="G1787" s="185">
        <f t="shared" si="162"/>
        <v>0</v>
      </c>
      <c r="H1787" s="186">
        <f t="shared" si="163"/>
        <v>0</v>
      </c>
      <c r="I1787" s="197">
        <f>SUMIFS('SAGE IMPORT'!Y:Y,'SAGE IMPORT'!A:A,'SLAB-ROWS'!G1787,'SAGE IMPORT'!B:B,'SLAB-ROWS'!H1787,'SAGE IMPORT'!C:C,'SLAB-ROWS'!A1787)</f>
        <v>0</v>
      </c>
      <c r="J1787" s="198">
        <f>SUMIFS('SAGE IMPORT'!K:K,'SAGE IMPORT'!A:A,'SLAB-ROWS'!G1787,'SAGE IMPORT'!B:B,'SLAB-ROWS'!H1787,'SAGE IMPORT'!C:C,'SLAB-ROWS'!A1787)</f>
        <v>0</v>
      </c>
      <c r="K1787" s="199">
        <f>SUMIFS('SAGE IMPORT'!Q:Q,'SAGE IMPORT'!A:A,'SLAB-ROWS'!G1787,'SAGE IMPORT'!B:B,'SLAB-ROWS'!H1787,'SAGE IMPORT'!C:C,'SLAB-ROWS'!A1787)</f>
        <v>0</v>
      </c>
      <c r="L1787" s="199" t="s">
        <v>393</v>
      </c>
      <c r="M1787" s="205">
        <f>SUMIFS('SAGE IMPORT'!E:E,'SAGE IMPORT'!A:A,'SLAB-ROWS'!G1787,'SAGE IMPORT'!B:B,'SLAB-ROWS'!H1787,'SAGE IMPORT'!C:C,'SLAB-ROWS'!A1787)</f>
        <v>0</v>
      </c>
      <c r="N1787" s="199" t="s">
        <v>393</v>
      </c>
    </row>
    <row r="1788" spans="1:14" x14ac:dyDescent="0.2">
      <c r="A1788" s="183" t="s">
        <v>25</v>
      </c>
      <c r="B1788" s="184" t="s">
        <v>59</v>
      </c>
      <c r="C1788" s="184"/>
      <c r="D1788" s="185" t="str">
        <f t="shared" si="160"/>
        <v>****</v>
      </c>
      <c r="E1788" s="185">
        <f t="shared" si="161"/>
        <v>0</v>
      </c>
      <c r="F1788" s="185"/>
      <c r="G1788" s="185">
        <f t="shared" si="162"/>
        <v>0</v>
      </c>
      <c r="H1788" s="186">
        <f t="shared" si="163"/>
        <v>0</v>
      </c>
      <c r="I1788" s="197">
        <f>SUMIFS('SAGE IMPORT'!Y:Y,'SAGE IMPORT'!A:A,'SLAB-ROWS'!G1788,'SAGE IMPORT'!B:B,'SLAB-ROWS'!H1788,'SAGE IMPORT'!C:C,'SLAB-ROWS'!A1788)</f>
        <v>0</v>
      </c>
      <c r="J1788" s="198">
        <f>SUMIFS('SAGE IMPORT'!K:K,'SAGE IMPORT'!A:A,'SLAB-ROWS'!G1788,'SAGE IMPORT'!B:B,'SLAB-ROWS'!H1788,'SAGE IMPORT'!C:C,'SLAB-ROWS'!A1788)</f>
        <v>0</v>
      </c>
      <c r="K1788" s="199">
        <f>SUMIFS('SAGE IMPORT'!Q:Q,'SAGE IMPORT'!A:A,'SLAB-ROWS'!G1788,'SAGE IMPORT'!B:B,'SLAB-ROWS'!H1788,'SAGE IMPORT'!C:C,'SLAB-ROWS'!A1788)</f>
        <v>0</v>
      </c>
      <c r="L1788" s="199" t="s">
        <v>397</v>
      </c>
      <c r="M1788" s="205">
        <f>SUMIFS('SAGE IMPORT'!E:E,'SAGE IMPORT'!A:A,'SLAB-ROWS'!G1788,'SAGE IMPORT'!B:B,'SLAB-ROWS'!H1788,'SAGE IMPORT'!C:C,'SLAB-ROWS'!A1788)</f>
        <v>0</v>
      </c>
      <c r="N1788" s="199" t="s">
        <v>397</v>
      </c>
    </row>
    <row r="1789" spans="1:14" x14ac:dyDescent="0.2">
      <c r="A1789" s="183" t="s">
        <v>26</v>
      </c>
      <c r="B1789" s="184" t="s">
        <v>60</v>
      </c>
      <c r="C1789" s="184"/>
      <c r="D1789" s="185" t="str">
        <f t="shared" si="160"/>
        <v>****</v>
      </c>
      <c r="E1789" s="185">
        <f t="shared" si="161"/>
        <v>0</v>
      </c>
      <c r="F1789" s="185"/>
      <c r="G1789" s="185">
        <f t="shared" si="162"/>
        <v>0</v>
      </c>
      <c r="H1789" s="186">
        <f t="shared" si="163"/>
        <v>0</v>
      </c>
      <c r="I1789" s="197">
        <f>SUMIFS('SAGE IMPORT'!Y:Y,'SAGE IMPORT'!A:A,'SLAB-ROWS'!G1789,'SAGE IMPORT'!B:B,'SLAB-ROWS'!H1789,'SAGE IMPORT'!C:C,'SLAB-ROWS'!A1789)</f>
        <v>0</v>
      </c>
      <c r="J1789" s="198">
        <f>SUMIFS('SAGE IMPORT'!K:K,'SAGE IMPORT'!A:A,'SLAB-ROWS'!G1789,'SAGE IMPORT'!B:B,'SLAB-ROWS'!H1789,'SAGE IMPORT'!C:C,'SLAB-ROWS'!A1789)</f>
        <v>0</v>
      </c>
      <c r="K1789" s="199">
        <f>SUMIFS('SAGE IMPORT'!Q:Q,'SAGE IMPORT'!A:A,'SLAB-ROWS'!G1789,'SAGE IMPORT'!B:B,'SLAB-ROWS'!H1789,'SAGE IMPORT'!C:C,'SLAB-ROWS'!A1789)</f>
        <v>0</v>
      </c>
      <c r="L1789" s="199" t="s">
        <v>354</v>
      </c>
      <c r="M1789" s="205">
        <f>SUMIFS('SAGE IMPORT'!E:E,'SAGE IMPORT'!A:A,'SLAB-ROWS'!G1789,'SAGE IMPORT'!B:B,'SLAB-ROWS'!H1789,'SAGE IMPORT'!C:C,'SLAB-ROWS'!A1789)</f>
        <v>0</v>
      </c>
      <c r="N1789" s="199" t="s">
        <v>354</v>
      </c>
    </row>
    <row r="1790" spans="1:14" x14ac:dyDescent="0.2">
      <c r="A1790" s="183"/>
      <c r="B1790" s="184"/>
      <c r="C1790" s="184"/>
      <c r="D1790" s="185" t="str">
        <f t="shared" si="160"/>
        <v>****</v>
      </c>
      <c r="E1790" s="185">
        <f t="shared" si="161"/>
        <v>0</v>
      </c>
      <c r="F1790" s="185"/>
      <c r="G1790" s="185">
        <f t="shared" si="162"/>
        <v>0</v>
      </c>
      <c r="H1790" s="186">
        <f t="shared" si="163"/>
        <v>0</v>
      </c>
      <c r="I1790" s="197">
        <f>SUMIFS('SAGE IMPORT'!Y:Y,'SAGE IMPORT'!A:A,'SLAB-ROWS'!G1790,'SAGE IMPORT'!B:B,'SLAB-ROWS'!H1790,'SAGE IMPORT'!C:C,'SLAB-ROWS'!A1790)</f>
        <v>0</v>
      </c>
      <c r="J1790" s="198">
        <f>SUMIFS('SAGE IMPORT'!K:K,'SAGE IMPORT'!A:A,'SLAB-ROWS'!G1790,'SAGE IMPORT'!B:B,'SLAB-ROWS'!H1790,'SAGE IMPORT'!C:C,'SLAB-ROWS'!A1790)</f>
        <v>0</v>
      </c>
      <c r="K1790" s="199">
        <f>SUMIFS('SAGE IMPORT'!Q:Q,'SAGE IMPORT'!A:A,'SLAB-ROWS'!G1790,'SAGE IMPORT'!B:B,'SLAB-ROWS'!H1790,'SAGE IMPORT'!C:C,'SLAB-ROWS'!A1790)</f>
        <v>0</v>
      </c>
      <c r="L1790" s="199"/>
      <c r="M1790" s="205">
        <f>SUMIFS('SAGE IMPORT'!E:E,'SAGE IMPORT'!A:A,'SLAB-ROWS'!G1790,'SAGE IMPORT'!B:B,'SLAB-ROWS'!H1790,'SAGE IMPORT'!C:C,'SLAB-ROWS'!A1790)</f>
        <v>0</v>
      </c>
      <c r="N1790" s="199"/>
    </row>
    <row r="1791" spans="1:14" x14ac:dyDescent="0.2">
      <c r="A1791" s="183" t="s">
        <v>27</v>
      </c>
      <c r="B1791" s="184" t="s">
        <v>28</v>
      </c>
      <c r="C1791" s="184"/>
      <c r="D1791" s="185" t="str">
        <f t="shared" si="160"/>
        <v>****</v>
      </c>
      <c r="E1791" s="185">
        <f t="shared" si="161"/>
        <v>0</v>
      </c>
      <c r="F1791" s="185"/>
      <c r="G1791" s="185">
        <f t="shared" si="162"/>
        <v>0</v>
      </c>
      <c r="H1791" s="186">
        <f t="shared" si="163"/>
        <v>0</v>
      </c>
      <c r="I1791" s="197">
        <f>SUMIFS('SAGE IMPORT'!Y:Y,'SAGE IMPORT'!A:A,'SLAB-ROWS'!G1791,'SAGE IMPORT'!B:B,'SLAB-ROWS'!H1791,'SAGE IMPORT'!C:C,'SLAB-ROWS'!A1791)</f>
        <v>0</v>
      </c>
      <c r="J1791" s="198">
        <f>SUMIFS('SAGE IMPORT'!K:K,'SAGE IMPORT'!A:A,'SLAB-ROWS'!G1791,'SAGE IMPORT'!B:B,'SLAB-ROWS'!H1791,'SAGE IMPORT'!C:C,'SLAB-ROWS'!A1791)</f>
        <v>0</v>
      </c>
      <c r="K1791" s="199">
        <f>SUMIFS('SAGE IMPORT'!Q:Q,'SAGE IMPORT'!A:A,'SLAB-ROWS'!G1791,'SAGE IMPORT'!B:B,'SLAB-ROWS'!H1791,'SAGE IMPORT'!C:C,'SLAB-ROWS'!A1791)</f>
        <v>0</v>
      </c>
      <c r="L1791" s="199" t="s">
        <v>391</v>
      </c>
      <c r="M1791" s="205">
        <f>SUMIFS('SAGE IMPORT'!E:E,'SAGE IMPORT'!A:A,'SLAB-ROWS'!G1791,'SAGE IMPORT'!B:B,'SLAB-ROWS'!H1791,'SAGE IMPORT'!C:C,'SLAB-ROWS'!A1791)</f>
        <v>0</v>
      </c>
      <c r="N1791" s="199" t="s">
        <v>391</v>
      </c>
    </row>
    <row r="1792" spans="1:14" x14ac:dyDescent="0.2">
      <c r="A1792" s="183" t="s">
        <v>111</v>
      </c>
      <c r="B1792" s="184" t="s">
        <v>112</v>
      </c>
      <c r="C1792" s="184"/>
      <c r="D1792" s="185" t="str">
        <f t="shared" si="160"/>
        <v>****</v>
      </c>
      <c r="E1792" s="185">
        <f t="shared" si="161"/>
        <v>0</v>
      </c>
      <c r="F1792" s="185"/>
      <c r="G1792" s="185">
        <f t="shared" si="162"/>
        <v>0</v>
      </c>
      <c r="H1792" s="186">
        <f t="shared" si="163"/>
        <v>0</v>
      </c>
      <c r="I1792" s="197">
        <f>SUMIFS('SAGE IMPORT'!Y:Y,'SAGE IMPORT'!A:A,'SLAB-ROWS'!G1792,'SAGE IMPORT'!B:B,'SLAB-ROWS'!H1792,'SAGE IMPORT'!C:C,'SLAB-ROWS'!A1792)</f>
        <v>0</v>
      </c>
      <c r="J1792" s="198">
        <f>SUMIFS('SAGE IMPORT'!K:K,'SAGE IMPORT'!A:A,'SLAB-ROWS'!G1792,'SAGE IMPORT'!B:B,'SLAB-ROWS'!H1792,'SAGE IMPORT'!C:C,'SLAB-ROWS'!A1792)</f>
        <v>0</v>
      </c>
      <c r="K1792" s="199">
        <f>SUMIFS('SAGE IMPORT'!Q:Q,'SAGE IMPORT'!A:A,'SLAB-ROWS'!G1792,'SAGE IMPORT'!B:B,'SLAB-ROWS'!H1792,'SAGE IMPORT'!C:C,'SLAB-ROWS'!A1792)</f>
        <v>0</v>
      </c>
      <c r="L1792" s="199" t="s">
        <v>393</v>
      </c>
      <c r="M1792" s="205">
        <f>SUMIFS('SAGE IMPORT'!E:E,'SAGE IMPORT'!A:A,'SLAB-ROWS'!G1792,'SAGE IMPORT'!B:B,'SLAB-ROWS'!H1792,'SAGE IMPORT'!C:C,'SLAB-ROWS'!A1792)</f>
        <v>0</v>
      </c>
      <c r="N1792" s="199" t="s">
        <v>393</v>
      </c>
    </row>
    <row r="1793" spans="1:14" x14ac:dyDescent="0.2">
      <c r="A1793" s="183" t="s">
        <v>29</v>
      </c>
      <c r="B1793" s="184" t="s">
        <v>30</v>
      </c>
      <c r="C1793" s="184"/>
      <c r="D1793" s="185" t="str">
        <f t="shared" si="160"/>
        <v>****</v>
      </c>
      <c r="E1793" s="185">
        <f t="shared" si="161"/>
        <v>0</v>
      </c>
      <c r="F1793" s="185"/>
      <c r="G1793" s="185">
        <f t="shared" si="162"/>
        <v>0</v>
      </c>
      <c r="H1793" s="186">
        <f t="shared" si="163"/>
        <v>0</v>
      </c>
      <c r="I1793" s="197">
        <f>SUMIFS('SAGE IMPORT'!Y:Y,'SAGE IMPORT'!A:A,'SLAB-ROWS'!G1793,'SAGE IMPORT'!B:B,'SLAB-ROWS'!H1793,'SAGE IMPORT'!C:C,'SLAB-ROWS'!A1793)</f>
        <v>0</v>
      </c>
      <c r="J1793" s="198">
        <f>SUMIFS('SAGE IMPORT'!K:K,'SAGE IMPORT'!A:A,'SLAB-ROWS'!G1793,'SAGE IMPORT'!B:B,'SLAB-ROWS'!H1793,'SAGE IMPORT'!C:C,'SLAB-ROWS'!A1793)</f>
        <v>0</v>
      </c>
      <c r="K1793" s="199">
        <f>SUMIFS('SAGE IMPORT'!Q:Q,'SAGE IMPORT'!A:A,'SLAB-ROWS'!G1793,'SAGE IMPORT'!B:B,'SLAB-ROWS'!H1793,'SAGE IMPORT'!C:C,'SLAB-ROWS'!A1793)</f>
        <v>0</v>
      </c>
      <c r="L1793" s="199" t="s">
        <v>391</v>
      </c>
      <c r="M1793" s="205">
        <f>SUMIFS('SAGE IMPORT'!E:E,'SAGE IMPORT'!A:A,'SLAB-ROWS'!G1793,'SAGE IMPORT'!B:B,'SLAB-ROWS'!H1793,'SAGE IMPORT'!C:C,'SLAB-ROWS'!A1793)</f>
        <v>0</v>
      </c>
      <c r="N1793" s="199" t="s">
        <v>391</v>
      </c>
    </row>
    <row r="1794" spans="1:14" x14ac:dyDescent="0.2">
      <c r="A1794" s="183" t="s">
        <v>31</v>
      </c>
      <c r="B1794" s="184" t="s">
        <v>61</v>
      </c>
      <c r="C1794" s="184"/>
      <c r="D1794" s="185" t="str">
        <f t="shared" si="160"/>
        <v>****</v>
      </c>
      <c r="E1794" s="185">
        <f t="shared" si="161"/>
        <v>0</v>
      </c>
      <c r="F1794" s="185"/>
      <c r="G1794" s="185">
        <f t="shared" si="162"/>
        <v>0</v>
      </c>
      <c r="H1794" s="186">
        <f t="shared" si="163"/>
        <v>0</v>
      </c>
      <c r="I1794" s="197">
        <f>SUMIFS('SAGE IMPORT'!Y:Y,'SAGE IMPORT'!A:A,'SLAB-ROWS'!G1794,'SAGE IMPORT'!B:B,'SLAB-ROWS'!H1794,'SAGE IMPORT'!C:C,'SLAB-ROWS'!A1794)</f>
        <v>0</v>
      </c>
      <c r="J1794" s="198">
        <f>SUMIFS('SAGE IMPORT'!K:K,'SAGE IMPORT'!A:A,'SLAB-ROWS'!G1794,'SAGE IMPORT'!B:B,'SLAB-ROWS'!H1794,'SAGE IMPORT'!C:C,'SLAB-ROWS'!A1794)</f>
        <v>0</v>
      </c>
      <c r="K1794" s="199">
        <f>SUMIFS('SAGE IMPORT'!Q:Q,'SAGE IMPORT'!A:A,'SLAB-ROWS'!G1794,'SAGE IMPORT'!B:B,'SLAB-ROWS'!H1794,'SAGE IMPORT'!C:C,'SLAB-ROWS'!A1794)</f>
        <v>0</v>
      </c>
      <c r="L1794" s="199" t="s">
        <v>354</v>
      </c>
      <c r="M1794" s="205">
        <f>SUMIFS('SAGE IMPORT'!E:E,'SAGE IMPORT'!A:A,'SLAB-ROWS'!G1794,'SAGE IMPORT'!B:B,'SLAB-ROWS'!H1794,'SAGE IMPORT'!C:C,'SLAB-ROWS'!A1794)</f>
        <v>0</v>
      </c>
      <c r="N1794" s="199" t="s">
        <v>354</v>
      </c>
    </row>
    <row r="1795" spans="1:14" x14ac:dyDescent="0.2">
      <c r="A1795" s="183" t="s">
        <v>34</v>
      </c>
      <c r="B1795" s="184" t="s">
        <v>35</v>
      </c>
      <c r="C1795" s="184"/>
      <c r="D1795" s="185" t="str">
        <f t="shared" si="160"/>
        <v>****</v>
      </c>
      <c r="E1795" s="185">
        <f t="shared" si="161"/>
        <v>0</v>
      </c>
      <c r="F1795" s="185"/>
      <c r="G1795" s="185">
        <f t="shared" si="162"/>
        <v>0</v>
      </c>
      <c r="H1795" s="186">
        <f t="shared" si="163"/>
        <v>0</v>
      </c>
      <c r="I1795" s="197">
        <f>SUMIFS('SAGE IMPORT'!Y:Y,'SAGE IMPORT'!A:A,'SLAB-ROWS'!G1795,'SAGE IMPORT'!B:B,'SLAB-ROWS'!H1795,'SAGE IMPORT'!C:C,'SLAB-ROWS'!A1795)</f>
        <v>0</v>
      </c>
      <c r="J1795" s="198">
        <f>SUMIFS('SAGE IMPORT'!K:K,'SAGE IMPORT'!A:A,'SLAB-ROWS'!G1795,'SAGE IMPORT'!B:B,'SLAB-ROWS'!H1795,'SAGE IMPORT'!C:C,'SLAB-ROWS'!A1795)</f>
        <v>0</v>
      </c>
      <c r="K1795" s="199">
        <f>SUMIFS('SAGE IMPORT'!Q:Q,'SAGE IMPORT'!A:A,'SLAB-ROWS'!G1795,'SAGE IMPORT'!B:B,'SLAB-ROWS'!H1795,'SAGE IMPORT'!C:C,'SLAB-ROWS'!A1795)</f>
        <v>0</v>
      </c>
      <c r="L1795" s="199" t="s">
        <v>354</v>
      </c>
      <c r="M1795" s="205">
        <f>SUMIFS('SAGE IMPORT'!E:E,'SAGE IMPORT'!A:A,'SLAB-ROWS'!G1795,'SAGE IMPORT'!B:B,'SLAB-ROWS'!H1795,'SAGE IMPORT'!C:C,'SLAB-ROWS'!A1795)</f>
        <v>0</v>
      </c>
      <c r="N1795" s="199" t="s">
        <v>354</v>
      </c>
    </row>
    <row r="1796" spans="1:14" x14ac:dyDescent="0.2">
      <c r="A1796" s="183" t="s">
        <v>36</v>
      </c>
      <c r="B1796" s="184" t="s">
        <v>113</v>
      </c>
      <c r="C1796" s="184"/>
      <c r="D1796" s="185" t="str">
        <f t="shared" si="160"/>
        <v>****</v>
      </c>
      <c r="E1796" s="185">
        <f t="shared" si="161"/>
        <v>0</v>
      </c>
      <c r="F1796" s="185"/>
      <c r="G1796" s="185">
        <f t="shared" si="162"/>
        <v>0</v>
      </c>
      <c r="H1796" s="186">
        <f t="shared" si="163"/>
        <v>0</v>
      </c>
      <c r="I1796" s="197">
        <f>SUMIFS('SAGE IMPORT'!Y:Y,'SAGE IMPORT'!A:A,'SLAB-ROWS'!G1796,'SAGE IMPORT'!B:B,'SLAB-ROWS'!H1796,'SAGE IMPORT'!C:C,'SLAB-ROWS'!A1796)</f>
        <v>0</v>
      </c>
      <c r="J1796" s="198">
        <f>SUMIFS('SAGE IMPORT'!K:K,'SAGE IMPORT'!A:A,'SLAB-ROWS'!G1796,'SAGE IMPORT'!B:B,'SLAB-ROWS'!H1796,'SAGE IMPORT'!C:C,'SLAB-ROWS'!A1796)</f>
        <v>0</v>
      </c>
      <c r="K1796" s="199">
        <f>SUMIFS('SAGE IMPORT'!Q:Q,'SAGE IMPORT'!A:A,'SLAB-ROWS'!G1796,'SAGE IMPORT'!B:B,'SLAB-ROWS'!H1796,'SAGE IMPORT'!C:C,'SLAB-ROWS'!A1796)</f>
        <v>0</v>
      </c>
      <c r="L1796" s="199" t="s">
        <v>393</v>
      </c>
      <c r="M1796" s="205">
        <f>SUMIFS('SAGE IMPORT'!E:E,'SAGE IMPORT'!A:A,'SLAB-ROWS'!G1796,'SAGE IMPORT'!B:B,'SLAB-ROWS'!H1796,'SAGE IMPORT'!C:C,'SLAB-ROWS'!A1796)</f>
        <v>0</v>
      </c>
      <c r="N1796" s="199" t="s">
        <v>393</v>
      </c>
    </row>
    <row r="1797" spans="1:14" x14ac:dyDescent="0.2">
      <c r="A1797" s="183" t="s">
        <v>57</v>
      </c>
      <c r="B1797" s="184" t="s">
        <v>71</v>
      </c>
      <c r="C1797" s="184"/>
      <c r="D1797" s="185" t="str">
        <f t="shared" si="160"/>
        <v>****</v>
      </c>
      <c r="E1797" s="185">
        <f t="shared" si="161"/>
        <v>0</v>
      </c>
      <c r="F1797" s="185"/>
      <c r="G1797" s="185">
        <f t="shared" si="162"/>
        <v>0</v>
      </c>
      <c r="H1797" s="186">
        <f t="shared" si="163"/>
        <v>0</v>
      </c>
      <c r="I1797" s="197">
        <f>SUMIFS('SAGE IMPORT'!Y:Y,'SAGE IMPORT'!A:A,'SLAB-ROWS'!G1797,'SAGE IMPORT'!B:B,'SLAB-ROWS'!H1797,'SAGE IMPORT'!C:C,'SLAB-ROWS'!A1797)</f>
        <v>0</v>
      </c>
      <c r="J1797" s="198">
        <f>SUMIFS('SAGE IMPORT'!K:K,'SAGE IMPORT'!A:A,'SLAB-ROWS'!G1797,'SAGE IMPORT'!B:B,'SLAB-ROWS'!H1797,'SAGE IMPORT'!C:C,'SLAB-ROWS'!A1797)</f>
        <v>0</v>
      </c>
      <c r="K1797" s="199">
        <f>SUMIFS('SAGE IMPORT'!Q:Q,'SAGE IMPORT'!A:A,'SLAB-ROWS'!G1797,'SAGE IMPORT'!B:B,'SLAB-ROWS'!H1797,'SAGE IMPORT'!C:C,'SLAB-ROWS'!A1797)</f>
        <v>0</v>
      </c>
      <c r="L1797" s="199" t="s">
        <v>397</v>
      </c>
      <c r="M1797" s="205">
        <f>SUMIFS('SAGE IMPORT'!E:E,'SAGE IMPORT'!A:A,'SLAB-ROWS'!G1797,'SAGE IMPORT'!B:B,'SLAB-ROWS'!H1797,'SAGE IMPORT'!C:C,'SLAB-ROWS'!A1797)</f>
        <v>0</v>
      </c>
      <c r="N1797" s="199" t="s">
        <v>397</v>
      </c>
    </row>
    <row r="1798" spans="1:14" x14ac:dyDescent="0.2">
      <c r="A1798" s="183" t="s">
        <v>32</v>
      </c>
      <c r="B1798" s="184" t="s">
        <v>62</v>
      </c>
      <c r="C1798" s="184"/>
      <c r="D1798" s="185" t="str">
        <f t="shared" si="160"/>
        <v>****</v>
      </c>
      <c r="E1798" s="185">
        <f t="shared" si="161"/>
        <v>0</v>
      </c>
      <c r="F1798" s="185"/>
      <c r="G1798" s="185">
        <f t="shared" si="162"/>
        <v>0</v>
      </c>
      <c r="H1798" s="186">
        <f t="shared" si="163"/>
        <v>0</v>
      </c>
      <c r="I1798" s="197">
        <f>SUMIFS('SAGE IMPORT'!Y:Y,'SAGE IMPORT'!A:A,'SLAB-ROWS'!G1798,'SAGE IMPORT'!B:B,'SLAB-ROWS'!H1798,'SAGE IMPORT'!C:C,'SLAB-ROWS'!A1798)</f>
        <v>0</v>
      </c>
      <c r="J1798" s="198">
        <f>SUMIFS('SAGE IMPORT'!K:K,'SAGE IMPORT'!A:A,'SLAB-ROWS'!G1798,'SAGE IMPORT'!B:B,'SLAB-ROWS'!H1798,'SAGE IMPORT'!C:C,'SLAB-ROWS'!A1798)</f>
        <v>0</v>
      </c>
      <c r="K1798" s="199">
        <f>SUMIFS('SAGE IMPORT'!Q:Q,'SAGE IMPORT'!A:A,'SLAB-ROWS'!G1798,'SAGE IMPORT'!B:B,'SLAB-ROWS'!H1798,'SAGE IMPORT'!C:C,'SLAB-ROWS'!A1798)</f>
        <v>0</v>
      </c>
      <c r="L1798" s="199" t="s">
        <v>397</v>
      </c>
      <c r="M1798" s="205">
        <f>SUMIFS('SAGE IMPORT'!E:E,'SAGE IMPORT'!A:A,'SLAB-ROWS'!G1798,'SAGE IMPORT'!B:B,'SLAB-ROWS'!H1798,'SAGE IMPORT'!C:C,'SLAB-ROWS'!A1798)</f>
        <v>0</v>
      </c>
      <c r="N1798" s="199" t="s">
        <v>397</v>
      </c>
    </row>
    <row r="1799" spans="1:14" x14ac:dyDescent="0.2">
      <c r="A1799" s="183" t="s">
        <v>33</v>
      </c>
      <c r="B1799" s="184" t="s">
        <v>63</v>
      </c>
      <c r="C1799" s="184"/>
      <c r="D1799" s="185" t="str">
        <f t="shared" si="160"/>
        <v>****</v>
      </c>
      <c r="E1799" s="185">
        <f t="shared" si="161"/>
        <v>0</v>
      </c>
      <c r="F1799" s="185"/>
      <c r="G1799" s="185">
        <f t="shared" si="162"/>
        <v>0</v>
      </c>
      <c r="H1799" s="186">
        <f t="shared" si="163"/>
        <v>0</v>
      </c>
      <c r="I1799" s="197">
        <f>SUMIFS('SAGE IMPORT'!Y:Y,'SAGE IMPORT'!A:A,'SLAB-ROWS'!G1799,'SAGE IMPORT'!B:B,'SLAB-ROWS'!H1799,'SAGE IMPORT'!C:C,'SLAB-ROWS'!A1799)</f>
        <v>0</v>
      </c>
      <c r="J1799" s="198">
        <f>SUMIFS('SAGE IMPORT'!K:K,'SAGE IMPORT'!A:A,'SLAB-ROWS'!G1799,'SAGE IMPORT'!B:B,'SLAB-ROWS'!H1799,'SAGE IMPORT'!C:C,'SLAB-ROWS'!A1799)</f>
        <v>0</v>
      </c>
      <c r="K1799" s="199">
        <f>SUMIFS('SAGE IMPORT'!Q:Q,'SAGE IMPORT'!A:A,'SLAB-ROWS'!G1799,'SAGE IMPORT'!B:B,'SLAB-ROWS'!H1799,'SAGE IMPORT'!C:C,'SLAB-ROWS'!A1799)</f>
        <v>0</v>
      </c>
      <c r="L1799" s="199" t="s">
        <v>397</v>
      </c>
      <c r="M1799" s="205">
        <f>SUMIFS('SAGE IMPORT'!E:E,'SAGE IMPORT'!A:A,'SLAB-ROWS'!G1799,'SAGE IMPORT'!B:B,'SLAB-ROWS'!H1799,'SAGE IMPORT'!C:C,'SLAB-ROWS'!A1799)</f>
        <v>0</v>
      </c>
      <c r="N1799" s="199" t="s">
        <v>397</v>
      </c>
    </row>
    <row r="1800" spans="1:14" x14ac:dyDescent="0.2">
      <c r="A1800" s="183" t="s">
        <v>73</v>
      </c>
      <c r="B1800" s="184" t="s">
        <v>72</v>
      </c>
      <c r="C1800" s="184"/>
      <c r="D1800" s="185" t="str">
        <f t="shared" si="160"/>
        <v>****</v>
      </c>
      <c r="E1800" s="185">
        <f t="shared" si="161"/>
        <v>0</v>
      </c>
      <c r="F1800" s="185"/>
      <c r="G1800" s="185">
        <f t="shared" si="162"/>
        <v>0</v>
      </c>
      <c r="H1800" s="186">
        <f t="shared" si="163"/>
        <v>0</v>
      </c>
      <c r="I1800" s="197">
        <f>SUMIFS('SAGE IMPORT'!Y:Y,'SAGE IMPORT'!A:A,'SLAB-ROWS'!G1800,'SAGE IMPORT'!B:B,'SLAB-ROWS'!H1800,'SAGE IMPORT'!C:C,'SLAB-ROWS'!A1800)</f>
        <v>0</v>
      </c>
      <c r="J1800" s="198">
        <f>SUMIFS('SAGE IMPORT'!K:K,'SAGE IMPORT'!A:A,'SLAB-ROWS'!G1800,'SAGE IMPORT'!B:B,'SLAB-ROWS'!H1800,'SAGE IMPORT'!C:C,'SLAB-ROWS'!A1800)</f>
        <v>0</v>
      </c>
      <c r="K1800" s="199">
        <f>SUMIFS('SAGE IMPORT'!Q:Q,'SAGE IMPORT'!A:A,'SLAB-ROWS'!G1800,'SAGE IMPORT'!B:B,'SLAB-ROWS'!H1800,'SAGE IMPORT'!C:C,'SLAB-ROWS'!A1800)</f>
        <v>0</v>
      </c>
      <c r="L1800" s="199" t="s">
        <v>397</v>
      </c>
      <c r="M1800" s="205">
        <f>SUMIFS('SAGE IMPORT'!E:E,'SAGE IMPORT'!A:A,'SLAB-ROWS'!G1800,'SAGE IMPORT'!B:B,'SLAB-ROWS'!H1800,'SAGE IMPORT'!C:C,'SLAB-ROWS'!A1800)</f>
        <v>0</v>
      </c>
      <c r="N1800" s="199" t="s">
        <v>397</v>
      </c>
    </row>
    <row r="1801" spans="1:14" x14ac:dyDescent="0.2">
      <c r="A1801" s="183" t="s">
        <v>114</v>
      </c>
      <c r="B1801" s="184" t="s">
        <v>115</v>
      </c>
      <c r="C1801" s="184"/>
      <c r="D1801" s="185" t="str">
        <f t="shared" si="160"/>
        <v>****</v>
      </c>
      <c r="E1801" s="185">
        <f t="shared" si="161"/>
        <v>0</v>
      </c>
      <c r="F1801" s="185"/>
      <c r="G1801" s="185">
        <f t="shared" si="162"/>
        <v>0</v>
      </c>
      <c r="H1801" s="186">
        <f t="shared" si="163"/>
        <v>0</v>
      </c>
      <c r="I1801" s="197">
        <f>SUMIFS('SAGE IMPORT'!Y:Y,'SAGE IMPORT'!A:A,'SLAB-ROWS'!G1801,'SAGE IMPORT'!B:B,'SLAB-ROWS'!H1801,'SAGE IMPORT'!C:C,'SLAB-ROWS'!A1801)</f>
        <v>0</v>
      </c>
      <c r="J1801" s="198">
        <f>SUMIFS('SAGE IMPORT'!K:K,'SAGE IMPORT'!A:A,'SLAB-ROWS'!G1801,'SAGE IMPORT'!B:B,'SLAB-ROWS'!H1801,'SAGE IMPORT'!C:C,'SLAB-ROWS'!A1801)</f>
        <v>0</v>
      </c>
      <c r="K1801" s="199">
        <f>SUMIFS('SAGE IMPORT'!Q:Q,'SAGE IMPORT'!A:A,'SLAB-ROWS'!G1801,'SAGE IMPORT'!B:B,'SLAB-ROWS'!H1801,'SAGE IMPORT'!C:C,'SLAB-ROWS'!A1801)</f>
        <v>0</v>
      </c>
      <c r="L1801" s="199" t="s">
        <v>397</v>
      </c>
      <c r="M1801" s="205">
        <f>SUMIFS('SAGE IMPORT'!E:E,'SAGE IMPORT'!A:A,'SLAB-ROWS'!G1801,'SAGE IMPORT'!B:B,'SLAB-ROWS'!H1801,'SAGE IMPORT'!C:C,'SLAB-ROWS'!A1801)</f>
        <v>0</v>
      </c>
      <c r="N1801" s="199" t="s">
        <v>397</v>
      </c>
    </row>
    <row r="1802" spans="1:14" x14ac:dyDescent="0.2">
      <c r="A1802" s="183" t="s">
        <v>37</v>
      </c>
      <c r="B1802" s="184" t="s">
        <v>64</v>
      </c>
      <c r="C1802" s="184"/>
      <c r="D1802" s="185" t="str">
        <f t="shared" si="160"/>
        <v>****</v>
      </c>
      <c r="E1802" s="185">
        <f t="shared" si="161"/>
        <v>0</v>
      </c>
      <c r="F1802" s="185"/>
      <c r="G1802" s="185">
        <f t="shared" si="162"/>
        <v>0</v>
      </c>
      <c r="H1802" s="186">
        <f t="shared" si="163"/>
        <v>0</v>
      </c>
      <c r="I1802" s="197">
        <f>SUMIFS('SAGE IMPORT'!Y:Y,'SAGE IMPORT'!A:A,'SLAB-ROWS'!G1802,'SAGE IMPORT'!B:B,'SLAB-ROWS'!H1802,'SAGE IMPORT'!C:C,'SLAB-ROWS'!A1802)</f>
        <v>0</v>
      </c>
      <c r="J1802" s="198">
        <f>SUMIFS('SAGE IMPORT'!K:K,'SAGE IMPORT'!A:A,'SLAB-ROWS'!G1802,'SAGE IMPORT'!B:B,'SLAB-ROWS'!H1802,'SAGE IMPORT'!C:C,'SLAB-ROWS'!A1802)</f>
        <v>0</v>
      </c>
      <c r="K1802" s="199">
        <f>SUMIFS('SAGE IMPORT'!Q:Q,'SAGE IMPORT'!A:A,'SLAB-ROWS'!G1802,'SAGE IMPORT'!B:B,'SLAB-ROWS'!H1802,'SAGE IMPORT'!C:C,'SLAB-ROWS'!A1802)</f>
        <v>0</v>
      </c>
      <c r="L1802" s="199" t="s">
        <v>393</v>
      </c>
      <c r="M1802" s="205">
        <f>SUMIFS('SAGE IMPORT'!E:E,'SAGE IMPORT'!A:A,'SLAB-ROWS'!G1802,'SAGE IMPORT'!B:B,'SLAB-ROWS'!H1802,'SAGE IMPORT'!C:C,'SLAB-ROWS'!A1802)</f>
        <v>0</v>
      </c>
      <c r="N1802" s="199" t="s">
        <v>393</v>
      </c>
    </row>
    <row r="1803" spans="1:14" x14ac:dyDescent="0.2">
      <c r="A1803" s="183" t="s">
        <v>38</v>
      </c>
      <c r="B1803" s="184" t="s">
        <v>116</v>
      </c>
      <c r="C1803" s="184"/>
      <c r="D1803" s="185" t="str">
        <f t="shared" si="160"/>
        <v>****</v>
      </c>
      <c r="E1803" s="185">
        <f t="shared" si="161"/>
        <v>0</v>
      </c>
      <c r="F1803" s="185"/>
      <c r="G1803" s="185">
        <f t="shared" si="162"/>
        <v>0</v>
      </c>
      <c r="H1803" s="186">
        <f t="shared" si="163"/>
        <v>0</v>
      </c>
      <c r="I1803" s="197">
        <f>SUMIFS('SAGE IMPORT'!Y:Y,'SAGE IMPORT'!A:A,'SLAB-ROWS'!G1803,'SAGE IMPORT'!B:B,'SLAB-ROWS'!H1803,'SAGE IMPORT'!C:C,'SLAB-ROWS'!A1803)</f>
        <v>0</v>
      </c>
      <c r="J1803" s="198">
        <f>SUMIFS('SAGE IMPORT'!K:K,'SAGE IMPORT'!A:A,'SLAB-ROWS'!G1803,'SAGE IMPORT'!B:B,'SLAB-ROWS'!H1803,'SAGE IMPORT'!C:C,'SLAB-ROWS'!A1803)</f>
        <v>0</v>
      </c>
      <c r="K1803" s="199">
        <f>SUMIFS('SAGE IMPORT'!Q:Q,'SAGE IMPORT'!A:A,'SLAB-ROWS'!G1803,'SAGE IMPORT'!B:B,'SLAB-ROWS'!H1803,'SAGE IMPORT'!C:C,'SLAB-ROWS'!A1803)</f>
        <v>0</v>
      </c>
      <c r="L1803" s="199" t="s">
        <v>393</v>
      </c>
      <c r="M1803" s="205">
        <f>SUMIFS('SAGE IMPORT'!E:E,'SAGE IMPORT'!A:A,'SLAB-ROWS'!G1803,'SAGE IMPORT'!B:B,'SLAB-ROWS'!H1803,'SAGE IMPORT'!C:C,'SLAB-ROWS'!A1803)</f>
        <v>0</v>
      </c>
      <c r="N1803" s="199" t="s">
        <v>393</v>
      </c>
    </row>
    <row r="1804" spans="1:14" x14ac:dyDescent="0.2">
      <c r="A1804" s="183" t="s">
        <v>117</v>
      </c>
      <c r="B1804" s="184" t="s">
        <v>118</v>
      </c>
      <c r="C1804" s="184"/>
      <c r="D1804" s="185" t="str">
        <f t="shared" si="160"/>
        <v>****</v>
      </c>
      <c r="E1804" s="185">
        <f t="shared" si="161"/>
        <v>0</v>
      </c>
      <c r="F1804" s="185"/>
      <c r="G1804" s="185">
        <f t="shared" si="162"/>
        <v>0</v>
      </c>
      <c r="H1804" s="186">
        <f t="shared" si="163"/>
        <v>0</v>
      </c>
      <c r="I1804" s="197">
        <f>SUMIFS('SAGE IMPORT'!Y:Y,'SAGE IMPORT'!A:A,'SLAB-ROWS'!G1804,'SAGE IMPORT'!B:B,'SLAB-ROWS'!H1804,'SAGE IMPORT'!C:C,'SLAB-ROWS'!A1804)</f>
        <v>0</v>
      </c>
      <c r="J1804" s="198">
        <f>SUMIFS('SAGE IMPORT'!K:K,'SAGE IMPORT'!A:A,'SLAB-ROWS'!G1804,'SAGE IMPORT'!B:B,'SLAB-ROWS'!H1804,'SAGE IMPORT'!C:C,'SLAB-ROWS'!A1804)</f>
        <v>0</v>
      </c>
      <c r="K1804" s="199">
        <f>SUMIFS('SAGE IMPORT'!Q:Q,'SAGE IMPORT'!A:A,'SLAB-ROWS'!G1804,'SAGE IMPORT'!B:B,'SLAB-ROWS'!H1804,'SAGE IMPORT'!C:C,'SLAB-ROWS'!A1804)</f>
        <v>0</v>
      </c>
      <c r="L1804" s="199" t="s">
        <v>393</v>
      </c>
      <c r="M1804" s="205">
        <f>SUMIFS('SAGE IMPORT'!E:E,'SAGE IMPORT'!A:A,'SLAB-ROWS'!G1804,'SAGE IMPORT'!B:B,'SLAB-ROWS'!H1804,'SAGE IMPORT'!C:C,'SLAB-ROWS'!A1804)</f>
        <v>0</v>
      </c>
      <c r="N1804" s="199" t="s">
        <v>393</v>
      </c>
    </row>
    <row r="1805" spans="1:14" x14ac:dyDescent="0.2">
      <c r="A1805" s="183" t="s">
        <v>119</v>
      </c>
      <c r="B1805" s="184" t="s">
        <v>120</v>
      </c>
      <c r="C1805" s="184"/>
      <c r="D1805" s="185" t="str">
        <f t="shared" si="160"/>
        <v>****</v>
      </c>
      <c r="E1805" s="185">
        <f t="shared" si="161"/>
        <v>0</v>
      </c>
      <c r="F1805" s="185"/>
      <c r="G1805" s="185">
        <f t="shared" si="162"/>
        <v>0</v>
      </c>
      <c r="H1805" s="186">
        <f t="shared" si="163"/>
        <v>0</v>
      </c>
      <c r="I1805" s="197">
        <f>SUMIFS('SAGE IMPORT'!Y:Y,'SAGE IMPORT'!A:A,'SLAB-ROWS'!G1805,'SAGE IMPORT'!B:B,'SLAB-ROWS'!H1805,'SAGE IMPORT'!C:C,'SLAB-ROWS'!A1805)</f>
        <v>0</v>
      </c>
      <c r="J1805" s="198">
        <f>SUMIFS('SAGE IMPORT'!K:K,'SAGE IMPORT'!A:A,'SLAB-ROWS'!G1805,'SAGE IMPORT'!B:B,'SLAB-ROWS'!H1805,'SAGE IMPORT'!C:C,'SLAB-ROWS'!A1805)</f>
        <v>0</v>
      </c>
      <c r="K1805" s="199">
        <f>SUMIFS('SAGE IMPORT'!Q:Q,'SAGE IMPORT'!A:A,'SLAB-ROWS'!G1805,'SAGE IMPORT'!B:B,'SLAB-ROWS'!H1805,'SAGE IMPORT'!C:C,'SLAB-ROWS'!A1805)</f>
        <v>0</v>
      </c>
      <c r="L1805" s="199" t="s">
        <v>393</v>
      </c>
      <c r="M1805" s="205">
        <f>SUMIFS('SAGE IMPORT'!E:E,'SAGE IMPORT'!A:A,'SLAB-ROWS'!G1805,'SAGE IMPORT'!B:B,'SLAB-ROWS'!H1805,'SAGE IMPORT'!C:C,'SLAB-ROWS'!A1805)</f>
        <v>0</v>
      </c>
      <c r="N1805" s="199" t="s">
        <v>393</v>
      </c>
    </row>
    <row r="1806" spans="1:14" x14ac:dyDescent="0.2">
      <c r="A1806" s="183"/>
      <c r="B1806" s="184"/>
      <c r="C1806" s="184"/>
      <c r="D1806" s="185" t="str">
        <f t="shared" si="160"/>
        <v>****</v>
      </c>
      <c r="E1806" s="185">
        <f t="shared" si="161"/>
        <v>0</v>
      </c>
      <c r="F1806" s="185"/>
      <c r="G1806" s="185">
        <f t="shared" si="162"/>
        <v>0</v>
      </c>
      <c r="H1806" s="186">
        <f t="shared" si="163"/>
        <v>0</v>
      </c>
      <c r="I1806" s="197">
        <f>SUMIFS('SAGE IMPORT'!Y:Y,'SAGE IMPORT'!A:A,'SLAB-ROWS'!G1806,'SAGE IMPORT'!B:B,'SLAB-ROWS'!H1806,'SAGE IMPORT'!C:C,'SLAB-ROWS'!A1806)</f>
        <v>0</v>
      </c>
      <c r="J1806" s="198">
        <f>SUMIFS('SAGE IMPORT'!K:K,'SAGE IMPORT'!A:A,'SLAB-ROWS'!G1806,'SAGE IMPORT'!B:B,'SLAB-ROWS'!H1806,'SAGE IMPORT'!C:C,'SLAB-ROWS'!A1806)</f>
        <v>0</v>
      </c>
      <c r="K1806" s="199">
        <f>SUMIFS('SAGE IMPORT'!Q:Q,'SAGE IMPORT'!A:A,'SLAB-ROWS'!G1806,'SAGE IMPORT'!B:B,'SLAB-ROWS'!H1806,'SAGE IMPORT'!C:C,'SLAB-ROWS'!A1806)</f>
        <v>0</v>
      </c>
      <c r="L1806" s="199"/>
      <c r="M1806" s="205">
        <f>SUMIFS('SAGE IMPORT'!E:E,'SAGE IMPORT'!A:A,'SLAB-ROWS'!G1806,'SAGE IMPORT'!B:B,'SLAB-ROWS'!H1806,'SAGE IMPORT'!C:C,'SLAB-ROWS'!A1806)</f>
        <v>0</v>
      </c>
      <c r="N1806" s="199"/>
    </row>
    <row r="1807" spans="1:14" x14ac:dyDescent="0.2">
      <c r="A1807" s="183" t="s">
        <v>124</v>
      </c>
      <c r="B1807" s="184" t="s">
        <v>125</v>
      </c>
      <c r="C1807" s="184"/>
      <c r="D1807" s="185" t="str">
        <f t="shared" si="160"/>
        <v>****</v>
      </c>
      <c r="E1807" s="185">
        <f t="shared" si="161"/>
        <v>0</v>
      </c>
      <c r="F1807" s="185"/>
      <c r="G1807" s="185">
        <f t="shared" si="162"/>
        <v>0</v>
      </c>
      <c r="H1807" s="186">
        <f t="shared" si="163"/>
        <v>0</v>
      </c>
      <c r="I1807" s="197">
        <f>SUMIFS('SAGE IMPORT'!Y:Y,'SAGE IMPORT'!A:A,'SLAB-ROWS'!G1807,'SAGE IMPORT'!B:B,'SLAB-ROWS'!H1807,'SAGE IMPORT'!C:C,'SLAB-ROWS'!A1807)</f>
        <v>0</v>
      </c>
      <c r="J1807" s="198">
        <f>SUMIFS('SAGE IMPORT'!K:K,'SAGE IMPORT'!A:A,'SLAB-ROWS'!G1807,'SAGE IMPORT'!B:B,'SLAB-ROWS'!H1807,'SAGE IMPORT'!C:C,'SLAB-ROWS'!A1807)</f>
        <v>0</v>
      </c>
      <c r="K1807" s="199">
        <f>SUMIFS('SAGE IMPORT'!Q:Q,'SAGE IMPORT'!A:A,'SLAB-ROWS'!G1807,'SAGE IMPORT'!B:B,'SLAB-ROWS'!H1807,'SAGE IMPORT'!C:C,'SLAB-ROWS'!A1807)</f>
        <v>0</v>
      </c>
      <c r="L1807" s="199" t="s">
        <v>354</v>
      </c>
      <c r="M1807" s="205">
        <f>SUMIFS('SAGE IMPORT'!E:E,'SAGE IMPORT'!A:A,'SLAB-ROWS'!G1807,'SAGE IMPORT'!B:B,'SLAB-ROWS'!H1807,'SAGE IMPORT'!C:C,'SLAB-ROWS'!A1807)</f>
        <v>0</v>
      </c>
      <c r="N1807" s="199" t="s">
        <v>354</v>
      </c>
    </row>
    <row r="1808" spans="1:14" x14ac:dyDescent="0.2">
      <c r="A1808" s="183" t="s">
        <v>121</v>
      </c>
      <c r="B1808" s="184" t="s">
        <v>126</v>
      </c>
      <c r="C1808" s="184"/>
      <c r="D1808" s="185" t="str">
        <f t="shared" si="160"/>
        <v>****</v>
      </c>
      <c r="E1808" s="185">
        <f t="shared" si="161"/>
        <v>0</v>
      </c>
      <c r="F1808" s="185"/>
      <c r="G1808" s="185">
        <f t="shared" si="162"/>
        <v>0</v>
      </c>
      <c r="H1808" s="186">
        <f t="shared" si="163"/>
        <v>0</v>
      </c>
      <c r="I1808" s="197">
        <f>SUMIFS('SAGE IMPORT'!Y:Y,'SAGE IMPORT'!A:A,'SLAB-ROWS'!G1808,'SAGE IMPORT'!B:B,'SLAB-ROWS'!H1808,'SAGE IMPORT'!C:C,'SLAB-ROWS'!A1808)</f>
        <v>0</v>
      </c>
      <c r="J1808" s="198">
        <f>SUMIFS('SAGE IMPORT'!K:K,'SAGE IMPORT'!A:A,'SLAB-ROWS'!G1808,'SAGE IMPORT'!B:B,'SLAB-ROWS'!H1808,'SAGE IMPORT'!C:C,'SLAB-ROWS'!A1808)</f>
        <v>0</v>
      </c>
      <c r="K1808" s="199">
        <f>SUMIFS('SAGE IMPORT'!Q:Q,'SAGE IMPORT'!A:A,'SLAB-ROWS'!G1808,'SAGE IMPORT'!B:B,'SLAB-ROWS'!H1808,'SAGE IMPORT'!C:C,'SLAB-ROWS'!A1808)</f>
        <v>0</v>
      </c>
      <c r="L1808" s="199" t="s">
        <v>396</v>
      </c>
      <c r="M1808" s="205">
        <f>SUMIFS('SAGE IMPORT'!E:E,'SAGE IMPORT'!A:A,'SLAB-ROWS'!G1808,'SAGE IMPORT'!B:B,'SLAB-ROWS'!H1808,'SAGE IMPORT'!C:C,'SLAB-ROWS'!A1808)</f>
        <v>0</v>
      </c>
      <c r="N1808" s="199" t="s">
        <v>396</v>
      </c>
    </row>
    <row r="1809" spans="1:14" x14ac:dyDescent="0.2">
      <c r="A1809" s="183" t="s">
        <v>122</v>
      </c>
      <c r="B1809" s="184" t="s">
        <v>127</v>
      </c>
      <c r="C1809" s="184"/>
      <c r="D1809" s="185" t="str">
        <f t="shared" si="160"/>
        <v>****</v>
      </c>
      <c r="E1809" s="185">
        <f t="shared" si="161"/>
        <v>0</v>
      </c>
      <c r="F1809" s="185"/>
      <c r="G1809" s="185">
        <f t="shared" si="162"/>
        <v>0</v>
      </c>
      <c r="H1809" s="186">
        <f t="shared" si="163"/>
        <v>0</v>
      </c>
      <c r="I1809" s="197">
        <f>SUMIFS('SAGE IMPORT'!Y:Y,'SAGE IMPORT'!A:A,'SLAB-ROWS'!G1809,'SAGE IMPORT'!B:B,'SLAB-ROWS'!H1809,'SAGE IMPORT'!C:C,'SLAB-ROWS'!A1809)</f>
        <v>0</v>
      </c>
      <c r="J1809" s="198">
        <f>SUMIFS('SAGE IMPORT'!K:K,'SAGE IMPORT'!A:A,'SLAB-ROWS'!G1809,'SAGE IMPORT'!B:B,'SLAB-ROWS'!H1809,'SAGE IMPORT'!C:C,'SLAB-ROWS'!A1809)</f>
        <v>0</v>
      </c>
      <c r="K1809" s="199">
        <f>SUMIFS('SAGE IMPORT'!Q:Q,'SAGE IMPORT'!A:A,'SLAB-ROWS'!G1809,'SAGE IMPORT'!B:B,'SLAB-ROWS'!H1809,'SAGE IMPORT'!C:C,'SLAB-ROWS'!A1809)</f>
        <v>0</v>
      </c>
      <c r="L1809" s="199" t="s">
        <v>396</v>
      </c>
      <c r="M1809" s="205">
        <f>SUMIFS('SAGE IMPORT'!E:E,'SAGE IMPORT'!A:A,'SLAB-ROWS'!G1809,'SAGE IMPORT'!B:B,'SLAB-ROWS'!H1809,'SAGE IMPORT'!C:C,'SLAB-ROWS'!A1809)</f>
        <v>0</v>
      </c>
      <c r="N1809" s="199" t="s">
        <v>396</v>
      </c>
    </row>
    <row r="1810" spans="1:14" x14ac:dyDescent="0.2">
      <c r="A1810" s="183" t="s">
        <v>123</v>
      </c>
      <c r="B1810" s="184" t="s">
        <v>128</v>
      </c>
      <c r="C1810" s="184"/>
      <c r="D1810" s="185" t="str">
        <f t="shared" si="160"/>
        <v>****</v>
      </c>
      <c r="E1810" s="185">
        <f t="shared" si="161"/>
        <v>0</v>
      </c>
      <c r="F1810" s="185"/>
      <c r="G1810" s="185">
        <f t="shared" si="162"/>
        <v>0</v>
      </c>
      <c r="H1810" s="186">
        <f t="shared" si="163"/>
        <v>0</v>
      </c>
      <c r="I1810" s="197">
        <f>SUMIFS('SAGE IMPORT'!Y:Y,'SAGE IMPORT'!A:A,'SLAB-ROWS'!G1810,'SAGE IMPORT'!B:B,'SLAB-ROWS'!H1810,'SAGE IMPORT'!C:C,'SLAB-ROWS'!A1810)</f>
        <v>0</v>
      </c>
      <c r="J1810" s="198">
        <f>SUMIFS('SAGE IMPORT'!K:K,'SAGE IMPORT'!A:A,'SLAB-ROWS'!G1810,'SAGE IMPORT'!B:B,'SLAB-ROWS'!H1810,'SAGE IMPORT'!C:C,'SLAB-ROWS'!A1810)</f>
        <v>0</v>
      </c>
      <c r="K1810" s="199">
        <f>SUMIFS('SAGE IMPORT'!Q:Q,'SAGE IMPORT'!A:A,'SLAB-ROWS'!G1810,'SAGE IMPORT'!B:B,'SLAB-ROWS'!H1810,'SAGE IMPORT'!C:C,'SLAB-ROWS'!A1810)</f>
        <v>0</v>
      </c>
      <c r="L1810" s="199" t="s">
        <v>396</v>
      </c>
      <c r="M1810" s="205">
        <f>SUMIFS('SAGE IMPORT'!E:E,'SAGE IMPORT'!A:A,'SLAB-ROWS'!G1810,'SAGE IMPORT'!B:B,'SLAB-ROWS'!H1810,'SAGE IMPORT'!C:C,'SLAB-ROWS'!A1810)</f>
        <v>0</v>
      </c>
      <c r="N1810" s="199" t="s">
        <v>396</v>
      </c>
    </row>
    <row r="1811" spans="1:14" x14ac:dyDescent="0.2">
      <c r="A1811" s="183" t="s">
        <v>76</v>
      </c>
      <c r="B1811" s="184" t="s">
        <v>129</v>
      </c>
      <c r="C1811" s="184"/>
      <c r="D1811" s="185" t="str">
        <f t="shared" si="160"/>
        <v>****</v>
      </c>
      <c r="E1811" s="185">
        <f t="shared" si="161"/>
        <v>0</v>
      </c>
      <c r="F1811" s="185"/>
      <c r="G1811" s="185">
        <f t="shared" si="162"/>
        <v>0</v>
      </c>
      <c r="H1811" s="186">
        <f t="shared" si="163"/>
        <v>0</v>
      </c>
      <c r="I1811" s="197">
        <f>SUMIFS('SAGE IMPORT'!Y:Y,'SAGE IMPORT'!A:A,'SLAB-ROWS'!G1811,'SAGE IMPORT'!B:B,'SLAB-ROWS'!H1811,'SAGE IMPORT'!C:C,'SLAB-ROWS'!A1811)</f>
        <v>0</v>
      </c>
      <c r="J1811" s="198">
        <f>SUMIFS('SAGE IMPORT'!K:K,'SAGE IMPORT'!A:A,'SLAB-ROWS'!G1811,'SAGE IMPORT'!B:B,'SLAB-ROWS'!H1811,'SAGE IMPORT'!C:C,'SLAB-ROWS'!A1811)</f>
        <v>0</v>
      </c>
      <c r="K1811" s="199">
        <f>SUMIFS('SAGE IMPORT'!Q:Q,'SAGE IMPORT'!A:A,'SLAB-ROWS'!G1811,'SAGE IMPORT'!B:B,'SLAB-ROWS'!H1811,'SAGE IMPORT'!C:C,'SLAB-ROWS'!A1811)</f>
        <v>0</v>
      </c>
      <c r="L1811" s="199" t="s">
        <v>395</v>
      </c>
      <c r="M1811" s="205">
        <f>SUMIFS('SAGE IMPORT'!E:E,'SAGE IMPORT'!A:A,'SLAB-ROWS'!G1811,'SAGE IMPORT'!B:B,'SLAB-ROWS'!H1811,'SAGE IMPORT'!C:C,'SLAB-ROWS'!A1811)</f>
        <v>0</v>
      </c>
      <c r="N1811" s="199" t="s">
        <v>395</v>
      </c>
    </row>
    <row r="1812" spans="1:14" x14ac:dyDescent="0.2">
      <c r="A1812" s="183"/>
      <c r="B1812" s="451" t="s">
        <v>621</v>
      </c>
      <c r="C1812" s="452"/>
      <c r="D1812" s="453"/>
      <c r="E1812" s="453"/>
      <c r="F1812" s="453"/>
      <c r="G1812" s="453">
        <f t="shared" si="162"/>
        <v>0</v>
      </c>
      <c r="H1812" s="454">
        <f t="shared" si="163"/>
        <v>0</v>
      </c>
      <c r="I1812" s="455"/>
      <c r="J1812" s="456"/>
      <c r="K1812" s="457">
        <f>SUMIFS('SAGE IMPORT'!Q:Q,'SAGE IMPORT'!A:A,'SLAB-ROWS'!G1812,'SAGE IMPORT'!B:B,'SLAB-ROWS'!H1812,'SAGE IMPORT'!D:D,'SLAB-ROWS'!B1812)</f>
        <v>0</v>
      </c>
      <c r="L1812" s="457" t="s">
        <v>395</v>
      </c>
      <c r="M1812" s="458"/>
      <c r="N1812" s="457"/>
    </row>
    <row r="1813" spans="1:14" x14ac:dyDescent="0.2">
      <c r="A1813" s="183" t="s">
        <v>130</v>
      </c>
      <c r="B1813" s="184" t="s">
        <v>131</v>
      </c>
      <c r="C1813" s="184"/>
      <c r="D1813" s="185" t="str">
        <f>D1811</f>
        <v>****</v>
      </c>
      <c r="E1813" s="185">
        <f>E1811</f>
        <v>0</v>
      </c>
      <c r="F1813" s="185"/>
      <c r="G1813" s="185">
        <f>G1811</f>
        <v>0</v>
      </c>
      <c r="H1813" s="186">
        <f>H1811</f>
        <v>0</v>
      </c>
      <c r="I1813" s="197">
        <f>SUMIFS('SAGE IMPORT'!Y:Y,'SAGE IMPORT'!A:A,'SLAB-ROWS'!G1813,'SAGE IMPORT'!B:B,'SLAB-ROWS'!H1813,'SAGE IMPORT'!C:C,'SLAB-ROWS'!A1813)</f>
        <v>0</v>
      </c>
      <c r="J1813" s="198">
        <f>SUMIFS('SAGE IMPORT'!K:K,'SAGE IMPORT'!A:A,'SLAB-ROWS'!G1813,'SAGE IMPORT'!B:B,'SLAB-ROWS'!H1813,'SAGE IMPORT'!C:C,'SLAB-ROWS'!A1813)</f>
        <v>0</v>
      </c>
      <c r="K1813" s="199">
        <f>SUMIFS('SAGE IMPORT'!Q:Q,'SAGE IMPORT'!A:A,'SLAB-ROWS'!G1813,'SAGE IMPORT'!B:B,'SLAB-ROWS'!H1813,'SAGE IMPORT'!C:C,'SLAB-ROWS'!A1813)</f>
        <v>0</v>
      </c>
      <c r="L1813" s="199" t="s">
        <v>395</v>
      </c>
      <c r="M1813" s="205">
        <f>SUMIFS('SAGE IMPORT'!E:E,'SAGE IMPORT'!A:A,'SLAB-ROWS'!G1813,'SAGE IMPORT'!B:B,'SLAB-ROWS'!H1813,'SAGE IMPORT'!C:C,'SLAB-ROWS'!A1813)</f>
        <v>0</v>
      </c>
      <c r="N1813" s="199" t="s">
        <v>395</v>
      </c>
    </row>
    <row r="1814" spans="1:14" x14ac:dyDescent="0.2">
      <c r="A1814" s="183"/>
      <c r="B1814" s="184"/>
      <c r="C1814" s="184"/>
      <c r="D1814" s="185" t="str">
        <f t="shared" si="160"/>
        <v>****</v>
      </c>
      <c r="E1814" s="185">
        <f t="shared" si="161"/>
        <v>0</v>
      </c>
      <c r="F1814" s="185"/>
      <c r="G1814" s="185">
        <f t="shared" si="162"/>
        <v>0</v>
      </c>
      <c r="H1814" s="186">
        <f t="shared" si="163"/>
        <v>0</v>
      </c>
      <c r="I1814" s="197">
        <f>SUMIFS('SAGE IMPORT'!Y:Y,'SAGE IMPORT'!A:A,'SLAB-ROWS'!G1814,'SAGE IMPORT'!B:B,'SLAB-ROWS'!H1814,'SAGE IMPORT'!C:C,'SLAB-ROWS'!A1814)</f>
        <v>0</v>
      </c>
      <c r="J1814" s="198">
        <f>SUMIFS('SAGE IMPORT'!K:K,'SAGE IMPORT'!A:A,'SLAB-ROWS'!G1814,'SAGE IMPORT'!B:B,'SLAB-ROWS'!H1814,'SAGE IMPORT'!C:C,'SLAB-ROWS'!A1814)</f>
        <v>0</v>
      </c>
      <c r="K1814" s="199">
        <f>SUMIFS('SAGE IMPORT'!Q:Q,'SAGE IMPORT'!A:A,'SLAB-ROWS'!G1814,'SAGE IMPORT'!B:B,'SLAB-ROWS'!H1814,'SAGE IMPORT'!C:C,'SLAB-ROWS'!A1814)</f>
        <v>0</v>
      </c>
      <c r="L1814" s="199"/>
      <c r="M1814" s="205">
        <f>SUMIFS('SAGE IMPORT'!E:E,'SAGE IMPORT'!A:A,'SLAB-ROWS'!G1814,'SAGE IMPORT'!B:B,'SLAB-ROWS'!H1814,'SAGE IMPORT'!C:C,'SLAB-ROWS'!A1814)</f>
        <v>0</v>
      </c>
      <c r="N1814" s="199"/>
    </row>
    <row r="1815" spans="1:14" x14ac:dyDescent="0.2">
      <c r="A1815" s="183" t="s">
        <v>39</v>
      </c>
      <c r="B1815" s="184" t="s">
        <v>40</v>
      </c>
      <c r="C1815" s="184"/>
      <c r="D1815" s="185" t="str">
        <f t="shared" si="160"/>
        <v>****</v>
      </c>
      <c r="E1815" s="185">
        <f t="shared" si="161"/>
        <v>0</v>
      </c>
      <c r="F1815" s="185"/>
      <c r="G1815" s="185">
        <f t="shared" si="162"/>
        <v>0</v>
      </c>
      <c r="H1815" s="186">
        <f t="shared" si="163"/>
        <v>0</v>
      </c>
      <c r="I1815" s="197">
        <f>SUMIFS('SAGE IMPORT'!Y:Y,'SAGE IMPORT'!A:A,'SLAB-ROWS'!G1815,'SAGE IMPORT'!B:B,'SLAB-ROWS'!H1815,'SAGE IMPORT'!C:C,'SLAB-ROWS'!A1815)</f>
        <v>0</v>
      </c>
      <c r="J1815" s="198">
        <f>SUMIFS('SAGE IMPORT'!K:K,'SAGE IMPORT'!A:A,'SLAB-ROWS'!G1815,'SAGE IMPORT'!B:B,'SLAB-ROWS'!H1815,'SAGE IMPORT'!C:C,'SLAB-ROWS'!A1815)</f>
        <v>0</v>
      </c>
      <c r="K1815" s="199">
        <f>SUMIFS('SAGE IMPORT'!Q:Q,'SAGE IMPORT'!A:A,'SLAB-ROWS'!G1815,'SAGE IMPORT'!B:B,'SLAB-ROWS'!H1815,'SAGE IMPORT'!C:C,'SLAB-ROWS'!A1815)</f>
        <v>0</v>
      </c>
      <c r="L1815" s="199" t="s">
        <v>391</v>
      </c>
      <c r="M1815" s="205">
        <f>SUMIFS('SAGE IMPORT'!E:E,'SAGE IMPORT'!A:A,'SLAB-ROWS'!G1815,'SAGE IMPORT'!B:B,'SLAB-ROWS'!H1815,'SAGE IMPORT'!C:C,'SLAB-ROWS'!A1815)</f>
        <v>0</v>
      </c>
      <c r="N1815" s="199" t="s">
        <v>391</v>
      </c>
    </row>
    <row r="1816" spans="1:14" x14ac:dyDescent="0.2">
      <c r="A1816" s="183" t="s">
        <v>132</v>
      </c>
      <c r="B1816" s="184" t="s">
        <v>135</v>
      </c>
      <c r="C1816" s="184"/>
      <c r="D1816" s="185" t="str">
        <f t="shared" si="160"/>
        <v>****</v>
      </c>
      <c r="E1816" s="185">
        <f t="shared" si="161"/>
        <v>0</v>
      </c>
      <c r="F1816" s="185"/>
      <c r="G1816" s="185">
        <f t="shared" si="162"/>
        <v>0</v>
      </c>
      <c r="H1816" s="186">
        <f t="shared" si="163"/>
        <v>0</v>
      </c>
      <c r="I1816" s="197">
        <f>SUMIFS('SAGE IMPORT'!Y:Y,'SAGE IMPORT'!A:A,'SLAB-ROWS'!G1816,'SAGE IMPORT'!B:B,'SLAB-ROWS'!H1816,'SAGE IMPORT'!C:C,'SLAB-ROWS'!A1816)</f>
        <v>0</v>
      </c>
      <c r="J1816" s="198">
        <f>SUMIFS('SAGE IMPORT'!K:K,'SAGE IMPORT'!A:A,'SLAB-ROWS'!G1816,'SAGE IMPORT'!B:B,'SLAB-ROWS'!H1816,'SAGE IMPORT'!C:C,'SLAB-ROWS'!A1816)</f>
        <v>0</v>
      </c>
      <c r="K1816" s="199">
        <f>SUMIFS('SAGE IMPORT'!Q:Q,'SAGE IMPORT'!A:A,'SLAB-ROWS'!G1816,'SAGE IMPORT'!B:B,'SLAB-ROWS'!H1816,'SAGE IMPORT'!C:C,'SLAB-ROWS'!A1816)</f>
        <v>0</v>
      </c>
      <c r="L1816" s="199" t="s">
        <v>391</v>
      </c>
      <c r="M1816" s="205">
        <f>SUMIFS('SAGE IMPORT'!E:E,'SAGE IMPORT'!A:A,'SLAB-ROWS'!G1816,'SAGE IMPORT'!B:B,'SLAB-ROWS'!H1816,'SAGE IMPORT'!C:C,'SLAB-ROWS'!A1816)</f>
        <v>0</v>
      </c>
      <c r="N1816" s="199" t="s">
        <v>391</v>
      </c>
    </row>
    <row r="1817" spans="1:14" x14ac:dyDescent="0.2">
      <c r="A1817" s="183" t="s">
        <v>133</v>
      </c>
      <c r="B1817" s="184" t="s">
        <v>136</v>
      </c>
      <c r="C1817" s="184"/>
      <c r="D1817" s="185" t="str">
        <f t="shared" si="160"/>
        <v>****</v>
      </c>
      <c r="E1817" s="185">
        <f t="shared" si="161"/>
        <v>0</v>
      </c>
      <c r="F1817" s="185"/>
      <c r="G1817" s="185">
        <f t="shared" si="162"/>
        <v>0</v>
      </c>
      <c r="H1817" s="186">
        <f t="shared" si="163"/>
        <v>0</v>
      </c>
      <c r="I1817" s="197">
        <f>SUMIFS('SAGE IMPORT'!Y:Y,'SAGE IMPORT'!A:A,'SLAB-ROWS'!G1817,'SAGE IMPORT'!B:B,'SLAB-ROWS'!H1817,'SAGE IMPORT'!C:C,'SLAB-ROWS'!A1817)</f>
        <v>0</v>
      </c>
      <c r="J1817" s="198">
        <f>SUMIFS('SAGE IMPORT'!K:K,'SAGE IMPORT'!A:A,'SLAB-ROWS'!G1817,'SAGE IMPORT'!B:B,'SLAB-ROWS'!H1817,'SAGE IMPORT'!C:C,'SLAB-ROWS'!A1817)</f>
        <v>0</v>
      </c>
      <c r="K1817" s="199">
        <f>SUMIFS('SAGE IMPORT'!Q:Q,'SAGE IMPORT'!A:A,'SLAB-ROWS'!G1817,'SAGE IMPORT'!B:B,'SLAB-ROWS'!H1817,'SAGE IMPORT'!C:C,'SLAB-ROWS'!A1817)</f>
        <v>0</v>
      </c>
      <c r="L1817" s="199" t="s">
        <v>391</v>
      </c>
      <c r="M1817" s="205">
        <f>SUMIFS('SAGE IMPORT'!E:E,'SAGE IMPORT'!A:A,'SLAB-ROWS'!G1817,'SAGE IMPORT'!B:B,'SLAB-ROWS'!H1817,'SAGE IMPORT'!C:C,'SLAB-ROWS'!A1817)</f>
        <v>0</v>
      </c>
      <c r="N1817" s="199" t="s">
        <v>391</v>
      </c>
    </row>
    <row r="1818" spans="1:14" x14ac:dyDescent="0.2">
      <c r="A1818" s="183" t="s">
        <v>134</v>
      </c>
      <c r="B1818" s="184" t="s">
        <v>137</v>
      </c>
      <c r="C1818" s="184"/>
      <c r="D1818" s="185" t="str">
        <f t="shared" si="160"/>
        <v>****</v>
      </c>
      <c r="E1818" s="185">
        <f t="shared" si="161"/>
        <v>0</v>
      </c>
      <c r="F1818" s="185"/>
      <c r="G1818" s="185">
        <f t="shared" si="162"/>
        <v>0</v>
      </c>
      <c r="H1818" s="186">
        <f t="shared" si="163"/>
        <v>0</v>
      </c>
      <c r="I1818" s="197">
        <f>SUMIFS('SAGE IMPORT'!Y:Y,'SAGE IMPORT'!A:A,'SLAB-ROWS'!G1818,'SAGE IMPORT'!B:B,'SLAB-ROWS'!H1818,'SAGE IMPORT'!C:C,'SLAB-ROWS'!A1818)</f>
        <v>0</v>
      </c>
      <c r="J1818" s="198">
        <f>SUMIFS('SAGE IMPORT'!K:K,'SAGE IMPORT'!A:A,'SLAB-ROWS'!G1818,'SAGE IMPORT'!B:B,'SLAB-ROWS'!H1818,'SAGE IMPORT'!C:C,'SLAB-ROWS'!A1818)</f>
        <v>0</v>
      </c>
      <c r="K1818" s="199">
        <f>SUMIFS('SAGE IMPORT'!Q:Q,'SAGE IMPORT'!A:A,'SLAB-ROWS'!G1818,'SAGE IMPORT'!B:B,'SLAB-ROWS'!H1818,'SAGE IMPORT'!C:C,'SLAB-ROWS'!A1818)</f>
        <v>0</v>
      </c>
      <c r="L1818" s="199" t="s">
        <v>398</v>
      </c>
      <c r="M1818" s="205">
        <f>SUMIFS('SAGE IMPORT'!E:E,'SAGE IMPORT'!A:A,'SLAB-ROWS'!G1818,'SAGE IMPORT'!B:B,'SLAB-ROWS'!H1818,'SAGE IMPORT'!C:C,'SLAB-ROWS'!A1818)</f>
        <v>0</v>
      </c>
      <c r="N1818" s="199" t="s">
        <v>398</v>
      </c>
    </row>
    <row r="1819" spans="1:14" x14ac:dyDescent="0.2">
      <c r="A1819" s="183" t="s">
        <v>497</v>
      </c>
      <c r="B1819" s="184" t="s">
        <v>505</v>
      </c>
      <c r="C1819" s="184"/>
      <c r="D1819" s="185" t="str">
        <f t="shared" si="160"/>
        <v>****</v>
      </c>
      <c r="E1819" s="185">
        <f t="shared" si="161"/>
        <v>0</v>
      </c>
      <c r="F1819" s="185"/>
      <c r="G1819" s="185">
        <f t="shared" si="162"/>
        <v>0</v>
      </c>
      <c r="H1819" s="186">
        <f t="shared" si="163"/>
        <v>0</v>
      </c>
      <c r="I1819" s="197">
        <f>SUMIFS('SAGE IMPORT'!Y:Y,'SAGE IMPORT'!A:A,'SLAB-ROWS'!G1819,'SAGE IMPORT'!B:B,'SLAB-ROWS'!H1819,'SAGE IMPORT'!C:C,'SLAB-ROWS'!A1819)</f>
        <v>0</v>
      </c>
      <c r="J1819" s="198">
        <f>SUMIFS('SAGE IMPORT'!K:K,'SAGE IMPORT'!A:A,'SLAB-ROWS'!G1819,'SAGE IMPORT'!B:B,'SLAB-ROWS'!H1819,'SAGE IMPORT'!C:C,'SLAB-ROWS'!A1819)</f>
        <v>0</v>
      </c>
      <c r="K1819" s="199">
        <f>SUMIFS('SAGE IMPORT'!Q:Q,'SAGE IMPORT'!A:A,'SLAB-ROWS'!G1819,'SAGE IMPORT'!B:B,'SLAB-ROWS'!H1819,'SAGE IMPORT'!C:C,'SLAB-ROWS'!A1819)</f>
        <v>0</v>
      </c>
      <c r="L1819" s="199" t="s">
        <v>397</v>
      </c>
      <c r="M1819" s="205">
        <f>SUMIFS('SAGE IMPORT'!E:E,'SAGE IMPORT'!A:A,'SLAB-ROWS'!G1819,'SAGE IMPORT'!B:B,'SLAB-ROWS'!H1819,'SAGE IMPORT'!C:C,'SLAB-ROWS'!A1819)</f>
        <v>0</v>
      </c>
      <c r="N1819" s="199" t="s">
        <v>391</v>
      </c>
    </row>
    <row r="1820" spans="1:14" x14ac:dyDescent="0.2">
      <c r="A1820" s="183" t="s">
        <v>501</v>
      </c>
      <c r="B1820" s="184" t="s">
        <v>506</v>
      </c>
      <c r="C1820" s="184"/>
      <c r="D1820" s="185" t="str">
        <f t="shared" si="160"/>
        <v>****</v>
      </c>
      <c r="E1820" s="185">
        <f t="shared" si="161"/>
        <v>0</v>
      </c>
      <c r="F1820" s="185"/>
      <c r="G1820" s="185">
        <f t="shared" si="162"/>
        <v>0</v>
      </c>
      <c r="H1820" s="186">
        <f t="shared" si="163"/>
        <v>0</v>
      </c>
      <c r="I1820" s="197">
        <f>SUMIFS('SAGE IMPORT'!Y:Y,'SAGE IMPORT'!A:A,'SLAB-ROWS'!G1820,'SAGE IMPORT'!B:B,'SLAB-ROWS'!H1820,'SAGE IMPORT'!C:C,'SLAB-ROWS'!A1820)</f>
        <v>0</v>
      </c>
      <c r="J1820" s="198">
        <f>SUMIFS('SAGE IMPORT'!K:K,'SAGE IMPORT'!A:A,'SLAB-ROWS'!G1820,'SAGE IMPORT'!B:B,'SLAB-ROWS'!H1820,'SAGE IMPORT'!C:C,'SLAB-ROWS'!A1820)</f>
        <v>0</v>
      </c>
      <c r="K1820" s="199">
        <f>SUMIFS('SAGE IMPORT'!Q:Q,'SAGE IMPORT'!A:A,'SLAB-ROWS'!G1820,'SAGE IMPORT'!B:B,'SLAB-ROWS'!H1820,'SAGE IMPORT'!C:C,'SLAB-ROWS'!A1820)</f>
        <v>0</v>
      </c>
      <c r="L1820" s="199" t="s">
        <v>397</v>
      </c>
      <c r="M1820" s="205">
        <f>SUMIFS('SAGE IMPORT'!E:E,'SAGE IMPORT'!A:A,'SLAB-ROWS'!G1820,'SAGE IMPORT'!B:B,'SLAB-ROWS'!H1820,'SAGE IMPORT'!C:C,'SLAB-ROWS'!A1820)</f>
        <v>0</v>
      </c>
      <c r="N1820" s="199" t="s">
        <v>391</v>
      </c>
    </row>
    <row r="1821" spans="1:14" x14ac:dyDescent="0.2">
      <c r="A1821" s="183" t="s">
        <v>502</v>
      </c>
      <c r="B1821" s="184" t="s">
        <v>507</v>
      </c>
      <c r="C1821" s="184"/>
      <c r="D1821" s="185" t="str">
        <f t="shared" si="160"/>
        <v>****</v>
      </c>
      <c r="E1821" s="185">
        <f t="shared" si="161"/>
        <v>0</v>
      </c>
      <c r="F1821" s="185"/>
      <c r="G1821" s="185">
        <f t="shared" si="162"/>
        <v>0</v>
      </c>
      <c r="H1821" s="186">
        <f t="shared" si="163"/>
        <v>0</v>
      </c>
      <c r="I1821" s="197">
        <f>SUMIFS('SAGE IMPORT'!Y:Y,'SAGE IMPORT'!A:A,'SLAB-ROWS'!G1821,'SAGE IMPORT'!B:B,'SLAB-ROWS'!H1821,'SAGE IMPORT'!C:C,'SLAB-ROWS'!A1821)</f>
        <v>0</v>
      </c>
      <c r="J1821" s="198">
        <f>SUMIFS('SAGE IMPORT'!K:K,'SAGE IMPORT'!A:A,'SLAB-ROWS'!G1821,'SAGE IMPORT'!B:B,'SLAB-ROWS'!H1821,'SAGE IMPORT'!C:C,'SLAB-ROWS'!A1821)</f>
        <v>0</v>
      </c>
      <c r="K1821" s="199">
        <f>SUMIFS('SAGE IMPORT'!Q:Q,'SAGE IMPORT'!A:A,'SLAB-ROWS'!G1821,'SAGE IMPORT'!B:B,'SLAB-ROWS'!H1821,'SAGE IMPORT'!C:C,'SLAB-ROWS'!A1821)</f>
        <v>0</v>
      </c>
      <c r="L1821" s="199" t="s">
        <v>397</v>
      </c>
      <c r="M1821" s="205">
        <f>SUMIFS('SAGE IMPORT'!E:E,'SAGE IMPORT'!A:A,'SLAB-ROWS'!G1821,'SAGE IMPORT'!B:B,'SLAB-ROWS'!H1821,'SAGE IMPORT'!C:C,'SLAB-ROWS'!A1821)</f>
        <v>0</v>
      </c>
      <c r="N1821" s="199" t="s">
        <v>391</v>
      </c>
    </row>
    <row r="1822" spans="1:14" x14ac:dyDescent="0.2">
      <c r="A1822" s="183" t="s">
        <v>503</v>
      </c>
      <c r="B1822" s="184" t="s">
        <v>508</v>
      </c>
      <c r="C1822" s="184"/>
      <c r="D1822" s="185" t="str">
        <f t="shared" si="160"/>
        <v>****</v>
      </c>
      <c r="E1822" s="185">
        <f t="shared" si="161"/>
        <v>0</v>
      </c>
      <c r="F1822" s="185"/>
      <c r="G1822" s="185">
        <f t="shared" si="162"/>
        <v>0</v>
      </c>
      <c r="H1822" s="186">
        <f t="shared" si="163"/>
        <v>0</v>
      </c>
      <c r="I1822" s="197">
        <f>SUMIFS('SAGE IMPORT'!Y:Y,'SAGE IMPORT'!A:A,'SLAB-ROWS'!G1822,'SAGE IMPORT'!B:B,'SLAB-ROWS'!H1822,'SAGE IMPORT'!C:C,'SLAB-ROWS'!A1822)</f>
        <v>0</v>
      </c>
      <c r="J1822" s="198">
        <f>SUMIFS('SAGE IMPORT'!K:K,'SAGE IMPORT'!A:A,'SLAB-ROWS'!G1822,'SAGE IMPORT'!B:B,'SLAB-ROWS'!H1822,'SAGE IMPORT'!C:C,'SLAB-ROWS'!A1822)</f>
        <v>0</v>
      </c>
      <c r="K1822" s="199">
        <f>SUMIFS('SAGE IMPORT'!Q:Q,'SAGE IMPORT'!A:A,'SLAB-ROWS'!G1822,'SAGE IMPORT'!B:B,'SLAB-ROWS'!H1822,'SAGE IMPORT'!C:C,'SLAB-ROWS'!A1822)</f>
        <v>0</v>
      </c>
      <c r="L1822" s="199" t="s">
        <v>397</v>
      </c>
      <c r="M1822" s="205">
        <f>SUMIFS('SAGE IMPORT'!E:E,'SAGE IMPORT'!A:A,'SLAB-ROWS'!G1822,'SAGE IMPORT'!B:B,'SLAB-ROWS'!H1822,'SAGE IMPORT'!C:C,'SLAB-ROWS'!A1822)</f>
        <v>0</v>
      </c>
      <c r="N1822" s="199" t="s">
        <v>391</v>
      </c>
    </row>
    <row r="1823" spans="1:14" x14ac:dyDescent="0.2">
      <c r="A1823" s="183" t="s">
        <v>504</v>
      </c>
      <c r="B1823" s="184" t="s">
        <v>509</v>
      </c>
      <c r="C1823" s="184"/>
      <c r="D1823" s="185" t="str">
        <f t="shared" si="160"/>
        <v>****</v>
      </c>
      <c r="E1823" s="185">
        <f t="shared" si="161"/>
        <v>0</v>
      </c>
      <c r="F1823" s="185"/>
      <c r="G1823" s="185">
        <f t="shared" si="162"/>
        <v>0</v>
      </c>
      <c r="H1823" s="186">
        <f t="shared" si="163"/>
        <v>0</v>
      </c>
      <c r="I1823" s="197">
        <f>SUMIFS('SAGE IMPORT'!Y:Y,'SAGE IMPORT'!A:A,'SLAB-ROWS'!G1823,'SAGE IMPORT'!B:B,'SLAB-ROWS'!H1823,'SAGE IMPORT'!C:C,'SLAB-ROWS'!A1823)</f>
        <v>0</v>
      </c>
      <c r="J1823" s="198">
        <f>SUMIFS('SAGE IMPORT'!K:K,'SAGE IMPORT'!A:A,'SLAB-ROWS'!G1823,'SAGE IMPORT'!B:B,'SLAB-ROWS'!H1823,'SAGE IMPORT'!C:C,'SLAB-ROWS'!A1823)</f>
        <v>0</v>
      </c>
      <c r="K1823" s="199">
        <f>SUMIFS('SAGE IMPORT'!Q:Q,'SAGE IMPORT'!A:A,'SLAB-ROWS'!G1823,'SAGE IMPORT'!B:B,'SLAB-ROWS'!H1823,'SAGE IMPORT'!C:C,'SLAB-ROWS'!A1823)</f>
        <v>0</v>
      </c>
      <c r="L1823" s="199" t="s">
        <v>397</v>
      </c>
      <c r="M1823" s="205">
        <f>SUMIFS('SAGE IMPORT'!E:E,'SAGE IMPORT'!A:A,'SLAB-ROWS'!G1823,'SAGE IMPORT'!B:B,'SLAB-ROWS'!H1823,'SAGE IMPORT'!C:C,'SLAB-ROWS'!A1823)</f>
        <v>0</v>
      </c>
      <c r="N1823" s="199" t="s">
        <v>391</v>
      </c>
    </row>
    <row r="1824" spans="1:14" x14ac:dyDescent="0.2">
      <c r="A1824" s="183" t="s">
        <v>41</v>
      </c>
      <c r="B1824" s="184" t="s">
        <v>65</v>
      </c>
      <c r="C1824" s="184"/>
      <c r="D1824" s="185" t="str">
        <f>D1818</f>
        <v>****</v>
      </c>
      <c r="E1824" s="185">
        <f>E1818</f>
        <v>0</v>
      </c>
      <c r="F1824" s="185"/>
      <c r="G1824" s="185">
        <f>G1818</f>
        <v>0</v>
      </c>
      <c r="H1824" s="186">
        <f>H1818</f>
        <v>0</v>
      </c>
      <c r="I1824" s="197">
        <f>SUMIFS('SAGE IMPORT'!Y:Y,'SAGE IMPORT'!A:A,'SLAB-ROWS'!G1824,'SAGE IMPORT'!B:B,'SLAB-ROWS'!H1824,'SAGE IMPORT'!C:C,'SLAB-ROWS'!A1824)</f>
        <v>0</v>
      </c>
      <c r="J1824" s="198">
        <f>SUMIFS('SAGE IMPORT'!K:K,'SAGE IMPORT'!A:A,'SLAB-ROWS'!G1824,'SAGE IMPORT'!B:B,'SLAB-ROWS'!H1824,'SAGE IMPORT'!C:C,'SLAB-ROWS'!A1824)</f>
        <v>0</v>
      </c>
      <c r="K1824" s="199">
        <f>SUMIFS('SAGE IMPORT'!Q:Q,'SAGE IMPORT'!A:A,'SLAB-ROWS'!G1824,'SAGE IMPORT'!B:B,'SLAB-ROWS'!H1824,'SAGE IMPORT'!C:C,'SLAB-ROWS'!A1824)</f>
        <v>0</v>
      </c>
      <c r="L1824" s="199" t="s">
        <v>391</v>
      </c>
      <c r="M1824" s="205">
        <f>SUMIFS('SAGE IMPORT'!E:E,'SAGE IMPORT'!A:A,'SLAB-ROWS'!G1824,'SAGE IMPORT'!B:B,'SLAB-ROWS'!H1824,'SAGE IMPORT'!C:C,'SLAB-ROWS'!A1824)</f>
        <v>0</v>
      </c>
      <c r="N1824" s="199" t="s">
        <v>391</v>
      </c>
    </row>
    <row r="1825" spans="1:14" x14ac:dyDescent="0.2">
      <c r="A1825" s="183" t="s">
        <v>498</v>
      </c>
      <c r="B1825" s="184" t="s">
        <v>140</v>
      </c>
      <c r="C1825" s="184"/>
      <c r="D1825" s="185" t="str">
        <f t="shared" si="160"/>
        <v>****</v>
      </c>
      <c r="E1825" s="185">
        <f t="shared" si="161"/>
        <v>0</v>
      </c>
      <c r="F1825" s="185"/>
      <c r="G1825" s="185">
        <f t="shared" si="162"/>
        <v>0</v>
      </c>
      <c r="H1825" s="186">
        <f t="shared" si="163"/>
        <v>0</v>
      </c>
      <c r="I1825" s="197">
        <f>SUMIFS('SAGE IMPORT'!Y:Y,'SAGE IMPORT'!A:A,'SLAB-ROWS'!G1825,'SAGE IMPORT'!B:B,'SLAB-ROWS'!H1825,'SAGE IMPORT'!C:C,'SLAB-ROWS'!A1825)</f>
        <v>0</v>
      </c>
      <c r="J1825" s="198">
        <f>SUMIFS('SAGE IMPORT'!K:K,'SAGE IMPORT'!A:A,'SLAB-ROWS'!G1825,'SAGE IMPORT'!B:B,'SLAB-ROWS'!H1825,'SAGE IMPORT'!C:C,'SLAB-ROWS'!A1825)</f>
        <v>0</v>
      </c>
      <c r="K1825" s="199">
        <f>SUMIFS('SAGE IMPORT'!Q:Q,'SAGE IMPORT'!A:A,'SLAB-ROWS'!G1825,'SAGE IMPORT'!B:B,'SLAB-ROWS'!H1825,'SAGE IMPORT'!C:C,'SLAB-ROWS'!A1825)</f>
        <v>0</v>
      </c>
      <c r="L1825" s="199" t="s">
        <v>399</v>
      </c>
      <c r="M1825" s="205">
        <f>SUMIFS('SAGE IMPORT'!E:E,'SAGE IMPORT'!A:A,'SLAB-ROWS'!G1825,'SAGE IMPORT'!B:B,'SLAB-ROWS'!H1825,'SAGE IMPORT'!C:C,'SLAB-ROWS'!A1825)</f>
        <v>0</v>
      </c>
      <c r="N1825" s="199" t="s">
        <v>399</v>
      </c>
    </row>
    <row r="1826" spans="1:14" x14ac:dyDescent="0.2">
      <c r="A1826" s="183" t="s">
        <v>42</v>
      </c>
      <c r="B1826" s="184" t="s">
        <v>138</v>
      </c>
      <c r="C1826" s="184"/>
      <c r="D1826" s="185" t="str">
        <f t="shared" si="160"/>
        <v>****</v>
      </c>
      <c r="E1826" s="185">
        <f t="shared" si="161"/>
        <v>0</v>
      </c>
      <c r="F1826" s="185"/>
      <c r="G1826" s="185">
        <f t="shared" si="162"/>
        <v>0</v>
      </c>
      <c r="H1826" s="186">
        <f t="shared" si="163"/>
        <v>0</v>
      </c>
      <c r="I1826" s="197">
        <f>SUMIFS('SAGE IMPORT'!Y:Y,'SAGE IMPORT'!A:A,'SLAB-ROWS'!G1826,'SAGE IMPORT'!B:B,'SLAB-ROWS'!H1826,'SAGE IMPORT'!C:C,'SLAB-ROWS'!A1826)</f>
        <v>0</v>
      </c>
      <c r="J1826" s="198">
        <f>SUMIFS('SAGE IMPORT'!K:K,'SAGE IMPORT'!A:A,'SLAB-ROWS'!G1826,'SAGE IMPORT'!B:B,'SLAB-ROWS'!H1826,'SAGE IMPORT'!C:C,'SLAB-ROWS'!A1826)</f>
        <v>0</v>
      </c>
      <c r="K1826" s="199">
        <f>SUMIFS('SAGE IMPORT'!Q:Q,'SAGE IMPORT'!A:A,'SLAB-ROWS'!G1826,'SAGE IMPORT'!B:B,'SLAB-ROWS'!H1826,'SAGE IMPORT'!C:C,'SLAB-ROWS'!A1826)</f>
        <v>0</v>
      </c>
      <c r="L1826" s="199" t="s">
        <v>399</v>
      </c>
      <c r="M1826" s="205">
        <f>SUMIFS('SAGE IMPORT'!E:E,'SAGE IMPORT'!A:A,'SLAB-ROWS'!G1826,'SAGE IMPORT'!B:B,'SLAB-ROWS'!H1826,'SAGE IMPORT'!C:C,'SLAB-ROWS'!A1826)</f>
        <v>0</v>
      </c>
      <c r="N1826" s="199" t="s">
        <v>399</v>
      </c>
    </row>
    <row r="1827" spans="1:14" x14ac:dyDescent="0.2">
      <c r="A1827" s="183" t="s">
        <v>77</v>
      </c>
      <c r="B1827" s="184" t="s">
        <v>139</v>
      </c>
      <c r="C1827" s="184"/>
      <c r="D1827" s="185" t="str">
        <f t="shared" si="160"/>
        <v>****</v>
      </c>
      <c r="E1827" s="185">
        <f t="shared" si="161"/>
        <v>0</v>
      </c>
      <c r="F1827" s="185"/>
      <c r="G1827" s="185">
        <f t="shared" si="162"/>
        <v>0</v>
      </c>
      <c r="H1827" s="186">
        <f t="shared" si="163"/>
        <v>0</v>
      </c>
      <c r="I1827" s="197">
        <f>SUMIFS('SAGE IMPORT'!Y:Y,'SAGE IMPORT'!A:A,'SLAB-ROWS'!G1827,'SAGE IMPORT'!B:B,'SLAB-ROWS'!H1827,'SAGE IMPORT'!C:C,'SLAB-ROWS'!A1827)</f>
        <v>0</v>
      </c>
      <c r="J1827" s="198">
        <f>SUMIFS('SAGE IMPORT'!K:K,'SAGE IMPORT'!A:A,'SLAB-ROWS'!G1827,'SAGE IMPORT'!B:B,'SLAB-ROWS'!H1827,'SAGE IMPORT'!C:C,'SLAB-ROWS'!A1827)</f>
        <v>0</v>
      </c>
      <c r="K1827" s="199">
        <f>SUMIFS('SAGE IMPORT'!Q:Q,'SAGE IMPORT'!A:A,'SLAB-ROWS'!G1827,'SAGE IMPORT'!B:B,'SLAB-ROWS'!H1827,'SAGE IMPORT'!C:C,'SLAB-ROWS'!A1827)</f>
        <v>0</v>
      </c>
      <c r="L1827" s="199" t="s">
        <v>399</v>
      </c>
      <c r="M1827" s="205">
        <f>SUMIFS('SAGE IMPORT'!E:E,'SAGE IMPORT'!A:A,'SLAB-ROWS'!G1827,'SAGE IMPORT'!B:B,'SLAB-ROWS'!H1827,'SAGE IMPORT'!C:C,'SLAB-ROWS'!A1827)</f>
        <v>0</v>
      </c>
      <c r="N1827" s="199" t="s">
        <v>399</v>
      </c>
    </row>
    <row r="1828" spans="1:14" x14ac:dyDescent="0.2">
      <c r="A1828" s="183" t="s">
        <v>43</v>
      </c>
      <c r="B1828" s="184" t="s">
        <v>141</v>
      </c>
      <c r="C1828" s="184"/>
      <c r="D1828" s="185" t="str">
        <f t="shared" si="160"/>
        <v>****</v>
      </c>
      <c r="E1828" s="185">
        <f t="shared" si="161"/>
        <v>0</v>
      </c>
      <c r="F1828" s="185"/>
      <c r="G1828" s="185">
        <f t="shared" si="162"/>
        <v>0</v>
      </c>
      <c r="H1828" s="186">
        <f t="shared" si="163"/>
        <v>0</v>
      </c>
      <c r="I1828" s="197">
        <f>SUMIFS('SAGE IMPORT'!Y:Y,'SAGE IMPORT'!A:A,'SLAB-ROWS'!G1828,'SAGE IMPORT'!B:B,'SLAB-ROWS'!H1828,'SAGE IMPORT'!C:C,'SLAB-ROWS'!A1828)</f>
        <v>0</v>
      </c>
      <c r="J1828" s="198">
        <f>SUMIFS('SAGE IMPORT'!K:K,'SAGE IMPORT'!A:A,'SLAB-ROWS'!G1828,'SAGE IMPORT'!B:B,'SLAB-ROWS'!H1828,'SAGE IMPORT'!C:C,'SLAB-ROWS'!A1828)</f>
        <v>0</v>
      </c>
      <c r="K1828" s="199">
        <f>SUMIFS('SAGE IMPORT'!Q:Q,'SAGE IMPORT'!A:A,'SLAB-ROWS'!G1828,'SAGE IMPORT'!B:B,'SLAB-ROWS'!H1828,'SAGE IMPORT'!C:C,'SLAB-ROWS'!A1828)</f>
        <v>0</v>
      </c>
      <c r="L1828" s="199" t="s">
        <v>391</v>
      </c>
      <c r="M1828" s="205">
        <f>SUMIFS('SAGE IMPORT'!E:E,'SAGE IMPORT'!A:A,'SLAB-ROWS'!G1828,'SAGE IMPORT'!B:B,'SLAB-ROWS'!H1828,'SAGE IMPORT'!C:C,'SLAB-ROWS'!A1828)</f>
        <v>0</v>
      </c>
      <c r="N1828" s="199" t="s">
        <v>391</v>
      </c>
    </row>
    <row r="1829" spans="1:14" x14ac:dyDescent="0.2">
      <c r="A1829" s="183"/>
      <c r="B1829" s="184"/>
      <c r="C1829" s="184"/>
      <c r="D1829" s="185" t="str">
        <f t="shared" si="160"/>
        <v>****</v>
      </c>
      <c r="E1829" s="185">
        <f t="shared" si="161"/>
        <v>0</v>
      </c>
      <c r="F1829" s="185"/>
      <c r="G1829" s="185">
        <f t="shared" si="162"/>
        <v>0</v>
      </c>
      <c r="H1829" s="186">
        <f t="shared" si="163"/>
        <v>0</v>
      </c>
      <c r="I1829" s="197">
        <f>SUMIFS('SAGE IMPORT'!Y:Y,'SAGE IMPORT'!A:A,'SLAB-ROWS'!G1829,'SAGE IMPORT'!B:B,'SLAB-ROWS'!H1829,'SAGE IMPORT'!C:C,'SLAB-ROWS'!A1829)</f>
        <v>0</v>
      </c>
      <c r="J1829" s="198">
        <f>SUMIFS('SAGE IMPORT'!K:K,'SAGE IMPORT'!A:A,'SLAB-ROWS'!G1829,'SAGE IMPORT'!B:B,'SLAB-ROWS'!H1829,'SAGE IMPORT'!C:C,'SLAB-ROWS'!A1829)</f>
        <v>0</v>
      </c>
      <c r="K1829" s="199">
        <f>SUMIFS('SAGE IMPORT'!Q:Q,'SAGE IMPORT'!A:A,'SLAB-ROWS'!G1829,'SAGE IMPORT'!B:B,'SLAB-ROWS'!H1829,'SAGE IMPORT'!C:C,'SLAB-ROWS'!A1829)</f>
        <v>0</v>
      </c>
      <c r="L1829" s="199"/>
      <c r="M1829" s="205">
        <f>SUMIFS('SAGE IMPORT'!E:E,'SAGE IMPORT'!A:A,'SLAB-ROWS'!G1829,'SAGE IMPORT'!B:B,'SLAB-ROWS'!H1829,'SAGE IMPORT'!C:C,'SLAB-ROWS'!A1829)</f>
        <v>0</v>
      </c>
      <c r="N1829" s="199"/>
    </row>
    <row r="1830" spans="1:14" x14ac:dyDescent="0.2">
      <c r="A1830" s="183" t="s">
        <v>44</v>
      </c>
      <c r="B1830" s="184" t="s">
        <v>69</v>
      </c>
      <c r="C1830" s="184"/>
      <c r="D1830" s="185" t="str">
        <f t="shared" si="160"/>
        <v>****</v>
      </c>
      <c r="E1830" s="185">
        <f t="shared" si="161"/>
        <v>0</v>
      </c>
      <c r="F1830" s="185"/>
      <c r="G1830" s="185">
        <f t="shared" si="162"/>
        <v>0</v>
      </c>
      <c r="H1830" s="186">
        <f t="shared" si="163"/>
        <v>0</v>
      </c>
      <c r="I1830" s="197">
        <f>SUMIFS('SAGE IMPORT'!Y:Y,'SAGE IMPORT'!A:A,'SLAB-ROWS'!G1830,'SAGE IMPORT'!B:B,'SLAB-ROWS'!H1830,'SAGE IMPORT'!C:C,'SLAB-ROWS'!A1830)</f>
        <v>0</v>
      </c>
      <c r="J1830" s="198">
        <f>SUMIFS('SAGE IMPORT'!K:K,'SAGE IMPORT'!A:A,'SLAB-ROWS'!G1830,'SAGE IMPORT'!B:B,'SLAB-ROWS'!H1830,'SAGE IMPORT'!C:C,'SLAB-ROWS'!A1830)</f>
        <v>0</v>
      </c>
      <c r="K1830" s="199">
        <f>SUMIFS('SAGE IMPORT'!Q:Q,'SAGE IMPORT'!A:A,'SLAB-ROWS'!G1830,'SAGE IMPORT'!B:B,'SLAB-ROWS'!H1830,'SAGE IMPORT'!C:C,'SLAB-ROWS'!A1830)</f>
        <v>0</v>
      </c>
      <c r="L1830" s="199" t="s">
        <v>391</v>
      </c>
      <c r="M1830" s="205">
        <f>SUMIFS('SAGE IMPORT'!E:E,'SAGE IMPORT'!A:A,'SLAB-ROWS'!G1830,'SAGE IMPORT'!B:B,'SLAB-ROWS'!H1830,'SAGE IMPORT'!C:C,'SLAB-ROWS'!A1830)</f>
        <v>0</v>
      </c>
      <c r="N1830" s="199" t="s">
        <v>391</v>
      </c>
    </row>
    <row r="1831" spans="1:14" x14ac:dyDescent="0.2">
      <c r="A1831" s="183" t="s">
        <v>45</v>
      </c>
      <c r="B1831" s="184" t="s">
        <v>46</v>
      </c>
      <c r="C1831" s="184"/>
      <c r="D1831" s="185" t="str">
        <f t="shared" si="160"/>
        <v>****</v>
      </c>
      <c r="E1831" s="185">
        <f t="shared" si="161"/>
        <v>0</v>
      </c>
      <c r="F1831" s="185"/>
      <c r="G1831" s="185">
        <f t="shared" si="162"/>
        <v>0</v>
      </c>
      <c r="H1831" s="186">
        <f t="shared" si="163"/>
        <v>0</v>
      </c>
      <c r="I1831" s="197">
        <f>SUMIFS('SAGE IMPORT'!Y:Y,'SAGE IMPORT'!A:A,'SLAB-ROWS'!G1831,'SAGE IMPORT'!B:B,'SLAB-ROWS'!H1831,'SAGE IMPORT'!C:C,'SLAB-ROWS'!A1831)</f>
        <v>0</v>
      </c>
      <c r="J1831" s="198">
        <f>SUMIFS('SAGE IMPORT'!K:K,'SAGE IMPORT'!A:A,'SLAB-ROWS'!G1831,'SAGE IMPORT'!B:B,'SLAB-ROWS'!H1831,'SAGE IMPORT'!C:C,'SLAB-ROWS'!A1831)</f>
        <v>0</v>
      </c>
      <c r="K1831" s="199">
        <f>SUMIFS('SAGE IMPORT'!Q:Q,'SAGE IMPORT'!A:A,'SLAB-ROWS'!G1831,'SAGE IMPORT'!B:B,'SLAB-ROWS'!H1831,'SAGE IMPORT'!C:C,'SLAB-ROWS'!A1831)</f>
        <v>0</v>
      </c>
      <c r="L1831" s="199" t="s">
        <v>391</v>
      </c>
      <c r="M1831" s="205">
        <f>SUMIFS('SAGE IMPORT'!E:E,'SAGE IMPORT'!A:A,'SLAB-ROWS'!G1831,'SAGE IMPORT'!B:B,'SLAB-ROWS'!H1831,'SAGE IMPORT'!C:C,'SLAB-ROWS'!A1831)</f>
        <v>0</v>
      </c>
      <c r="N1831" s="199" t="s">
        <v>391</v>
      </c>
    </row>
    <row r="1832" spans="1:14" x14ac:dyDescent="0.2">
      <c r="A1832" s="183" t="s">
        <v>142</v>
      </c>
      <c r="B1832" s="184" t="s">
        <v>143</v>
      </c>
      <c r="C1832" s="184"/>
      <c r="D1832" s="185" t="str">
        <f t="shared" si="160"/>
        <v>****</v>
      </c>
      <c r="E1832" s="185">
        <f t="shared" si="161"/>
        <v>0</v>
      </c>
      <c r="F1832" s="185"/>
      <c r="G1832" s="185">
        <f t="shared" si="162"/>
        <v>0</v>
      </c>
      <c r="H1832" s="186">
        <f t="shared" si="163"/>
        <v>0</v>
      </c>
      <c r="I1832" s="197">
        <f>SUMIFS('SAGE IMPORT'!Y:Y,'SAGE IMPORT'!A:A,'SLAB-ROWS'!G1832,'SAGE IMPORT'!B:B,'SLAB-ROWS'!H1832,'SAGE IMPORT'!C:C,'SLAB-ROWS'!A1832)</f>
        <v>0</v>
      </c>
      <c r="J1832" s="198">
        <f>SUMIFS('SAGE IMPORT'!K:K,'SAGE IMPORT'!A:A,'SLAB-ROWS'!G1832,'SAGE IMPORT'!B:B,'SLAB-ROWS'!H1832,'SAGE IMPORT'!C:C,'SLAB-ROWS'!A1832)</f>
        <v>0</v>
      </c>
      <c r="K1832" s="199">
        <f>SUMIFS('SAGE IMPORT'!Q:Q,'SAGE IMPORT'!A:A,'SLAB-ROWS'!G1832,'SAGE IMPORT'!B:B,'SLAB-ROWS'!H1832,'SAGE IMPORT'!C:C,'SLAB-ROWS'!A1832)</f>
        <v>0</v>
      </c>
      <c r="L1832" s="199" t="s">
        <v>354</v>
      </c>
      <c r="M1832" s="205">
        <f>SUMIFS('SAGE IMPORT'!E:E,'SAGE IMPORT'!A:A,'SLAB-ROWS'!G1832,'SAGE IMPORT'!B:B,'SLAB-ROWS'!H1832,'SAGE IMPORT'!C:C,'SLAB-ROWS'!A1832)</f>
        <v>0</v>
      </c>
      <c r="N1832" s="199" t="s">
        <v>354</v>
      </c>
    </row>
    <row r="1833" spans="1:14" x14ac:dyDescent="0.2">
      <c r="A1833" s="183" t="s">
        <v>144</v>
      </c>
      <c r="B1833" s="184" t="s">
        <v>145</v>
      </c>
      <c r="C1833" s="184"/>
      <c r="D1833" s="185" t="str">
        <f t="shared" si="160"/>
        <v>****</v>
      </c>
      <c r="E1833" s="185">
        <f t="shared" si="161"/>
        <v>0</v>
      </c>
      <c r="F1833" s="185"/>
      <c r="G1833" s="185">
        <f t="shared" si="162"/>
        <v>0</v>
      </c>
      <c r="H1833" s="186">
        <f t="shared" si="163"/>
        <v>0</v>
      </c>
      <c r="I1833" s="197">
        <f>SUMIFS('SAGE IMPORT'!Y:Y,'SAGE IMPORT'!A:A,'SLAB-ROWS'!G1833,'SAGE IMPORT'!B:B,'SLAB-ROWS'!H1833,'SAGE IMPORT'!C:C,'SLAB-ROWS'!A1833)</f>
        <v>0</v>
      </c>
      <c r="J1833" s="198">
        <f>SUMIFS('SAGE IMPORT'!K:K,'SAGE IMPORT'!A:A,'SLAB-ROWS'!G1833,'SAGE IMPORT'!B:B,'SLAB-ROWS'!H1833,'SAGE IMPORT'!C:C,'SLAB-ROWS'!A1833)</f>
        <v>0</v>
      </c>
      <c r="K1833" s="199">
        <f>SUMIFS('SAGE IMPORT'!Q:Q,'SAGE IMPORT'!A:A,'SLAB-ROWS'!G1833,'SAGE IMPORT'!B:B,'SLAB-ROWS'!H1833,'SAGE IMPORT'!C:C,'SLAB-ROWS'!A1833)</f>
        <v>0</v>
      </c>
      <c r="L1833" s="199" t="s">
        <v>391</v>
      </c>
      <c r="M1833" s="205">
        <f>SUMIFS('SAGE IMPORT'!E:E,'SAGE IMPORT'!A:A,'SLAB-ROWS'!G1833,'SAGE IMPORT'!B:B,'SLAB-ROWS'!H1833,'SAGE IMPORT'!C:C,'SLAB-ROWS'!A1833)</f>
        <v>0</v>
      </c>
      <c r="N1833" s="199" t="s">
        <v>391</v>
      </c>
    </row>
    <row r="1834" spans="1:14" x14ac:dyDescent="0.2">
      <c r="A1834" s="183" t="s">
        <v>47</v>
      </c>
      <c r="B1834" s="184" t="s">
        <v>66</v>
      </c>
      <c r="C1834" s="184"/>
      <c r="D1834" s="185" t="str">
        <f t="shared" ref="D1834:D1845" si="164">D1833</f>
        <v>****</v>
      </c>
      <c r="E1834" s="185">
        <f t="shared" ref="E1834:E1845" si="165">E1833</f>
        <v>0</v>
      </c>
      <c r="F1834" s="185"/>
      <c r="G1834" s="185">
        <f t="shared" ref="G1834:G1845" si="166">G1833</f>
        <v>0</v>
      </c>
      <c r="H1834" s="186">
        <f t="shared" ref="H1834:H1845" si="167">H1833</f>
        <v>0</v>
      </c>
      <c r="I1834" s="197">
        <f>SUMIFS('SAGE IMPORT'!Y:Y,'SAGE IMPORT'!A:A,'SLAB-ROWS'!G1834,'SAGE IMPORT'!B:B,'SLAB-ROWS'!H1834,'SAGE IMPORT'!C:C,'SLAB-ROWS'!A1834)</f>
        <v>0</v>
      </c>
      <c r="J1834" s="198">
        <f>SUMIFS('SAGE IMPORT'!K:K,'SAGE IMPORT'!A:A,'SLAB-ROWS'!G1834,'SAGE IMPORT'!B:B,'SLAB-ROWS'!H1834,'SAGE IMPORT'!C:C,'SLAB-ROWS'!A1834)</f>
        <v>0</v>
      </c>
      <c r="K1834" s="199">
        <f>SUMIFS('SAGE IMPORT'!Q:Q,'SAGE IMPORT'!A:A,'SLAB-ROWS'!G1834,'SAGE IMPORT'!B:B,'SLAB-ROWS'!H1834,'SAGE IMPORT'!C:C,'SLAB-ROWS'!A1834)</f>
        <v>0</v>
      </c>
      <c r="L1834" s="199" t="s">
        <v>395</v>
      </c>
      <c r="M1834" s="205">
        <f>SUMIFS('SAGE IMPORT'!E:E,'SAGE IMPORT'!A:A,'SLAB-ROWS'!G1834,'SAGE IMPORT'!B:B,'SLAB-ROWS'!H1834,'SAGE IMPORT'!C:C,'SLAB-ROWS'!A1834)</f>
        <v>0</v>
      </c>
      <c r="N1834" s="199" t="s">
        <v>395</v>
      </c>
    </row>
    <row r="1835" spans="1:14" x14ac:dyDescent="0.2">
      <c r="A1835" s="183"/>
      <c r="B1835" s="451" t="s">
        <v>622</v>
      </c>
      <c r="C1835" s="452"/>
      <c r="D1835" s="453"/>
      <c r="E1835" s="453"/>
      <c r="F1835" s="453"/>
      <c r="G1835" s="453">
        <f t="shared" si="166"/>
        <v>0</v>
      </c>
      <c r="H1835" s="454">
        <f t="shared" si="167"/>
        <v>0</v>
      </c>
      <c r="I1835" s="455"/>
      <c r="J1835" s="456"/>
      <c r="K1835" s="457">
        <f>SUMIFS('SAGE IMPORT'!Q:Q,'SAGE IMPORT'!A:A,'SLAB-ROWS'!G1835,'SAGE IMPORT'!B:B,'SLAB-ROWS'!H1835,'SAGE IMPORT'!D:D,'SLAB-ROWS'!B1835)</f>
        <v>0</v>
      </c>
      <c r="L1835" s="457" t="s">
        <v>395</v>
      </c>
      <c r="M1835" s="458"/>
      <c r="N1835" s="457"/>
    </row>
    <row r="1836" spans="1:14" x14ac:dyDescent="0.2">
      <c r="A1836" s="183" t="s">
        <v>48</v>
      </c>
      <c r="B1836" s="184" t="s">
        <v>67</v>
      </c>
      <c r="C1836" s="184"/>
      <c r="D1836" s="185" t="str">
        <f>D1834</f>
        <v>****</v>
      </c>
      <c r="E1836" s="185">
        <f>E1834</f>
        <v>0</v>
      </c>
      <c r="F1836" s="185"/>
      <c r="G1836" s="185">
        <f>G1834</f>
        <v>0</v>
      </c>
      <c r="H1836" s="186">
        <f>H1834</f>
        <v>0</v>
      </c>
      <c r="I1836" s="197">
        <f>SUMIFS('SAGE IMPORT'!Y:Y,'SAGE IMPORT'!A:A,'SLAB-ROWS'!G1836,'SAGE IMPORT'!B:B,'SLAB-ROWS'!H1836,'SAGE IMPORT'!C:C,'SLAB-ROWS'!A1836)</f>
        <v>0</v>
      </c>
      <c r="J1836" s="198">
        <f>SUMIFS('SAGE IMPORT'!K:K,'SAGE IMPORT'!A:A,'SLAB-ROWS'!G1836,'SAGE IMPORT'!B:B,'SLAB-ROWS'!H1836,'SAGE IMPORT'!C:C,'SLAB-ROWS'!A1836)</f>
        <v>0</v>
      </c>
      <c r="K1836" s="199">
        <f>SUMIFS('SAGE IMPORT'!Q:Q,'SAGE IMPORT'!A:A,'SLAB-ROWS'!G1836,'SAGE IMPORT'!B:B,'SLAB-ROWS'!H1836,'SAGE IMPORT'!C:C,'SLAB-ROWS'!A1836)</f>
        <v>0</v>
      </c>
      <c r="L1836" s="199" t="s">
        <v>391</v>
      </c>
      <c r="M1836" s="205">
        <f>SUMIFS('SAGE IMPORT'!E:E,'SAGE IMPORT'!A:A,'SLAB-ROWS'!G1836,'SAGE IMPORT'!B:B,'SLAB-ROWS'!H1836,'SAGE IMPORT'!C:C,'SLAB-ROWS'!A1836)</f>
        <v>0</v>
      </c>
      <c r="N1836" s="199" t="s">
        <v>391</v>
      </c>
    </row>
    <row r="1837" spans="1:14" x14ac:dyDescent="0.2">
      <c r="A1837" s="183" t="s">
        <v>146</v>
      </c>
      <c r="B1837" s="184" t="s">
        <v>147</v>
      </c>
      <c r="C1837" s="184"/>
      <c r="D1837" s="185" t="str">
        <f t="shared" si="164"/>
        <v>****</v>
      </c>
      <c r="E1837" s="185">
        <f t="shared" si="165"/>
        <v>0</v>
      </c>
      <c r="F1837" s="185"/>
      <c r="G1837" s="185">
        <f t="shared" si="166"/>
        <v>0</v>
      </c>
      <c r="H1837" s="186">
        <f t="shared" si="167"/>
        <v>0</v>
      </c>
      <c r="I1837" s="197">
        <f>SUMIFS('SAGE IMPORT'!Y:Y,'SAGE IMPORT'!A:A,'SLAB-ROWS'!G1837,'SAGE IMPORT'!B:B,'SLAB-ROWS'!H1837,'SAGE IMPORT'!C:C,'SLAB-ROWS'!A1837)</f>
        <v>0</v>
      </c>
      <c r="J1837" s="198">
        <f>SUMIFS('SAGE IMPORT'!K:K,'SAGE IMPORT'!A:A,'SLAB-ROWS'!G1837,'SAGE IMPORT'!B:B,'SLAB-ROWS'!H1837,'SAGE IMPORT'!C:C,'SLAB-ROWS'!A1837)</f>
        <v>0</v>
      </c>
      <c r="K1837" s="199">
        <f>SUMIFS('SAGE IMPORT'!Q:Q,'SAGE IMPORT'!A:A,'SLAB-ROWS'!G1837,'SAGE IMPORT'!B:B,'SLAB-ROWS'!H1837,'SAGE IMPORT'!C:C,'SLAB-ROWS'!A1837)</f>
        <v>0</v>
      </c>
      <c r="L1837" s="199" t="s">
        <v>393</v>
      </c>
      <c r="M1837" s="205">
        <f>SUMIFS('SAGE IMPORT'!E:E,'SAGE IMPORT'!A:A,'SLAB-ROWS'!G1837,'SAGE IMPORT'!B:B,'SLAB-ROWS'!H1837,'SAGE IMPORT'!C:C,'SLAB-ROWS'!A1837)</f>
        <v>0</v>
      </c>
      <c r="N1837" s="199" t="s">
        <v>393</v>
      </c>
    </row>
    <row r="1838" spans="1:14" x14ac:dyDescent="0.2">
      <c r="A1838" s="183" t="s">
        <v>148</v>
      </c>
      <c r="B1838" s="184" t="s">
        <v>149</v>
      </c>
      <c r="C1838" s="184"/>
      <c r="D1838" s="185" t="str">
        <f t="shared" si="164"/>
        <v>****</v>
      </c>
      <c r="E1838" s="185">
        <f t="shared" si="165"/>
        <v>0</v>
      </c>
      <c r="F1838" s="185"/>
      <c r="G1838" s="185">
        <f t="shared" si="166"/>
        <v>0</v>
      </c>
      <c r="H1838" s="186">
        <f t="shared" si="167"/>
        <v>0</v>
      </c>
      <c r="I1838" s="197">
        <f>SUMIFS('SAGE IMPORT'!Y:Y,'SAGE IMPORT'!A:A,'SLAB-ROWS'!G1838,'SAGE IMPORT'!B:B,'SLAB-ROWS'!H1838,'SAGE IMPORT'!C:C,'SLAB-ROWS'!A1838)</f>
        <v>0</v>
      </c>
      <c r="J1838" s="198">
        <f>SUMIFS('SAGE IMPORT'!K:K,'SAGE IMPORT'!A:A,'SLAB-ROWS'!G1838,'SAGE IMPORT'!B:B,'SLAB-ROWS'!H1838,'SAGE IMPORT'!C:C,'SLAB-ROWS'!A1838)</f>
        <v>0</v>
      </c>
      <c r="K1838" s="199">
        <f>SUMIFS('SAGE IMPORT'!Q:Q,'SAGE IMPORT'!A:A,'SLAB-ROWS'!G1838,'SAGE IMPORT'!B:B,'SLAB-ROWS'!H1838,'SAGE IMPORT'!C:C,'SLAB-ROWS'!A1838)</f>
        <v>0</v>
      </c>
      <c r="L1838" s="199" t="s">
        <v>391</v>
      </c>
      <c r="M1838" s="205">
        <f>SUMIFS('SAGE IMPORT'!E:E,'SAGE IMPORT'!A:A,'SLAB-ROWS'!G1838,'SAGE IMPORT'!B:B,'SLAB-ROWS'!H1838,'SAGE IMPORT'!C:C,'SLAB-ROWS'!A1838)</f>
        <v>0</v>
      </c>
      <c r="N1838" s="199" t="s">
        <v>391</v>
      </c>
    </row>
    <row r="1839" spans="1:14" x14ac:dyDescent="0.2">
      <c r="A1839" s="183" t="s">
        <v>150</v>
      </c>
      <c r="B1839" s="184" t="s">
        <v>151</v>
      </c>
      <c r="C1839" s="184"/>
      <c r="D1839" s="185" t="str">
        <f t="shared" si="164"/>
        <v>****</v>
      </c>
      <c r="E1839" s="185">
        <f t="shared" si="165"/>
        <v>0</v>
      </c>
      <c r="F1839" s="185"/>
      <c r="G1839" s="185">
        <f t="shared" si="166"/>
        <v>0</v>
      </c>
      <c r="H1839" s="186">
        <f t="shared" si="167"/>
        <v>0</v>
      </c>
      <c r="I1839" s="197">
        <f>SUMIFS('SAGE IMPORT'!Y:Y,'SAGE IMPORT'!A:A,'SLAB-ROWS'!G1839,'SAGE IMPORT'!B:B,'SLAB-ROWS'!H1839,'SAGE IMPORT'!C:C,'SLAB-ROWS'!A1839)</f>
        <v>0</v>
      </c>
      <c r="J1839" s="198">
        <f>SUMIFS('SAGE IMPORT'!K:K,'SAGE IMPORT'!A:A,'SLAB-ROWS'!G1839,'SAGE IMPORT'!B:B,'SLAB-ROWS'!H1839,'SAGE IMPORT'!C:C,'SLAB-ROWS'!A1839)</f>
        <v>0</v>
      </c>
      <c r="K1839" s="199">
        <f>SUMIFS('SAGE IMPORT'!Q:Q,'SAGE IMPORT'!A:A,'SLAB-ROWS'!G1839,'SAGE IMPORT'!B:B,'SLAB-ROWS'!H1839,'SAGE IMPORT'!C:C,'SLAB-ROWS'!A1839)</f>
        <v>0</v>
      </c>
      <c r="L1839" s="199" t="s">
        <v>391</v>
      </c>
      <c r="M1839" s="205">
        <f>SUMIFS('SAGE IMPORT'!E:E,'SAGE IMPORT'!A:A,'SLAB-ROWS'!G1839,'SAGE IMPORT'!B:B,'SLAB-ROWS'!H1839,'SAGE IMPORT'!C:C,'SLAB-ROWS'!A1839)</f>
        <v>0</v>
      </c>
      <c r="N1839" s="199" t="s">
        <v>391</v>
      </c>
    </row>
    <row r="1840" spans="1:14" x14ac:dyDescent="0.2">
      <c r="A1840" s="183" t="s">
        <v>55</v>
      </c>
      <c r="B1840" s="184" t="s">
        <v>56</v>
      </c>
      <c r="C1840" s="184"/>
      <c r="D1840" s="185" t="str">
        <f t="shared" si="164"/>
        <v>****</v>
      </c>
      <c r="E1840" s="185">
        <f t="shared" si="165"/>
        <v>0</v>
      </c>
      <c r="F1840" s="185"/>
      <c r="G1840" s="185">
        <f t="shared" si="166"/>
        <v>0</v>
      </c>
      <c r="H1840" s="186">
        <f t="shared" si="167"/>
        <v>0</v>
      </c>
      <c r="I1840" s="197">
        <f>SUMIFS('SAGE IMPORT'!Y:Y,'SAGE IMPORT'!A:A,'SLAB-ROWS'!G1840,'SAGE IMPORT'!B:B,'SLAB-ROWS'!H1840,'SAGE IMPORT'!C:C,'SLAB-ROWS'!A1840)</f>
        <v>0</v>
      </c>
      <c r="J1840" s="198">
        <f>SUMIFS('SAGE IMPORT'!K:K,'SAGE IMPORT'!A:A,'SLAB-ROWS'!G1840,'SAGE IMPORT'!B:B,'SLAB-ROWS'!H1840,'SAGE IMPORT'!C:C,'SLAB-ROWS'!A1840)</f>
        <v>0</v>
      </c>
      <c r="K1840" s="199">
        <f>SUMIFS('SAGE IMPORT'!Q:Q,'SAGE IMPORT'!A:A,'SLAB-ROWS'!G1840,'SAGE IMPORT'!B:B,'SLAB-ROWS'!H1840,'SAGE IMPORT'!C:C,'SLAB-ROWS'!A1840)</f>
        <v>0</v>
      </c>
      <c r="L1840" s="199" t="s">
        <v>395</v>
      </c>
      <c r="M1840" s="205">
        <f>SUMIFS('SAGE IMPORT'!E:E,'SAGE IMPORT'!A:A,'SLAB-ROWS'!G1840,'SAGE IMPORT'!B:B,'SLAB-ROWS'!H1840,'SAGE IMPORT'!C:C,'SLAB-ROWS'!A1840)</f>
        <v>0</v>
      </c>
      <c r="N1840" s="199" t="s">
        <v>395</v>
      </c>
    </row>
    <row r="1841" spans="1:14" x14ac:dyDescent="0.2">
      <c r="A1841" s="183" t="s">
        <v>152</v>
      </c>
      <c r="B1841" s="184" t="s">
        <v>153</v>
      </c>
      <c r="C1841" s="184"/>
      <c r="D1841" s="185" t="str">
        <f t="shared" si="164"/>
        <v>****</v>
      </c>
      <c r="E1841" s="185">
        <f t="shared" si="165"/>
        <v>0</v>
      </c>
      <c r="F1841" s="185"/>
      <c r="G1841" s="185">
        <f t="shared" si="166"/>
        <v>0</v>
      </c>
      <c r="H1841" s="186">
        <f t="shared" si="167"/>
        <v>0</v>
      </c>
      <c r="I1841" s="197">
        <f>SUMIFS('SAGE IMPORT'!Y:Y,'SAGE IMPORT'!A:A,'SLAB-ROWS'!G1841,'SAGE IMPORT'!B:B,'SLAB-ROWS'!H1841,'SAGE IMPORT'!C:C,'SLAB-ROWS'!A1841)</f>
        <v>0</v>
      </c>
      <c r="J1841" s="198">
        <f>SUMIFS('SAGE IMPORT'!K:K,'SAGE IMPORT'!A:A,'SLAB-ROWS'!G1841,'SAGE IMPORT'!B:B,'SLAB-ROWS'!H1841,'SAGE IMPORT'!C:C,'SLAB-ROWS'!A1841)</f>
        <v>0</v>
      </c>
      <c r="K1841" s="199">
        <f>SUMIFS('SAGE IMPORT'!Q:Q,'SAGE IMPORT'!A:A,'SLAB-ROWS'!G1841,'SAGE IMPORT'!B:B,'SLAB-ROWS'!H1841,'SAGE IMPORT'!C:C,'SLAB-ROWS'!A1841)</f>
        <v>0</v>
      </c>
      <c r="L1841" s="199" t="s">
        <v>399</v>
      </c>
      <c r="M1841" s="205">
        <f>SUMIFS('SAGE IMPORT'!E:E,'SAGE IMPORT'!A:A,'SLAB-ROWS'!G1841,'SAGE IMPORT'!B:B,'SLAB-ROWS'!H1841,'SAGE IMPORT'!C:C,'SLAB-ROWS'!A1841)</f>
        <v>0</v>
      </c>
      <c r="N1841" s="199" t="s">
        <v>399</v>
      </c>
    </row>
    <row r="1842" spans="1:14" x14ac:dyDescent="0.2">
      <c r="A1842" s="183"/>
      <c r="B1842" s="184"/>
      <c r="C1842" s="184"/>
      <c r="D1842" s="185" t="str">
        <f t="shared" si="164"/>
        <v>****</v>
      </c>
      <c r="E1842" s="185">
        <f t="shared" si="165"/>
        <v>0</v>
      </c>
      <c r="F1842" s="185"/>
      <c r="G1842" s="185">
        <f t="shared" si="166"/>
        <v>0</v>
      </c>
      <c r="H1842" s="186">
        <f t="shared" si="167"/>
        <v>0</v>
      </c>
      <c r="I1842" s="197">
        <f>SUMIFS('SAGE IMPORT'!Y:Y,'SAGE IMPORT'!A:A,'SLAB-ROWS'!G1842,'SAGE IMPORT'!B:B,'SLAB-ROWS'!H1842,'SAGE IMPORT'!C:C,'SLAB-ROWS'!A1842)</f>
        <v>0</v>
      </c>
      <c r="J1842" s="198">
        <f>SUMIFS('SAGE IMPORT'!K:K,'SAGE IMPORT'!A:A,'SLAB-ROWS'!G1842,'SAGE IMPORT'!B:B,'SLAB-ROWS'!H1842,'SAGE IMPORT'!C:C,'SLAB-ROWS'!A1842)</f>
        <v>0</v>
      </c>
      <c r="K1842" s="199">
        <f>SUMIFS('SAGE IMPORT'!Q:Q,'SAGE IMPORT'!A:A,'SLAB-ROWS'!G1842,'SAGE IMPORT'!B:B,'SLAB-ROWS'!H1842,'SAGE IMPORT'!C:C,'SLAB-ROWS'!A1842)</f>
        <v>0</v>
      </c>
      <c r="L1842" s="199"/>
      <c r="M1842" s="205">
        <f>SUMIFS('SAGE IMPORT'!E:E,'SAGE IMPORT'!A:A,'SLAB-ROWS'!G1842,'SAGE IMPORT'!B:B,'SLAB-ROWS'!H1842,'SAGE IMPORT'!C:C,'SLAB-ROWS'!A1842)</f>
        <v>0</v>
      </c>
      <c r="N1842" s="199"/>
    </row>
    <row r="1843" spans="1:14" x14ac:dyDescent="0.2">
      <c r="A1843" s="183" t="s">
        <v>49</v>
      </c>
      <c r="B1843" s="184" t="s">
        <v>50</v>
      </c>
      <c r="C1843" s="184"/>
      <c r="D1843" s="185" t="str">
        <f t="shared" si="164"/>
        <v>****</v>
      </c>
      <c r="E1843" s="185">
        <f t="shared" si="165"/>
        <v>0</v>
      </c>
      <c r="F1843" s="185"/>
      <c r="G1843" s="185">
        <f t="shared" si="166"/>
        <v>0</v>
      </c>
      <c r="H1843" s="186">
        <f t="shared" si="167"/>
        <v>0</v>
      </c>
      <c r="I1843" s="197">
        <f>SUMIFS('SAGE IMPORT'!Y:Y,'SAGE IMPORT'!A:A,'SLAB-ROWS'!G1843,'SAGE IMPORT'!B:B,'SLAB-ROWS'!H1843,'SAGE IMPORT'!C:C,'SLAB-ROWS'!A1843)</f>
        <v>0</v>
      </c>
      <c r="J1843" s="198">
        <f>SUMIFS('SAGE IMPORT'!K:K,'SAGE IMPORT'!A:A,'SLAB-ROWS'!G1843,'SAGE IMPORT'!B:B,'SLAB-ROWS'!H1843,'SAGE IMPORT'!C:C,'SLAB-ROWS'!A1843)</f>
        <v>0</v>
      </c>
      <c r="K1843" s="199">
        <f>SUMIFS('SAGE IMPORT'!Q:Q,'SAGE IMPORT'!A:A,'SLAB-ROWS'!G1843,'SAGE IMPORT'!B:B,'SLAB-ROWS'!H1843,'SAGE IMPORT'!C:C,'SLAB-ROWS'!A1843)</f>
        <v>0</v>
      </c>
      <c r="L1843" s="199" t="s">
        <v>391</v>
      </c>
      <c r="M1843" s="205">
        <f>SUMIFS('SAGE IMPORT'!E:E,'SAGE IMPORT'!A:A,'SLAB-ROWS'!G1843,'SAGE IMPORT'!B:B,'SLAB-ROWS'!H1843,'SAGE IMPORT'!C:C,'SLAB-ROWS'!A1843)</f>
        <v>0</v>
      </c>
      <c r="N1843" s="199" t="s">
        <v>391</v>
      </c>
    </row>
    <row r="1844" spans="1:14" x14ac:dyDescent="0.2">
      <c r="A1844" s="183" t="s">
        <v>51</v>
      </c>
      <c r="B1844" s="184" t="s">
        <v>52</v>
      </c>
      <c r="C1844" s="184"/>
      <c r="D1844" s="185" t="str">
        <f t="shared" si="164"/>
        <v>****</v>
      </c>
      <c r="E1844" s="185">
        <f t="shared" si="165"/>
        <v>0</v>
      </c>
      <c r="F1844" s="185"/>
      <c r="G1844" s="185">
        <f t="shared" si="166"/>
        <v>0</v>
      </c>
      <c r="H1844" s="186">
        <f t="shared" si="167"/>
        <v>0</v>
      </c>
      <c r="I1844" s="197">
        <f>SUMIFS('SAGE IMPORT'!Y:Y,'SAGE IMPORT'!A:A,'SLAB-ROWS'!G1844,'SAGE IMPORT'!B:B,'SLAB-ROWS'!H1844,'SAGE IMPORT'!C:C,'SLAB-ROWS'!A1844)</f>
        <v>0</v>
      </c>
      <c r="J1844" s="198">
        <f>SUMIFS('SAGE IMPORT'!K:K,'SAGE IMPORT'!A:A,'SLAB-ROWS'!G1844,'SAGE IMPORT'!B:B,'SLAB-ROWS'!H1844,'SAGE IMPORT'!C:C,'SLAB-ROWS'!A1844)</f>
        <v>0</v>
      </c>
      <c r="K1844" s="199">
        <f>SUMIFS('SAGE IMPORT'!Q:Q,'SAGE IMPORT'!A:A,'SLAB-ROWS'!G1844,'SAGE IMPORT'!B:B,'SLAB-ROWS'!H1844,'SAGE IMPORT'!C:C,'SLAB-ROWS'!A1844)</f>
        <v>0</v>
      </c>
      <c r="L1844" s="199" t="s">
        <v>391</v>
      </c>
      <c r="M1844" s="205">
        <f>SUMIFS('SAGE IMPORT'!E:E,'SAGE IMPORT'!A:A,'SLAB-ROWS'!G1844,'SAGE IMPORT'!B:B,'SLAB-ROWS'!H1844,'SAGE IMPORT'!C:C,'SLAB-ROWS'!A1844)</f>
        <v>0</v>
      </c>
      <c r="N1844" s="199" t="s">
        <v>391</v>
      </c>
    </row>
    <row r="1845" spans="1:14" x14ac:dyDescent="0.2">
      <c r="A1845" s="183" t="s">
        <v>53</v>
      </c>
      <c r="B1845" s="184" t="s">
        <v>54</v>
      </c>
      <c r="C1845" s="184"/>
      <c r="D1845" s="185" t="str">
        <f t="shared" si="164"/>
        <v>****</v>
      </c>
      <c r="E1845" s="185">
        <f t="shared" si="165"/>
        <v>0</v>
      </c>
      <c r="F1845" s="185"/>
      <c r="G1845" s="185">
        <f t="shared" si="166"/>
        <v>0</v>
      </c>
      <c r="H1845" s="186">
        <f t="shared" si="167"/>
        <v>0</v>
      </c>
      <c r="I1845" s="197">
        <f>SUMIFS('SAGE IMPORT'!Y:Y,'SAGE IMPORT'!A:A,'SLAB-ROWS'!G1845,'SAGE IMPORT'!B:B,'SLAB-ROWS'!H1845,'SAGE IMPORT'!C:C,'SLAB-ROWS'!A1845)</f>
        <v>0</v>
      </c>
      <c r="J1845" s="198">
        <f>SUMIFS('SAGE IMPORT'!K:K,'SAGE IMPORT'!A:A,'SLAB-ROWS'!G1845,'SAGE IMPORT'!B:B,'SLAB-ROWS'!H1845,'SAGE IMPORT'!C:C,'SLAB-ROWS'!A1845)</f>
        <v>0</v>
      </c>
      <c r="K1845" s="199">
        <f>SUMIFS('SAGE IMPORT'!Q:Q,'SAGE IMPORT'!A:A,'SLAB-ROWS'!G1845,'SAGE IMPORT'!B:B,'SLAB-ROWS'!H1845,'SAGE IMPORT'!C:C,'SLAB-ROWS'!A1845)</f>
        <v>0</v>
      </c>
      <c r="L1845" s="199" t="s">
        <v>391</v>
      </c>
      <c r="M1845" s="205">
        <f>SUMIFS('SAGE IMPORT'!E:E,'SAGE IMPORT'!A:A,'SLAB-ROWS'!G1845,'SAGE IMPORT'!B:B,'SLAB-ROWS'!H1845,'SAGE IMPORT'!C:C,'SLAB-ROWS'!A1845)</f>
        <v>0</v>
      </c>
      <c r="N1845" s="199" t="s">
        <v>391</v>
      </c>
    </row>
    <row r="1846" spans="1:14" x14ac:dyDescent="0.2">
      <c r="A1846" s="183"/>
      <c r="B1846" s="184"/>
      <c r="C1846" s="184"/>
      <c r="D1846" s="184"/>
      <c r="E1846" s="184"/>
      <c r="F1846" s="184"/>
      <c r="G1846" s="184"/>
      <c r="H1846" s="184"/>
      <c r="I1846" s="197">
        <f>SUMIFS('SAGE IMPORT'!Y:Y,'SAGE IMPORT'!A:A,'SLAB-ROWS'!G1846,'SAGE IMPORT'!B:B,'SLAB-ROWS'!H1846,'SAGE IMPORT'!C:C,'SLAB-ROWS'!A1846)</f>
        <v>0</v>
      </c>
      <c r="J1846" s="198">
        <f>SUMIFS('SAGE IMPORT'!K:K,'SAGE IMPORT'!A:A,'SLAB-ROWS'!G1846,'SAGE IMPORT'!B:B,'SLAB-ROWS'!H1846,'SAGE IMPORT'!C:C,'SLAB-ROWS'!A1846)</f>
        <v>0</v>
      </c>
      <c r="K1846" s="199">
        <f>SUMIFS('SAGE IMPORT'!Q:Q,'SAGE IMPORT'!A:A,'SLAB-ROWS'!G1846,'SAGE IMPORT'!B:B,'SLAB-ROWS'!H1846,'SAGE IMPORT'!C:C,'SLAB-ROWS'!A1846)</f>
        <v>0</v>
      </c>
      <c r="L1846" s="199"/>
      <c r="M1846" s="205">
        <f>SUMIFS('SAGE IMPORT'!E:E,'SAGE IMPORT'!A:A,'SLAB-ROWS'!G1846,'SAGE IMPORT'!B:B,'SLAB-ROWS'!H1846,'SAGE IMPORT'!C:C,'SLAB-ROWS'!A1846)</f>
        <v>0</v>
      </c>
      <c r="N1846" s="199"/>
    </row>
    <row r="1847" spans="1:14" ht="12" x14ac:dyDescent="0.25">
      <c r="C1847" s="200" t="s">
        <v>74</v>
      </c>
      <c r="D1847" s="200"/>
      <c r="E1847" s="200"/>
      <c r="F1847" s="200"/>
      <c r="G1847" s="200"/>
      <c r="H1847" s="200"/>
      <c r="I1847" s="201">
        <f>SUM(I1763:I1846)</f>
        <v>0</v>
      </c>
      <c r="J1847" s="202"/>
      <c r="K1847" s="202"/>
      <c r="L1847" s="202"/>
      <c r="M1847" s="205">
        <f>SUMIFS('SAGE IMPORT'!E:E,'SAGE IMPORT'!A:A,'SLAB-ROWS'!G1847,'SAGE IMPORT'!B:B,'SLAB-ROWS'!H1847,'SAGE IMPORT'!C:C,'SLAB-ROWS'!A1847)</f>
        <v>0</v>
      </c>
      <c r="N1847" s="202"/>
    </row>
    <row r="1848" spans="1:14" ht="12" x14ac:dyDescent="0.25">
      <c r="C1848" s="200" t="s">
        <v>75</v>
      </c>
      <c r="D1848" s="200"/>
      <c r="E1848" s="200"/>
      <c r="F1848" s="200"/>
      <c r="G1848" s="200"/>
      <c r="H1848" s="200"/>
      <c r="I1848" s="203">
        <f>SUMIFS('SAGE IMPORT'!Y:Y,'SAGE IMPORT'!A:A,'SLAB-ROWS'!G1762,'SAGE IMPORT'!B:B,'SLAB-ROWS'!H1762)-I1847</f>
        <v>0</v>
      </c>
      <c r="J1848" s="202"/>
      <c r="K1848" s="202"/>
      <c r="L1848" s="202"/>
      <c r="M1848" s="205">
        <f>SUMIFS('SAGE IMPORT'!E:E,'SAGE IMPORT'!A:A,'SLAB-ROWS'!G1848,'SAGE IMPORT'!B:B,'SLAB-ROWS'!H1848,'SAGE IMPORT'!C:C,'SLAB-ROWS'!A1848)</f>
        <v>0</v>
      </c>
      <c r="N1848" s="202"/>
    </row>
    <row r="1849" spans="1:14" ht="12" x14ac:dyDescent="0.2">
      <c r="D1849" s="191" t="s">
        <v>359</v>
      </c>
      <c r="E1849" s="190" t="s">
        <v>358</v>
      </c>
      <c r="F1849" s="190"/>
      <c r="G1849" s="191" t="s">
        <v>159</v>
      </c>
      <c r="H1849" s="192" t="s">
        <v>357</v>
      </c>
      <c r="I1849" s="194" t="s">
        <v>383</v>
      </c>
      <c r="J1849" s="194" t="s">
        <v>356</v>
      </c>
      <c r="K1849" s="194" t="s">
        <v>355</v>
      </c>
      <c r="L1849" s="194"/>
      <c r="M1849" s="194" t="s">
        <v>394</v>
      </c>
      <c r="N1849" s="194"/>
    </row>
    <row r="1850" spans="1:14" x14ac:dyDescent="0.2">
      <c r="D1850" s="195" t="str">
        <f>'START-SLABS'!A30</f>
        <v>****</v>
      </c>
      <c r="E1850" s="195">
        <f>'START-SLABS'!C30</f>
        <v>0</v>
      </c>
      <c r="F1850" s="195">
        <f>'START-SLABS'!D30</f>
        <v>0</v>
      </c>
      <c r="G1850" s="195">
        <f>'START-SLABS'!F30</f>
        <v>0</v>
      </c>
      <c r="H1850" s="195">
        <f>'START-SLABS'!G30</f>
        <v>0</v>
      </c>
      <c r="I1850" s="196"/>
      <c r="J1850" s="196"/>
      <c r="K1850" s="196"/>
      <c r="L1850" s="196"/>
      <c r="M1850" s="196"/>
      <c r="N1850" s="196"/>
    </row>
    <row r="1851" spans="1:14" x14ac:dyDescent="0.2">
      <c r="A1851" s="183" t="s">
        <v>16</v>
      </c>
      <c r="B1851" s="184" t="s">
        <v>17</v>
      </c>
      <c r="C1851" s="184"/>
      <c r="D1851" s="185" t="str">
        <f>D1850</f>
        <v>****</v>
      </c>
      <c r="E1851" s="185">
        <f>E1850</f>
        <v>0</v>
      </c>
      <c r="F1851" s="185"/>
      <c r="G1851" s="185">
        <f>G1850</f>
        <v>0</v>
      </c>
      <c r="H1851" s="186">
        <f>H1850</f>
        <v>0</v>
      </c>
      <c r="I1851" s="197">
        <f>SUMIFS('SAGE IMPORT'!Y:Y,'SAGE IMPORT'!A:A,'SLAB-ROWS'!G1851,'SAGE IMPORT'!B:B,'SLAB-ROWS'!H1851,'SAGE IMPORT'!C:C,'SLAB-ROWS'!A1851)</f>
        <v>0</v>
      </c>
      <c r="J1851" s="198">
        <f>SUMIFS('SAGE IMPORT'!K:K,'SAGE IMPORT'!A:A,'SLAB-ROWS'!G1851,'SAGE IMPORT'!B:B,'SLAB-ROWS'!H1851,'SAGE IMPORT'!C:C,'SLAB-ROWS'!A1851)</f>
        <v>0</v>
      </c>
      <c r="K1851" s="199">
        <f>SUMIFS('SAGE IMPORT'!Q:Q,'SAGE IMPORT'!A:A,'SLAB-ROWS'!G1851,'SAGE IMPORT'!B:B,'SLAB-ROWS'!H1851,'SAGE IMPORT'!C:C,'SLAB-ROWS'!A1851)</f>
        <v>0</v>
      </c>
      <c r="L1851" s="199" t="s">
        <v>391</v>
      </c>
      <c r="M1851" s="205">
        <f>SUMIFS('SAGE IMPORT'!E:E,'SAGE IMPORT'!A:A,'SLAB-ROWS'!G1851,'SAGE IMPORT'!B:B,'SLAB-ROWS'!H1851,'SAGE IMPORT'!C:C,'SLAB-ROWS'!A1851)</f>
        <v>0</v>
      </c>
      <c r="N1851" s="199" t="s">
        <v>391</v>
      </c>
    </row>
    <row r="1852" spans="1:14" x14ac:dyDescent="0.2">
      <c r="A1852" s="183" t="s">
        <v>78</v>
      </c>
      <c r="B1852" s="184" t="s">
        <v>81</v>
      </c>
      <c r="C1852" s="184"/>
      <c r="D1852" s="185" t="str">
        <f t="shared" ref="D1852:D1921" si="168">D1851</f>
        <v>****</v>
      </c>
      <c r="E1852" s="185">
        <f t="shared" ref="E1852:E1921" si="169">E1851</f>
        <v>0</v>
      </c>
      <c r="F1852" s="185"/>
      <c r="G1852" s="185">
        <f t="shared" ref="G1852:G1921" si="170">G1851</f>
        <v>0</v>
      </c>
      <c r="H1852" s="186">
        <f t="shared" ref="H1852:H1921" si="171">H1851</f>
        <v>0</v>
      </c>
      <c r="I1852" s="197">
        <f>SUMIFS('SAGE IMPORT'!Y:Y,'SAGE IMPORT'!A:A,'SLAB-ROWS'!G1852,'SAGE IMPORT'!B:B,'SLAB-ROWS'!H1852,'SAGE IMPORT'!C:C,'SLAB-ROWS'!A1852)</f>
        <v>0</v>
      </c>
      <c r="J1852" s="198">
        <f>SUMIFS('SAGE IMPORT'!K:K,'SAGE IMPORT'!A:A,'SLAB-ROWS'!G1852,'SAGE IMPORT'!B:B,'SLAB-ROWS'!H1852,'SAGE IMPORT'!C:C,'SLAB-ROWS'!A1852)</f>
        <v>0</v>
      </c>
      <c r="K1852" s="199">
        <f>SUMIFS('SAGE IMPORT'!Q:Q,'SAGE IMPORT'!A:A,'SLAB-ROWS'!G1852,'SAGE IMPORT'!B:B,'SLAB-ROWS'!H1852,'SAGE IMPORT'!C:C,'SLAB-ROWS'!A1852)</f>
        <v>0</v>
      </c>
      <c r="L1852" s="199" t="s">
        <v>391</v>
      </c>
      <c r="M1852" s="205">
        <f>SUMIFS('SAGE IMPORT'!E:E,'SAGE IMPORT'!A:A,'SLAB-ROWS'!G1852,'SAGE IMPORT'!B:B,'SLAB-ROWS'!H1852,'SAGE IMPORT'!C:C,'SLAB-ROWS'!A1852)</f>
        <v>0</v>
      </c>
      <c r="N1852" s="199" t="s">
        <v>391</v>
      </c>
    </row>
    <row r="1853" spans="1:14" x14ac:dyDescent="0.2">
      <c r="A1853" s="183" t="s">
        <v>79</v>
      </c>
      <c r="B1853" s="184" t="s">
        <v>82</v>
      </c>
      <c r="C1853" s="184"/>
      <c r="D1853" s="185" t="str">
        <f t="shared" si="168"/>
        <v>****</v>
      </c>
      <c r="E1853" s="185">
        <f t="shared" si="169"/>
        <v>0</v>
      </c>
      <c r="F1853" s="185"/>
      <c r="G1853" s="185">
        <f t="shared" si="170"/>
        <v>0</v>
      </c>
      <c r="H1853" s="186">
        <f t="shared" si="171"/>
        <v>0</v>
      </c>
      <c r="I1853" s="197">
        <f>SUMIFS('SAGE IMPORT'!Y:Y,'SAGE IMPORT'!A:A,'SLAB-ROWS'!G1853,'SAGE IMPORT'!B:B,'SLAB-ROWS'!H1853,'SAGE IMPORT'!C:C,'SLAB-ROWS'!A1853)</f>
        <v>0</v>
      </c>
      <c r="J1853" s="198">
        <f>SUMIFS('SAGE IMPORT'!K:K,'SAGE IMPORT'!A:A,'SLAB-ROWS'!G1853,'SAGE IMPORT'!B:B,'SLAB-ROWS'!H1853,'SAGE IMPORT'!C:C,'SLAB-ROWS'!A1853)</f>
        <v>0</v>
      </c>
      <c r="K1853" s="199">
        <f>SUMIFS('SAGE IMPORT'!Q:Q,'SAGE IMPORT'!A:A,'SLAB-ROWS'!G1853,'SAGE IMPORT'!B:B,'SLAB-ROWS'!H1853,'SAGE IMPORT'!C:C,'SLAB-ROWS'!A1853)</f>
        <v>0</v>
      </c>
      <c r="L1853" s="199" t="s">
        <v>391</v>
      </c>
      <c r="M1853" s="205">
        <f>SUMIFS('SAGE IMPORT'!E:E,'SAGE IMPORT'!A:A,'SLAB-ROWS'!G1853,'SAGE IMPORT'!B:B,'SLAB-ROWS'!H1853,'SAGE IMPORT'!C:C,'SLAB-ROWS'!A1853)</f>
        <v>0</v>
      </c>
      <c r="N1853" s="199" t="s">
        <v>391</v>
      </c>
    </row>
    <row r="1854" spans="1:14" x14ac:dyDescent="0.2">
      <c r="A1854" s="183" t="s">
        <v>80</v>
      </c>
      <c r="B1854" s="184" t="s">
        <v>83</v>
      </c>
      <c r="C1854" s="184"/>
      <c r="D1854" s="185" t="str">
        <f t="shared" si="168"/>
        <v>****</v>
      </c>
      <c r="E1854" s="185">
        <f t="shared" si="169"/>
        <v>0</v>
      </c>
      <c r="F1854" s="185"/>
      <c r="G1854" s="185">
        <f t="shared" si="170"/>
        <v>0</v>
      </c>
      <c r="H1854" s="186">
        <f t="shared" si="171"/>
        <v>0</v>
      </c>
      <c r="I1854" s="197">
        <f>SUMIFS('SAGE IMPORT'!Y:Y,'SAGE IMPORT'!A:A,'SLAB-ROWS'!G1854,'SAGE IMPORT'!B:B,'SLAB-ROWS'!H1854,'SAGE IMPORT'!C:C,'SLAB-ROWS'!A1854)</f>
        <v>0</v>
      </c>
      <c r="J1854" s="198">
        <f>SUMIFS('SAGE IMPORT'!K:K,'SAGE IMPORT'!A:A,'SLAB-ROWS'!G1854,'SAGE IMPORT'!B:B,'SLAB-ROWS'!H1854,'SAGE IMPORT'!C:C,'SLAB-ROWS'!A1854)</f>
        <v>0</v>
      </c>
      <c r="K1854" s="199">
        <f>SUMIFS('SAGE IMPORT'!Q:Q,'SAGE IMPORT'!A:A,'SLAB-ROWS'!G1854,'SAGE IMPORT'!B:B,'SLAB-ROWS'!H1854,'SAGE IMPORT'!C:C,'SLAB-ROWS'!A1854)</f>
        <v>0</v>
      </c>
      <c r="L1854" s="199" t="s">
        <v>391</v>
      </c>
      <c r="M1854" s="205">
        <f>SUMIFS('SAGE IMPORT'!E:E,'SAGE IMPORT'!A:A,'SLAB-ROWS'!G1854,'SAGE IMPORT'!B:B,'SLAB-ROWS'!H1854,'SAGE IMPORT'!C:C,'SLAB-ROWS'!A1854)</f>
        <v>0</v>
      </c>
      <c r="N1854" s="199" t="s">
        <v>391</v>
      </c>
    </row>
    <row r="1855" spans="1:14" x14ac:dyDescent="0.2">
      <c r="A1855" s="183" t="s">
        <v>18</v>
      </c>
      <c r="B1855" s="184" t="s">
        <v>19</v>
      </c>
      <c r="C1855" s="184"/>
      <c r="D1855" s="185" t="str">
        <f t="shared" si="168"/>
        <v>****</v>
      </c>
      <c r="E1855" s="185">
        <f t="shared" si="169"/>
        <v>0</v>
      </c>
      <c r="F1855" s="185"/>
      <c r="G1855" s="185">
        <f t="shared" si="170"/>
        <v>0</v>
      </c>
      <c r="H1855" s="186">
        <f t="shared" si="171"/>
        <v>0</v>
      </c>
      <c r="I1855" s="197">
        <f>SUMIFS('SAGE IMPORT'!Y:Y,'SAGE IMPORT'!A:A,'SLAB-ROWS'!G1855,'SAGE IMPORT'!B:B,'SLAB-ROWS'!H1855,'SAGE IMPORT'!C:C,'SLAB-ROWS'!A1855)</f>
        <v>0</v>
      </c>
      <c r="J1855" s="198">
        <f>SUMIFS('SAGE IMPORT'!K:K,'SAGE IMPORT'!A:A,'SLAB-ROWS'!G1855,'SAGE IMPORT'!B:B,'SLAB-ROWS'!H1855,'SAGE IMPORT'!C:C,'SLAB-ROWS'!A1855)</f>
        <v>0</v>
      </c>
      <c r="K1855" s="199">
        <f>SUMIFS('SAGE IMPORT'!Q:Q,'SAGE IMPORT'!A:A,'SLAB-ROWS'!G1855,'SAGE IMPORT'!B:B,'SLAB-ROWS'!H1855,'SAGE IMPORT'!C:C,'SLAB-ROWS'!A1855)</f>
        <v>0</v>
      </c>
      <c r="L1855" s="199" t="s">
        <v>391</v>
      </c>
      <c r="M1855" s="205">
        <f>SUMIFS('SAGE IMPORT'!E:E,'SAGE IMPORT'!A:A,'SLAB-ROWS'!G1855,'SAGE IMPORT'!B:B,'SLAB-ROWS'!H1855,'SAGE IMPORT'!C:C,'SLAB-ROWS'!A1855)</f>
        <v>0</v>
      </c>
      <c r="N1855" s="199" t="s">
        <v>391</v>
      </c>
    </row>
    <row r="1856" spans="1:14" x14ac:dyDescent="0.2">
      <c r="A1856" s="183"/>
      <c r="B1856" s="184"/>
      <c r="C1856" s="184"/>
      <c r="D1856" s="185" t="str">
        <f t="shared" si="168"/>
        <v>****</v>
      </c>
      <c r="E1856" s="185">
        <f t="shared" si="169"/>
        <v>0</v>
      </c>
      <c r="F1856" s="185"/>
      <c r="G1856" s="185">
        <f t="shared" si="170"/>
        <v>0</v>
      </c>
      <c r="H1856" s="186">
        <f t="shared" si="171"/>
        <v>0</v>
      </c>
      <c r="I1856" s="197">
        <f>SUMIFS('SAGE IMPORT'!Y:Y,'SAGE IMPORT'!A:A,'SLAB-ROWS'!G1856,'SAGE IMPORT'!B:B,'SLAB-ROWS'!H1856,'SAGE IMPORT'!C:C,'SLAB-ROWS'!A1856)</f>
        <v>0</v>
      </c>
      <c r="J1856" s="198">
        <f>SUMIFS('SAGE IMPORT'!K:K,'SAGE IMPORT'!A:A,'SLAB-ROWS'!G1856,'SAGE IMPORT'!B:B,'SLAB-ROWS'!H1856,'SAGE IMPORT'!C:C,'SLAB-ROWS'!A1856)</f>
        <v>0</v>
      </c>
      <c r="K1856" s="199">
        <f>SUMIFS('SAGE IMPORT'!Q:Q,'SAGE IMPORT'!A:A,'SLAB-ROWS'!G1856,'SAGE IMPORT'!B:B,'SLAB-ROWS'!H1856,'SAGE IMPORT'!C:C,'SLAB-ROWS'!A1856)</f>
        <v>0</v>
      </c>
      <c r="L1856" s="199"/>
      <c r="M1856" s="205">
        <f>SUMIFS('SAGE IMPORT'!E:E,'SAGE IMPORT'!A:A,'SLAB-ROWS'!G1856,'SAGE IMPORT'!B:B,'SLAB-ROWS'!H1856,'SAGE IMPORT'!C:C,'SLAB-ROWS'!A1856)</f>
        <v>0</v>
      </c>
      <c r="N1856" s="199"/>
    </row>
    <row r="1857" spans="1:14" x14ac:dyDescent="0.2">
      <c r="A1857" s="183" t="s">
        <v>84</v>
      </c>
      <c r="B1857" s="184" t="s">
        <v>85</v>
      </c>
      <c r="C1857" s="184"/>
      <c r="D1857" s="185" t="str">
        <f t="shared" si="168"/>
        <v>****</v>
      </c>
      <c r="E1857" s="185">
        <f t="shared" si="169"/>
        <v>0</v>
      </c>
      <c r="F1857" s="185"/>
      <c r="G1857" s="185">
        <f t="shared" si="170"/>
        <v>0</v>
      </c>
      <c r="H1857" s="186">
        <f t="shared" si="171"/>
        <v>0</v>
      </c>
      <c r="I1857" s="197">
        <f>SUMIFS('SAGE IMPORT'!Y:Y,'SAGE IMPORT'!A:A,'SLAB-ROWS'!G1857,'SAGE IMPORT'!B:B,'SLAB-ROWS'!H1857,'SAGE IMPORT'!C:C,'SLAB-ROWS'!A1857)</f>
        <v>0</v>
      </c>
      <c r="J1857" s="198">
        <f>SUMIFS('SAGE IMPORT'!K:K,'SAGE IMPORT'!A:A,'SLAB-ROWS'!G1857,'SAGE IMPORT'!B:B,'SLAB-ROWS'!H1857,'SAGE IMPORT'!C:C,'SLAB-ROWS'!A1857)</f>
        <v>0</v>
      </c>
      <c r="K1857" s="199">
        <f>SUMIFS('SAGE IMPORT'!Q:Q,'SAGE IMPORT'!A:A,'SLAB-ROWS'!G1857,'SAGE IMPORT'!B:B,'SLAB-ROWS'!H1857,'SAGE IMPORT'!C:C,'SLAB-ROWS'!A1857)</f>
        <v>0</v>
      </c>
      <c r="L1857" s="199" t="s">
        <v>393</v>
      </c>
      <c r="M1857" s="205">
        <f>SUMIFS('SAGE IMPORT'!E:E,'SAGE IMPORT'!A:A,'SLAB-ROWS'!G1857,'SAGE IMPORT'!B:B,'SLAB-ROWS'!H1857,'SAGE IMPORT'!C:C,'SLAB-ROWS'!A1857)</f>
        <v>0</v>
      </c>
      <c r="N1857" s="199" t="s">
        <v>393</v>
      </c>
    </row>
    <row r="1858" spans="1:14" x14ac:dyDescent="0.2">
      <c r="A1858" s="183" t="s">
        <v>20</v>
      </c>
      <c r="B1858" s="184" t="s">
        <v>21</v>
      </c>
      <c r="C1858" s="184"/>
      <c r="D1858" s="185" t="str">
        <f t="shared" si="168"/>
        <v>****</v>
      </c>
      <c r="E1858" s="185">
        <f t="shared" si="169"/>
        <v>0</v>
      </c>
      <c r="F1858" s="185"/>
      <c r="G1858" s="185">
        <f t="shared" si="170"/>
        <v>0</v>
      </c>
      <c r="H1858" s="186">
        <f t="shared" si="171"/>
        <v>0</v>
      </c>
      <c r="I1858" s="197">
        <f>SUMIFS('SAGE IMPORT'!Y:Y,'SAGE IMPORT'!A:A,'SLAB-ROWS'!G1858,'SAGE IMPORT'!B:B,'SLAB-ROWS'!H1858,'SAGE IMPORT'!C:C,'SLAB-ROWS'!A1858)</f>
        <v>0</v>
      </c>
      <c r="J1858" s="198">
        <f>SUMIFS('SAGE IMPORT'!K:K,'SAGE IMPORT'!A:A,'SLAB-ROWS'!G1858,'SAGE IMPORT'!B:B,'SLAB-ROWS'!H1858,'SAGE IMPORT'!C:C,'SLAB-ROWS'!A1858)</f>
        <v>0</v>
      </c>
      <c r="K1858" s="199">
        <f>SUMIFS('SAGE IMPORT'!Q:Q,'SAGE IMPORT'!A:A,'SLAB-ROWS'!G1858,'SAGE IMPORT'!B:B,'SLAB-ROWS'!H1858,'SAGE IMPORT'!C:C,'SLAB-ROWS'!A1858)</f>
        <v>0</v>
      </c>
      <c r="L1858" s="199" t="s">
        <v>354</v>
      </c>
      <c r="M1858" s="205">
        <f>SUMIFS('SAGE IMPORT'!E:E,'SAGE IMPORT'!A:A,'SLAB-ROWS'!G1858,'SAGE IMPORT'!B:B,'SLAB-ROWS'!H1858,'SAGE IMPORT'!C:C,'SLAB-ROWS'!A1858)</f>
        <v>0</v>
      </c>
      <c r="N1858" s="199" t="s">
        <v>354</v>
      </c>
    </row>
    <row r="1859" spans="1:14" x14ac:dyDescent="0.2">
      <c r="A1859" s="183" t="s">
        <v>22</v>
      </c>
      <c r="B1859" s="184" t="s">
        <v>58</v>
      </c>
      <c r="C1859" s="184"/>
      <c r="D1859" s="185" t="str">
        <f t="shared" si="168"/>
        <v>****</v>
      </c>
      <c r="E1859" s="185">
        <f t="shared" si="169"/>
        <v>0</v>
      </c>
      <c r="F1859" s="185"/>
      <c r="G1859" s="185">
        <f t="shared" si="170"/>
        <v>0</v>
      </c>
      <c r="H1859" s="186">
        <f t="shared" si="171"/>
        <v>0</v>
      </c>
      <c r="I1859" s="197">
        <f>SUMIFS('SAGE IMPORT'!Y:Y,'SAGE IMPORT'!A:A,'SLAB-ROWS'!G1859,'SAGE IMPORT'!B:B,'SLAB-ROWS'!H1859,'SAGE IMPORT'!C:C,'SLAB-ROWS'!A1859)</f>
        <v>0</v>
      </c>
      <c r="J1859" s="198">
        <f>SUMIFS('SAGE IMPORT'!K:K,'SAGE IMPORT'!A:A,'SLAB-ROWS'!G1859,'SAGE IMPORT'!B:B,'SLAB-ROWS'!H1859,'SAGE IMPORT'!C:C,'SLAB-ROWS'!A1859)</f>
        <v>0</v>
      </c>
      <c r="K1859" s="199">
        <f>SUMIFS('SAGE IMPORT'!Q:Q,'SAGE IMPORT'!A:A,'SLAB-ROWS'!G1859,'SAGE IMPORT'!B:B,'SLAB-ROWS'!H1859,'SAGE IMPORT'!C:C,'SLAB-ROWS'!A1859)</f>
        <v>0</v>
      </c>
      <c r="L1859" s="199" t="s">
        <v>354</v>
      </c>
      <c r="M1859" s="205">
        <f>SUMIFS('SAGE IMPORT'!E:E,'SAGE IMPORT'!A:A,'SLAB-ROWS'!G1859,'SAGE IMPORT'!B:B,'SLAB-ROWS'!H1859,'SAGE IMPORT'!C:C,'SLAB-ROWS'!A1859)</f>
        <v>0</v>
      </c>
      <c r="N1859" s="199" t="s">
        <v>354</v>
      </c>
    </row>
    <row r="1860" spans="1:14" x14ac:dyDescent="0.2">
      <c r="A1860" s="183"/>
      <c r="B1860" s="184"/>
      <c r="C1860" s="184"/>
      <c r="D1860" s="185" t="str">
        <f t="shared" si="168"/>
        <v>****</v>
      </c>
      <c r="E1860" s="185">
        <f t="shared" si="169"/>
        <v>0</v>
      </c>
      <c r="F1860" s="185"/>
      <c r="G1860" s="185">
        <f t="shared" si="170"/>
        <v>0</v>
      </c>
      <c r="H1860" s="186">
        <f t="shared" si="171"/>
        <v>0</v>
      </c>
      <c r="I1860" s="197">
        <f>SUMIFS('SAGE IMPORT'!Y:Y,'SAGE IMPORT'!A:A,'SLAB-ROWS'!G1860,'SAGE IMPORT'!B:B,'SLAB-ROWS'!H1860,'SAGE IMPORT'!C:C,'SLAB-ROWS'!A1860)</f>
        <v>0</v>
      </c>
      <c r="J1860" s="198">
        <f>SUMIFS('SAGE IMPORT'!K:K,'SAGE IMPORT'!A:A,'SLAB-ROWS'!G1860,'SAGE IMPORT'!B:B,'SLAB-ROWS'!H1860,'SAGE IMPORT'!C:C,'SLAB-ROWS'!A1860)</f>
        <v>0</v>
      </c>
      <c r="K1860" s="199">
        <f>SUMIFS('SAGE IMPORT'!Q:Q,'SAGE IMPORT'!A:A,'SLAB-ROWS'!G1860,'SAGE IMPORT'!B:B,'SLAB-ROWS'!H1860,'SAGE IMPORT'!C:C,'SLAB-ROWS'!A1860)</f>
        <v>0</v>
      </c>
      <c r="L1860" s="199"/>
      <c r="M1860" s="205">
        <f>SUMIFS('SAGE IMPORT'!E:E,'SAGE IMPORT'!A:A,'SLAB-ROWS'!G1860,'SAGE IMPORT'!B:B,'SLAB-ROWS'!H1860,'SAGE IMPORT'!C:C,'SLAB-ROWS'!A1860)</f>
        <v>0</v>
      </c>
      <c r="N1860" s="199"/>
    </row>
    <row r="1861" spans="1:14" x14ac:dyDescent="0.2">
      <c r="A1861" s="183" t="s">
        <v>23</v>
      </c>
      <c r="B1861" s="184" t="s">
        <v>105</v>
      </c>
      <c r="C1861" s="184"/>
      <c r="D1861" s="185" t="str">
        <f t="shared" si="168"/>
        <v>****</v>
      </c>
      <c r="E1861" s="185">
        <f t="shared" si="169"/>
        <v>0</v>
      </c>
      <c r="F1861" s="185"/>
      <c r="G1861" s="185">
        <f t="shared" si="170"/>
        <v>0</v>
      </c>
      <c r="H1861" s="186">
        <f t="shared" si="171"/>
        <v>0</v>
      </c>
      <c r="I1861" s="197">
        <f>SUMIFS('SAGE IMPORT'!Y:Y,'SAGE IMPORT'!A:A,'SLAB-ROWS'!G1861,'SAGE IMPORT'!B:B,'SLAB-ROWS'!H1861,'SAGE IMPORT'!C:C,'SLAB-ROWS'!A1861)</f>
        <v>0</v>
      </c>
      <c r="J1861" s="198">
        <f>SUMIFS('SAGE IMPORT'!K:K,'SAGE IMPORT'!A:A,'SLAB-ROWS'!G1861,'SAGE IMPORT'!B:B,'SLAB-ROWS'!H1861,'SAGE IMPORT'!C:C,'SLAB-ROWS'!A1861)</f>
        <v>0</v>
      </c>
      <c r="K1861" s="199">
        <f>SUMIFS('SAGE IMPORT'!Q:Q,'SAGE IMPORT'!A:A,'SLAB-ROWS'!G1861,'SAGE IMPORT'!B:B,'SLAB-ROWS'!H1861,'SAGE IMPORT'!C:C,'SLAB-ROWS'!A1861)</f>
        <v>0</v>
      </c>
      <c r="L1861" s="199" t="s">
        <v>354</v>
      </c>
      <c r="M1861" s="205">
        <f>SUMIFS('SAGE IMPORT'!E:E,'SAGE IMPORT'!A:A,'SLAB-ROWS'!G1861,'SAGE IMPORT'!B:B,'SLAB-ROWS'!H1861,'SAGE IMPORT'!C:C,'SLAB-ROWS'!A1861)</f>
        <v>0</v>
      </c>
      <c r="N1861" s="199" t="s">
        <v>354</v>
      </c>
    </row>
    <row r="1862" spans="1:14" x14ac:dyDescent="0.2">
      <c r="A1862" s="183" t="s">
        <v>100</v>
      </c>
      <c r="B1862" s="184" t="s">
        <v>106</v>
      </c>
      <c r="C1862" s="184"/>
      <c r="D1862" s="185" t="str">
        <f t="shared" si="168"/>
        <v>****</v>
      </c>
      <c r="E1862" s="185">
        <f t="shared" si="169"/>
        <v>0</v>
      </c>
      <c r="F1862" s="185"/>
      <c r="G1862" s="185">
        <f t="shared" si="170"/>
        <v>0</v>
      </c>
      <c r="H1862" s="186">
        <f t="shared" si="171"/>
        <v>0</v>
      </c>
      <c r="I1862" s="197">
        <f>SUMIFS('SAGE IMPORT'!Y:Y,'SAGE IMPORT'!A:A,'SLAB-ROWS'!G1862,'SAGE IMPORT'!B:B,'SLAB-ROWS'!H1862,'SAGE IMPORT'!C:C,'SLAB-ROWS'!A1862)</f>
        <v>0</v>
      </c>
      <c r="J1862" s="198">
        <f>SUMIFS('SAGE IMPORT'!K:K,'SAGE IMPORT'!A:A,'SLAB-ROWS'!G1862,'SAGE IMPORT'!B:B,'SLAB-ROWS'!H1862,'SAGE IMPORT'!C:C,'SLAB-ROWS'!A1862)</f>
        <v>0</v>
      </c>
      <c r="K1862" s="199">
        <f>SUMIFS('SAGE IMPORT'!Q:Q,'SAGE IMPORT'!A:A,'SLAB-ROWS'!G1862,'SAGE IMPORT'!B:B,'SLAB-ROWS'!H1862,'SAGE IMPORT'!C:C,'SLAB-ROWS'!A1862)</f>
        <v>0</v>
      </c>
      <c r="L1862" s="199" t="s">
        <v>354</v>
      </c>
      <c r="M1862" s="205">
        <f>SUMIFS('SAGE IMPORT'!E:E,'SAGE IMPORT'!A:A,'SLAB-ROWS'!G1862,'SAGE IMPORT'!B:B,'SLAB-ROWS'!H1862,'SAGE IMPORT'!C:C,'SLAB-ROWS'!A1862)</f>
        <v>0</v>
      </c>
      <c r="N1862" s="199" t="s">
        <v>354</v>
      </c>
    </row>
    <row r="1863" spans="1:14" x14ac:dyDescent="0.2">
      <c r="A1863" s="183" t="s">
        <v>101</v>
      </c>
      <c r="B1863" s="184" t="s">
        <v>107</v>
      </c>
      <c r="C1863" s="184"/>
      <c r="D1863" s="185" t="str">
        <f t="shared" si="168"/>
        <v>****</v>
      </c>
      <c r="E1863" s="185">
        <f t="shared" si="169"/>
        <v>0</v>
      </c>
      <c r="F1863" s="185"/>
      <c r="G1863" s="185">
        <f t="shared" si="170"/>
        <v>0</v>
      </c>
      <c r="H1863" s="186">
        <f t="shared" si="171"/>
        <v>0</v>
      </c>
      <c r="I1863" s="197">
        <f>SUMIFS('SAGE IMPORT'!Y:Y,'SAGE IMPORT'!A:A,'SLAB-ROWS'!G1863,'SAGE IMPORT'!B:B,'SLAB-ROWS'!H1863,'SAGE IMPORT'!C:C,'SLAB-ROWS'!A1863)</f>
        <v>0</v>
      </c>
      <c r="J1863" s="198">
        <f>SUMIFS('SAGE IMPORT'!K:K,'SAGE IMPORT'!A:A,'SLAB-ROWS'!G1863,'SAGE IMPORT'!B:B,'SLAB-ROWS'!H1863,'SAGE IMPORT'!C:C,'SLAB-ROWS'!A1863)</f>
        <v>0</v>
      </c>
      <c r="K1863" s="199">
        <f>SUMIFS('SAGE IMPORT'!Q:Q,'SAGE IMPORT'!A:A,'SLAB-ROWS'!G1863,'SAGE IMPORT'!B:B,'SLAB-ROWS'!H1863,'SAGE IMPORT'!C:C,'SLAB-ROWS'!A1863)</f>
        <v>0</v>
      </c>
      <c r="L1863" s="199" t="s">
        <v>354</v>
      </c>
      <c r="M1863" s="205">
        <f>SUMIFS('SAGE IMPORT'!E:E,'SAGE IMPORT'!A:A,'SLAB-ROWS'!G1863,'SAGE IMPORT'!B:B,'SLAB-ROWS'!H1863,'SAGE IMPORT'!C:C,'SLAB-ROWS'!A1863)</f>
        <v>0</v>
      </c>
      <c r="N1863" s="199" t="s">
        <v>354</v>
      </c>
    </row>
    <row r="1864" spans="1:14" x14ac:dyDescent="0.2">
      <c r="A1864" s="183" t="s">
        <v>102</v>
      </c>
      <c r="B1864" s="184" t="s">
        <v>108</v>
      </c>
      <c r="C1864" s="184"/>
      <c r="D1864" s="185" t="str">
        <f t="shared" si="168"/>
        <v>****</v>
      </c>
      <c r="E1864" s="185">
        <f t="shared" si="169"/>
        <v>0</v>
      </c>
      <c r="F1864" s="185"/>
      <c r="G1864" s="185">
        <f t="shared" si="170"/>
        <v>0</v>
      </c>
      <c r="H1864" s="186">
        <f t="shared" si="171"/>
        <v>0</v>
      </c>
      <c r="I1864" s="197">
        <f>SUMIFS('SAGE IMPORT'!Y:Y,'SAGE IMPORT'!A:A,'SLAB-ROWS'!G1864,'SAGE IMPORT'!B:B,'SLAB-ROWS'!H1864,'SAGE IMPORT'!C:C,'SLAB-ROWS'!A1864)</f>
        <v>0</v>
      </c>
      <c r="J1864" s="198">
        <f>SUMIFS('SAGE IMPORT'!K:K,'SAGE IMPORT'!A:A,'SLAB-ROWS'!G1864,'SAGE IMPORT'!B:B,'SLAB-ROWS'!H1864,'SAGE IMPORT'!C:C,'SLAB-ROWS'!A1864)</f>
        <v>0</v>
      </c>
      <c r="K1864" s="199">
        <f>SUMIFS('SAGE IMPORT'!Q:Q,'SAGE IMPORT'!A:A,'SLAB-ROWS'!G1864,'SAGE IMPORT'!B:B,'SLAB-ROWS'!H1864,'SAGE IMPORT'!C:C,'SLAB-ROWS'!A1864)</f>
        <v>0</v>
      </c>
      <c r="L1864" s="199" t="s">
        <v>395</v>
      </c>
      <c r="M1864" s="205">
        <f>SUMIFS('SAGE IMPORT'!E:E,'SAGE IMPORT'!A:A,'SLAB-ROWS'!G1864,'SAGE IMPORT'!B:B,'SLAB-ROWS'!H1864,'SAGE IMPORT'!C:C,'SLAB-ROWS'!A1864)</f>
        <v>0</v>
      </c>
      <c r="N1864" s="199" t="s">
        <v>395</v>
      </c>
    </row>
    <row r="1865" spans="1:14" x14ac:dyDescent="0.2">
      <c r="A1865" s="183" t="s">
        <v>103</v>
      </c>
      <c r="B1865" s="184" t="s">
        <v>110</v>
      </c>
      <c r="C1865" s="184"/>
      <c r="D1865" s="185" t="str">
        <f t="shared" si="168"/>
        <v>****</v>
      </c>
      <c r="E1865" s="185">
        <f t="shared" si="169"/>
        <v>0</v>
      </c>
      <c r="F1865" s="185"/>
      <c r="G1865" s="185">
        <f t="shared" si="170"/>
        <v>0</v>
      </c>
      <c r="H1865" s="186">
        <f t="shared" si="171"/>
        <v>0</v>
      </c>
      <c r="I1865" s="197">
        <f>SUMIFS('SAGE IMPORT'!Y:Y,'SAGE IMPORT'!A:A,'SLAB-ROWS'!G1865,'SAGE IMPORT'!B:B,'SLAB-ROWS'!H1865,'SAGE IMPORT'!C:C,'SLAB-ROWS'!A1865)</f>
        <v>0</v>
      </c>
      <c r="J1865" s="198">
        <f>SUMIFS('SAGE IMPORT'!K:K,'SAGE IMPORT'!A:A,'SLAB-ROWS'!G1865,'SAGE IMPORT'!B:B,'SLAB-ROWS'!H1865,'SAGE IMPORT'!C:C,'SLAB-ROWS'!A1865)</f>
        <v>0</v>
      </c>
      <c r="K1865" s="199">
        <f>SUMIFS('SAGE IMPORT'!Q:Q,'SAGE IMPORT'!A:A,'SLAB-ROWS'!G1865,'SAGE IMPORT'!B:B,'SLAB-ROWS'!H1865,'SAGE IMPORT'!C:C,'SLAB-ROWS'!A1865)</f>
        <v>0</v>
      </c>
      <c r="L1865" s="199" t="s">
        <v>395</v>
      </c>
      <c r="M1865" s="205">
        <f>SUMIFS('SAGE IMPORT'!E:E,'SAGE IMPORT'!A:A,'SLAB-ROWS'!G1865,'SAGE IMPORT'!B:B,'SLAB-ROWS'!H1865,'SAGE IMPORT'!C:C,'SLAB-ROWS'!A1865)</f>
        <v>0</v>
      </c>
      <c r="N1865" s="199" t="s">
        <v>395</v>
      </c>
    </row>
    <row r="1866" spans="1:14" x14ac:dyDescent="0.2">
      <c r="A1866" s="183" t="s">
        <v>104</v>
      </c>
      <c r="B1866" s="184" t="s">
        <v>109</v>
      </c>
      <c r="C1866" s="184"/>
      <c r="D1866" s="185" t="str">
        <f t="shared" si="168"/>
        <v>****</v>
      </c>
      <c r="E1866" s="185">
        <f t="shared" si="169"/>
        <v>0</v>
      </c>
      <c r="F1866" s="185"/>
      <c r="G1866" s="185">
        <f t="shared" si="170"/>
        <v>0</v>
      </c>
      <c r="H1866" s="186">
        <f t="shared" si="171"/>
        <v>0</v>
      </c>
      <c r="I1866" s="197">
        <f>SUMIFS('SAGE IMPORT'!Y:Y,'SAGE IMPORT'!A:A,'SLAB-ROWS'!G1866,'SAGE IMPORT'!B:B,'SLAB-ROWS'!H1866,'SAGE IMPORT'!C:C,'SLAB-ROWS'!A1866)</f>
        <v>0</v>
      </c>
      <c r="J1866" s="198">
        <f>SUMIFS('SAGE IMPORT'!K:K,'SAGE IMPORT'!A:A,'SLAB-ROWS'!G1866,'SAGE IMPORT'!B:B,'SLAB-ROWS'!H1866,'SAGE IMPORT'!C:C,'SLAB-ROWS'!A1866)</f>
        <v>0</v>
      </c>
      <c r="K1866" s="199">
        <f>SUMIFS('SAGE IMPORT'!Q:Q,'SAGE IMPORT'!A:A,'SLAB-ROWS'!G1866,'SAGE IMPORT'!B:B,'SLAB-ROWS'!H1866,'SAGE IMPORT'!C:C,'SLAB-ROWS'!A1866)</f>
        <v>0</v>
      </c>
      <c r="L1866" s="199" t="s">
        <v>354</v>
      </c>
      <c r="M1866" s="205">
        <f>SUMIFS('SAGE IMPORT'!E:E,'SAGE IMPORT'!A:A,'SLAB-ROWS'!G1866,'SAGE IMPORT'!B:B,'SLAB-ROWS'!H1866,'SAGE IMPORT'!C:C,'SLAB-ROWS'!A1866)</f>
        <v>0</v>
      </c>
      <c r="N1866" s="199" t="s">
        <v>354</v>
      </c>
    </row>
    <row r="1867" spans="1:14" x14ac:dyDescent="0.2">
      <c r="A1867" s="183"/>
      <c r="B1867" s="184"/>
      <c r="C1867" s="184"/>
      <c r="D1867" s="185" t="str">
        <f t="shared" si="168"/>
        <v>****</v>
      </c>
      <c r="E1867" s="185">
        <f t="shared" si="169"/>
        <v>0</v>
      </c>
      <c r="F1867" s="185"/>
      <c r="G1867" s="185">
        <f t="shared" si="170"/>
        <v>0</v>
      </c>
      <c r="H1867" s="186">
        <f t="shared" si="171"/>
        <v>0</v>
      </c>
      <c r="I1867" s="197">
        <f>SUMIFS('SAGE IMPORT'!Y:Y,'SAGE IMPORT'!A:A,'SLAB-ROWS'!G1867,'SAGE IMPORT'!B:B,'SLAB-ROWS'!H1867,'SAGE IMPORT'!C:C,'SLAB-ROWS'!A1867)</f>
        <v>0</v>
      </c>
      <c r="J1867" s="198">
        <f>SUMIFS('SAGE IMPORT'!K:K,'SAGE IMPORT'!A:A,'SLAB-ROWS'!G1867,'SAGE IMPORT'!B:B,'SLAB-ROWS'!H1867,'SAGE IMPORT'!C:C,'SLAB-ROWS'!A1867)</f>
        <v>0</v>
      </c>
      <c r="K1867" s="199">
        <f>SUMIFS('SAGE IMPORT'!Q:Q,'SAGE IMPORT'!A:A,'SLAB-ROWS'!G1867,'SAGE IMPORT'!B:B,'SLAB-ROWS'!H1867,'SAGE IMPORT'!C:C,'SLAB-ROWS'!A1867)</f>
        <v>0</v>
      </c>
      <c r="L1867" s="199"/>
      <c r="M1867" s="205">
        <f>SUMIFS('SAGE IMPORT'!E:E,'SAGE IMPORT'!A:A,'SLAB-ROWS'!G1867,'SAGE IMPORT'!B:B,'SLAB-ROWS'!H1867,'SAGE IMPORT'!C:C,'SLAB-ROWS'!A1867)</f>
        <v>0</v>
      </c>
      <c r="N1867" s="199"/>
    </row>
    <row r="1868" spans="1:14" x14ac:dyDescent="0.2">
      <c r="A1868" s="183" t="s">
        <v>24</v>
      </c>
      <c r="B1868" s="184" t="s">
        <v>68</v>
      </c>
      <c r="C1868" s="184"/>
      <c r="D1868" s="185" t="str">
        <f t="shared" si="168"/>
        <v>****</v>
      </c>
      <c r="E1868" s="185">
        <f t="shared" si="169"/>
        <v>0</v>
      </c>
      <c r="F1868" s="185"/>
      <c r="G1868" s="185">
        <f t="shared" si="170"/>
        <v>0</v>
      </c>
      <c r="H1868" s="186">
        <f t="shared" si="171"/>
        <v>0</v>
      </c>
      <c r="I1868" s="197">
        <f>SUMIFS('SAGE IMPORT'!Y:Y,'SAGE IMPORT'!A:A,'SLAB-ROWS'!G1868,'SAGE IMPORT'!B:B,'SLAB-ROWS'!H1868,'SAGE IMPORT'!C:C,'SLAB-ROWS'!A1868)</f>
        <v>0</v>
      </c>
      <c r="J1868" s="198">
        <f>SUMIFS('SAGE IMPORT'!K:K,'SAGE IMPORT'!A:A,'SLAB-ROWS'!G1868,'SAGE IMPORT'!B:B,'SLAB-ROWS'!H1868,'SAGE IMPORT'!C:C,'SLAB-ROWS'!A1868)</f>
        <v>0</v>
      </c>
      <c r="K1868" s="199">
        <f>SUMIFS('SAGE IMPORT'!Q:Q,'SAGE IMPORT'!A:A,'SLAB-ROWS'!G1868,'SAGE IMPORT'!B:B,'SLAB-ROWS'!H1868,'SAGE IMPORT'!C:C,'SLAB-ROWS'!A1868)</f>
        <v>0</v>
      </c>
      <c r="L1868" s="199" t="s">
        <v>392</v>
      </c>
      <c r="M1868" s="205">
        <f>SUMIFS('SAGE IMPORT'!E:E,'SAGE IMPORT'!A:A,'SLAB-ROWS'!G1868,'SAGE IMPORT'!B:B,'SLAB-ROWS'!H1868,'SAGE IMPORT'!C:C,'SLAB-ROWS'!A1868)</f>
        <v>0</v>
      </c>
      <c r="N1868" s="199" t="s">
        <v>392</v>
      </c>
    </row>
    <row r="1869" spans="1:14" x14ac:dyDescent="0.2">
      <c r="A1869" s="183" t="s">
        <v>93</v>
      </c>
      <c r="B1869" s="184" t="s">
        <v>86</v>
      </c>
      <c r="C1869" s="184"/>
      <c r="D1869" s="185" t="str">
        <f t="shared" si="168"/>
        <v>****</v>
      </c>
      <c r="E1869" s="185">
        <f t="shared" si="169"/>
        <v>0</v>
      </c>
      <c r="F1869" s="185"/>
      <c r="G1869" s="185">
        <f t="shared" si="170"/>
        <v>0</v>
      </c>
      <c r="H1869" s="186">
        <f t="shared" si="171"/>
        <v>0</v>
      </c>
      <c r="I1869" s="197">
        <f>SUMIFS('SAGE IMPORT'!Y:Y,'SAGE IMPORT'!A:A,'SLAB-ROWS'!G1869,'SAGE IMPORT'!B:B,'SLAB-ROWS'!H1869,'SAGE IMPORT'!C:C,'SLAB-ROWS'!A1869)</f>
        <v>0</v>
      </c>
      <c r="J1869" s="198">
        <f>SUMIFS('SAGE IMPORT'!K:K,'SAGE IMPORT'!A:A,'SLAB-ROWS'!G1869,'SAGE IMPORT'!B:B,'SLAB-ROWS'!H1869,'SAGE IMPORT'!C:C,'SLAB-ROWS'!A1869)</f>
        <v>0</v>
      </c>
      <c r="K1869" s="199">
        <f>SUMIFS('SAGE IMPORT'!Q:Q,'SAGE IMPORT'!A:A,'SLAB-ROWS'!G1869,'SAGE IMPORT'!B:B,'SLAB-ROWS'!H1869,'SAGE IMPORT'!C:C,'SLAB-ROWS'!A1869)</f>
        <v>0</v>
      </c>
      <c r="L1869" s="199" t="s">
        <v>392</v>
      </c>
      <c r="M1869" s="205">
        <f>SUMIFS('SAGE IMPORT'!E:E,'SAGE IMPORT'!A:A,'SLAB-ROWS'!G1869,'SAGE IMPORT'!B:B,'SLAB-ROWS'!H1869,'SAGE IMPORT'!C:C,'SLAB-ROWS'!A1869)</f>
        <v>0</v>
      </c>
      <c r="N1869" s="199" t="s">
        <v>392</v>
      </c>
    </row>
    <row r="1870" spans="1:14" x14ac:dyDescent="0.2">
      <c r="A1870" s="183" t="s">
        <v>94</v>
      </c>
      <c r="B1870" s="184" t="s">
        <v>87</v>
      </c>
      <c r="C1870" s="184"/>
      <c r="D1870" s="185" t="str">
        <f t="shared" si="168"/>
        <v>****</v>
      </c>
      <c r="E1870" s="185">
        <f t="shared" si="169"/>
        <v>0</v>
      </c>
      <c r="F1870" s="185"/>
      <c r="G1870" s="185">
        <f t="shared" si="170"/>
        <v>0</v>
      </c>
      <c r="H1870" s="186">
        <f t="shared" si="171"/>
        <v>0</v>
      </c>
      <c r="I1870" s="197">
        <f>SUMIFS('SAGE IMPORT'!Y:Y,'SAGE IMPORT'!A:A,'SLAB-ROWS'!G1870,'SAGE IMPORT'!B:B,'SLAB-ROWS'!H1870,'SAGE IMPORT'!C:C,'SLAB-ROWS'!A1870)</f>
        <v>0</v>
      </c>
      <c r="J1870" s="198">
        <f>SUMIFS('SAGE IMPORT'!K:K,'SAGE IMPORT'!A:A,'SLAB-ROWS'!G1870,'SAGE IMPORT'!B:B,'SLAB-ROWS'!H1870,'SAGE IMPORT'!C:C,'SLAB-ROWS'!A1870)</f>
        <v>0</v>
      </c>
      <c r="K1870" s="199">
        <f>SUMIFS('SAGE IMPORT'!Q:Q,'SAGE IMPORT'!A:A,'SLAB-ROWS'!G1870,'SAGE IMPORT'!B:B,'SLAB-ROWS'!H1870,'SAGE IMPORT'!C:C,'SLAB-ROWS'!A1870)</f>
        <v>0</v>
      </c>
      <c r="L1870" s="199" t="s">
        <v>392</v>
      </c>
      <c r="M1870" s="205">
        <f>SUMIFS('SAGE IMPORT'!E:E,'SAGE IMPORT'!A:A,'SLAB-ROWS'!G1870,'SAGE IMPORT'!B:B,'SLAB-ROWS'!H1870,'SAGE IMPORT'!C:C,'SLAB-ROWS'!A1870)</f>
        <v>0</v>
      </c>
      <c r="N1870" s="199" t="s">
        <v>392</v>
      </c>
    </row>
    <row r="1871" spans="1:14" x14ac:dyDescent="0.2">
      <c r="A1871" s="183" t="s">
        <v>95</v>
      </c>
      <c r="B1871" s="184" t="s">
        <v>88</v>
      </c>
      <c r="C1871" s="184"/>
      <c r="D1871" s="185" t="str">
        <f t="shared" si="168"/>
        <v>****</v>
      </c>
      <c r="E1871" s="185">
        <f t="shared" si="169"/>
        <v>0</v>
      </c>
      <c r="F1871" s="185"/>
      <c r="G1871" s="185">
        <f t="shared" si="170"/>
        <v>0</v>
      </c>
      <c r="H1871" s="186">
        <f t="shared" si="171"/>
        <v>0</v>
      </c>
      <c r="I1871" s="197">
        <f>SUMIFS('SAGE IMPORT'!Y:Y,'SAGE IMPORT'!A:A,'SLAB-ROWS'!G1871,'SAGE IMPORT'!B:B,'SLAB-ROWS'!H1871,'SAGE IMPORT'!C:C,'SLAB-ROWS'!A1871)</f>
        <v>0</v>
      </c>
      <c r="J1871" s="198">
        <f>SUMIFS('SAGE IMPORT'!K:K,'SAGE IMPORT'!A:A,'SLAB-ROWS'!G1871,'SAGE IMPORT'!B:B,'SLAB-ROWS'!H1871,'SAGE IMPORT'!C:C,'SLAB-ROWS'!A1871)</f>
        <v>0</v>
      </c>
      <c r="K1871" s="199">
        <f>SUMIFS('SAGE IMPORT'!Q:Q,'SAGE IMPORT'!A:A,'SLAB-ROWS'!G1871,'SAGE IMPORT'!B:B,'SLAB-ROWS'!H1871,'SAGE IMPORT'!C:C,'SLAB-ROWS'!A1871)</f>
        <v>0</v>
      </c>
      <c r="L1871" s="199" t="s">
        <v>393</v>
      </c>
      <c r="M1871" s="205">
        <f>SUMIFS('SAGE IMPORT'!E:E,'SAGE IMPORT'!A:A,'SLAB-ROWS'!G1871,'SAGE IMPORT'!B:B,'SLAB-ROWS'!H1871,'SAGE IMPORT'!C:C,'SLAB-ROWS'!A1871)</f>
        <v>0</v>
      </c>
      <c r="N1871" s="199" t="s">
        <v>393</v>
      </c>
    </row>
    <row r="1872" spans="1:14" x14ac:dyDescent="0.2">
      <c r="A1872" s="183" t="s">
        <v>96</v>
      </c>
      <c r="B1872" s="184" t="s">
        <v>89</v>
      </c>
      <c r="C1872" s="184"/>
      <c r="D1872" s="185" t="str">
        <f t="shared" si="168"/>
        <v>****</v>
      </c>
      <c r="E1872" s="185">
        <f t="shared" si="169"/>
        <v>0</v>
      </c>
      <c r="F1872" s="185"/>
      <c r="G1872" s="185">
        <f t="shared" si="170"/>
        <v>0</v>
      </c>
      <c r="H1872" s="186">
        <f t="shared" si="171"/>
        <v>0</v>
      </c>
      <c r="I1872" s="197">
        <f>SUMIFS('SAGE IMPORT'!Y:Y,'SAGE IMPORT'!A:A,'SLAB-ROWS'!G1872,'SAGE IMPORT'!B:B,'SLAB-ROWS'!H1872,'SAGE IMPORT'!C:C,'SLAB-ROWS'!A1872)</f>
        <v>0</v>
      </c>
      <c r="J1872" s="198">
        <f>SUMIFS('SAGE IMPORT'!K:K,'SAGE IMPORT'!A:A,'SLAB-ROWS'!G1872,'SAGE IMPORT'!B:B,'SLAB-ROWS'!H1872,'SAGE IMPORT'!C:C,'SLAB-ROWS'!A1872)</f>
        <v>0</v>
      </c>
      <c r="K1872" s="199">
        <f>SUMIFS('SAGE IMPORT'!Q:Q,'SAGE IMPORT'!A:A,'SLAB-ROWS'!G1872,'SAGE IMPORT'!B:B,'SLAB-ROWS'!H1872,'SAGE IMPORT'!C:C,'SLAB-ROWS'!A1872)</f>
        <v>0</v>
      </c>
      <c r="L1872" s="199" t="s">
        <v>396</v>
      </c>
      <c r="M1872" s="205">
        <f>SUMIFS('SAGE IMPORT'!E:E,'SAGE IMPORT'!A:A,'SLAB-ROWS'!G1872,'SAGE IMPORT'!B:B,'SLAB-ROWS'!H1872,'SAGE IMPORT'!C:C,'SLAB-ROWS'!A1872)</f>
        <v>0</v>
      </c>
      <c r="N1872" s="199" t="s">
        <v>396</v>
      </c>
    </row>
    <row r="1873" spans="1:14" x14ac:dyDescent="0.2">
      <c r="A1873" s="183" t="s">
        <v>97</v>
      </c>
      <c r="B1873" s="184" t="s">
        <v>90</v>
      </c>
      <c r="C1873" s="184"/>
      <c r="D1873" s="185" t="str">
        <f t="shared" si="168"/>
        <v>****</v>
      </c>
      <c r="E1873" s="185">
        <f t="shared" si="169"/>
        <v>0</v>
      </c>
      <c r="F1873" s="185"/>
      <c r="G1873" s="185">
        <f t="shared" si="170"/>
        <v>0</v>
      </c>
      <c r="H1873" s="186">
        <f t="shared" si="171"/>
        <v>0</v>
      </c>
      <c r="I1873" s="197">
        <f>SUMIFS('SAGE IMPORT'!Y:Y,'SAGE IMPORT'!A:A,'SLAB-ROWS'!G1873,'SAGE IMPORT'!B:B,'SLAB-ROWS'!H1873,'SAGE IMPORT'!C:C,'SLAB-ROWS'!A1873)</f>
        <v>0</v>
      </c>
      <c r="J1873" s="198">
        <f>SUMIFS('SAGE IMPORT'!K:K,'SAGE IMPORT'!A:A,'SLAB-ROWS'!G1873,'SAGE IMPORT'!B:B,'SLAB-ROWS'!H1873,'SAGE IMPORT'!C:C,'SLAB-ROWS'!A1873)</f>
        <v>0</v>
      </c>
      <c r="K1873" s="199">
        <f>SUMIFS('SAGE IMPORT'!Q:Q,'SAGE IMPORT'!A:A,'SLAB-ROWS'!G1873,'SAGE IMPORT'!B:B,'SLAB-ROWS'!H1873,'SAGE IMPORT'!C:C,'SLAB-ROWS'!A1873)</f>
        <v>0</v>
      </c>
      <c r="L1873" s="199" t="s">
        <v>396</v>
      </c>
      <c r="M1873" s="205">
        <f>SUMIFS('SAGE IMPORT'!E:E,'SAGE IMPORT'!A:A,'SLAB-ROWS'!G1873,'SAGE IMPORT'!B:B,'SLAB-ROWS'!H1873,'SAGE IMPORT'!C:C,'SLAB-ROWS'!A1873)</f>
        <v>0</v>
      </c>
      <c r="N1873" s="199" t="s">
        <v>396</v>
      </c>
    </row>
    <row r="1874" spans="1:14" x14ac:dyDescent="0.2">
      <c r="A1874" s="183" t="s">
        <v>98</v>
      </c>
      <c r="B1874" s="184" t="s">
        <v>91</v>
      </c>
      <c r="C1874" s="184"/>
      <c r="D1874" s="185" t="str">
        <f t="shared" si="168"/>
        <v>****</v>
      </c>
      <c r="E1874" s="185">
        <f t="shared" si="169"/>
        <v>0</v>
      </c>
      <c r="F1874" s="185"/>
      <c r="G1874" s="185">
        <f t="shared" si="170"/>
        <v>0</v>
      </c>
      <c r="H1874" s="186">
        <f t="shared" si="171"/>
        <v>0</v>
      </c>
      <c r="I1874" s="197">
        <f>SUMIFS('SAGE IMPORT'!Y:Y,'SAGE IMPORT'!A:A,'SLAB-ROWS'!G1874,'SAGE IMPORT'!B:B,'SLAB-ROWS'!H1874,'SAGE IMPORT'!C:C,'SLAB-ROWS'!A1874)</f>
        <v>0</v>
      </c>
      <c r="J1874" s="198">
        <f>SUMIFS('SAGE IMPORT'!K:K,'SAGE IMPORT'!A:A,'SLAB-ROWS'!G1874,'SAGE IMPORT'!B:B,'SLAB-ROWS'!H1874,'SAGE IMPORT'!C:C,'SLAB-ROWS'!A1874)</f>
        <v>0</v>
      </c>
      <c r="K1874" s="199">
        <f>SUMIFS('SAGE IMPORT'!Q:Q,'SAGE IMPORT'!A:A,'SLAB-ROWS'!G1874,'SAGE IMPORT'!B:B,'SLAB-ROWS'!H1874,'SAGE IMPORT'!C:C,'SLAB-ROWS'!A1874)</f>
        <v>0</v>
      </c>
      <c r="L1874" s="199" t="s">
        <v>393</v>
      </c>
      <c r="M1874" s="205">
        <f>SUMIFS('SAGE IMPORT'!E:E,'SAGE IMPORT'!A:A,'SLAB-ROWS'!G1874,'SAGE IMPORT'!B:B,'SLAB-ROWS'!H1874,'SAGE IMPORT'!C:C,'SLAB-ROWS'!A1874)</f>
        <v>0</v>
      </c>
      <c r="N1874" s="199" t="s">
        <v>393</v>
      </c>
    </row>
    <row r="1875" spans="1:14" x14ac:dyDescent="0.2">
      <c r="A1875" s="183" t="s">
        <v>99</v>
      </c>
      <c r="B1875" s="184" t="s">
        <v>92</v>
      </c>
      <c r="C1875" s="184"/>
      <c r="D1875" s="185" t="str">
        <f t="shared" si="168"/>
        <v>****</v>
      </c>
      <c r="E1875" s="185">
        <f t="shared" si="169"/>
        <v>0</v>
      </c>
      <c r="F1875" s="185"/>
      <c r="G1875" s="185">
        <f t="shared" si="170"/>
        <v>0</v>
      </c>
      <c r="H1875" s="186">
        <f t="shared" si="171"/>
        <v>0</v>
      </c>
      <c r="I1875" s="197">
        <f>SUMIFS('SAGE IMPORT'!Y:Y,'SAGE IMPORT'!A:A,'SLAB-ROWS'!G1875,'SAGE IMPORT'!B:B,'SLAB-ROWS'!H1875,'SAGE IMPORT'!C:C,'SLAB-ROWS'!A1875)</f>
        <v>0</v>
      </c>
      <c r="J1875" s="198">
        <f>SUMIFS('SAGE IMPORT'!K:K,'SAGE IMPORT'!A:A,'SLAB-ROWS'!G1875,'SAGE IMPORT'!B:B,'SLAB-ROWS'!H1875,'SAGE IMPORT'!C:C,'SLAB-ROWS'!A1875)</f>
        <v>0</v>
      </c>
      <c r="K1875" s="199">
        <f>SUMIFS('SAGE IMPORT'!Q:Q,'SAGE IMPORT'!A:A,'SLAB-ROWS'!G1875,'SAGE IMPORT'!B:B,'SLAB-ROWS'!H1875,'SAGE IMPORT'!C:C,'SLAB-ROWS'!A1875)</f>
        <v>0</v>
      </c>
      <c r="L1875" s="199" t="s">
        <v>393</v>
      </c>
      <c r="M1875" s="205">
        <f>SUMIFS('SAGE IMPORT'!E:E,'SAGE IMPORT'!A:A,'SLAB-ROWS'!G1875,'SAGE IMPORT'!B:B,'SLAB-ROWS'!H1875,'SAGE IMPORT'!C:C,'SLAB-ROWS'!A1875)</f>
        <v>0</v>
      </c>
      <c r="N1875" s="199" t="s">
        <v>393</v>
      </c>
    </row>
    <row r="1876" spans="1:14" x14ac:dyDescent="0.2">
      <c r="A1876" s="183" t="s">
        <v>25</v>
      </c>
      <c r="B1876" s="184" t="s">
        <v>59</v>
      </c>
      <c r="C1876" s="184"/>
      <c r="D1876" s="185" t="str">
        <f t="shared" si="168"/>
        <v>****</v>
      </c>
      <c r="E1876" s="185">
        <f t="shared" si="169"/>
        <v>0</v>
      </c>
      <c r="F1876" s="185"/>
      <c r="G1876" s="185">
        <f t="shared" si="170"/>
        <v>0</v>
      </c>
      <c r="H1876" s="186">
        <f t="shared" si="171"/>
        <v>0</v>
      </c>
      <c r="I1876" s="197">
        <f>SUMIFS('SAGE IMPORT'!Y:Y,'SAGE IMPORT'!A:A,'SLAB-ROWS'!G1876,'SAGE IMPORT'!B:B,'SLAB-ROWS'!H1876,'SAGE IMPORT'!C:C,'SLAB-ROWS'!A1876)</f>
        <v>0</v>
      </c>
      <c r="J1876" s="198">
        <f>SUMIFS('SAGE IMPORT'!K:K,'SAGE IMPORT'!A:A,'SLAB-ROWS'!G1876,'SAGE IMPORT'!B:B,'SLAB-ROWS'!H1876,'SAGE IMPORT'!C:C,'SLAB-ROWS'!A1876)</f>
        <v>0</v>
      </c>
      <c r="K1876" s="199">
        <f>SUMIFS('SAGE IMPORT'!Q:Q,'SAGE IMPORT'!A:A,'SLAB-ROWS'!G1876,'SAGE IMPORT'!B:B,'SLAB-ROWS'!H1876,'SAGE IMPORT'!C:C,'SLAB-ROWS'!A1876)</f>
        <v>0</v>
      </c>
      <c r="L1876" s="199" t="s">
        <v>397</v>
      </c>
      <c r="M1876" s="205">
        <f>SUMIFS('SAGE IMPORT'!E:E,'SAGE IMPORT'!A:A,'SLAB-ROWS'!G1876,'SAGE IMPORT'!B:B,'SLAB-ROWS'!H1876,'SAGE IMPORT'!C:C,'SLAB-ROWS'!A1876)</f>
        <v>0</v>
      </c>
      <c r="N1876" s="199" t="s">
        <v>397</v>
      </c>
    </row>
    <row r="1877" spans="1:14" x14ac:dyDescent="0.2">
      <c r="A1877" s="183" t="s">
        <v>26</v>
      </c>
      <c r="B1877" s="184" t="s">
        <v>60</v>
      </c>
      <c r="C1877" s="184"/>
      <c r="D1877" s="185" t="str">
        <f t="shared" si="168"/>
        <v>****</v>
      </c>
      <c r="E1877" s="185">
        <f t="shared" si="169"/>
        <v>0</v>
      </c>
      <c r="F1877" s="185"/>
      <c r="G1877" s="185">
        <f t="shared" si="170"/>
        <v>0</v>
      </c>
      <c r="H1877" s="186">
        <f t="shared" si="171"/>
        <v>0</v>
      </c>
      <c r="I1877" s="197">
        <f>SUMIFS('SAGE IMPORT'!Y:Y,'SAGE IMPORT'!A:A,'SLAB-ROWS'!G1877,'SAGE IMPORT'!B:B,'SLAB-ROWS'!H1877,'SAGE IMPORT'!C:C,'SLAB-ROWS'!A1877)</f>
        <v>0</v>
      </c>
      <c r="J1877" s="198">
        <f>SUMIFS('SAGE IMPORT'!K:K,'SAGE IMPORT'!A:A,'SLAB-ROWS'!G1877,'SAGE IMPORT'!B:B,'SLAB-ROWS'!H1877,'SAGE IMPORT'!C:C,'SLAB-ROWS'!A1877)</f>
        <v>0</v>
      </c>
      <c r="K1877" s="199">
        <f>SUMIFS('SAGE IMPORT'!Q:Q,'SAGE IMPORT'!A:A,'SLAB-ROWS'!G1877,'SAGE IMPORT'!B:B,'SLAB-ROWS'!H1877,'SAGE IMPORT'!C:C,'SLAB-ROWS'!A1877)</f>
        <v>0</v>
      </c>
      <c r="L1877" s="199" t="s">
        <v>354</v>
      </c>
      <c r="M1877" s="205">
        <f>SUMIFS('SAGE IMPORT'!E:E,'SAGE IMPORT'!A:A,'SLAB-ROWS'!G1877,'SAGE IMPORT'!B:B,'SLAB-ROWS'!H1877,'SAGE IMPORT'!C:C,'SLAB-ROWS'!A1877)</f>
        <v>0</v>
      </c>
      <c r="N1877" s="199" t="s">
        <v>354</v>
      </c>
    </row>
    <row r="1878" spans="1:14" x14ac:dyDescent="0.2">
      <c r="A1878" s="183"/>
      <c r="B1878" s="184"/>
      <c r="C1878" s="184"/>
      <c r="D1878" s="185" t="str">
        <f t="shared" si="168"/>
        <v>****</v>
      </c>
      <c r="E1878" s="185">
        <f t="shared" si="169"/>
        <v>0</v>
      </c>
      <c r="F1878" s="185"/>
      <c r="G1878" s="185">
        <f t="shared" si="170"/>
        <v>0</v>
      </c>
      <c r="H1878" s="186">
        <f t="shared" si="171"/>
        <v>0</v>
      </c>
      <c r="I1878" s="197">
        <f>SUMIFS('SAGE IMPORT'!Y:Y,'SAGE IMPORT'!A:A,'SLAB-ROWS'!G1878,'SAGE IMPORT'!B:B,'SLAB-ROWS'!H1878,'SAGE IMPORT'!C:C,'SLAB-ROWS'!A1878)</f>
        <v>0</v>
      </c>
      <c r="J1878" s="198">
        <f>SUMIFS('SAGE IMPORT'!K:K,'SAGE IMPORT'!A:A,'SLAB-ROWS'!G1878,'SAGE IMPORT'!B:B,'SLAB-ROWS'!H1878,'SAGE IMPORT'!C:C,'SLAB-ROWS'!A1878)</f>
        <v>0</v>
      </c>
      <c r="K1878" s="199">
        <f>SUMIFS('SAGE IMPORT'!Q:Q,'SAGE IMPORT'!A:A,'SLAB-ROWS'!G1878,'SAGE IMPORT'!B:B,'SLAB-ROWS'!H1878,'SAGE IMPORT'!C:C,'SLAB-ROWS'!A1878)</f>
        <v>0</v>
      </c>
      <c r="L1878" s="199"/>
      <c r="M1878" s="205">
        <f>SUMIFS('SAGE IMPORT'!E:E,'SAGE IMPORT'!A:A,'SLAB-ROWS'!G1878,'SAGE IMPORT'!B:B,'SLAB-ROWS'!H1878,'SAGE IMPORT'!C:C,'SLAB-ROWS'!A1878)</f>
        <v>0</v>
      </c>
      <c r="N1878" s="199"/>
    </row>
    <row r="1879" spans="1:14" x14ac:dyDescent="0.2">
      <c r="A1879" s="183" t="s">
        <v>27</v>
      </c>
      <c r="B1879" s="184" t="s">
        <v>28</v>
      </c>
      <c r="C1879" s="184"/>
      <c r="D1879" s="185" t="str">
        <f t="shared" si="168"/>
        <v>****</v>
      </c>
      <c r="E1879" s="185">
        <f t="shared" si="169"/>
        <v>0</v>
      </c>
      <c r="F1879" s="185"/>
      <c r="G1879" s="185">
        <f t="shared" si="170"/>
        <v>0</v>
      </c>
      <c r="H1879" s="186">
        <f t="shared" si="171"/>
        <v>0</v>
      </c>
      <c r="I1879" s="197">
        <f>SUMIFS('SAGE IMPORT'!Y:Y,'SAGE IMPORT'!A:A,'SLAB-ROWS'!G1879,'SAGE IMPORT'!B:B,'SLAB-ROWS'!H1879,'SAGE IMPORT'!C:C,'SLAB-ROWS'!A1879)</f>
        <v>0</v>
      </c>
      <c r="J1879" s="198">
        <f>SUMIFS('SAGE IMPORT'!K:K,'SAGE IMPORT'!A:A,'SLAB-ROWS'!G1879,'SAGE IMPORT'!B:B,'SLAB-ROWS'!H1879,'SAGE IMPORT'!C:C,'SLAB-ROWS'!A1879)</f>
        <v>0</v>
      </c>
      <c r="K1879" s="199">
        <f>SUMIFS('SAGE IMPORT'!Q:Q,'SAGE IMPORT'!A:A,'SLAB-ROWS'!G1879,'SAGE IMPORT'!B:B,'SLAB-ROWS'!H1879,'SAGE IMPORT'!C:C,'SLAB-ROWS'!A1879)</f>
        <v>0</v>
      </c>
      <c r="L1879" s="199" t="s">
        <v>391</v>
      </c>
      <c r="M1879" s="205">
        <f>SUMIFS('SAGE IMPORT'!E:E,'SAGE IMPORT'!A:A,'SLAB-ROWS'!G1879,'SAGE IMPORT'!B:B,'SLAB-ROWS'!H1879,'SAGE IMPORT'!C:C,'SLAB-ROWS'!A1879)</f>
        <v>0</v>
      </c>
      <c r="N1879" s="199" t="s">
        <v>391</v>
      </c>
    </row>
    <row r="1880" spans="1:14" x14ac:dyDescent="0.2">
      <c r="A1880" s="183" t="s">
        <v>111</v>
      </c>
      <c r="B1880" s="184" t="s">
        <v>112</v>
      </c>
      <c r="C1880" s="184"/>
      <c r="D1880" s="185" t="str">
        <f t="shared" si="168"/>
        <v>****</v>
      </c>
      <c r="E1880" s="185">
        <f t="shared" si="169"/>
        <v>0</v>
      </c>
      <c r="F1880" s="185"/>
      <c r="G1880" s="185">
        <f t="shared" si="170"/>
        <v>0</v>
      </c>
      <c r="H1880" s="186">
        <f t="shared" si="171"/>
        <v>0</v>
      </c>
      <c r="I1880" s="197">
        <f>SUMIFS('SAGE IMPORT'!Y:Y,'SAGE IMPORT'!A:A,'SLAB-ROWS'!G1880,'SAGE IMPORT'!B:B,'SLAB-ROWS'!H1880,'SAGE IMPORT'!C:C,'SLAB-ROWS'!A1880)</f>
        <v>0</v>
      </c>
      <c r="J1880" s="198">
        <f>SUMIFS('SAGE IMPORT'!K:K,'SAGE IMPORT'!A:A,'SLAB-ROWS'!G1880,'SAGE IMPORT'!B:B,'SLAB-ROWS'!H1880,'SAGE IMPORT'!C:C,'SLAB-ROWS'!A1880)</f>
        <v>0</v>
      </c>
      <c r="K1880" s="199">
        <f>SUMIFS('SAGE IMPORT'!Q:Q,'SAGE IMPORT'!A:A,'SLAB-ROWS'!G1880,'SAGE IMPORT'!B:B,'SLAB-ROWS'!H1880,'SAGE IMPORT'!C:C,'SLAB-ROWS'!A1880)</f>
        <v>0</v>
      </c>
      <c r="L1880" s="199" t="s">
        <v>393</v>
      </c>
      <c r="M1880" s="205">
        <f>SUMIFS('SAGE IMPORT'!E:E,'SAGE IMPORT'!A:A,'SLAB-ROWS'!G1880,'SAGE IMPORT'!B:B,'SLAB-ROWS'!H1880,'SAGE IMPORT'!C:C,'SLAB-ROWS'!A1880)</f>
        <v>0</v>
      </c>
      <c r="N1880" s="199" t="s">
        <v>393</v>
      </c>
    </row>
    <row r="1881" spans="1:14" x14ac:dyDescent="0.2">
      <c r="A1881" s="183" t="s">
        <v>29</v>
      </c>
      <c r="B1881" s="184" t="s">
        <v>30</v>
      </c>
      <c r="C1881" s="184"/>
      <c r="D1881" s="185" t="str">
        <f t="shared" si="168"/>
        <v>****</v>
      </c>
      <c r="E1881" s="185">
        <f t="shared" si="169"/>
        <v>0</v>
      </c>
      <c r="F1881" s="185"/>
      <c r="G1881" s="185">
        <f t="shared" si="170"/>
        <v>0</v>
      </c>
      <c r="H1881" s="186">
        <f t="shared" si="171"/>
        <v>0</v>
      </c>
      <c r="I1881" s="197">
        <f>SUMIFS('SAGE IMPORT'!Y:Y,'SAGE IMPORT'!A:A,'SLAB-ROWS'!G1881,'SAGE IMPORT'!B:B,'SLAB-ROWS'!H1881,'SAGE IMPORT'!C:C,'SLAB-ROWS'!A1881)</f>
        <v>0</v>
      </c>
      <c r="J1881" s="198">
        <f>SUMIFS('SAGE IMPORT'!K:K,'SAGE IMPORT'!A:A,'SLAB-ROWS'!G1881,'SAGE IMPORT'!B:B,'SLAB-ROWS'!H1881,'SAGE IMPORT'!C:C,'SLAB-ROWS'!A1881)</f>
        <v>0</v>
      </c>
      <c r="K1881" s="199">
        <f>SUMIFS('SAGE IMPORT'!Q:Q,'SAGE IMPORT'!A:A,'SLAB-ROWS'!G1881,'SAGE IMPORT'!B:B,'SLAB-ROWS'!H1881,'SAGE IMPORT'!C:C,'SLAB-ROWS'!A1881)</f>
        <v>0</v>
      </c>
      <c r="L1881" s="199" t="s">
        <v>391</v>
      </c>
      <c r="M1881" s="205">
        <f>SUMIFS('SAGE IMPORT'!E:E,'SAGE IMPORT'!A:A,'SLAB-ROWS'!G1881,'SAGE IMPORT'!B:B,'SLAB-ROWS'!H1881,'SAGE IMPORT'!C:C,'SLAB-ROWS'!A1881)</f>
        <v>0</v>
      </c>
      <c r="N1881" s="199" t="s">
        <v>391</v>
      </c>
    </row>
    <row r="1882" spans="1:14" x14ac:dyDescent="0.2">
      <c r="A1882" s="183" t="s">
        <v>31</v>
      </c>
      <c r="B1882" s="184" t="s">
        <v>61</v>
      </c>
      <c r="C1882" s="184"/>
      <c r="D1882" s="185" t="str">
        <f t="shared" si="168"/>
        <v>****</v>
      </c>
      <c r="E1882" s="185">
        <f t="shared" si="169"/>
        <v>0</v>
      </c>
      <c r="F1882" s="185"/>
      <c r="G1882" s="185">
        <f t="shared" si="170"/>
        <v>0</v>
      </c>
      <c r="H1882" s="186">
        <f t="shared" si="171"/>
        <v>0</v>
      </c>
      <c r="I1882" s="197">
        <f>SUMIFS('SAGE IMPORT'!Y:Y,'SAGE IMPORT'!A:A,'SLAB-ROWS'!G1882,'SAGE IMPORT'!B:B,'SLAB-ROWS'!H1882,'SAGE IMPORT'!C:C,'SLAB-ROWS'!A1882)</f>
        <v>0</v>
      </c>
      <c r="J1882" s="198">
        <f>SUMIFS('SAGE IMPORT'!K:K,'SAGE IMPORT'!A:A,'SLAB-ROWS'!G1882,'SAGE IMPORT'!B:B,'SLAB-ROWS'!H1882,'SAGE IMPORT'!C:C,'SLAB-ROWS'!A1882)</f>
        <v>0</v>
      </c>
      <c r="K1882" s="199">
        <f>SUMIFS('SAGE IMPORT'!Q:Q,'SAGE IMPORT'!A:A,'SLAB-ROWS'!G1882,'SAGE IMPORT'!B:B,'SLAB-ROWS'!H1882,'SAGE IMPORT'!C:C,'SLAB-ROWS'!A1882)</f>
        <v>0</v>
      </c>
      <c r="L1882" s="199" t="s">
        <v>354</v>
      </c>
      <c r="M1882" s="205">
        <f>SUMIFS('SAGE IMPORT'!E:E,'SAGE IMPORT'!A:A,'SLAB-ROWS'!G1882,'SAGE IMPORT'!B:B,'SLAB-ROWS'!H1882,'SAGE IMPORT'!C:C,'SLAB-ROWS'!A1882)</f>
        <v>0</v>
      </c>
      <c r="N1882" s="199" t="s">
        <v>354</v>
      </c>
    </row>
    <row r="1883" spans="1:14" x14ac:dyDescent="0.2">
      <c r="A1883" s="183" t="s">
        <v>34</v>
      </c>
      <c r="B1883" s="184" t="s">
        <v>35</v>
      </c>
      <c r="C1883" s="184"/>
      <c r="D1883" s="185" t="str">
        <f t="shared" si="168"/>
        <v>****</v>
      </c>
      <c r="E1883" s="185">
        <f t="shared" si="169"/>
        <v>0</v>
      </c>
      <c r="F1883" s="185"/>
      <c r="G1883" s="185">
        <f t="shared" si="170"/>
        <v>0</v>
      </c>
      <c r="H1883" s="186">
        <f t="shared" si="171"/>
        <v>0</v>
      </c>
      <c r="I1883" s="197">
        <f>SUMIFS('SAGE IMPORT'!Y:Y,'SAGE IMPORT'!A:A,'SLAB-ROWS'!G1883,'SAGE IMPORT'!B:B,'SLAB-ROWS'!H1883,'SAGE IMPORT'!C:C,'SLAB-ROWS'!A1883)</f>
        <v>0</v>
      </c>
      <c r="J1883" s="198">
        <f>SUMIFS('SAGE IMPORT'!K:K,'SAGE IMPORT'!A:A,'SLAB-ROWS'!G1883,'SAGE IMPORT'!B:B,'SLAB-ROWS'!H1883,'SAGE IMPORT'!C:C,'SLAB-ROWS'!A1883)</f>
        <v>0</v>
      </c>
      <c r="K1883" s="199">
        <f>SUMIFS('SAGE IMPORT'!Q:Q,'SAGE IMPORT'!A:A,'SLAB-ROWS'!G1883,'SAGE IMPORT'!B:B,'SLAB-ROWS'!H1883,'SAGE IMPORT'!C:C,'SLAB-ROWS'!A1883)</f>
        <v>0</v>
      </c>
      <c r="L1883" s="199" t="s">
        <v>354</v>
      </c>
      <c r="M1883" s="205">
        <f>SUMIFS('SAGE IMPORT'!E:E,'SAGE IMPORT'!A:A,'SLAB-ROWS'!G1883,'SAGE IMPORT'!B:B,'SLAB-ROWS'!H1883,'SAGE IMPORT'!C:C,'SLAB-ROWS'!A1883)</f>
        <v>0</v>
      </c>
      <c r="N1883" s="199" t="s">
        <v>354</v>
      </c>
    </row>
    <row r="1884" spans="1:14" x14ac:dyDescent="0.2">
      <c r="A1884" s="183" t="s">
        <v>36</v>
      </c>
      <c r="B1884" s="184" t="s">
        <v>113</v>
      </c>
      <c r="C1884" s="184"/>
      <c r="D1884" s="185" t="str">
        <f t="shared" si="168"/>
        <v>****</v>
      </c>
      <c r="E1884" s="185">
        <f t="shared" si="169"/>
        <v>0</v>
      </c>
      <c r="F1884" s="185"/>
      <c r="G1884" s="185">
        <f t="shared" si="170"/>
        <v>0</v>
      </c>
      <c r="H1884" s="186">
        <f t="shared" si="171"/>
        <v>0</v>
      </c>
      <c r="I1884" s="197">
        <f>SUMIFS('SAGE IMPORT'!Y:Y,'SAGE IMPORT'!A:A,'SLAB-ROWS'!G1884,'SAGE IMPORT'!B:B,'SLAB-ROWS'!H1884,'SAGE IMPORT'!C:C,'SLAB-ROWS'!A1884)</f>
        <v>0</v>
      </c>
      <c r="J1884" s="198">
        <f>SUMIFS('SAGE IMPORT'!K:K,'SAGE IMPORT'!A:A,'SLAB-ROWS'!G1884,'SAGE IMPORT'!B:B,'SLAB-ROWS'!H1884,'SAGE IMPORT'!C:C,'SLAB-ROWS'!A1884)</f>
        <v>0</v>
      </c>
      <c r="K1884" s="199">
        <f>SUMIFS('SAGE IMPORT'!Q:Q,'SAGE IMPORT'!A:A,'SLAB-ROWS'!G1884,'SAGE IMPORT'!B:B,'SLAB-ROWS'!H1884,'SAGE IMPORT'!C:C,'SLAB-ROWS'!A1884)</f>
        <v>0</v>
      </c>
      <c r="L1884" s="199" t="s">
        <v>393</v>
      </c>
      <c r="M1884" s="205">
        <f>SUMIFS('SAGE IMPORT'!E:E,'SAGE IMPORT'!A:A,'SLAB-ROWS'!G1884,'SAGE IMPORT'!B:B,'SLAB-ROWS'!H1884,'SAGE IMPORT'!C:C,'SLAB-ROWS'!A1884)</f>
        <v>0</v>
      </c>
      <c r="N1884" s="199" t="s">
        <v>393</v>
      </c>
    </row>
    <row r="1885" spans="1:14" x14ac:dyDescent="0.2">
      <c r="A1885" s="183" t="s">
        <v>57</v>
      </c>
      <c r="B1885" s="184" t="s">
        <v>71</v>
      </c>
      <c r="C1885" s="184"/>
      <c r="D1885" s="185" t="str">
        <f t="shared" si="168"/>
        <v>****</v>
      </c>
      <c r="E1885" s="185">
        <f t="shared" si="169"/>
        <v>0</v>
      </c>
      <c r="F1885" s="185"/>
      <c r="G1885" s="185">
        <f t="shared" si="170"/>
        <v>0</v>
      </c>
      <c r="H1885" s="186">
        <f t="shared" si="171"/>
        <v>0</v>
      </c>
      <c r="I1885" s="197">
        <f>SUMIFS('SAGE IMPORT'!Y:Y,'SAGE IMPORT'!A:A,'SLAB-ROWS'!G1885,'SAGE IMPORT'!B:B,'SLAB-ROWS'!H1885,'SAGE IMPORT'!C:C,'SLAB-ROWS'!A1885)</f>
        <v>0</v>
      </c>
      <c r="J1885" s="198">
        <f>SUMIFS('SAGE IMPORT'!K:K,'SAGE IMPORT'!A:A,'SLAB-ROWS'!G1885,'SAGE IMPORT'!B:B,'SLAB-ROWS'!H1885,'SAGE IMPORT'!C:C,'SLAB-ROWS'!A1885)</f>
        <v>0</v>
      </c>
      <c r="K1885" s="199">
        <f>SUMIFS('SAGE IMPORT'!Q:Q,'SAGE IMPORT'!A:A,'SLAB-ROWS'!G1885,'SAGE IMPORT'!B:B,'SLAB-ROWS'!H1885,'SAGE IMPORT'!C:C,'SLAB-ROWS'!A1885)</f>
        <v>0</v>
      </c>
      <c r="L1885" s="199" t="s">
        <v>397</v>
      </c>
      <c r="M1885" s="205">
        <f>SUMIFS('SAGE IMPORT'!E:E,'SAGE IMPORT'!A:A,'SLAB-ROWS'!G1885,'SAGE IMPORT'!B:B,'SLAB-ROWS'!H1885,'SAGE IMPORT'!C:C,'SLAB-ROWS'!A1885)</f>
        <v>0</v>
      </c>
      <c r="N1885" s="199" t="s">
        <v>397</v>
      </c>
    </row>
    <row r="1886" spans="1:14" x14ac:dyDescent="0.2">
      <c r="A1886" s="183" t="s">
        <v>32</v>
      </c>
      <c r="B1886" s="184" t="s">
        <v>62</v>
      </c>
      <c r="C1886" s="184"/>
      <c r="D1886" s="185" t="str">
        <f t="shared" si="168"/>
        <v>****</v>
      </c>
      <c r="E1886" s="185">
        <f t="shared" si="169"/>
        <v>0</v>
      </c>
      <c r="F1886" s="185"/>
      <c r="G1886" s="185">
        <f t="shared" si="170"/>
        <v>0</v>
      </c>
      <c r="H1886" s="186">
        <f t="shared" si="171"/>
        <v>0</v>
      </c>
      <c r="I1886" s="197">
        <f>SUMIFS('SAGE IMPORT'!Y:Y,'SAGE IMPORT'!A:A,'SLAB-ROWS'!G1886,'SAGE IMPORT'!B:B,'SLAB-ROWS'!H1886,'SAGE IMPORT'!C:C,'SLAB-ROWS'!A1886)</f>
        <v>0</v>
      </c>
      <c r="J1886" s="198">
        <f>SUMIFS('SAGE IMPORT'!K:K,'SAGE IMPORT'!A:A,'SLAB-ROWS'!G1886,'SAGE IMPORT'!B:B,'SLAB-ROWS'!H1886,'SAGE IMPORT'!C:C,'SLAB-ROWS'!A1886)</f>
        <v>0</v>
      </c>
      <c r="K1886" s="199">
        <f>SUMIFS('SAGE IMPORT'!Q:Q,'SAGE IMPORT'!A:A,'SLAB-ROWS'!G1886,'SAGE IMPORT'!B:B,'SLAB-ROWS'!H1886,'SAGE IMPORT'!C:C,'SLAB-ROWS'!A1886)</f>
        <v>0</v>
      </c>
      <c r="L1886" s="199" t="s">
        <v>397</v>
      </c>
      <c r="M1886" s="205">
        <f>SUMIFS('SAGE IMPORT'!E:E,'SAGE IMPORT'!A:A,'SLAB-ROWS'!G1886,'SAGE IMPORT'!B:B,'SLAB-ROWS'!H1886,'SAGE IMPORT'!C:C,'SLAB-ROWS'!A1886)</f>
        <v>0</v>
      </c>
      <c r="N1886" s="199" t="s">
        <v>397</v>
      </c>
    </row>
    <row r="1887" spans="1:14" x14ac:dyDescent="0.2">
      <c r="A1887" s="183" t="s">
        <v>33</v>
      </c>
      <c r="B1887" s="184" t="s">
        <v>63</v>
      </c>
      <c r="C1887" s="184"/>
      <c r="D1887" s="185" t="str">
        <f t="shared" si="168"/>
        <v>****</v>
      </c>
      <c r="E1887" s="185">
        <f t="shared" si="169"/>
        <v>0</v>
      </c>
      <c r="F1887" s="185"/>
      <c r="G1887" s="185">
        <f t="shared" si="170"/>
        <v>0</v>
      </c>
      <c r="H1887" s="186">
        <f t="shared" si="171"/>
        <v>0</v>
      </c>
      <c r="I1887" s="197">
        <f>SUMIFS('SAGE IMPORT'!Y:Y,'SAGE IMPORT'!A:A,'SLAB-ROWS'!G1887,'SAGE IMPORT'!B:B,'SLAB-ROWS'!H1887,'SAGE IMPORT'!C:C,'SLAB-ROWS'!A1887)</f>
        <v>0</v>
      </c>
      <c r="J1887" s="198">
        <f>SUMIFS('SAGE IMPORT'!K:K,'SAGE IMPORT'!A:A,'SLAB-ROWS'!G1887,'SAGE IMPORT'!B:B,'SLAB-ROWS'!H1887,'SAGE IMPORT'!C:C,'SLAB-ROWS'!A1887)</f>
        <v>0</v>
      </c>
      <c r="K1887" s="199">
        <f>SUMIFS('SAGE IMPORT'!Q:Q,'SAGE IMPORT'!A:A,'SLAB-ROWS'!G1887,'SAGE IMPORT'!B:B,'SLAB-ROWS'!H1887,'SAGE IMPORT'!C:C,'SLAB-ROWS'!A1887)</f>
        <v>0</v>
      </c>
      <c r="L1887" s="199" t="s">
        <v>397</v>
      </c>
      <c r="M1887" s="205">
        <f>SUMIFS('SAGE IMPORT'!E:E,'SAGE IMPORT'!A:A,'SLAB-ROWS'!G1887,'SAGE IMPORT'!B:B,'SLAB-ROWS'!H1887,'SAGE IMPORT'!C:C,'SLAB-ROWS'!A1887)</f>
        <v>0</v>
      </c>
      <c r="N1887" s="199" t="s">
        <v>397</v>
      </c>
    </row>
    <row r="1888" spans="1:14" x14ac:dyDescent="0.2">
      <c r="A1888" s="183" t="s">
        <v>73</v>
      </c>
      <c r="B1888" s="184" t="s">
        <v>72</v>
      </c>
      <c r="C1888" s="184"/>
      <c r="D1888" s="185" t="str">
        <f t="shared" si="168"/>
        <v>****</v>
      </c>
      <c r="E1888" s="185">
        <f t="shared" si="169"/>
        <v>0</v>
      </c>
      <c r="F1888" s="185"/>
      <c r="G1888" s="185">
        <f t="shared" si="170"/>
        <v>0</v>
      </c>
      <c r="H1888" s="186">
        <f t="shared" si="171"/>
        <v>0</v>
      </c>
      <c r="I1888" s="197">
        <f>SUMIFS('SAGE IMPORT'!Y:Y,'SAGE IMPORT'!A:A,'SLAB-ROWS'!G1888,'SAGE IMPORT'!B:B,'SLAB-ROWS'!H1888,'SAGE IMPORT'!C:C,'SLAB-ROWS'!A1888)</f>
        <v>0</v>
      </c>
      <c r="J1888" s="198">
        <f>SUMIFS('SAGE IMPORT'!K:K,'SAGE IMPORT'!A:A,'SLAB-ROWS'!G1888,'SAGE IMPORT'!B:B,'SLAB-ROWS'!H1888,'SAGE IMPORT'!C:C,'SLAB-ROWS'!A1888)</f>
        <v>0</v>
      </c>
      <c r="K1888" s="199">
        <f>SUMIFS('SAGE IMPORT'!Q:Q,'SAGE IMPORT'!A:A,'SLAB-ROWS'!G1888,'SAGE IMPORT'!B:B,'SLAB-ROWS'!H1888,'SAGE IMPORT'!C:C,'SLAB-ROWS'!A1888)</f>
        <v>0</v>
      </c>
      <c r="L1888" s="199" t="s">
        <v>397</v>
      </c>
      <c r="M1888" s="205">
        <f>SUMIFS('SAGE IMPORT'!E:E,'SAGE IMPORT'!A:A,'SLAB-ROWS'!G1888,'SAGE IMPORT'!B:B,'SLAB-ROWS'!H1888,'SAGE IMPORT'!C:C,'SLAB-ROWS'!A1888)</f>
        <v>0</v>
      </c>
      <c r="N1888" s="199" t="s">
        <v>397</v>
      </c>
    </row>
    <row r="1889" spans="1:14" x14ac:dyDescent="0.2">
      <c r="A1889" s="183" t="s">
        <v>114</v>
      </c>
      <c r="B1889" s="184" t="s">
        <v>115</v>
      </c>
      <c r="C1889" s="184"/>
      <c r="D1889" s="185" t="str">
        <f t="shared" si="168"/>
        <v>****</v>
      </c>
      <c r="E1889" s="185">
        <f t="shared" si="169"/>
        <v>0</v>
      </c>
      <c r="F1889" s="185"/>
      <c r="G1889" s="185">
        <f t="shared" si="170"/>
        <v>0</v>
      </c>
      <c r="H1889" s="186">
        <f t="shared" si="171"/>
        <v>0</v>
      </c>
      <c r="I1889" s="197">
        <f>SUMIFS('SAGE IMPORT'!Y:Y,'SAGE IMPORT'!A:A,'SLAB-ROWS'!G1889,'SAGE IMPORT'!B:B,'SLAB-ROWS'!H1889,'SAGE IMPORT'!C:C,'SLAB-ROWS'!A1889)</f>
        <v>0</v>
      </c>
      <c r="J1889" s="198">
        <f>SUMIFS('SAGE IMPORT'!K:K,'SAGE IMPORT'!A:A,'SLAB-ROWS'!G1889,'SAGE IMPORT'!B:B,'SLAB-ROWS'!H1889,'SAGE IMPORT'!C:C,'SLAB-ROWS'!A1889)</f>
        <v>0</v>
      </c>
      <c r="K1889" s="199">
        <f>SUMIFS('SAGE IMPORT'!Q:Q,'SAGE IMPORT'!A:A,'SLAB-ROWS'!G1889,'SAGE IMPORT'!B:B,'SLAB-ROWS'!H1889,'SAGE IMPORT'!C:C,'SLAB-ROWS'!A1889)</f>
        <v>0</v>
      </c>
      <c r="L1889" s="199" t="s">
        <v>397</v>
      </c>
      <c r="M1889" s="205">
        <f>SUMIFS('SAGE IMPORT'!E:E,'SAGE IMPORT'!A:A,'SLAB-ROWS'!G1889,'SAGE IMPORT'!B:B,'SLAB-ROWS'!H1889,'SAGE IMPORT'!C:C,'SLAB-ROWS'!A1889)</f>
        <v>0</v>
      </c>
      <c r="N1889" s="199" t="s">
        <v>397</v>
      </c>
    </row>
    <row r="1890" spans="1:14" x14ac:dyDescent="0.2">
      <c r="A1890" s="183" t="s">
        <v>37</v>
      </c>
      <c r="B1890" s="184" t="s">
        <v>64</v>
      </c>
      <c r="C1890" s="184"/>
      <c r="D1890" s="185" t="str">
        <f t="shared" si="168"/>
        <v>****</v>
      </c>
      <c r="E1890" s="185">
        <f t="shared" si="169"/>
        <v>0</v>
      </c>
      <c r="F1890" s="185"/>
      <c r="G1890" s="185">
        <f t="shared" si="170"/>
        <v>0</v>
      </c>
      <c r="H1890" s="186">
        <f t="shared" si="171"/>
        <v>0</v>
      </c>
      <c r="I1890" s="197">
        <f>SUMIFS('SAGE IMPORT'!Y:Y,'SAGE IMPORT'!A:A,'SLAB-ROWS'!G1890,'SAGE IMPORT'!B:B,'SLAB-ROWS'!H1890,'SAGE IMPORT'!C:C,'SLAB-ROWS'!A1890)</f>
        <v>0</v>
      </c>
      <c r="J1890" s="198">
        <f>SUMIFS('SAGE IMPORT'!K:K,'SAGE IMPORT'!A:A,'SLAB-ROWS'!G1890,'SAGE IMPORT'!B:B,'SLAB-ROWS'!H1890,'SAGE IMPORT'!C:C,'SLAB-ROWS'!A1890)</f>
        <v>0</v>
      </c>
      <c r="K1890" s="199">
        <f>SUMIFS('SAGE IMPORT'!Q:Q,'SAGE IMPORT'!A:A,'SLAB-ROWS'!G1890,'SAGE IMPORT'!B:B,'SLAB-ROWS'!H1890,'SAGE IMPORT'!C:C,'SLAB-ROWS'!A1890)</f>
        <v>0</v>
      </c>
      <c r="L1890" s="199" t="s">
        <v>393</v>
      </c>
      <c r="M1890" s="205">
        <f>SUMIFS('SAGE IMPORT'!E:E,'SAGE IMPORT'!A:A,'SLAB-ROWS'!G1890,'SAGE IMPORT'!B:B,'SLAB-ROWS'!H1890,'SAGE IMPORT'!C:C,'SLAB-ROWS'!A1890)</f>
        <v>0</v>
      </c>
      <c r="N1890" s="199" t="s">
        <v>393</v>
      </c>
    </row>
    <row r="1891" spans="1:14" x14ac:dyDescent="0.2">
      <c r="A1891" s="183" t="s">
        <v>38</v>
      </c>
      <c r="B1891" s="184" t="s">
        <v>116</v>
      </c>
      <c r="C1891" s="184"/>
      <c r="D1891" s="185" t="str">
        <f t="shared" si="168"/>
        <v>****</v>
      </c>
      <c r="E1891" s="185">
        <f t="shared" si="169"/>
        <v>0</v>
      </c>
      <c r="F1891" s="185"/>
      <c r="G1891" s="185">
        <f t="shared" si="170"/>
        <v>0</v>
      </c>
      <c r="H1891" s="186">
        <f t="shared" si="171"/>
        <v>0</v>
      </c>
      <c r="I1891" s="197">
        <f>SUMIFS('SAGE IMPORT'!Y:Y,'SAGE IMPORT'!A:A,'SLAB-ROWS'!G1891,'SAGE IMPORT'!B:B,'SLAB-ROWS'!H1891,'SAGE IMPORT'!C:C,'SLAB-ROWS'!A1891)</f>
        <v>0</v>
      </c>
      <c r="J1891" s="198">
        <f>SUMIFS('SAGE IMPORT'!K:K,'SAGE IMPORT'!A:A,'SLAB-ROWS'!G1891,'SAGE IMPORT'!B:B,'SLAB-ROWS'!H1891,'SAGE IMPORT'!C:C,'SLAB-ROWS'!A1891)</f>
        <v>0</v>
      </c>
      <c r="K1891" s="199">
        <f>SUMIFS('SAGE IMPORT'!Q:Q,'SAGE IMPORT'!A:A,'SLAB-ROWS'!G1891,'SAGE IMPORT'!B:B,'SLAB-ROWS'!H1891,'SAGE IMPORT'!C:C,'SLAB-ROWS'!A1891)</f>
        <v>0</v>
      </c>
      <c r="L1891" s="199" t="s">
        <v>393</v>
      </c>
      <c r="M1891" s="205">
        <f>SUMIFS('SAGE IMPORT'!E:E,'SAGE IMPORT'!A:A,'SLAB-ROWS'!G1891,'SAGE IMPORT'!B:B,'SLAB-ROWS'!H1891,'SAGE IMPORT'!C:C,'SLAB-ROWS'!A1891)</f>
        <v>0</v>
      </c>
      <c r="N1891" s="199" t="s">
        <v>393</v>
      </c>
    </row>
    <row r="1892" spans="1:14" x14ac:dyDescent="0.2">
      <c r="A1892" s="183" t="s">
        <v>117</v>
      </c>
      <c r="B1892" s="184" t="s">
        <v>118</v>
      </c>
      <c r="C1892" s="184"/>
      <c r="D1892" s="185" t="str">
        <f t="shared" si="168"/>
        <v>****</v>
      </c>
      <c r="E1892" s="185">
        <f t="shared" si="169"/>
        <v>0</v>
      </c>
      <c r="F1892" s="185"/>
      <c r="G1892" s="185">
        <f t="shared" si="170"/>
        <v>0</v>
      </c>
      <c r="H1892" s="186">
        <f t="shared" si="171"/>
        <v>0</v>
      </c>
      <c r="I1892" s="197">
        <f>SUMIFS('SAGE IMPORT'!Y:Y,'SAGE IMPORT'!A:A,'SLAB-ROWS'!G1892,'SAGE IMPORT'!B:B,'SLAB-ROWS'!H1892,'SAGE IMPORT'!C:C,'SLAB-ROWS'!A1892)</f>
        <v>0</v>
      </c>
      <c r="J1892" s="198">
        <f>SUMIFS('SAGE IMPORT'!K:K,'SAGE IMPORT'!A:A,'SLAB-ROWS'!G1892,'SAGE IMPORT'!B:B,'SLAB-ROWS'!H1892,'SAGE IMPORT'!C:C,'SLAB-ROWS'!A1892)</f>
        <v>0</v>
      </c>
      <c r="K1892" s="199">
        <f>SUMIFS('SAGE IMPORT'!Q:Q,'SAGE IMPORT'!A:A,'SLAB-ROWS'!G1892,'SAGE IMPORT'!B:B,'SLAB-ROWS'!H1892,'SAGE IMPORT'!C:C,'SLAB-ROWS'!A1892)</f>
        <v>0</v>
      </c>
      <c r="L1892" s="199" t="s">
        <v>393</v>
      </c>
      <c r="M1892" s="205">
        <f>SUMIFS('SAGE IMPORT'!E:E,'SAGE IMPORT'!A:A,'SLAB-ROWS'!G1892,'SAGE IMPORT'!B:B,'SLAB-ROWS'!H1892,'SAGE IMPORT'!C:C,'SLAB-ROWS'!A1892)</f>
        <v>0</v>
      </c>
      <c r="N1892" s="199" t="s">
        <v>393</v>
      </c>
    </row>
    <row r="1893" spans="1:14" x14ac:dyDescent="0.2">
      <c r="A1893" s="183" t="s">
        <v>119</v>
      </c>
      <c r="B1893" s="184" t="s">
        <v>120</v>
      </c>
      <c r="C1893" s="184"/>
      <c r="D1893" s="185" t="str">
        <f t="shared" si="168"/>
        <v>****</v>
      </c>
      <c r="E1893" s="185">
        <f t="shared" si="169"/>
        <v>0</v>
      </c>
      <c r="F1893" s="185"/>
      <c r="G1893" s="185">
        <f t="shared" si="170"/>
        <v>0</v>
      </c>
      <c r="H1893" s="186">
        <f t="shared" si="171"/>
        <v>0</v>
      </c>
      <c r="I1893" s="197">
        <f>SUMIFS('SAGE IMPORT'!Y:Y,'SAGE IMPORT'!A:A,'SLAB-ROWS'!G1893,'SAGE IMPORT'!B:B,'SLAB-ROWS'!H1893,'SAGE IMPORT'!C:C,'SLAB-ROWS'!A1893)</f>
        <v>0</v>
      </c>
      <c r="J1893" s="198">
        <f>SUMIFS('SAGE IMPORT'!K:K,'SAGE IMPORT'!A:A,'SLAB-ROWS'!G1893,'SAGE IMPORT'!B:B,'SLAB-ROWS'!H1893,'SAGE IMPORT'!C:C,'SLAB-ROWS'!A1893)</f>
        <v>0</v>
      </c>
      <c r="K1893" s="199">
        <f>SUMIFS('SAGE IMPORT'!Q:Q,'SAGE IMPORT'!A:A,'SLAB-ROWS'!G1893,'SAGE IMPORT'!B:B,'SLAB-ROWS'!H1893,'SAGE IMPORT'!C:C,'SLAB-ROWS'!A1893)</f>
        <v>0</v>
      </c>
      <c r="L1893" s="199" t="s">
        <v>393</v>
      </c>
      <c r="M1893" s="205">
        <f>SUMIFS('SAGE IMPORT'!E:E,'SAGE IMPORT'!A:A,'SLAB-ROWS'!G1893,'SAGE IMPORT'!B:B,'SLAB-ROWS'!H1893,'SAGE IMPORT'!C:C,'SLAB-ROWS'!A1893)</f>
        <v>0</v>
      </c>
      <c r="N1893" s="199" t="s">
        <v>393</v>
      </c>
    </row>
    <row r="1894" spans="1:14" x14ac:dyDescent="0.2">
      <c r="A1894" s="183"/>
      <c r="B1894" s="184"/>
      <c r="C1894" s="184"/>
      <c r="D1894" s="185" t="str">
        <f t="shared" si="168"/>
        <v>****</v>
      </c>
      <c r="E1894" s="185">
        <f t="shared" si="169"/>
        <v>0</v>
      </c>
      <c r="F1894" s="185"/>
      <c r="G1894" s="185">
        <f t="shared" si="170"/>
        <v>0</v>
      </c>
      <c r="H1894" s="186">
        <f t="shared" si="171"/>
        <v>0</v>
      </c>
      <c r="I1894" s="197">
        <f>SUMIFS('SAGE IMPORT'!Y:Y,'SAGE IMPORT'!A:A,'SLAB-ROWS'!G1894,'SAGE IMPORT'!B:B,'SLAB-ROWS'!H1894,'SAGE IMPORT'!C:C,'SLAB-ROWS'!A1894)</f>
        <v>0</v>
      </c>
      <c r="J1894" s="198">
        <f>SUMIFS('SAGE IMPORT'!K:K,'SAGE IMPORT'!A:A,'SLAB-ROWS'!G1894,'SAGE IMPORT'!B:B,'SLAB-ROWS'!H1894,'SAGE IMPORT'!C:C,'SLAB-ROWS'!A1894)</f>
        <v>0</v>
      </c>
      <c r="K1894" s="199">
        <f>SUMIFS('SAGE IMPORT'!Q:Q,'SAGE IMPORT'!A:A,'SLAB-ROWS'!G1894,'SAGE IMPORT'!B:B,'SLAB-ROWS'!H1894,'SAGE IMPORT'!C:C,'SLAB-ROWS'!A1894)</f>
        <v>0</v>
      </c>
      <c r="L1894" s="199"/>
      <c r="M1894" s="205">
        <f>SUMIFS('SAGE IMPORT'!E:E,'SAGE IMPORT'!A:A,'SLAB-ROWS'!G1894,'SAGE IMPORT'!B:B,'SLAB-ROWS'!H1894,'SAGE IMPORT'!C:C,'SLAB-ROWS'!A1894)</f>
        <v>0</v>
      </c>
      <c r="N1894" s="199"/>
    </row>
    <row r="1895" spans="1:14" x14ac:dyDescent="0.2">
      <c r="A1895" s="183" t="s">
        <v>124</v>
      </c>
      <c r="B1895" s="184" t="s">
        <v>125</v>
      </c>
      <c r="C1895" s="184"/>
      <c r="D1895" s="185" t="str">
        <f t="shared" si="168"/>
        <v>****</v>
      </c>
      <c r="E1895" s="185">
        <f t="shared" si="169"/>
        <v>0</v>
      </c>
      <c r="F1895" s="185"/>
      <c r="G1895" s="185">
        <f t="shared" si="170"/>
        <v>0</v>
      </c>
      <c r="H1895" s="186">
        <f t="shared" si="171"/>
        <v>0</v>
      </c>
      <c r="I1895" s="197">
        <f>SUMIFS('SAGE IMPORT'!Y:Y,'SAGE IMPORT'!A:A,'SLAB-ROWS'!G1895,'SAGE IMPORT'!B:B,'SLAB-ROWS'!H1895,'SAGE IMPORT'!C:C,'SLAB-ROWS'!A1895)</f>
        <v>0</v>
      </c>
      <c r="J1895" s="198">
        <f>SUMIFS('SAGE IMPORT'!K:K,'SAGE IMPORT'!A:A,'SLAB-ROWS'!G1895,'SAGE IMPORT'!B:B,'SLAB-ROWS'!H1895,'SAGE IMPORT'!C:C,'SLAB-ROWS'!A1895)</f>
        <v>0</v>
      </c>
      <c r="K1895" s="199">
        <f>SUMIFS('SAGE IMPORT'!Q:Q,'SAGE IMPORT'!A:A,'SLAB-ROWS'!G1895,'SAGE IMPORT'!B:B,'SLAB-ROWS'!H1895,'SAGE IMPORT'!C:C,'SLAB-ROWS'!A1895)</f>
        <v>0</v>
      </c>
      <c r="L1895" s="199" t="s">
        <v>354</v>
      </c>
      <c r="M1895" s="205">
        <f>SUMIFS('SAGE IMPORT'!E:E,'SAGE IMPORT'!A:A,'SLAB-ROWS'!G1895,'SAGE IMPORT'!B:B,'SLAB-ROWS'!H1895,'SAGE IMPORT'!C:C,'SLAB-ROWS'!A1895)</f>
        <v>0</v>
      </c>
      <c r="N1895" s="199" t="s">
        <v>354</v>
      </c>
    </row>
    <row r="1896" spans="1:14" x14ac:dyDescent="0.2">
      <c r="A1896" s="183" t="s">
        <v>121</v>
      </c>
      <c r="B1896" s="184" t="s">
        <v>126</v>
      </c>
      <c r="C1896" s="184"/>
      <c r="D1896" s="185" t="str">
        <f t="shared" si="168"/>
        <v>****</v>
      </c>
      <c r="E1896" s="185">
        <f t="shared" si="169"/>
        <v>0</v>
      </c>
      <c r="F1896" s="185"/>
      <c r="G1896" s="185">
        <f t="shared" si="170"/>
        <v>0</v>
      </c>
      <c r="H1896" s="186">
        <f t="shared" si="171"/>
        <v>0</v>
      </c>
      <c r="I1896" s="197">
        <f>SUMIFS('SAGE IMPORT'!Y:Y,'SAGE IMPORT'!A:A,'SLAB-ROWS'!G1896,'SAGE IMPORT'!B:B,'SLAB-ROWS'!H1896,'SAGE IMPORT'!C:C,'SLAB-ROWS'!A1896)</f>
        <v>0</v>
      </c>
      <c r="J1896" s="198">
        <f>SUMIFS('SAGE IMPORT'!K:K,'SAGE IMPORT'!A:A,'SLAB-ROWS'!G1896,'SAGE IMPORT'!B:B,'SLAB-ROWS'!H1896,'SAGE IMPORT'!C:C,'SLAB-ROWS'!A1896)</f>
        <v>0</v>
      </c>
      <c r="K1896" s="199">
        <f>SUMIFS('SAGE IMPORT'!Q:Q,'SAGE IMPORT'!A:A,'SLAB-ROWS'!G1896,'SAGE IMPORT'!B:B,'SLAB-ROWS'!H1896,'SAGE IMPORT'!C:C,'SLAB-ROWS'!A1896)</f>
        <v>0</v>
      </c>
      <c r="L1896" s="199" t="s">
        <v>396</v>
      </c>
      <c r="M1896" s="205">
        <f>SUMIFS('SAGE IMPORT'!E:E,'SAGE IMPORT'!A:A,'SLAB-ROWS'!G1896,'SAGE IMPORT'!B:B,'SLAB-ROWS'!H1896,'SAGE IMPORT'!C:C,'SLAB-ROWS'!A1896)</f>
        <v>0</v>
      </c>
      <c r="N1896" s="199" t="s">
        <v>396</v>
      </c>
    </row>
    <row r="1897" spans="1:14" x14ac:dyDescent="0.2">
      <c r="A1897" s="183" t="s">
        <v>122</v>
      </c>
      <c r="B1897" s="184" t="s">
        <v>127</v>
      </c>
      <c r="C1897" s="184"/>
      <c r="D1897" s="185" t="str">
        <f t="shared" si="168"/>
        <v>****</v>
      </c>
      <c r="E1897" s="185">
        <f t="shared" si="169"/>
        <v>0</v>
      </c>
      <c r="F1897" s="185"/>
      <c r="G1897" s="185">
        <f t="shared" si="170"/>
        <v>0</v>
      </c>
      <c r="H1897" s="186">
        <f t="shared" si="171"/>
        <v>0</v>
      </c>
      <c r="I1897" s="197">
        <f>SUMIFS('SAGE IMPORT'!Y:Y,'SAGE IMPORT'!A:A,'SLAB-ROWS'!G1897,'SAGE IMPORT'!B:B,'SLAB-ROWS'!H1897,'SAGE IMPORT'!C:C,'SLAB-ROWS'!A1897)</f>
        <v>0</v>
      </c>
      <c r="J1897" s="198">
        <f>SUMIFS('SAGE IMPORT'!K:K,'SAGE IMPORT'!A:A,'SLAB-ROWS'!G1897,'SAGE IMPORT'!B:B,'SLAB-ROWS'!H1897,'SAGE IMPORT'!C:C,'SLAB-ROWS'!A1897)</f>
        <v>0</v>
      </c>
      <c r="K1897" s="199">
        <f>SUMIFS('SAGE IMPORT'!Q:Q,'SAGE IMPORT'!A:A,'SLAB-ROWS'!G1897,'SAGE IMPORT'!B:B,'SLAB-ROWS'!H1897,'SAGE IMPORT'!C:C,'SLAB-ROWS'!A1897)</f>
        <v>0</v>
      </c>
      <c r="L1897" s="199" t="s">
        <v>396</v>
      </c>
      <c r="M1897" s="205">
        <f>SUMIFS('SAGE IMPORT'!E:E,'SAGE IMPORT'!A:A,'SLAB-ROWS'!G1897,'SAGE IMPORT'!B:B,'SLAB-ROWS'!H1897,'SAGE IMPORT'!C:C,'SLAB-ROWS'!A1897)</f>
        <v>0</v>
      </c>
      <c r="N1897" s="199" t="s">
        <v>396</v>
      </c>
    </row>
    <row r="1898" spans="1:14" x14ac:dyDescent="0.2">
      <c r="A1898" s="183" t="s">
        <v>123</v>
      </c>
      <c r="B1898" s="184" t="s">
        <v>128</v>
      </c>
      <c r="C1898" s="184"/>
      <c r="D1898" s="185" t="str">
        <f t="shared" si="168"/>
        <v>****</v>
      </c>
      <c r="E1898" s="185">
        <f t="shared" si="169"/>
        <v>0</v>
      </c>
      <c r="F1898" s="185"/>
      <c r="G1898" s="185">
        <f t="shared" si="170"/>
        <v>0</v>
      </c>
      <c r="H1898" s="186">
        <f t="shared" si="171"/>
        <v>0</v>
      </c>
      <c r="I1898" s="197">
        <f>SUMIFS('SAGE IMPORT'!Y:Y,'SAGE IMPORT'!A:A,'SLAB-ROWS'!G1898,'SAGE IMPORT'!B:B,'SLAB-ROWS'!H1898,'SAGE IMPORT'!C:C,'SLAB-ROWS'!A1898)</f>
        <v>0</v>
      </c>
      <c r="J1898" s="198">
        <f>SUMIFS('SAGE IMPORT'!K:K,'SAGE IMPORT'!A:A,'SLAB-ROWS'!G1898,'SAGE IMPORT'!B:B,'SLAB-ROWS'!H1898,'SAGE IMPORT'!C:C,'SLAB-ROWS'!A1898)</f>
        <v>0</v>
      </c>
      <c r="K1898" s="199">
        <f>SUMIFS('SAGE IMPORT'!Q:Q,'SAGE IMPORT'!A:A,'SLAB-ROWS'!G1898,'SAGE IMPORT'!B:B,'SLAB-ROWS'!H1898,'SAGE IMPORT'!C:C,'SLAB-ROWS'!A1898)</f>
        <v>0</v>
      </c>
      <c r="L1898" s="199" t="s">
        <v>396</v>
      </c>
      <c r="M1898" s="205">
        <f>SUMIFS('SAGE IMPORT'!E:E,'SAGE IMPORT'!A:A,'SLAB-ROWS'!G1898,'SAGE IMPORT'!B:B,'SLAB-ROWS'!H1898,'SAGE IMPORT'!C:C,'SLAB-ROWS'!A1898)</f>
        <v>0</v>
      </c>
      <c r="N1898" s="199" t="s">
        <v>396</v>
      </c>
    </row>
    <row r="1899" spans="1:14" x14ac:dyDescent="0.2">
      <c r="A1899" s="183" t="s">
        <v>76</v>
      </c>
      <c r="B1899" s="184" t="s">
        <v>129</v>
      </c>
      <c r="C1899" s="184"/>
      <c r="D1899" s="185" t="str">
        <f t="shared" si="168"/>
        <v>****</v>
      </c>
      <c r="E1899" s="185">
        <f t="shared" si="169"/>
        <v>0</v>
      </c>
      <c r="F1899" s="185"/>
      <c r="G1899" s="185">
        <f t="shared" si="170"/>
        <v>0</v>
      </c>
      <c r="H1899" s="186">
        <f t="shared" si="171"/>
        <v>0</v>
      </c>
      <c r="I1899" s="197">
        <f>SUMIFS('SAGE IMPORT'!Y:Y,'SAGE IMPORT'!A:A,'SLAB-ROWS'!G1899,'SAGE IMPORT'!B:B,'SLAB-ROWS'!H1899,'SAGE IMPORT'!C:C,'SLAB-ROWS'!A1899)</f>
        <v>0</v>
      </c>
      <c r="J1899" s="198">
        <f>SUMIFS('SAGE IMPORT'!K:K,'SAGE IMPORT'!A:A,'SLAB-ROWS'!G1899,'SAGE IMPORT'!B:B,'SLAB-ROWS'!H1899,'SAGE IMPORT'!C:C,'SLAB-ROWS'!A1899)</f>
        <v>0</v>
      </c>
      <c r="K1899" s="199">
        <f>SUMIFS('SAGE IMPORT'!Q:Q,'SAGE IMPORT'!A:A,'SLAB-ROWS'!G1899,'SAGE IMPORT'!B:B,'SLAB-ROWS'!H1899,'SAGE IMPORT'!C:C,'SLAB-ROWS'!A1899)</f>
        <v>0</v>
      </c>
      <c r="L1899" s="199" t="s">
        <v>395</v>
      </c>
      <c r="M1899" s="205">
        <f>SUMIFS('SAGE IMPORT'!E:E,'SAGE IMPORT'!A:A,'SLAB-ROWS'!G1899,'SAGE IMPORT'!B:B,'SLAB-ROWS'!H1899,'SAGE IMPORT'!C:C,'SLAB-ROWS'!A1899)</f>
        <v>0</v>
      </c>
      <c r="N1899" s="199" t="s">
        <v>395</v>
      </c>
    </row>
    <row r="1900" spans="1:14" x14ac:dyDescent="0.2">
      <c r="A1900" s="183"/>
      <c r="B1900" s="451" t="s">
        <v>621</v>
      </c>
      <c r="C1900" s="452"/>
      <c r="D1900" s="453"/>
      <c r="E1900" s="453"/>
      <c r="F1900" s="453"/>
      <c r="G1900" s="453">
        <f t="shared" si="170"/>
        <v>0</v>
      </c>
      <c r="H1900" s="454">
        <f t="shared" si="171"/>
        <v>0</v>
      </c>
      <c r="I1900" s="455"/>
      <c r="J1900" s="456"/>
      <c r="K1900" s="457">
        <f>SUMIFS('SAGE IMPORT'!Q:Q,'SAGE IMPORT'!A:A,'SLAB-ROWS'!G1900,'SAGE IMPORT'!B:B,'SLAB-ROWS'!H1900,'SAGE IMPORT'!D:D,'SLAB-ROWS'!B1900)</f>
        <v>0</v>
      </c>
      <c r="L1900" s="457" t="s">
        <v>395</v>
      </c>
      <c r="M1900" s="458"/>
      <c r="N1900" s="457"/>
    </row>
    <row r="1901" spans="1:14" x14ac:dyDescent="0.2">
      <c r="A1901" s="183" t="s">
        <v>130</v>
      </c>
      <c r="B1901" s="184" t="s">
        <v>131</v>
      </c>
      <c r="C1901" s="184"/>
      <c r="D1901" s="185" t="str">
        <f>D1899</f>
        <v>****</v>
      </c>
      <c r="E1901" s="185">
        <f>E1899</f>
        <v>0</v>
      </c>
      <c r="F1901" s="185"/>
      <c r="G1901" s="185">
        <f>G1899</f>
        <v>0</v>
      </c>
      <c r="H1901" s="186">
        <f>H1899</f>
        <v>0</v>
      </c>
      <c r="I1901" s="197">
        <f>SUMIFS('SAGE IMPORT'!Y:Y,'SAGE IMPORT'!A:A,'SLAB-ROWS'!G1901,'SAGE IMPORT'!B:B,'SLAB-ROWS'!H1901,'SAGE IMPORT'!C:C,'SLAB-ROWS'!A1901)</f>
        <v>0</v>
      </c>
      <c r="J1901" s="198">
        <f>SUMIFS('SAGE IMPORT'!K:K,'SAGE IMPORT'!A:A,'SLAB-ROWS'!G1901,'SAGE IMPORT'!B:B,'SLAB-ROWS'!H1901,'SAGE IMPORT'!C:C,'SLAB-ROWS'!A1901)</f>
        <v>0</v>
      </c>
      <c r="K1901" s="199">
        <f>SUMIFS('SAGE IMPORT'!Q:Q,'SAGE IMPORT'!A:A,'SLAB-ROWS'!G1901,'SAGE IMPORT'!B:B,'SLAB-ROWS'!H1901,'SAGE IMPORT'!C:C,'SLAB-ROWS'!A1901)</f>
        <v>0</v>
      </c>
      <c r="L1901" s="199" t="s">
        <v>395</v>
      </c>
      <c r="M1901" s="205">
        <f>SUMIFS('SAGE IMPORT'!E:E,'SAGE IMPORT'!A:A,'SLAB-ROWS'!G1901,'SAGE IMPORT'!B:B,'SLAB-ROWS'!H1901,'SAGE IMPORT'!C:C,'SLAB-ROWS'!A1901)</f>
        <v>0</v>
      </c>
      <c r="N1901" s="199" t="s">
        <v>395</v>
      </c>
    </row>
    <row r="1902" spans="1:14" x14ac:dyDescent="0.2">
      <c r="A1902" s="183"/>
      <c r="B1902" s="184"/>
      <c r="C1902" s="184"/>
      <c r="D1902" s="185" t="str">
        <f t="shared" si="168"/>
        <v>****</v>
      </c>
      <c r="E1902" s="185">
        <f t="shared" si="169"/>
        <v>0</v>
      </c>
      <c r="F1902" s="185"/>
      <c r="G1902" s="185">
        <f t="shared" si="170"/>
        <v>0</v>
      </c>
      <c r="H1902" s="186">
        <f t="shared" si="171"/>
        <v>0</v>
      </c>
      <c r="I1902" s="197">
        <f>SUMIFS('SAGE IMPORT'!Y:Y,'SAGE IMPORT'!A:A,'SLAB-ROWS'!G1902,'SAGE IMPORT'!B:B,'SLAB-ROWS'!H1902,'SAGE IMPORT'!C:C,'SLAB-ROWS'!A1902)</f>
        <v>0</v>
      </c>
      <c r="J1902" s="198">
        <f>SUMIFS('SAGE IMPORT'!K:K,'SAGE IMPORT'!A:A,'SLAB-ROWS'!G1902,'SAGE IMPORT'!B:B,'SLAB-ROWS'!H1902,'SAGE IMPORT'!C:C,'SLAB-ROWS'!A1902)</f>
        <v>0</v>
      </c>
      <c r="K1902" s="199">
        <f>SUMIFS('SAGE IMPORT'!Q:Q,'SAGE IMPORT'!A:A,'SLAB-ROWS'!G1902,'SAGE IMPORT'!B:B,'SLAB-ROWS'!H1902,'SAGE IMPORT'!C:C,'SLAB-ROWS'!A1902)</f>
        <v>0</v>
      </c>
      <c r="L1902" s="199"/>
      <c r="M1902" s="205">
        <f>SUMIFS('SAGE IMPORT'!E:E,'SAGE IMPORT'!A:A,'SLAB-ROWS'!G1902,'SAGE IMPORT'!B:B,'SLAB-ROWS'!H1902,'SAGE IMPORT'!C:C,'SLAB-ROWS'!A1902)</f>
        <v>0</v>
      </c>
      <c r="N1902" s="199"/>
    </row>
    <row r="1903" spans="1:14" x14ac:dyDescent="0.2">
      <c r="A1903" s="183" t="s">
        <v>39</v>
      </c>
      <c r="B1903" s="184" t="s">
        <v>40</v>
      </c>
      <c r="C1903" s="184"/>
      <c r="D1903" s="185" t="str">
        <f t="shared" si="168"/>
        <v>****</v>
      </c>
      <c r="E1903" s="185">
        <f t="shared" si="169"/>
        <v>0</v>
      </c>
      <c r="F1903" s="185"/>
      <c r="G1903" s="185">
        <f t="shared" si="170"/>
        <v>0</v>
      </c>
      <c r="H1903" s="186">
        <f t="shared" si="171"/>
        <v>0</v>
      </c>
      <c r="I1903" s="197">
        <f>SUMIFS('SAGE IMPORT'!Y:Y,'SAGE IMPORT'!A:A,'SLAB-ROWS'!G1903,'SAGE IMPORT'!B:B,'SLAB-ROWS'!H1903,'SAGE IMPORT'!C:C,'SLAB-ROWS'!A1903)</f>
        <v>0</v>
      </c>
      <c r="J1903" s="198">
        <f>SUMIFS('SAGE IMPORT'!K:K,'SAGE IMPORT'!A:A,'SLAB-ROWS'!G1903,'SAGE IMPORT'!B:B,'SLAB-ROWS'!H1903,'SAGE IMPORT'!C:C,'SLAB-ROWS'!A1903)</f>
        <v>0</v>
      </c>
      <c r="K1903" s="199">
        <f>SUMIFS('SAGE IMPORT'!Q:Q,'SAGE IMPORT'!A:A,'SLAB-ROWS'!G1903,'SAGE IMPORT'!B:B,'SLAB-ROWS'!H1903,'SAGE IMPORT'!C:C,'SLAB-ROWS'!A1903)</f>
        <v>0</v>
      </c>
      <c r="L1903" s="199" t="s">
        <v>391</v>
      </c>
      <c r="M1903" s="205">
        <f>SUMIFS('SAGE IMPORT'!E:E,'SAGE IMPORT'!A:A,'SLAB-ROWS'!G1903,'SAGE IMPORT'!B:B,'SLAB-ROWS'!H1903,'SAGE IMPORT'!C:C,'SLAB-ROWS'!A1903)</f>
        <v>0</v>
      </c>
      <c r="N1903" s="199" t="s">
        <v>391</v>
      </c>
    </row>
    <row r="1904" spans="1:14" x14ac:dyDescent="0.2">
      <c r="A1904" s="183" t="s">
        <v>132</v>
      </c>
      <c r="B1904" s="184" t="s">
        <v>135</v>
      </c>
      <c r="C1904" s="184"/>
      <c r="D1904" s="185" t="str">
        <f t="shared" si="168"/>
        <v>****</v>
      </c>
      <c r="E1904" s="185">
        <f t="shared" si="169"/>
        <v>0</v>
      </c>
      <c r="F1904" s="185"/>
      <c r="G1904" s="185">
        <f t="shared" si="170"/>
        <v>0</v>
      </c>
      <c r="H1904" s="186">
        <f t="shared" si="171"/>
        <v>0</v>
      </c>
      <c r="I1904" s="197">
        <f>SUMIFS('SAGE IMPORT'!Y:Y,'SAGE IMPORT'!A:A,'SLAB-ROWS'!G1904,'SAGE IMPORT'!B:B,'SLAB-ROWS'!H1904,'SAGE IMPORT'!C:C,'SLAB-ROWS'!A1904)</f>
        <v>0</v>
      </c>
      <c r="J1904" s="198">
        <f>SUMIFS('SAGE IMPORT'!K:K,'SAGE IMPORT'!A:A,'SLAB-ROWS'!G1904,'SAGE IMPORT'!B:B,'SLAB-ROWS'!H1904,'SAGE IMPORT'!C:C,'SLAB-ROWS'!A1904)</f>
        <v>0</v>
      </c>
      <c r="K1904" s="199">
        <f>SUMIFS('SAGE IMPORT'!Q:Q,'SAGE IMPORT'!A:A,'SLAB-ROWS'!G1904,'SAGE IMPORT'!B:B,'SLAB-ROWS'!H1904,'SAGE IMPORT'!C:C,'SLAB-ROWS'!A1904)</f>
        <v>0</v>
      </c>
      <c r="L1904" s="199" t="s">
        <v>391</v>
      </c>
      <c r="M1904" s="205">
        <f>SUMIFS('SAGE IMPORT'!E:E,'SAGE IMPORT'!A:A,'SLAB-ROWS'!G1904,'SAGE IMPORT'!B:B,'SLAB-ROWS'!H1904,'SAGE IMPORT'!C:C,'SLAB-ROWS'!A1904)</f>
        <v>0</v>
      </c>
      <c r="N1904" s="199" t="s">
        <v>391</v>
      </c>
    </row>
    <row r="1905" spans="1:14" x14ac:dyDescent="0.2">
      <c r="A1905" s="183" t="s">
        <v>133</v>
      </c>
      <c r="B1905" s="184" t="s">
        <v>136</v>
      </c>
      <c r="C1905" s="184"/>
      <c r="D1905" s="185" t="str">
        <f t="shared" si="168"/>
        <v>****</v>
      </c>
      <c r="E1905" s="185">
        <f t="shared" si="169"/>
        <v>0</v>
      </c>
      <c r="F1905" s="185"/>
      <c r="G1905" s="185">
        <f t="shared" si="170"/>
        <v>0</v>
      </c>
      <c r="H1905" s="186">
        <f t="shared" si="171"/>
        <v>0</v>
      </c>
      <c r="I1905" s="197">
        <f>SUMIFS('SAGE IMPORT'!Y:Y,'SAGE IMPORT'!A:A,'SLAB-ROWS'!G1905,'SAGE IMPORT'!B:B,'SLAB-ROWS'!H1905,'SAGE IMPORT'!C:C,'SLAB-ROWS'!A1905)</f>
        <v>0</v>
      </c>
      <c r="J1905" s="198">
        <f>SUMIFS('SAGE IMPORT'!K:K,'SAGE IMPORT'!A:A,'SLAB-ROWS'!G1905,'SAGE IMPORT'!B:B,'SLAB-ROWS'!H1905,'SAGE IMPORT'!C:C,'SLAB-ROWS'!A1905)</f>
        <v>0</v>
      </c>
      <c r="K1905" s="199">
        <f>SUMIFS('SAGE IMPORT'!Q:Q,'SAGE IMPORT'!A:A,'SLAB-ROWS'!G1905,'SAGE IMPORT'!B:B,'SLAB-ROWS'!H1905,'SAGE IMPORT'!C:C,'SLAB-ROWS'!A1905)</f>
        <v>0</v>
      </c>
      <c r="L1905" s="199" t="s">
        <v>391</v>
      </c>
      <c r="M1905" s="205">
        <f>SUMIFS('SAGE IMPORT'!E:E,'SAGE IMPORT'!A:A,'SLAB-ROWS'!G1905,'SAGE IMPORT'!B:B,'SLAB-ROWS'!H1905,'SAGE IMPORT'!C:C,'SLAB-ROWS'!A1905)</f>
        <v>0</v>
      </c>
      <c r="N1905" s="199" t="s">
        <v>391</v>
      </c>
    </row>
    <row r="1906" spans="1:14" x14ac:dyDescent="0.2">
      <c r="A1906" s="183" t="s">
        <v>134</v>
      </c>
      <c r="B1906" s="184" t="s">
        <v>137</v>
      </c>
      <c r="C1906" s="184"/>
      <c r="D1906" s="185" t="str">
        <f t="shared" si="168"/>
        <v>****</v>
      </c>
      <c r="E1906" s="185">
        <f t="shared" si="169"/>
        <v>0</v>
      </c>
      <c r="F1906" s="185"/>
      <c r="G1906" s="185">
        <f t="shared" si="170"/>
        <v>0</v>
      </c>
      <c r="H1906" s="186">
        <f t="shared" si="171"/>
        <v>0</v>
      </c>
      <c r="I1906" s="197">
        <f>SUMIFS('SAGE IMPORT'!Y:Y,'SAGE IMPORT'!A:A,'SLAB-ROWS'!G1906,'SAGE IMPORT'!B:B,'SLAB-ROWS'!H1906,'SAGE IMPORT'!C:C,'SLAB-ROWS'!A1906)</f>
        <v>0</v>
      </c>
      <c r="J1906" s="198">
        <f>SUMIFS('SAGE IMPORT'!K:K,'SAGE IMPORT'!A:A,'SLAB-ROWS'!G1906,'SAGE IMPORT'!B:B,'SLAB-ROWS'!H1906,'SAGE IMPORT'!C:C,'SLAB-ROWS'!A1906)</f>
        <v>0</v>
      </c>
      <c r="K1906" s="199">
        <f>SUMIFS('SAGE IMPORT'!Q:Q,'SAGE IMPORT'!A:A,'SLAB-ROWS'!G1906,'SAGE IMPORT'!B:B,'SLAB-ROWS'!H1906,'SAGE IMPORT'!C:C,'SLAB-ROWS'!A1906)</f>
        <v>0</v>
      </c>
      <c r="L1906" s="199" t="s">
        <v>398</v>
      </c>
      <c r="M1906" s="205">
        <f>SUMIFS('SAGE IMPORT'!E:E,'SAGE IMPORT'!A:A,'SLAB-ROWS'!G1906,'SAGE IMPORT'!B:B,'SLAB-ROWS'!H1906,'SAGE IMPORT'!C:C,'SLAB-ROWS'!A1906)</f>
        <v>0</v>
      </c>
      <c r="N1906" s="199" t="s">
        <v>398</v>
      </c>
    </row>
    <row r="1907" spans="1:14" x14ac:dyDescent="0.2">
      <c r="A1907" s="183" t="s">
        <v>497</v>
      </c>
      <c r="B1907" s="184" t="s">
        <v>505</v>
      </c>
      <c r="C1907" s="184"/>
      <c r="D1907" s="185" t="str">
        <f t="shared" si="168"/>
        <v>****</v>
      </c>
      <c r="E1907" s="185">
        <f t="shared" si="169"/>
        <v>0</v>
      </c>
      <c r="F1907" s="185"/>
      <c r="G1907" s="185">
        <f t="shared" si="170"/>
        <v>0</v>
      </c>
      <c r="H1907" s="186">
        <f t="shared" si="171"/>
        <v>0</v>
      </c>
      <c r="I1907" s="197">
        <f>SUMIFS('SAGE IMPORT'!Y:Y,'SAGE IMPORT'!A:A,'SLAB-ROWS'!G1907,'SAGE IMPORT'!B:B,'SLAB-ROWS'!H1907,'SAGE IMPORT'!C:C,'SLAB-ROWS'!A1907)</f>
        <v>0</v>
      </c>
      <c r="J1907" s="198">
        <f>SUMIFS('SAGE IMPORT'!K:K,'SAGE IMPORT'!A:A,'SLAB-ROWS'!G1907,'SAGE IMPORT'!B:B,'SLAB-ROWS'!H1907,'SAGE IMPORT'!C:C,'SLAB-ROWS'!A1907)</f>
        <v>0</v>
      </c>
      <c r="K1907" s="199">
        <f>SUMIFS('SAGE IMPORT'!Q:Q,'SAGE IMPORT'!A:A,'SLAB-ROWS'!G1907,'SAGE IMPORT'!B:B,'SLAB-ROWS'!H1907,'SAGE IMPORT'!C:C,'SLAB-ROWS'!A1907)</f>
        <v>0</v>
      </c>
      <c r="L1907" s="199" t="s">
        <v>397</v>
      </c>
      <c r="M1907" s="205">
        <f>SUMIFS('SAGE IMPORT'!E:E,'SAGE IMPORT'!A:A,'SLAB-ROWS'!G1907,'SAGE IMPORT'!B:B,'SLAB-ROWS'!H1907,'SAGE IMPORT'!C:C,'SLAB-ROWS'!A1907)</f>
        <v>0</v>
      </c>
      <c r="N1907" s="199" t="s">
        <v>391</v>
      </c>
    </row>
    <row r="1908" spans="1:14" x14ac:dyDescent="0.2">
      <c r="A1908" s="183" t="s">
        <v>501</v>
      </c>
      <c r="B1908" s="184" t="s">
        <v>506</v>
      </c>
      <c r="C1908" s="184"/>
      <c r="D1908" s="185" t="str">
        <f t="shared" si="168"/>
        <v>****</v>
      </c>
      <c r="E1908" s="185">
        <f t="shared" si="169"/>
        <v>0</v>
      </c>
      <c r="F1908" s="185"/>
      <c r="G1908" s="185">
        <f t="shared" si="170"/>
        <v>0</v>
      </c>
      <c r="H1908" s="186">
        <f t="shared" si="171"/>
        <v>0</v>
      </c>
      <c r="I1908" s="197">
        <f>SUMIFS('SAGE IMPORT'!Y:Y,'SAGE IMPORT'!A:A,'SLAB-ROWS'!G1908,'SAGE IMPORT'!B:B,'SLAB-ROWS'!H1908,'SAGE IMPORT'!C:C,'SLAB-ROWS'!A1908)</f>
        <v>0</v>
      </c>
      <c r="J1908" s="198">
        <f>SUMIFS('SAGE IMPORT'!K:K,'SAGE IMPORT'!A:A,'SLAB-ROWS'!G1908,'SAGE IMPORT'!B:B,'SLAB-ROWS'!H1908,'SAGE IMPORT'!C:C,'SLAB-ROWS'!A1908)</f>
        <v>0</v>
      </c>
      <c r="K1908" s="199">
        <f>SUMIFS('SAGE IMPORT'!Q:Q,'SAGE IMPORT'!A:A,'SLAB-ROWS'!G1908,'SAGE IMPORT'!B:B,'SLAB-ROWS'!H1908,'SAGE IMPORT'!C:C,'SLAB-ROWS'!A1908)</f>
        <v>0</v>
      </c>
      <c r="L1908" s="199" t="s">
        <v>397</v>
      </c>
      <c r="M1908" s="205">
        <f>SUMIFS('SAGE IMPORT'!E:E,'SAGE IMPORT'!A:A,'SLAB-ROWS'!G1908,'SAGE IMPORT'!B:B,'SLAB-ROWS'!H1908,'SAGE IMPORT'!C:C,'SLAB-ROWS'!A1908)</f>
        <v>0</v>
      </c>
      <c r="N1908" s="199" t="s">
        <v>391</v>
      </c>
    </row>
    <row r="1909" spans="1:14" x14ac:dyDescent="0.2">
      <c r="A1909" s="183" t="s">
        <v>502</v>
      </c>
      <c r="B1909" s="184" t="s">
        <v>507</v>
      </c>
      <c r="C1909" s="184"/>
      <c r="D1909" s="185" t="str">
        <f t="shared" si="168"/>
        <v>****</v>
      </c>
      <c r="E1909" s="185">
        <f t="shared" si="169"/>
        <v>0</v>
      </c>
      <c r="F1909" s="185"/>
      <c r="G1909" s="185">
        <f t="shared" si="170"/>
        <v>0</v>
      </c>
      <c r="H1909" s="186">
        <f t="shared" si="171"/>
        <v>0</v>
      </c>
      <c r="I1909" s="197">
        <f>SUMIFS('SAGE IMPORT'!Y:Y,'SAGE IMPORT'!A:A,'SLAB-ROWS'!G1909,'SAGE IMPORT'!B:B,'SLAB-ROWS'!H1909,'SAGE IMPORT'!C:C,'SLAB-ROWS'!A1909)</f>
        <v>0</v>
      </c>
      <c r="J1909" s="198">
        <f>SUMIFS('SAGE IMPORT'!K:K,'SAGE IMPORT'!A:A,'SLAB-ROWS'!G1909,'SAGE IMPORT'!B:B,'SLAB-ROWS'!H1909,'SAGE IMPORT'!C:C,'SLAB-ROWS'!A1909)</f>
        <v>0</v>
      </c>
      <c r="K1909" s="199">
        <f>SUMIFS('SAGE IMPORT'!Q:Q,'SAGE IMPORT'!A:A,'SLAB-ROWS'!G1909,'SAGE IMPORT'!B:B,'SLAB-ROWS'!H1909,'SAGE IMPORT'!C:C,'SLAB-ROWS'!A1909)</f>
        <v>0</v>
      </c>
      <c r="L1909" s="199" t="s">
        <v>397</v>
      </c>
      <c r="M1909" s="205">
        <f>SUMIFS('SAGE IMPORT'!E:E,'SAGE IMPORT'!A:A,'SLAB-ROWS'!G1909,'SAGE IMPORT'!B:B,'SLAB-ROWS'!H1909,'SAGE IMPORT'!C:C,'SLAB-ROWS'!A1909)</f>
        <v>0</v>
      </c>
      <c r="N1909" s="199" t="s">
        <v>391</v>
      </c>
    </row>
    <row r="1910" spans="1:14" x14ac:dyDescent="0.2">
      <c r="A1910" s="183" t="s">
        <v>503</v>
      </c>
      <c r="B1910" s="184" t="s">
        <v>508</v>
      </c>
      <c r="C1910" s="184"/>
      <c r="D1910" s="185" t="str">
        <f t="shared" si="168"/>
        <v>****</v>
      </c>
      <c r="E1910" s="185">
        <f t="shared" si="169"/>
        <v>0</v>
      </c>
      <c r="F1910" s="185"/>
      <c r="G1910" s="185">
        <f t="shared" si="170"/>
        <v>0</v>
      </c>
      <c r="H1910" s="186">
        <f t="shared" si="171"/>
        <v>0</v>
      </c>
      <c r="I1910" s="197">
        <f>SUMIFS('SAGE IMPORT'!Y:Y,'SAGE IMPORT'!A:A,'SLAB-ROWS'!G1910,'SAGE IMPORT'!B:B,'SLAB-ROWS'!H1910,'SAGE IMPORT'!C:C,'SLAB-ROWS'!A1910)</f>
        <v>0</v>
      </c>
      <c r="J1910" s="198">
        <f>SUMIFS('SAGE IMPORT'!K:K,'SAGE IMPORT'!A:A,'SLAB-ROWS'!G1910,'SAGE IMPORT'!B:B,'SLAB-ROWS'!H1910,'SAGE IMPORT'!C:C,'SLAB-ROWS'!A1910)</f>
        <v>0</v>
      </c>
      <c r="K1910" s="199">
        <f>SUMIFS('SAGE IMPORT'!Q:Q,'SAGE IMPORT'!A:A,'SLAB-ROWS'!G1910,'SAGE IMPORT'!B:B,'SLAB-ROWS'!H1910,'SAGE IMPORT'!C:C,'SLAB-ROWS'!A1910)</f>
        <v>0</v>
      </c>
      <c r="L1910" s="199" t="s">
        <v>397</v>
      </c>
      <c r="M1910" s="205">
        <f>SUMIFS('SAGE IMPORT'!E:E,'SAGE IMPORT'!A:A,'SLAB-ROWS'!G1910,'SAGE IMPORT'!B:B,'SLAB-ROWS'!H1910,'SAGE IMPORT'!C:C,'SLAB-ROWS'!A1910)</f>
        <v>0</v>
      </c>
      <c r="N1910" s="199" t="s">
        <v>391</v>
      </c>
    </row>
    <row r="1911" spans="1:14" x14ac:dyDescent="0.2">
      <c r="A1911" s="183" t="s">
        <v>504</v>
      </c>
      <c r="B1911" s="184" t="s">
        <v>509</v>
      </c>
      <c r="C1911" s="184"/>
      <c r="D1911" s="185" t="str">
        <f t="shared" si="168"/>
        <v>****</v>
      </c>
      <c r="E1911" s="185">
        <f t="shared" si="169"/>
        <v>0</v>
      </c>
      <c r="F1911" s="185"/>
      <c r="G1911" s="185">
        <f t="shared" si="170"/>
        <v>0</v>
      </c>
      <c r="H1911" s="186">
        <f t="shared" si="171"/>
        <v>0</v>
      </c>
      <c r="I1911" s="197">
        <f>SUMIFS('SAGE IMPORT'!Y:Y,'SAGE IMPORT'!A:A,'SLAB-ROWS'!G1911,'SAGE IMPORT'!B:B,'SLAB-ROWS'!H1911,'SAGE IMPORT'!C:C,'SLAB-ROWS'!A1911)</f>
        <v>0</v>
      </c>
      <c r="J1911" s="198">
        <f>SUMIFS('SAGE IMPORT'!K:K,'SAGE IMPORT'!A:A,'SLAB-ROWS'!G1911,'SAGE IMPORT'!B:B,'SLAB-ROWS'!H1911,'SAGE IMPORT'!C:C,'SLAB-ROWS'!A1911)</f>
        <v>0</v>
      </c>
      <c r="K1911" s="199">
        <f>SUMIFS('SAGE IMPORT'!Q:Q,'SAGE IMPORT'!A:A,'SLAB-ROWS'!G1911,'SAGE IMPORT'!B:B,'SLAB-ROWS'!H1911,'SAGE IMPORT'!C:C,'SLAB-ROWS'!A1911)</f>
        <v>0</v>
      </c>
      <c r="L1911" s="199" t="s">
        <v>397</v>
      </c>
      <c r="M1911" s="205">
        <f>SUMIFS('SAGE IMPORT'!E:E,'SAGE IMPORT'!A:A,'SLAB-ROWS'!G1911,'SAGE IMPORT'!B:B,'SLAB-ROWS'!H1911,'SAGE IMPORT'!C:C,'SLAB-ROWS'!A1911)</f>
        <v>0</v>
      </c>
      <c r="N1911" s="199" t="s">
        <v>391</v>
      </c>
    </row>
    <row r="1912" spans="1:14" x14ac:dyDescent="0.2">
      <c r="A1912" s="183" t="s">
        <v>41</v>
      </c>
      <c r="B1912" s="184" t="s">
        <v>65</v>
      </c>
      <c r="C1912" s="184"/>
      <c r="D1912" s="185" t="str">
        <f>D1906</f>
        <v>****</v>
      </c>
      <c r="E1912" s="185">
        <f>E1906</f>
        <v>0</v>
      </c>
      <c r="F1912" s="185"/>
      <c r="G1912" s="185">
        <f>G1906</f>
        <v>0</v>
      </c>
      <c r="H1912" s="186">
        <f>H1906</f>
        <v>0</v>
      </c>
      <c r="I1912" s="197">
        <f>SUMIFS('SAGE IMPORT'!Y:Y,'SAGE IMPORT'!A:A,'SLAB-ROWS'!G1912,'SAGE IMPORT'!B:B,'SLAB-ROWS'!H1912,'SAGE IMPORT'!C:C,'SLAB-ROWS'!A1912)</f>
        <v>0</v>
      </c>
      <c r="J1912" s="198">
        <f>SUMIFS('SAGE IMPORT'!K:K,'SAGE IMPORT'!A:A,'SLAB-ROWS'!G1912,'SAGE IMPORT'!B:B,'SLAB-ROWS'!H1912,'SAGE IMPORT'!C:C,'SLAB-ROWS'!A1912)</f>
        <v>0</v>
      </c>
      <c r="K1912" s="199">
        <f>SUMIFS('SAGE IMPORT'!Q:Q,'SAGE IMPORT'!A:A,'SLAB-ROWS'!G1912,'SAGE IMPORT'!B:B,'SLAB-ROWS'!H1912,'SAGE IMPORT'!C:C,'SLAB-ROWS'!A1912)</f>
        <v>0</v>
      </c>
      <c r="L1912" s="199" t="s">
        <v>391</v>
      </c>
      <c r="M1912" s="205">
        <f>SUMIFS('SAGE IMPORT'!E:E,'SAGE IMPORT'!A:A,'SLAB-ROWS'!G1912,'SAGE IMPORT'!B:B,'SLAB-ROWS'!H1912,'SAGE IMPORT'!C:C,'SLAB-ROWS'!A1912)</f>
        <v>0</v>
      </c>
      <c r="N1912" s="199" t="s">
        <v>391</v>
      </c>
    </row>
    <row r="1913" spans="1:14" x14ac:dyDescent="0.2">
      <c r="A1913" s="183" t="s">
        <v>498</v>
      </c>
      <c r="B1913" s="184" t="s">
        <v>140</v>
      </c>
      <c r="C1913" s="184"/>
      <c r="D1913" s="185" t="str">
        <f t="shared" si="168"/>
        <v>****</v>
      </c>
      <c r="E1913" s="185">
        <f t="shared" si="169"/>
        <v>0</v>
      </c>
      <c r="F1913" s="185"/>
      <c r="G1913" s="185">
        <f t="shared" si="170"/>
        <v>0</v>
      </c>
      <c r="H1913" s="186">
        <f t="shared" si="171"/>
        <v>0</v>
      </c>
      <c r="I1913" s="197">
        <f>SUMIFS('SAGE IMPORT'!Y:Y,'SAGE IMPORT'!A:A,'SLAB-ROWS'!G1913,'SAGE IMPORT'!B:B,'SLAB-ROWS'!H1913,'SAGE IMPORT'!C:C,'SLAB-ROWS'!A1913)</f>
        <v>0</v>
      </c>
      <c r="J1913" s="198">
        <f>SUMIFS('SAGE IMPORT'!K:K,'SAGE IMPORT'!A:A,'SLAB-ROWS'!G1913,'SAGE IMPORT'!B:B,'SLAB-ROWS'!H1913,'SAGE IMPORT'!C:C,'SLAB-ROWS'!A1913)</f>
        <v>0</v>
      </c>
      <c r="K1913" s="199">
        <f>SUMIFS('SAGE IMPORT'!Q:Q,'SAGE IMPORT'!A:A,'SLAB-ROWS'!G1913,'SAGE IMPORT'!B:B,'SLAB-ROWS'!H1913,'SAGE IMPORT'!C:C,'SLAB-ROWS'!A1913)</f>
        <v>0</v>
      </c>
      <c r="L1913" s="199" t="s">
        <v>399</v>
      </c>
      <c r="M1913" s="205">
        <f>SUMIFS('SAGE IMPORT'!E:E,'SAGE IMPORT'!A:A,'SLAB-ROWS'!G1913,'SAGE IMPORT'!B:B,'SLAB-ROWS'!H1913,'SAGE IMPORT'!C:C,'SLAB-ROWS'!A1913)</f>
        <v>0</v>
      </c>
      <c r="N1913" s="199" t="s">
        <v>399</v>
      </c>
    </row>
    <row r="1914" spans="1:14" x14ac:dyDescent="0.2">
      <c r="A1914" s="183" t="s">
        <v>42</v>
      </c>
      <c r="B1914" s="184" t="s">
        <v>138</v>
      </c>
      <c r="C1914" s="184"/>
      <c r="D1914" s="185" t="str">
        <f t="shared" si="168"/>
        <v>****</v>
      </c>
      <c r="E1914" s="185">
        <f t="shared" si="169"/>
        <v>0</v>
      </c>
      <c r="F1914" s="185"/>
      <c r="G1914" s="185">
        <f t="shared" si="170"/>
        <v>0</v>
      </c>
      <c r="H1914" s="186">
        <f t="shared" si="171"/>
        <v>0</v>
      </c>
      <c r="I1914" s="197">
        <f>SUMIFS('SAGE IMPORT'!Y:Y,'SAGE IMPORT'!A:A,'SLAB-ROWS'!G1914,'SAGE IMPORT'!B:B,'SLAB-ROWS'!H1914,'SAGE IMPORT'!C:C,'SLAB-ROWS'!A1914)</f>
        <v>0</v>
      </c>
      <c r="J1914" s="198">
        <f>SUMIFS('SAGE IMPORT'!K:K,'SAGE IMPORT'!A:A,'SLAB-ROWS'!G1914,'SAGE IMPORT'!B:B,'SLAB-ROWS'!H1914,'SAGE IMPORT'!C:C,'SLAB-ROWS'!A1914)</f>
        <v>0</v>
      </c>
      <c r="K1914" s="199">
        <f>SUMIFS('SAGE IMPORT'!Q:Q,'SAGE IMPORT'!A:A,'SLAB-ROWS'!G1914,'SAGE IMPORT'!B:B,'SLAB-ROWS'!H1914,'SAGE IMPORT'!C:C,'SLAB-ROWS'!A1914)</f>
        <v>0</v>
      </c>
      <c r="L1914" s="199" t="s">
        <v>399</v>
      </c>
      <c r="M1914" s="205">
        <f>SUMIFS('SAGE IMPORT'!E:E,'SAGE IMPORT'!A:A,'SLAB-ROWS'!G1914,'SAGE IMPORT'!B:B,'SLAB-ROWS'!H1914,'SAGE IMPORT'!C:C,'SLAB-ROWS'!A1914)</f>
        <v>0</v>
      </c>
      <c r="N1914" s="199" t="s">
        <v>399</v>
      </c>
    </row>
    <row r="1915" spans="1:14" x14ac:dyDescent="0.2">
      <c r="A1915" s="183" t="s">
        <v>77</v>
      </c>
      <c r="B1915" s="184" t="s">
        <v>139</v>
      </c>
      <c r="C1915" s="184"/>
      <c r="D1915" s="185" t="str">
        <f t="shared" si="168"/>
        <v>****</v>
      </c>
      <c r="E1915" s="185">
        <f t="shared" si="169"/>
        <v>0</v>
      </c>
      <c r="F1915" s="185"/>
      <c r="G1915" s="185">
        <f t="shared" si="170"/>
        <v>0</v>
      </c>
      <c r="H1915" s="186">
        <f t="shared" si="171"/>
        <v>0</v>
      </c>
      <c r="I1915" s="197">
        <f>SUMIFS('SAGE IMPORT'!Y:Y,'SAGE IMPORT'!A:A,'SLAB-ROWS'!G1915,'SAGE IMPORT'!B:B,'SLAB-ROWS'!H1915,'SAGE IMPORT'!C:C,'SLAB-ROWS'!A1915)</f>
        <v>0</v>
      </c>
      <c r="J1915" s="198">
        <f>SUMIFS('SAGE IMPORT'!K:K,'SAGE IMPORT'!A:A,'SLAB-ROWS'!G1915,'SAGE IMPORT'!B:B,'SLAB-ROWS'!H1915,'SAGE IMPORT'!C:C,'SLAB-ROWS'!A1915)</f>
        <v>0</v>
      </c>
      <c r="K1915" s="199">
        <f>SUMIFS('SAGE IMPORT'!Q:Q,'SAGE IMPORT'!A:A,'SLAB-ROWS'!G1915,'SAGE IMPORT'!B:B,'SLAB-ROWS'!H1915,'SAGE IMPORT'!C:C,'SLAB-ROWS'!A1915)</f>
        <v>0</v>
      </c>
      <c r="L1915" s="199" t="s">
        <v>399</v>
      </c>
      <c r="M1915" s="205">
        <f>SUMIFS('SAGE IMPORT'!E:E,'SAGE IMPORT'!A:A,'SLAB-ROWS'!G1915,'SAGE IMPORT'!B:B,'SLAB-ROWS'!H1915,'SAGE IMPORT'!C:C,'SLAB-ROWS'!A1915)</f>
        <v>0</v>
      </c>
      <c r="N1915" s="199" t="s">
        <v>399</v>
      </c>
    </row>
    <row r="1916" spans="1:14" x14ac:dyDescent="0.2">
      <c r="A1916" s="183" t="s">
        <v>43</v>
      </c>
      <c r="B1916" s="184" t="s">
        <v>141</v>
      </c>
      <c r="C1916" s="184"/>
      <c r="D1916" s="185" t="str">
        <f t="shared" si="168"/>
        <v>****</v>
      </c>
      <c r="E1916" s="185">
        <f t="shared" si="169"/>
        <v>0</v>
      </c>
      <c r="F1916" s="185"/>
      <c r="G1916" s="185">
        <f t="shared" si="170"/>
        <v>0</v>
      </c>
      <c r="H1916" s="186">
        <f t="shared" si="171"/>
        <v>0</v>
      </c>
      <c r="I1916" s="197">
        <f>SUMIFS('SAGE IMPORT'!Y:Y,'SAGE IMPORT'!A:A,'SLAB-ROWS'!G1916,'SAGE IMPORT'!B:B,'SLAB-ROWS'!H1916,'SAGE IMPORT'!C:C,'SLAB-ROWS'!A1916)</f>
        <v>0</v>
      </c>
      <c r="J1916" s="198">
        <f>SUMIFS('SAGE IMPORT'!K:K,'SAGE IMPORT'!A:A,'SLAB-ROWS'!G1916,'SAGE IMPORT'!B:B,'SLAB-ROWS'!H1916,'SAGE IMPORT'!C:C,'SLAB-ROWS'!A1916)</f>
        <v>0</v>
      </c>
      <c r="K1916" s="199">
        <f>SUMIFS('SAGE IMPORT'!Q:Q,'SAGE IMPORT'!A:A,'SLAB-ROWS'!G1916,'SAGE IMPORT'!B:B,'SLAB-ROWS'!H1916,'SAGE IMPORT'!C:C,'SLAB-ROWS'!A1916)</f>
        <v>0</v>
      </c>
      <c r="L1916" s="199" t="s">
        <v>391</v>
      </c>
      <c r="M1916" s="205">
        <f>SUMIFS('SAGE IMPORT'!E:E,'SAGE IMPORT'!A:A,'SLAB-ROWS'!G1916,'SAGE IMPORT'!B:B,'SLAB-ROWS'!H1916,'SAGE IMPORT'!C:C,'SLAB-ROWS'!A1916)</f>
        <v>0</v>
      </c>
      <c r="N1916" s="199" t="s">
        <v>391</v>
      </c>
    </row>
    <row r="1917" spans="1:14" x14ac:dyDescent="0.2">
      <c r="A1917" s="183"/>
      <c r="B1917" s="184"/>
      <c r="C1917" s="184"/>
      <c r="D1917" s="185" t="str">
        <f t="shared" si="168"/>
        <v>****</v>
      </c>
      <c r="E1917" s="185">
        <f t="shared" si="169"/>
        <v>0</v>
      </c>
      <c r="F1917" s="185"/>
      <c r="G1917" s="185">
        <f t="shared" si="170"/>
        <v>0</v>
      </c>
      <c r="H1917" s="186">
        <f t="shared" si="171"/>
        <v>0</v>
      </c>
      <c r="I1917" s="197">
        <f>SUMIFS('SAGE IMPORT'!Y:Y,'SAGE IMPORT'!A:A,'SLAB-ROWS'!G1917,'SAGE IMPORT'!B:B,'SLAB-ROWS'!H1917,'SAGE IMPORT'!C:C,'SLAB-ROWS'!A1917)</f>
        <v>0</v>
      </c>
      <c r="J1917" s="198">
        <f>SUMIFS('SAGE IMPORT'!K:K,'SAGE IMPORT'!A:A,'SLAB-ROWS'!G1917,'SAGE IMPORT'!B:B,'SLAB-ROWS'!H1917,'SAGE IMPORT'!C:C,'SLAB-ROWS'!A1917)</f>
        <v>0</v>
      </c>
      <c r="K1917" s="199">
        <f>SUMIFS('SAGE IMPORT'!Q:Q,'SAGE IMPORT'!A:A,'SLAB-ROWS'!G1917,'SAGE IMPORT'!B:B,'SLAB-ROWS'!H1917,'SAGE IMPORT'!C:C,'SLAB-ROWS'!A1917)</f>
        <v>0</v>
      </c>
      <c r="L1917" s="199"/>
      <c r="M1917" s="205">
        <f>SUMIFS('SAGE IMPORT'!E:E,'SAGE IMPORT'!A:A,'SLAB-ROWS'!G1917,'SAGE IMPORT'!B:B,'SLAB-ROWS'!H1917,'SAGE IMPORT'!C:C,'SLAB-ROWS'!A1917)</f>
        <v>0</v>
      </c>
      <c r="N1917" s="199"/>
    </row>
    <row r="1918" spans="1:14" x14ac:dyDescent="0.2">
      <c r="A1918" s="183" t="s">
        <v>44</v>
      </c>
      <c r="B1918" s="184" t="s">
        <v>69</v>
      </c>
      <c r="C1918" s="184"/>
      <c r="D1918" s="185" t="str">
        <f t="shared" si="168"/>
        <v>****</v>
      </c>
      <c r="E1918" s="185">
        <f t="shared" si="169"/>
        <v>0</v>
      </c>
      <c r="F1918" s="185"/>
      <c r="G1918" s="185">
        <f t="shared" si="170"/>
        <v>0</v>
      </c>
      <c r="H1918" s="186">
        <f t="shared" si="171"/>
        <v>0</v>
      </c>
      <c r="I1918" s="197">
        <f>SUMIFS('SAGE IMPORT'!Y:Y,'SAGE IMPORT'!A:A,'SLAB-ROWS'!G1918,'SAGE IMPORT'!B:B,'SLAB-ROWS'!H1918,'SAGE IMPORT'!C:C,'SLAB-ROWS'!A1918)</f>
        <v>0</v>
      </c>
      <c r="J1918" s="198">
        <f>SUMIFS('SAGE IMPORT'!K:K,'SAGE IMPORT'!A:A,'SLAB-ROWS'!G1918,'SAGE IMPORT'!B:B,'SLAB-ROWS'!H1918,'SAGE IMPORT'!C:C,'SLAB-ROWS'!A1918)</f>
        <v>0</v>
      </c>
      <c r="K1918" s="199">
        <f>SUMIFS('SAGE IMPORT'!Q:Q,'SAGE IMPORT'!A:A,'SLAB-ROWS'!G1918,'SAGE IMPORT'!B:B,'SLAB-ROWS'!H1918,'SAGE IMPORT'!C:C,'SLAB-ROWS'!A1918)</f>
        <v>0</v>
      </c>
      <c r="L1918" s="199" t="s">
        <v>391</v>
      </c>
      <c r="M1918" s="205">
        <f>SUMIFS('SAGE IMPORT'!E:E,'SAGE IMPORT'!A:A,'SLAB-ROWS'!G1918,'SAGE IMPORT'!B:B,'SLAB-ROWS'!H1918,'SAGE IMPORT'!C:C,'SLAB-ROWS'!A1918)</f>
        <v>0</v>
      </c>
      <c r="N1918" s="199" t="s">
        <v>391</v>
      </c>
    </row>
    <row r="1919" spans="1:14" x14ac:dyDescent="0.2">
      <c r="A1919" s="183" t="s">
        <v>45</v>
      </c>
      <c r="B1919" s="184" t="s">
        <v>46</v>
      </c>
      <c r="C1919" s="184"/>
      <c r="D1919" s="185" t="str">
        <f t="shared" si="168"/>
        <v>****</v>
      </c>
      <c r="E1919" s="185">
        <f t="shared" si="169"/>
        <v>0</v>
      </c>
      <c r="F1919" s="185"/>
      <c r="G1919" s="185">
        <f t="shared" si="170"/>
        <v>0</v>
      </c>
      <c r="H1919" s="186">
        <f t="shared" si="171"/>
        <v>0</v>
      </c>
      <c r="I1919" s="197">
        <f>SUMIFS('SAGE IMPORT'!Y:Y,'SAGE IMPORT'!A:A,'SLAB-ROWS'!G1919,'SAGE IMPORT'!B:B,'SLAB-ROWS'!H1919,'SAGE IMPORT'!C:C,'SLAB-ROWS'!A1919)</f>
        <v>0</v>
      </c>
      <c r="J1919" s="198">
        <f>SUMIFS('SAGE IMPORT'!K:K,'SAGE IMPORT'!A:A,'SLAB-ROWS'!G1919,'SAGE IMPORT'!B:B,'SLAB-ROWS'!H1919,'SAGE IMPORT'!C:C,'SLAB-ROWS'!A1919)</f>
        <v>0</v>
      </c>
      <c r="K1919" s="199">
        <f>SUMIFS('SAGE IMPORT'!Q:Q,'SAGE IMPORT'!A:A,'SLAB-ROWS'!G1919,'SAGE IMPORT'!B:B,'SLAB-ROWS'!H1919,'SAGE IMPORT'!C:C,'SLAB-ROWS'!A1919)</f>
        <v>0</v>
      </c>
      <c r="L1919" s="199" t="s">
        <v>391</v>
      </c>
      <c r="M1919" s="205">
        <f>SUMIFS('SAGE IMPORT'!E:E,'SAGE IMPORT'!A:A,'SLAB-ROWS'!G1919,'SAGE IMPORT'!B:B,'SLAB-ROWS'!H1919,'SAGE IMPORT'!C:C,'SLAB-ROWS'!A1919)</f>
        <v>0</v>
      </c>
      <c r="N1919" s="199" t="s">
        <v>391</v>
      </c>
    </row>
    <row r="1920" spans="1:14" x14ac:dyDescent="0.2">
      <c r="A1920" s="183" t="s">
        <v>142</v>
      </c>
      <c r="B1920" s="184" t="s">
        <v>143</v>
      </c>
      <c r="C1920" s="184"/>
      <c r="D1920" s="185" t="str">
        <f t="shared" si="168"/>
        <v>****</v>
      </c>
      <c r="E1920" s="185">
        <f t="shared" si="169"/>
        <v>0</v>
      </c>
      <c r="F1920" s="185"/>
      <c r="G1920" s="185">
        <f t="shared" si="170"/>
        <v>0</v>
      </c>
      <c r="H1920" s="186">
        <f t="shared" si="171"/>
        <v>0</v>
      </c>
      <c r="I1920" s="197">
        <f>SUMIFS('SAGE IMPORT'!Y:Y,'SAGE IMPORT'!A:A,'SLAB-ROWS'!G1920,'SAGE IMPORT'!B:B,'SLAB-ROWS'!H1920,'SAGE IMPORT'!C:C,'SLAB-ROWS'!A1920)</f>
        <v>0</v>
      </c>
      <c r="J1920" s="198">
        <f>SUMIFS('SAGE IMPORT'!K:K,'SAGE IMPORT'!A:A,'SLAB-ROWS'!G1920,'SAGE IMPORT'!B:B,'SLAB-ROWS'!H1920,'SAGE IMPORT'!C:C,'SLAB-ROWS'!A1920)</f>
        <v>0</v>
      </c>
      <c r="K1920" s="199">
        <f>SUMIFS('SAGE IMPORT'!Q:Q,'SAGE IMPORT'!A:A,'SLAB-ROWS'!G1920,'SAGE IMPORT'!B:B,'SLAB-ROWS'!H1920,'SAGE IMPORT'!C:C,'SLAB-ROWS'!A1920)</f>
        <v>0</v>
      </c>
      <c r="L1920" s="199" t="s">
        <v>354</v>
      </c>
      <c r="M1920" s="205">
        <f>SUMIFS('SAGE IMPORT'!E:E,'SAGE IMPORT'!A:A,'SLAB-ROWS'!G1920,'SAGE IMPORT'!B:B,'SLAB-ROWS'!H1920,'SAGE IMPORT'!C:C,'SLAB-ROWS'!A1920)</f>
        <v>0</v>
      </c>
      <c r="N1920" s="199" t="s">
        <v>354</v>
      </c>
    </row>
    <row r="1921" spans="1:14" x14ac:dyDescent="0.2">
      <c r="A1921" s="183" t="s">
        <v>144</v>
      </c>
      <c r="B1921" s="184" t="s">
        <v>145</v>
      </c>
      <c r="C1921" s="184"/>
      <c r="D1921" s="185" t="str">
        <f t="shared" si="168"/>
        <v>****</v>
      </c>
      <c r="E1921" s="185">
        <f t="shared" si="169"/>
        <v>0</v>
      </c>
      <c r="F1921" s="185"/>
      <c r="G1921" s="185">
        <f t="shared" si="170"/>
        <v>0</v>
      </c>
      <c r="H1921" s="186">
        <f t="shared" si="171"/>
        <v>0</v>
      </c>
      <c r="I1921" s="197">
        <f>SUMIFS('SAGE IMPORT'!Y:Y,'SAGE IMPORT'!A:A,'SLAB-ROWS'!G1921,'SAGE IMPORT'!B:B,'SLAB-ROWS'!H1921,'SAGE IMPORT'!C:C,'SLAB-ROWS'!A1921)</f>
        <v>0</v>
      </c>
      <c r="J1921" s="198">
        <f>SUMIFS('SAGE IMPORT'!K:K,'SAGE IMPORT'!A:A,'SLAB-ROWS'!G1921,'SAGE IMPORT'!B:B,'SLAB-ROWS'!H1921,'SAGE IMPORT'!C:C,'SLAB-ROWS'!A1921)</f>
        <v>0</v>
      </c>
      <c r="K1921" s="199">
        <f>SUMIFS('SAGE IMPORT'!Q:Q,'SAGE IMPORT'!A:A,'SLAB-ROWS'!G1921,'SAGE IMPORT'!B:B,'SLAB-ROWS'!H1921,'SAGE IMPORT'!C:C,'SLAB-ROWS'!A1921)</f>
        <v>0</v>
      </c>
      <c r="L1921" s="199" t="s">
        <v>391</v>
      </c>
      <c r="M1921" s="205">
        <f>SUMIFS('SAGE IMPORT'!E:E,'SAGE IMPORT'!A:A,'SLAB-ROWS'!G1921,'SAGE IMPORT'!B:B,'SLAB-ROWS'!H1921,'SAGE IMPORT'!C:C,'SLAB-ROWS'!A1921)</f>
        <v>0</v>
      </c>
      <c r="N1921" s="199" t="s">
        <v>391</v>
      </c>
    </row>
    <row r="1922" spans="1:14" x14ac:dyDescent="0.2">
      <c r="A1922" s="183" t="s">
        <v>47</v>
      </c>
      <c r="B1922" s="184" t="s">
        <v>66</v>
      </c>
      <c r="C1922" s="184"/>
      <c r="D1922" s="185" t="str">
        <f t="shared" ref="D1922:D1933" si="172">D1921</f>
        <v>****</v>
      </c>
      <c r="E1922" s="185">
        <f t="shared" ref="E1922:E1933" si="173">E1921</f>
        <v>0</v>
      </c>
      <c r="F1922" s="185"/>
      <c r="G1922" s="185">
        <f t="shared" ref="G1922:G1933" si="174">G1921</f>
        <v>0</v>
      </c>
      <c r="H1922" s="186">
        <f t="shared" ref="H1922:H1933" si="175">H1921</f>
        <v>0</v>
      </c>
      <c r="I1922" s="197">
        <f>SUMIFS('SAGE IMPORT'!Y:Y,'SAGE IMPORT'!A:A,'SLAB-ROWS'!G1922,'SAGE IMPORT'!B:B,'SLAB-ROWS'!H1922,'SAGE IMPORT'!C:C,'SLAB-ROWS'!A1922)</f>
        <v>0</v>
      </c>
      <c r="J1922" s="198">
        <f>SUMIFS('SAGE IMPORT'!K:K,'SAGE IMPORT'!A:A,'SLAB-ROWS'!G1922,'SAGE IMPORT'!B:B,'SLAB-ROWS'!H1922,'SAGE IMPORT'!C:C,'SLAB-ROWS'!A1922)</f>
        <v>0</v>
      </c>
      <c r="K1922" s="199">
        <f>SUMIFS('SAGE IMPORT'!Q:Q,'SAGE IMPORT'!A:A,'SLAB-ROWS'!G1922,'SAGE IMPORT'!B:B,'SLAB-ROWS'!H1922,'SAGE IMPORT'!C:C,'SLAB-ROWS'!A1922)</f>
        <v>0</v>
      </c>
      <c r="L1922" s="199" t="s">
        <v>395</v>
      </c>
      <c r="M1922" s="205">
        <f>SUMIFS('SAGE IMPORT'!E:E,'SAGE IMPORT'!A:A,'SLAB-ROWS'!G1922,'SAGE IMPORT'!B:B,'SLAB-ROWS'!H1922,'SAGE IMPORT'!C:C,'SLAB-ROWS'!A1922)</f>
        <v>0</v>
      </c>
      <c r="N1922" s="199" t="s">
        <v>395</v>
      </c>
    </row>
    <row r="1923" spans="1:14" x14ac:dyDescent="0.2">
      <c r="A1923" s="183"/>
      <c r="B1923" s="451" t="s">
        <v>622</v>
      </c>
      <c r="C1923" s="452"/>
      <c r="D1923" s="453"/>
      <c r="E1923" s="453"/>
      <c r="F1923" s="453"/>
      <c r="G1923" s="453">
        <f t="shared" si="174"/>
        <v>0</v>
      </c>
      <c r="H1923" s="454">
        <f t="shared" si="175"/>
        <v>0</v>
      </c>
      <c r="I1923" s="455"/>
      <c r="J1923" s="456"/>
      <c r="K1923" s="457">
        <f>SUMIFS('SAGE IMPORT'!Q:Q,'SAGE IMPORT'!A:A,'SLAB-ROWS'!G1923,'SAGE IMPORT'!B:B,'SLAB-ROWS'!H1923,'SAGE IMPORT'!D:D,'SLAB-ROWS'!B1923)</f>
        <v>0</v>
      </c>
      <c r="L1923" s="457" t="s">
        <v>395</v>
      </c>
      <c r="M1923" s="458"/>
      <c r="N1923" s="457"/>
    </row>
    <row r="1924" spans="1:14" x14ac:dyDescent="0.2">
      <c r="A1924" s="183" t="s">
        <v>48</v>
      </c>
      <c r="B1924" s="184" t="s">
        <v>67</v>
      </c>
      <c r="C1924" s="184"/>
      <c r="D1924" s="185" t="str">
        <f>D1922</f>
        <v>****</v>
      </c>
      <c r="E1924" s="185">
        <f>E1922</f>
        <v>0</v>
      </c>
      <c r="F1924" s="185"/>
      <c r="G1924" s="185">
        <f>G1922</f>
        <v>0</v>
      </c>
      <c r="H1924" s="186">
        <f>H1922</f>
        <v>0</v>
      </c>
      <c r="I1924" s="197">
        <f>SUMIFS('SAGE IMPORT'!Y:Y,'SAGE IMPORT'!A:A,'SLAB-ROWS'!G1924,'SAGE IMPORT'!B:B,'SLAB-ROWS'!H1924,'SAGE IMPORT'!C:C,'SLAB-ROWS'!A1924)</f>
        <v>0</v>
      </c>
      <c r="J1924" s="198">
        <f>SUMIFS('SAGE IMPORT'!K:K,'SAGE IMPORT'!A:A,'SLAB-ROWS'!G1924,'SAGE IMPORT'!B:B,'SLAB-ROWS'!H1924,'SAGE IMPORT'!C:C,'SLAB-ROWS'!A1924)</f>
        <v>0</v>
      </c>
      <c r="K1924" s="199">
        <f>SUMIFS('SAGE IMPORT'!Q:Q,'SAGE IMPORT'!A:A,'SLAB-ROWS'!G1924,'SAGE IMPORT'!B:B,'SLAB-ROWS'!H1924,'SAGE IMPORT'!C:C,'SLAB-ROWS'!A1924)</f>
        <v>0</v>
      </c>
      <c r="L1924" s="199" t="s">
        <v>391</v>
      </c>
      <c r="M1924" s="205">
        <f>SUMIFS('SAGE IMPORT'!E:E,'SAGE IMPORT'!A:A,'SLAB-ROWS'!G1924,'SAGE IMPORT'!B:B,'SLAB-ROWS'!H1924,'SAGE IMPORT'!C:C,'SLAB-ROWS'!A1924)</f>
        <v>0</v>
      </c>
      <c r="N1924" s="199" t="s">
        <v>391</v>
      </c>
    </row>
    <row r="1925" spans="1:14" x14ac:dyDescent="0.2">
      <c r="A1925" s="183" t="s">
        <v>146</v>
      </c>
      <c r="B1925" s="184" t="s">
        <v>147</v>
      </c>
      <c r="C1925" s="184"/>
      <c r="D1925" s="185" t="str">
        <f t="shared" si="172"/>
        <v>****</v>
      </c>
      <c r="E1925" s="185">
        <f t="shared" si="173"/>
        <v>0</v>
      </c>
      <c r="F1925" s="185"/>
      <c r="G1925" s="185">
        <f t="shared" si="174"/>
        <v>0</v>
      </c>
      <c r="H1925" s="186">
        <f t="shared" si="175"/>
        <v>0</v>
      </c>
      <c r="I1925" s="197">
        <f>SUMIFS('SAGE IMPORT'!Y:Y,'SAGE IMPORT'!A:A,'SLAB-ROWS'!G1925,'SAGE IMPORT'!B:B,'SLAB-ROWS'!H1925,'SAGE IMPORT'!C:C,'SLAB-ROWS'!A1925)</f>
        <v>0</v>
      </c>
      <c r="J1925" s="198">
        <f>SUMIFS('SAGE IMPORT'!K:K,'SAGE IMPORT'!A:A,'SLAB-ROWS'!G1925,'SAGE IMPORT'!B:B,'SLAB-ROWS'!H1925,'SAGE IMPORT'!C:C,'SLAB-ROWS'!A1925)</f>
        <v>0</v>
      </c>
      <c r="K1925" s="199">
        <f>SUMIFS('SAGE IMPORT'!Q:Q,'SAGE IMPORT'!A:A,'SLAB-ROWS'!G1925,'SAGE IMPORT'!B:B,'SLAB-ROWS'!H1925,'SAGE IMPORT'!C:C,'SLAB-ROWS'!A1925)</f>
        <v>0</v>
      </c>
      <c r="L1925" s="199" t="s">
        <v>393</v>
      </c>
      <c r="M1925" s="205">
        <f>SUMIFS('SAGE IMPORT'!E:E,'SAGE IMPORT'!A:A,'SLAB-ROWS'!G1925,'SAGE IMPORT'!B:B,'SLAB-ROWS'!H1925,'SAGE IMPORT'!C:C,'SLAB-ROWS'!A1925)</f>
        <v>0</v>
      </c>
      <c r="N1925" s="199" t="s">
        <v>393</v>
      </c>
    </row>
    <row r="1926" spans="1:14" x14ac:dyDescent="0.2">
      <c r="A1926" s="183" t="s">
        <v>148</v>
      </c>
      <c r="B1926" s="184" t="s">
        <v>149</v>
      </c>
      <c r="C1926" s="184"/>
      <c r="D1926" s="185" t="str">
        <f t="shared" si="172"/>
        <v>****</v>
      </c>
      <c r="E1926" s="185">
        <f t="shared" si="173"/>
        <v>0</v>
      </c>
      <c r="F1926" s="185"/>
      <c r="G1926" s="185">
        <f t="shared" si="174"/>
        <v>0</v>
      </c>
      <c r="H1926" s="186">
        <f t="shared" si="175"/>
        <v>0</v>
      </c>
      <c r="I1926" s="197">
        <f>SUMIFS('SAGE IMPORT'!Y:Y,'SAGE IMPORT'!A:A,'SLAB-ROWS'!G1926,'SAGE IMPORT'!B:B,'SLAB-ROWS'!H1926,'SAGE IMPORT'!C:C,'SLAB-ROWS'!A1926)</f>
        <v>0</v>
      </c>
      <c r="J1926" s="198">
        <f>SUMIFS('SAGE IMPORT'!K:K,'SAGE IMPORT'!A:A,'SLAB-ROWS'!G1926,'SAGE IMPORT'!B:B,'SLAB-ROWS'!H1926,'SAGE IMPORT'!C:C,'SLAB-ROWS'!A1926)</f>
        <v>0</v>
      </c>
      <c r="K1926" s="199">
        <f>SUMIFS('SAGE IMPORT'!Q:Q,'SAGE IMPORT'!A:A,'SLAB-ROWS'!G1926,'SAGE IMPORT'!B:B,'SLAB-ROWS'!H1926,'SAGE IMPORT'!C:C,'SLAB-ROWS'!A1926)</f>
        <v>0</v>
      </c>
      <c r="L1926" s="199" t="s">
        <v>391</v>
      </c>
      <c r="M1926" s="205">
        <f>SUMIFS('SAGE IMPORT'!E:E,'SAGE IMPORT'!A:A,'SLAB-ROWS'!G1926,'SAGE IMPORT'!B:B,'SLAB-ROWS'!H1926,'SAGE IMPORT'!C:C,'SLAB-ROWS'!A1926)</f>
        <v>0</v>
      </c>
      <c r="N1926" s="199" t="s">
        <v>391</v>
      </c>
    </row>
    <row r="1927" spans="1:14" x14ac:dyDescent="0.2">
      <c r="A1927" s="183" t="s">
        <v>150</v>
      </c>
      <c r="B1927" s="184" t="s">
        <v>151</v>
      </c>
      <c r="C1927" s="184"/>
      <c r="D1927" s="185" t="str">
        <f t="shared" si="172"/>
        <v>****</v>
      </c>
      <c r="E1927" s="185">
        <f t="shared" si="173"/>
        <v>0</v>
      </c>
      <c r="F1927" s="185"/>
      <c r="G1927" s="185">
        <f t="shared" si="174"/>
        <v>0</v>
      </c>
      <c r="H1927" s="186">
        <f t="shared" si="175"/>
        <v>0</v>
      </c>
      <c r="I1927" s="197">
        <f>SUMIFS('SAGE IMPORT'!Y:Y,'SAGE IMPORT'!A:A,'SLAB-ROWS'!G1927,'SAGE IMPORT'!B:B,'SLAB-ROWS'!H1927,'SAGE IMPORT'!C:C,'SLAB-ROWS'!A1927)</f>
        <v>0</v>
      </c>
      <c r="J1927" s="198">
        <f>SUMIFS('SAGE IMPORT'!K:K,'SAGE IMPORT'!A:A,'SLAB-ROWS'!G1927,'SAGE IMPORT'!B:B,'SLAB-ROWS'!H1927,'SAGE IMPORT'!C:C,'SLAB-ROWS'!A1927)</f>
        <v>0</v>
      </c>
      <c r="K1927" s="199">
        <f>SUMIFS('SAGE IMPORT'!Q:Q,'SAGE IMPORT'!A:A,'SLAB-ROWS'!G1927,'SAGE IMPORT'!B:B,'SLAB-ROWS'!H1927,'SAGE IMPORT'!C:C,'SLAB-ROWS'!A1927)</f>
        <v>0</v>
      </c>
      <c r="L1927" s="199" t="s">
        <v>391</v>
      </c>
      <c r="M1927" s="205">
        <f>SUMIFS('SAGE IMPORT'!E:E,'SAGE IMPORT'!A:A,'SLAB-ROWS'!G1927,'SAGE IMPORT'!B:B,'SLAB-ROWS'!H1927,'SAGE IMPORT'!C:C,'SLAB-ROWS'!A1927)</f>
        <v>0</v>
      </c>
      <c r="N1927" s="199" t="s">
        <v>391</v>
      </c>
    </row>
    <row r="1928" spans="1:14" x14ac:dyDescent="0.2">
      <c r="A1928" s="183" t="s">
        <v>55</v>
      </c>
      <c r="B1928" s="184" t="s">
        <v>56</v>
      </c>
      <c r="C1928" s="184"/>
      <c r="D1928" s="185" t="str">
        <f t="shared" si="172"/>
        <v>****</v>
      </c>
      <c r="E1928" s="185">
        <f t="shared" si="173"/>
        <v>0</v>
      </c>
      <c r="F1928" s="185"/>
      <c r="G1928" s="185">
        <f t="shared" si="174"/>
        <v>0</v>
      </c>
      <c r="H1928" s="186">
        <f t="shared" si="175"/>
        <v>0</v>
      </c>
      <c r="I1928" s="197">
        <f>SUMIFS('SAGE IMPORT'!Y:Y,'SAGE IMPORT'!A:A,'SLAB-ROWS'!G1928,'SAGE IMPORT'!B:B,'SLAB-ROWS'!H1928,'SAGE IMPORT'!C:C,'SLAB-ROWS'!A1928)</f>
        <v>0</v>
      </c>
      <c r="J1928" s="198">
        <f>SUMIFS('SAGE IMPORT'!K:K,'SAGE IMPORT'!A:A,'SLAB-ROWS'!G1928,'SAGE IMPORT'!B:B,'SLAB-ROWS'!H1928,'SAGE IMPORT'!C:C,'SLAB-ROWS'!A1928)</f>
        <v>0</v>
      </c>
      <c r="K1928" s="199">
        <f>SUMIFS('SAGE IMPORT'!Q:Q,'SAGE IMPORT'!A:A,'SLAB-ROWS'!G1928,'SAGE IMPORT'!B:B,'SLAB-ROWS'!H1928,'SAGE IMPORT'!C:C,'SLAB-ROWS'!A1928)</f>
        <v>0</v>
      </c>
      <c r="L1928" s="199" t="s">
        <v>395</v>
      </c>
      <c r="M1928" s="205">
        <f>SUMIFS('SAGE IMPORT'!E:E,'SAGE IMPORT'!A:A,'SLAB-ROWS'!G1928,'SAGE IMPORT'!B:B,'SLAB-ROWS'!H1928,'SAGE IMPORT'!C:C,'SLAB-ROWS'!A1928)</f>
        <v>0</v>
      </c>
      <c r="N1928" s="199" t="s">
        <v>395</v>
      </c>
    </row>
    <row r="1929" spans="1:14" x14ac:dyDescent="0.2">
      <c r="A1929" s="183" t="s">
        <v>152</v>
      </c>
      <c r="B1929" s="184" t="s">
        <v>153</v>
      </c>
      <c r="C1929" s="184"/>
      <c r="D1929" s="185" t="str">
        <f t="shared" si="172"/>
        <v>****</v>
      </c>
      <c r="E1929" s="185">
        <f t="shared" si="173"/>
        <v>0</v>
      </c>
      <c r="F1929" s="185"/>
      <c r="G1929" s="185">
        <f t="shared" si="174"/>
        <v>0</v>
      </c>
      <c r="H1929" s="186">
        <f t="shared" si="175"/>
        <v>0</v>
      </c>
      <c r="I1929" s="197">
        <f>SUMIFS('SAGE IMPORT'!Y:Y,'SAGE IMPORT'!A:A,'SLAB-ROWS'!G1929,'SAGE IMPORT'!B:B,'SLAB-ROWS'!H1929,'SAGE IMPORT'!C:C,'SLAB-ROWS'!A1929)</f>
        <v>0</v>
      </c>
      <c r="J1929" s="198">
        <f>SUMIFS('SAGE IMPORT'!K:K,'SAGE IMPORT'!A:A,'SLAB-ROWS'!G1929,'SAGE IMPORT'!B:B,'SLAB-ROWS'!H1929,'SAGE IMPORT'!C:C,'SLAB-ROWS'!A1929)</f>
        <v>0</v>
      </c>
      <c r="K1929" s="199">
        <f>SUMIFS('SAGE IMPORT'!Q:Q,'SAGE IMPORT'!A:A,'SLAB-ROWS'!G1929,'SAGE IMPORT'!B:B,'SLAB-ROWS'!H1929,'SAGE IMPORT'!C:C,'SLAB-ROWS'!A1929)</f>
        <v>0</v>
      </c>
      <c r="L1929" s="199" t="s">
        <v>399</v>
      </c>
      <c r="M1929" s="205">
        <f>SUMIFS('SAGE IMPORT'!E:E,'SAGE IMPORT'!A:A,'SLAB-ROWS'!G1929,'SAGE IMPORT'!B:B,'SLAB-ROWS'!H1929,'SAGE IMPORT'!C:C,'SLAB-ROWS'!A1929)</f>
        <v>0</v>
      </c>
      <c r="N1929" s="199" t="s">
        <v>399</v>
      </c>
    </row>
    <row r="1930" spans="1:14" x14ac:dyDescent="0.2">
      <c r="A1930" s="183"/>
      <c r="B1930" s="184"/>
      <c r="C1930" s="184"/>
      <c r="D1930" s="185" t="str">
        <f t="shared" si="172"/>
        <v>****</v>
      </c>
      <c r="E1930" s="185">
        <f t="shared" si="173"/>
        <v>0</v>
      </c>
      <c r="F1930" s="185"/>
      <c r="G1930" s="185">
        <f t="shared" si="174"/>
        <v>0</v>
      </c>
      <c r="H1930" s="186">
        <f t="shared" si="175"/>
        <v>0</v>
      </c>
      <c r="I1930" s="197">
        <f>SUMIFS('SAGE IMPORT'!Y:Y,'SAGE IMPORT'!A:A,'SLAB-ROWS'!G1930,'SAGE IMPORT'!B:B,'SLAB-ROWS'!H1930,'SAGE IMPORT'!C:C,'SLAB-ROWS'!A1930)</f>
        <v>0</v>
      </c>
      <c r="J1930" s="198">
        <f>SUMIFS('SAGE IMPORT'!K:K,'SAGE IMPORT'!A:A,'SLAB-ROWS'!G1930,'SAGE IMPORT'!B:B,'SLAB-ROWS'!H1930,'SAGE IMPORT'!C:C,'SLAB-ROWS'!A1930)</f>
        <v>0</v>
      </c>
      <c r="K1930" s="199">
        <f>SUMIFS('SAGE IMPORT'!Q:Q,'SAGE IMPORT'!A:A,'SLAB-ROWS'!G1930,'SAGE IMPORT'!B:B,'SLAB-ROWS'!H1930,'SAGE IMPORT'!C:C,'SLAB-ROWS'!A1930)</f>
        <v>0</v>
      </c>
      <c r="L1930" s="199"/>
      <c r="M1930" s="205">
        <f>SUMIFS('SAGE IMPORT'!E:E,'SAGE IMPORT'!A:A,'SLAB-ROWS'!G1930,'SAGE IMPORT'!B:B,'SLAB-ROWS'!H1930,'SAGE IMPORT'!C:C,'SLAB-ROWS'!A1930)</f>
        <v>0</v>
      </c>
      <c r="N1930" s="199"/>
    </row>
    <row r="1931" spans="1:14" x14ac:dyDescent="0.2">
      <c r="A1931" s="183" t="s">
        <v>49</v>
      </c>
      <c r="B1931" s="184" t="s">
        <v>50</v>
      </c>
      <c r="C1931" s="184"/>
      <c r="D1931" s="185" t="str">
        <f t="shared" si="172"/>
        <v>****</v>
      </c>
      <c r="E1931" s="185">
        <f t="shared" si="173"/>
        <v>0</v>
      </c>
      <c r="F1931" s="185"/>
      <c r="G1931" s="185">
        <f t="shared" si="174"/>
        <v>0</v>
      </c>
      <c r="H1931" s="186">
        <f t="shared" si="175"/>
        <v>0</v>
      </c>
      <c r="I1931" s="197">
        <f>SUMIFS('SAGE IMPORT'!Y:Y,'SAGE IMPORT'!A:A,'SLAB-ROWS'!G1931,'SAGE IMPORT'!B:B,'SLAB-ROWS'!H1931,'SAGE IMPORT'!C:C,'SLAB-ROWS'!A1931)</f>
        <v>0</v>
      </c>
      <c r="J1931" s="198">
        <f>SUMIFS('SAGE IMPORT'!K:K,'SAGE IMPORT'!A:A,'SLAB-ROWS'!G1931,'SAGE IMPORT'!B:B,'SLAB-ROWS'!H1931,'SAGE IMPORT'!C:C,'SLAB-ROWS'!A1931)</f>
        <v>0</v>
      </c>
      <c r="K1931" s="199">
        <f>SUMIFS('SAGE IMPORT'!Q:Q,'SAGE IMPORT'!A:A,'SLAB-ROWS'!G1931,'SAGE IMPORT'!B:B,'SLAB-ROWS'!H1931,'SAGE IMPORT'!C:C,'SLAB-ROWS'!A1931)</f>
        <v>0</v>
      </c>
      <c r="L1931" s="199" t="s">
        <v>391</v>
      </c>
      <c r="M1931" s="205">
        <f>SUMIFS('SAGE IMPORT'!E:E,'SAGE IMPORT'!A:A,'SLAB-ROWS'!G1931,'SAGE IMPORT'!B:B,'SLAB-ROWS'!H1931,'SAGE IMPORT'!C:C,'SLAB-ROWS'!A1931)</f>
        <v>0</v>
      </c>
      <c r="N1931" s="199" t="s">
        <v>391</v>
      </c>
    </row>
    <row r="1932" spans="1:14" x14ac:dyDescent="0.2">
      <c r="A1932" s="183" t="s">
        <v>51</v>
      </c>
      <c r="B1932" s="184" t="s">
        <v>52</v>
      </c>
      <c r="C1932" s="184"/>
      <c r="D1932" s="185" t="str">
        <f t="shared" si="172"/>
        <v>****</v>
      </c>
      <c r="E1932" s="185">
        <f t="shared" si="173"/>
        <v>0</v>
      </c>
      <c r="F1932" s="185"/>
      <c r="G1932" s="185">
        <f t="shared" si="174"/>
        <v>0</v>
      </c>
      <c r="H1932" s="186">
        <f t="shared" si="175"/>
        <v>0</v>
      </c>
      <c r="I1932" s="197">
        <f>SUMIFS('SAGE IMPORT'!Y:Y,'SAGE IMPORT'!A:A,'SLAB-ROWS'!G1932,'SAGE IMPORT'!B:B,'SLAB-ROWS'!H1932,'SAGE IMPORT'!C:C,'SLAB-ROWS'!A1932)</f>
        <v>0</v>
      </c>
      <c r="J1932" s="198">
        <f>SUMIFS('SAGE IMPORT'!K:K,'SAGE IMPORT'!A:A,'SLAB-ROWS'!G1932,'SAGE IMPORT'!B:B,'SLAB-ROWS'!H1932,'SAGE IMPORT'!C:C,'SLAB-ROWS'!A1932)</f>
        <v>0</v>
      </c>
      <c r="K1932" s="199">
        <f>SUMIFS('SAGE IMPORT'!Q:Q,'SAGE IMPORT'!A:A,'SLAB-ROWS'!G1932,'SAGE IMPORT'!B:B,'SLAB-ROWS'!H1932,'SAGE IMPORT'!C:C,'SLAB-ROWS'!A1932)</f>
        <v>0</v>
      </c>
      <c r="L1932" s="199" t="s">
        <v>391</v>
      </c>
      <c r="M1932" s="205">
        <f>SUMIFS('SAGE IMPORT'!E:E,'SAGE IMPORT'!A:A,'SLAB-ROWS'!G1932,'SAGE IMPORT'!B:B,'SLAB-ROWS'!H1932,'SAGE IMPORT'!C:C,'SLAB-ROWS'!A1932)</f>
        <v>0</v>
      </c>
      <c r="N1932" s="199" t="s">
        <v>391</v>
      </c>
    </row>
    <row r="1933" spans="1:14" x14ac:dyDescent="0.2">
      <c r="A1933" s="183" t="s">
        <v>53</v>
      </c>
      <c r="B1933" s="184" t="s">
        <v>54</v>
      </c>
      <c r="C1933" s="184"/>
      <c r="D1933" s="185" t="str">
        <f t="shared" si="172"/>
        <v>****</v>
      </c>
      <c r="E1933" s="185">
        <f t="shared" si="173"/>
        <v>0</v>
      </c>
      <c r="F1933" s="185"/>
      <c r="G1933" s="185">
        <f t="shared" si="174"/>
        <v>0</v>
      </c>
      <c r="H1933" s="186">
        <f t="shared" si="175"/>
        <v>0</v>
      </c>
      <c r="I1933" s="197">
        <f>SUMIFS('SAGE IMPORT'!Y:Y,'SAGE IMPORT'!A:A,'SLAB-ROWS'!G1933,'SAGE IMPORT'!B:B,'SLAB-ROWS'!H1933,'SAGE IMPORT'!C:C,'SLAB-ROWS'!A1933)</f>
        <v>0</v>
      </c>
      <c r="J1933" s="198">
        <f>SUMIFS('SAGE IMPORT'!K:K,'SAGE IMPORT'!A:A,'SLAB-ROWS'!G1933,'SAGE IMPORT'!B:B,'SLAB-ROWS'!H1933,'SAGE IMPORT'!C:C,'SLAB-ROWS'!A1933)</f>
        <v>0</v>
      </c>
      <c r="K1933" s="199">
        <f>SUMIFS('SAGE IMPORT'!Q:Q,'SAGE IMPORT'!A:A,'SLAB-ROWS'!G1933,'SAGE IMPORT'!B:B,'SLAB-ROWS'!H1933,'SAGE IMPORT'!C:C,'SLAB-ROWS'!A1933)</f>
        <v>0</v>
      </c>
      <c r="L1933" s="199" t="s">
        <v>391</v>
      </c>
      <c r="M1933" s="205">
        <f>SUMIFS('SAGE IMPORT'!E:E,'SAGE IMPORT'!A:A,'SLAB-ROWS'!G1933,'SAGE IMPORT'!B:B,'SLAB-ROWS'!H1933,'SAGE IMPORT'!C:C,'SLAB-ROWS'!A1933)</f>
        <v>0</v>
      </c>
      <c r="N1933" s="199" t="s">
        <v>391</v>
      </c>
    </row>
    <row r="1934" spans="1:14" x14ac:dyDescent="0.2">
      <c r="A1934" s="183"/>
      <c r="B1934" s="184"/>
      <c r="C1934" s="184"/>
      <c r="D1934" s="184"/>
      <c r="E1934" s="184"/>
      <c r="F1934" s="184"/>
      <c r="G1934" s="184"/>
      <c r="H1934" s="184"/>
      <c r="I1934" s="197">
        <f>SUMIFS('SAGE IMPORT'!Y:Y,'SAGE IMPORT'!A:A,'SLAB-ROWS'!G1934,'SAGE IMPORT'!B:B,'SLAB-ROWS'!H1934,'SAGE IMPORT'!C:C,'SLAB-ROWS'!A1934)</f>
        <v>0</v>
      </c>
      <c r="J1934" s="198">
        <f>SUMIFS('SAGE IMPORT'!K:K,'SAGE IMPORT'!A:A,'SLAB-ROWS'!G1934,'SAGE IMPORT'!B:B,'SLAB-ROWS'!H1934,'SAGE IMPORT'!C:C,'SLAB-ROWS'!A1934)</f>
        <v>0</v>
      </c>
      <c r="K1934" s="199">
        <f>SUMIFS('SAGE IMPORT'!Q:Q,'SAGE IMPORT'!A:A,'SLAB-ROWS'!G1934,'SAGE IMPORT'!B:B,'SLAB-ROWS'!H1934,'SAGE IMPORT'!C:C,'SLAB-ROWS'!A1934)</f>
        <v>0</v>
      </c>
      <c r="L1934" s="199"/>
      <c r="M1934" s="205">
        <f>SUMIFS('SAGE IMPORT'!E:E,'SAGE IMPORT'!A:A,'SLAB-ROWS'!G1934,'SAGE IMPORT'!B:B,'SLAB-ROWS'!H1934,'SAGE IMPORT'!C:C,'SLAB-ROWS'!A1934)</f>
        <v>0</v>
      </c>
      <c r="N1934" s="199"/>
    </row>
    <row r="1935" spans="1:14" ht="12" x14ac:dyDescent="0.25">
      <c r="C1935" s="200" t="s">
        <v>74</v>
      </c>
      <c r="D1935" s="200"/>
      <c r="E1935" s="200"/>
      <c r="F1935" s="200"/>
      <c r="G1935" s="200"/>
      <c r="H1935" s="200"/>
      <c r="I1935" s="201">
        <f>SUM(I1851:I1934)</f>
        <v>0</v>
      </c>
      <c r="J1935" s="202"/>
      <c r="K1935" s="202"/>
      <c r="L1935" s="202"/>
      <c r="M1935" s="205">
        <f>SUMIFS('SAGE IMPORT'!E:E,'SAGE IMPORT'!A:A,'SLAB-ROWS'!G1935,'SAGE IMPORT'!B:B,'SLAB-ROWS'!H1935,'SAGE IMPORT'!C:C,'SLAB-ROWS'!A1935)</f>
        <v>0</v>
      </c>
    </row>
    <row r="1936" spans="1:14" ht="12" x14ac:dyDescent="0.25">
      <c r="C1936" s="200" t="s">
        <v>75</v>
      </c>
      <c r="D1936" s="200"/>
      <c r="E1936" s="200"/>
      <c r="F1936" s="200"/>
      <c r="G1936" s="200"/>
      <c r="H1936" s="200"/>
      <c r="I1936" s="203">
        <f>SUMIFS('SAGE IMPORT'!Y:Y,'SAGE IMPORT'!A:A,'SLAB-ROWS'!G1850,'SAGE IMPORT'!B:B,'SLAB-ROWS'!H1850)-I1935</f>
        <v>0</v>
      </c>
      <c r="J1936" s="202"/>
      <c r="K1936" s="202"/>
      <c r="L1936" s="202"/>
      <c r="M1936" s="205">
        <f>SUMIFS('SAGE IMPORT'!E:E,'SAGE IMPORT'!A:A,'SLAB-ROWS'!G1936,'SAGE IMPORT'!B:B,'SLAB-ROWS'!H1936,'SAGE IMPORT'!C:C,'SLAB-ROWS'!A1936)</f>
        <v>0</v>
      </c>
    </row>
    <row r="1937" spans="1:14" ht="12" x14ac:dyDescent="0.2">
      <c r="D1937" s="191" t="s">
        <v>359</v>
      </c>
      <c r="E1937" s="190" t="s">
        <v>358</v>
      </c>
      <c r="F1937" s="190"/>
      <c r="G1937" s="191" t="s">
        <v>159</v>
      </c>
      <c r="H1937" s="192" t="s">
        <v>357</v>
      </c>
      <c r="I1937" s="194" t="s">
        <v>383</v>
      </c>
      <c r="J1937" s="194" t="s">
        <v>356</v>
      </c>
      <c r="K1937" s="194" t="s">
        <v>355</v>
      </c>
      <c r="L1937" s="194"/>
      <c r="M1937" s="194" t="s">
        <v>394</v>
      </c>
      <c r="N1937" s="194"/>
    </row>
    <row r="1938" spans="1:14" ht="12" x14ac:dyDescent="0.2">
      <c r="D1938" s="195" t="str">
        <f>'START-SLABS'!A31</f>
        <v>****</v>
      </c>
      <c r="E1938" s="195">
        <f>'START-SLABS'!C31</f>
        <v>0</v>
      </c>
      <c r="F1938" s="195">
        <f>'START-SLABS'!D31</f>
        <v>0</v>
      </c>
      <c r="G1938" s="195">
        <f>'START-SLABS'!F31</f>
        <v>0</v>
      </c>
      <c r="H1938" s="195">
        <f>'START-SLABS'!G31</f>
        <v>0</v>
      </c>
      <c r="I1938" s="196"/>
      <c r="J1938" s="196"/>
      <c r="K1938" s="196"/>
      <c r="L1938" s="196"/>
      <c r="M1938" s="196"/>
      <c r="N1938" s="194"/>
    </row>
    <row r="1939" spans="1:14" x14ac:dyDescent="0.2">
      <c r="A1939" s="183" t="s">
        <v>16</v>
      </c>
      <c r="B1939" s="184" t="s">
        <v>17</v>
      </c>
      <c r="C1939" s="184"/>
      <c r="D1939" s="185" t="str">
        <f>D1938</f>
        <v>****</v>
      </c>
      <c r="E1939" s="185">
        <f>E1938</f>
        <v>0</v>
      </c>
      <c r="F1939" s="185"/>
      <c r="G1939" s="185">
        <f>G1938</f>
        <v>0</v>
      </c>
      <c r="H1939" s="186">
        <f>H1938</f>
        <v>0</v>
      </c>
      <c r="I1939" s="197">
        <f>SUMIFS('SAGE IMPORT'!Y:Y,'SAGE IMPORT'!A:A,'SLAB-ROWS'!G1939,'SAGE IMPORT'!B:B,'SLAB-ROWS'!H1939,'SAGE IMPORT'!C:C,'SLAB-ROWS'!A1939)</f>
        <v>0</v>
      </c>
      <c r="J1939" s="198">
        <f>SUMIFS('SAGE IMPORT'!K:K,'SAGE IMPORT'!A:A,'SLAB-ROWS'!G1939,'SAGE IMPORT'!B:B,'SLAB-ROWS'!H1939,'SAGE IMPORT'!C:C,'SLAB-ROWS'!A1939)</f>
        <v>0</v>
      </c>
      <c r="K1939" s="199">
        <f>SUMIFS('SAGE IMPORT'!Q:Q,'SAGE IMPORT'!A:A,'SLAB-ROWS'!G1939,'SAGE IMPORT'!B:B,'SLAB-ROWS'!H1939,'SAGE IMPORT'!C:C,'SLAB-ROWS'!A1939)</f>
        <v>0</v>
      </c>
      <c r="L1939" s="199" t="s">
        <v>391</v>
      </c>
      <c r="M1939" s="205">
        <f>SUMIFS('SAGE IMPORT'!E:E,'SAGE IMPORT'!A:A,'SLAB-ROWS'!G1939,'SAGE IMPORT'!B:B,'SLAB-ROWS'!H1939,'SAGE IMPORT'!C:C,'SLAB-ROWS'!A1939)</f>
        <v>0</v>
      </c>
      <c r="N1939" s="199" t="s">
        <v>391</v>
      </c>
    </row>
    <row r="1940" spans="1:14" x14ac:dyDescent="0.2">
      <c r="A1940" s="183" t="s">
        <v>78</v>
      </c>
      <c r="B1940" s="184" t="s">
        <v>81</v>
      </c>
      <c r="C1940" s="184"/>
      <c r="D1940" s="185" t="str">
        <f t="shared" ref="D1940:D2009" si="176">D1939</f>
        <v>****</v>
      </c>
      <c r="E1940" s="185">
        <f t="shared" ref="E1940:E2009" si="177">E1939</f>
        <v>0</v>
      </c>
      <c r="F1940" s="185"/>
      <c r="G1940" s="185">
        <f t="shared" ref="G1940:G2009" si="178">G1939</f>
        <v>0</v>
      </c>
      <c r="H1940" s="186">
        <f t="shared" ref="H1940:H2009" si="179">H1939</f>
        <v>0</v>
      </c>
      <c r="I1940" s="197">
        <f>SUMIFS('SAGE IMPORT'!Y:Y,'SAGE IMPORT'!A:A,'SLAB-ROWS'!G1940,'SAGE IMPORT'!B:B,'SLAB-ROWS'!H1940,'SAGE IMPORT'!C:C,'SLAB-ROWS'!A1940)</f>
        <v>0</v>
      </c>
      <c r="J1940" s="198">
        <f>SUMIFS('SAGE IMPORT'!K:K,'SAGE IMPORT'!A:A,'SLAB-ROWS'!G1940,'SAGE IMPORT'!B:B,'SLAB-ROWS'!H1940,'SAGE IMPORT'!C:C,'SLAB-ROWS'!A1940)</f>
        <v>0</v>
      </c>
      <c r="K1940" s="199">
        <f>SUMIFS('SAGE IMPORT'!Q:Q,'SAGE IMPORT'!A:A,'SLAB-ROWS'!G1940,'SAGE IMPORT'!B:B,'SLAB-ROWS'!H1940,'SAGE IMPORT'!C:C,'SLAB-ROWS'!A1940)</f>
        <v>0</v>
      </c>
      <c r="L1940" s="199" t="s">
        <v>391</v>
      </c>
      <c r="M1940" s="205">
        <f>SUMIFS('SAGE IMPORT'!E:E,'SAGE IMPORT'!A:A,'SLAB-ROWS'!G1940,'SAGE IMPORT'!B:B,'SLAB-ROWS'!H1940,'SAGE IMPORT'!C:C,'SLAB-ROWS'!A1940)</f>
        <v>0</v>
      </c>
      <c r="N1940" s="199" t="s">
        <v>391</v>
      </c>
    </row>
    <row r="1941" spans="1:14" x14ac:dyDescent="0.2">
      <c r="A1941" s="183" t="s">
        <v>79</v>
      </c>
      <c r="B1941" s="184" t="s">
        <v>82</v>
      </c>
      <c r="C1941" s="184"/>
      <c r="D1941" s="185" t="str">
        <f t="shared" si="176"/>
        <v>****</v>
      </c>
      <c r="E1941" s="185">
        <f t="shared" si="177"/>
        <v>0</v>
      </c>
      <c r="F1941" s="185"/>
      <c r="G1941" s="185">
        <f t="shared" si="178"/>
        <v>0</v>
      </c>
      <c r="H1941" s="186">
        <f t="shared" si="179"/>
        <v>0</v>
      </c>
      <c r="I1941" s="197">
        <f>SUMIFS('SAGE IMPORT'!Y:Y,'SAGE IMPORT'!A:A,'SLAB-ROWS'!G1941,'SAGE IMPORT'!B:B,'SLAB-ROWS'!H1941,'SAGE IMPORT'!C:C,'SLAB-ROWS'!A1941)</f>
        <v>0</v>
      </c>
      <c r="J1941" s="198">
        <f>SUMIFS('SAGE IMPORT'!K:K,'SAGE IMPORT'!A:A,'SLAB-ROWS'!G1941,'SAGE IMPORT'!B:B,'SLAB-ROWS'!H1941,'SAGE IMPORT'!C:C,'SLAB-ROWS'!A1941)</f>
        <v>0</v>
      </c>
      <c r="K1941" s="199">
        <f>SUMIFS('SAGE IMPORT'!Q:Q,'SAGE IMPORT'!A:A,'SLAB-ROWS'!G1941,'SAGE IMPORT'!B:B,'SLAB-ROWS'!H1941,'SAGE IMPORT'!C:C,'SLAB-ROWS'!A1941)</f>
        <v>0</v>
      </c>
      <c r="L1941" s="199" t="s">
        <v>391</v>
      </c>
      <c r="M1941" s="205">
        <f>SUMIFS('SAGE IMPORT'!E:E,'SAGE IMPORT'!A:A,'SLAB-ROWS'!G1941,'SAGE IMPORT'!B:B,'SLAB-ROWS'!H1941,'SAGE IMPORT'!C:C,'SLAB-ROWS'!A1941)</f>
        <v>0</v>
      </c>
      <c r="N1941" s="199" t="s">
        <v>391</v>
      </c>
    </row>
    <row r="1942" spans="1:14" x14ac:dyDescent="0.2">
      <c r="A1942" s="183" t="s">
        <v>80</v>
      </c>
      <c r="B1942" s="184" t="s">
        <v>83</v>
      </c>
      <c r="C1942" s="184"/>
      <c r="D1942" s="185" t="str">
        <f t="shared" si="176"/>
        <v>****</v>
      </c>
      <c r="E1942" s="185">
        <f t="shared" si="177"/>
        <v>0</v>
      </c>
      <c r="F1942" s="185"/>
      <c r="G1942" s="185">
        <f t="shared" si="178"/>
        <v>0</v>
      </c>
      <c r="H1942" s="186">
        <f t="shared" si="179"/>
        <v>0</v>
      </c>
      <c r="I1942" s="197">
        <f>SUMIFS('SAGE IMPORT'!Y:Y,'SAGE IMPORT'!A:A,'SLAB-ROWS'!G1942,'SAGE IMPORT'!B:B,'SLAB-ROWS'!H1942,'SAGE IMPORT'!C:C,'SLAB-ROWS'!A1942)</f>
        <v>0</v>
      </c>
      <c r="J1942" s="198">
        <f>SUMIFS('SAGE IMPORT'!K:K,'SAGE IMPORT'!A:A,'SLAB-ROWS'!G1942,'SAGE IMPORT'!B:B,'SLAB-ROWS'!H1942,'SAGE IMPORT'!C:C,'SLAB-ROWS'!A1942)</f>
        <v>0</v>
      </c>
      <c r="K1942" s="199">
        <f>SUMIFS('SAGE IMPORT'!Q:Q,'SAGE IMPORT'!A:A,'SLAB-ROWS'!G1942,'SAGE IMPORT'!B:B,'SLAB-ROWS'!H1942,'SAGE IMPORT'!C:C,'SLAB-ROWS'!A1942)</f>
        <v>0</v>
      </c>
      <c r="L1942" s="199" t="s">
        <v>391</v>
      </c>
      <c r="M1942" s="205">
        <f>SUMIFS('SAGE IMPORT'!E:E,'SAGE IMPORT'!A:A,'SLAB-ROWS'!G1942,'SAGE IMPORT'!B:B,'SLAB-ROWS'!H1942,'SAGE IMPORT'!C:C,'SLAB-ROWS'!A1942)</f>
        <v>0</v>
      </c>
      <c r="N1942" s="199" t="s">
        <v>391</v>
      </c>
    </row>
    <row r="1943" spans="1:14" x14ac:dyDescent="0.2">
      <c r="A1943" s="183" t="s">
        <v>18</v>
      </c>
      <c r="B1943" s="184" t="s">
        <v>19</v>
      </c>
      <c r="C1943" s="184"/>
      <c r="D1943" s="185" t="str">
        <f t="shared" si="176"/>
        <v>****</v>
      </c>
      <c r="E1943" s="185">
        <f t="shared" si="177"/>
        <v>0</v>
      </c>
      <c r="F1943" s="185"/>
      <c r="G1943" s="185">
        <f t="shared" si="178"/>
        <v>0</v>
      </c>
      <c r="H1943" s="186">
        <f t="shared" si="179"/>
        <v>0</v>
      </c>
      <c r="I1943" s="197">
        <f>SUMIFS('SAGE IMPORT'!Y:Y,'SAGE IMPORT'!A:A,'SLAB-ROWS'!G1943,'SAGE IMPORT'!B:B,'SLAB-ROWS'!H1943,'SAGE IMPORT'!C:C,'SLAB-ROWS'!A1943)</f>
        <v>0</v>
      </c>
      <c r="J1943" s="198">
        <f>SUMIFS('SAGE IMPORT'!K:K,'SAGE IMPORT'!A:A,'SLAB-ROWS'!G1943,'SAGE IMPORT'!B:B,'SLAB-ROWS'!H1943,'SAGE IMPORT'!C:C,'SLAB-ROWS'!A1943)</f>
        <v>0</v>
      </c>
      <c r="K1943" s="199">
        <f>SUMIFS('SAGE IMPORT'!Q:Q,'SAGE IMPORT'!A:A,'SLAB-ROWS'!G1943,'SAGE IMPORT'!B:B,'SLAB-ROWS'!H1943,'SAGE IMPORT'!C:C,'SLAB-ROWS'!A1943)</f>
        <v>0</v>
      </c>
      <c r="L1943" s="199" t="s">
        <v>391</v>
      </c>
      <c r="M1943" s="205">
        <f>SUMIFS('SAGE IMPORT'!E:E,'SAGE IMPORT'!A:A,'SLAB-ROWS'!G1943,'SAGE IMPORT'!B:B,'SLAB-ROWS'!H1943,'SAGE IMPORT'!C:C,'SLAB-ROWS'!A1943)</f>
        <v>0</v>
      </c>
      <c r="N1943" s="199" t="s">
        <v>391</v>
      </c>
    </row>
    <row r="1944" spans="1:14" x14ac:dyDescent="0.2">
      <c r="A1944" s="183"/>
      <c r="B1944" s="184"/>
      <c r="C1944" s="184"/>
      <c r="D1944" s="185" t="str">
        <f t="shared" si="176"/>
        <v>****</v>
      </c>
      <c r="E1944" s="185">
        <f t="shared" si="177"/>
        <v>0</v>
      </c>
      <c r="F1944" s="185"/>
      <c r="G1944" s="185">
        <f t="shared" si="178"/>
        <v>0</v>
      </c>
      <c r="H1944" s="186">
        <f t="shared" si="179"/>
        <v>0</v>
      </c>
      <c r="I1944" s="197">
        <f>SUMIFS('SAGE IMPORT'!Y:Y,'SAGE IMPORT'!A:A,'SLAB-ROWS'!G1944,'SAGE IMPORT'!B:B,'SLAB-ROWS'!H1944,'SAGE IMPORT'!C:C,'SLAB-ROWS'!A1944)</f>
        <v>0</v>
      </c>
      <c r="J1944" s="198">
        <f>SUMIFS('SAGE IMPORT'!K:K,'SAGE IMPORT'!A:A,'SLAB-ROWS'!G1944,'SAGE IMPORT'!B:B,'SLAB-ROWS'!H1944,'SAGE IMPORT'!C:C,'SLAB-ROWS'!A1944)</f>
        <v>0</v>
      </c>
      <c r="K1944" s="199">
        <f>SUMIFS('SAGE IMPORT'!Q:Q,'SAGE IMPORT'!A:A,'SLAB-ROWS'!G1944,'SAGE IMPORT'!B:B,'SLAB-ROWS'!H1944,'SAGE IMPORT'!C:C,'SLAB-ROWS'!A1944)</f>
        <v>0</v>
      </c>
      <c r="L1944" s="199"/>
      <c r="M1944" s="205">
        <f>SUMIFS('SAGE IMPORT'!E:E,'SAGE IMPORT'!A:A,'SLAB-ROWS'!G1944,'SAGE IMPORT'!B:B,'SLAB-ROWS'!H1944,'SAGE IMPORT'!C:C,'SLAB-ROWS'!A1944)</f>
        <v>0</v>
      </c>
      <c r="N1944" s="199"/>
    </row>
    <row r="1945" spans="1:14" x14ac:dyDescent="0.2">
      <c r="A1945" s="183" t="s">
        <v>84</v>
      </c>
      <c r="B1945" s="184" t="s">
        <v>85</v>
      </c>
      <c r="C1945" s="184"/>
      <c r="D1945" s="185" t="str">
        <f t="shared" si="176"/>
        <v>****</v>
      </c>
      <c r="E1945" s="185">
        <f t="shared" si="177"/>
        <v>0</v>
      </c>
      <c r="F1945" s="185"/>
      <c r="G1945" s="185">
        <f t="shared" si="178"/>
        <v>0</v>
      </c>
      <c r="H1945" s="186">
        <f t="shared" si="179"/>
        <v>0</v>
      </c>
      <c r="I1945" s="197">
        <f>SUMIFS('SAGE IMPORT'!Y:Y,'SAGE IMPORT'!A:A,'SLAB-ROWS'!G1945,'SAGE IMPORT'!B:B,'SLAB-ROWS'!H1945,'SAGE IMPORT'!C:C,'SLAB-ROWS'!A1945)</f>
        <v>0</v>
      </c>
      <c r="J1945" s="198">
        <f>SUMIFS('SAGE IMPORT'!K:K,'SAGE IMPORT'!A:A,'SLAB-ROWS'!G1945,'SAGE IMPORT'!B:B,'SLAB-ROWS'!H1945,'SAGE IMPORT'!C:C,'SLAB-ROWS'!A1945)</f>
        <v>0</v>
      </c>
      <c r="K1945" s="199">
        <f>SUMIFS('SAGE IMPORT'!Q:Q,'SAGE IMPORT'!A:A,'SLAB-ROWS'!G1945,'SAGE IMPORT'!B:B,'SLAB-ROWS'!H1945,'SAGE IMPORT'!C:C,'SLAB-ROWS'!A1945)</f>
        <v>0</v>
      </c>
      <c r="L1945" s="199" t="s">
        <v>393</v>
      </c>
      <c r="M1945" s="205">
        <f>SUMIFS('SAGE IMPORT'!E:E,'SAGE IMPORT'!A:A,'SLAB-ROWS'!G1945,'SAGE IMPORT'!B:B,'SLAB-ROWS'!H1945,'SAGE IMPORT'!C:C,'SLAB-ROWS'!A1945)</f>
        <v>0</v>
      </c>
      <c r="N1945" s="199" t="s">
        <v>393</v>
      </c>
    </row>
    <row r="1946" spans="1:14" x14ac:dyDescent="0.2">
      <c r="A1946" s="183" t="s">
        <v>20</v>
      </c>
      <c r="B1946" s="184" t="s">
        <v>21</v>
      </c>
      <c r="C1946" s="184"/>
      <c r="D1946" s="185" t="str">
        <f t="shared" si="176"/>
        <v>****</v>
      </c>
      <c r="E1946" s="185">
        <f t="shared" si="177"/>
        <v>0</v>
      </c>
      <c r="F1946" s="185"/>
      <c r="G1946" s="185">
        <f t="shared" si="178"/>
        <v>0</v>
      </c>
      <c r="H1946" s="186">
        <f t="shared" si="179"/>
        <v>0</v>
      </c>
      <c r="I1946" s="197">
        <f>SUMIFS('SAGE IMPORT'!Y:Y,'SAGE IMPORT'!A:A,'SLAB-ROWS'!G1946,'SAGE IMPORT'!B:B,'SLAB-ROWS'!H1946,'SAGE IMPORT'!C:C,'SLAB-ROWS'!A1946)</f>
        <v>0</v>
      </c>
      <c r="J1946" s="198">
        <f>SUMIFS('SAGE IMPORT'!K:K,'SAGE IMPORT'!A:A,'SLAB-ROWS'!G1946,'SAGE IMPORT'!B:B,'SLAB-ROWS'!H1946,'SAGE IMPORT'!C:C,'SLAB-ROWS'!A1946)</f>
        <v>0</v>
      </c>
      <c r="K1946" s="199">
        <f>SUMIFS('SAGE IMPORT'!Q:Q,'SAGE IMPORT'!A:A,'SLAB-ROWS'!G1946,'SAGE IMPORT'!B:B,'SLAB-ROWS'!H1946,'SAGE IMPORT'!C:C,'SLAB-ROWS'!A1946)</f>
        <v>0</v>
      </c>
      <c r="L1946" s="199" t="s">
        <v>354</v>
      </c>
      <c r="M1946" s="205">
        <f>SUMIFS('SAGE IMPORT'!E:E,'SAGE IMPORT'!A:A,'SLAB-ROWS'!G1946,'SAGE IMPORT'!B:B,'SLAB-ROWS'!H1946,'SAGE IMPORT'!C:C,'SLAB-ROWS'!A1946)</f>
        <v>0</v>
      </c>
      <c r="N1946" s="199" t="s">
        <v>354</v>
      </c>
    </row>
    <row r="1947" spans="1:14" x14ac:dyDescent="0.2">
      <c r="A1947" s="183" t="s">
        <v>22</v>
      </c>
      <c r="B1947" s="184" t="s">
        <v>58</v>
      </c>
      <c r="C1947" s="184"/>
      <c r="D1947" s="185" t="str">
        <f t="shared" si="176"/>
        <v>****</v>
      </c>
      <c r="E1947" s="185">
        <f t="shared" si="177"/>
        <v>0</v>
      </c>
      <c r="F1947" s="185"/>
      <c r="G1947" s="185">
        <f t="shared" si="178"/>
        <v>0</v>
      </c>
      <c r="H1947" s="186">
        <f t="shared" si="179"/>
        <v>0</v>
      </c>
      <c r="I1947" s="197">
        <f>SUMIFS('SAGE IMPORT'!Y:Y,'SAGE IMPORT'!A:A,'SLAB-ROWS'!G1947,'SAGE IMPORT'!B:B,'SLAB-ROWS'!H1947,'SAGE IMPORT'!C:C,'SLAB-ROWS'!A1947)</f>
        <v>0</v>
      </c>
      <c r="J1947" s="198">
        <f>SUMIFS('SAGE IMPORT'!K:K,'SAGE IMPORT'!A:A,'SLAB-ROWS'!G1947,'SAGE IMPORT'!B:B,'SLAB-ROWS'!H1947,'SAGE IMPORT'!C:C,'SLAB-ROWS'!A1947)</f>
        <v>0</v>
      </c>
      <c r="K1947" s="199">
        <f>SUMIFS('SAGE IMPORT'!Q:Q,'SAGE IMPORT'!A:A,'SLAB-ROWS'!G1947,'SAGE IMPORT'!B:B,'SLAB-ROWS'!H1947,'SAGE IMPORT'!C:C,'SLAB-ROWS'!A1947)</f>
        <v>0</v>
      </c>
      <c r="L1947" s="199" t="s">
        <v>354</v>
      </c>
      <c r="M1947" s="205">
        <f>SUMIFS('SAGE IMPORT'!E:E,'SAGE IMPORT'!A:A,'SLAB-ROWS'!G1947,'SAGE IMPORT'!B:B,'SLAB-ROWS'!H1947,'SAGE IMPORT'!C:C,'SLAB-ROWS'!A1947)</f>
        <v>0</v>
      </c>
      <c r="N1947" s="199" t="s">
        <v>354</v>
      </c>
    </row>
    <row r="1948" spans="1:14" x14ac:dyDescent="0.2">
      <c r="A1948" s="183"/>
      <c r="B1948" s="184"/>
      <c r="C1948" s="184"/>
      <c r="D1948" s="185" t="str">
        <f t="shared" si="176"/>
        <v>****</v>
      </c>
      <c r="E1948" s="185">
        <f t="shared" si="177"/>
        <v>0</v>
      </c>
      <c r="F1948" s="185"/>
      <c r="G1948" s="185">
        <f t="shared" si="178"/>
        <v>0</v>
      </c>
      <c r="H1948" s="186">
        <f t="shared" si="179"/>
        <v>0</v>
      </c>
      <c r="I1948" s="197">
        <f>SUMIFS('SAGE IMPORT'!Y:Y,'SAGE IMPORT'!A:A,'SLAB-ROWS'!G1948,'SAGE IMPORT'!B:B,'SLAB-ROWS'!H1948,'SAGE IMPORT'!C:C,'SLAB-ROWS'!A1948)</f>
        <v>0</v>
      </c>
      <c r="J1948" s="198">
        <f>SUMIFS('SAGE IMPORT'!K:K,'SAGE IMPORT'!A:A,'SLAB-ROWS'!G1948,'SAGE IMPORT'!B:B,'SLAB-ROWS'!H1948,'SAGE IMPORT'!C:C,'SLAB-ROWS'!A1948)</f>
        <v>0</v>
      </c>
      <c r="K1948" s="199">
        <f>SUMIFS('SAGE IMPORT'!Q:Q,'SAGE IMPORT'!A:A,'SLAB-ROWS'!G1948,'SAGE IMPORT'!B:B,'SLAB-ROWS'!H1948,'SAGE IMPORT'!C:C,'SLAB-ROWS'!A1948)</f>
        <v>0</v>
      </c>
      <c r="L1948" s="199"/>
      <c r="M1948" s="205">
        <f>SUMIFS('SAGE IMPORT'!E:E,'SAGE IMPORT'!A:A,'SLAB-ROWS'!G1948,'SAGE IMPORT'!B:B,'SLAB-ROWS'!H1948,'SAGE IMPORT'!C:C,'SLAB-ROWS'!A1948)</f>
        <v>0</v>
      </c>
      <c r="N1948" s="199"/>
    </row>
    <row r="1949" spans="1:14" x14ac:dyDescent="0.2">
      <c r="A1949" s="183" t="s">
        <v>23</v>
      </c>
      <c r="B1949" s="184" t="s">
        <v>105</v>
      </c>
      <c r="C1949" s="184"/>
      <c r="D1949" s="185" t="str">
        <f t="shared" si="176"/>
        <v>****</v>
      </c>
      <c r="E1949" s="185">
        <f t="shared" si="177"/>
        <v>0</v>
      </c>
      <c r="F1949" s="185"/>
      <c r="G1949" s="185">
        <f t="shared" si="178"/>
        <v>0</v>
      </c>
      <c r="H1949" s="186">
        <f t="shared" si="179"/>
        <v>0</v>
      </c>
      <c r="I1949" s="197">
        <f>SUMIFS('SAGE IMPORT'!Y:Y,'SAGE IMPORT'!A:A,'SLAB-ROWS'!G1949,'SAGE IMPORT'!B:B,'SLAB-ROWS'!H1949,'SAGE IMPORT'!C:C,'SLAB-ROWS'!A1949)</f>
        <v>0</v>
      </c>
      <c r="J1949" s="198">
        <f>SUMIFS('SAGE IMPORT'!K:K,'SAGE IMPORT'!A:A,'SLAB-ROWS'!G1949,'SAGE IMPORT'!B:B,'SLAB-ROWS'!H1949,'SAGE IMPORT'!C:C,'SLAB-ROWS'!A1949)</f>
        <v>0</v>
      </c>
      <c r="K1949" s="199">
        <f>SUMIFS('SAGE IMPORT'!Q:Q,'SAGE IMPORT'!A:A,'SLAB-ROWS'!G1949,'SAGE IMPORT'!B:B,'SLAB-ROWS'!H1949,'SAGE IMPORT'!C:C,'SLAB-ROWS'!A1949)</f>
        <v>0</v>
      </c>
      <c r="L1949" s="199" t="s">
        <v>354</v>
      </c>
      <c r="M1949" s="205">
        <f>SUMIFS('SAGE IMPORT'!E:E,'SAGE IMPORT'!A:A,'SLAB-ROWS'!G1949,'SAGE IMPORT'!B:B,'SLAB-ROWS'!H1949,'SAGE IMPORT'!C:C,'SLAB-ROWS'!A1949)</f>
        <v>0</v>
      </c>
      <c r="N1949" s="199" t="s">
        <v>354</v>
      </c>
    </row>
    <row r="1950" spans="1:14" x14ac:dyDescent="0.2">
      <c r="A1950" s="183" t="s">
        <v>100</v>
      </c>
      <c r="B1950" s="184" t="s">
        <v>106</v>
      </c>
      <c r="C1950" s="184"/>
      <c r="D1950" s="185" t="str">
        <f t="shared" si="176"/>
        <v>****</v>
      </c>
      <c r="E1950" s="185">
        <f t="shared" si="177"/>
        <v>0</v>
      </c>
      <c r="F1950" s="185"/>
      <c r="G1950" s="185">
        <f t="shared" si="178"/>
        <v>0</v>
      </c>
      <c r="H1950" s="186">
        <f t="shared" si="179"/>
        <v>0</v>
      </c>
      <c r="I1950" s="197">
        <f>SUMIFS('SAGE IMPORT'!Y:Y,'SAGE IMPORT'!A:A,'SLAB-ROWS'!G1950,'SAGE IMPORT'!B:B,'SLAB-ROWS'!H1950,'SAGE IMPORT'!C:C,'SLAB-ROWS'!A1950)</f>
        <v>0</v>
      </c>
      <c r="J1950" s="198">
        <f>SUMIFS('SAGE IMPORT'!K:K,'SAGE IMPORT'!A:A,'SLAB-ROWS'!G1950,'SAGE IMPORT'!B:B,'SLAB-ROWS'!H1950,'SAGE IMPORT'!C:C,'SLAB-ROWS'!A1950)</f>
        <v>0</v>
      </c>
      <c r="K1950" s="199">
        <f>SUMIFS('SAGE IMPORT'!Q:Q,'SAGE IMPORT'!A:A,'SLAB-ROWS'!G1950,'SAGE IMPORT'!B:B,'SLAB-ROWS'!H1950,'SAGE IMPORT'!C:C,'SLAB-ROWS'!A1950)</f>
        <v>0</v>
      </c>
      <c r="L1950" s="199" t="s">
        <v>354</v>
      </c>
      <c r="M1950" s="205">
        <f>SUMIFS('SAGE IMPORT'!E:E,'SAGE IMPORT'!A:A,'SLAB-ROWS'!G1950,'SAGE IMPORT'!B:B,'SLAB-ROWS'!H1950,'SAGE IMPORT'!C:C,'SLAB-ROWS'!A1950)</f>
        <v>0</v>
      </c>
      <c r="N1950" s="199" t="s">
        <v>354</v>
      </c>
    </row>
    <row r="1951" spans="1:14" x14ac:dyDescent="0.2">
      <c r="A1951" s="183" t="s">
        <v>101</v>
      </c>
      <c r="B1951" s="184" t="s">
        <v>107</v>
      </c>
      <c r="C1951" s="184"/>
      <c r="D1951" s="185" t="str">
        <f t="shared" si="176"/>
        <v>****</v>
      </c>
      <c r="E1951" s="185">
        <f t="shared" si="177"/>
        <v>0</v>
      </c>
      <c r="F1951" s="185"/>
      <c r="G1951" s="185">
        <f t="shared" si="178"/>
        <v>0</v>
      </c>
      <c r="H1951" s="186">
        <f t="shared" si="179"/>
        <v>0</v>
      </c>
      <c r="I1951" s="197">
        <f>SUMIFS('SAGE IMPORT'!Y:Y,'SAGE IMPORT'!A:A,'SLAB-ROWS'!G1951,'SAGE IMPORT'!B:B,'SLAB-ROWS'!H1951,'SAGE IMPORT'!C:C,'SLAB-ROWS'!A1951)</f>
        <v>0</v>
      </c>
      <c r="J1951" s="198">
        <f>SUMIFS('SAGE IMPORT'!K:K,'SAGE IMPORT'!A:A,'SLAB-ROWS'!G1951,'SAGE IMPORT'!B:B,'SLAB-ROWS'!H1951,'SAGE IMPORT'!C:C,'SLAB-ROWS'!A1951)</f>
        <v>0</v>
      </c>
      <c r="K1951" s="199">
        <f>SUMIFS('SAGE IMPORT'!Q:Q,'SAGE IMPORT'!A:A,'SLAB-ROWS'!G1951,'SAGE IMPORT'!B:B,'SLAB-ROWS'!H1951,'SAGE IMPORT'!C:C,'SLAB-ROWS'!A1951)</f>
        <v>0</v>
      </c>
      <c r="L1951" s="199" t="s">
        <v>354</v>
      </c>
      <c r="M1951" s="205">
        <f>SUMIFS('SAGE IMPORT'!E:E,'SAGE IMPORT'!A:A,'SLAB-ROWS'!G1951,'SAGE IMPORT'!B:B,'SLAB-ROWS'!H1951,'SAGE IMPORT'!C:C,'SLAB-ROWS'!A1951)</f>
        <v>0</v>
      </c>
      <c r="N1951" s="199" t="s">
        <v>354</v>
      </c>
    </row>
    <row r="1952" spans="1:14" x14ac:dyDescent="0.2">
      <c r="A1952" s="183" t="s">
        <v>102</v>
      </c>
      <c r="B1952" s="184" t="s">
        <v>108</v>
      </c>
      <c r="C1952" s="184"/>
      <c r="D1952" s="185" t="str">
        <f t="shared" si="176"/>
        <v>****</v>
      </c>
      <c r="E1952" s="185">
        <f t="shared" si="177"/>
        <v>0</v>
      </c>
      <c r="F1952" s="185"/>
      <c r="G1952" s="185">
        <f t="shared" si="178"/>
        <v>0</v>
      </c>
      <c r="H1952" s="186">
        <f t="shared" si="179"/>
        <v>0</v>
      </c>
      <c r="I1952" s="197">
        <f>SUMIFS('SAGE IMPORT'!Y:Y,'SAGE IMPORT'!A:A,'SLAB-ROWS'!G1952,'SAGE IMPORT'!B:B,'SLAB-ROWS'!H1952,'SAGE IMPORT'!C:C,'SLAB-ROWS'!A1952)</f>
        <v>0</v>
      </c>
      <c r="J1952" s="198">
        <f>SUMIFS('SAGE IMPORT'!K:K,'SAGE IMPORT'!A:A,'SLAB-ROWS'!G1952,'SAGE IMPORT'!B:B,'SLAB-ROWS'!H1952,'SAGE IMPORT'!C:C,'SLAB-ROWS'!A1952)</f>
        <v>0</v>
      </c>
      <c r="K1952" s="199">
        <f>SUMIFS('SAGE IMPORT'!Q:Q,'SAGE IMPORT'!A:A,'SLAB-ROWS'!G1952,'SAGE IMPORT'!B:B,'SLAB-ROWS'!H1952,'SAGE IMPORT'!C:C,'SLAB-ROWS'!A1952)</f>
        <v>0</v>
      </c>
      <c r="L1952" s="199" t="s">
        <v>395</v>
      </c>
      <c r="M1952" s="205">
        <f>SUMIFS('SAGE IMPORT'!E:E,'SAGE IMPORT'!A:A,'SLAB-ROWS'!G1952,'SAGE IMPORT'!B:B,'SLAB-ROWS'!H1952,'SAGE IMPORT'!C:C,'SLAB-ROWS'!A1952)</f>
        <v>0</v>
      </c>
      <c r="N1952" s="199" t="s">
        <v>395</v>
      </c>
    </row>
    <row r="1953" spans="1:14" x14ac:dyDescent="0.2">
      <c r="A1953" s="183" t="s">
        <v>103</v>
      </c>
      <c r="B1953" s="184" t="s">
        <v>110</v>
      </c>
      <c r="C1953" s="184"/>
      <c r="D1953" s="185" t="str">
        <f t="shared" si="176"/>
        <v>****</v>
      </c>
      <c r="E1953" s="185">
        <f t="shared" si="177"/>
        <v>0</v>
      </c>
      <c r="F1953" s="185"/>
      <c r="G1953" s="185">
        <f t="shared" si="178"/>
        <v>0</v>
      </c>
      <c r="H1953" s="186">
        <f t="shared" si="179"/>
        <v>0</v>
      </c>
      <c r="I1953" s="197">
        <f>SUMIFS('SAGE IMPORT'!Y:Y,'SAGE IMPORT'!A:A,'SLAB-ROWS'!G1953,'SAGE IMPORT'!B:B,'SLAB-ROWS'!H1953,'SAGE IMPORT'!C:C,'SLAB-ROWS'!A1953)</f>
        <v>0</v>
      </c>
      <c r="J1953" s="198">
        <f>SUMIFS('SAGE IMPORT'!K:K,'SAGE IMPORT'!A:A,'SLAB-ROWS'!G1953,'SAGE IMPORT'!B:B,'SLAB-ROWS'!H1953,'SAGE IMPORT'!C:C,'SLAB-ROWS'!A1953)</f>
        <v>0</v>
      </c>
      <c r="K1953" s="199">
        <f>SUMIFS('SAGE IMPORT'!Q:Q,'SAGE IMPORT'!A:A,'SLAB-ROWS'!G1953,'SAGE IMPORT'!B:B,'SLAB-ROWS'!H1953,'SAGE IMPORT'!C:C,'SLAB-ROWS'!A1953)</f>
        <v>0</v>
      </c>
      <c r="L1953" s="199" t="s">
        <v>395</v>
      </c>
      <c r="M1953" s="205">
        <f>SUMIFS('SAGE IMPORT'!E:E,'SAGE IMPORT'!A:A,'SLAB-ROWS'!G1953,'SAGE IMPORT'!B:B,'SLAB-ROWS'!H1953,'SAGE IMPORT'!C:C,'SLAB-ROWS'!A1953)</f>
        <v>0</v>
      </c>
      <c r="N1953" s="199" t="s">
        <v>395</v>
      </c>
    </row>
    <row r="1954" spans="1:14" x14ac:dyDescent="0.2">
      <c r="A1954" s="183" t="s">
        <v>104</v>
      </c>
      <c r="B1954" s="184" t="s">
        <v>109</v>
      </c>
      <c r="C1954" s="184"/>
      <c r="D1954" s="185" t="str">
        <f t="shared" si="176"/>
        <v>****</v>
      </c>
      <c r="E1954" s="185">
        <f t="shared" si="177"/>
        <v>0</v>
      </c>
      <c r="F1954" s="185"/>
      <c r="G1954" s="185">
        <f t="shared" si="178"/>
        <v>0</v>
      </c>
      <c r="H1954" s="186">
        <f t="shared" si="179"/>
        <v>0</v>
      </c>
      <c r="I1954" s="197">
        <f>SUMIFS('SAGE IMPORT'!Y:Y,'SAGE IMPORT'!A:A,'SLAB-ROWS'!G1954,'SAGE IMPORT'!B:B,'SLAB-ROWS'!H1954,'SAGE IMPORT'!C:C,'SLAB-ROWS'!A1954)</f>
        <v>0</v>
      </c>
      <c r="J1954" s="198">
        <f>SUMIFS('SAGE IMPORT'!K:K,'SAGE IMPORT'!A:A,'SLAB-ROWS'!G1954,'SAGE IMPORT'!B:B,'SLAB-ROWS'!H1954,'SAGE IMPORT'!C:C,'SLAB-ROWS'!A1954)</f>
        <v>0</v>
      </c>
      <c r="K1954" s="199">
        <f>SUMIFS('SAGE IMPORT'!Q:Q,'SAGE IMPORT'!A:A,'SLAB-ROWS'!G1954,'SAGE IMPORT'!B:B,'SLAB-ROWS'!H1954,'SAGE IMPORT'!C:C,'SLAB-ROWS'!A1954)</f>
        <v>0</v>
      </c>
      <c r="L1954" s="199" t="s">
        <v>354</v>
      </c>
      <c r="M1954" s="205">
        <f>SUMIFS('SAGE IMPORT'!E:E,'SAGE IMPORT'!A:A,'SLAB-ROWS'!G1954,'SAGE IMPORT'!B:B,'SLAB-ROWS'!H1954,'SAGE IMPORT'!C:C,'SLAB-ROWS'!A1954)</f>
        <v>0</v>
      </c>
      <c r="N1954" s="199" t="s">
        <v>354</v>
      </c>
    </row>
    <row r="1955" spans="1:14" x14ac:dyDescent="0.2">
      <c r="A1955" s="183"/>
      <c r="B1955" s="184"/>
      <c r="C1955" s="184"/>
      <c r="D1955" s="185" t="str">
        <f t="shared" si="176"/>
        <v>****</v>
      </c>
      <c r="E1955" s="185">
        <f t="shared" si="177"/>
        <v>0</v>
      </c>
      <c r="F1955" s="185"/>
      <c r="G1955" s="185">
        <f t="shared" si="178"/>
        <v>0</v>
      </c>
      <c r="H1955" s="186">
        <f t="shared" si="179"/>
        <v>0</v>
      </c>
      <c r="I1955" s="197">
        <f>SUMIFS('SAGE IMPORT'!Y:Y,'SAGE IMPORT'!A:A,'SLAB-ROWS'!G1955,'SAGE IMPORT'!B:B,'SLAB-ROWS'!H1955,'SAGE IMPORT'!C:C,'SLAB-ROWS'!A1955)</f>
        <v>0</v>
      </c>
      <c r="J1955" s="198">
        <f>SUMIFS('SAGE IMPORT'!K:K,'SAGE IMPORT'!A:A,'SLAB-ROWS'!G1955,'SAGE IMPORT'!B:B,'SLAB-ROWS'!H1955,'SAGE IMPORT'!C:C,'SLAB-ROWS'!A1955)</f>
        <v>0</v>
      </c>
      <c r="K1955" s="199">
        <f>SUMIFS('SAGE IMPORT'!Q:Q,'SAGE IMPORT'!A:A,'SLAB-ROWS'!G1955,'SAGE IMPORT'!B:B,'SLAB-ROWS'!H1955,'SAGE IMPORT'!C:C,'SLAB-ROWS'!A1955)</f>
        <v>0</v>
      </c>
      <c r="L1955" s="199"/>
      <c r="M1955" s="205">
        <f>SUMIFS('SAGE IMPORT'!E:E,'SAGE IMPORT'!A:A,'SLAB-ROWS'!G1955,'SAGE IMPORT'!B:B,'SLAB-ROWS'!H1955,'SAGE IMPORT'!C:C,'SLAB-ROWS'!A1955)</f>
        <v>0</v>
      </c>
      <c r="N1955" s="199"/>
    </row>
    <row r="1956" spans="1:14" x14ac:dyDescent="0.2">
      <c r="A1956" s="183" t="s">
        <v>24</v>
      </c>
      <c r="B1956" s="184" t="s">
        <v>68</v>
      </c>
      <c r="C1956" s="184"/>
      <c r="D1956" s="185" t="str">
        <f t="shared" si="176"/>
        <v>****</v>
      </c>
      <c r="E1956" s="185">
        <f t="shared" si="177"/>
        <v>0</v>
      </c>
      <c r="F1956" s="185"/>
      <c r="G1956" s="185">
        <f t="shared" si="178"/>
        <v>0</v>
      </c>
      <c r="H1956" s="186">
        <f t="shared" si="179"/>
        <v>0</v>
      </c>
      <c r="I1956" s="197">
        <f>SUMIFS('SAGE IMPORT'!Y:Y,'SAGE IMPORT'!A:A,'SLAB-ROWS'!G1956,'SAGE IMPORT'!B:B,'SLAB-ROWS'!H1956,'SAGE IMPORT'!C:C,'SLAB-ROWS'!A1956)</f>
        <v>0</v>
      </c>
      <c r="J1956" s="198">
        <f>SUMIFS('SAGE IMPORT'!K:K,'SAGE IMPORT'!A:A,'SLAB-ROWS'!G1956,'SAGE IMPORT'!B:B,'SLAB-ROWS'!H1956,'SAGE IMPORT'!C:C,'SLAB-ROWS'!A1956)</f>
        <v>0</v>
      </c>
      <c r="K1956" s="199">
        <f>SUMIFS('SAGE IMPORT'!Q:Q,'SAGE IMPORT'!A:A,'SLAB-ROWS'!G1956,'SAGE IMPORT'!B:B,'SLAB-ROWS'!H1956,'SAGE IMPORT'!C:C,'SLAB-ROWS'!A1956)</f>
        <v>0</v>
      </c>
      <c r="L1956" s="199" t="s">
        <v>392</v>
      </c>
      <c r="M1956" s="205">
        <f>SUMIFS('SAGE IMPORT'!E:E,'SAGE IMPORT'!A:A,'SLAB-ROWS'!G1956,'SAGE IMPORT'!B:B,'SLAB-ROWS'!H1956,'SAGE IMPORT'!C:C,'SLAB-ROWS'!A1956)</f>
        <v>0</v>
      </c>
      <c r="N1956" s="199" t="s">
        <v>392</v>
      </c>
    </row>
    <row r="1957" spans="1:14" x14ac:dyDescent="0.2">
      <c r="A1957" s="183" t="s">
        <v>93</v>
      </c>
      <c r="B1957" s="184" t="s">
        <v>86</v>
      </c>
      <c r="C1957" s="184"/>
      <c r="D1957" s="185" t="str">
        <f t="shared" si="176"/>
        <v>****</v>
      </c>
      <c r="E1957" s="185">
        <f t="shared" si="177"/>
        <v>0</v>
      </c>
      <c r="F1957" s="185"/>
      <c r="G1957" s="185">
        <f t="shared" si="178"/>
        <v>0</v>
      </c>
      <c r="H1957" s="186">
        <f t="shared" si="179"/>
        <v>0</v>
      </c>
      <c r="I1957" s="197">
        <f>SUMIFS('SAGE IMPORT'!Y:Y,'SAGE IMPORT'!A:A,'SLAB-ROWS'!G1957,'SAGE IMPORT'!B:B,'SLAB-ROWS'!H1957,'SAGE IMPORT'!C:C,'SLAB-ROWS'!A1957)</f>
        <v>0</v>
      </c>
      <c r="J1957" s="198">
        <f>SUMIFS('SAGE IMPORT'!K:K,'SAGE IMPORT'!A:A,'SLAB-ROWS'!G1957,'SAGE IMPORT'!B:B,'SLAB-ROWS'!H1957,'SAGE IMPORT'!C:C,'SLAB-ROWS'!A1957)</f>
        <v>0</v>
      </c>
      <c r="K1957" s="199">
        <f>SUMIFS('SAGE IMPORT'!Q:Q,'SAGE IMPORT'!A:A,'SLAB-ROWS'!G1957,'SAGE IMPORT'!B:B,'SLAB-ROWS'!H1957,'SAGE IMPORT'!C:C,'SLAB-ROWS'!A1957)</f>
        <v>0</v>
      </c>
      <c r="L1957" s="199" t="s">
        <v>392</v>
      </c>
      <c r="M1957" s="205">
        <f>SUMIFS('SAGE IMPORT'!E:E,'SAGE IMPORT'!A:A,'SLAB-ROWS'!G1957,'SAGE IMPORT'!B:B,'SLAB-ROWS'!H1957,'SAGE IMPORT'!C:C,'SLAB-ROWS'!A1957)</f>
        <v>0</v>
      </c>
      <c r="N1957" s="199" t="s">
        <v>392</v>
      </c>
    </row>
    <row r="1958" spans="1:14" x14ac:dyDescent="0.2">
      <c r="A1958" s="183" t="s">
        <v>94</v>
      </c>
      <c r="B1958" s="184" t="s">
        <v>87</v>
      </c>
      <c r="C1958" s="184"/>
      <c r="D1958" s="185" t="str">
        <f t="shared" si="176"/>
        <v>****</v>
      </c>
      <c r="E1958" s="185">
        <f t="shared" si="177"/>
        <v>0</v>
      </c>
      <c r="F1958" s="185"/>
      <c r="G1958" s="185">
        <f t="shared" si="178"/>
        <v>0</v>
      </c>
      <c r="H1958" s="186">
        <f t="shared" si="179"/>
        <v>0</v>
      </c>
      <c r="I1958" s="197">
        <f>SUMIFS('SAGE IMPORT'!Y:Y,'SAGE IMPORT'!A:A,'SLAB-ROWS'!G1958,'SAGE IMPORT'!B:B,'SLAB-ROWS'!H1958,'SAGE IMPORT'!C:C,'SLAB-ROWS'!A1958)</f>
        <v>0</v>
      </c>
      <c r="J1958" s="198">
        <f>SUMIFS('SAGE IMPORT'!K:K,'SAGE IMPORT'!A:A,'SLAB-ROWS'!G1958,'SAGE IMPORT'!B:B,'SLAB-ROWS'!H1958,'SAGE IMPORT'!C:C,'SLAB-ROWS'!A1958)</f>
        <v>0</v>
      </c>
      <c r="K1958" s="199">
        <f>SUMIFS('SAGE IMPORT'!Q:Q,'SAGE IMPORT'!A:A,'SLAB-ROWS'!G1958,'SAGE IMPORT'!B:B,'SLAB-ROWS'!H1958,'SAGE IMPORT'!C:C,'SLAB-ROWS'!A1958)</f>
        <v>0</v>
      </c>
      <c r="L1958" s="199" t="s">
        <v>392</v>
      </c>
      <c r="M1958" s="205">
        <f>SUMIFS('SAGE IMPORT'!E:E,'SAGE IMPORT'!A:A,'SLAB-ROWS'!G1958,'SAGE IMPORT'!B:B,'SLAB-ROWS'!H1958,'SAGE IMPORT'!C:C,'SLAB-ROWS'!A1958)</f>
        <v>0</v>
      </c>
      <c r="N1958" s="199" t="s">
        <v>392</v>
      </c>
    </row>
    <row r="1959" spans="1:14" x14ac:dyDescent="0.2">
      <c r="A1959" s="183" t="s">
        <v>95</v>
      </c>
      <c r="B1959" s="184" t="s">
        <v>88</v>
      </c>
      <c r="C1959" s="184"/>
      <c r="D1959" s="185" t="str">
        <f t="shared" si="176"/>
        <v>****</v>
      </c>
      <c r="E1959" s="185">
        <f t="shared" si="177"/>
        <v>0</v>
      </c>
      <c r="F1959" s="185"/>
      <c r="G1959" s="185">
        <f t="shared" si="178"/>
        <v>0</v>
      </c>
      <c r="H1959" s="186">
        <f t="shared" si="179"/>
        <v>0</v>
      </c>
      <c r="I1959" s="197">
        <f>SUMIFS('SAGE IMPORT'!Y:Y,'SAGE IMPORT'!A:A,'SLAB-ROWS'!G1959,'SAGE IMPORT'!B:B,'SLAB-ROWS'!H1959,'SAGE IMPORT'!C:C,'SLAB-ROWS'!A1959)</f>
        <v>0</v>
      </c>
      <c r="J1959" s="198">
        <f>SUMIFS('SAGE IMPORT'!K:K,'SAGE IMPORT'!A:A,'SLAB-ROWS'!G1959,'SAGE IMPORT'!B:B,'SLAB-ROWS'!H1959,'SAGE IMPORT'!C:C,'SLAB-ROWS'!A1959)</f>
        <v>0</v>
      </c>
      <c r="K1959" s="199">
        <f>SUMIFS('SAGE IMPORT'!Q:Q,'SAGE IMPORT'!A:A,'SLAB-ROWS'!G1959,'SAGE IMPORT'!B:B,'SLAB-ROWS'!H1959,'SAGE IMPORT'!C:C,'SLAB-ROWS'!A1959)</f>
        <v>0</v>
      </c>
      <c r="L1959" s="199" t="s">
        <v>393</v>
      </c>
      <c r="M1959" s="205">
        <f>SUMIFS('SAGE IMPORT'!E:E,'SAGE IMPORT'!A:A,'SLAB-ROWS'!G1959,'SAGE IMPORT'!B:B,'SLAB-ROWS'!H1959,'SAGE IMPORT'!C:C,'SLAB-ROWS'!A1959)</f>
        <v>0</v>
      </c>
      <c r="N1959" s="199" t="s">
        <v>393</v>
      </c>
    </row>
    <row r="1960" spans="1:14" x14ac:dyDescent="0.2">
      <c r="A1960" s="183" t="s">
        <v>96</v>
      </c>
      <c r="B1960" s="184" t="s">
        <v>89</v>
      </c>
      <c r="C1960" s="184"/>
      <c r="D1960" s="185" t="str">
        <f t="shared" si="176"/>
        <v>****</v>
      </c>
      <c r="E1960" s="185">
        <f t="shared" si="177"/>
        <v>0</v>
      </c>
      <c r="F1960" s="185"/>
      <c r="G1960" s="185">
        <f t="shared" si="178"/>
        <v>0</v>
      </c>
      <c r="H1960" s="186">
        <f t="shared" si="179"/>
        <v>0</v>
      </c>
      <c r="I1960" s="197">
        <f>SUMIFS('SAGE IMPORT'!Y:Y,'SAGE IMPORT'!A:A,'SLAB-ROWS'!G1960,'SAGE IMPORT'!B:B,'SLAB-ROWS'!H1960,'SAGE IMPORT'!C:C,'SLAB-ROWS'!A1960)</f>
        <v>0</v>
      </c>
      <c r="J1960" s="198">
        <f>SUMIFS('SAGE IMPORT'!K:K,'SAGE IMPORT'!A:A,'SLAB-ROWS'!G1960,'SAGE IMPORT'!B:B,'SLAB-ROWS'!H1960,'SAGE IMPORT'!C:C,'SLAB-ROWS'!A1960)</f>
        <v>0</v>
      </c>
      <c r="K1960" s="199">
        <f>SUMIFS('SAGE IMPORT'!Q:Q,'SAGE IMPORT'!A:A,'SLAB-ROWS'!G1960,'SAGE IMPORT'!B:B,'SLAB-ROWS'!H1960,'SAGE IMPORT'!C:C,'SLAB-ROWS'!A1960)</f>
        <v>0</v>
      </c>
      <c r="L1960" s="199" t="s">
        <v>396</v>
      </c>
      <c r="M1960" s="205">
        <f>SUMIFS('SAGE IMPORT'!E:E,'SAGE IMPORT'!A:A,'SLAB-ROWS'!G1960,'SAGE IMPORT'!B:B,'SLAB-ROWS'!H1960,'SAGE IMPORT'!C:C,'SLAB-ROWS'!A1960)</f>
        <v>0</v>
      </c>
      <c r="N1960" s="199" t="s">
        <v>396</v>
      </c>
    </row>
    <row r="1961" spans="1:14" x14ac:dyDescent="0.2">
      <c r="A1961" s="183" t="s">
        <v>97</v>
      </c>
      <c r="B1961" s="184" t="s">
        <v>90</v>
      </c>
      <c r="C1961" s="184"/>
      <c r="D1961" s="185" t="str">
        <f t="shared" si="176"/>
        <v>****</v>
      </c>
      <c r="E1961" s="185">
        <f t="shared" si="177"/>
        <v>0</v>
      </c>
      <c r="F1961" s="185"/>
      <c r="G1961" s="185">
        <f t="shared" si="178"/>
        <v>0</v>
      </c>
      <c r="H1961" s="186">
        <f t="shared" si="179"/>
        <v>0</v>
      </c>
      <c r="I1961" s="197">
        <f>SUMIFS('SAGE IMPORT'!Y:Y,'SAGE IMPORT'!A:A,'SLAB-ROWS'!G1961,'SAGE IMPORT'!B:B,'SLAB-ROWS'!H1961,'SAGE IMPORT'!C:C,'SLAB-ROWS'!A1961)</f>
        <v>0</v>
      </c>
      <c r="J1961" s="198">
        <f>SUMIFS('SAGE IMPORT'!K:K,'SAGE IMPORT'!A:A,'SLAB-ROWS'!G1961,'SAGE IMPORT'!B:B,'SLAB-ROWS'!H1961,'SAGE IMPORT'!C:C,'SLAB-ROWS'!A1961)</f>
        <v>0</v>
      </c>
      <c r="K1961" s="199">
        <f>SUMIFS('SAGE IMPORT'!Q:Q,'SAGE IMPORT'!A:A,'SLAB-ROWS'!G1961,'SAGE IMPORT'!B:B,'SLAB-ROWS'!H1961,'SAGE IMPORT'!C:C,'SLAB-ROWS'!A1961)</f>
        <v>0</v>
      </c>
      <c r="L1961" s="199" t="s">
        <v>396</v>
      </c>
      <c r="M1961" s="205">
        <f>SUMIFS('SAGE IMPORT'!E:E,'SAGE IMPORT'!A:A,'SLAB-ROWS'!G1961,'SAGE IMPORT'!B:B,'SLAB-ROWS'!H1961,'SAGE IMPORT'!C:C,'SLAB-ROWS'!A1961)</f>
        <v>0</v>
      </c>
      <c r="N1961" s="199" t="s">
        <v>396</v>
      </c>
    </row>
    <row r="1962" spans="1:14" x14ac:dyDescent="0.2">
      <c r="A1962" s="183" t="s">
        <v>98</v>
      </c>
      <c r="B1962" s="184" t="s">
        <v>91</v>
      </c>
      <c r="C1962" s="184"/>
      <c r="D1962" s="185" t="str">
        <f t="shared" si="176"/>
        <v>****</v>
      </c>
      <c r="E1962" s="185">
        <f t="shared" si="177"/>
        <v>0</v>
      </c>
      <c r="F1962" s="185"/>
      <c r="G1962" s="185">
        <f t="shared" si="178"/>
        <v>0</v>
      </c>
      <c r="H1962" s="186">
        <f t="shared" si="179"/>
        <v>0</v>
      </c>
      <c r="I1962" s="197">
        <f>SUMIFS('SAGE IMPORT'!Y:Y,'SAGE IMPORT'!A:A,'SLAB-ROWS'!G1962,'SAGE IMPORT'!B:B,'SLAB-ROWS'!H1962,'SAGE IMPORT'!C:C,'SLAB-ROWS'!A1962)</f>
        <v>0</v>
      </c>
      <c r="J1962" s="198">
        <f>SUMIFS('SAGE IMPORT'!K:K,'SAGE IMPORT'!A:A,'SLAB-ROWS'!G1962,'SAGE IMPORT'!B:B,'SLAB-ROWS'!H1962,'SAGE IMPORT'!C:C,'SLAB-ROWS'!A1962)</f>
        <v>0</v>
      </c>
      <c r="K1962" s="199">
        <f>SUMIFS('SAGE IMPORT'!Q:Q,'SAGE IMPORT'!A:A,'SLAB-ROWS'!G1962,'SAGE IMPORT'!B:B,'SLAB-ROWS'!H1962,'SAGE IMPORT'!C:C,'SLAB-ROWS'!A1962)</f>
        <v>0</v>
      </c>
      <c r="L1962" s="199" t="s">
        <v>393</v>
      </c>
      <c r="M1962" s="205">
        <f>SUMIFS('SAGE IMPORT'!E:E,'SAGE IMPORT'!A:A,'SLAB-ROWS'!G1962,'SAGE IMPORT'!B:B,'SLAB-ROWS'!H1962,'SAGE IMPORT'!C:C,'SLAB-ROWS'!A1962)</f>
        <v>0</v>
      </c>
      <c r="N1962" s="199" t="s">
        <v>393</v>
      </c>
    </row>
    <row r="1963" spans="1:14" x14ac:dyDescent="0.2">
      <c r="A1963" s="183" t="s">
        <v>99</v>
      </c>
      <c r="B1963" s="184" t="s">
        <v>92</v>
      </c>
      <c r="C1963" s="184"/>
      <c r="D1963" s="185" t="str">
        <f t="shared" si="176"/>
        <v>****</v>
      </c>
      <c r="E1963" s="185">
        <f t="shared" si="177"/>
        <v>0</v>
      </c>
      <c r="F1963" s="185"/>
      <c r="G1963" s="185">
        <f t="shared" si="178"/>
        <v>0</v>
      </c>
      <c r="H1963" s="186">
        <f t="shared" si="179"/>
        <v>0</v>
      </c>
      <c r="I1963" s="197">
        <f>SUMIFS('SAGE IMPORT'!Y:Y,'SAGE IMPORT'!A:A,'SLAB-ROWS'!G1963,'SAGE IMPORT'!B:B,'SLAB-ROWS'!H1963,'SAGE IMPORT'!C:C,'SLAB-ROWS'!A1963)</f>
        <v>0</v>
      </c>
      <c r="J1963" s="198">
        <f>SUMIFS('SAGE IMPORT'!K:K,'SAGE IMPORT'!A:A,'SLAB-ROWS'!G1963,'SAGE IMPORT'!B:B,'SLAB-ROWS'!H1963,'SAGE IMPORT'!C:C,'SLAB-ROWS'!A1963)</f>
        <v>0</v>
      </c>
      <c r="K1963" s="199">
        <f>SUMIFS('SAGE IMPORT'!Q:Q,'SAGE IMPORT'!A:A,'SLAB-ROWS'!G1963,'SAGE IMPORT'!B:B,'SLAB-ROWS'!H1963,'SAGE IMPORT'!C:C,'SLAB-ROWS'!A1963)</f>
        <v>0</v>
      </c>
      <c r="L1963" s="199" t="s">
        <v>393</v>
      </c>
      <c r="M1963" s="205">
        <f>SUMIFS('SAGE IMPORT'!E:E,'SAGE IMPORT'!A:A,'SLAB-ROWS'!G1963,'SAGE IMPORT'!B:B,'SLAB-ROWS'!H1963,'SAGE IMPORT'!C:C,'SLAB-ROWS'!A1963)</f>
        <v>0</v>
      </c>
      <c r="N1963" s="199" t="s">
        <v>393</v>
      </c>
    </row>
    <row r="1964" spans="1:14" x14ac:dyDescent="0.2">
      <c r="A1964" s="183" t="s">
        <v>25</v>
      </c>
      <c r="B1964" s="184" t="s">
        <v>59</v>
      </c>
      <c r="C1964" s="184"/>
      <c r="D1964" s="185" t="str">
        <f t="shared" si="176"/>
        <v>****</v>
      </c>
      <c r="E1964" s="185">
        <f t="shared" si="177"/>
        <v>0</v>
      </c>
      <c r="F1964" s="185"/>
      <c r="G1964" s="185">
        <f t="shared" si="178"/>
        <v>0</v>
      </c>
      <c r="H1964" s="186">
        <f t="shared" si="179"/>
        <v>0</v>
      </c>
      <c r="I1964" s="197">
        <f>SUMIFS('SAGE IMPORT'!Y:Y,'SAGE IMPORT'!A:A,'SLAB-ROWS'!G1964,'SAGE IMPORT'!B:B,'SLAB-ROWS'!H1964,'SAGE IMPORT'!C:C,'SLAB-ROWS'!A1964)</f>
        <v>0</v>
      </c>
      <c r="J1964" s="198">
        <f>SUMIFS('SAGE IMPORT'!K:K,'SAGE IMPORT'!A:A,'SLAB-ROWS'!G1964,'SAGE IMPORT'!B:B,'SLAB-ROWS'!H1964,'SAGE IMPORT'!C:C,'SLAB-ROWS'!A1964)</f>
        <v>0</v>
      </c>
      <c r="K1964" s="199">
        <f>SUMIFS('SAGE IMPORT'!Q:Q,'SAGE IMPORT'!A:A,'SLAB-ROWS'!G1964,'SAGE IMPORT'!B:B,'SLAB-ROWS'!H1964,'SAGE IMPORT'!C:C,'SLAB-ROWS'!A1964)</f>
        <v>0</v>
      </c>
      <c r="L1964" s="199" t="s">
        <v>397</v>
      </c>
      <c r="M1964" s="205">
        <f>SUMIFS('SAGE IMPORT'!E:E,'SAGE IMPORT'!A:A,'SLAB-ROWS'!G1964,'SAGE IMPORT'!B:B,'SLAB-ROWS'!H1964,'SAGE IMPORT'!C:C,'SLAB-ROWS'!A1964)</f>
        <v>0</v>
      </c>
      <c r="N1964" s="199" t="s">
        <v>397</v>
      </c>
    </row>
    <row r="1965" spans="1:14" x14ac:dyDescent="0.2">
      <c r="A1965" s="183" t="s">
        <v>26</v>
      </c>
      <c r="B1965" s="184" t="s">
        <v>60</v>
      </c>
      <c r="C1965" s="184"/>
      <c r="D1965" s="185" t="str">
        <f t="shared" si="176"/>
        <v>****</v>
      </c>
      <c r="E1965" s="185">
        <f t="shared" si="177"/>
        <v>0</v>
      </c>
      <c r="F1965" s="185"/>
      <c r="G1965" s="185">
        <f t="shared" si="178"/>
        <v>0</v>
      </c>
      <c r="H1965" s="186">
        <f t="shared" si="179"/>
        <v>0</v>
      </c>
      <c r="I1965" s="197">
        <f>SUMIFS('SAGE IMPORT'!Y:Y,'SAGE IMPORT'!A:A,'SLAB-ROWS'!G1965,'SAGE IMPORT'!B:B,'SLAB-ROWS'!H1965,'SAGE IMPORT'!C:C,'SLAB-ROWS'!A1965)</f>
        <v>0</v>
      </c>
      <c r="J1965" s="198">
        <f>SUMIFS('SAGE IMPORT'!K:K,'SAGE IMPORT'!A:A,'SLAB-ROWS'!G1965,'SAGE IMPORT'!B:B,'SLAB-ROWS'!H1965,'SAGE IMPORT'!C:C,'SLAB-ROWS'!A1965)</f>
        <v>0</v>
      </c>
      <c r="K1965" s="199">
        <f>SUMIFS('SAGE IMPORT'!Q:Q,'SAGE IMPORT'!A:A,'SLAB-ROWS'!G1965,'SAGE IMPORT'!B:B,'SLAB-ROWS'!H1965,'SAGE IMPORT'!C:C,'SLAB-ROWS'!A1965)</f>
        <v>0</v>
      </c>
      <c r="L1965" s="199" t="s">
        <v>354</v>
      </c>
      <c r="M1965" s="205">
        <f>SUMIFS('SAGE IMPORT'!E:E,'SAGE IMPORT'!A:A,'SLAB-ROWS'!G1965,'SAGE IMPORT'!B:B,'SLAB-ROWS'!H1965,'SAGE IMPORT'!C:C,'SLAB-ROWS'!A1965)</f>
        <v>0</v>
      </c>
      <c r="N1965" s="199" t="s">
        <v>354</v>
      </c>
    </row>
    <row r="1966" spans="1:14" x14ac:dyDescent="0.2">
      <c r="A1966" s="183"/>
      <c r="B1966" s="184"/>
      <c r="C1966" s="184"/>
      <c r="D1966" s="185" t="str">
        <f t="shared" si="176"/>
        <v>****</v>
      </c>
      <c r="E1966" s="185">
        <f t="shared" si="177"/>
        <v>0</v>
      </c>
      <c r="F1966" s="185"/>
      <c r="G1966" s="185">
        <f t="shared" si="178"/>
        <v>0</v>
      </c>
      <c r="H1966" s="186">
        <f t="shared" si="179"/>
        <v>0</v>
      </c>
      <c r="I1966" s="197">
        <f>SUMIFS('SAGE IMPORT'!Y:Y,'SAGE IMPORT'!A:A,'SLAB-ROWS'!G1966,'SAGE IMPORT'!B:B,'SLAB-ROWS'!H1966,'SAGE IMPORT'!C:C,'SLAB-ROWS'!A1966)</f>
        <v>0</v>
      </c>
      <c r="J1966" s="198">
        <f>SUMIFS('SAGE IMPORT'!K:K,'SAGE IMPORT'!A:A,'SLAB-ROWS'!G1966,'SAGE IMPORT'!B:B,'SLAB-ROWS'!H1966,'SAGE IMPORT'!C:C,'SLAB-ROWS'!A1966)</f>
        <v>0</v>
      </c>
      <c r="K1966" s="199">
        <f>SUMIFS('SAGE IMPORT'!Q:Q,'SAGE IMPORT'!A:A,'SLAB-ROWS'!G1966,'SAGE IMPORT'!B:B,'SLAB-ROWS'!H1966,'SAGE IMPORT'!C:C,'SLAB-ROWS'!A1966)</f>
        <v>0</v>
      </c>
      <c r="L1966" s="199"/>
      <c r="M1966" s="205">
        <f>SUMIFS('SAGE IMPORT'!E:E,'SAGE IMPORT'!A:A,'SLAB-ROWS'!G1966,'SAGE IMPORT'!B:B,'SLAB-ROWS'!H1966,'SAGE IMPORT'!C:C,'SLAB-ROWS'!A1966)</f>
        <v>0</v>
      </c>
      <c r="N1966" s="199"/>
    </row>
    <row r="1967" spans="1:14" x14ac:dyDescent="0.2">
      <c r="A1967" s="183" t="s">
        <v>27</v>
      </c>
      <c r="B1967" s="184" t="s">
        <v>28</v>
      </c>
      <c r="C1967" s="184"/>
      <c r="D1967" s="185" t="str">
        <f t="shared" si="176"/>
        <v>****</v>
      </c>
      <c r="E1967" s="185">
        <f t="shared" si="177"/>
        <v>0</v>
      </c>
      <c r="F1967" s="185"/>
      <c r="G1967" s="185">
        <f t="shared" si="178"/>
        <v>0</v>
      </c>
      <c r="H1967" s="186">
        <f t="shared" si="179"/>
        <v>0</v>
      </c>
      <c r="I1967" s="197">
        <f>SUMIFS('SAGE IMPORT'!Y:Y,'SAGE IMPORT'!A:A,'SLAB-ROWS'!G1967,'SAGE IMPORT'!B:B,'SLAB-ROWS'!H1967,'SAGE IMPORT'!C:C,'SLAB-ROWS'!A1967)</f>
        <v>0</v>
      </c>
      <c r="J1967" s="198">
        <f>SUMIFS('SAGE IMPORT'!K:K,'SAGE IMPORT'!A:A,'SLAB-ROWS'!G1967,'SAGE IMPORT'!B:B,'SLAB-ROWS'!H1967,'SAGE IMPORT'!C:C,'SLAB-ROWS'!A1967)</f>
        <v>0</v>
      </c>
      <c r="K1967" s="199">
        <f>SUMIFS('SAGE IMPORT'!Q:Q,'SAGE IMPORT'!A:A,'SLAB-ROWS'!G1967,'SAGE IMPORT'!B:B,'SLAB-ROWS'!H1967,'SAGE IMPORT'!C:C,'SLAB-ROWS'!A1967)</f>
        <v>0</v>
      </c>
      <c r="L1967" s="199" t="s">
        <v>391</v>
      </c>
      <c r="M1967" s="205">
        <f>SUMIFS('SAGE IMPORT'!E:E,'SAGE IMPORT'!A:A,'SLAB-ROWS'!G1967,'SAGE IMPORT'!B:B,'SLAB-ROWS'!H1967,'SAGE IMPORT'!C:C,'SLAB-ROWS'!A1967)</f>
        <v>0</v>
      </c>
      <c r="N1967" s="199" t="s">
        <v>391</v>
      </c>
    </row>
    <row r="1968" spans="1:14" x14ac:dyDescent="0.2">
      <c r="A1968" s="183" t="s">
        <v>111</v>
      </c>
      <c r="B1968" s="184" t="s">
        <v>112</v>
      </c>
      <c r="C1968" s="184"/>
      <c r="D1968" s="185" t="str">
        <f t="shared" si="176"/>
        <v>****</v>
      </c>
      <c r="E1968" s="185">
        <f t="shared" si="177"/>
        <v>0</v>
      </c>
      <c r="F1968" s="185"/>
      <c r="G1968" s="185">
        <f t="shared" si="178"/>
        <v>0</v>
      </c>
      <c r="H1968" s="186">
        <f t="shared" si="179"/>
        <v>0</v>
      </c>
      <c r="I1968" s="197">
        <f>SUMIFS('SAGE IMPORT'!Y:Y,'SAGE IMPORT'!A:A,'SLAB-ROWS'!G1968,'SAGE IMPORT'!B:B,'SLAB-ROWS'!H1968,'SAGE IMPORT'!C:C,'SLAB-ROWS'!A1968)</f>
        <v>0</v>
      </c>
      <c r="J1968" s="198">
        <f>SUMIFS('SAGE IMPORT'!K:K,'SAGE IMPORT'!A:A,'SLAB-ROWS'!G1968,'SAGE IMPORT'!B:B,'SLAB-ROWS'!H1968,'SAGE IMPORT'!C:C,'SLAB-ROWS'!A1968)</f>
        <v>0</v>
      </c>
      <c r="K1968" s="199">
        <f>SUMIFS('SAGE IMPORT'!Q:Q,'SAGE IMPORT'!A:A,'SLAB-ROWS'!G1968,'SAGE IMPORT'!B:B,'SLAB-ROWS'!H1968,'SAGE IMPORT'!C:C,'SLAB-ROWS'!A1968)</f>
        <v>0</v>
      </c>
      <c r="L1968" s="199" t="s">
        <v>393</v>
      </c>
      <c r="M1968" s="205">
        <f>SUMIFS('SAGE IMPORT'!E:E,'SAGE IMPORT'!A:A,'SLAB-ROWS'!G1968,'SAGE IMPORT'!B:B,'SLAB-ROWS'!H1968,'SAGE IMPORT'!C:C,'SLAB-ROWS'!A1968)</f>
        <v>0</v>
      </c>
      <c r="N1968" s="199" t="s">
        <v>393</v>
      </c>
    </row>
    <row r="1969" spans="1:14" x14ac:dyDescent="0.2">
      <c r="A1969" s="183" t="s">
        <v>29</v>
      </c>
      <c r="B1969" s="184" t="s">
        <v>30</v>
      </c>
      <c r="C1969" s="184"/>
      <c r="D1969" s="185" t="str">
        <f t="shared" si="176"/>
        <v>****</v>
      </c>
      <c r="E1969" s="185">
        <f t="shared" si="177"/>
        <v>0</v>
      </c>
      <c r="F1969" s="185"/>
      <c r="G1969" s="185">
        <f t="shared" si="178"/>
        <v>0</v>
      </c>
      <c r="H1969" s="186">
        <f t="shared" si="179"/>
        <v>0</v>
      </c>
      <c r="I1969" s="197">
        <f>SUMIFS('SAGE IMPORT'!Y:Y,'SAGE IMPORT'!A:A,'SLAB-ROWS'!G1969,'SAGE IMPORT'!B:B,'SLAB-ROWS'!H1969,'SAGE IMPORT'!C:C,'SLAB-ROWS'!A1969)</f>
        <v>0</v>
      </c>
      <c r="J1969" s="198">
        <f>SUMIFS('SAGE IMPORT'!K:K,'SAGE IMPORT'!A:A,'SLAB-ROWS'!G1969,'SAGE IMPORT'!B:B,'SLAB-ROWS'!H1969,'SAGE IMPORT'!C:C,'SLAB-ROWS'!A1969)</f>
        <v>0</v>
      </c>
      <c r="K1969" s="199">
        <f>SUMIFS('SAGE IMPORT'!Q:Q,'SAGE IMPORT'!A:A,'SLAB-ROWS'!G1969,'SAGE IMPORT'!B:B,'SLAB-ROWS'!H1969,'SAGE IMPORT'!C:C,'SLAB-ROWS'!A1969)</f>
        <v>0</v>
      </c>
      <c r="L1969" s="199" t="s">
        <v>391</v>
      </c>
      <c r="M1969" s="205">
        <f>SUMIFS('SAGE IMPORT'!E:E,'SAGE IMPORT'!A:A,'SLAB-ROWS'!G1969,'SAGE IMPORT'!B:B,'SLAB-ROWS'!H1969,'SAGE IMPORT'!C:C,'SLAB-ROWS'!A1969)</f>
        <v>0</v>
      </c>
      <c r="N1969" s="199" t="s">
        <v>391</v>
      </c>
    </row>
    <row r="1970" spans="1:14" x14ac:dyDescent="0.2">
      <c r="A1970" s="183" t="s">
        <v>31</v>
      </c>
      <c r="B1970" s="184" t="s">
        <v>61</v>
      </c>
      <c r="C1970" s="184"/>
      <c r="D1970" s="185" t="str">
        <f t="shared" si="176"/>
        <v>****</v>
      </c>
      <c r="E1970" s="185">
        <f t="shared" si="177"/>
        <v>0</v>
      </c>
      <c r="F1970" s="185"/>
      <c r="G1970" s="185">
        <f t="shared" si="178"/>
        <v>0</v>
      </c>
      <c r="H1970" s="186">
        <f t="shared" si="179"/>
        <v>0</v>
      </c>
      <c r="I1970" s="197">
        <f>SUMIFS('SAGE IMPORT'!Y:Y,'SAGE IMPORT'!A:A,'SLAB-ROWS'!G1970,'SAGE IMPORT'!B:B,'SLAB-ROWS'!H1970,'SAGE IMPORT'!C:C,'SLAB-ROWS'!A1970)</f>
        <v>0</v>
      </c>
      <c r="J1970" s="198">
        <f>SUMIFS('SAGE IMPORT'!K:K,'SAGE IMPORT'!A:A,'SLAB-ROWS'!G1970,'SAGE IMPORT'!B:B,'SLAB-ROWS'!H1970,'SAGE IMPORT'!C:C,'SLAB-ROWS'!A1970)</f>
        <v>0</v>
      </c>
      <c r="K1970" s="199">
        <f>SUMIFS('SAGE IMPORT'!Q:Q,'SAGE IMPORT'!A:A,'SLAB-ROWS'!G1970,'SAGE IMPORT'!B:B,'SLAB-ROWS'!H1970,'SAGE IMPORT'!C:C,'SLAB-ROWS'!A1970)</f>
        <v>0</v>
      </c>
      <c r="L1970" s="199" t="s">
        <v>354</v>
      </c>
      <c r="M1970" s="205">
        <f>SUMIFS('SAGE IMPORT'!E:E,'SAGE IMPORT'!A:A,'SLAB-ROWS'!G1970,'SAGE IMPORT'!B:B,'SLAB-ROWS'!H1970,'SAGE IMPORT'!C:C,'SLAB-ROWS'!A1970)</f>
        <v>0</v>
      </c>
      <c r="N1970" s="199" t="s">
        <v>354</v>
      </c>
    </row>
    <row r="1971" spans="1:14" x14ac:dyDescent="0.2">
      <c r="A1971" s="183" t="s">
        <v>34</v>
      </c>
      <c r="B1971" s="184" t="s">
        <v>35</v>
      </c>
      <c r="C1971" s="184"/>
      <c r="D1971" s="185" t="str">
        <f t="shared" si="176"/>
        <v>****</v>
      </c>
      <c r="E1971" s="185">
        <f t="shared" si="177"/>
        <v>0</v>
      </c>
      <c r="F1971" s="185"/>
      <c r="G1971" s="185">
        <f t="shared" si="178"/>
        <v>0</v>
      </c>
      <c r="H1971" s="186">
        <f t="shared" si="179"/>
        <v>0</v>
      </c>
      <c r="I1971" s="197">
        <f>SUMIFS('SAGE IMPORT'!Y:Y,'SAGE IMPORT'!A:A,'SLAB-ROWS'!G1971,'SAGE IMPORT'!B:B,'SLAB-ROWS'!H1971,'SAGE IMPORT'!C:C,'SLAB-ROWS'!A1971)</f>
        <v>0</v>
      </c>
      <c r="J1971" s="198">
        <f>SUMIFS('SAGE IMPORT'!K:K,'SAGE IMPORT'!A:A,'SLAB-ROWS'!G1971,'SAGE IMPORT'!B:B,'SLAB-ROWS'!H1971,'SAGE IMPORT'!C:C,'SLAB-ROWS'!A1971)</f>
        <v>0</v>
      </c>
      <c r="K1971" s="199">
        <f>SUMIFS('SAGE IMPORT'!Q:Q,'SAGE IMPORT'!A:A,'SLAB-ROWS'!G1971,'SAGE IMPORT'!B:B,'SLAB-ROWS'!H1971,'SAGE IMPORT'!C:C,'SLAB-ROWS'!A1971)</f>
        <v>0</v>
      </c>
      <c r="L1971" s="199" t="s">
        <v>354</v>
      </c>
      <c r="M1971" s="205">
        <f>SUMIFS('SAGE IMPORT'!E:E,'SAGE IMPORT'!A:A,'SLAB-ROWS'!G1971,'SAGE IMPORT'!B:B,'SLAB-ROWS'!H1971,'SAGE IMPORT'!C:C,'SLAB-ROWS'!A1971)</f>
        <v>0</v>
      </c>
      <c r="N1971" s="199" t="s">
        <v>354</v>
      </c>
    </row>
    <row r="1972" spans="1:14" x14ac:dyDescent="0.2">
      <c r="A1972" s="183" t="s">
        <v>36</v>
      </c>
      <c r="B1972" s="184" t="s">
        <v>113</v>
      </c>
      <c r="C1972" s="184"/>
      <c r="D1972" s="185" t="str">
        <f t="shared" si="176"/>
        <v>****</v>
      </c>
      <c r="E1972" s="185">
        <f t="shared" si="177"/>
        <v>0</v>
      </c>
      <c r="F1972" s="185"/>
      <c r="G1972" s="185">
        <f t="shared" si="178"/>
        <v>0</v>
      </c>
      <c r="H1972" s="186">
        <f t="shared" si="179"/>
        <v>0</v>
      </c>
      <c r="I1972" s="197">
        <f>SUMIFS('SAGE IMPORT'!Y:Y,'SAGE IMPORT'!A:A,'SLAB-ROWS'!G1972,'SAGE IMPORT'!B:B,'SLAB-ROWS'!H1972,'SAGE IMPORT'!C:C,'SLAB-ROWS'!A1972)</f>
        <v>0</v>
      </c>
      <c r="J1972" s="198">
        <f>SUMIFS('SAGE IMPORT'!K:K,'SAGE IMPORT'!A:A,'SLAB-ROWS'!G1972,'SAGE IMPORT'!B:B,'SLAB-ROWS'!H1972,'SAGE IMPORT'!C:C,'SLAB-ROWS'!A1972)</f>
        <v>0</v>
      </c>
      <c r="K1972" s="199">
        <f>SUMIFS('SAGE IMPORT'!Q:Q,'SAGE IMPORT'!A:A,'SLAB-ROWS'!G1972,'SAGE IMPORT'!B:B,'SLAB-ROWS'!H1972,'SAGE IMPORT'!C:C,'SLAB-ROWS'!A1972)</f>
        <v>0</v>
      </c>
      <c r="L1972" s="199" t="s">
        <v>393</v>
      </c>
      <c r="M1972" s="205">
        <f>SUMIFS('SAGE IMPORT'!E:E,'SAGE IMPORT'!A:A,'SLAB-ROWS'!G1972,'SAGE IMPORT'!B:B,'SLAB-ROWS'!H1972,'SAGE IMPORT'!C:C,'SLAB-ROWS'!A1972)</f>
        <v>0</v>
      </c>
      <c r="N1972" s="199" t="s">
        <v>393</v>
      </c>
    </row>
    <row r="1973" spans="1:14" x14ac:dyDescent="0.2">
      <c r="A1973" s="183" t="s">
        <v>57</v>
      </c>
      <c r="B1973" s="184" t="s">
        <v>71</v>
      </c>
      <c r="C1973" s="184"/>
      <c r="D1973" s="185" t="str">
        <f t="shared" si="176"/>
        <v>****</v>
      </c>
      <c r="E1973" s="185">
        <f t="shared" si="177"/>
        <v>0</v>
      </c>
      <c r="F1973" s="185"/>
      <c r="G1973" s="185">
        <f t="shared" si="178"/>
        <v>0</v>
      </c>
      <c r="H1973" s="186">
        <f t="shared" si="179"/>
        <v>0</v>
      </c>
      <c r="I1973" s="197">
        <f>SUMIFS('SAGE IMPORT'!Y:Y,'SAGE IMPORT'!A:A,'SLAB-ROWS'!G1973,'SAGE IMPORT'!B:B,'SLAB-ROWS'!H1973,'SAGE IMPORT'!C:C,'SLAB-ROWS'!A1973)</f>
        <v>0</v>
      </c>
      <c r="J1973" s="198">
        <f>SUMIFS('SAGE IMPORT'!K:K,'SAGE IMPORT'!A:A,'SLAB-ROWS'!G1973,'SAGE IMPORT'!B:B,'SLAB-ROWS'!H1973,'SAGE IMPORT'!C:C,'SLAB-ROWS'!A1973)</f>
        <v>0</v>
      </c>
      <c r="K1973" s="199">
        <f>SUMIFS('SAGE IMPORT'!Q:Q,'SAGE IMPORT'!A:A,'SLAB-ROWS'!G1973,'SAGE IMPORT'!B:B,'SLAB-ROWS'!H1973,'SAGE IMPORT'!C:C,'SLAB-ROWS'!A1973)</f>
        <v>0</v>
      </c>
      <c r="L1973" s="199" t="s">
        <v>397</v>
      </c>
      <c r="M1973" s="205">
        <f>SUMIFS('SAGE IMPORT'!E:E,'SAGE IMPORT'!A:A,'SLAB-ROWS'!G1973,'SAGE IMPORT'!B:B,'SLAB-ROWS'!H1973,'SAGE IMPORT'!C:C,'SLAB-ROWS'!A1973)</f>
        <v>0</v>
      </c>
      <c r="N1973" s="199" t="s">
        <v>397</v>
      </c>
    </row>
    <row r="1974" spans="1:14" x14ac:dyDescent="0.2">
      <c r="A1974" s="183" t="s">
        <v>32</v>
      </c>
      <c r="B1974" s="184" t="s">
        <v>62</v>
      </c>
      <c r="C1974" s="184"/>
      <c r="D1974" s="185" t="str">
        <f t="shared" si="176"/>
        <v>****</v>
      </c>
      <c r="E1974" s="185">
        <f t="shared" si="177"/>
        <v>0</v>
      </c>
      <c r="F1974" s="185"/>
      <c r="G1974" s="185">
        <f t="shared" si="178"/>
        <v>0</v>
      </c>
      <c r="H1974" s="186">
        <f t="shared" si="179"/>
        <v>0</v>
      </c>
      <c r="I1974" s="197">
        <f>SUMIFS('SAGE IMPORT'!Y:Y,'SAGE IMPORT'!A:A,'SLAB-ROWS'!G1974,'SAGE IMPORT'!B:B,'SLAB-ROWS'!H1974,'SAGE IMPORT'!C:C,'SLAB-ROWS'!A1974)</f>
        <v>0</v>
      </c>
      <c r="J1974" s="198">
        <f>SUMIFS('SAGE IMPORT'!K:K,'SAGE IMPORT'!A:A,'SLAB-ROWS'!G1974,'SAGE IMPORT'!B:B,'SLAB-ROWS'!H1974,'SAGE IMPORT'!C:C,'SLAB-ROWS'!A1974)</f>
        <v>0</v>
      </c>
      <c r="K1974" s="199">
        <f>SUMIFS('SAGE IMPORT'!Q:Q,'SAGE IMPORT'!A:A,'SLAB-ROWS'!G1974,'SAGE IMPORT'!B:B,'SLAB-ROWS'!H1974,'SAGE IMPORT'!C:C,'SLAB-ROWS'!A1974)</f>
        <v>0</v>
      </c>
      <c r="L1974" s="199" t="s">
        <v>397</v>
      </c>
      <c r="M1974" s="205">
        <f>SUMIFS('SAGE IMPORT'!E:E,'SAGE IMPORT'!A:A,'SLAB-ROWS'!G1974,'SAGE IMPORT'!B:B,'SLAB-ROWS'!H1974,'SAGE IMPORT'!C:C,'SLAB-ROWS'!A1974)</f>
        <v>0</v>
      </c>
      <c r="N1974" s="199" t="s">
        <v>397</v>
      </c>
    </row>
    <row r="1975" spans="1:14" x14ac:dyDescent="0.2">
      <c r="A1975" s="183" t="s">
        <v>33</v>
      </c>
      <c r="B1975" s="184" t="s">
        <v>63</v>
      </c>
      <c r="C1975" s="184"/>
      <c r="D1975" s="185" t="str">
        <f t="shared" si="176"/>
        <v>****</v>
      </c>
      <c r="E1975" s="185">
        <f t="shared" si="177"/>
        <v>0</v>
      </c>
      <c r="F1975" s="185"/>
      <c r="G1975" s="185">
        <f t="shared" si="178"/>
        <v>0</v>
      </c>
      <c r="H1975" s="186">
        <f t="shared" si="179"/>
        <v>0</v>
      </c>
      <c r="I1975" s="197">
        <f>SUMIFS('SAGE IMPORT'!Y:Y,'SAGE IMPORT'!A:A,'SLAB-ROWS'!G1975,'SAGE IMPORT'!B:B,'SLAB-ROWS'!H1975,'SAGE IMPORT'!C:C,'SLAB-ROWS'!A1975)</f>
        <v>0</v>
      </c>
      <c r="J1975" s="198">
        <f>SUMIFS('SAGE IMPORT'!K:K,'SAGE IMPORT'!A:A,'SLAB-ROWS'!G1975,'SAGE IMPORT'!B:B,'SLAB-ROWS'!H1975,'SAGE IMPORT'!C:C,'SLAB-ROWS'!A1975)</f>
        <v>0</v>
      </c>
      <c r="K1975" s="199">
        <f>SUMIFS('SAGE IMPORT'!Q:Q,'SAGE IMPORT'!A:A,'SLAB-ROWS'!G1975,'SAGE IMPORT'!B:B,'SLAB-ROWS'!H1975,'SAGE IMPORT'!C:C,'SLAB-ROWS'!A1975)</f>
        <v>0</v>
      </c>
      <c r="L1975" s="199" t="s">
        <v>397</v>
      </c>
      <c r="M1975" s="205">
        <f>SUMIFS('SAGE IMPORT'!E:E,'SAGE IMPORT'!A:A,'SLAB-ROWS'!G1975,'SAGE IMPORT'!B:B,'SLAB-ROWS'!H1975,'SAGE IMPORT'!C:C,'SLAB-ROWS'!A1975)</f>
        <v>0</v>
      </c>
      <c r="N1975" s="199" t="s">
        <v>397</v>
      </c>
    </row>
    <row r="1976" spans="1:14" x14ac:dyDescent="0.2">
      <c r="A1976" s="183" t="s">
        <v>73</v>
      </c>
      <c r="B1976" s="184" t="s">
        <v>72</v>
      </c>
      <c r="C1976" s="184"/>
      <c r="D1976" s="185" t="str">
        <f t="shared" si="176"/>
        <v>****</v>
      </c>
      <c r="E1976" s="185">
        <f t="shared" si="177"/>
        <v>0</v>
      </c>
      <c r="F1976" s="185"/>
      <c r="G1976" s="185">
        <f t="shared" si="178"/>
        <v>0</v>
      </c>
      <c r="H1976" s="186">
        <f t="shared" si="179"/>
        <v>0</v>
      </c>
      <c r="I1976" s="197">
        <f>SUMIFS('SAGE IMPORT'!Y:Y,'SAGE IMPORT'!A:A,'SLAB-ROWS'!G1976,'SAGE IMPORT'!B:B,'SLAB-ROWS'!H1976,'SAGE IMPORT'!C:C,'SLAB-ROWS'!A1976)</f>
        <v>0</v>
      </c>
      <c r="J1976" s="198">
        <f>SUMIFS('SAGE IMPORT'!K:K,'SAGE IMPORT'!A:A,'SLAB-ROWS'!G1976,'SAGE IMPORT'!B:B,'SLAB-ROWS'!H1976,'SAGE IMPORT'!C:C,'SLAB-ROWS'!A1976)</f>
        <v>0</v>
      </c>
      <c r="K1976" s="199">
        <f>SUMIFS('SAGE IMPORT'!Q:Q,'SAGE IMPORT'!A:A,'SLAB-ROWS'!G1976,'SAGE IMPORT'!B:B,'SLAB-ROWS'!H1976,'SAGE IMPORT'!C:C,'SLAB-ROWS'!A1976)</f>
        <v>0</v>
      </c>
      <c r="L1976" s="199" t="s">
        <v>397</v>
      </c>
      <c r="M1976" s="205">
        <f>SUMIFS('SAGE IMPORT'!E:E,'SAGE IMPORT'!A:A,'SLAB-ROWS'!G1976,'SAGE IMPORT'!B:B,'SLAB-ROWS'!H1976,'SAGE IMPORT'!C:C,'SLAB-ROWS'!A1976)</f>
        <v>0</v>
      </c>
      <c r="N1976" s="199" t="s">
        <v>397</v>
      </c>
    </row>
    <row r="1977" spans="1:14" x14ac:dyDescent="0.2">
      <c r="A1977" s="183" t="s">
        <v>114</v>
      </c>
      <c r="B1977" s="184" t="s">
        <v>115</v>
      </c>
      <c r="C1977" s="184"/>
      <c r="D1977" s="185" t="str">
        <f t="shared" si="176"/>
        <v>****</v>
      </c>
      <c r="E1977" s="185">
        <f t="shared" si="177"/>
        <v>0</v>
      </c>
      <c r="F1977" s="185"/>
      <c r="G1977" s="185">
        <f t="shared" si="178"/>
        <v>0</v>
      </c>
      <c r="H1977" s="186">
        <f t="shared" si="179"/>
        <v>0</v>
      </c>
      <c r="I1977" s="197">
        <f>SUMIFS('SAGE IMPORT'!Y:Y,'SAGE IMPORT'!A:A,'SLAB-ROWS'!G1977,'SAGE IMPORT'!B:B,'SLAB-ROWS'!H1977,'SAGE IMPORT'!C:C,'SLAB-ROWS'!A1977)</f>
        <v>0</v>
      </c>
      <c r="J1977" s="198">
        <f>SUMIFS('SAGE IMPORT'!K:K,'SAGE IMPORT'!A:A,'SLAB-ROWS'!G1977,'SAGE IMPORT'!B:B,'SLAB-ROWS'!H1977,'SAGE IMPORT'!C:C,'SLAB-ROWS'!A1977)</f>
        <v>0</v>
      </c>
      <c r="K1977" s="199">
        <f>SUMIFS('SAGE IMPORT'!Q:Q,'SAGE IMPORT'!A:A,'SLAB-ROWS'!G1977,'SAGE IMPORT'!B:B,'SLAB-ROWS'!H1977,'SAGE IMPORT'!C:C,'SLAB-ROWS'!A1977)</f>
        <v>0</v>
      </c>
      <c r="L1977" s="199" t="s">
        <v>397</v>
      </c>
      <c r="M1977" s="205">
        <f>SUMIFS('SAGE IMPORT'!E:E,'SAGE IMPORT'!A:A,'SLAB-ROWS'!G1977,'SAGE IMPORT'!B:B,'SLAB-ROWS'!H1977,'SAGE IMPORT'!C:C,'SLAB-ROWS'!A1977)</f>
        <v>0</v>
      </c>
      <c r="N1977" s="199" t="s">
        <v>397</v>
      </c>
    </row>
    <row r="1978" spans="1:14" x14ac:dyDescent="0.2">
      <c r="A1978" s="183" t="s">
        <v>37</v>
      </c>
      <c r="B1978" s="184" t="s">
        <v>64</v>
      </c>
      <c r="C1978" s="184"/>
      <c r="D1978" s="185" t="str">
        <f t="shared" si="176"/>
        <v>****</v>
      </c>
      <c r="E1978" s="185">
        <f t="shared" si="177"/>
        <v>0</v>
      </c>
      <c r="F1978" s="185"/>
      <c r="G1978" s="185">
        <f t="shared" si="178"/>
        <v>0</v>
      </c>
      <c r="H1978" s="186">
        <f t="shared" si="179"/>
        <v>0</v>
      </c>
      <c r="I1978" s="197">
        <f>SUMIFS('SAGE IMPORT'!Y:Y,'SAGE IMPORT'!A:A,'SLAB-ROWS'!G1978,'SAGE IMPORT'!B:B,'SLAB-ROWS'!H1978,'SAGE IMPORT'!C:C,'SLAB-ROWS'!A1978)</f>
        <v>0</v>
      </c>
      <c r="J1978" s="198">
        <f>SUMIFS('SAGE IMPORT'!K:K,'SAGE IMPORT'!A:A,'SLAB-ROWS'!G1978,'SAGE IMPORT'!B:B,'SLAB-ROWS'!H1978,'SAGE IMPORT'!C:C,'SLAB-ROWS'!A1978)</f>
        <v>0</v>
      </c>
      <c r="K1978" s="199">
        <f>SUMIFS('SAGE IMPORT'!Q:Q,'SAGE IMPORT'!A:A,'SLAB-ROWS'!G1978,'SAGE IMPORT'!B:B,'SLAB-ROWS'!H1978,'SAGE IMPORT'!C:C,'SLAB-ROWS'!A1978)</f>
        <v>0</v>
      </c>
      <c r="L1978" s="199" t="s">
        <v>393</v>
      </c>
      <c r="M1978" s="205">
        <f>SUMIFS('SAGE IMPORT'!E:E,'SAGE IMPORT'!A:A,'SLAB-ROWS'!G1978,'SAGE IMPORT'!B:B,'SLAB-ROWS'!H1978,'SAGE IMPORT'!C:C,'SLAB-ROWS'!A1978)</f>
        <v>0</v>
      </c>
      <c r="N1978" s="199" t="s">
        <v>393</v>
      </c>
    </row>
    <row r="1979" spans="1:14" x14ac:dyDescent="0.2">
      <c r="A1979" s="183" t="s">
        <v>38</v>
      </c>
      <c r="B1979" s="184" t="s">
        <v>116</v>
      </c>
      <c r="C1979" s="184"/>
      <c r="D1979" s="185" t="str">
        <f t="shared" si="176"/>
        <v>****</v>
      </c>
      <c r="E1979" s="185">
        <f t="shared" si="177"/>
        <v>0</v>
      </c>
      <c r="F1979" s="185"/>
      <c r="G1979" s="185">
        <f t="shared" si="178"/>
        <v>0</v>
      </c>
      <c r="H1979" s="186">
        <f t="shared" si="179"/>
        <v>0</v>
      </c>
      <c r="I1979" s="197">
        <f>SUMIFS('SAGE IMPORT'!Y:Y,'SAGE IMPORT'!A:A,'SLAB-ROWS'!G1979,'SAGE IMPORT'!B:B,'SLAB-ROWS'!H1979,'SAGE IMPORT'!C:C,'SLAB-ROWS'!A1979)</f>
        <v>0</v>
      </c>
      <c r="J1979" s="198">
        <f>SUMIFS('SAGE IMPORT'!K:K,'SAGE IMPORT'!A:A,'SLAB-ROWS'!G1979,'SAGE IMPORT'!B:B,'SLAB-ROWS'!H1979,'SAGE IMPORT'!C:C,'SLAB-ROWS'!A1979)</f>
        <v>0</v>
      </c>
      <c r="K1979" s="199">
        <f>SUMIFS('SAGE IMPORT'!Q:Q,'SAGE IMPORT'!A:A,'SLAB-ROWS'!G1979,'SAGE IMPORT'!B:B,'SLAB-ROWS'!H1979,'SAGE IMPORT'!C:C,'SLAB-ROWS'!A1979)</f>
        <v>0</v>
      </c>
      <c r="L1979" s="199" t="s">
        <v>393</v>
      </c>
      <c r="M1979" s="205">
        <f>SUMIFS('SAGE IMPORT'!E:E,'SAGE IMPORT'!A:A,'SLAB-ROWS'!G1979,'SAGE IMPORT'!B:B,'SLAB-ROWS'!H1979,'SAGE IMPORT'!C:C,'SLAB-ROWS'!A1979)</f>
        <v>0</v>
      </c>
      <c r="N1979" s="199" t="s">
        <v>393</v>
      </c>
    </row>
    <row r="1980" spans="1:14" x14ac:dyDescent="0.2">
      <c r="A1980" s="183" t="s">
        <v>117</v>
      </c>
      <c r="B1980" s="184" t="s">
        <v>118</v>
      </c>
      <c r="C1980" s="184"/>
      <c r="D1980" s="185" t="str">
        <f t="shared" si="176"/>
        <v>****</v>
      </c>
      <c r="E1980" s="185">
        <f t="shared" si="177"/>
        <v>0</v>
      </c>
      <c r="F1980" s="185"/>
      <c r="G1980" s="185">
        <f t="shared" si="178"/>
        <v>0</v>
      </c>
      <c r="H1980" s="186">
        <f t="shared" si="179"/>
        <v>0</v>
      </c>
      <c r="I1980" s="197">
        <f>SUMIFS('SAGE IMPORT'!Y:Y,'SAGE IMPORT'!A:A,'SLAB-ROWS'!G1980,'SAGE IMPORT'!B:B,'SLAB-ROWS'!H1980,'SAGE IMPORT'!C:C,'SLAB-ROWS'!A1980)</f>
        <v>0</v>
      </c>
      <c r="J1980" s="198">
        <f>SUMIFS('SAGE IMPORT'!K:K,'SAGE IMPORT'!A:A,'SLAB-ROWS'!G1980,'SAGE IMPORT'!B:B,'SLAB-ROWS'!H1980,'SAGE IMPORT'!C:C,'SLAB-ROWS'!A1980)</f>
        <v>0</v>
      </c>
      <c r="K1980" s="199">
        <f>SUMIFS('SAGE IMPORT'!Q:Q,'SAGE IMPORT'!A:A,'SLAB-ROWS'!G1980,'SAGE IMPORT'!B:B,'SLAB-ROWS'!H1980,'SAGE IMPORT'!C:C,'SLAB-ROWS'!A1980)</f>
        <v>0</v>
      </c>
      <c r="L1980" s="199" t="s">
        <v>393</v>
      </c>
      <c r="M1980" s="205">
        <f>SUMIFS('SAGE IMPORT'!E:E,'SAGE IMPORT'!A:A,'SLAB-ROWS'!G1980,'SAGE IMPORT'!B:B,'SLAB-ROWS'!H1980,'SAGE IMPORT'!C:C,'SLAB-ROWS'!A1980)</f>
        <v>0</v>
      </c>
      <c r="N1980" s="199" t="s">
        <v>393</v>
      </c>
    </row>
    <row r="1981" spans="1:14" x14ac:dyDescent="0.2">
      <c r="A1981" s="183" t="s">
        <v>119</v>
      </c>
      <c r="B1981" s="184" t="s">
        <v>120</v>
      </c>
      <c r="C1981" s="184"/>
      <c r="D1981" s="185" t="str">
        <f t="shared" si="176"/>
        <v>****</v>
      </c>
      <c r="E1981" s="185">
        <f t="shared" si="177"/>
        <v>0</v>
      </c>
      <c r="F1981" s="185"/>
      <c r="G1981" s="185">
        <f t="shared" si="178"/>
        <v>0</v>
      </c>
      <c r="H1981" s="186">
        <f t="shared" si="179"/>
        <v>0</v>
      </c>
      <c r="I1981" s="197">
        <f>SUMIFS('SAGE IMPORT'!Y:Y,'SAGE IMPORT'!A:A,'SLAB-ROWS'!G1981,'SAGE IMPORT'!B:B,'SLAB-ROWS'!H1981,'SAGE IMPORT'!C:C,'SLAB-ROWS'!A1981)</f>
        <v>0</v>
      </c>
      <c r="J1981" s="198">
        <f>SUMIFS('SAGE IMPORT'!K:K,'SAGE IMPORT'!A:A,'SLAB-ROWS'!G1981,'SAGE IMPORT'!B:B,'SLAB-ROWS'!H1981,'SAGE IMPORT'!C:C,'SLAB-ROWS'!A1981)</f>
        <v>0</v>
      </c>
      <c r="K1981" s="199">
        <f>SUMIFS('SAGE IMPORT'!Q:Q,'SAGE IMPORT'!A:A,'SLAB-ROWS'!G1981,'SAGE IMPORT'!B:B,'SLAB-ROWS'!H1981,'SAGE IMPORT'!C:C,'SLAB-ROWS'!A1981)</f>
        <v>0</v>
      </c>
      <c r="L1981" s="199" t="s">
        <v>393</v>
      </c>
      <c r="M1981" s="205">
        <f>SUMIFS('SAGE IMPORT'!E:E,'SAGE IMPORT'!A:A,'SLAB-ROWS'!G1981,'SAGE IMPORT'!B:B,'SLAB-ROWS'!H1981,'SAGE IMPORT'!C:C,'SLAB-ROWS'!A1981)</f>
        <v>0</v>
      </c>
      <c r="N1981" s="199" t="s">
        <v>393</v>
      </c>
    </row>
    <row r="1982" spans="1:14" x14ac:dyDescent="0.2">
      <c r="A1982" s="183"/>
      <c r="B1982" s="184"/>
      <c r="C1982" s="184"/>
      <c r="D1982" s="185" t="str">
        <f t="shared" si="176"/>
        <v>****</v>
      </c>
      <c r="E1982" s="185">
        <f t="shared" si="177"/>
        <v>0</v>
      </c>
      <c r="F1982" s="185"/>
      <c r="G1982" s="185">
        <f t="shared" si="178"/>
        <v>0</v>
      </c>
      <c r="H1982" s="186">
        <f t="shared" si="179"/>
        <v>0</v>
      </c>
      <c r="I1982" s="197">
        <f>SUMIFS('SAGE IMPORT'!Y:Y,'SAGE IMPORT'!A:A,'SLAB-ROWS'!G1982,'SAGE IMPORT'!B:B,'SLAB-ROWS'!H1982,'SAGE IMPORT'!C:C,'SLAB-ROWS'!A1982)</f>
        <v>0</v>
      </c>
      <c r="J1982" s="198">
        <f>SUMIFS('SAGE IMPORT'!K:K,'SAGE IMPORT'!A:A,'SLAB-ROWS'!G1982,'SAGE IMPORT'!B:B,'SLAB-ROWS'!H1982,'SAGE IMPORT'!C:C,'SLAB-ROWS'!A1982)</f>
        <v>0</v>
      </c>
      <c r="K1982" s="199">
        <f>SUMIFS('SAGE IMPORT'!Q:Q,'SAGE IMPORT'!A:A,'SLAB-ROWS'!G1982,'SAGE IMPORT'!B:B,'SLAB-ROWS'!H1982,'SAGE IMPORT'!C:C,'SLAB-ROWS'!A1982)</f>
        <v>0</v>
      </c>
      <c r="L1982" s="199"/>
      <c r="M1982" s="205">
        <f>SUMIFS('SAGE IMPORT'!E:E,'SAGE IMPORT'!A:A,'SLAB-ROWS'!G1982,'SAGE IMPORT'!B:B,'SLAB-ROWS'!H1982,'SAGE IMPORT'!C:C,'SLAB-ROWS'!A1982)</f>
        <v>0</v>
      </c>
      <c r="N1982" s="199"/>
    </row>
    <row r="1983" spans="1:14" x14ac:dyDescent="0.2">
      <c r="A1983" s="183" t="s">
        <v>124</v>
      </c>
      <c r="B1983" s="184" t="s">
        <v>125</v>
      </c>
      <c r="C1983" s="184"/>
      <c r="D1983" s="185" t="str">
        <f t="shared" si="176"/>
        <v>****</v>
      </c>
      <c r="E1983" s="185">
        <f t="shared" si="177"/>
        <v>0</v>
      </c>
      <c r="F1983" s="185"/>
      <c r="G1983" s="185">
        <f t="shared" si="178"/>
        <v>0</v>
      </c>
      <c r="H1983" s="186">
        <f t="shared" si="179"/>
        <v>0</v>
      </c>
      <c r="I1983" s="197">
        <f>SUMIFS('SAGE IMPORT'!Y:Y,'SAGE IMPORT'!A:A,'SLAB-ROWS'!G1983,'SAGE IMPORT'!B:B,'SLAB-ROWS'!H1983,'SAGE IMPORT'!C:C,'SLAB-ROWS'!A1983)</f>
        <v>0</v>
      </c>
      <c r="J1983" s="198">
        <f>SUMIFS('SAGE IMPORT'!K:K,'SAGE IMPORT'!A:A,'SLAB-ROWS'!G1983,'SAGE IMPORT'!B:B,'SLAB-ROWS'!H1983,'SAGE IMPORT'!C:C,'SLAB-ROWS'!A1983)</f>
        <v>0</v>
      </c>
      <c r="K1983" s="199">
        <f>SUMIFS('SAGE IMPORT'!Q:Q,'SAGE IMPORT'!A:A,'SLAB-ROWS'!G1983,'SAGE IMPORT'!B:B,'SLAB-ROWS'!H1983,'SAGE IMPORT'!C:C,'SLAB-ROWS'!A1983)</f>
        <v>0</v>
      </c>
      <c r="L1983" s="199" t="s">
        <v>354</v>
      </c>
      <c r="M1983" s="205">
        <f>SUMIFS('SAGE IMPORT'!E:E,'SAGE IMPORT'!A:A,'SLAB-ROWS'!G1983,'SAGE IMPORT'!B:B,'SLAB-ROWS'!H1983,'SAGE IMPORT'!C:C,'SLAB-ROWS'!A1983)</f>
        <v>0</v>
      </c>
      <c r="N1983" s="199" t="s">
        <v>354</v>
      </c>
    </row>
    <row r="1984" spans="1:14" x14ac:dyDescent="0.2">
      <c r="A1984" s="183" t="s">
        <v>121</v>
      </c>
      <c r="B1984" s="184" t="s">
        <v>126</v>
      </c>
      <c r="C1984" s="184"/>
      <c r="D1984" s="185" t="str">
        <f t="shared" si="176"/>
        <v>****</v>
      </c>
      <c r="E1984" s="185">
        <f t="shared" si="177"/>
        <v>0</v>
      </c>
      <c r="F1984" s="185"/>
      <c r="G1984" s="185">
        <f t="shared" si="178"/>
        <v>0</v>
      </c>
      <c r="H1984" s="186">
        <f t="shared" si="179"/>
        <v>0</v>
      </c>
      <c r="I1984" s="197">
        <f>SUMIFS('SAGE IMPORT'!Y:Y,'SAGE IMPORT'!A:A,'SLAB-ROWS'!G1984,'SAGE IMPORT'!B:B,'SLAB-ROWS'!H1984,'SAGE IMPORT'!C:C,'SLAB-ROWS'!A1984)</f>
        <v>0</v>
      </c>
      <c r="J1984" s="198">
        <f>SUMIFS('SAGE IMPORT'!K:K,'SAGE IMPORT'!A:A,'SLAB-ROWS'!G1984,'SAGE IMPORT'!B:B,'SLAB-ROWS'!H1984,'SAGE IMPORT'!C:C,'SLAB-ROWS'!A1984)</f>
        <v>0</v>
      </c>
      <c r="K1984" s="199">
        <f>SUMIFS('SAGE IMPORT'!Q:Q,'SAGE IMPORT'!A:A,'SLAB-ROWS'!G1984,'SAGE IMPORT'!B:B,'SLAB-ROWS'!H1984,'SAGE IMPORT'!C:C,'SLAB-ROWS'!A1984)</f>
        <v>0</v>
      </c>
      <c r="L1984" s="199" t="s">
        <v>396</v>
      </c>
      <c r="M1984" s="205">
        <f>SUMIFS('SAGE IMPORT'!E:E,'SAGE IMPORT'!A:A,'SLAB-ROWS'!G1984,'SAGE IMPORT'!B:B,'SLAB-ROWS'!H1984,'SAGE IMPORT'!C:C,'SLAB-ROWS'!A1984)</f>
        <v>0</v>
      </c>
      <c r="N1984" s="199" t="s">
        <v>396</v>
      </c>
    </row>
    <row r="1985" spans="1:14" x14ac:dyDescent="0.2">
      <c r="A1985" s="183" t="s">
        <v>122</v>
      </c>
      <c r="B1985" s="184" t="s">
        <v>127</v>
      </c>
      <c r="C1985" s="184"/>
      <c r="D1985" s="185" t="str">
        <f t="shared" si="176"/>
        <v>****</v>
      </c>
      <c r="E1985" s="185">
        <f t="shared" si="177"/>
        <v>0</v>
      </c>
      <c r="F1985" s="185"/>
      <c r="G1985" s="185">
        <f t="shared" si="178"/>
        <v>0</v>
      </c>
      <c r="H1985" s="186">
        <f t="shared" si="179"/>
        <v>0</v>
      </c>
      <c r="I1985" s="197">
        <f>SUMIFS('SAGE IMPORT'!Y:Y,'SAGE IMPORT'!A:A,'SLAB-ROWS'!G1985,'SAGE IMPORT'!B:B,'SLAB-ROWS'!H1985,'SAGE IMPORT'!C:C,'SLAB-ROWS'!A1985)</f>
        <v>0</v>
      </c>
      <c r="J1985" s="198">
        <f>SUMIFS('SAGE IMPORT'!K:K,'SAGE IMPORT'!A:A,'SLAB-ROWS'!G1985,'SAGE IMPORT'!B:B,'SLAB-ROWS'!H1985,'SAGE IMPORT'!C:C,'SLAB-ROWS'!A1985)</f>
        <v>0</v>
      </c>
      <c r="K1985" s="199">
        <f>SUMIFS('SAGE IMPORT'!Q:Q,'SAGE IMPORT'!A:A,'SLAB-ROWS'!G1985,'SAGE IMPORT'!B:B,'SLAB-ROWS'!H1985,'SAGE IMPORT'!C:C,'SLAB-ROWS'!A1985)</f>
        <v>0</v>
      </c>
      <c r="L1985" s="199" t="s">
        <v>396</v>
      </c>
      <c r="M1985" s="205">
        <f>SUMIFS('SAGE IMPORT'!E:E,'SAGE IMPORT'!A:A,'SLAB-ROWS'!G1985,'SAGE IMPORT'!B:B,'SLAB-ROWS'!H1985,'SAGE IMPORT'!C:C,'SLAB-ROWS'!A1985)</f>
        <v>0</v>
      </c>
      <c r="N1985" s="199" t="s">
        <v>396</v>
      </c>
    </row>
    <row r="1986" spans="1:14" x14ac:dyDescent="0.2">
      <c r="A1986" s="183" t="s">
        <v>123</v>
      </c>
      <c r="B1986" s="184" t="s">
        <v>128</v>
      </c>
      <c r="C1986" s="184"/>
      <c r="D1986" s="185" t="str">
        <f t="shared" si="176"/>
        <v>****</v>
      </c>
      <c r="E1986" s="185">
        <f t="shared" si="177"/>
        <v>0</v>
      </c>
      <c r="F1986" s="185"/>
      <c r="G1986" s="185">
        <f t="shared" si="178"/>
        <v>0</v>
      </c>
      <c r="H1986" s="186">
        <f t="shared" si="179"/>
        <v>0</v>
      </c>
      <c r="I1986" s="197">
        <f>SUMIFS('SAGE IMPORT'!Y:Y,'SAGE IMPORT'!A:A,'SLAB-ROWS'!G1986,'SAGE IMPORT'!B:B,'SLAB-ROWS'!H1986,'SAGE IMPORT'!C:C,'SLAB-ROWS'!A1986)</f>
        <v>0</v>
      </c>
      <c r="J1986" s="198">
        <f>SUMIFS('SAGE IMPORT'!K:K,'SAGE IMPORT'!A:A,'SLAB-ROWS'!G1986,'SAGE IMPORT'!B:B,'SLAB-ROWS'!H1986,'SAGE IMPORT'!C:C,'SLAB-ROWS'!A1986)</f>
        <v>0</v>
      </c>
      <c r="K1986" s="199">
        <f>SUMIFS('SAGE IMPORT'!Q:Q,'SAGE IMPORT'!A:A,'SLAB-ROWS'!G1986,'SAGE IMPORT'!B:B,'SLAB-ROWS'!H1986,'SAGE IMPORT'!C:C,'SLAB-ROWS'!A1986)</f>
        <v>0</v>
      </c>
      <c r="L1986" s="199" t="s">
        <v>396</v>
      </c>
      <c r="M1986" s="205">
        <f>SUMIFS('SAGE IMPORT'!E:E,'SAGE IMPORT'!A:A,'SLAB-ROWS'!G1986,'SAGE IMPORT'!B:B,'SLAB-ROWS'!H1986,'SAGE IMPORT'!C:C,'SLAB-ROWS'!A1986)</f>
        <v>0</v>
      </c>
      <c r="N1986" s="199" t="s">
        <v>396</v>
      </c>
    </row>
    <row r="1987" spans="1:14" x14ac:dyDescent="0.2">
      <c r="A1987" s="183" t="s">
        <v>76</v>
      </c>
      <c r="B1987" s="184" t="s">
        <v>129</v>
      </c>
      <c r="C1987" s="184"/>
      <c r="D1987" s="185" t="str">
        <f t="shared" si="176"/>
        <v>****</v>
      </c>
      <c r="E1987" s="185">
        <f t="shared" si="177"/>
        <v>0</v>
      </c>
      <c r="F1987" s="185"/>
      <c r="G1987" s="185">
        <f t="shared" si="178"/>
        <v>0</v>
      </c>
      <c r="H1987" s="186">
        <f t="shared" si="179"/>
        <v>0</v>
      </c>
      <c r="I1987" s="197">
        <f>SUMIFS('SAGE IMPORT'!Y:Y,'SAGE IMPORT'!A:A,'SLAB-ROWS'!G1987,'SAGE IMPORT'!B:B,'SLAB-ROWS'!H1987,'SAGE IMPORT'!C:C,'SLAB-ROWS'!A1987)</f>
        <v>0</v>
      </c>
      <c r="J1987" s="198">
        <f>SUMIFS('SAGE IMPORT'!K:K,'SAGE IMPORT'!A:A,'SLAB-ROWS'!G1987,'SAGE IMPORT'!B:B,'SLAB-ROWS'!H1987,'SAGE IMPORT'!C:C,'SLAB-ROWS'!A1987)</f>
        <v>0</v>
      </c>
      <c r="K1987" s="199">
        <f>SUMIFS('SAGE IMPORT'!Q:Q,'SAGE IMPORT'!A:A,'SLAB-ROWS'!G1987,'SAGE IMPORT'!B:B,'SLAB-ROWS'!H1987,'SAGE IMPORT'!C:C,'SLAB-ROWS'!A1987)</f>
        <v>0</v>
      </c>
      <c r="L1987" s="199" t="s">
        <v>395</v>
      </c>
      <c r="M1987" s="205">
        <f>SUMIFS('SAGE IMPORT'!E:E,'SAGE IMPORT'!A:A,'SLAB-ROWS'!G1987,'SAGE IMPORT'!B:B,'SLAB-ROWS'!H1987,'SAGE IMPORT'!C:C,'SLAB-ROWS'!A1987)</f>
        <v>0</v>
      </c>
      <c r="N1987" s="199" t="s">
        <v>395</v>
      </c>
    </row>
    <row r="1988" spans="1:14" x14ac:dyDescent="0.2">
      <c r="A1988" s="183"/>
      <c r="B1988" s="451" t="s">
        <v>621</v>
      </c>
      <c r="C1988" s="452"/>
      <c r="D1988" s="453"/>
      <c r="E1988" s="453"/>
      <c r="F1988" s="453"/>
      <c r="G1988" s="453">
        <f t="shared" si="178"/>
        <v>0</v>
      </c>
      <c r="H1988" s="454">
        <f t="shared" si="179"/>
        <v>0</v>
      </c>
      <c r="I1988" s="455"/>
      <c r="J1988" s="456"/>
      <c r="K1988" s="457">
        <f>SUMIFS('SAGE IMPORT'!Q:Q,'SAGE IMPORT'!A:A,'SLAB-ROWS'!G1988,'SAGE IMPORT'!B:B,'SLAB-ROWS'!H1988,'SAGE IMPORT'!D:D,'SLAB-ROWS'!B1988)</f>
        <v>0</v>
      </c>
      <c r="L1988" s="457" t="s">
        <v>395</v>
      </c>
      <c r="M1988" s="458"/>
      <c r="N1988" s="457"/>
    </row>
    <row r="1989" spans="1:14" x14ac:dyDescent="0.2">
      <c r="A1989" s="183" t="s">
        <v>130</v>
      </c>
      <c r="B1989" s="184" t="s">
        <v>131</v>
      </c>
      <c r="C1989" s="184"/>
      <c r="D1989" s="185" t="str">
        <f>D1987</f>
        <v>****</v>
      </c>
      <c r="E1989" s="185">
        <f>E1987</f>
        <v>0</v>
      </c>
      <c r="F1989" s="185"/>
      <c r="G1989" s="185">
        <f>G1987</f>
        <v>0</v>
      </c>
      <c r="H1989" s="186">
        <f>H1987</f>
        <v>0</v>
      </c>
      <c r="I1989" s="197">
        <f>SUMIFS('SAGE IMPORT'!Y:Y,'SAGE IMPORT'!A:A,'SLAB-ROWS'!G1989,'SAGE IMPORT'!B:B,'SLAB-ROWS'!H1989,'SAGE IMPORT'!C:C,'SLAB-ROWS'!A1989)</f>
        <v>0</v>
      </c>
      <c r="J1989" s="198">
        <f>SUMIFS('SAGE IMPORT'!K:K,'SAGE IMPORT'!A:A,'SLAB-ROWS'!G1989,'SAGE IMPORT'!B:B,'SLAB-ROWS'!H1989,'SAGE IMPORT'!C:C,'SLAB-ROWS'!A1989)</f>
        <v>0</v>
      </c>
      <c r="K1989" s="199">
        <f>SUMIFS('SAGE IMPORT'!Q:Q,'SAGE IMPORT'!A:A,'SLAB-ROWS'!G1989,'SAGE IMPORT'!B:B,'SLAB-ROWS'!H1989,'SAGE IMPORT'!C:C,'SLAB-ROWS'!A1989)</f>
        <v>0</v>
      </c>
      <c r="L1989" s="199" t="s">
        <v>395</v>
      </c>
      <c r="M1989" s="205">
        <f>SUMIFS('SAGE IMPORT'!E:E,'SAGE IMPORT'!A:A,'SLAB-ROWS'!G1989,'SAGE IMPORT'!B:B,'SLAB-ROWS'!H1989,'SAGE IMPORT'!C:C,'SLAB-ROWS'!A1989)</f>
        <v>0</v>
      </c>
      <c r="N1989" s="199" t="s">
        <v>395</v>
      </c>
    </row>
    <row r="1990" spans="1:14" x14ac:dyDescent="0.2">
      <c r="A1990" s="183"/>
      <c r="B1990" s="184"/>
      <c r="C1990" s="184"/>
      <c r="D1990" s="185" t="str">
        <f t="shared" si="176"/>
        <v>****</v>
      </c>
      <c r="E1990" s="185">
        <f t="shared" si="177"/>
        <v>0</v>
      </c>
      <c r="F1990" s="185"/>
      <c r="G1990" s="185">
        <f t="shared" si="178"/>
        <v>0</v>
      </c>
      <c r="H1990" s="186">
        <f t="shared" si="179"/>
        <v>0</v>
      </c>
      <c r="I1990" s="197">
        <f>SUMIFS('SAGE IMPORT'!Y:Y,'SAGE IMPORT'!A:A,'SLAB-ROWS'!G1990,'SAGE IMPORT'!B:B,'SLAB-ROWS'!H1990,'SAGE IMPORT'!C:C,'SLAB-ROWS'!A1990)</f>
        <v>0</v>
      </c>
      <c r="J1990" s="198">
        <f>SUMIFS('SAGE IMPORT'!K:K,'SAGE IMPORT'!A:A,'SLAB-ROWS'!G1990,'SAGE IMPORT'!B:B,'SLAB-ROWS'!H1990,'SAGE IMPORT'!C:C,'SLAB-ROWS'!A1990)</f>
        <v>0</v>
      </c>
      <c r="K1990" s="199">
        <f>SUMIFS('SAGE IMPORT'!Q:Q,'SAGE IMPORT'!A:A,'SLAB-ROWS'!G1990,'SAGE IMPORT'!B:B,'SLAB-ROWS'!H1990,'SAGE IMPORT'!C:C,'SLAB-ROWS'!A1990)</f>
        <v>0</v>
      </c>
      <c r="L1990" s="199"/>
      <c r="M1990" s="205">
        <f>SUMIFS('SAGE IMPORT'!E:E,'SAGE IMPORT'!A:A,'SLAB-ROWS'!G1990,'SAGE IMPORT'!B:B,'SLAB-ROWS'!H1990,'SAGE IMPORT'!C:C,'SLAB-ROWS'!A1990)</f>
        <v>0</v>
      </c>
      <c r="N1990" s="199"/>
    </row>
    <row r="1991" spans="1:14" x14ac:dyDescent="0.2">
      <c r="A1991" s="183" t="s">
        <v>39</v>
      </c>
      <c r="B1991" s="184" t="s">
        <v>40</v>
      </c>
      <c r="C1991" s="184"/>
      <c r="D1991" s="185" t="str">
        <f t="shared" si="176"/>
        <v>****</v>
      </c>
      <c r="E1991" s="185">
        <f t="shared" si="177"/>
        <v>0</v>
      </c>
      <c r="F1991" s="185"/>
      <c r="G1991" s="185">
        <f t="shared" si="178"/>
        <v>0</v>
      </c>
      <c r="H1991" s="186">
        <f t="shared" si="179"/>
        <v>0</v>
      </c>
      <c r="I1991" s="197">
        <f>SUMIFS('SAGE IMPORT'!Y:Y,'SAGE IMPORT'!A:A,'SLAB-ROWS'!G1991,'SAGE IMPORT'!B:B,'SLAB-ROWS'!H1991,'SAGE IMPORT'!C:C,'SLAB-ROWS'!A1991)</f>
        <v>0</v>
      </c>
      <c r="J1991" s="198">
        <f>SUMIFS('SAGE IMPORT'!K:K,'SAGE IMPORT'!A:A,'SLAB-ROWS'!G1991,'SAGE IMPORT'!B:B,'SLAB-ROWS'!H1991,'SAGE IMPORT'!C:C,'SLAB-ROWS'!A1991)</f>
        <v>0</v>
      </c>
      <c r="K1991" s="199">
        <f>SUMIFS('SAGE IMPORT'!Q:Q,'SAGE IMPORT'!A:A,'SLAB-ROWS'!G1991,'SAGE IMPORT'!B:B,'SLAB-ROWS'!H1991,'SAGE IMPORT'!C:C,'SLAB-ROWS'!A1991)</f>
        <v>0</v>
      </c>
      <c r="L1991" s="199" t="s">
        <v>391</v>
      </c>
      <c r="M1991" s="205">
        <f>SUMIFS('SAGE IMPORT'!E:E,'SAGE IMPORT'!A:A,'SLAB-ROWS'!G1991,'SAGE IMPORT'!B:B,'SLAB-ROWS'!H1991,'SAGE IMPORT'!C:C,'SLAB-ROWS'!A1991)</f>
        <v>0</v>
      </c>
      <c r="N1991" s="199" t="s">
        <v>391</v>
      </c>
    </row>
    <row r="1992" spans="1:14" x14ac:dyDescent="0.2">
      <c r="A1992" s="183" t="s">
        <v>132</v>
      </c>
      <c r="B1992" s="184" t="s">
        <v>135</v>
      </c>
      <c r="C1992" s="184"/>
      <c r="D1992" s="185" t="str">
        <f t="shared" si="176"/>
        <v>****</v>
      </c>
      <c r="E1992" s="185">
        <f t="shared" si="177"/>
        <v>0</v>
      </c>
      <c r="F1992" s="185"/>
      <c r="G1992" s="185">
        <f t="shared" si="178"/>
        <v>0</v>
      </c>
      <c r="H1992" s="186">
        <f t="shared" si="179"/>
        <v>0</v>
      </c>
      <c r="I1992" s="197">
        <f>SUMIFS('SAGE IMPORT'!Y:Y,'SAGE IMPORT'!A:A,'SLAB-ROWS'!G1992,'SAGE IMPORT'!B:B,'SLAB-ROWS'!H1992,'SAGE IMPORT'!C:C,'SLAB-ROWS'!A1992)</f>
        <v>0</v>
      </c>
      <c r="J1992" s="198">
        <f>SUMIFS('SAGE IMPORT'!K:K,'SAGE IMPORT'!A:A,'SLAB-ROWS'!G1992,'SAGE IMPORT'!B:B,'SLAB-ROWS'!H1992,'SAGE IMPORT'!C:C,'SLAB-ROWS'!A1992)</f>
        <v>0</v>
      </c>
      <c r="K1992" s="199">
        <f>SUMIFS('SAGE IMPORT'!Q:Q,'SAGE IMPORT'!A:A,'SLAB-ROWS'!G1992,'SAGE IMPORT'!B:B,'SLAB-ROWS'!H1992,'SAGE IMPORT'!C:C,'SLAB-ROWS'!A1992)</f>
        <v>0</v>
      </c>
      <c r="L1992" s="199" t="s">
        <v>391</v>
      </c>
      <c r="M1992" s="205">
        <f>SUMIFS('SAGE IMPORT'!E:E,'SAGE IMPORT'!A:A,'SLAB-ROWS'!G1992,'SAGE IMPORT'!B:B,'SLAB-ROWS'!H1992,'SAGE IMPORT'!C:C,'SLAB-ROWS'!A1992)</f>
        <v>0</v>
      </c>
      <c r="N1992" s="199" t="s">
        <v>391</v>
      </c>
    </row>
    <row r="1993" spans="1:14" x14ac:dyDescent="0.2">
      <c r="A1993" s="183" t="s">
        <v>133</v>
      </c>
      <c r="B1993" s="184" t="s">
        <v>136</v>
      </c>
      <c r="C1993" s="184"/>
      <c r="D1993" s="185" t="str">
        <f t="shared" si="176"/>
        <v>****</v>
      </c>
      <c r="E1993" s="185">
        <f t="shared" si="177"/>
        <v>0</v>
      </c>
      <c r="F1993" s="185"/>
      <c r="G1993" s="185">
        <f t="shared" si="178"/>
        <v>0</v>
      </c>
      <c r="H1993" s="186">
        <f t="shared" si="179"/>
        <v>0</v>
      </c>
      <c r="I1993" s="197">
        <f>SUMIFS('SAGE IMPORT'!Y:Y,'SAGE IMPORT'!A:A,'SLAB-ROWS'!G1993,'SAGE IMPORT'!B:B,'SLAB-ROWS'!H1993,'SAGE IMPORT'!C:C,'SLAB-ROWS'!A1993)</f>
        <v>0</v>
      </c>
      <c r="J1993" s="198">
        <f>SUMIFS('SAGE IMPORT'!K:K,'SAGE IMPORT'!A:A,'SLAB-ROWS'!G1993,'SAGE IMPORT'!B:B,'SLAB-ROWS'!H1993,'SAGE IMPORT'!C:C,'SLAB-ROWS'!A1993)</f>
        <v>0</v>
      </c>
      <c r="K1993" s="199">
        <f>SUMIFS('SAGE IMPORT'!Q:Q,'SAGE IMPORT'!A:A,'SLAB-ROWS'!G1993,'SAGE IMPORT'!B:B,'SLAB-ROWS'!H1993,'SAGE IMPORT'!C:C,'SLAB-ROWS'!A1993)</f>
        <v>0</v>
      </c>
      <c r="L1993" s="199" t="s">
        <v>391</v>
      </c>
      <c r="M1993" s="205">
        <f>SUMIFS('SAGE IMPORT'!E:E,'SAGE IMPORT'!A:A,'SLAB-ROWS'!G1993,'SAGE IMPORT'!B:B,'SLAB-ROWS'!H1993,'SAGE IMPORT'!C:C,'SLAB-ROWS'!A1993)</f>
        <v>0</v>
      </c>
      <c r="N1993" s="199" t="s">
        <v>391</v>
      </c>
    </row>
    <row r="1994" spans="1:14" x14ac:dyDescent="0.2">
      <c r="A1994" s="183" t="s">
        <v>134</v>
      </c>
      <c r="B1994" s="184" t="s">
        <v>137</v>
      </c>
      <c r="C1994" s="184"/>
      <c r="D1994" s="185" t="str">
        <f t="shared" si="176"/>
        <v>****</v>
      </c>
      <c r="E1994" s="185">
        <f t="shared" si="177"/>
        <v>0</v>
      </c>
      <c r="F1994" s="185"/>
      <c r="G1994" s="185">
        <f t="shared" si="178"/>
        <v>0</v>
      </c>
      <c r="H1994" s="186">
        <f t="shared" si="179"/>
        <v>0</v>
      </c>
      <c r="I1994" s="197">
        <f>SUMIFS('SAGE IMPORT'!Y:Y,'SAGE IMPORT'!A:A,'SLAB-ROWS'!G1994,'SAGE IMPORT'!B:B,'SLAB-ROWS'!H1994,'SAGE IMPORT'!C:C,'SLAB-ROWS'!A1994)</f>
        <v>0</v>
      </c>
      <c r="J1994" s="198">
        <f>SUMIFS('SAGE IMPORT'!K:K,'SAGE IMPORT'!A:A,'SLAB-ROWS'!G1994,'SAGE IMPORT'!B:B,'SLAB-ROWS'!H1994,'SAGE IMPORT'!C:C,'SLAB-ROWS'!A1994)</f>
        <v>0</v>
      </c>
      <c r="K1994" s="199">
        <f>SUMIFS('SAGE IMPORT'!Q:Q,'SAGE IMPORT'!A:A,'SLAB-ROWS'!G1994,'SAGE IMPORT'!B:B,'SLAB-ROWS'!H1994,'SAGE IMPORT'!C:C,'SLAB-ROWS'!A1994)</f>
        <v>0</v>
      </c>
      <c r="L1994" s="199" t="s">
        <v>398</v>
      </c>
      <c r="M1994" s="205">
        <f>SUMIFS('SAGE IMPORT'!E:E,'SAGE IMPORT'!A:A,'SLAB-ROWS'!G1994,'SAGE IMPORT'!B:B,'SLAB-ROWS'!H1994,'SAGE IMPORT'!C:C,'SLAB-ROWS'!A1994)</f>
        <v>0</v>
      </c>
      <c r="N1994" s="199" t="s">
        <v>398</v>
      </c>
    </row>
    <row r="1995" spans="1:14" x14ac:dyDescent="0.2">
      <c r="A1995" s="183" t="s">
        <v>497</v>
      </c>
      <c r="B1995" s="184" t="s">
        <v>505</v>
      </c>
      <c r="C1995" s="184"/>
      <c r="D1995" s="185" t="str">
        <f t="shared" si="176"/>
        <v>****</v>
      </c>
      <c r="E1995" s="185">
        <f t="shared" si="177"/>
        <v>0</v>
      </c>
      <c r="F1995" s="185"/>
      <c r="G1995" s="185">
        <f t="shared" si="178"/>
        <v>0</v>
      </c>
      <c r="H1995" s="186">
        <f t="shared" si="179"/>
        <v>0</v>
      </c>
      <c r="I1995" s="197">
        <f>SUMIFS('SAGE IMPORT'!Y:Y,'SAGE IMPORT'!A:A,'SLAB-ROWS'!G1995,'SAGE IMPORT'!B:B,'SLAB-ROWS'!H1995,'SAGE IMPORT'!C:C,'SLAB-ROWS'!A1995)</f>
        <v>0</v>
      </c>
      <c r="J1995" s="198">
        <f>SUMIFS('SAGE IMPORT'!K:K,'SAGE IMPORT'!A:A,'SLAB-ROWS'!G1995,'SAGE IMPORT'!B:B,'SLAB-ROWS'!H1995,'SAGE IMPORT'!C:C,'SLAB-ROWS'!A1995)</f>
        <v>0</v>
      </c>
      <c r="K1995" s="199">
        <f>SUMIFS('SAGE IMPORT'!Q:Q,'SAGE IMPORT'!A:A,'SLAB-ROWS'!G1995,'SAGE IMPORT'!B:B,'SLAB-ROWS'!H1995,'SAGE IMPORT'!C:C,'SLAB-ROWS'!A1995)</f>
        <v>0</v>
      </c>
      <c r="L1995" s="199" t="s">
        <v>397</v>
      </c>
      <c r="M1995" s="205">
        <f>SUMIFS('SAGE IMPORT'!E:E,'SAGE IMPORT'!A:A,'SLAB-ROWS'!G1995,'SAGE IMPORT'!B:B,'SLAB-ROWS'!H1995,'SAGE IMPORT'!C:C,'SLAB-ROWS'!A1995)</f>
        <v>0</v>
      </c>
      <c r="N1995" s="199" t="s">
        <v>391</v>
      </c>
    </row>
    <row r="1996" spans="1:14" x14ac:dyDescent="0.2">
      <c r="A1996" s="183" t="s">
        <v>501</v>
      </c>
      <c r="B1996" s="184" t="s">
        <v>506</v>
      </c>
      <c r="C1996" s="184"/>
      <c r="D1996" s="185" t="str">
        <f t="shared" si="176"/>
        <v>****</v>
      </c>
      <c r="E1996" s="185">
        <f t="shared" si="177"/>
        <v>0</v>
      </c>
      <c r="F1996" s="185"/>
      <c r="G1996" s="185">
        <f t="shared" si="178"/>
        <v>0</v>
      </c>
      <c r="H1996" s="186">
        <f t="shared" si="179"/>
        <v>0</v>
      </c>
      <c r="I1996" s="197">
        <f>SUMIFS('SAGE IMPORT'!Y:Y,'SAGE IMPORT'!A:A,'SLAB-ROWS'!G1996,'SAGE IMPORT'!B:B,'SLAB-ROWS'!H1996,'SAGE IMPORT'!C:C,'SLAB-ROWS'!A1996)</f>
        <v>0</v>
      </c>
      <c r="J1996" s="198">
        <f>SUMIFS('SAGE IMPORT'!K:K,'SAGE IMPORT'!A:A,'SLAB-ROWS'!G1996,'SAGE IMPORT'!B:B,'SLAB-ROWS'!H1996,'SAGE IMPORT'!C:C,'SLAB-ROWS'!A1996)</f>
        <v>0</v>
      </c>
      <c r="K1996" s="199">
        <f>SUMIFS('SAGE IMPORT'!Q:Q,'SAGE IMPORT'!A:A,'SLAB-ROWS'!G1996,'SAGE IMPORT'!B:B,'SLAB-ROWS'!H1996,'SAGE IMPORT'!C:C,'SLAB-ROWS'!A1996)</f>
        <v>0</v>
      </c>
      <c r="L1996" s="199" t="s">
        <v>397</v>
      </c>
      <c r="M1996" s="205">
        <f>SUMIFS('SAGE IMPORT'!E:E,'SAGE IMPORT'!A:A,'SLAB-ROWS'!G1996,'SAGE IMPORT'!B:B,'SLAB-ROWS'!H1996,'SAGE IMPORT'!C:C,'SLAB-ROWS'!A1996)</f>
        <v>0</v>
      </c>
      <c r="N1996" s="199" t="s">
        <v>391</v>
      </c>
    </row>
    <row r="1997" spans="1:14" x14ac:dyDescent="0.2">
      <c r="A1997" s="183" t="s">
        <v>502</v>
      </c>
      <c r="B1997" s="184" t="s">
        <v>507</v>
      </c>
      <c r="C1997" s="184"/>
      <c r="D1997" s="185" t="str">
        <f t="shared" si="176"/>
        <v>****</v>
      </c>
      <c r="E1997" s="185">
        <f t="shared" si="177"/>
        <v>0</v>
      </c>
      <c r="F1997" s="185"/>
      <c r="G1997" s="185">
        <f t="shared" si="178"/>
        <v>0</v>
      </c>
      <c r="H1997" s="186">
        <f t="shared" si="179"/>
        <v>0</v>
      </c>
      <c r="I1997" s="197">
        <f>SUMIFS('SAGE IMPORT'!Y:Y,'SAGE IMPORT'!A:A,'SLAB-ROWS'!G1997,'SAGE IMPORT'!B:B,'SLAB-ROWS'!H1997,'SAGE IMPORT'!C:C,'SLAB-ROWS'!A1997)</f>
        <v>0</v>
      </c>
      <c r="J1997" s="198">
        <f>SUMIFS('SAGE IMPORT'!K:K,'SAGE IMPORT'!A:A,'SLAB-ROWS'!G1997,'SAGE IMPORT'!B:B,'SLAB-ROWS'!H1997,'SAGE IMPORT'!C:C,'SLAB-ROWS'!A1997)</f>
        <v>0</v>
      </c>
      <c r="K1997" s="199">
        <f>SUMIFS('SAGE IMPORT'!Q:Q,'SAGE IMPORT'!A:A,'SLAB-ROWS'!G1997,'SAGE IMPORT'!B:B,'SLAB-ROWS'!H1997,'SAGE IMPORT'!C:C,'SLAB-ROWS'!A1997)</f>
        <v>0</v>
      </c>
      <c r="L1997" s="199" t="s">
        <v>397</v>
      </c>
      <c r="M1997" s="205">
        <f>SUMIFS('SAGE IMPORT'!E:E,'SAGE IMPORT'!A:A,'SLAB-ROWS'!G1997,'SAGE IMPORT'!B:B,'SLAB-ROWS'!H1997,'SAGE IMPORT'!C:C,'SLAB-ROWS'!A1997)</f>
        <v>0</v>
      </c>
      <c r="N1997" s="199" t="s">
        <v>391</v>
      </c>
    </row>
    <row r="1998" spans="1:14" x14ac:dyDescent="0.2">
      <c r="A1998" s="183" t="s">
        <v>503</v>
      </c>
      <c r="B1998" s="184" t="s">
        <v>508</v>
      </c>
      <c r="C1998" s="184"/>
      <c r="D1998" s="185" t="str">
        <f t="shared" si="176"/>
        <v>****</v>
      </c>
      <c r="E1998" s="185">
        <f t="shared" si="177"/>
        <v>0</v>
      </c>
      <c r="F1998" s="185"/>
      <c r="G1998" s="185">
        <f t="shared" si="178"/>
        <v>0</v>
      </c>
      <c r="H1998" s="186">
        <f t="shared" si="179"/>
        <v>0</v>
      </c>
      <c r="I1998" s="197">
        <f>SUMIFS('SAGE IMPORT'!Y:Y,'SAGE IMPORT'!A:A,'SLAB-ROWS'!G1998,'SAGE IMPORT'!B:B,'SLAB-ROWS'!H1998,'SAGE IMPORT'!C:C,'SLAB-ROWS'!A1998)</f>
        <v>0</v>
      </c>
      <c r="J1998" s="198">
        <f>SUMIFS('SAGE IMPORT'!K:K,'SAGE IMPORT'!A:A,'SLAB-ROWS'!G1998,'SAGE IMPORT'!B:B,'SLAB-ROWS'!H1998,'SAGE IMPORT'!C:C,'SLAB-ROWS'!A1998)</f>
        <v>0</v>
      </c>
      <c r="K1998" s="199">
        <f>SUMIFS('SAGE IMPORT'!Q:Q,'SAGE IMPORT'!A:A,'SLAB-ROWS'!G1998,'SAGE IMPORT'!B:B,'SLAB-ROWS'!H1998,'SAGE IMPORT'!C:C,'SLAB-ROWS'!A1998)</f>
        <v>0</v>
      </c>
      <c r="L1998" s="199" t="s">
        <v>397</v>
      </c>
      <c r="M1998" s="205">
        <f>SUMIFS('SAGE IMPORT'!E:E,'SAGE IMPORT'!A:A,'SLAB-ROWS'!G1998,'SAGE IMPORT'!B:B,'SLAB-ROWS'!H1998,'SAGE IMPORT'!C:C,'SLAB-ROWS'!A1998)</f>
        <v>0</v>
      </c>
      <c r="N1998" s="199" t="s">
        <v>391</v>
      </c>
    </row>
    <row r="1999" spans="1:14" x14ac:dyDescent="0.2">
      <c r="A1999" s="183" t="s">
        <v>504</v>
      </c>
      <c r="B1999" s="184" t="s">
        <v>509</v>
      </c>
      <c r="C1999" s="184"/>
      <c r="D1999" s="185" t="str">
        <f t="shared" si="176"/>
        <v>****</v>
      </c>
      <c r="E1999" s="185">
        <f t="shared" si="177"/>
        <v>0</v>
      </c>
      <c r="F1999" s="185"/>
      <c r="G1999" s="185">
        <f t="shared" si="178"/>
        <v>0</v>
      </c>
      <c r="H1999" s="186">
        <f t="shared" si="179"/>
        <v>0</v>
      </c>
      <c r="I1999" s="197">
        <f>SUMIFS('SAGE IMPORT'!Y:Y,'SAGE IMPORT'!A:A,'SLAB-ROWS'!G1999,'SAGE IMPORT'!B:B,'SLAB-ROWS'!H1999,'SAGE IMPORT'!C:C,'SLAB-ROWS'!A1999)</f>
        <v>0</v>
      </c>
      <c r="J1999" s="198">
        <f>SUMIFS('SAGE IMPORT'!K:K,'SAGE IMPORT'!A:A,'SLAB-ROWS'!G1999,'SAGE IMPORT'!B:B,'SLAB-ROWS'!H1999,'SAGE IMPORT'!C:C,'SLAB-ROWS'!A1999)</f>
        <v>0</v>
      </c>
      <c r="K1999" s="199">
        <f>SUMIFS('SAGE IMPORT'!Q:Q,'SAGE IMPORT'!A:A,'SLAB-ROWS'!G1999,'SAGE IMPORT'!B:B,'SLAB-ROWS'!H1999,'SAGE IMPORT'!C:C,'SLAB-ROWS'!A1999)</f>
        <v>0</v>
      </c>
      <c r="L1999" s="199" t="s">
        <v>397</v>
      </c>
      <c r="M1999" s="205">
        <f>SUMIFS('SAGE IMPORT'!E:E,'SAGE IMPORT'!A:A,'SLAB-ROWS'!G1999,'SAGE IMPORT'!B:B,'SLAB-ROWS'!H1999,'SAGE IMPORT'!C:C,'SLAB-ROWS'!A1999)</f>
        <v>0</v>
      </c>
      <c r="N1999" s="199" t="s">
        <v>391</v>
      </c>
    </row>
    <row r="2000" spans="1:14" x14ac:dyDescent="0.2">
      <c r="A2000" s="183" t="s">
        <v>41</v>
      </c>
      <c r="B2000" s="184" t="s">
        <v>65</v>
      </c>
      <c r="C2000" s="184"/>
      <c r="D2000" s="185" t="str">
        <f>D1994</f>
        <v>****</v>
      </c>
      <c r="E2000" s="185">
        <f>E1994</f>
        <v>0</v>
      </c>
      <c r="F2000" s="185"/>
      <c r="G2000" s="185">
        <f>G1994</f>
        <v>0</v>
      </c>
      <c r="H2000" s="186">
        <f>H1994</f>
        <v>0</v>
      </c>
      <c r="I2000" s="197">
        <f>SUMIFS('SAGE IMPORT'!Y:Y,'SAGE IMPORT'!A:A,'SLAB-ROWS'!G2000,'SAGE IMPORT'!B:B,'SLAB-ROWS'!H2000,'SAGE IMPORT'!C:C,'SLAB-ROWS'!A2000)</f>
        <v>0</v>
      </c>
      <c r="J2000" s="198">
        <f>SUMIFS('SAGE IMPORT'!K:K,'SAGE IMPORT'!A:A,'SLAB-ROWS'!G2000,'SAGE IMPORT'!B:B,'SLAB-ROWS'!H2000,'SAGE IMPORT'!C:C,'SLAB-ROWS'!A2000)</f>
        <v>0</v>
      </c>
      <c r="K2000" s="199">
        <f>SUMIFS('SAGE IMPORT'!Q:Q,'SAGE IMPORT'!A:A,'SLAB-ROWS'!G2000,'SAGE IMPORT'!B:B,'SLAB-ROWS'!H2000,'SAGE IMPORT'!C:C,'SLAB-ROWS'!A2000)</f>
        <v>0</v>
      </c>
      <c r="L2000" s="199" t="s">
        <v>391</v>
      </c>
      <c r="M2000" s="205">
        <f>SUMIFS('SAGE IMPORT'!E:E,'SAGE IMPORT'!A:A,'SLAB-ROWS'!G2000,'SAGE IMPORT'!B:B,'SLAB-ROWS'!H2000,'SAGE IMPORT'!C:C,'SLAB-ROWS'!A2000)</f>
        <v>0</v>
      </c>
      <c r="N2000" s="199" t="s">
        <v>391</v>
      </c>
    </row>
    <row r="2001" spans="1:14" x14ac:dyDescent="0.2">
      <c r="A2001" s="183" t="s">
        <v>498</v>
      </c>
      <c r="B2001" s="184" t="s">
        <v>140</v>
      </c>
      <c r="C2001" s="184"/>
      <c r="D2001" s="185" t="str">
        <f t="shared" si="176"/>
        <v>****</v>
      </c>
      <c r="E2001" s="185">
        <f t="shared" si="177"/>
        <v>0</v>
      </c>
      <c r="F2001" s="185"/>
      <c r="G2001" s="185">
        <f t="shared" si="178"/>
        <v>0</v>
      </c>
      <c r="H2001" s="186">
        <f t="shared" si="179"/>
        <v>0</v>
      </c>
      <c r="I2001" s="197">
        <f>SUMIFS('SAGE IMPORT'!Y:Y,'SAGE IMPORT'!A:A,'SLAB-ROWS'!G2001,'SAGE IMPORT'!B:B,'SLAB-ROWS'!H2001,'SAGE IMPORT'!C:C,'SLAB-ROWS'!A2001)</f>
        <v>0</v>
      </c>
      <c r="J2001" s="198">
        <f>SUMIFS('SAGE IMPORT'!K:K,'SAGE IMPORT'!A:A,'SLAB-ROWS'!G2001,'SAGE IMPORT'!B:B,'SLAB-ROWS'!H2001,'SAGE IMPORT'!C:C,'SLAB-ROWS'!A2001)</f>
        <v>0</v>
      </c>
      <c r="K2001" s="199">
        <f>SUMIFS('SAGE IMPORT'!Q:Q,'SAGE IMPORT'!A:A,'SLAB-ROWS'!G2001,'SAGE IMPORT'!B:B,'SLAB-ROWS'!H2001,'SAGE IMPORT'!C:C,'SLAB-ROWS'!A2001)</f>
        <v>0</v>
      </c>
      <c r="L2001" s="199" t="s">
        <v>399</v>
      </c>
      <c r="M2001" s="205">
        <f>SUMIFS('SAGE IMPORT'!E:E,'SAGE IMPORT'!A:A,'SLAB-ROWS'!G2001,'SAGE IMPORT'!B:B,'SLAB-ROWS'!H2001,'SAGE IMPORT'!C:C,'SLAB-ROWS'!A2001)</f>
        <v>0</v>
      </c>
      <c r="N2001" s="199" t="s">
        <v>399</v>
      </c>
    </row>
    <row r="2002" spans="1:14" x14ac:dyDescent="0.2">
      <c r="A2002" s="183" t="s">
        <v>42</v>
      </c>
      <c r="B2002" s="184" t="s">
        <v>138</v>
      </c>
      <c r="C2002" s="184"/>
      <c r="D2002" s="185" t="str">
        <f t="shared" si="176"/>
        <v>****</v>
      </c>
      <c r="E2002" s="185">
        <f t="shared" si="177"/>
        <v>0</v>
      </c>
      <c r="F2002" s="185"/>
      <c r="G2002" s="185">
        <f t="shared" si="178"/>
        <v>0</v>
      </c>
      <c r="H2002" s="186">
        <f t="shared" si="179"/>
        <v>0</v>
      </c>
      <c r="I2002" s="197">
        <f>SUMIFS('SAGE IMPORT'!Y:Y,'SAGE IMPORT'!A:A,'SLAB-ROWS'!G2002,'SAGE IMPORT'!B:B,'SLAB-ROWS'!H2002,'SAGE IMPORT'!C:C,'SLAB-ROWS'!A2002)</f>
        <v>0</v>
      </c>
      <c r="J2002" s="198">
        <f>SUMIFS('SAGE IMPORT'!K:K,'SAGE IMPORT'!A:A,'SLAB-ROWS'!G2002,'SAGE IMPORT'!B:B,'SLAB-ROWS'!H2002,'SAGE IMPORT'!C:C,'SLAB-ROWS'!A2002)</f>
        <v>0</v>
      </c>
      <c r="K2002" s="199">
        <f>SUMIFS('SAGE IMPORT'!Q:Q,'SAGE IMPORT'!A:A,'SLAB-ROWS'!G2002,'SAGE IMPORT'!B:B,'SLAB-ROWS'!H2002,'SAGE IMPORT'!C:C,'SLAB-ROWS'!A2002)</f>
        <v>0</v>
      </c>
      <c r="L2002" s="199" t="s">
        <v>399</v>
      </c>
      <c r="M2002" s="205">
        <f>SUMIFS('SAGE IMPORT'!E:E,'SAGE IMPORT'!A:A,'SLAB-ROWS'!G2002,'SAGE IMPORT'!B:B,'SLAB-ROWS'!H2002,'SAGE IMPORT'!C:C,'SLAB-ROWS'!A2002)</f>
        <v>0</v>
      </c>
      <c r="N2002" s="199" t="s">
        <v>399</v>
      </c>
    </row>
    <row r="2003" spans="1:14" x14ac:dyDescent="0.2">
      <c r="A2003" s="183" t="s">
        <v>77</v>
      </c>
      <c r="B2003" s="184" t="s">
        <v>139</v>
      </c>
      <c r="C2003" s="184"/>
      <c r="D2003" s="185" t="str">
        <f t="shared" si="176"/>
        <v>****</v>
      </c>
      <c r="E2003" s="185">
        <f t="shared" si="177"/>
        <v>0</v>
      </c>
      <c r="F2003" s="185"/>
      <c r="G2003" s="185">
        <f t="shared" si="178"/>
        <v>0</v>
      </c>
      <c r="H2003" s="186">
        <f t="shared" si="179"/>
        <v>0</v>
      </c>
      <c r="I2003" s="197">
        <f>SUMIFS('SAGE IMPORT'!Y:Y,'SAGE IMPORT'!A:A,'SLAB-ROWS'!G2003,'SAGE IMPORT'!B:B,'SLAB-ROWS'!H2003,'SAGE IMPORT'!C:C,'SLAB-ROWS'!A2003)</f>
        <v>0</v>
      </c>
      <c r="J2003" s="198">
        <f>SUMIFS('SAGE IMPORT'!K:K,'SAGE IMPORT'!A:A,'SLAB-ROWS'!G2003,'SAGE IMPORT'!B:B,'SLAB-ROWS'!H2003,'SAGE IMPORT'!C:C,'SLAB-ROWS'!A2003)</f>
        <v>0</v>
      </c>
      <c r="K2003" s="199">
        <f>SUMIFS('SAGE IMPORT'!Q:Q,'SAGE IMPORT'!A:A,'SLAB-ROWS'!G2003,'SAGE IMPORT'!B:B,'SLAB-ROWS'!H2003,'SAGE IMPORT'!C:C,'SLAB-ROWS'!A2003)</f>
        <v>0</v>
      </c>
      <c r="L2003" s="199" t="s">
        <v>399</v>
      </c>
      <c r="M2003" s="205">
        <f>SUMIFS('SAGE IMPORT'!E:E,'SAGE IMPORT'!A:A,'SLAB-ROWS'!G2003,'SAGE IMPORT'!B:B,'SLAB-ROWS'!H2003,'SAGE IMPORT'!C:C,'SLAB-ROWS'!A2003)</f>
        <v>0</v>
      </c>
      <c r="N2003" s="199" t="s">
        <v>399</v>
      </c>
    </row>
    <row r="2004" spans="1:14" x14ac:dyDescent="0.2">
      <c r="A2004" s="183" t="s">
        <v>43</v>
      </c>
      <c r="B2004" s="184" t="s">
        <v>141</v>
      </c>
      <c r="C2004" s="184"/>
      <c r="D2004" s="185" t="str">
        <f t="shared" si="176"/>
        <v>****</v>
      </c>
      <c r="E2004" s="185">
        <f t="shared" si="177"/>
        <v>0</v>
      </c>
      <c r="F2004" s="185"/>
      <c r="G2004" s="185">
        <f t="shared" si="178"/>
        <v>0</v>
      </c>
      <c r="H2004" s="186">
        <f t="shared" si="179"/>
        <v>0</v>
      </c>
      <c r="I2004" s="197">
        <f>SUMIFS('SAGE IMPORT'!Y:Y,'SAGE IMPORT'!A:A,'SLAB-ROWS'!G2004,'SAGE IMPORT'!B:B,'SLAB-ROWS'!H2004,'SAGE IMPORT'!C:C,'SLAB-ROWS'!A2004)</f>
        <v>0</v>
      </c>
      <c r="J2004" s="198">
        <f>SUMIFS('SAGE IMPORT'!K:K,'SAGE IMPORT'!A:A,'SLAB-ROWS'!G2004,'SAGE IMPORT'!B:B,'SLAB-ROWS'!H2004,'SAGE IMPORT'!C:C,'SLAB-ROWS'!A2004)</f>
        <v>0</v>
      </c>
      <c r="K2004" s="199">
        <f>SUMIFS('SAGE IMPORT'!Q:Q,'SAGE IMPORT'!A:A,'SLAB-ROWS'!G2004,'SAGE IMPORT'!B:B,'SLAB-ROWS'!H2004,'SAGE IMPORT'!C:C,'SLAB-ROWS'!A2004)</f>
        <v>0</v>
      </c>
      <c r="L2004" s="199" t="s">
        <v>391</v>
      </c>
      <c r="M2004" s="205">
        <f>SUMIFS('SAGE IMPORT'!E:E,'SAGE IMPORT'!A:A,'SLAB-ROWS'!G2004,'SAGE IMPORT'!B:B,'SLAB-ROWS'!H2004,'SAGE IMPORT'!C:C,'SLAB-ROWS'!A2004)</f>
        <v>0</v>
      </c>
      <c r="N2004" s="199" t="s">
        <v>391</v>
      </c>
    </row>
    <row r="2005" spans="1:14" x14ac:dyDescent="0.2">
      <c r="A2005" s="183"/>
      <c r="B2005" s="184"/>
      <c r="C2005" s="184"/>
      <c r="D2005" s="185" t="str">
        <f t="shared" si="176"/>
        <v>****</v>
      </c>
      <c r="E2005" s="185">
        <f t="shared" si="177"/>
        <v>0</v>
      </c>
      <c r="F2005" s="185"/>
      <c r="G2005" s="185">
        <f t="shared" si="178"/>
        <v>0</v>
      </c>
      <c r="H2005" s="186">
        <f t="shared" si="179"/>
        <v>0</v>
      </c>
      <c r="I2005" s="197">
        <f>SUMIFS('SAGE IMPORT'!Y:Y,'SAGE IMPORT'!A:A,'SLAB-ROWS'!G2005,'SAGE IMPORT'!B:B,'SLAB-ROWS'!H2005,'SAGE IMPORT'!C:C,'SLAB-ROWS'!A2005)</f>
        <v>0</v>
      </c>
      <c r="J2005" s="198">
        <f>SUMIFS('SAGE IMPORT'!K:K,'SAGE IMPORT'!A:A,'SLAB-ROWS'!G2005,'SAGE IMPORT'!B:B,'SLAB-ROWS'!H2005,'SAGE IMPORT'!C:C,'SLAB-ROWS'!A2005)</f>
        <v>0</v>
      </c>
      <c r="K2005" s="199">
        <f>SUMIFS('SAGE IMPORT'!Q:Q,'SAGE IMPORT'!A:A,'SLAB-ROWS'!G2005,'SAGE IMPORT'!B:B,'SLAB-ROWS'!H2005,'SAGE IMPORT'!C:C,'SLAB-ROWS'!A2005)</f>
        <v>0</v>
      </c>
      <c r="L2005" s="199"/>
      <c r="M2005" s="205">
        <f>SUMIFS('SAGE IMPORT'!E:E,'SAGE IMPORT'!A:A,'SLAB-ROWS'!G2005,'SAGE IMPORT'!B:B,'SLAB-ROWS'!H2005,'SAGE IMPORT'!C:C,'SLAB-ROWS'!A2005)</f>
        <v>0</v>
      </c>
      <c r="N2005" s="199"/>
    </row>
    <row r="2006" spans="1:14" x14ac:dyDescent="0.2">
      <c r="A2006" s="183" t="s">
        <v>44</v>
      </c>
      <c r="B2006" s="184" t="s">
        <v>69</v>
      </c>
      <c r="C2006" s="184"/>
      <c r="D2006" s="185" t="str">
        <f t="shared" si="176"/>
        <v>****</v>
      </c>
      <c r="E2006" s="185">
        <f t="shared" si="177"/>
        <v>0</v>
      </c>
      <c r="F2006" s="185"/>
      <c r="G2006" s="185">
        <f t="shared" si="178"/>
        <v>0</v>
      </c>
      <c r="H2006" s="186">
        <f t="shared" si="179"/>
        <v>0</v>
      </c>
      <c r="I2006" s="197">
        <f>SUMIFS('SAGE IMPORT'!Y:Y,'SAGE IMPORT'!A:A,'SLAB-ROWS'!G2006,'SAGE IMPORT'!B:B,'SLAB-ROWS'!H2006,'SAGE IMPORT'!C:C,'SLAB-ROWS'!A2006)</f>
        <v>0</v>
      </c>
      <c r="J2006" s="198">
        <f>SUMIFS('SAGE IMPORT'!K:K,'SAGE IMPORT'!A:A,'SLAB-ROWS'!G2006,'SAGE IMPORT'!B:B,'SLAB-ROWS'!H2006,'SAGE IMPORT'!C:C,'SLAB-ROWS'!A2006)</f>
        <v>0</v>
      </c>
      <c r="K2006" s="199">
        <f>SUMIFS('SAGE IMPORT'!Q:Q,'SAGE IMPORT'!A:A,'SLAB-ROWS'!G2006,'SAGE IMPORT'!B:B,'SLAB-ROWS'!H2006,'SAGE IMPORT'!C:C,'SLAB-ROWS'!A2006)</f>
        <v>0</v>
      </c>
      <c r="L2006" s="199" t="s">
        <v>391</v>
      </c>
      <c r="M2006" s="205">
        <f>SUMIFS('SAGE IMPORT'!E:E,'SAGE IMPORT'!A:A,'SLAB-ROWS'!G2006,'SAGE IMPORT'!B:B,'SLAB-ROWS'!H2006,'SAGE IMPORT'!C:C,'SLAB-ROWS'!A2006)</f>
        <v>0</v>
      </c>
      <c r="N2006" s="199" t="s">
        <v>391</v>
      </c>
    </row>
    <row r="2007" spans="1:14" x14ac:dyDescent="0.2">
      <c r="A2007" s="183" t="s">
        <v>45</v>
      </c>
      <c r="B2007" s="184" t="s">
        <v>46</v>
      </c>
      <c r="C2007" s="184"/>
      <c r="D2007" s="185" t="str">
        <f t="shared" si="176"/>
        <v>****</v>
      </c>
      <c r="E2007" s="185">
        <f t="shared" si="177"/>
        <v>0</v>
      </c>
      <c r="F2007" s="185"/>
      <c r="G2007" s="185">
        <f t="shared" si="178"/>
        <v>0</v>
      </c>
      <c r="H2007" s="186">
        <f t="shared" si="179"/>
        <v>0</v>
      </c>
      <c r="I2007" s="197">
        <f>SUMIFS('SAGE IMPORT'!Y:Y,'SAGE IMPORT'!A:A,'SLAB-ROWS'!G2007,'SAGE IMPORT'!B:B,'SLAB-ROWS'!H2007,'SAGE IMPORT'!C:C,'SLAB-ROWS'!A2007)</f>
        <v>0</v>
      </c>
      <c r="J2007" s="198">
        <f>SUMIFS('SAGE IMPORT'!K:K,'SAGE IMPORT'!A:A,'SLAB-ROWS'!G2007,'SAGE IMPORT'!B:B,'SLAB-ROWS'!H2007,'SAGE IMPORT'!C:C,'SLAB-ROWS'!A2007)</f>
        <v>0</v>
      </c>
      <c r="K2007" s="199">
        <f>SUMIFS('SAGE IMPORT'!Q:Q,'SAGE IMPORT'!A:A,'SLAB-ROWS'!G2007,'SAGE IMPORT'!B:B,'SLAB-ROWS'!H2007,'SAGE IMPORT'!C:C,'SLAB-ROWS'!A2007)</f>
        <v>0</v>
      </c>
      <c r="L2007" s="199" t="s">
        <v>391</v>
      </c>
      <c r="M2007" s="205">
        <f>SUMIFS('SAGE IMPORT'!E:E,'SAGE IMPORT'!A:A,'SLAB-ROWS'!G2007,'SAGE IMPORT'!B:B,'SLAB-ROWS'!H2007,'SAGE IMPORT'!C:C,'SLAB-ROWS'!A2007)</f>
        <v>0</v>
      </c>
      <c r="N2007" s="199" t="s">
        <v>391</v>
      </c>
    </row>
    <row r="2008" spans="1:14" x14ac:dyDescent="0.2">
      <c r="A2008" s="183" t="s">
        <v>142</v>
      </c>
      <c r="B2008" s="184" t="s">
        <v>143</v>
      </c>
      <c r="C2008" s="184"/>
      <c r="D2008" s="185" t="str">
        <f t="shared" si="176"/>
        <v>****</v>
      </c>
      <c r="E2008" s="185">
        <f t="shared" si="177"/>
        <v>0</v>
      </c>
      <c r="F2008" s="185"/>
      <c r="G2008" s="185">
        <f t="shared" si="178"/>
        <v>0</v>
      </c>
      <c r="H2008" s="186">
        <f t="shared" si="179"/>
        <v>0</v>
      </c>
      <c r="I2008" s="197">
        <f>SUMIFS('SAGE IMPORT'!Y:Y,'SAGE IMPORT'!A:A,'SLAB-ROWS'!G2008,'SAGE IMPORT'!B:B,'SLAB-ROWS'!H2008,'SAGE IMPORT'!C:C,'SLAB-ROWS'!A2008)</f>
        <v>0</v>
      </c>
      <c r="J2008" s="198">
        <f>SUMIFS('SAGE IMPORT'!K:K,'SAGE IMPORT'!A:A,'SLAB-ROWS'!G2008,'SAGE IMPORT'!B:B,'SLAB-ROWS'!H2008,'SAGE IMPORT'!C:C,'SLAB-ROWS'!A2008)</f>
        <v>0</v>
      </c>
      <c r="K2008" s="199">
        <f>SUMIFS('SAGE IMPORT'!Q:Q,'SAGE IMPORT'!A:A,'SLAB-ROWS'!G2008,'SAGE IMPORT'!B:B,'SLAB-ROWS'!H2008,'SAGE IMPORT'!C:C,'SLAB-ROWS'!A2008)</f>
        <v>0</v>
      </c>
      <c r="L2008" s="199" t="s">
        <v>354</v>
      </c>
      <c r="M2008" s="205">
        <f>SUMIFS('SAGE IMPORT'!E:E,'SAGE IMPORT'!A:A,'SLAB-ROWS'!G2008,'SAGE IMPORT'!B:B,'SLAB-ROWS'!H2008,'SAGE IMPORT'!C:C,'SLAB-ROWS'!A2008)</f>
        <v>0</v>
      </c>
      <c r="N2008" s="199" t="s">
        <v>354</v>
      </c>
    </row>
    <row r="2009" spans="1:14" x14ac:dyDescent="0.2">
      <c r="A2009" s="183" t="s">
        <v>144</v>
      </c>
      <c r="B2009" s="184" t="s">
        <v>145</v>
      </c>
      <c r="C2009" s="184"/>
      <c r="D2009" s="185" t="str">
        <f t="shared" si="176"/>
        <v>****</v>
      </c>
      <c r="E2009" s="185">
        <f t="shared" si="177"/>
        <v>0</v>
      </c>
      <c r="F2009" s="185"/>
      <c r="G2009" s="185">
        <f t="shared" si="178"/>
        <v>0</v>
      </c>
      <c r="H2009" s="186">
        <f t="shared" si="179"/>
        <v>0</v>
      </c>
      <c r="I2009" s="197">
        <f>SUMIFS('SAGE IMPORT'!Y:Y,'SAGE IMPORT'!A:A,'SLAB-ROWS'!G2009,'SAGE IMPORT'!B:B,'SLAB-ROWS'!H2009,'SAGE IMPORT'!C:C,'SLAB-ROWS'!A2009)</f>
        <v>0</v>
      </c>
      <c r="J2009" s="198">
        <f>SUMIFS('SAGE IMPORT'!K:K,'SAGE IMPORT'!A:A,'SLAB-ROWS'!G2009,'SAGE IMPORT'!B:B,'SLAB-ROWS'!H2009,'SAGE IMPORT'!C:C,'SLAB-ROWS'!A2009)</f>
        <v>0</v>
      </c>
      <c r="K2009" s="199">
        <f>SUMIFS('SAGE IMPORT'!Q:Q,'SAGE IMPORT'!A:A,'SLAB-ROWS'!G2009,'SAGE IMPORT'!B:B,'SLAB-ROWS'!H2009,'SAGE IMPORT'!C:C,'SLAB-ROWS'!A2009)</f>
        <v>0</v>
      </c>
      <c r="L2009" s="199" t="s">
        <v>391</v>
      </c>
      <c r="M2009" s="205">
        <f>SUMIFS('SAGE IMPORT'!E:E,'SAGE IMPORT'!A:A,'SLAB-ROWS'!G2009,'SAGE IMPORT'!B:B,'SLAB-ROWS'!H2009,'SAGE IMPORT'!C:C,'SLAB-ROWS'!A2009)</f>
        <v>0</v>
      </c>
      <c r="N2009" s="199" t="s">
        <v>391</v>
      </c>
    </row>
    <row r="2010" spans="1:14" x14ac:dyDescent="0.2">
      <c r="A2010" s="183" t="s">
        <v>47</v>
      </c>
      <c r="B2010" s="184" t="s">
        <v>66</v>
      </c>
      <c r="C2010" s="184"/>
      <c r="D2010" s="185" t="str">
        <f t="shared" ref="D2010:D2021" si="180">D2009</f>
        <v>****</v>
      </c>
      <c r="E2010" s="185">
        <f t="shared" ref="E2010:E2021" si="181">E2009</f>
        <v>0</v>
      </c>
      <c r="F2010" s="185"/>
      <c r="G2010" s="185">
        <f t="shared" ref="G2010:G2021" si="182">G2009</f>
        <v>0</v>
      </c>
      <c r="H2010" s="186">
        <f t="shared" ref="H2010:H2021" si="183">H2009</f>
        <v>0</v>
      </c>
      <c r="I2010" s="197">
        <f>SUMIFS('SAGE IMPORT'!Y:Y,'SAGE IMPORT'!A:A,'SLAB-ROWS'!G2010,'SAGE IMPORT'!B:B,'SLAB-ROWS'!H2010,'SAGE IMPORT'!C:C,'SLAB-ROWS'!A2010)</f>
        <v>0</v>
      </c>
      <c r="J2010" s="198">
        <f>SUMIFS('SAGE IMPORT'!K:K,'SAGE IMPORT'!A:A,'SLAB-ROWS'!G2010,'SAGE IMPORT'!B:B,'SLAB-ROWS'!H2010,'SAGE IMPORT'!C:C,'SLAB-ROWS'!A2010)</f>
        <v>0</v>
      </c>
      <c r="K2010" s="199">
        <f>SUMIFS('SAGE IMPORT'!Q:Q,'SAGE IMPORT'!A:A,'SLAB-ROWS'!G2010,'SAGE IMPORT'!B:B,'SLAB-ROWS'!H2010,'SAGE IMPORT'!C:C,'SLAB-ROWS'!A2010)</f>
        <v>0</v>
      </c>
      <c r="L2010" s="199" t="s">
        <v>395</v>
      </c>
      <c r="M2010" s="205">
        <f>SUMIFS('SAGE IMPORT'!E:E,'SAGE IMPORT'!A:A,'SLAB-ROWS'!G2010,'SAGE IMPORT'!B:B,'SLAB-ROWS'!H2010,'SAGE IMPORT'!C:C,'SLAB-ROWS'!A2010)</f>
        <v>0</v>
      </c>
      <c r="N2010" s="199" t="s">
        <v>395</v>
      </c>
    </row>
    <row r="2011" spans="1:14" x14ac:dyDescent="0.2">
      <c r="A2011" s="183"/>
      <c r="B2011" s="451" t="s">
        <v>622</v>
      </c>
      <c r="C2011" s="452"/>
      <c r="D2011" s="453"/>
      <c r="E2011" s="453"/>
      <c r="F2011" s="453"/>
      <c r="G2011" s="453">
        <f t="shared" si="182"/>
        <v>0</v>
      </c>
      <c r="H2011" s="454">
        <f t="shared" si="183"/>
        <v>0</v>
      </c>
      <c r="I2011" s="455"/>
      <c r="J2011" s="456"/>
      <c r="K2011" s="457">
        <f>SUMIFS('SAGE IMPORT'!Q:Q,'SAGE IMPORT'!A:A,'SLAB-ROWS'!G2011,'SAGE IMPORT'!B:B,'SLAB-ROWS'!H2011,'SAGE IMPORT'!D:D,'SLAB-ROWS'!B2011)</f>
        <v>0</v>
      </c>
      <c r="L2011" s="457" t="s">
        <v>395</v>
      </c>
      <c r="M2011" s="458"/>
      <c r="N2011" s="457"/>
    </row>
    <row r="2012" spans="1:14" x14ac:dyDescent="0.2">
      <c r="A2012" s="183" t="s">
        <v>48</v>
      </c>
      <c r="B2012" s="184" t="s">
        <v>67</v>
      </c>
      <c r="C2012" s="184"/>
      <c r="D2012" s="185" t="str">
        <f>D2010</f>
        <v>****</v>
      </c>
      <c r="E2012" s="185">
        <f>E2010</f>
        <v>0</v>
      </c>
      <c r="F2012" s="185"/>
      <c r="G2012" s="185">
        <f>G2010</f>
        <v>0</v>
      </c>
      <c r="H2012" s="186">
        <f>H2010</f>
        <v>0</v>
      </c>
      <c r="I2012" s="197">
        <f>SUMIFS('SAGE IMPORT'!Y:Y,'SAGE IMPORT'!A:A,'SLAB-ROWS'!G2012,'SAGE IMPORT'!B:B,'SLAB-ROWS'!H2012,'SAGE IMPORT'!C:C,'SLAB-ROWS'!A2012)</f>
        <v>0</v>
      </c>
      <c r="J2012" s="198">
        <f>SUMIFS('SAGE IMPORT'!K:K,'SAGE IMPORT'!A:A,'SLAB-ROWS'!G2012,'SAGE IMPORT'!B:B,'SLAB-ROWS'!H2012,'SAGE IMPORT'!C:C,'SLAB-ROWS'!A2012)</f>
        <v>0</v>
      </c>
      <c r="K2012" s="199">
        <f>SUMIFS('SAGE IMPORT'!Q:Q,'SAGE IMPORT'!A:A,'SLAB-ROWS'!G2012,'SAGE IMPORT'!B:B,'SLAB-ROWS'!H2012,'SAGE IMPORT'!C:C,'SLAB-ROWS'!A2012)</f>
        <v>0</v>
      </c>
      <c r="L2012" s="199" t="s">
        <v>391</v>
      </c>
      <c r="M2012" s="205">
        <f>SUMIFS('SAGE IMPORT'!E:E,'SAGE IMPORT'!A:A,'SLAB-ROWS'!G2012,'SAGE IMPORT'!B:B,'SLAB-ROWS'!H2012,'SAGE IMPORT'!C:C,'SLAB-ROWS'!A2012)</f>
        <v>0</v>
      </c>
      <c r="N2012" s="199" t="s">
        <v>391</v>
      </c>
    </row>
    <row r="2013" spans="1:14" x14ac:dyDescent="0.2">
      <c r="A2013" s="183" t="s">
        <v>146</v>
      </c>
      <c r="B2013" s="184" t="s">
        <v>147</v>
      </c>
      <c r="C2013" s="184"/>
      <c r="D2013" s="185" t="str">
        <f t="shared" si="180"/>
        <v>****</v>
      </c>
      <c r="E2013" s="185">
        <f t="shared" si="181"/>
        <v>0</v>
      </c>
      <c r="F2013" s="185"/>
      <c r="G2013" s="185">
        <f t="shared" si="182"/>
        <v>0</v>
      </c>
      <c r="H2013" s="186">
        <f t="shared" si="183"/>
        <v>0</v>
      </c>
      <c r="I2013" s="197">
        <f>SUMIFS('SAGE IMPORT'!Y:Y,'SAGE IMPORT'!A:A,'SLAB-ROWS'!G2013,'SAGE IMPORT'!B:B,'SLAB-ROWS'!H2013,'SAGE IMPORT'!C:C,'SLAB-ROWS'!A2013)</f>
        <v>0</v>
      </c>
      <c r="J2013" s="198">
        <f>SUMIFS('SAGE IMPORT'!K:K,'SAGE IMPORT'!A:A,'SLAB-ROWS'!G2013,'SAGE IMPORT'!B:B,'SLAB-ROWS'!H2013,'SAGE IMPORT'!C:C,'SLAB-ROWS'!A2013)</f>
        <v>0</v>
      </c>
      <c r="K2013" s="199">
        <f>SUMIFS('SAGE IMPORT'!Q:Q,'SAGE IMPORT'!A:A,'SLAB-ROWS'!G2013,'SAGE IMPORT'!B:B,'SLAB-ROWS'!H2013,'SAGE IMPORT'!C:C,'SLAB-ROWS'!A2013)</f>
        <v>0</v>
      </c>
      <c r="L2013" s="199" t="s">
        <v>393</v>
      </c>
      <c r="M2013" s="205">
        <f>SUMIFS('SAGE IMPORT'!E:E,'SAGE IMPORT'!A:A,'SLAB-ROWS'!G2013,'SAGE IMPORT'!B:B,'SLAB-ROWS'!H2013,'SAGE IMPORT'!C:C,'SLAB-ROWS'!A2013)</f>
        <v>0</v>
      </c>
      <c r="N2013" s="199" t="s">
        <v>393</v>
      </c>
    </row>
    <row r="2014" spans="1:14" x14ac:dyDescent="0.2">
      <c r="A2014" s="183" t="s">
        <v>148</v>
      </c>
      <c r="B2014" s="184" t="s">
        <v>149</v>
      </c>
      <c r="C2014" s="184"/>
      <c r="D2014" s="185" t="str">
        <f t="shared" si="180"/>
        <v>****</v>
      </c>
      <c r="E2014" s="185">
        <f t="shared" si="181"/>
        <v>0</v>
      </c>
      <c r="F2014" s="185"/>
      <c r="G2014" s="185">
        <f t="shared" si="182"/>
        <v>0</v>
      </c>
      <c r="H2014" s="186">
        <f t="shared" si="183"/>
        <v>0</v>
      </c>
      <c r="I2014" s="197">
        <f>SUMIFS('SAGE IMPORT'!Y:Y,'SAGE IMPORT'!A:A,'SLAB-ROWS'!G2014,'SAGE IMPORT'!B:B,'SLAB-ROWS'!H2014,'SAGE IMPORT'!C:C,'SLAB-ROWS'!A2014)</f>
        <v>0</v>
      </c>
      <c r="J2014" s="198">
        <f>SUMIFS('SAGE IMPORT'!K:K,'SAGE IMPORT'!A:A,'SLAB-ROWS'!G2014,'SAGE IMPORT'!B:B,'SLAB-ROWS'!H2014,'SAGE IMPORT'!C:C,'SLAB-ROWS'!A2014)</f>
        <v>0</v>
      </c>
      <c r="K2014" s="199">
        <f>SUMIFS('SAGE IMPORT'!Q:Q,'SAGE IMPORT'!A:A,'SLAB-ROWS'!G2014,'SAGE IMPORT'!B:B,'SLAB-ROWS'!H2014,'SAGE IMPORT'!C:C,'SLAB-ROWS'!A2014)</f>
        <v>0</v>
      </c>
      <c r="L2014" s="199" t="s">
        <v>391</v>
      </c>
      <c r="M2014" s="205">
        <f>SUMIFS('SAGE IMPORT'!E:E,'SAGE IMPORT'!A:A,'SLAB-ROWS'!G2014,'SAGE IMPORT'!B:B,'SLAB-ROWS'!H2014,'SAGE IMPORT'!C:C,'SLAB-ROWS'!A2014)</f>
        <v>0</v>
      </c>
      <c r="N2014" s="199" t="s">
        <v>391</v>
      </c>
    </row>
    <row r="2015" spans="1:14" x14ac:dyDescent="0.2">
      <c r="A2015" s="183" t="s">
        <v>150</v>
      </c>
      <c r="B2015" s="184" t="s">
        <v>151</v>
      </c>
      <c r="C2015" s="184"/>
      <c r="D2015" s="185" t="str">
        <f t="shared" si="180"/>
        <v>****</v>
      </c>
      <c r="E2015" s="185">
        <f t="shared" si="181"/>
        <v>0</v>
      </c>
      <c r="F2015" s="185"/>
      <c r="G2015" s="185">
        <f t="shared" si="182"/>
        <v>0</v>
      </c>
      <c r="H2015" s="186">
        <f t="shared" si="183"/>
        <v>0</v>
      </c>
      <c r="I2015" s="197">
        <f>SUMIFS('SAGE IMPORT'!Y:Y,'SAGE IMPORT'!A:A,'SLAB-ROWS'!G2015,'SAGE IMPORT'!B:B,'SLAB-ROWS'!H2015,'SAGE IMPORT'!C:C,'SLAB-ROWS'!A2015)</f>
        <v>0</v>
      </c>
      <c r="J2015" s="198">
        <f>SUMIFS('SAGE IMPORT'!K:K,'SAGE IMPORT'!A:A,'SLAB-ROWS'!G2015,'SAGE IMPORT'!B:B,'SLAB-ROWS'!H2015,'SAGE IMPORT'!C:C,'SLAB-ROWS'!A2015)</f>
        <v>0</v>
      </c>
      <c r="K2015" s="199">
        <f>SUMIFS('SAGE IMPORT'!Q:Q,'SAGE IMPORT'!A:A,'SLAB-ROWS'!G2015,'SAGE IMPORT'!B:B,'SLAB-ROWS'!H2015,'SAGE IMPORT'!C:C,'SLAB-ROWS'!A2015)</f>
        <v>0</v>
      </c>
      <c r="L2015" s="199" t="s">
        <v>391</v>
      </c>
      <c r="M2015" s="205">
        <f>SUMIFS('SAGE IMPORT'!E:E,'SAGE IMPORT'!A:A,'SLAB-ROWS'!G2015,'SAGE IMPORT'!B:B,'SLAB-ROWS'!H2015,'SAGE IMPORT'!C:C,'SLAB-ROWS'!A2015)</f>
        <v>0</v>
      </c>
      <c r="N2015" s="199" t="s">
        <v>391</v>
      </c>
    </row>
    <row r="2016" spans="1:14" x14ac:dyDescent="0.2">
      <c r="A2016" s="183" t="s">
        <v>55</v>
      </c>
      <c r="B2016" s="184" t="s">
        <v>56</v>
      </c>
      <c r="C2016" s="184"/>
      <c r="D2016" s="185" t="str">
        <f t="shared" si="180"/>
        <v>****</v>
      </c>
      <c r="E2016" s="185">
        <f t="shared" si="181"/>
        <v>0</v>
      </c>
      <c r="F2016" s="185"/>
      <c r="G2016" s="185">
        <f t="shared" si="182"/>
        <v>0</v>
      </c>
      <c r="H2016" s="186">
        <f t="shared" si="183"/>
        <v>0</v>
      </c>
      <c r="I2016" s="197">
        <f>SUMIFS('SAGE IMPORT'!Y:Y,'SAGE IMPORT'!A:A,'SLAB-ROWS'!G2016,'SAGE IMPORT'!B:B,'SLAB-ROWS'!H2016,'SAGE IMPORT'!C:C,'SLAB-ROWS'!A2016)</f>
        <v>0</v>
      </c>
      <c r="J2016" s="198">
        <f>SUMIFS('SAGE IMPORT'!K:K,'SAGE IMPORT'!A:A,'SLAB-ROWS'!G2016,'SAGE IMPORT'!B:B,'SLAB-ROWS'!H2016,'SAGE IMPORT'!C:C,'SLAB-ROWS'!A2016)</f>
        <v>0</v>
      </c>
      <c r="K2016" s="199">
        <f>SUMIFS('SAGE IMPORT'!Q:Q,'SAGE IMPORT'!A:A,'SLAB-ROWS'!G2016,'SAGE IMPORT'!B:B,'SLAB-ROWS'!H2016,'SAGE IMPORT'!C:C,'SLAB-ROWS'!A2016)</f>
        <v>0</v>
      </c>
      <c r="L2016" s="199" t="s">
        <v>395</v>
      </c>
      <c r="M2016" s="205">
        <f>SUMIFS('SAGE IMPORT'!E:E,'SAGE IMPORT'!A:A,'SLAB-ROWS'!G2016,'SAGE IMPORT'!B:B,'SLAB-ROWS'!H2016,'SAGE IMPORT'!C:C,'SLAB-ROWS'!A2016)</f>
        <v>0</v>
      </c>
      <c r="N2016" s="199" t="s">
        <v>395</v>
      </c>
    </row>
    <row r="2017" spans="1:14" x14ac:dyDescent="0.2">
      <c r="A2017" s="183" t="s">
        <v>152</v>
      </c>
      <c r="B2017" s="184" t="s">
        <v>153</v>
      </c>
      <c r="C2017" s="184"/>
      <c r="D2017" s="185" t="str">
        <f t="shared" si="180"/>
        <v>****</v>
      </c>
      <c r="E2017" s="185">
        <f t="shared" si="181"/>
        <v>0</v>
      </c>
      <c r="F2017" s="185"/>
      <c r="G2017" s="185">
        <f t="shared" si="182"/>
        <v>0</v>
      </c>
      <c r="H2017" s="186">
        <f t="shared" si="183"/>
        <v>0</v>
      </c>
      <c r="I2017" s="197">
        <f>SUMIFS('SAGE IMPORT'!Y:Y,'SAGE IMPORT'!A:A,'SLAB-ROWS'!G2017,'SAGE IMPORT'!B:B,'SLAB-ROWS'!H2017,'SAGE IMPORT'!C:C,'SLAB-ROWS'!A2017)</f>
        <v>0</v>
      </c>
      <c r="J2017" s="198">
        <f>SUMIFS('SAGE IMPORT'!K:K,'SAGE IMPORT'!A:A,'SLAB-ROWS'!G2017,'SAGE IMPORT'!B:B,'SLAB-ROWS'!H2017,'SAGE IMPORT'!C:C,'SLAB-ROWS'!A2017)</f>
        <v>0</v>
      </c>
      <c r="K2017" s="199">
        <f>SUMIFS('SAGE IMPORT'!Q:Q,'SAGE IMPORT'!A:A,'SLAB-ROWS'!G2017,'SAGE IMPORT'!B:B,'SLAB-ROWS'!H2017,'SAGE IMPORT'!C:C,'SLAB-ROWS'!A2017)</f>
        <v>0</v>
      </c>
      <c r="L2017" s="199" t="s">
        <v>399</v>
      </c>
      <c r="M2017" s="205">
        <f>SUMIFS('SAGE IMPORT'!E:E,'SAGE IMPORT'!A:A,'SLAB-ROWS'!G2017,'SAGE IMPORT'!B:B,'SLAB-ROWS'!H2017,'SAGE IMPORT'!C:C,'SLAB-ROWS'!A2017)</f>
        <v>0</v>
      </c>
      <c r="N2017" s="199" t="s">
        <v>399</v>
      </c>
    </row>
    <row r="2018" spans="1:14" x14ac:dyDescent="0.2">
      <c r="A2018" s="183"/>
      <c r="B2018" s="184"/>
      <c r="C2018" s="184"/>
      <c r="D2018" s="185" t="str">
        <f t="shared" si="180"/>
        <v>****</v>
      </c>
      <c r="E2018" s="185">
        <f t="shared" si="181"/>
        <v>0</v>
      </c>
      <c r="F2018" s="185"/>
      <c r="G2018" s="185">
        <f t="shared" si="182"/>
        <v>0</v>
      </c>
      <c r="H2018" s="186">
        <f t="shared" si="183"/>
        <v>0</v>
      </c>
      <c r="I2018" s="197">
        <f>SUMIFS('SAGE IMPORT'!Y:Y,'SAGE IMPORT'!A:A,'SLAB-ROWS'!G2018,'SAGE IMPORT'!B:B,'SLAB-ROWS'!H2018,'SAGE IMPORT'!C:C,'SLAB-ROWS'!A2018)</f>
        <v>0</v>
      </c>
      <c r="J2018" s="198">
        <f>SUMIFS('SAGE IMPORT'!K:K,'SAGE IMPORT'!A:A,'SLAB-ROWS'!G2018,'SAGE IMPORT'!B:B,'SLAB-ROWS'!H2018,'SAGE IMPORT'!C:C,'SLAB-ROWS'!A2018)</f>
        <v>0</v>
      </c>
      <c r="K2018" s="199">
        <f>SUMIFS('SAGE IMPORT'!Q:Q,'SAGE IMPORT'!A:A,'SLAB-ROWS'!G2018,'SAGE IMPORT'!B:B,'SLAB-ROWS'!H2018,'SAGE IMPORT'!C:C,'SLAB-ROWS'!A2018)</f>
        <v>0</v>
      </c>
      <c r="L2018" s="199"/>
      <c r="M2018" s="205">
        <f>SUMIFS('SAGE IMPORT'!E:E,'SAGE IMPORT'!A:A,'SLAB-ROWS'!G2018,'SAGE IMPORT'!B:B,'SLAB-ROWS'!H2018,'SAGE IMPORT'!C:C,'SLAB-ROWS'!A2018)</f>
        <v>0</v>
      </c>
      <c r="N2018" s="199"/>
    </row>
    <row r="2019" spans="1:14" x14ac:dyDescent="0.2">
      <c r="A2019" s="183" t="s">
        <v>49</v>
      </c>
      <c r="B2019" s="184" t="s">
        <v>50</v>
      </c>
      <c r="C2019" s="184"/>
      <c r="D2019" s="185" t="str">
        <f t="shared" si="180"/>
        <v>****</v>
      </c>
      <c r="E2019" s="185">
        <f t="shared" si="181"/>
        <v>0</v>
      </c>
      <c r="F2019" s="185"/>
      <c r="G2019" s="185">
        <f t="shared" si="182"/>
        <v>0</v>
      </c>
      <c r="H2019" s="186">
        <f t="shared" si="183"/>
        <v>0</v>
      </c>
      <c r="I2019" s="197">
        <f>SUMIFS('SAGE IMPORT'!Y:Y,'SAGE IMPORT'!A:A,'SLAB-ROWS'!G2019,'SAGE IMPORT'!B:B,'SLAB-ROWS'!H2019,'SAGE IMPORT'!C:C,'SLAB-ROWS'!A2019)</f>
        <v>0</v>
      </c>
      <c r="J2019" s="198">
        <f>SUMIFS('SAGE IMPORT'!K:K,'SAGE IMPORT'!A:A,'SLAB-ROWS'!G2019,'SAGE IMPORT'!B:B,'SLAB-ROWS'!H2019,'SAGE IMPORT'!C:C,'SLAB-ROWS'!A2019)</f>
        <v>0</v>
      </c>
      <c r="K2019" s="199">
        <f>SUMIFS('SAGE IMPORT'!Q:Q,'SAGE IMPORT'!A:A,'SLAB-ROWS'!G2019,'SAGE IMPORT'!B:B,'SLAB-ROWS'!H2019,'SAGE IMPORT'!C:C,'SLAB-ROWS'!A2019)</f>
        <v>0</v>
      </c>
      <c r="L2019" s="199" t="s">
        <v>391</v>
      </c>
      <c r="M2019" s="205">
        <f>SUMIFS('SAGE IMPORT'!E:E,'SAGE IMPORT'!A:A,'SLAB-ROWS'!G2019,'SAGE IMPORT'!B:B,'SLAB-ROWS'!H2019,'SAGE IMPORT'!C:C,'SLAB-ROWS'!A2019)</f>
        <v>0</v>
      </c>
      <c r="N2019" s="199" t="s">
        <v>391</v>
      </c>
    </row>
    <row r="2020" spans="1:14" x14ac:dyDescent="0.2">
      <c r="A2020" s="183" t="s">
        <v>51</v>
      </c>
      <c r="B2020" s="184" t="s">
        <v>52</v>
      </c>
      <c r="C2020" s="184"/>
      <c r="D2020" s="185" t="str">
        <f t="shared" si="180"/>
        <v>****</v>
      </c>
      <c r="E2020" s="185">
        <f t="shared" si="181"/>
        <v>0</v>
      </c>
      <c r="F2020" s="185"/>
      <c r="G2020" s="185">
        <f t="shared" si="182"/>
        <v>0</v>
      </c>
      <c r="H2020" s="186">
        <f t="shared" si="183"/>
        <v>0</v>
      </c>
      <c r="I2020" s="197">
        <f>SUMIFS('SAGE IMPORT'!Y:Y,'SAGE IMPORT'!A:A,'SLAB-ROWS'!G2020,'SAGE IMPORT'!B:B,'SLAB-ROWS'!H2020,'SAGE IMPORT'!C:C,'SLAB-ROWS'!A2020)</f>
        <v>0</v>
      </c>
      <c r="J2020" s="198">
        <f>SUMIFS('SAGE IMPORT'!K:K,'SAGE IMPORT'!A:A,'SLAB-ROWS'!G2020,'SAGE IMPORT'!B:B,'SLAB-ROWS'!H2020,'SAGE IMPORT'!C:C,'SLAB-ROWS'!A2020)</f>
        <v>0</v>
      </c>
      <c r="K2020" s="199">
        <f>SUMIFS('SAGE IMPORT'!Q:Q,'SAGE IMPORT'!A:A,'SLAB-ROWS'!G2020,'SAGE IMPORT'!B:B,'SLAB-ROWS'!H2020,'SAGE IMPORT'!C:C,'SLAB-ROWS'!A2020)</f>
        <v>0</v>
      </c>
      <c r="L2020" s="199" t="s">
        <v>391</v>
      </c>
      <c r="M2020" s="205">
        <f>SUMIFS('SAGE IMPORT'!E:E,'SAGE IMPORT'!A:A,'SLAB-ROWS'!G2020,'SAGE IMPORT'!B:B,'SLAB-ROWS'!H2020,'SAGE IMPORT'!C:C,'SLAB-ROWS'!A2020)</f>
        <v>0</v>
      </c>
      <c r="N2020" s="199" t="s">
        <v>391</v>
      </c>
    </row>
    <row r="2021" spans="1:14" x14ac:dyDescent="0.2">
      <c r="A2021" s="183" t="s">
        <v>53</v>
      </c>
      <c r="B2021" s="184" t="s">
        <v>54</v>
      </c>
      <c r="C2021" s="184"/>
      <c r="D2021" s="185" t="str">
        <f t="shared" si="180"/>
        <v>****</v>
      </c>
      <c r="E2021" s="185">
        <f t="shared" si="181"/>
        <v>0</v>
      </c>
      <c r="F2021" s="185"/>
      <c r="G2021" s="185">
        <f t="shared" si="182"/>
        <v>0</v>
      </c>
      <c r="H2021" s="186">
        <f t="shared" si="183"/>
        <v>0</v>
      </c>
      <c r="I2021" s="197">
        <f>SUMIFS('SAGE IMPORT'!Y:Y,'SAGE IMPORT'!A:A,'SLAB-ROWS'!G2021,'SAGE IMPORT'!B:B,'SLAB-ROWS'!H2021,'SAGE IMPORT'!C:C,'SLAB-ROWS'!A2021)</f>
        <v>0</v>
      </c>
      <c r="J2021" s="198">
        <f>SUMIFS('SAGE IMPORT'!K:K,'SAGE IMPORT'!A:A,'SLAB-ROWS'!G2021,'SAGE IMPORT'!B:B,'SLAB-ROWS'!H2021,'SAGE IMPORT'!C:C,'SLAB-ROWS'!A2021)</f>
        <v>0</v>
      </c>
      <c r="K2021" s="199">
        <f>SUMIFS('SAGE IMPORT'!Q:Q,'SAGE IMPORT'!A:A,'SLAB-ROWS'!G2021,'SAGE IMPORT'!B:B,'SLAB-ROWS'!H2021,'SAGE IMPORT'!C:C,'SLAB-ROWS'!A2021)</f>
        <v>0</v>
      </c>
      <c r="L2021" s="199" t="s">
        <v>391</v>
      </c>
      <c r="M2021" s="205">
        <f>SUMIFS('SAGE IMPORT'!E:E,'SAGE IMPORT'!A:A,'SLAB-ROWS'!G2021,'SAGE IMPORT'!B:B,'SLAB-ROWS'!H2021,'SAGE IMPORT'!C:C,'SLAB-ROWS'!A2021)</f>
        <v>0</v>
      </c>
      <c r="N2021" s="199" t="s">
        <v>391</v>
      </c>
    </row>
    <row r="2022" spans="1:14" x14ac:dyDescent="0.2">
      <c r="A2022" s="183"/>
      <c r="B2022" s="184"/>
      <c r="C2022" s="184"/>
      <c r="D2022" s="184"/>
      <c r="E2022" s="184"/>
      <c r="F2022" s="184"/>
      <c r="G2022" s="184"/>
      <c r="H2022" s="184"/>
      <c r="I2022" s="197">
        <f>SUMIFS('SAGE IMPORT'!Y:Y,'SAGE IMPORT'!A:A,'SLAB-ROWS'!G2022,'SAGE IMPORT'!B:B,'SLAB-ROWS'!H2022,'SAGE IMPORT'!C:C,'SLAB-ROWS'!A2022)</f>
        <v>0</v>
      </c>
      <c r="J2022" s="198">
        <f>SUMIFS('SAGE IMPORT'!K:K,'SAGE IMPORT'!A:A,'SLAB-ROWS'!G2022,'SAGE IMPORT'!B:B,'SLAB-ROWS'!H2022,'SAGE IMPORT'!C:C,'SLAB-ROWS'!A2022)</f>
        <v>0</v>
      </c>
      <c r="K2022" s="199">
        <f>SUMIFS('SAGE IMPORT'!Q:Q,'SAGE IMPORT'!A:A,'SLAB-ROWS'!G2022,'SAGE IMPORT'!B:B,'SLAB-ROWS'!H2022,'SAGE IMPORT'!C:C,'SLAB-ROWS'!A2022)</f>
        <v>0</v>
      </c>
      <c r="L2022" s="199"/>
      <c r="M2022" s="205">
        <f>SUMIFS('SAGE IMPORT'!E:E,'SAGE IMPORT'!A:A,'SLAB-ROWS'!G2022,'SAGE IMPORT'!B:B,'SLAB-ROWS'!H2022,'SAGE IMPORT'!C:C,'SLAB-ROWS'!A2022)</f>
        <v>0</v>
      </c>
      <c r="N2022" s="199"/>
    </row>
    <row r="2023" spans="1:14" ht="12" x14ac:dyDescent="0.25">
      <c r="C2023" s="200" t="s">
        <v>74</v>
      </c>
      <c r="D2023" s="200"/>
      <c r="E2023" s="200"/>
      <c r="F2023" s="200"/>
      <c r="G2023" s="200"/>
      <c r="H2023" s="200"/>
      <c r="I2023" s="201">
        <f>SUM(I1939:I2022)</f>
        <v>0</v>
      </c>
      <c r="J2023" s="202"/>
      <c r="K2023" s="202"/>
      <c r="L2023" s="202"/>
      <c r="M2023" s="205">
        <f>SUMIFS('SAGE IMPORT'!E:E,'SAGE IMPORT'!A:A,'SLAB-ROWS'!G2023,'SAGE IMPORT'!B:B,'SLAB-ROWS'!H2023,'SAGE IMPORT'!C:C,'SLAB-ROWS'!A2023)</f>
        <v>0</v>
      </c>
      <c r="N2023" s="202"/>
    </row>
    <row r="2024" spans="1:14" ht="12" x14ac:dyDescent="0.25">
      <c r="C2024" s="200" t="s">
        <v>75</v>
      </c>
      <c r="D2024" s="200"/>
      <c r="E2024" s="200"/>
      <c r="F2024" s="200"/>
      <c r="G2024" s="200"/>
      <c r="H2024" s="200"/>
      <c r="I2024" s="203">
        <f>SUMIFS('SAGE IMPORT'!Y:Y,'SAGE IMPORT'!A:A,'SLAB-ROWS'!G1938,'SAGE IMPORT'!B:B,'SLAB-ROWS'!H1938)-I2023</f>
        <v>0</v>
      </c>
      <c r="J2024" s="202"/>
      <c r="K2024" s="202"/>
      <c r="L2024" s="202"/>
      <c r="M2024" s="205">
        <f>SUMIFS('SAGE IMPORT'!E:E,'SAGE IMPORT'!A:A,'SLAB-ROWS'!G2024,'SAGE IMPORT'!B:B,'SLAB-ROWS'!H2024,'SAGE IMPORT'!C:C,'SLAB-ROWS'!A2024)</f>
        <v>0</v>
      </c>
      <c r="N2024" s="202"/>
    </row>
    <row r="2025" spans="1:14" ht="12" x14ac:dyDescent="0.2">
      <c r="D2025" s="191" t="s">
        <v>359</v>
      </c>
      <c r="E2025" s="190" t="s">
        <v>358</v>
      </c>
      <c r="F2025" s="190"/>
      <c r="G2025" s="191" t="s">
        <v>159</v>
      </c>
      <c r="H2025" s="192" t="s">
        <v>357</v>
      </c>
      <c r="I2025" s="194" t="s">
        <v>383</v>
      </c>
      <c r="J2025" s="194" t="s">
        <v>356</v>
      </c>
      <c r="K2025" s="194" t="s">
        <v>355</v>
      </c>
      <c r="L2025" s="194"/>
      <c r="M2025" s="194" t="s">
        <v>394</v>
      </c>
      <c r="N2025" s="194"/>
    </row>
    <row r="2026" spans="1:14" x14ac:dyDescent="0.2">
      <c r="D2026" s="195" t="str">
        <f>'START-SLABS'!A32</f>
        <v>****</v>
      </c>
      <c r="E2026" s="195">
        <f>'START-SLABS'!C32</f>
        <v>0</v>
      </c>
      <c r="F2026" s="195">
        <f>'START-SLABS'!D32</f>
        <v>0</v>
      </c>
      <c r="G2026" s="195">
        <f>'START-SLABS'!F32</f>
        <v>0</v>
      </c>
      <c r="H2026" s="195">
        <f>'START-SLABS'!G32</f>
        <v>0</v>
      </c>
      <c r="I2026" s="196"/>
      <c r="J2026" s="196"/>
      <c r="K2026" s="196"/>
      <c r="L2026" s="196"/>
      <c r="M2026" s="196"/>
      <c r="N2026" s="196"/>
    </row>
    <row r="2027" spans="1:14" x14ac:dyDescent="0.2">
      <c r="A2027" s="183" t="s">
        <v>16</v>
      </c>
      <c r="B2027" s="184" t="s">
        <v>17</v>
      </c>
      <c r="C2027" s="184"/>
      <c r="D2027" s="185" t="str">
        <f>D2026</f>
        <v>****</v>
      </c>
      <c r="E2027" s="185">
        <f>E2026</f>
        <v>0</v>
      </c>
      <c r="F2027" s="185"/>
      <c r="G2027" s="185">
        <f>G2026</f>
        <v>0</v>
      </c>
      <c r="H2027" s="186">
        <f>H2026</f>
        <v>0</v>
      </c>
      <c r="I2027" s="197">
        <f>SUMIFS('SAGE IMPORT'!Y:Y,'SAGE IMPORT'!A:A,'SLAB-ROWS'!G2027,'SAGE IMPORT'!B:B,'SLAB-ROWS'!H2027,'SAGE IMPORT'!C:C,'SLAB-ROWS'!A2027)</f>
        <v>0</v>
      </c>
      <c r="J2027" s="198">
        <f>SUMIFS('SAGE IMPORT'!K:K,'SAGE IMPORT'!A:A,'SLAB-ROWS'!G2027,'SAGE IMPORT'!B:B,'SLAB-ROWS'!H2027,'SAGE IMPORT'!C:C,'SLAB-ROWS'!A2027)</f>
        <v>0</v>
      </c>
      <c r="K2027" s="199">
        <f>SUMIFS('SAGE IMPORT'!Q:Q,'SAGE IMPORT'!A:A,'SLAB-ROWS'!G2027,'SAGE IMPORT'!B:B,'SLAB-ROWS'!H2027,'SAGE IMPORT'!C:C,'SLAB-ROWS'!A2027)</f>
        <v>0</v>
      </c>
      <c r="L2027" s="199" t="s">
        <v>391</v>
      </c>
      <c r="M2027" s="205">
        <f>SUMIFS('SAGE IMPORT'!E:E,'SAGE IMPORT'!A:A,'SLAB-ROWS'!G2027,'SAGE IMPORT'!B:B,'SLAB-ROWS'!H2027,'SAGE IMPORT'!C:C,'SLAB-ROWS'!A2027)</f>
        <v>0</v>
      </c>
      <c r="N2027" s="199" t="s">
        <v>391</v>
      </c>
    </row>
    <row r="2028" spans="1:14" x14ac:dyDescent="0.2">
      <c r="A2028" s="183" t="s">
        <v>78</v>
      </c>
      <c r="B2028" s="184" t="s">
        <v>81</v>
      </c>
      <c r="C2028" s="184"/>
      <c r="D2028" s="185" t="str">
        <f t="shared" ref="D2028:D2097" si="184">D2027</f>
        <v>****</v>
      </c>
      <c r="E2028" s="185">
        <f t="shared" ref="E2028:E2097" si="185">E2027</f>
        <v>0</v>
      </c>
      <c r="F2028" s="185"/>
      <c r="G2028" s="185">
        <f t="shared" ref="G2028:G2097" si="186">G2027</f>
        <v>0</v>
      </c>
      <c r="H2028" s="186">
        <f t="shared" ref="H2028:H2097" si="187">H2027</f>
        <v>0</v>
      </c>
      <c r="I2028" s="197">
        <f>SUMIFS('SAGE IMPORT'!Y:Y,'SAGE IMPORT'!A:A,'SLAB-ROWS'!G2028,'SAGE IMPORT'!B:B,'SLAB-ROWS'!H2028,'SAGE IMPORT'!C:C,'SLAB-ROWS'!A2028)</f>
        <v>0</v>
      </c>
      <c r="J2028" s="198">
        <f>SUMIFS('SAGE IMPORT'!K:K,'SAGE IMPORT'!A:A,'SLAB-ROWS'!G2028,'SAGE IMPORT'!B:B,'SLAB-ROWS'!H2028,'SAGE IMPORT'!C:C,'SLAB-ROWS'!A2028)</f>
        <v>0</v>
      </c>
      <c r="K2028" s="199">
        <f>SUMIFS('SAGE IMPORT'!Q:Q,'SAGE IMPORT'!A:A,'SLAB-ROWS'!G2028,'SAGE IMPORT'!B:B,'SLAB-ROWS'!H2028,'SAGE IMPORT'!C:C,'SLAB-ROWS'!A2028)</f>
        <v>0</v>
      </c>
      <c r="L2028" s="199" t="s">
        <v>391</v>
      </c>
      <c r="M2028" s="205">
        <f>SUMIFS('SAGE IMPORT'!E:E,'SAGE IMPORT'!A:A,'SLAB-ROWS'!G2028,'SAGE IMPORT'!B:B,'SLAB-ROWS'!H2028,'SAGE IMPORT'!C:C,'SLAB-ROWS'!A2028)</f>
        <v>0</v>
      </c>
      <c r="N2028" s="199" t="s">
        <v>391</v>
      </c>
    </row>
    <row r="2029" spans="1:14" x14ac:dyDescent="0.2">
      <c r="A2029" s="183" t="s">
        <v>79</v>
      </c>
      <c r="B2029" s="184" t="s">
        <v>82</v>
      </c>
      <c r="C2029" s="184"/>
      <c r="D2029" s="185" t="str">
        <f t="shared" si="184"/>
        <v>****</v>
      </c>
      <c r="E2029" s="185">
        <f t="shared" si="185"/>
        <v>0</v>
      </c>
      <c r="F2029" s="185"/>
      <c r="G2029" s="185">
        <f t="shared" si="186"/>
        <v>0</v>
      </c>
      <c r="H2029" s="186">
        <f t="shared" si="187"/>
        <v>0</v>
      </c>
      <c r="I2029" s="197">
        <f>SUMIFS('SAGE IMPORT'!Y:Y,'SAGE IMPORT'!A:A,'SLAB-ROWS'!G2029,'SAGE IMPORT'!B:B,'SLAB-ROWS'!H2029,'SAGE IMPORT'!C:C,'SLAB-ROWS'!A2029)</f>
        <v>0</v>
      </c>
      <c r="J2029" s="198">
        <f>SUMIFS('SAGE IMPORT'!K:K,'SAGE IMPORT'!A:A,'SLAB-ROWS'!G2029,'SAGE IMPORT'!B:B,'SLAB-ROWS'!H2029,'SAGE IMPORT'!C:C,'SLAB-ROWS'!A2029)</f>
        <v>0</v>
      </c>
      <c r="K2029" s="199">
        <f>SUMIFS('SAGE IMPORT'!Q:Q,'SAGE IMPORT'!A:A,'SLAB-ROWS'!G2029,'SAGE IMPORT'!B:B,'SLAB-ROWS'!H2029,'SAGE IMPORT'!C:C,'SLAB-ROWS'!A2029)</f>
        <v>0</v>
      </c>
      <c r="L2029" s="199" t="s">
        <v>391</v>
      </c>
      <c r="M2029" s="205">
        <f>SUMIFS('SAGE IMPORT'!E:E,'SAGE IMPORT'!A:A,'SLAB-ROWS'!G2029,'SAGE IMPORT'!B:B,'SLAB-ROWS'!H2029,'SAGE IMPORT'!C:C,'SLAB-ROWS'!A2029)</f>
        <v>0</v>
      </c>
      <c r="N2029" s="199" t="s">
        <v>391</v>
      </c>
    </row>
    <row r="2030" spans="1:14" x14ac:dyDescent="0.2">
      <c r="A2030" s="183" t="s">
        <v>80</v>
      </c>
      <c r="B2030" s="184" t="s">
        <v>83</v>
      </c>
      <c r="C2030" s="184"/>
      <c r="D2030" s="185" t="str">
        <f t="shared" si="184"/>
        <v>****</v>
      </c>
      <c r="E2030" s="185">
        <f t="shared" si="185"/>
        <v>0</v>
      </c>
      <c r="F2030" s="185"/>
      <c r="G2030" s="185">
        <f t="shared" si="186"/>
        <v>0</v>
      </c>
      <c r="H2030" s="186">
        <f t="shared" si="187"/>
        <v>0</v>
      </c>
      <c r="I2030" s="197">
        <f>SUMIFS('SAGE IMPORT'!Y:Y,'SAGE IMPORT'!A:A,'SLAB-ROWS'!G2030,'SAGE IMPORT'!B:B,'SLAB-ROWS'!H2030,'SAGE IMPORT'!C:C,'SLAB-ROWS'!A2030)</f>
        <v>0</v>
      </c>
      <c r="J2030" s="198">
        <f>SUMIFS('SAGE IMPORT'!K:K,'SAGE IMPORT'!A:A,'SLAB-ROWS'!G2030,'SAGE IMPORT'!B:B,'SLAB-ROWS'!H2030,'SAGE IMPORT'!C:C,'SLAB-ROWS'!A2030)</f>
        <v>0</v>
      </c>
      <c r="K2030" s="199">
        <f>SUMIFS('SAGE IMPORT'!Q:Q,'SAGE IMPORT'!A:A,'SLAB-ROWS'!G2030,'SAGE IMPORT'!B:B,'SLAB-ROWS'!H2030,'SAGE IMPORT'!C:C,'SLAB-ROWS'!A2030)</f>
        <v>0</v>
      </c>
      <c r="L2030" s="199" t="s">
        <v>391</v>
      </c>
      <c r="M2030" s="205">
        <f>SUMIFS('SAGE IMPORT'!E:E,'SAGE IMPORT'!A:A,'SLAB-ROWS'!G2030,'SAGE IMPORT'!B:B,'SLAB-ROWS'!H2030,'SAGE IMPORT'!C:C,'SLAB-ROWS'!A2030)</f>
        <v>0</v>
      </c>
      <c r="N2030" s="199" t="s">
        <v>391</v>
      </c>
    </row>
    <row r="2031" spans="1:14" x14ac:dyDescent="0.2">
      <c r="A2031" s="183" t="s">
        <v>18</v>
      </c>
      <c r="B2031" s="184" t="s">
        <v>19</v>
      </c>
      <c r="C2031" s="184"/>
      <c r="D2031" s="185" t="str">
        <f t="shared" si="184"/>
        <v>****</v>
      </c>
      <c r="E2031" s="185">
        <f t="shared" si="185"/>
        <v>0</v>
      </c>
      <c r="F2031" s="185"/>
      <c r="G2031" s="185">
        <f t="shared" si="186"/>
        <v>0</v>
      </c>
      <c r="H2031" s="186">
        <f t="shared" si="187"/>
        <v>0</v>
      </c>
      <c r="I2031" s="197">
        <f>SUMIFS('SAGE IMPORT'!Y:Y,'SAGE IMPORT'!A:A,'SLAB-ROWS'!G2031,'SAGE IMPORT'!B:B,'SLAB-ROWS'!H2031,'SAGE IMPORT'!C:C,'SLAB-ROWS'!A2031)</f>
        <v>0</v>
      </c>
      <c r="J2031" s="198">
        <f>SUMIFS('SAGE IMPORT'!K:K,'SAGE IMPORT'!A:A,'SLAB-ROWS'!G2031,'SAGE IMPORT'!B:B,'SLAB-ROWS'!H2031,'SAGE IMPORT'!C:C,'SLAB-ROWS'!A2031)</f>
        <v>0</v>
      </c>
      <c r="K2031" s="199">
        <f>SUMIFS('SAGE IMPORT'!Q:Q,'SAGE IMPORT'!A:A,'SLAB-ROWS'!G2031,'SAGE IMPORT'!B:B,'SLAB-ROWS'!H2031,'SAGE IMPORT'!C:C,'SLAB-ROWS'!A2031)</f>
        <v>0</v>
      </c>
      <c r="L2031" s="199" t="s">
        <v>391</v>
      </c>
      <c r="M2031" s="205">
        <f>SUMIFS('SAGE IMPORT'!E:E,'SAGE IMPORT'!A:A,'SLAB-ROWS'!G2031,'SAGE IMPORT'!B:B,'SLAB-ROWS'!H2031,'SAGE IMPORT'!C:C,'SLAB-ROWS'!A2031)</f>
        <v>0</v>
      </c>
      <c r="N2031" s="199" t="s">
        <v>391</v>
      </c>
    </row>
    <row r="2032" spans="1:14" x14ac:dyDescent="0.2">
      <c r="A2032" s="183"/>
      <c r="B2032" s="184"/>
      <c r="C2032" s="184"/>
      <c r="D2032" s="185" t="str">
        <f t="shared" si="184"/>
        <v>****</v>
      </c>
      <c r="E2032" s="185">
        <f t="shared" si="185"/>
        <v>0</v>
      </c>
      <c r="F2032" s="185"/>
      <c r="G2032" s="185">
        <f t="shared" si="186"/>
        <v>0</v>
      </c>
      <c r="H2032" s="186">
        <f t="shared" si="187"/>
        <v>0</v>
      </c>
      <c r="I2032" s="197">
        <f>SUMIFS('SAGE IMPORT'!Y:Y,'SAGE IMPORT'!A:A,'SLAB-ROWS'!G2032,'SAGE IMPORT'!B:B,'SLAB-ROWS'!H2032,'SAGE IMPORT'!C:C,'SLAB-ROWS'!A2032)</f>
        <v>0</v>
      </c>
      <c r="J2032" s="198">
        <f>SUMIFS('SAGE IMPORT'!K:K,'SAGE IMPORT'!A:A,'SLAB-ROWS'!G2032,'SAGE IMPORT'!B:B,'SLAB-ROWS'!H2032,'SAGE IMPORT'!C:C,'SLAB-ROWS'!A2032)</f>
        <v>0</v>
      </c>
      <c r="K2032" s="199">
        <f>SUMIFS('SAGE IMPORT'!Q:Q,'SAGE IMPORT'!A:A,'SLAB-ROWS'!G2032,'SAGE IMPORT'!B:B,'SLAB-ROWS'!H2032,'SAGE IMPORT'!C:C,'SLAB-ROWS'!A2032)</f>
        <v>0</v>
      </c>
      <c r="L2032" s="199"/>
      <c r="M2032" s="205">
        <f>SUMIFS('SAGE IMPORT'!E:E,'SAGE IMPORT'!A:A,'SLAB-ROWS'!G2032,'SAGE IMPORT'!B:B,'SLAB-ROWS'!H2032,'SAGE IMPORT'!C:C,'SLAB-ROWS'!A2032)</f>
        <v>0</v>
      </c>
      <c r="N2032" s="199"/>
    </row>
    <row r="2033" spans="1:14" x14ac:dyDescent="0.2">
      <c r="A2033" s="183" t="s">
        <v>84</v>
      </c>
      <c r="B2033" s="184" t="s">
        <v>85</v>
      </c>
      <c r="C2033" s="184"/>
      <c r="D2033" s="185" t="str">
        <f t="shared" si="184"/>
        <v>****</v>
      </c>
      <c r="E2033" s="185">
        <f t="shared" si="185"/>
        <v>0</v>
      </c>
      <c r="F2033" s="185"/>
      <c r="G2033" s="185">
        <f t="shared" si="186"/>
        <v>0</v>
      </c>
      <c r="H2033" s="186">
        <f t="shared" si="187"/>
        <v>0</v>
      </c>
      <c r="I2033" s="197">
        <f>SUMIFS('SAGE IMPORT'!Y:Y,'SAGE IMPORT'!A:A,'SLAB-ROWS'!G2033,'SAGE IMPORT'!B:B,'SLAB-ROWS'!H2033,'SAGE IMPORT'!C:C,'SLAB-ROWS'!A2033)</f>
        <v>0</v>
      </c>
      <c r="J2033" s="198">
        <f>SUMIFS('SAGE IMPORT'!K:K,'SAGE IMPORT'!A:A,'SLAB-ROWS'!G2033,'SAGE IMPORT'!B:B,'SLAB-ROWS'!H2033,'SAGE IMPORT'!C:C,'SLAB-ROWS'!A2033)</f>
        <v>0</v>
      </c>
      <c r="K2033" s="199">
        <f>SUMIFS('SAGE IMPORT'!Q:Q,'SAGE IMPORT'!A:A,'SLAB-ROWS'!G2033,'SAGE IMPORT'!B:B,'SLAB-ROWS'!H2033,'SAGE IMPORT'!C:C,'SLAB-ROWS'!A2033)</f>
        <v>0</v>
      </c>
      <c r="L2033" s="199" t="s">
        <v>393</v>
      </c>
      <c r="M2033" s="205">
        <f>SUMIFS('SAGE IMPORT'!E:E,'SAGE IMPORT'!A:A,'SLAB-ROWS'!G2033,'SAGE IMPORT'!B:B,'SLAB-ROWS'!H2033,'SAGE IMPORT'!C:C,'SLAB-ROWS'!A2033)</f>
        <v>0</v>
      </c>
      <c r="N2033" s="199" t="s">
        <v>393</v>
      </c>
    </row>
    <row r="2034" spans="1:14" x14ac:dyDescent="0.2">
      <c r="A2034" s="183" t="s">
        <v>20</v>
      </c>
      <c r="B2034" s="184" t="s">
        <v>21</v>
      </c>
      <c r="C2034" s="184"/>
      <c r="D2034" s="185" t="str">
        <f t="shared" si="184"/>
        <v>****</v>
      </c>
      <c r="E2034" s="185">
        <f t="shared" si="185"/>
        <v>0</v>
      </c>
      <c r="F2034" s="185"/>
      <c r="G2034" s="185">
        <f t="shared" si="186"/>
        <v>0</v>
      </c>
      <c r="H2034" s="186">
        <f t="shared" si="187"/>
        <v>0</v>
      </c>
      <c r="I2034" s="197">
        <f>SUMIFS('SAGE IMPORT'!Y:Y,'SAGE IMPORT'!A:A,'SLAB-ROWS'!G2034,'SAGE IMPORT'!B:B,'SLAB-ROWS'!H2034,'SAGE IMPORT'!C:C,'SLAB-ROWS'!A2034)</f>
        <v>0</v>
      </c>
      <c r="J2034" s="198">
        <f>SUMIFS('SAGE IMPORT'!K:K,'SAGE IMPORT'!A:A,'SLAB-ROWS'!G2034,'SAGE IMPORT'!B:B,'SLAB-ROWS'!H2034,'SAGE IMPORT'!C:C,'SLAB-ROWS'!A2034)</f>
        <v>0</v>
      </c>
      <c r="K2034" s="199">
        <f>SUMIFS('SAGE IMPORT'!Q:Q,'SAGE IMPORT'!A:A,'SLAB-ROWS'!G2034,'SAGE IMPORT'!B:B,'SLAB-ROWS'!H2034,'SAGE IMPORT'!C:C,'SLAB-ROWS'!A2034)</f>
        <v>0</v>
      </c>
      <c r="L2034" s="199" t="s">
        <v>354</v>
      </c>
      <c r="M2034" s="205">
        <f>SUMIFS('SAGE IMPORT'!E:E,'SAGE IMPORT'!A:A,'SLAB-ROWS'!G2034,'SAGE IMPORT'!B:B,'SLAB-ROWS'!H2034,'SAGE IMPORT'!C:C,'SLAB-ROWS'!A2034)</f>
        <v>0</v>
      </c>
      <c r="N2034" s="199" t="s">
        <v>354</v>
      </c>
    </row>
    <row r="2035" spans="1:14" x14ac:dyDescent="0.2">
      <c r="A2035" s="183" t="s">
        <v>22</v>
      </c>
      <c r="B2035" s="184" t="s">
        <v>58</v>
      </c>
      <c r="C2035" s="184"/>
      <c r="D2035" s="185" t="str">
        <f t="shared" si="184"/>
        <v>****</v>
      </c>
      <c r="E2035" s="185">
        <f t="shared" si="185"/>
        <v>0</v>
      </c>
      <c r="F2035" s="185"/>
      <c r="G2035" s="185">
        <f t="shared" si="186"/>
        <v>0</v>
      </c>
      <c r="H2035" s="186">
        <f t="shared" si="187"/>
        <v>0</v>
      </c>
      <c r="I2035" s="197">
        <f>SUMIFS('SAGE IMPORT'!Y:Y,'SAGE IMPORT'!A:A,'SLAB-ROWS'!G2035,'SAGE IMPORT'!B:B,'SLAB-ROWS'!H2035,'SAGE IMPORT'!C:C,'SLAB-ROWS'!A2035)</f>
        <v>0</v>
      </c>
      <c r="J2035" s="198">
        <f>SUMIFS('SAGE IMPORT'!K:K,'SAGE IMPORT'!A:A,'SLAB-ROWS'!G2035,'SAGE IMPORT'!B:B,'SLAB-ROWS'!H2035,'SAGE IMPORT'!C:C,'SLAB-ROWS'!A2035)</f>
        <v>0</v>
      </c>
      <c r="K2035" s="199">
        <f>SUMIFS('SAGE IMPORT'!Q:Q,'SAGE IMPORT'!A:A,'SLAB-ROWS'!G2035,'SAGE IMPORT'!B:B,'SLAB-ROWS'!H2035,'SAGE IMPORT'!C:C,'SLAB-ROWS'!A2035)</f>
        <v>0</v>
      </c>
      <c r="L2035" s="199" t="s">
        <v>354</v>
      </c>
      <c r="M2035" s="205">
        <f>SUMIFS('SAGE IMPORT'!E:E,'SAGE IMPORT'!A:A,'SLAB-ROWS'!G2035,'SAGE IMPORT'!B:B,'SLAB-ROWS'!H2035,'SAGE IMPORT'!C:C,'SLAB-ROWS'!A2035)</f>
        <v>0</v>
      </c>
      <c r="N2035" s="199" t="s">
        <v>354</v>
      </c>
    </row>
    <row r="2036" spans="1:14" x14ac:dyDescent="0.2">
      <c r="A2036" s="183"/>
      <c r="B2036" s="184"/>
      <c r="C2036" s="184"/>
      <c r="D2036" s="185" t="str">
        <f t="shared" si="184"/>
        <v>****</v>
      </c>
      <c r="E2036" s="185">
        <f t="shared" si="185"/>
        <v>0</v>
      </c>
      <c r="F2036" s="185"/>
      <c r="G2036" s="185">
        <f t="shared" si="186"/>
        <v>0</v>
      </c>
      <c r="H2036" s="186">
        <f t="shared" si="187"/>
        <v>0</v>
      </c>
      <c r="I2036" s="197">
        <f>SUMIFS('SAGE IMPORT'!Y:Y,'SAGE IMPORT'!A:A,'SLAB-ROWS'!G2036,'SAGE IMPORT'!B:B,'SLAB-ROWS'!H2036,'SAGE IMPORT'!C:C,'SLAB-ROWS'!A2036)</f>
        <v>0</v>
      </c>
      <c r="J2036" s="198">
        <f>SUMIFS('SAGE IMPORT'!K:K,'SAGE IMPORT'!A:A,'SLAB-ROWS'!G2036,'SAGE IMPORT'!B:B,'SLAB-ROWS'!H2036,'SAGE IMPORT'!C:C,'SLAB-ROWS'!A2036)</f>
        <v>0</v>
      </c>
      <c r="K2036" s="199">
        <f>SUMIFS('SAGE IMPORT'!Q:Q,'SAGE IMPORT'!A:A,'SLAB-ROWS'!G2036,'SAGE IMPORT'!B:B,'SLAB-ROWS'!H2036,'SAGE IMPORT'!C:C,'SLAB-ROWS'!A2036)</f>
        <v>0</v>
      </c>
      <c r="L2036" s="199"/>
      <c r="M2036" s="205">
        <f>SUMIFS('SAGE IMPORT'!E:E,'SAGE IMPORT'!A:A,'SLAB-ROWS'!G2036,'SAGE IMPORT'!B:B,'SLAB-ROWS'!H2036,'SAGE IMPORT'!C:C,'SLAB-ROWS'!A2036)</f>
        <v>0</v>
      </c>
      <c r="N2036" s="199"/>
    </row>
    <row r="2037" spans="1:14" x14ac:dyDescent="0.2">
      <c r="A2037" s="183" t="s">
        <v>23</v>
      </c>
      <c r="B2037" s="184" t="s">
        <v>105</v>
      </c>
      <c r="C2037" s="184"/>
      <c r="D2037" s="185" t="str">
        <f t="shared" si="184"/>
        <v>****</v>
      </c>
      <c r="E2037" s="185">
        <f t="shared" si="185"/>
        <v>0</v>
      </c>
      <c r="F2037" s="185"/>
      <c r="G2037" s="185">
        <f t="shared" si="186"/>
        <v>0</v>
      </c>
      <c r="H2037" s="186">
        <f t="shared" si="187"/>
        <v>0</v>
      </c>
      <c r="I2037" s="197">
        <f>SUMIFS('SAGE IMPORT'!Y:Y,'SAGE IMPORT'!A:A,'SLAB-ROWS'!G2037,'SAGE IMPORT'!B:B,'SLAB-ROWS'!H2037,'SAGE IMPORT'!C:C,'SLAB-ROWS'!A2037)</f>
        <v>0</v>
      </c>
      <c r="J2037" s="198">
        <f>SUMIFS('SAGE IMPORT'!K:K,'SAGE IMPORT'!A:A,'SLAB-ROWS'!G2037,'SAGE IMPORT'!B:B,'SLAB-ROWS'!H2037,'SAGE IMPORT'!C:C,'SLAB-ROWS'!A2037)</f>
        <v>0</v>
      </c>
      <c r="K2037" s="199">
        <f>SUMIFS('SAGE IMPORT'!Q:Q,'SAGE IMPORT'!A:A,'SLAB-ROWS'!G2037,'SAGE IMPORT'!B:B,'SLAB-ROWS'!H2037,'SAGE IMPORT'!C:C,'SLAB-ROWS'!A2037)</f>
        <v>0</v>
      </c>
      <c r="L2037" s="199" t="s">
        <v>354</v>
      </c>
      <c r="M2037" s="205">
        <f>SUMIFS('SAGE IMPORT'!E:E,'SAGE IMPORT'!A:A,'SLAB-ROWS'!G2037,'SAGE IMPORT'!B:B,'SLAB-ROWS'!H2037,'SAGE IMPORT'!C:C,'SLAB-ROWS'!A2037)</f>
        <v>0</v>
      </c>
      <c r="N2037" s="199" t="s">
        <v>354</v>
      </c>
    </row>
    <row r="2038" spans="1:14" x14ac:dyDescent="0.2">
      <c r="A2038" s="183" t="s">
        <v>100</v>
      </c>
      <c r="B2038" s="184" t="s">
        <v>106</v>
      </c>
      <c r="C2038" s="184"/>
      <c r="D2038" s="185" t="str">
        <f t="shared" si="184"/>
        <v>****</v>
      </c>
      <c r="E2038" s="185">
        <f t="shared" si="185"/>
        <v>0</v>
      </c>
      <c r="F2038" s="185"/>
      <c r="G2038" s="185">
        <f t="shared" si="186"/>
        <v>0</v>
      </c>
      <c r="H2038" s="186">
        <f t="shared" si="187"/>
        <v>0</v>
      </c>
      <c r="I2038" s="197">
        <f>SUMIFS('SAGE IMPORT'!Y:Y,'SAGE IMPORT'!A:A,'SLAB-ROWS'!G2038,'SAGE IMPORT'!B:B,'SLAB-ROWS'!H2038,'SAGE IMPORT'!C:C,'SLAB-ROWS'!A2038)</f>
        <v>0</v>
      </c>
      <c r="J2038" s="198">
        <f>SUMIFS('SAGE IMPORT'!K:K,'SAGE IMPORT'!A:A,'SLAB-ROWS'!G2038,'SAGE IMPORT'!B:B,'SLAB-ROWS'!H2038,'SAGE IMPORT'!C:C,'SLAB-ROWS'!A2038)</f>
        <v>0</v>
      </c>
      <c r="K2038" s="199">
        <f>SUMIFS('SAGE IMPORT'!Q:Q,'SAGE IMPORT'!A:A,'SLAB-ROWS'!G2038,'SAGE IMPORT'!B:B,'SLAB-ROWS'!H2038,'SAGE IMPORT'!C:C,'SLAB-ROWS'!A2038)</f>
        <v>0</v>
      </c>
      <c r="L2038" s="199" t="s">
        <v>354</v>
      </c>
      <c r="M2038" s="205">
        <f>SUMIFS('SAGE IMPORT'!E:E,'SAGE IMPORT'!A:A,'SLAB-ROWS'!G2038,'SAGE IMPORT'!B:B,'SLAB-ROWS'!H2038,'SAGE IMPORT'!C:C,'SLAB-ROWS'!A2038)</f>
        <v>0</v>
      </c>
      <c r="N2038" s="199" t="s">
        <v>354</v>
      </c>
    </row>
    <row r="2039" spans="1:14" x14ac:dyDescent="0.2">
      <c r="A2039" s="183" t="s">
        <v>101</v>
      </c>
      <c r="B2039" s="184" t="s">
        <v>107</v>
      </c>
      <c r="C2039" s="184"/>
      <c r="D2039" s="185" t="str">
        <f t="shared" si="184"/>
        <v>****</v>
      </c>
      <c r="E2039" s="185">
        <f t="shared" si="185"/>
        <v>0</v>
      </c>
      <c r="F2039" s="185"/>
      <c r="G2039" s="185">
        <f t="shared" si="186"/>
        <v>0</v>
      </c>
      <c r="H2039" s="186">
        <f t="shared" si="187"/>
        <v>0</v>
      </c>
      <c r="I2039" s="197">
        <f>SUMIFS('SAGE IMPORT'!Y:Y,'SAGE IMPORT'!A:A,'SLAB-ROWS'!G2039,'SAGE IMPORT'!B:B,'SLAB-ROWS'!H2039,'SAGE IMPORT'!C:C,'SLAB-ROWS'!A2039)</f>
        <v>0</v>
      </c>
      <c r="J2039" s="198">
        <f>SUMIFS('SAGE IMPORT'!K:K,'SAGE IMPORT'!A:A,'SLAB-ROWS'!G2039,'SAGE IMPORT'!B:B,'SLAB-ROWS'!H2039,'SAGE IMPORT'!C:C,'SLAB-ROWS'!A2039)</f>
        <v>0</v>
      </c>
      <c r="K2039" s="199">
        <f>SUMIFS('SAGE IMPORT'!Q:Q,'SAGE IMPORT'!A:A,'SLAB-ROWS'!G2039,'SAGE IMPORT'!B:B,'SLAB-ROWS'!H2039,'SAGE IMPORT'!C:C,'SLAB-ROWS'!A2039)</f>
        <v>0</v>
      </c>
      <c r="L2039" s="199" t="s">
        <v>354</v>
      </c>
      <c r="M2039" s="205">
        <f>SUMIFS('SAGE IMPORT'!E:E,'SAGE IMPORT'!A:A,'SLAB-ROWS'!G2039,'SAGE IMPORT'!B:B,'SLAB-ROWS'!H2039,'SAGE IMPORT'!C:C,'SLAB-ROWS'!A2039)</f>
        <v>0</v>
      </c>
      <c r="N2039" s="199" t="s">
        <v>354</v>
      </c>
    </row>
    <row r="2040" spans="1:14" x14ac:dyDescent="0.2">
      <c r="A2040" s="183" t="s">
        <v>102</v>
      </c>
      <c r="B2040" s="184" t="s">
        <v>108</v>
      </c>
      <c r="C2040" s="184"/>
      <c r="D2040" s="185" t="str">
        <f t="shared" si="184"/>
        <v>****</v>
      </c>
      <c r="E2040" s="185">
        <f t="shared" si="185"/>
        <v>0</v>
      </c>
      <c r="F2040" s="185"/>
      <c r="G2040" s="185">
        <f t="shared" si="186"/>
        <v>0</v>
      </c>
      <c r="H2040" s="186">
        <f t="shared" si="187"/>
        <v>0</v>
      </c>
      <c r="I2040" s="197">
        <f>SUMIFS('SAGE IMPORT'!Y:Y,'SAGE IMPORT'!A:A,'SLAB-ROWS'!G2040,'SAGE IMPORT'!B:B,'SLAB-ROWS'!H2040,'SAGE IMPORT'!C:C,'SLAB-ROWS'!A2040)</f>
        <v>0</v>
      </c>
      <c r="J2040" s="198">
        <f>SUMIFS('SAGE IMPORT'!K:K,'SAGE IMPORT'!A:A,'SLAB-ROWS'!G2040,'SAGE IMPORT'!B:B,'SLAB-ROWS'!H2040,'SAGE IMPORT'!C:C,'SLAB-ROWS'!A2040)</f>
        <v>0</v>
      </c>
      <c r="K2040" s="199">
        <f>SUMIFS('SAGE IMPORT'!Q:Q,'SAGE IMPORT'!A:A,'SLAB-ROWS'!G2040,'SAGE IMPORT'!B:B,'SLAB-ROWS'!H2040,'SAGE IMPORT'!C:C,'SLAB-ROWS'!A2040)</f>
        <v>0</v>
      </c>
      <c r="L2040" s="199" t="s">
        <v>395</v>
      </c>
      <c r="M2040" s="205">
        <f>SUMIFS('SAGE IMPORT'!E:E,'SAGE IMPORT'!A:A,'SLAB-ROWS'!G2040,'SAGE IMPORT'!B:B,'SLAB-ROWS'!H2040,'SAGE IMPORT'!C:C,'SLAB-ROWS'!A2040)</f>
        <v>0</v>
      </c>
      <c r="N2040" s="199" t="s">
        <v>395</v>
      </c>
    </row>
    <row r="2041" spans="1:14" x14ac:dyDescent="0.2">
      <c r="A2041" s="183" t="s">
        <v>103</v>
      </c>
      <c r="B2041" s="184" t="s">
        <v>110</v>
      </c>
      <c r="C2041" s="184"/>
      <c r="D2041" s="185" t="str">
        <f t="shared" si="184"/>
        <v>****</v>
      </c>
      <c r="E2041" s="185">
        <f t="shared" si="185"/>
        <v>0</v>
      </c>
      <c r="F2041" s="185"/>
      <c r="G2041" s="185">
        <f t="shared" si="186"/>
        <v>0</v>
      </c>
      <c r="H2041" s="186">
        <f t="shared" si="187"/>
        <v>0</v>
      </c>
      <c r="I2041" s="197">
        <f>SUMIFS('SAGE IMPORT'!Y:Y,'SAGE IMPORT'!A:A,'SLAB-ROWS'!G2041,'SAGE IMPORT'!B:B,'SLAB-ROWS'!H2041,'SAGE IMPORT'!C:C,'SLAB-ROWS'!A2041)</f>
        <v>0</v>
      </c>
      <c r="J2041" s="198">
        <f>SUMIFS('SAGE IMPORT'!K:K,'SAGE IMPORT'!A:A,'SLAB-ROWS'!G2041,'SAGE IMPORT'!B:B,'SLAB-ROWS'!H2041,'SAGE IMPORT'!C:C,'SLAB-ROWS'!A2041)</f>
        <v>0</v>
      </c>
      <c r="K2041" s="199">
        <f>SUMIFS('SAGE IMPORT'!Q:Q,'SAGE IMPORT'!A:A,'SLAB-ROWS'!G2041,'SAGE IMPORT'!B:B,'SLAB-ROWS'!H2041,'SAGE IMPORT'!C:C,'SLAB-ROWS'!A2041)</f>
        <v>0</v>
      </c>
      <c r="L2041" s="199" t="s">
        <v>395</v>
      </c>
      <c r="M2041" s="205">
        <f>SUMIFS('SAGE IMPORT'!E:E,'SAGE IMPORT'!A:A,'SLAB-ROWS'!G2041,'SAGE IMPORT'!B:B,'SLAB-ROWS'!H2041,'SAGE IMPORT'!C:C,'SLAB-ROWS'!A2041)</f>
        <v>0</v>
      </c>
      <c r="N2041" s="199" t="s">
        <v>395</v>
      </c>
    </row>
    <row r="2042" spans="1:14" x14ac:dyDescent="0.2">
      <c r="A2042" s="183" t="s">
        <v>104</v>
      </c>
      <c r="B2042" s="184" t="s">
        <v>109</v>
      </c>
      <c r="C2042" s="184"/>
      <c r="D2042" s="185" t="str">
        <f t="shared" si="184"/>
        <v>****</v>
      </c>
      <c r="E2042" s="185">
        <f t="shared" si="185"/>
        <v>0</v>
      </c>
      <c r="F2042" s="185"/>
      <c r="G2042" s="185">
        <f t="shared" si="186"/>
        <v>0</v>
      </c>
      <c r="H2042" s="186">
        <f t="shared" si="187"/>
        <v>0</v>
      </c>
      <c r="I2042" s="197">
        <f>SUMIFS('SAGE IMPORT'!Y:Y,'SAGE IMPORT'!A:A,'SLAB-ROWS'!G2042,'SAGE IMPORT'!B:B,'SLAB-ROWS'!H2042,'SAGE IMPORT'!C:C,'SLAB-ROWS'!A2042)</f>
        <v>0</v>
      </c>
      <c r="J2042" s="198">
        <f>SUMIFS('SAGE IMPORT'!K:K,'SAGE IMPORT'!A:A,'SLAB-ROWS'!G2042,'SAGE IMPORT'!B:B,'SLAB-ROWS'!H2042,'SAGE IMPORT'!C:C,'SLAB-ROWS'!A2042)</f>
        <v>0</v>
      </c>
      <c r="K2042" s="199">
        <f>SUMIFS('SAGE IMPORT'!Q:Q,'SAGE IMPORT'!A:A,'SLAB-ROWS'!G2042,'SAGE IMPORT'!B:B,'SLAB-ROWS'!H2042,'SAGE IMPORT'!C:C,'SLAB-ROWS'!A2042)</f>
        <v>0</v>
      </c>
      <c r="L2042" s="199" t="s">
        <v>354</v>
      </c>
      <c r="M2042" s="205">
        <f>SUMIFS('SAGE IMPORT'!E:E,'SAGE IMPORT'!A:A,'SLAB-ROWS'!G2042,'SAGE IMPORT'!B:B,'SLAB-ROWS'!H2042,'SAGE IMPORT'!C:C,'SLAB-ROWS'!A2042)</f>
        <v>0</v>
      </c>
      <c r="N2042" s="199" t="s">
        <v>354</v>
      </c>
    </row>
    <row r="2043" spans="1:14" x14ac:dyDescent="0.2">
      <c r="A2043" s="183"/>
      <c r="B2043" s="184"/>
      <c r="C2043" s="184"/>
      <c r="D2043" s="185" t="str">
        <f t="shared" si="184"/>
        <v>****</v>
      </c>
      <c r="E2043" s="185">
        <f t="shared" si="185"/>
        <v>0</v>
      </c>
      <c r="F2043" s="185"/>
      <c r="G2043" s="185">
        <f t="shared" si="186"/>
        <v>0</v>
      </c>
      <c r="H2043" s="186">
        <f t="shared" si="187"/>
        <v>0</v>
      </c>
      <c r="I2043" s="197">
        <f>SUMIFS('SAGE IMPORT'!Y:Y,'SAGE IMPORT'!A:A,'SLAB-ROWS'!G2043,'SAGE IMPORT'!B:B,'SLAB-ROWS'!H2043,'SAGE IMPORT'!C:C,'SLAB-ROWS'!A2043)</f>
        <v>0</v>
      </c>
      <c r="J2043" s="198">
        <f>SUMIFS('SAGE IMPORT'!K:K,'SAGE IMPORT'!A:A,'SLAB-ROWS'!G2043,'SAGE IMPORT'!B:B,'SLAB-ROWS'!H2043,'SAGE IMPORT'!C:C,'SLAB-ROWS'!A2043)</f>
        <v>0</v>
      </c>
      <c r="K2043" s="199">
        <f>SUMIFS('SAGE IMPORT'!Q:Q,'SAGE IMPORT'!A:A,'SLAB-ROWS'!G2043,'SAGE IMPORT'!B:B,'SLAB-ROWS'!H2043,'SAGE IMPORT'!C:C,'SLAB-ROWS'!A2043)</f>
        <v>0</v>
      </c>
      <c r="L2043" s="199"/>
      <c r="M2043" s="205">
        <f>SUMIFS('SAGE IMPORT'!E:E,'SAGE IMPORT'!A:A,'SLAB-ROWS'!G2043,'SAGE IMPORT'!B:B,'SLAB-ROWS'!H2043,'SAGE IMPORT'!C:C,'SLAB-ROWS'!A2043)</f>
        <v>0</v>
      </c>
      <c r="N2043" s="199"/>
    </row>
    <row r="2044" spans="1:14" x14ac:dyDescent="0.2">
      <c r="A2044" s="183" t="s">
        <v>24</v>
      </c>
      <c r="B2044" s="184" t="s">
        <v>68</v>
      </c>
      <c r="C2044" s="184"/>
      <c r="D2044" s="185" t="str">
        <f t="shared" si="184"/>
        <v>****</v>
      </c>
      <c r="E2044" s="185">
        <f t="shared" si="185"/>
        <v>0</v>
      </c>
      <c r="F2044" s="185"/>
      <c r="G2044" s="185">
        <f t="shared" si="186"/>
        <v>0</v>
      </c>
      <c r="H2044" s="186">
        <f t="shared" si="187"/>
        <v>0</v>
      </c>
      <c r="I2044" s="197">
        <f>SUMIFS('SAGE IMPORT'!Y:Y,'SAGE IMPORT'!A:A,'SLAB-ROWS'!G2044,'SAGE IMPORT'!B:B,'SLAB-ROWS'!H2044,'SAGE IMPORT'!C:C,'SLAB-ROWS'!A2044)</f>
        <v>0</v>
      </c>
      <c r="J2044" s="198">
        <f>SUMIFS('SAGE IMPORT'!K:K,'SAGE IMPORT'!A:A,'SLAB-ROWS'!G2044,'SAGE IMPORT'!B:B,'SLAB-ROWS'!H2044,'SAGE IMPORT'!C:C,'SLAB-ROWS'!A2044)</f>
        <v>0</v>
      </c>
      <c r="K2044" s="199">
        <f>SUMIFS('SAGE IMPORT'!Q:Q,'SAGE IMPORT'!A:A,'SLAB-ROWS'!G2044,'SAGE IMPORT'!B:B,'SLAB-ROWS'!H2044,'SAGE IMPORT'!C:C,'SLAB-ROWS'!A2044)</f>
        <v>0</v>
      </c>
      <c r="L2044" s="199" t="s">
        <v>392</v>
      </c>
      <c r="M2044" s="205">
        <f>SUMIFS('SAGE IMPORT'!E:E,'SAGE IMPORT'!A:A,'SLAB-ROWS'!G2044,'SAGE IMPORT'!B:B,'SLAB-ROWS'!H2044,'SAGE IMPORT'!C:C,'SLAB-ROWS'!A2044)</f>
        <v>0</v>
      </c>
      <c r="N2044" s="199" t="s">
        <v>392</v>
      </c>
    </row>
    <row r="2045" spans="1:14" x14ac:dyDescent="0.2">
      <c r="A2045" s="183" t="s">
        <v>93</v>
      </c>
      <c r="B2045" s="184" t="s">
        <v>86</v>
      </c>
      <c r="C2045" s="184"/>
      <c r="D2045" s="185" t="str">
        <f t="shared" si="184"/>
        <v>****</v>
      </c>
      <c r="E2045" s="185">
        <f t="shared" si="185"/>
        <v>0</v>
      </c>
      <c r="F2045" s="185"/>
      <c r="G2045" s="185">
        <f t="shared" si="186"/>
        <v>0</v>
      </c>
      <c r="H2045" s="186">
        <f t="shared" si="187"/>
        <v>0</v>
      </c>
      <c r="I2045" s="197">
        <f>SUMIFS('SAGE IMPORT'!Y:Y,'SAGE IMPORT'!A:A,'SLAB-ROWS'!G2045,'SAGE IMPORT'!B:B,'SLAB-ROWS'!H2045,'SAGE IMPORT'!C:C,'SLAB-ROWS'!A2045)</f>
        <v>0</v>
      </c>
      <c r="J2045" s="198">
        <f>SUMIFS('SAGE IMPORT'!K:K,'SAGE IMPORT'!A:A,'SLAB-ROWS'!G2045,'SAGE IMPORT'!B:B,'SLAB-ROWS'!H2045,'SAGE IMPORT'!C:C,'SLAB-ROWS'!A2045)</f>
        <v>0</v>
      </c>
      <c r="K2045" s="199">
        <f>SUMIFS('SAGE IMPORT'!Q:Q,'SAGE IMPORT'!A:A,'SLAB-ROWS'!G2045,'SAGE IMPORT'!B:B,'SLAB-ROWS'!H2045,'SAGE IMPORT'!C:C,'SLAB-ROWS'!A2045)</f>
        <v>0</v>
      </c>
      <c r="L2045" s="199" t="s">
        <v>392</v>
      </c>
      <c r="M2045" s="205">
        <f>SUMIFS('SAGE IMPORT'!E:E,'SAGE IMPORT'!A:A,'SLAB-ROWS'!G2045,'SAGE IMPORT'!B:B,'SLAB-ROWS'!H2045,'SAGE IMPORT'!C:C,'SLAB-ROWS'!A2045)</f>
        <v>0</v>
      </c>
      <c r="N2045" s="199" t="s">
        <v>392</v>
      </c>
    </row>
    <row r="2046" spans="1:14" x14ac:dyDescent="0.2">
      <c r="A2046" s="183" t="s">
        <v>94</v>
      </c>
      <c r="B2046" s="184" t="s">
        <v>87</v>
      </c>
      <c r="C2046" s="184"/>
      <c r="D2046" s="185" t="str">
        <f t="shared" si="184"/>
        <v>****</v>
      </c>
      <c r="E2046" s="185">
        <f t="shared" si="185"/>
        <v>0</v>
      </c>
      <c r="F2046" s="185"/>
      <c r="G2046" s="185">
        <f t="shared" si="186"/>
        <v>0</v>
      </c>
      <c r="H2046" s="186">
        <f t="shared" si="187"/>
        <v>0</v>
      </c>
      <c r="I2046" s="197">
        <f>SUMIFS('SAGE IMPORT'!Y:Y,'SAGE IMPORT'!A:A,'SLAB-ROWS'!G2046,'SAGE IMPORT'!B:B,'SLAB-ROWS'!H2046,'SAGE IMPORT'!C:C,'SLAB-ROWS'!A2046)</f>
        <v>0</v>
      </c>
      <c r="J2046" s="198">
        <f>SUMIFS('SAGE IMPORT'!K:K,'SAGE IMPORT'!A:A,'SLAB-ROWS'!G2046,'SAGE IMPORT'!B:B,'SLAB-ROWS'!H2046,'SAGE IMPORT'!C:C,'SLAB-ROWS'!A2046)</f>
        <v>0</v>
      </c>
      <c r="K2046" s="199">
        <f>SUMIFS('SAGE IMPORT'!Q:Q,'SAGE IMPORT'!A:A,'SLAB-ROWS'!G2046,'SAGE IMPORT'!B:B,'SLAB-ROWS'!H2046,'SAGE IMPORT'!C:C,'SLAB-ROWS'!A2046)</f>
        <v>0</v>
      </c>
      <c r="L2046" s="199" t="s">
        <v>392</v>
      </c>
      <c r="M2046" s="205">
        <f>SUMIFS('SAGE IMPORT'!E:E,'SAGE IMPORT'!A:A,'SLAB-ROWS'!G2046,'SAGE IMPORT'!B:B,'SLAB-ROWS'!H2046,'SAGE IMPORT'!C:C,'SLAB-ROWS'!A2046)</f>
        <v>0</v>
      </c>
      <c r="N2046" s="199" t="s">
        <v>392</v>
      </c>
    </row>
    <row r="2047" spans="1:14" x14ac:dyDescent="0.2">
      <c r="A2047" s="183" t="s">
        <v>95</v>
      </c>
      <c r="B2047" s="184" t="s">
        <v>88</v>
      </c>
      <c r="C2047" s="184"/>
      <c r="D2047" s="185" t="str">
        <f t="shared" si="184"/>
        <v>****</v>
      </c>
      <c r="E2047" s="185">
        <f t="shared" si="185"/>
        <v>0</v>
      </c>
      <c r="F2047" s="185"/>
      <c r="G2047" s="185">
        <f t="shared" si="186"/>
        <v>0</v>
      </c>
      <c r="H2047" s="186">
        <f t="shared" si="187"/>
        <v>0</v>
      </c>
      <c r="I2047" s="197">
        <f>SUMIFS('SAGE IMPORT'!Y:Y,'SAGE IMPORT'!A:A,'SLAB-ROWS'!G2047,'SAGE IMPORT'!B:B,'SLAB-ROWS'!H2047,'SAGE IMPORT'!C:C,'SLAB-ROWS'!A2047)</f>
        <v>0</v>
      </c>
      <c r="J2047" s="198">
        <f>SUMIFS('SAGE IMPORT'!K:K,'SAGE IMPORT'!A:A,'SLAB-ROWS'!G2047,'SAGE IMPORT'!B:B,'SLAB-ROWS'!H2047,'SAGE IMPORT'!C:C,'SLAB-ROWS'!A2047)</f>
        <v>0</v>
      </c>
      <c r="K2047" s="199">
        <f>SUMIFS('SAGE IMPORT'!Q:Q,'SAGE IMPORT'!A:A,'SLAB-ROWS'!G2047,'SAGE IMPORT'!B:B,'SLAB-ROWS'!H2047,'SAGE IMPORT'!C:C,'SLAB-ROWS'!A2047)</f>
        <v>0</v>
      </c>
      <c r="L2047" s="199" t="s">
        <v>393</v>
      </c>
      <c r="M2047" s="205">
        <f>SUMIFS('SAGE IMPORT'!E:E,'SAGE IMPORT'!A:A,'SLAB-ROWS'!G2047,'SAGE IMPORT'!B:B,'SLAB-ROWS'!H2047,'SAGE IMPORT'!C:C,'SLAB-ROWS'!A2047)</f>
        <v>0</v>
      </c>
      <c r="N2047" s="199" t="s">
        <v>393</v>
      </c>
    </row>
    <row r="2048" spans="1:14" x14ac:dyDescent="0.2">
      <c r="A2048" s="183" t="s">
        <v>96</v>
      </c>
      <c r="B2048" s="184" t="s">
        <v>89</v>
      </c>
      <c r="C2048" s="184"/>
      <c r="D2048" s="185" t="str">
        <f t="shared" si="184"/>
        <v>****</v>
      </c>
      <c r="E2048" s="185">
        <f t="shared" si="185"/>
        <v>0</v>
      </c>
      <c r="F2048" s="185"/>
      <c r="G2048" s="185">
        <f t="shared" si="186"/>
        <v>0</v>
      </c>
      <c r="H2048" s="186">
        <f t="shared" si="187"/>
        <v>0</v>
      </c>
      <c r="I2048" s="197">
        <f>SUMIFS('SAGE IMPORT'!Y:Y,'SAGE IMPORT'!A:A,'SLAB-ROWS'!G2048,'SAGE IMPORT'!B:B,'SLAB-ROWS'!H2048,'SAGE IMPORT'!C:C,'SLAB-ROWS'!A2048)</f>
        <v>0</v>
      </c>
      <c r="J2048" s="198">
        <f>SUMIFS('SAGE IMPORT'!K:K,'SAGE IMPORT'!A:A,'SLAB-ROWS'!G2048,'SAGE IMPORT'!B:B,'SLAB-ROWS'!H2048,'SAGE IMPORT'!C:C,'SLAB-ROWS'!A2048)</f>
        <v>0</v>
      </c>
      <c r="K2048" s="199">
        <f>SUMIFS('SAGE IMPORT'!Q:Q,'SAGE IMPORT'!A:A,'SLAB-ROWS'!G2048,'SAGE IMPORT'!B:B,'SLAB-ROWS'!H2048,'SAGE IMPORT'!C:C,'SLAB-ROWS'!A2048)</f>
        <v>0</v>
      </c>
      <c r="L2048" s="199" t="s">
        <v>396</v>
      </c>
      <c r="M2048" s="205">
        <f>SUMIFS('SAGE IMPORT'!E:E,'SAGE IMPORT'!A:A,'SLAB-ROWS'!G2048,'SAGE IMPORT'!B:B,'SLAB-ROWS'!H2048,'SAGE IMPORT'!C:C,'SLAB-ROWS'!A2048)</f>
        <v>0</v>
      </c>
      <c r="N2048" s="199" t="s">
        <v>396</v>
      </c>
    </row>
    <row r="2049" spans="1:14" x14ac:dyDescent="0.2">
      <c r="A2049" s="183" t="s">
        <v>97</v>
      </c>
      <c r="B2049" s="184" t="s">
        <v>90</v>
      </c>
      <c r="C2049" s="184"/>
      <c r="D2049" s="185" t="str">
        <f t="shared" si="184"/>
        <v>****</v>
      </c>
      <c r="E2049" s="185">
        <f t="shared" si="185"/>
        <v>0</v>
      </c>
      <c r="F2049" s="185"/>
      <c r="G2049" s="185">
        <f t="shared" si="186"/>
        <v>0</v>
      </c>
      <c r="H2049" s="186">
        <f t="shared" si="187"/>
        <v>0</v>
      </c>
      <c r="I2049" s="197">
        <f>SUMIFS('SAGE IMPORT'!Y:Y,'SAGE IMPORT'!A:A,'SLAB-ROWS'!G2049,'SAGE IMPORT'!B:B,'SLAB-ROWS'!H2049,'SAGE IMPORT'!C:C,'SLAB-ROWS'!A2049)</f>
        <v>0</v>
      </c>
      <c r="J2049" s="198">
        <f>SUMIFS('SAGE IMPORT'!K:K,'SAGE IMPORT'!A:A,'SLAB-ROWS'!G2049,'SAGE IMPORT'!B:B,'SLAB-ROWS'!H2049,'SAGE IMPORT'!C:C,'SLAB-ROWS'!A2049)</f>
        <v>0</v>
      </c>
      <c r="K2049" s="199">
        <f>SUMIFS('SAGE IMPORT'!Q:Q,'SAGE IMPORT'!A:A,'SLAB-ROWS'!G2049,'SAGE IMPORT'!B:B,'SLAB-ROWS'!H2049,'SAGE IMPORT'!C:C,'SLAB-ROWS'!A2049)</f>
        <v>0</v>
      </c>
      <c r="L2049" s="199" t="s">
        <v>396</v>
      </c>
      <c r="M2049" s="205">
        <f>SUMIFS('SAGE IMPORT'!E:E,'SAGE IMPORT'!A:A,'SLAB-ROWS'!G2049,'SAGE IMPORT'!B:B,'SLAB-ROWS'!H2049,'SAGE IMPORT'!C:C,'SLAB-ROWS'!A2049)</f>
        <v>0</v>
      </c>
      <c r="N2049" s="199" t="s">
        <v>396</v>
      </c>
    </row>
    <row r="2050" spans="1:14" x14ac:dyDescent="0.2">
      <c r="A2050" s="183" t="s">
        <v>98</v>
      </c>
      <c r="B2050" s="184" t="s">
        <v>91</v>
      </c>
      <c r="C2050" s="184"/>
      <c r="D2050" s="185" t="str">
        <f t="shared" si="184"/>
        <v>****</v>
      </c>
      <c r="E2050" s="185">
        <f t="shared" si="185"/>
        <v>0</v>
      </c>
      <c r="F2050" s="185"/>
      <c r="G2050" s="185">
        <f t="shared" si="186"/>
        <v>0</v>
      </c>
      <c r="H2050" s="186">
        <f t="shared" si="187"/>
        <v>0</v>
      </c>
      <c r="I2050" s="197">
        <f>SUMIFS('SAGE IMPORT'!Y:Y,'SAGE IMPORT'!A:A,'SLAB-ROWS'!G2050,'SAGE IMPORT'!B:B,'SLAB-ROWS'!H2050,'SAGE IMPORT'!C:C,'SLAB-ROWS'!A2050)</f>
        <v>0</v>
      </c>
      <c r="J2050" s="198">
        <f>SUMIFS('SAGE IMPORT'!K:K,'SAGE IMPORT'!A:A,'SLAB-ROWS'!G2050,'SAGE IMPORT'!B:B,'SLAB-ROWS'!H2050,'SAGE IMPORT'!C:C,'SLAB-ROWS'!A2050)</f>
        <v>0</v>
      </c>
      <c r="K2050" s="199">
        <f>SUMIFS('SAGE IMPORT'!Q:Q,'SAGE IMPORT'!A:A,'SLAB-ROWS'!G2050,'SAGE IMPORT'!B:B,'SLAB-ROWS'!H2050,'SAGE IMPORT'!C:C,'SLAB-ROWS'!A2050)</f>
        <v>0</v>
      </c>
      <c r="L2050" s="199" t="s">
        <v>393</v>
      </c>
      <c r="M2050" s="205">
        <f>SUMIFS('SAGE IMPORT'!E:E,'SAGE IMPORT'!A:A,'SLAB-ROWS'!G2050,'SAGE IMPORT'!B:B,'SLAB-ROWS'!H2050,'SAGE IMPORT'!C:C,'SLAB-ROWS'!A2050)</f>
        <v>0</v>
      </c>
      <c r="N2050" s="199" t="s">
        <v>393</v>
      </c>
    </row>
    <row r="2051" spans="1:14" x14ac:dyDescent="0.2">
      <c r="A2051" s="183" t="s">
        <v>99</v>
      </c>
      <c r="B2051" s="184" t="s">
        <v>92</v>
      </c>
      <c r="C2051" s="184"/>
      <c r="D2051" s="185" t="str">
        <f t="shared" si="184"/>
        <v>****</v>
      </c>
      <c r="E2051" s="185">
        <f t="shared" si="185"/>
        <v>0</v>
      </c>
      <c r="F2051" s="185"/>
      <c r="G2051" s="185">
        <f t="shared" si="186"/>
        <v>0</v>
      </c>
      <c r="H2051" s="186">
        <f t="shared" si="187"/>
        <v>0</v>
      </c>
      <c r="I2051" s="197">
        <f>SUMIFS('SAGE IMPORT'!Y:Y,'SAGE IMPORT'!A:A,'SLAB-ROWS'!G2051,'SAGE IMPORT'!B:B,'SLAB-ROWS'!H2051,'SAGE IMPORT'!C:C,'SLAB-ROWS'!A2051)</f>
        <v>0</v>
      </c>
      <c r="J2051" s="198">
        <f>SUMIFS('SAGE IMPORT'!K:K,'SAGE IMPORT'!A:A,'SLAB-ROWS'!G2051,'SAGE IMPORT'!B:B,'SLAB-ROWS'!H2051,'SAGE IMPORT'!C:C,'SLAB-ROWS'!A2051)</f>
        <v>0</v>
      </c>
      <c r="K2051" s="199">
        <f>SUMIFS('SAGE IMPORT'!Q:Q,'SAGE IMPORT'!A:A,'SLAB-ROWS'!G2051,'SAGE IMPORT'!B:B,'SLAB-ROWS'!H2051,'SAGE IMPORT'!C:C,'SLAB-ROWS'!A2051)</f>
        <v>0</v>
      </c>
      <c r="L2051" s="199" t="s">
        <v>393</v>
      </c>
      <c r="M2051" s="205">
        <f>SUMIFS('SAGE IMPORT'!E:E,'SAGE IMPORT'!A:A,'SLAB-ROWS'!G2051,'SAGE IMPORT'!B:B,'SLAB-ROWS'!H2051,'SAGE IMPORT'!C:C,'SLAB-ROWS'!A2051)</f>
        <v>0</v>
      </c>
      <c r="N2051" s="199" t="s">
        <v>393</v>
      </c>
    </row>
    <row r="2052" spans="1:14" x14ac:dyDescent="0.2">
      <c r="A2052" s="183" t="s">
        <v>25</v>
      </c>
      <c r="B2052" s="184" t="s">
        <v>59</v>
      </c>
      <c r="C2052" s="184"/>
      <c r="D2052" s="185" t="str">
        <f t="shared" si="184"/>
        <v>****</v>
      </c>
      <c r="E2052" s="185">
        <f t="shared" si="185"/>
        <v>0</v>
      </c>
      <c r="F2052" s="185"/>
      <c r="G2052" s="185">
        <f t="shared" si="186"/>
        <v>0</v>
      </c>
      <c r="H2052" s="186">
        <f t="shared" si="187"/>
        <v>0</v>
      </c>
      <c r="I2052" s="197">
        <f>SUMIFS('SAGE IMPORT'!Y:Y,'SAGE IMPORT'!A:A,'SLAB-ROWS'!G2052,'SAGE IMPORT'!B:B,'SLAB-ROWS'!H2052,'SAGE IMPORT'!C:C,'SLAB-ROWS'!A2052)</f>
        <v>0</v>
      </c>
      <c r="J2052" s="198">
        <f>SUMIFS('SAGE IMPORT'!K:K,'SAGE IMPORT'!A:A,'SLAB-ROWS'!G2052,'SAGE IMPORT'!B:B,'SLAB-ROWS'!H2052,'SAGE IMPORT'!C:C,'SLAB-ROWS'!A2052)</f>
        <v>0</v>
      </c>
      <c r="K2052" s="199">
        <f>SUMIFS('SAGE IMPORT'!Q:Q,'SAGE IMPORT'!A:A,'SLAB-ROWS'!G2052,'SAGE IMPORT'!B:B,'SLAB-ROWS'!H2052,'SAGE IMPORT'!C:C,'SLAB-ROWS'!A2052)</f>
        <v>0</v>
      </c>
      <c r="L2052" s="199" t="s">
        <v>397</v>
      </c>
      <c r="M2052" s="205">
        <f>SUMIFS('SAGE IMPORT'!E:E,'SAGE IMPORT'!A:A,'SLAB-ROWS'!G2052,'SAGE IMPORT'!B:B,'SLAB-ROWS'!H2052,'SAGE IMPORT'!C:C,'SLAB-ROWS'!A2052)</f>
        <v>0</v>
      </c>
      <c r="N2052" s="199" t="s">
        <v>397</v>
      </c>
    </row>
    <row r="2053" spans="1:14" x14ac:dyDescent="0.2">
      <c r="A2053" s="183" t="s">
        <v>26</v>
      </c>
      <c r="B2053" s="184" t="s">
        <v>60</v>
      </c>
      <c r="C2053" s="184"/>
      <c r="D2053" s="185" t="str">
        <f t="shared" si="184"/>
        <v>****</v>
      </c>
      <c r="E2053" s="185">
        <f t="shared" si="185"/>
        <v>0</v>
      </c>
      <c r="F2053" s="185"/>
      <c r="G2053" s="185">
        <f t="shared" si="186"/>
        <v>0</v>
      </c>
      <c r="H2053" s="186">
        <f t="shared" si="187"/>
        <v>0</v>
      </c>
      <c r="I2053" s="197">
        <f>SUMIFS('SAGE IMPORT'!Y:Y,'SAGE IMPORT'!A:A,'SLAB-ROWS'!G2053,'SAGE IMPORT'!B:B,'SLAB-ROWS'!H2053,'SAGE IMPORT'!C:C,'SLAB-ROWS'!A2053)</f>
        <v>0</v>
      </c>
      <c r="J2053" s="198">
        <f>SUMIFS('SAGE IMPORT'!K:K,'SAGE IMPORT'!A:A,'SLAB-ROWS'!G2053,'SAGE IMPORT'!B:B,'SLAB-ROWS'!H2053,'SAGE IMPORT'!C:C,'SLAB-ROWS'!A2053)</f>
        <v>0</v>
      </c>
      <c r="K2053" s="199">
        <f>SUMIFS('SAGE IMPORT'!Q:Q,'SAGE IMPORT'!A:A,'SLAB-ROWS'!G2053,'SAGE IMPORT'!B:B,'SLAB-ROWS'!H2053,'SAGE IMPORT'!C:C,'SLAB-ROWS'!A2053)</f>
        <v>0</v>
      </c>
      <c r="L2053" s="199" t="s">
        <v>354</v>
      </c>
      <c r="M2053" s="205">
        <f>SUMIFS('SAGE IMPORT'!E:E,'SAGE IMPORT'!A:A,'SLAB-ROWS'!G2053,'SAGE IMPORT'!B:B,'SLAB-ROWS'!H2053,'SAGE IMPORT'!C:C,'SLAB-ROWS'!A2053)</f>
        <v>0</v>
      </c>
      <c r="N2053" s="199" t="s">
        <v>354</v>
      </c>
    </row>
    <row r="2054" spans="1:14" x14ac:dyDescent="0.2">
      <c r="A2054" s="183"/>
      <c r="B2054" s="184"/>
      <c r="C2054" s="184"/>
      <c r="D2054" s="185" t="str">
        <f t="shared" si="184"/>
        <v>****</v>
      </c>
      <c r="E2054" s="185">
        <f t="shared" si="185"/>
        <v>0</v>
      </c>
      <c r="F2054" s="185"/>
      <c r="G2054" s="185">
        <f t="shared" si="186"/>
        <v>0</v>
      </c>
      <c r="H2054" s="186">
        <f t="shared" si="187"/>
        <v>0</v>
      </c>
      <c r="I2054" s="197">
        <f>SUMIFS('SAGE IMPORT'!Y:Y,'SAGE IMPORT'!A:A,'SLAB-ROWS'!G2054,'SAGE IMPORT'!B:B,'SLAB-ROWS'!H2054,'SAGE IMPORT'!C:C,'SLAB-ROWS'!A2054)</f>
        <v>0</v>
      </c>
      <c r="J2054" s="198">
        <f>SUMIFS('SAGE IMPORT'!K:K,'SAGE IMPORT'!A:A,'SLAB-ROWS'!G2054,'SAGE IMPORT'!B:B,'SLAB-ROWS'!H2054,'SAGE IMPORT'!C:C,'SLAB-ROWS'!A2054)</f>
        <v>0</v>
      </c>
      <c r="K2054" s="199">
        <f>SUMIFS('SAGE IMPORT'!Q:Q,'SAGE IMPORT'!A:A,'SLAB-ROWS'!G2054,'SAGE IMPORT'!B:B,'SLAB-ROWS'!H2054,'SAGE IMPORT'!C:C,'SLAB-ROWS'!A2054)</f>
        <v>0</v>
      </c>
      <c r="L2054" s="199"/>
      <c r="M2054" s="205">
        <f>SUMIFS('SAGE IMPORT'!E:E,'SAGE IMPORT'!A:A,'SLAB-ROWS'!G2054,'SAGE IMPORT'!B:B,'SLAB-ROWS'!H2054,'SAGE IMPORT'!C:C,'SLAB-ROWS'!A2054)</f>
        <v>0</v>
      </c>
      <c r="N2054" s="199"/>
    </row>
    <row r="2055" spans="1:14" x14ac:dyDescent="0.2">
      <c r="A2055" s="183" t="s">
        <v>27</v>
      </c>
      <c r="B2055" s="184" t="s">
        <v>28</v>
      </c>
      <c r="C2055" s="184"/>
      <c r="D2055" s="185" t="str">
        <f t="shared" si="184"/>
        <v>****</v>
      </c>
      <c r="E2055" s="185">
        <f t="shared" si="185"/>
        <v>0</v>
      </c>
      <c r="F2055" s="185"/>
      <c r="G2055" s="185">
        <f t="shared" si="186"/>
        <v>0</v>
      </c>
      <c r="H2055" s="186">
        <f t="shared" si="187"/>
        <v>0</v>
      </c>
      <c r="I2055" s="197">
        <f>SUMIFS('SAGE IMPORT'!Y:Y,'SAGE IMPORT'!A:A,'SLAB-ROWS'!G2055,'SAGE IMPORT'!B:B,'SLAB-ROWS'!H2055,'SAGE IMPORT'!C:C,'SLAB-ROWS'!A2055)</f>
        <v>0</v>
      </c>
      <c r="J2055" s="198">
        <f>SUMIFS('SAGE IMPORT'!K:K,'SAGE IMPORT'!A:A,'SLAB-ROWS'!G2055,'SAGE IMPORT'!B:B,'SLAB-ROWS'!H2055,'SAGE IMPORT'!C:C,'SLAB-ROWS'!A2055)</f>
        <v>0</v>
      </c>
      <c r="K2055" s="199">
        <f>SUMIFS('SAGE IMPORT'!Q:Q,'SAGE IMPORT'!A:A,'SLAB-ROWS'!G2055,'SAGE IMPORT'!B:B,'SLAB-ROWS'!H2055,'SAGE IMPORT'!C:C,'SLAB-ROWS'!A2055)</f>
        <v>0</v>
      </c>
      <c r="L2055" s="199" t="s">
        <v>391</v>
      </c>
      <c r="M2055" s="205">
        <f>SUMIFS('SAGE IMPORT'!E:E,'SAGE IMPORT'!A:A,'SLAB-ROWS'!G2055,'SAGE IMPORT'!B:B,'SLAB-ROWS'!H2055,'SAGE IMPORT'!C:C,'SLAB-ROWS'!A2055)</f>
        <v>0</v>
      </c>
      <c r="N2055" s="199" t="s">
        <v>391</v>
      </c>
    </row>
    <row r="2056" spans="1:14" x14ac:dyDescent="0.2">
      <c r="A2056" s="183" t="s">
        <v>111</v>
      </c>
      <c r="B2056" s="184" t="s">
        <v>112</v>
      </c>
      <c r="C2056" s="184"/>
      <c r="D2056" s="185" t="str">
        <f t="shared" si="184"/>
        <v>****</v>
      </c>
      <c r="E2056" s="185">
        <f t="shared" si="185"/>
        <v>0</v>
      </c>
      <c r="F2056" s="185"/>
      <c r="G2056" s="185">
        <f t="shared" si="186"/>
        <v>0</v>
      </c>
      <c r="H2056" s="186">
        <f t="shared" si="187"/>
        <v>0</v>
      </c>
      <c r="I2056" s="197">
        <f>SUMIFS('SAGE IMPORT'!Y:Y,'SAGE IMPORT'!A:A,'SLAB-ROWS'!G2056,'SAGE IMPORT'!B:B,'SLAB-ROWS'!H2056,'SAGE IMPORT'!C:C,'SLAB-ROWS'!A2056)</f>
        <v>0</v>
      </c>
      <c r="J2056" s="198">
        <f>SUMIFS('SAGE IMPORT'!K:K,'SAGE IMPORT'!A:A,'SLAB-ROWS'!G2056,'SAGE IMPORT'!B:B,'SLAB-ROWS'!H2056,'SAGE IMPORT'!C:C,'SLAB-ROWS'!A2056)</f>
        <v>0</v>
      </c>
      <c r="K2056" s="199">
        <f>SUMIFS('SAGE IMPORT'!Q:Q,'SAGE IMPORT'!A:A,'SLAB-ROWS'!G2056,'SAGE IMPORT'!B:B,'SLAB-ROWS'!H2056,'SAGE IMPORT'!C:C,'SLAB-ROWS'!A2056)</f>
        <v>0</v>
      </c>
      <c r="L2056" s="199" t="s">
        <v>393</v>
      </c>
      <c r="M2056" s="205">
        <f>SUMIFS('SAGE IMPORT'!E:E,'SAGE IMPORT'!A:A,'SLAB-ROWS'!G2056,'SAGE IMPORT'!B:B,'SLAB-ROWS'!H2056,'SAGE IMPORT'!C:C,'SLAB-ROWS'!A2056)</f>
        <v>0</v>
      </c>
      <c r="N2056" s="199" t="s">
        <v>393</v>
      </c>
    </row>
    <row r="2057" spans="1:14" x14ac:dyDescent="0.2">
      <c r="A2057" s="183" t="s">
        <v>29</v>
      </c>
      <c r="B2057" s="184" t="s">
        <v>30</v>
      </c>
      <c r="C2057" s="184"/>
      <c r="D2057" s="185" t="str">
        <f t="shared" si="184"/>
        <v>****</v>
      </c>
      <c r="E2057" s="185">
        <f t="shared" si="185"/>
        <v>0</v>
      </c>
      <c r="F2057" s="185"/>
      <c r="G2057" s="185">
        <f t="shared" si="186"/>
        <v>0</v>
      </c>
      <c r="H2057" s="186">
        <f t="shared" si="187"/>
        <v>0</v>
      </c>
      <c r="I2057" s="197">
        <f>SUMIFS('SAGE IMPORT'!Y:Y,'SAGE IMPORT'!A:A,'SLAB-ROWS'!G2057,'SAGE IMPORT'!B:B,'SLAB-ROWS'!H2057,'SAGE IMPORT'!C:C,'SLAB-ROWS'!A2057)</f>
        <v>0</v>
      </c>
      <c r="J2057" s="198">
        <f>SUMIFS('SAGE IMPORT'!K:K,'SAGE IMPORT'!A:A,'SLAB-ROWS'!G2057,'SAGE IMPORT'!B:B,'SLAB-ROWS'!H2057,'SAGE IMPORT'!C:C,'SLAB-ROWS'!A2057)</f>
        <v>0</v>
      </c>
      <c r="K2057" s="199">
        <f>SUMIFS('SAGE IMPORT'!Q:Q,'SAGE IMPORT'!A:A,'SLAB-ROWS'!G2057,'SAGE IMPORT'!B:B,'SLAB-ROWS'!H2057,'SAGE IMPORT'!C:C,'SLAB-ROWS'!A2057)</f>
        <v>0</v>
      </c>
      <c r="L2057" s="199" t="s">
        <v>391</v>
      </c>
      <c r="M2057" s="205">
        <f>SUMIFS('SAGE IMPORT'!E:E,'SAGE IMPORT'!A:A,'SLAB-ROWS'!G2057,'SAGE IMPORT'!B:B,'SLAB-ROWS'!H2057,'SAGE IMPORT'!C:C,'SLAB-ROWS'!A2057)</f>
        <v>0</v>
      </c>
      <c r="N2057" s="199" t="s">
        <v>391</v>
      </c>
    </row>
    <row r="2058" spans="1:14" x14ac:dyDescent="0.2">
      <c r="A2058" s="183" t="s">
        <v>31</v>
      </c>
      <c r="B2058" s="184" t="s">
        <v>61</v>
      </c>
      <c r="C2058" s="184"/>
      <c r="D2058" s="185" t="str">
        <f t="shared" si="184"/>
        <v>****</v>
      </c>
      <c r="E2058" s="185">
        <f t="shared" si="185"/>
        <v>0</v>
      </c>
      <c r="F2058" s="185"/>
      <c r="G2058" s="185">
        <f t="shared" si="186"/>
        <v>0</v>
      </c>
      <c r="H2058" s="186">
        <f t="shared" si="187"/>
        <v>0</v>
      </c>
      <c r="I2058" s="197">
        <f>SUMIFS('SAGE IMPORT'!Y:Y,'SAGE IMPORT'!A:A,'SLAB-ROWS'!G2058,'SAGE IMPORT'!B:B,'SLAB-ROWS'!H2058,'SAGE IMPORT'!C:C,'SLAB-ROWS'!A2058)</f>
        <v>0</v>
      </c>
      <c r="J2058" s="198">
        <f>SUMIFS('SAGE IMPORT'!K:K,'SAGE IMPORT'!A:A,'SLAB-ROWS'!G2058,'SAGE IMPORT'!B:B,'SLAB-ROWS'!H2058,'SAGE IMPORT'!C:C,'SLAB-ROWS'!A2058)</f>
        <v>0</v>
      </c>
      <c r="K2058" s="199">
        <f>SUMIFS('SAGE IMPORT'!Q:Q,'SAGE IMPORT'!A:A,'SLAB-ROWS'!G2058,'SAGE IMPORT'!B:B,'SLAB-ROWS'!H2058,'SAGE IMPORT'!C:C,'SLAB-ROWS'!A2058)</f>
        <v>0</v>
      </c>
      <c r="L2058" s="199" t="s">
        <v>354</v>
      </c>
      <c r="M2058" s="205">
        <f>SUMIFS('SAGE IMPORT'!E:E,'SAGE IMPORT'!A:A,'SLAB-ROWS'!G2058,'SAGE IMPORT'!B:B,'SLAB-ROWS'!H2058,'SAGE IMPORT'!C:C,'SLAB-ROWS'!A2058)</f>
        <v>0</v>
      </c>
      <c r="N2058" s="199" t="s">
        <v>354</v>
      </c>
    </row>
    <row r="2059" spans="1:14" x14ac:dyDescent="0.2">
      <c r="A2059" s="183" t="s">
        <v>34</v>
      </c>
      <c r="B2059" s="184" t="s">
        <v>35</v>
      </c>
      <c r="C2059" s="184"/>
      <c r="D2059" s="185" t="str">
        <f t="shared" si="184"/>
        <v>****</v>
      </c>
      <c r="E2059" s="185">
        <f t="shared" si="185"/>
        <v>0</v>
      </c>
      <c r="F2059" s="185"/>
      <c r="G2059" s="185">
        <f t="shared" si="186"/>
        <v>0</v>
      </c>
      <c r="H2059" s="186">
        <f t="shared" si="187"/>
        <v>0</v>
      </c>
      <c r="I2059" s="197">
        <f>SUMIFS('SAGE IMPORT'!Y:Y,'SAGE IMPORT'!A:A,'SLAB-ROWS'!G2059,'SAGE IMPORT'!B:B,'SLAB-ROWS'!H2059,'SAGE IMPORT'!C:C,'SLAB-ROWS'!A2059)</f>
        <v>0</v>
      </c>
      <c r="J2059" s="198">
        <f>SUMIFS('SAGE IMPORT'!K:K,'SAGE IMPORT'!A:A,'SLAB-ROWS'!G2059,'SAGE IMPORT'!B:B,'SLAB-ROWS'!H2059,'SAGE IMPORT'!C:C,'SLAB-ROWS'!A2059)</f>
        <v>0</v>
      </c>
      <c r="K2059" s="199">
        <f>SUMIFS('SAGE IMPORT'!Q:Q,'SAGE IMPORT'!A:A,'SLAB-ROWS'!G2059,'SAGE IMPORT'!B:B,'SLAB-ROWS'!H2059,'SAGE IMPORT'!C:C,'SLAB-ROWS'!A2059)</f>
        <v>0</v>
      </c>
      <c r="L2059" s="199" t="s">
        <v>354</v>
      </c>
      <c r="M2059" s="205">
        <f>SUMIFS('SAGE IMPORT'!E:E,'SAGE IMPORT'!A:A,'SLAB-ROWS'!G2059,'SAGE IMPORT'!B:B,'SLAB-ROWS'!H2059,'SAGE IMPORT'!C:C,'SLAB-ROWS'!A2059)</f>
        <v>0</v>
      </c>
      <c r="N2059" s="199" t="s">
        <v>354</v>
      </c>
    </row>
    <row r="2060" spans="1:14" x14ac:dyDescent="0.2">
      <c r="A2060" s="183" t="s">
        <v>36</v>
      </c>
      <c r="B2060" s="184" t="s">
        <v>113</v>
      </c>
      <c r="C2060" s="184"/>
      <c r="D2060" s="185" t="str">
        <f t="shared" si="184"/>
        <v>****</v>
      </c>
      <c r="E2060" s="185">
        <f t="shared" si="185"/>
        <v>0</v>
      </c>
      <c r="F2060" s="185"/>
      <c r="G2060" s="185">
        <f t="shared" si="186"/>
        <v>0</v>
      </c>
      <c r="H2060" s="186">
        <f t="shared" si="187"/>
        <v>0</v>
      </c>
      <c r="I2060" s="197">
        <f>SUMIFS('SAGE IMPORT'!Y:Y,'SAGE IMPORT'!A:A,'SLAB-ROWS'!G2060,'SAGE IMPORT'!B:B,'SLAB-ROWS'!H2060,'SAGE IMPORT'!C:C,'SLAB-ROWS'!A2060)</f>
        <v>0</v>
      </c>
      <c r="J2060" s="198">
        <f>SUMIFS('SAGE IMPORT'!K:K,'SAGE IMPORT'!A:A,'SLAB-ROWS'!G2060,'SAGE IMPORT'!B:B,'SLAB-ROWS'!H2060,'SAGE IMPORT'!C:C,'SLAB-ROWS'!A2060)</f>
        <v>0</v>
      </c>
      <c r="K2060" s="199">
        <f>SUMIFS('SAGE IMPORT'!Q:Q,'SAGE IMPORT'!A:A,'SLAB-ROWS'!G2060,'SAGE IMPORT'!B:B,'SLAB-ROWS'!H2060,'SAGE IMPORT'!C:C,'SLAB-ROWS'!A2060)</f>
        <v>0</v>
      </c>
      <c r="L2060" s="199" t="s">
        <v>393</v>
      </c>
      <c r="M2060" s="205">
        <f>SUMIFS('SAGE IMPORT'!E:E,'SAGE IMPORT'!A:A,'SLAB-ROWS'!G2060,'SAGE IMPORT'!B:B,'SLAB-ROWS'!H2060,'SAGE IMPORT'!C:C,'SLAB-ROWS'!A2060)</f>
        <v>0</v>
      </c>
      <c r="N2060" s="199" t="s">
        <v>393</v>
      </c>
    </row>
    <row r="2061" spans="1:14" x14ac:dyDescent="0.2">
      <c r="A2061" s="183" t="s">
        <v>57</v>
      </c>
      <c r="B2061" s="184" t="s">
        <v>71</v>
      </c>
      <c r="C2061" s="184"/>
      <c r="D2061" s="185" t="str">
        <f t="shared" si="184"/>
        <v>****</v>
      </c>
      <c r="E2061" s="185">
        <f t="shared" si="185"/>
        <v>0</v>
      </c>
      <c r="F2061" s="185"/>
      <c r="G2061" s="185">
        <f t="shared" si="186"/>
        <v>0</v>
      </c>
      <c r="H2061" s="186">
        <f t="shared" si="187"/>
        <v>0</v>
      </c>
      <c r="I2061" s="197">
        <f>SUMIFS('SAGE IMPORT'!Y:Y,'SAGE IMPORT'!A:A,'SLAB-ROWS'!G2061,'SAGE IMPORT'!B:B,'SLAB-ROWS'!H2061,'SAGE IMPORT'!C:C,'SLAB-ROWS'!A2061)</f>
        <v>0</v>
      </c>
      <c r="J2061" s="198">
        <f>SUMIFS('SAGE IMPORT'!K:K,'SAGE IMPORT'!A:A,'SLAB-ROWS'!G2061,'SAGE IMPORT'!B:B,'SLAB-ROWS'!H2061,'SAGE IMPORT'!C:C,'SLAB-ROWS'!A2061)</f>
        <v>0</v>
      </c>
      <c r="K2061" s="199">
        <f>SUMIFS('SAGE IMPORT'!Q:Q,'SAGE IMPORT'!A:A,'SLAB-ROWS'!G2061,'SAGE IMPORT'!B:B,'SLAB-ROWS'!H2061,'SAGE IMPORT'!C:C,'SLAB-ROWS'!A2061)</f>
        <v>0</v>
      </c>
      <c r="L2061" s="199" t="s">
        <v>397</v>
      </c>
      <c r="M2061" s="205">
        <f>SUMIFS('SAGE IMPORT'!E:E,'SAGE IMPORT'!A:A,'SLAB-ROWS'!G2061,'SAGE IMPORT'!B:B,'SLAB-ROWS'!H2061,'SAGE IMPORT'!C:C,'SLAB-ROWS'!A2061)</f>
        <v>0</v>
      </c>
      <c r="N2061" s="199" t="s">
        <v>397</v>
      </c>
    </row>
    <row r="2062" spans="1:14" x14ac:dyDescent="0.2">
      <c r="A2062" s="183" t="s">
        <v>32</v>
      </c>
      <c r="B2062" s="184" t="s">
        <v>62</v>
      </c>
      <c r="C2062" s="184"/>
      <c r="D2062" s="185" t="str">
        <f t="shared" si="184"/>
        <v>****</v>
      </c>
      <c r="E2062" s="185">
        <f t="shared" si="185"/>
        <v>0</v>
      </c>
      <c r="F2062" s="185"/>
      <c r="G2062" s="185">
        <f t="shared" si="186"/>
        <v>0</v>
      </c>
      <c r="H2062" s="186">
        <f t="shared" si="187"/>
        <v>0</v>
      </c>
      <c r="I2062" s="197">
        <f>SUMIFS('SAGE IMPORT'!Y:Y,'SAGE IMPORT'!A:A,'SLAB-ROWS'!G2062,'SAGE IMPORT'!B:B,'SLAB-ROWS'!H2062,'SAGE IMPORT'!C:C,'SLAB-ROWS'!A2062)</f>
        <v>0</v>
      </c>
      <c r="J2062" s="198">
        <f>SUMIFS('SAGE IMPORT'!K:K,'SAGE IMPORT'!A:A,'SLAB-ROWS'!G2062,'SAGE IMPORT'!B:B,'SLAB-ROWS'!H2062,'SAGE IMPORT'!C:C,'SLAB-ROWS'!A2062)</f>
        <v>0</v>
      </c>
      <c r="K2062" s="199">
        <f>SUMIFS('SAGE IMPORT'!Q:Q,'SAGE IMPORT'!A:A,'SLAB-ROWS'!G2062,'SAGE IMPORT'!B:B,'SLAB-ROWS'!H2062,'SAGE IMPORT'!C:C,'SLAB-ROWS'!A2062)</f>
        <v>0</v>
      </c>
      <c r="L2062" s="199" t="s">
        <v>397</v>
      </c>
      <c r="M2062" s="205">
        <f>SUMIFS('SAGE IMPORT'!E:E,'SAGE IMPORT'!A:A,'SLAB-ROWS'!G2062,'SAGE IMPORT'!B:B,'SLAB-ROWS'!H2062,'SAGE IMPORT'!C:C,'SLAB-ROWS'!A2062)</f>
        <v>0</v>
      </c>
      <c r="N2062" s="199" t="s">
        <v>397</v>
      </c>
    </row>
    <row r="2063" spans="1:14" x14ac:dyDescent="0.2">
      <c r="A2063" s="183" t="s">
        <v>33</v>
      </c>
      <c r="B2063" s="184" t="s">
        <v>63</v>
      </c>
      <c r="C2063" s="184"/>
      <c r="D2063" s="185" t="str">
        <f t="shared" si="184"/>
        <v>****</v>
      </c>
      <c r="E2063" s="185">
        <f t="shared" si="185"/>
        <v>0</v>
      </c>
      <c r="F2063" s="185"/>
      <c r="G2063" s="185">
        <f t="shared" si="186"/>
        <v>0</v>
      </c>
      <c r="H2063" s="186">
        <f t="shared" si="187"/>
        <v>0</v>
      </c>
      <c r="I2063" s="197">
        <f>SUMIFS('SAGE IMPORT'!Y:Y,'SAGE IMPORT'!A:A,'SLAB-ROWS'!G2063,'SAGE IMPORT'!B:B,'SLAB-ROWS'!H2063,'SAGE IMPORT'!C:C,'SLAB-ROWS'!A2063)</f>
        <v>0</v>
      </c>
      <c r="J2063" s="198">
        <f>SUMIFS('SAGE IMPORT'!K:K,'SAGE IMPORT'!A:A,'SLAB-ROWS'!G2063,'SAGE IMPORT'!B:B,'SLAB-ROWS'!H2063,'SAGE IMPORT'!C:C,'SLAB-ROWS'!A2063)</f>
        <v>0</v>
      </c>
      <c r="K2063" s="199">
        <f>SUMIFS('SAGE IMPORT'!Q:Q,'SAGE IMPORT'!A:A,'SLAB-ROWS'!G2063,'SAGE IMPORT'!B:B,'SLAB-ROWS'!H2063,'SAGE IMPORT'!C:C,'SLAB-ROWS'!A2063)</f>
        <v>0</v>
      </c>
      <c r="L2063" s="199" t="s">
        <v>397</v>
      </c>
      <c r="M2063" s="205">
        <f>SUMIFS('SAGE IMPORT'!E:E,'SAGE IMPORT'!A:A,'SLAB-ROWS'!G2063,'SAGE IMPORT'!B:B,'SLAB-ROWS'!H2063,'SAGE IMPORT'!C:C,'SLAB-ROWS'!A2063)</f>
        <v>0</v>
      </c>
      <c r="N2063" s="199" t="s">
        <v>397</v>
      </c>
    </row>
    <row r="2064" spans="1:14" x14ac:dyDescent="0.2">
      <c r="A2064" s="183" t="s">
        <v>73</v>
      </c>
      <c r="B2064" s="184" t="s">
        <v>72</v>
      </c>
      <c r="C2064" s="184"/>
      <c r="D2064" s="185" t="str">
        <f t="shared" si="184"/>
        <v>****</v>
      </c>
      <c r="E2064" s="185">
        <f t="shared" si="185"/>
        <v>0</v>
      </c>
      <c r="F2064" s="185"/>
      <c r="G2064" s="185">
        <f t="shared" si="186"/>
        <v>0</v>
      </c>
      <c r="H2064" s="186">
        <f t="shared" si="187"/>
        <v>0</v>
      </c>
      <c r="I2064" s="197">
        <f>SUMIFS('SAGE IMPORT'!Y:Y,'SAGE IMPORT'!A:A,'SLAB-ROWS'!G2064,'SAGE IMPORT'!B:B,'SLAB-ROWS'!H2064,'SAGE IMPORT'!C:C,'SLAB-ROWS'!A2064)</f>
        <v>0</v>
      </c>
      <c r="J2064" s="198">
        <f>SUMIFS('SAGE IMPORT'!K:K,'SAGE IMPORT'!A:A,'SLAB-ROWS'!G2064,'SAGE IMPORT'!B:B,'SLAB-ROWS'!H2064,'SAGE IMPORT'!C:C,'SLAB-ROWS'!A2064)</f>
        <v>0</v>
      </c>
      <c r="K2064" s="199">
        <f>SUMIFS('SAGE IMPORT'!Q:Q,'SAGE IMPORT'!A:A,'SLAB-ROWS'!G2064,'SAGE IMPORT'!B:B,'SLAB-ROWS'!H2064,'SAGE IMPORT'!C:C,'SLAB-ROWS'!A2064)</f>
        <v>0</v>
      </c>
      <c r="L2064" s="199" t="s">
        <v>397</v>
      </c>
      <c r="M2064" s="205">
        <f>SUMIFS('SAGE IMPORT'!E:E,'SAGE IMPORT'!A:A,'SLAB-ROWS'!G2064,'SAGE IMPORT'!B:B,'SLAB-ROWS'!H2064,'SAGE IMPORT'!C:C,'SLAB-ROWS'!A2064)</f>
        <v>0</v>
      </c>
      <c r="N2064" s="199" t="s">
        <v>397</v>
      </c>
    </row>
    <row r="2065" spans="1:14" x14ac:dyDescent="0.2">
      <c r="A2065" s="183" t="s">
        <v>114</v>
      </c>
      <c r="B2065" s="184" t="s">
        <v>115</v>
      </c>
      <c r="C2065" s="184"/>
      <c r="D2065" s="185" t="str">
        <f t="shared" si="184"/>
        <v>****</v>
      </c>
      <c r="E2065" s="185">
        <f t="shared" si="185"/>
        <v>0</v>
      </c>
      <c r="F2065" s="185"/>
      <c r="G2065" s="185">
        <f t="shared" si="186"/>
        <v>0</v>
      </c>
      <c r="H2065" s="186">
        <f t="shared" si="187"/>
        <v>0</v>
      </c>
      <c r="I2065" s="197">
        <f>SUMIFS('SAGE IMPORT'!Y:Y,'SAGE IMPORT'!A:A,'SLAB-ROWS'!G2065,'SAGE IMPORT'!B:B,'SLAB-ROWS'!H2065,'SAGE IMPORT'!C:C,'SLAB-ROWS'!A2065)</f>
        <v>0</v>
      </c>
      <c r="J2065" s="198">
        <f>SUMIFS('SAGE IMPORT'!K:K,'SAGE IMPORT'!A:A,'SLAB-ROWS'!G2065,'SAGE IMPORT'!B:B,'SLAB-ROWS'!H2065,'SAGE IMPORT'!C:C,'SLAB-ROWS'!A2065)</f>
        <v>0</v>
      </c>
      <c r="K2065" s="199">
        <f>SUMIFS('SAGE IMPORT'!Q:Q,'SAGE IMPORT'!A:A,'SLAB-ROWS'!G2065,'SAGE IMPORT'!B:B,'SLAB-ROWS'!H2065,'SAGE IMPORT'!C:C,'SLAB-ROWS'!A2065)</f>
        <v>0</v>
      </c>
      <c r="L2065" s="199" t="s">
        <v>397</v>
      </c>
      <c r="M2065" s="205">
        <f>SUMIFS('SAGE IMPORT'!E:E,'SAGE IMPORT'!A:A,'SLAB-ROWS'!G2065,'SAGE IMPORT'!B:B,'SLAB-ROWS'!H2065,'SAGE IMPORT'!C:C,'SLAB-ROWS'!A2065)</f>
        <v>0</v>
      </c>
      <c r="N2065" s="199" t="s">
        <v>397</v>
      </c>
    </row>
    <row r="2066" spans="1:14" x14ac:dyDescent="0.2">
      <c r="A2066" s="183" t="s">
        <v>37</v>
      </c>
      <c r="B2066" s="184" t="s">
        <v>64</v>
      </c>
      <c r="C2066" s="184"/>
      <c r="D2066" s="185" t="str">
        <f t="shared" si="184"/>
        <v>****</v>
      </c>
      <c r="E2066" s="185">
        <f t="shared" si="185"/>
        <v>0</v>
      </c>
      <c r="F2066" s="185"/>
      <c r="G2066" s="185">
        <f t="shared" si="186"/>
        <v>0</v>
      </c>
      <c r="H2066" s="186">
        <f t="shared" si="187"/>
        <v>0</v>
      </c>
      <c r="I2066" s="197">
        <f>SUMIFS('SAGE IMPORT'!Y:Y,'SAGE IMPORT'!A:A,'SLAB-ROWS'!G2066,'SAGE IMPORT'!B:B,'SLAB-ROWS'!H2066,'SAGE IMPORT'!C:C,'SLAB-ROWS'!A2066)</f>
        <v>0</v>
      </c>
      <c r="J2066" s="198">
        <f>SUMIFS('SAGE IMPORT'!K:K,'SAGE IMPORT'!A:A,'SLAB-ROWS'!G2066,'SAGE IMPORT'!B:B,'SLAB-ROWS'!H2066,'SAGE IMPORT'!C:C,'SLAB-ROWS'!A2066)</f>
        <v>0</v>
      </c>
      <c r="K2066" s="199">
        <f>SUMIFS('SAGE IMPORT'!Q:Q,'SAGE IMPORT'!A:A,'SLAB-ROWS'!G2066,'SAGE IMPORT'!B:B,'SLAB-ROWS'!H2066,'SAGE IMPORT'!C:C,'SLAB-ROWS'!A2066)</f>
        <v>0</v>
      </c>
      <c r="L2066" s="199" t="s">
        <v>393</v>
      </c>
      <c r="M2066" s="205">
        <f>SUMIFS('SAGE IMPORT'!E:E,'SAGE IMPORT'!A:A,'SLAB-ROWS'!G2066,'SAGE IMPORT'!B:B,'SLAB-ROWS'!H2066,'SAGE IMPORT'!C:C,'SLAB-ROWS'!A2066)</f>
        <v>0</v>
      </c>
      <c r="N2066" s="199" t="s">
        <v>393</v>
      </c>
    </row>
    <row r="2067" spans="1:14" x14ac:dyDescent="0.2">
      <c r="A2067" s="183" t="s">
        <v>38</v>
      </c>
      <c r="B2067" s="184" t="s">
        <v>116</v>
      </c>
      <c r="C2067" s="184"/>
      <c r="D2067" s="185" t="str">
        <f t="shared" si="184"/>
        <v>****</v>
      </c>
      <c r="E2067" s="185">
        <f t="shared" si="185"/>
        <v>0</v>
      </c>
      <c r="F2067" s="185"/>
      <c r="G2067" s="185">
        <f t="shared" si="186"/>
        <v>0</v>
      </c>
      <c r="H2067" s="186">
        <f t="shared" si="187"/>
        <v>0</v>
      </c>
      <c r="I2067" s="197">
        <f>SUMIFS('SAGE IMPORT'!Y:Y,'SAGE IMPORT'!A:A,'SLAB-ROWS'!G2067,'SAGE IMPORT'!B:B,'SLAB-ROWS'!H2067,'SAGE IMPORT'!C:C,'SLAB-ROWS'!A2067)</f>
        <v>0</v>
      </c>
      <c r="J2067" s="198">
        <f>SUMIFS('SAGE IMPORT'!K:K,'SAGE IMPORT'!A:A,'SLAB-ROWS'!G2067,'SAGE IMPORT'!B:B,'SLAB-ROWS'!H2067,'SAGE IMPORT'!C:C,'SLAB-ROWS'!A2067)</f>
        <v>0</v>
      </c>
      <c r="K2067" s="199">
        <f>SUMIFS('SAGE IMPORT'!Q:Q,'SAGE IMPORT'!A:A,'SLAB-ROWS'!G2067,'SAGE IMPORT'!B:B,'SLAB-ROWS'!H2067,'SAGE IMPORT'!C:C,'SLAB-ROWS'!A2067)</f>
        <v>0</v>
      </c>
      <c r="L2067" s="199" t="s">
        <v>393</v>
      </c>
      <c r="M2067" s="205">
        <f>SUMIFS('SAGE IMPORT'!E:E,'SAGE IMPORT'!A:A,'SLAB-ROWS'!G2067,'SAGE IMPORT'!B:B,'SLAB-ROWS'!H2067,'SAGE IMPORT'!C:C,'SLAB-ROWS'!A2067)</f>
        <v>0</v>
      </c>
      <c r="N2067" s="199" t="s">
        <v>393</v>
      </c>
    </row>
    <row r="2068" spans="1:14" x14ac:dyDescent="0.2">
      <c r="A2068" s="183" t="s">
        <v>117</v>
      </c>
      <c r="B2068" s="184" t="s">
        <v>118</v>
      </c>
      <c r="C2068" s="184"/>
      <c r="D2068" s="185" t="str">
        <f t="shared" si="184"/>
        <v>****</v>
      </c>
      <c r="E2068" s="185">
        <f t="shared" si="185"/>
        <v>0</v>
      </c>
      <c r="F2068" s="185"/>
      <c r="G2068" s="185">
        <f t="shared" si="186"/>
        <v>0</v>
      </c>
      <c r="H2068" s="186">
        <f t="shared" si="187"/>
        <v>0</v>
      </c>
      <c r="I2068" s="197">
        <f>SUMIFS('SAGE IMPORT'!Y:Y,'SAGE IMPORT'!A:A,'SLAB-ROWS'!G2068,'SAGE IMPORT'!B:B,'SLAB-ROWS'!H2068,'SAGE IMPORT'!C:C,'SLAB-ROWS'!A2068)</f>
        <v>0</v>
      </c>
      <c r="J2068" s="198">
        <f>SUMIFS('SAGE IMPORT'!K:K,'SAGE IMPORT'!A:A,'SLAB-ROWS'!G2068,'SAGE IMPORT'!B:B,'SLAB-ROWS'!H2068,'SAGE IMPORT'!C:C,'SLAB-ROWS'!A2068)</f>
        <v>0</v>
      </c>
      <c r="K2068" s="199">
        <f>SUMIFS('SAGE IMPORT'!Q:Q,'SAGE IMPORT'!A:A,'SLAB-ROWS'!G2068,'SAGE IMPORT'!B:B,'SLAB-ROWS'!H2068,'SAGE IMPORT'!C:C,'SLAB-ROWS'!A2068)</f>
        <v>0</v>
      </c>
      <c r="L2068" s="199" t="s">
        <v>393</v>
      </c>
      <c r="M2068" s="205">
        <f>SUMIFS('SAGE IMPORT'!E:E,'SAGE IMPORT'!A:A,'SLAB-ROWS'!G2068,'SAGE IMPORT'!B:B,'SLAB-ROWS'!H2068,'SAGE IMPORT'!C:C,'SLAB-ROWS'!A2068)</f>
        <v>0</v>
      </c>
      <c r="N2068" s="199" t="s">
        <v>393</v>
      </c>
    </row>
    <row r="2069" spans="1:14" x14ac:dyDescent="0.2">
      <c r="A2069" s="183" t="s">
        <v>119</v>
      </c>
      <c r="B2069" s="184" t="s">
        <v>120</v>
      </c>
      <c r="C2069" s="184"/>
      <c r="D2069" s="185" t="str">
        <f t="shared" si="184"/>
        <v>****</v>
      </c>
      <c r="E2069" s="185">
        <f t="shared" si="185"/>
        <v>0</v>
      </c>
      <c r="F2069" s="185"/>
      <c r="G2069" s="185">
        <f t="shared" si="186"/>
        <v>0</v>
      </c>
      <c r="H2069" s="186">
        <f t="shared" si="187"/>
        <v>0</v>
      </c>
      <c r="I2069" s="197">
        <f>SUMIFS('SAGE IMPORT'!Y:Y,'SAGE IMPORT'!A:A,'SLAB-ROWS'!G2069,'SAGE IMPORT'!B:B,'SLAB-ROWS'!H2069,'SAGE IMPORT'!C:C,'SLAB-ROWS'!A2069)</f>
        <v>0</v>
      </c>
      <c r="J2069" s="198">
        <f>SUMIFS('SAGE IMPORT'!K:K,'SAGE IMPORT'!A:A,'SLAB-ROWS'!G2069,'SAGE IMPORT'!B:B,'SLAB-ROWS'!H2069,'SAGE IMPORT'!C:C,'SLAB-ROWS'!A2069)</f>
        <v>0</v>
      </c>
      <c r="K2069" s="199">
        <f>SUMIFS('SAGE IMPORT'!Q:Q,'SAGE IMPORT'!A:A,'SLAB-ROWS'!G2069,'SAGE IMPORT'!B:B,'SLAB-ROWS'!H2069,'SAGE IMPORT'!C:C,'SLAB-ROWS'!A2069)</f>
        <v>0</v>
      </c>
      <c r="L2069" s="199" t="s">
        <v>393</v>
      </c>
      <c r="M2069" s="205">
        <f>SUMIFS('SAGE IMPORT'!E:E,'SAGE IMPORT'!A:A,'SLAB-ROWS'!G2069,'SAGE IMPORT'!B:B,'SLAB-ROWS'!H2069,'SAGE IMPORT'!C:C,'SLAB-ROWS'!A2069)</f>
        <v>0</v>
      </c>
      <c r="N2069" s="199" t="s">
        <v>393</v>
      </c>
    </row>
    <row r="2070" spans="1:14" x14ac:dyDescent="0.2">
      <c r="A2070" s="183"/>
      <c r="B2070" s="184"/>
      <c r="C2070" s="184"/>
      <c r="D2070" s="185" t="str">
        <f t="shared" si="184"/>
        <v>****</v>
      </c>
      <c r="E2070" s="185">
        <f t="shared" si="185"/>
        <v>0</v>
      </c>
      <c r="F2070" s="185"/>
      <c r="G2070" s="185">
        <f t="shared" si="186"/>
        <v>0</v>
      </c>
      <c r="H2070" s="186">
        <f t="shared" si="187"/>
        <v>0</v>
      </c>
      <c r="I2070" s="197">
        <f>SUMIFS('SAGE IMPORT'!Y:Y,'SAGE IMPORT'!A:A,'SLAB-ROWS'!G2070,'SAGE IMPORT'!B:B,'SLAB-ROWS'!H2070,'SAGE IMPORT'!C:C,'SLAB-ROWS'!A2070)</f>
        <v>0</v>
      </c>
      <c r="J2070" s="198">
        <f>SUMIFS('SAGE IMPORT'!K:K,'SAGE IMPORT'!A:A,'SLAB-ROWS'!G2070,'SAGE IMPORT'!B:B,'SLAB-ROWS'!H2070,'SAGE IMPORT'!C:C,'SLAB-ROWS'!A2070)</f>
        <v>0</v>
      </c>
      <c r="K2070" s="199">
        <f>SUMIFS('SAGE IMPORT'!Q:Q,'SAGE IMPORT'!A:A,'SLAB-ROWS'!G2070,'SAGE IMPORT'!B:B,'SLAB-ROWS'!H2070,'SAGE IMPORT'!C:C,'SLAB-ROWS'!A2070)</f>
        <v>0</v>
      </c>
      <c r="L2070" s="199"/>
      <c r="M2070" s="205">
        <f>SUMIFS('SAGE IMPORT'!E:E,'SAGE IMPORT'!A:A,'SLAB-ROWS'!G2070,'SAGE IMPORT'!B:B,'SLAB-ROWS'!H2070,'SAGE IMPORT'!C:C,'SLAB-ROWS'!A2070)</f>
        <v>0</v>
      </c>
      <c r="N2070" s="199"/>
    </row>
    <row r="2071" spans="1:14" x14ac:dyDescent="0.2">
      <c r="A2071" s="183" t="s">
        <v>124</v>
      </c>
      <c r="B2071" s="184" t="s">
        <v>125</v>
      </c>
      <c r="C2071" s="184"/>
      <c r="D2071" s="185" t="str">
        <f t="shared" si="184"/>
        <v>****</v>
      </c>
      <c r="E2071" s="185">
        <f t="shared" si="185"/>
        <v>0</v>
      </c>
      <c r="F2071" s="185"/>
      <c r="G2071" s="185">
        <f t="shared" si="186"/>
        <v>0</v>
      </c>
      <c r="H2071" s="186">
        <f t="shared" si="187"/>
        <v>0</v>
      </c>
      <c r="I2071" s="197">
        <f>SUMIFS('SAGE IMPORT'!Y:Y,'SAGE IMPORT'!A:A,'SLAB-ROWS'!G2071,'SAGE IMPORT'!B:B,'SLAB-ROWS'!H2071,'SAGE IMPORT'!C:C,'SLAB-ROWS'!A2071)</f>
        <v>0</v>
      </c>
      <c r="J2071" s="198">
        <f>SUMIFS('SAGE IMPORT'!K:K,'SAGE IMPORT'!A:A,'SLAB-ROWS'!G2071,'SAGE IMPORT'!B:B,'SLAB-ROWS'!H2071,'SAGE IMPORT'!C:C,'SLAB-ROWS'!A2071)</f>
        <v>0</v>
      </c>
      <c r="K2071" s="199">
        <f>SUMIFS('SAGE IMPORT'!Q:Q,'SAGE IMPORT'!A:A,'SLAB-ROWS'!G2071,'SAGE IMPORT'!B:B,'SLAB-ROWS'!H2071,'SAGE IMPORT'!C:C,'SLAB-ROWS'!A2071)</f>
        <v>0</v>
      </c>
      <c r="L2071" s="199" t="s">
        <v>354</v>
      </c>
      <c r="M2071" s="205">
        <f>SUMIFS('SAGE IMPORT'!E:E,'SAGE IMPORT'!A:A,'SLAB-ROWS'!G2071,'SAGE IMPORT'!B:B,'SLAB-ROWS'!H2071,'SAGE IMPORT'!C:C,'SLAB-ROWS'!A2071)</f>
        <v>0</v>
      </c>
      <c r="N2071" s="199" t="s">
        <v>354</v>
      </c>
    </row>
    <row r="2072" spans="1:14" x14ac:dyDescent="0.2">
      <c r="A2072" s="183" t="s">
        <v>121</v>
      </c>
      <c r="B2072" s="184" t="s">
        <v>126</v>
      </c>
      <c r="C2072" s="184"/>
      <c r="D2072" s="185" t="str">
        <f t="shared" si="184"/>
        <v>****</v>
      </c>
      <c r="E2072" s="185">
        <f t="shared" si="185"/>
        <v>0</v>
      </c>
      <c r="F2072" s="185"/>
      <c r="G2072" s="185">
        <f t="shared" si="186"/>
        <v>0</v>
      </c>
      <c r="H2072" s="186">
        <f t="shared" si="187"/>
        <v>0</v>
      </c>
      <c r="I2072" s="197">
        <f>SUMIFS('SAGE IMPORT'!Y:Y,'SAGE IMPORT'!A:A,'SLAB-ROWS'!G2072,'SAGE IMPORT'!B:B,'SLAB-ROWS'!H2072,'SAGE IMPORT'!C:C,'SLAB-ROWS'!A2072)</f>
        <v>0</v>
      </c>
      <c r="J2072" s="198">
        <f>SUMIFS('SAGE IMPORT'!K:K,'SAGE IMPORT'!A:A,'SLAB-ROWS'!G2072,'SAGE IMPORT'!B:B,'SLAB-ROWS'!H2072,'SAGE IMPORT'!C:C,'SLAB-ROWS'!A2072)</f>
        <v>0</v>
      </c>
      <c r="K2072" s="199">
        <f>SUMIFS('SAGE IMPORT'!Q:Q,'SAGE IMPORT'!A:A,'SLAB-ROWS'!G2072,'SAGE IMPORT'!B:B,'SLAB-ROWS'!H2072,'SAGE IMPORT'!C:C,'SLAB-ROWS'!A2072)</f>
        <v>0</v>
      </c>
      <c r="L2072" s="199" t="s">
        <v>396</v>
      </c>
      <c r="M2072" s="205">
        <f>SUMIFS('SAGE IMPORT'!E:E,'SAGE IMPORT'!A:A,'SLAB-ROWS'!G2072,'SAGE IMPORT'!B:B,'SLAB-ROWS'!H2072,'SAGE IMPORT'!C:C,'SLAB-ROWS'!A2072)</f>
        <v>0</v>
      </c>
      <c r="N2072" s="199" t="s">
        <v>396</v>
      </c>
    </row>
    <row r="2073" spans="1:14" x14ac:dyDescent="0.2">
      <c r="A2073" s="183" t="s">
        <v>122</v>
      </c>
      <c r="B2073" s="184" t="s">
        <v>127</v>
      </c>
      <c r="C2073" s="184"/>
      <c r="D2073" s="185" t="str">
        <f t="shared" si="184"/>
        <v>****</v>
      </c>
      <c r="E2073" s="185">
        <f t="shared" si="185"/>
        <v>0</v>
      </c>
      <c r="F2073" s="185"/>
      <c r="G2073" s="185">
        <f t="shared" si="186"/>
        <v>0</v>
      </c>
      <c r="H2073" s="186">
        <f t="shared" si="187"/>
        <v>0</v>
      </c>
      <c r="I2073" s="197">
        <f>SUMIFS('SAGE IMPORT'!Y:Y,'SAGE IMPORT'!A:A,'SLAB-ROWS'!G2073,'SAGE IMPORT'!B:B,'SLAB-ROWS'!H2073,'SAGE IMPORT'!C:C,'SLAB-ROWS'!A2073)</f>
        <v>0</v>
      </c>
      <c r="J2073" s="198">
        <f>SUMIFS('SAGE IMPORT'!K:K,'SAGE IMPORT'!A:A,'SLAB-ROWS'!G2073,'SAGE IMPORT'!B:B,'SLAB-ROWS'!H2073,'SAGE IMPORT'!C:C,'SLAB-ROWS'!A2073)</f>
        <v>0</v>
      </c>
      <c r="K2073" s="199">
        <f>SUMIFS('SAGE IMPORT'!Q:Q,'SAGE IMPORT'!A:A,'SLAB-ROWS'!G2073,'SAGE IMPORT'!B:B,'SLAB-ROWS'!H2073,'SAGE IMPORT'!C:C,'SLAB-ROWS'!A2073)</f>
        <v>0</v>
      </c>
      <c r="L2073" s="199" t="s">
        <v>396</v>
      </c>
      <c r="M2073" s="205">
        <f>SUMIFS('SAGE IMPORT'!E:E,'SAGE IMPORT'!A:A,'SLAB-ROWS'!G2073,'SAGE IMPORT'!B:B,'SLAB-ROWS'!H2073,'SAGE IMPORT'!C:C,'SLAB-ROWS'!A2073)</f>
        <v>0</v>
      </c>
      <c r="N2073" s="199" t="s">
        <v>396</v>
      </c>
    </row>
    <row r="2074" spans="1:14" x14ac:dyDescent="0.2">
      <c r="A2074" s="183" t="s">
        <v>123</v>
      </c>
      <c r="B2074" s="184" t="s">
        <v>128</v>
      </c>
      <c r="C2074" s="184"/>
      <c r="D2074" s="185" t="str">
        <f t="shared" si="184"/>
        <v>****</v>
      </c>
      <c r="E2074" s="185">
        <f t="shared" si="185"/>
        <v>0</v>
      </c>
      <c r="F2074" s="185"/>
      <c r="G2074" s="185">
        <f t="shared" si="186"/>
        <v>0</v>
      </c>
      <c r="H2074" s="186">
        <f t="shared" si="187"/>
        <v>0</v>
      </c>
      <c r="I2074" s="197">
        <f>SUMIFS('SAGE IMPORT'!Y:Y,'SAGE IMPORT'!A:A,'SLAB-ROWS'!G2074,'SAGE IMPORT'!B:B,'SLAB-ROWS'!H2074,'SAGE IMPORT'!C:C,'SLAB-ROWS'!A2074)</f>
        <v>0</v>
      </c>
      <c r="J2074" s="198">
        <f>SUMIFS('SAGE IMPORT'!K:K,'SAGE IMPORT'!A:A,'SLAB-ROWS'!G2074,'SAGE IMPORT'!B:B,'SLAB-ROWS'!H2074,'SAGE IMPORT'!C:C,'SLAB-ROWS'!A2074)</f>
        <v>0</v>
      </c>
      <c r="K2074" s="199">
        <f>SUMIFS('SAGE IMPORT'!Q:Q,'SAGE IMPORT'!A:A,'SLAB-ROWS'!G2074,'SAGE IMPORT'!B:B,'SLAB-ROWS'!H2074,'SAGE IMPORT'!C:C,'SLAB-ROWS'!A2074)</f>
        <v>0</v>
      </c>
      <c r="L2074" s="199" t="s">
        <v>396</v>
      </c>
      <c r="M2074" s="205">
        <f>SUMIFS('SAGE IMPORT'!E:E,'SAGE IMPORT'!A:A,'SLAB-ROWS'!G2074,'SAGE IMPORT'!B:B,'SLAB-ROWS'!H2074,'SAGE IMPORT'!C:C,'SLAB-ROWS'!A2074)</f>
        <v>0</v>
      </c>
      <c r="N2074" s="199" t="s">
        <v>396</v>
      </c>
    </row>
    <row r="2075" spans="1:14" x14ac:dyDescent="0.2">
      <c r="A2075" s="183" t="s">
        <v>76</v>
      </c>
      <c r="B2075" s="184" t="s">
        <v>129</v>
      </c>
      <c r="C2075" s="184"/>
      <c r="D2075" s="185" t="str">
        <f t="shared" si="184"/>
        <v>****</v>
      </c>
      <c r="E2075" s="185">
        <f t="shared" si="185"/>
        <v>0</v>
      </c>
      <c r="F2075" s="185"/>
      <c r="G2075" s="185">
        <f t="shared" si="186"/>
        <v>0</v>
      </c>
      <c r="H2075" s="186">
        <f t="shared" si="187"/>
        <v>0</v>
      </c>
      <c r="I2075" s="197">
        <f>SUMIFS('SAGE IMPORT'!Y:Y,'SAGE IMPORT'!A:A,'SLAB-ROWS'!G2075,'SAGE IMPORT'!B:B,'SLAB-ROWS'!H2075,'SAGE IMPORT'!C:C,'SLAB-ROWS'!A2075)</f>
        <v>0</v>
      </c>
      <c r="J2075" s="198">
        <f>SUMIFS('SAGE IMPORT'!K:K,'SAGE IMPORT'!A:A,'SLAB-ROWS'!G2075,'SAGE IMPORT'!B:B,'SLAB-ROWS'!H2075,'SAGE IMPORT'!C:C,'SLAB-ROWS'!A2075)</f>
        <v>0</v>
      </c>
      <c r="K2075" s="199">
        <f>SUMIFS('SAGE IMPORT'!Q:Q,'SAGE IMPORT'!A:A,'SLAB-ROWS'!G2075,'SAGE IMPORT'!B:B,'SLAB-ROWS'!H2075,'SAGE IMPORT'!C:C,'SLAB-ROWS'!A2075)</f>
        <v>0</v>
      </c>
      <c r="L2075" s="199" t="s">
        <v>395</v>
      </c>
      <c r="M2075" s="205">
        <f>SUMIFS('SAGE IMPORT'!E:E,'SAGE IMPORT'!A:A,'SLAB-ROWS'!G2075,'SAGE IMPORT'!B:B,'SLAB-ROWS'!H2075,'SAGE IMPORT'!C:C,'SLAB-ROWS'!A2075)</f>
        <v>0</v>
      </c>
      <c r="N2075" s="199" t="s">
        <v>395</v>
      </c>
    </row>
    <row r="2076" spans="1:14" x14ac:dyDescent="0.2">
      <c r="A2076" s="183"/>
      <c r="B2076" s="451" t="s">
        <v>621</v>
      </c>
      <c r="C2076" s="452"/>
      <c r="D2076" s="453"/>
      <c r="E2076" s="453"/>
      <c r="F2076" s="453"/>
      <c r="G2076" s="453">
        <f t="shared" si="186"/>
        <v>0</v>
      </c>
      <c r="H2076" s="454">
        <f t="shared" si="187"/>
        <v>0</v>
      </c>
      <c r="I2076" s="455"/>
      <c r="J2076" s="456"/>
      <c r="K2076" s="457">
        <f>SUMIFS('SAGE IMPORT'!Q:Q,'SAGE IMPORT'!A:A,'SLAB-ROWS'!G2076,'SAGE IMPORT'!B:B,'SLAB-ROWS'!H2076,'SAGE IMPORT'!D:D,'SLAB-ROWS'!B2076)</f>
        <v>0</v>
      </c>
      <c r="L2076" s="457" t="s">
        <v>395</v>
      </c>
      <c r="M2076" s="458"/>
      <c r="N2076" s="457"/>
    </row>
    <row r="2077" spans="1:14" x14ac:dyDescent="0.2">
      <c r="A2077" s="183" t="s">
        <v>130</v>
      </c>
      <c r="B2077" s="184" t="s">
        <v>131</v>
      </c>
      <c r="C2077" s="184"/>
      <c r="D2077" s="185" t="str">
        <f>D2075</f>
        <v>****</v>
      </c>
      <c r="E2077" s="185">
        <f>E2075</f>
        <v>0</v>
      </c>
      <c r="F2077" s="185"/>
      <c r="G2077" s="185">
        <f>G2075</f>
        <v>0</v>
      </c>
      <c r="H2077" s="186">
        <f>H2075</f>
        <v>0</v>
      </c>
      <c r="I2077" s="197">
        <f>SUMIFS('SAGE IMPORT'!Y:Y,'SAGE IMPORT'!A:A,'SLAB-ROWS'!G2077,'SAGE IMPORT'!B:B,'SLAB-ROWS'!H2077,'SAGE IMPORT'!C:C,'SLAB-ROWS'!A2077)</f>
        <v>0</v>
      </c>
      <c r="J2077" s="198">
        <f>SUMIFS('SAGE IMPORT'!K:K,'SAGE IMPORT'!A:A,'SLAB-ROWS'!G2077,'SAGE IMPORT'!B:B,'SLAB-ROWS'!H2077,'SAGE IMPORT'!C:C,'SLAB-ROWS'!A2077)</f>
        <v>0</v>
      </c>
      <c r="K2077" s="199">
        <f>SUMIFS('SAGE IMPORT'!Q:Q,'SAGE IMPORT'!A:A,'SLAB-ROWS'!G2077,'SAGE IMPORT'!B:B,'SLAB-ROWS'!H2077,'SAGE IMPORT'!C:C,'SLAB-ROWS'!A2077)</f>
        <v>0</v>
      </c>
      <c r="L2077" s="199" t="s">
        <v>395</v>
      </c>
      <c r="M2077" s="205">
        <f>SUMIFS('SAGE IMPORT'!E:E,'SAGE IMPORT'!A:A,'SLAB-ROWS'!G2077,'SAGE IMPORT'!B:B,'SLAB-ROWS'!H2077,'SAGE IMPORT'!C:C,'SLAB-ROWS'!A2077)</f>
        <v>0</v>
      </c>
      <c r="N2077" s="199" t="s">
        <v>395</v>
      </c>
    </row>
    <row r="2078" spans="1:14" x14ac:dyDescent="0.2">
      <c r="A2078" s="183"/>
      <c r="B2078" s="184"/>
      <c r="C2078" s="184"/>
      <c r="D2078" s="185" t="str">
        <f t="shared" si="184"/>
        <v>****</v>
      </c>
      <c r="E2078" s="185">
        <f t="shared" si="185"/>
        <v>0</v>
      </c>
      <c r="F2078" s="185"/>
      <c r="G2078" s="185">
        <f t="shared" si="186"/>
        <v>0</v>
      </c>
      <c r="H2078" s="186">
        <f t="shared" si="187"/>
        <v>0</v>
      </c>
      <c r="I2078" s="197">
        <f>SUMIFS('SAGE IMPORT'!Y:Y,'SAGE IMPORT'!A:A,'SLAB-ROWS'!G2078,'SAGE IMPORT'!B:B,'SLAB-ROWS'!H2078,'SAGE IMPORT'!C:C,'SLAB-ROWS'!A2078)</f>
        <v>0</v>
      </c>
      <c r="J2078" s="198">
        <f>SUMIFS('SAGE IMPORT'!K:K,'SAGE IMPORT'!A:A,'SLAB-ROWS'!G2078,'SAGE IMPORT'!B:B,'SLAB-ROWS'!H2078,'SAGE IMPORT'!C:C,'SLAB-ROWS'!A2078)</f>
        <v>0</v>
      </c>
      <c r="K2078" s="199">
        <f>SUMIFS('SAGE IMPORT'!Q:Q,'SAGE IMPORT'!A:A,'SLAB-ROWS'!G2078,'SAGE IMPORT'!B:B,'SLAB-ROWS'!H2078,'SAGE IMPORT'!C:C,'SLAB-ROWS'!A2078)</f>
        <v>0</v>
      </c>
      <c r="L2078" s="199"/>
      <c r="M2078" s="205">
        <f>SUMIFS('SAGE IMPORT'!E:E,'SAGE IMPORT'!A:A,'SLAB-ROWS'!G2078,'SAGE IMPORT'!B:B,'SLAB-ROWS'!H2078,'SAGE IMPORT'!C:C,'SLAB-ROWS'!A2078)</f>
        <v>0</v>
      </c>
      <c r="N2078" s="199"/>
    </row>
    <row r="2079" spans="1:14" x14ac:dyDescent="0.2">
      <c r="A2079" s="183" t="s">
        <v>39</v>
      </c>
      <c r="B2079" s="184" t="s">
        <v>40</v>
      </c>
      <c r="C2079" s="184"/>
      <c r="D2079" s="185" t="str">
        <f t="shared" si="184"/>
        <v>****</v>
      </c>
      <c r="E2079" s="185">
        <f t="shared" si="185"/>
        <v>0</v>
      </c>
      <c r="F2079" s="185"/>
      <c r="G2079" s="185">
        <f t="shared" si="186"/>
        <v>0</v>
      </c>
      <c r="H2079" s="186">
        <f t="shared" si="187"/>
        <v>0</v>
      </c>
      <c r="I2079" s="197">
        <f>SUMIFS('SAGE IMPORT'!Y:Y,'SAGE IMPORT'!A:A,'SLAB-ROWS'!G2079,'SAGE IMPORT'!B:B,'SLAB-ROWS'!H2079,'SAGE IMPORT'!C:C,'SLAB-ROWS'!A2079)</f>
        <v>0</v>
      </c>
      <c r="J2079" s="198">
        <f>SUMIFS('SAGE IMPORT'!K:K,'SAGE IMPORT'!A:A,'SLAB-ROWS'!G2079,'SAGE IMPORT'!B:B,'SLAB-ROWS'!H2079,'SAGE IMPORT'!C:C,'SLAB-ROWS'!A2079)</f>
        <v>0</v>
      </c>
      <c r="K2079" s="199">
        <f>SUMIFS('SAGE IMPORT'!Q:Q,'SAGE IMPORT'!A:A,'SLAB-ROWS'!G2079,'SAGE IMPORT'!B:B,'SLAB-ROWS'!H2079,'SAGE IMPORT'!C:C,'SLAB-ROWS'!A2079)</f>
        <v>0</v>
      </c>
      <c r="L2079" s="199" t="s">
        <v>391</v>
      </c>
      <c r="M2079" s="205">
        <f>SUMIFS('SAGE IMPORT'!E:E,'SAGE IMPORT'!A:A,'SLAB-ROWS'!G2079,'SAGE IMPORT'!B:B,'SLAB-ROWS'!H2079,'SAGE IMPORT'!C:C,'SLAB-ROWS'!A2079)</f>
        <v>0</v>
      </c>
      <c r="N2079" s="199" t="s">
        <v>391</v>
      </c>
    </row>
    <row r="2080" spans="1:14" x14ac:dyDescent="0.2">
      <c r="A2080" s="183" t="s">
        <v>132</v>
      </c>
      <c r="B2080" s="184" t="s">
        <v>135</v>
      </c>
      <c r="C2080" s="184"/>
      <c r="D2080" s="185" t="str">
        <f t="shared" si="184"/>
        <v>****</v>
      </c>
      <c r="E2080" s="185">
        <f t="shared" si="185"/>
        <v>0</v>
      </c>
      <c r="F2080" s="185"/>
      <c r="G2080" s="185">
        <f t="shared" si="186"/>
        <v>0</v>
      </c>
      <c r="H2080" s="186">
        <f t="shared" si="187"/>
        <v>0</v>
      </c>
      <c r="I2080" s="197">
        <f>SUMIFS('SAGE IMPORT'!Y:Y,'SAGE IMPORT'!A:A,'SLAB-ROWS'!G2080,'SAGE IMPORT'!B:B,'SLAB-ROWS'!H2080,'SAGE IMPORT'!C:C,'SLAB-ROWS'!A2080)</f>
        <v>0</v>
      </c>
      <c r="J2080" s="198">
        <f>SUMIFS('SAGE IMPORT'!K:K,'SAGE IMPORT'!A:A,'SLAB-ROWS'!G2080,'SAGE IMPORT'!B:B,'SLAB-ROWS'!H2080,'SAGE IMPORT'!C:C,'SLAB-ROWS'!A2080)</f>
        <v>0</v>
      </c>
      <c r="K2080" s="199">
        <f>SUMIFS('SAGE IMPORT'!Q:Q,'SAGE IMPORT'!A:A,'SLAB-ROWS'!G2080,'SAGE IMPORT'!B:B,'SLAB-ROWS'!H2080,'SAGE IMPORT'!C:C,'SLAB-ROWS'!A2080)</f>
        <v>0</v>
      </c>
      <c r="L2080" s="199" t="s">
        <v>391</v>
      </c>
      <c r="M2080" s="205">
        <f>SUMIFS('SAGE IMPORT'!E:E,'SAGE IMPORT'!A:A,'SLAB-ROWS'!G2080,'SAGE IMPORT'!B:B,'SLAB-ROWS'!H2080,'SAGE IMPORT'!C:C,'SLAB-ROWS'!A2080)</f>
        <v>0</v>
      </c>
      <c r="N2080" s="199" t="s">
        <v>391</v>
      </c>
    </row>
    <row r="2081" spans="1:14" x14ac:dyDescent="0.2">
      <c r="A2081" s="183" t="s">
        <v>133</v>
      </c>
      <c r="B2081" s="184" t="s">
        <v>136</v>
      </c>
      <c r="C2081" s="184"/>
      <c r="D2081" s="185" t="str">
        <f t="shared" si="184"/>
        <v>****</v>
      </c>
      <c r="E2081" s="185">
        <f t="shared" si="185"/>
        <v>0</v>
      </c>
      <c r="F2081" s="185"/>
      <c r="G2081" s="185">
        <f t="shared" si="186"/>
        <v>0</v>
      </c>
      <c r="H2081" s="186">
        <f t="shared" si="187"/>
        <v>0</v>
      </c>
      <c r="I2081" s="197">
        <f>SUMIFS('SAGE IMPORT'!Y:Y,'SAGE IMPORT'!A:A,'SLAB-ROWS'!G2081,'SAGE IMPORT'!B:B,'SLAB-ROWS'!H2081,'SAGE IMPORT'!C:C,'SLAB-ROWS'!A2081)</f>
        <v>0</v>
      </c>
      <c r="J2081" s="198">
        <f>SUMIFS('SAGE IMPORT'!K:K,'SAGE IMPORT'!A:A,'SLAB-ROWS'!G2081,'SAGE IMPORT'!B:B,'SLAB-ROWS'!H2081,'SAGE IMPORT'!C:C,'SLAB-ROWS'!A2081)</f>
        <v>0</v>
      </c>
      <c r="K2081" s="199">
        <f>SUMIFS('SAGE IMPORT'!Q:Q,'SAGE IMPORT'!A:A,'SLAB-ROWS'!G2081,'SAGE IMPORT'!B:B,'SLAB-ROWS'!H2081,'SAGE IMPORT'!C:C,'SLAB-ROWS'!A2081)</f>
        <v>0</v>
      </c>
      <c r="L2081" s="199" t="s">
        <v>391</v>
      </c>
      <c r="M2081" s="205">
        <f>SUMIFS('SAGE IMPORT'!E:E,'SAGE IMPORT'!A:A,'SLAB-ROWS'!G2081,'SAGE IMPORT'!B:B,'SLAB-ROWS'!H2081,'SAGE IMPORT'!C:C,'SLAB-ROWS'!A2081)</f>
        <v>0</v>
      </c>
      <c r="N2081" s="199" t="s">
        <v>391</v>
      </c>
    </row>
    <row r="2082" spans="1:14" x14ac:dyDescent="0.2">
      <c r="A2082" s="183" t="s">
        <v>134</v>
      </c>
      <c r="B2082" s="184" t="s">
        <v>137</v>
      </c>
      <c r="C2082" s="184"/>
      <c r="D2082" s="185" t="str">
        <f t="shared" si="184"/>
        <v>****</v>
      </c>
      <c r="E2082" s="185">
        <f t="shared" si="185"/>
        <v>0</v>
      </c>
      <c r="F2082" s="185"/>
      <c r="G2082" s="185">
        <f t="shared" si="186"/>
        <v>0</v>
      </c>
      <c r="H2082" s="186">
        <f t="shared" si="187"/>
        <v>0</v>
      </c>
      <c r="I2082" s="197">
        <f>SUMIFS('SAGE IMPORT'!Y:Y,'SAGE IMPORT'!A:A,'SLAB-ROWS'!G2082,'SAGE IMPORT'!B:B,'SLAB-ROWS'!H2082,'SAGE IMPORT'!C:C,'SLAB-ROWS'!A2082)</f>
        <v>0</v>
      </c>
      <c r="J2082" s="198">
        <f>SUMIFS('SAGE IMPORT'!K:K,'SAGE IMPORT'!A:A,'SLAB-ROWS'!G2082,'SAGE IMPORT'!B:B,'SLAB-ROWS'!H2082,'SAGE IMPORT'!C:C,'SLAB-ROWS'!A2082)</f>
        <v>0</v>
      </c>
      <c r="K2082" s="199">
        <f>SUMIFS('SAGE IMPORT'!Q:Q,'SAGE IMPORT'!A:A,'SLAB-ROWS'!G2082,'SAGE IMPORT'!B:B,'SLAB-ROWS'!H2082,'SAGE IMPORT'!C:C,'SLAB-ROWS'!A2082)</f>
        <v>0</v>
      </c>
      <c r="L2082" s="199" t="s">
        <v>398</v>
      </c>
      <c r="M2082" s="205">
        <f>SUMIFS('SAGE IMPORT'!E:E,'SAGE IMPORT'!A:A,'SLAB-ROWS'!G2082,'SAGE IMPORT'!B:B,'SLAB-ROWS'!H2082,'SAGE IMPORT'!C:C,'SLAB-ROWS'!A2082)</f>
        <v>0</v>
      </c>
      <c r="N2082" s="199" t="s">
        <v>398</v>
      </c>
    </row>
    <row r="2083" spans="1:14" x14ac:dyDescent="0.2">
      <c r="A2083" s="183" t="s">
        <v>497</v>
      </c>
      <c r="B2083" s="184" t="s">
        <v>505</v>
      </c>
      <c r="C2083" s="184"/>
      <c r="D2083" s="185" t="str">
        <f t="shared" si="184"/>
        <v>****</v>
      </c>
      <c r="E2083" s="185">
        <f t="shared" si="185"/>
        <v>0</v>
      </c>
      <c r="F2083" s="185"/>
      <c r="G2083" s="185">
        <f t="shared" si="186"/>
        <v>0</v>
      </c>
      <c r="H2083" s="186">
        <f t="shared" si="187"/>
        <v>0</v>
      </c>
      <c r="I2083" s="197">
        <f>SUMIFS('SAGE IMPORT'!Y:Y,'SAGE IMPORT'!A:A,'SLAB-ROWS'!G2083,'SAGE IMPORT'!B:B,'SLAB-ROWS'!H2083,'SAGE IMPORT'!C:C,'SLAB-ROWS'!A2083)</f>
        <v>0</v>
      </c>
      <c r="J2083" s="198">
        <f>SUMIFS('SAGE IMPORT'!K:K,'SAGE IMPORT'!A:A,'SLAB-ROWS'!G2083,'SAGE IMPORT'!B:B,'SLAB-ROWS'!H2083,'SAGE IMPORT'!C:C,'SLAB-ROWS'!A2083)</f>
        <v>0</v>
      </c>
      <c r="K2083" s="199">
        <f>SUMIFS('SAGE IMPORT'!Q:Q,'SAGE IMPORT'!A:A,'SLAB-ROWS'!G2083,'SAGE IMPORT'!B:B,'SLAB-ROWS'!H2083,'SAGE IMPORT'!C:C,'SLAB-ROWS'!A2083)</f>
        <v>0</v>
      </c>
      <c r="L2083" s="199" t="s">
        <v>397</v>
      </c>
      <c r="M2083" s="205">
        <f>SUMIFS('SAGE IMPORT'!E:E,'SAGE IMPORT'!A:A,'SLAB-ROWS'!G2083,'SAGE IMPORT'!B:B,'SLAB-ROWS'!H2083,'SAGE IMPORT'!C:C,'SLAB-ROWS'!A2083)</f>
        <v>0</v>
      </c>
      <c r="N2083" s="199" t="s">
        <v>391</v>
      </c>
    </row>
    <row r="2084" spans="1:14" x14ac:dyDescent="0.2">
      <c r="A2084" s="183" t="s">
        <v>501</v>
      </c>
      <c r="B2084" s="184" t="s">
        <v>506</v>
      </c>
      <c r="C2084" s="184"/>
      <c r="D2084" s="185" t="str">
        <f t="shared" si="184"/>
        <v>****</v>
      </c>
      <c r="E2084" s="185">
        <f t="shared" si="185"/>
        <v>0</v>
      </c>
      <c r="F2084" s="185"/>
      <c r="G2084" s="185">
        <f t="shared" si="186"/>
        <v>0</v>
      </c>
      <c r="H2084" s="186">
        <f t="shared" si="187"/>
        <v>0</v>
      </c>
      <c r="I2084" s="197">
        <f>SUMIFS('SAGE IMPORT'!Y:Y,'SAGE IMPORT'!A:A,'SLAB-ROWS'!G2084,'SAGE IMPORT'!B:B,'SLAB-ROWS'!H2084,'SAGE IMPORT'!C:C,'SLAB-ROWS'!A2084)</f>
        <v>0</v>
      </c>
      <c r="J2084" s="198">
        <f>SUMIFS('SAGE IMPORT'!K:K,'SAGE IMPORT'!A:A,'SLAB-ROWS'!G2084,'SAGE IMPORT'!B:B,'SLAB-ROWS'!H2084,'SAGE IMPORT'!C:C,'SLAB-ROWS'!A2084)</f>
        <v>0</v>
      </c>
      <c r="K2084" s="199">
        <f>SUMIFS('SAGE IMPORT'!Q:Q,'SAGE IMPORT'!A:A,'SLAB-ROWS'!G2084,'SAGE IMPORT'!B:B,'SLAB-ROWS'!H2084,'SAGE IMPORT'!C:C,'SLAB-ROWS'!A2084)</f>
        <v>0</v>
      </c>
      <c r="L2084" s="199" t="s">
        <v>397</v>
      </c>
      <c r="M2084" s="205">
        <f>SUMIFS('SAGE IMPORT'!E:E,'SAGE IMPORT'!A:A,'SLAB-ROWS'!G2084,'SAGE IMPORT'!B:B,'SLAB-ROWS'!H2084,'SAGE IMPORT'!C:C,'SLAB-ROWS'!A2084)</f>
        <v>0</v>
      </c>
      <c r="N2084" s="199" t="s">
        <v>391</v>
      </c>
    </row>
    <row r="2085" spans="1:14" x14ac:dyDescent="0.2">
      <c r="A2085" s="183" t="s">
        <v>502</v>
      </c>
      <c r="B2085" s="184" t="s">
        <v>507</v>
      </c>
      <c r="C2085" s="184"/>
      <c r="D2085" s="185" t="str">
        <f t="shared" si="184"/>
        <v>****</v>
      </c>
      <c r="E2085" s="185">
        <f t="shared" si="185"/>
        <v>0</v>
      </c>
      <c r="F2085" s="185"/>
      <c r="G2085" s="185">
        <f t="shared" si="186"/>
        <v>0</v>
      </c>
      <c r="H2085" s="186">
        <f t="shared" si="187"/>
        <v>0</v>
      </c>
      <c r="I2085" s="197">
        <f>SUMIFS('SAGE IMPORT'!Y:Y,'SAGE IMPORT'!A:A,'SLAB-ROWS'!G2085,'SAGE IMPORT'!B:B,'SLAB-ROWS'!H2085,'SAGE IMPORT'!C:C,'SLAB-ROWS'!A2085)</f>
        <v>0</v>
      </c>
      <c r="J2085" s="198">
        <f>SUMIFS('SAGE IMPORT'!K:K,'SAGE IMPORT'!A:A,'SLAB-ROWS'!G2085,'SAGE IMPORT'!B:B,'SLAB-ROWS'!H2085,'SAGE IMPORT'!C:C,'SLAB-ROWS'!A2085)</f>
        <v>0</v>
      </c>
      <c r="K2085" s="199">
        <f>SUMIFS('SAGE IMPORT'!Q:Q,'SAGE IMPORT'!A:A,'SLAB-ROWS'!G2085,'SAGE IMPORT'!B:B,'SLAB-ROWS'!H2085,'SAGE IMPORT'!C:C,'SLAB-ROWS'!A2085)</f>
        <v>0</v>
      </c>
      <c r="L2085" s="199" t="s">
        <v>397</v>
      </c>
      <c r="M2085" s="205">
        <f>SUMIFS('SAGE IMPORT'!E:E,'SAGE IMPORT'!A:A,'SLAB-ROWS'!G2085,'SAGE IMPORT'!B:B,'SLAB-ROWS'!H2085,'SAGE IMPORT'!C:C,'SLAB-ROWS'!A2085)</f>
        <v>0</v>
      </c>
      <c r="N2085" s="199" t="s">
        <v>391</v>
      </c>
    </row>
    <row r="2086" spans="1:14" x14ac:dyDescent="0.2">
      <c r="A2086" s="183" t="s">
        <v>503</v>
      </c>
      <c r="B2086" s="184" t="s">
        <v>508</v>
      </c>
      <c r="C2086" s="184"/>
      <c r="D2086" s="185" t="str">
        <f t="shared" si="184"/>
        <v>****</v>
      </c>
      <c r="E2086" s="185">
        <f t="shared" si="185"/>
        <v>0</v>
      </c>
      <c r="F2086" s="185"/>
      <c r="G2086" s="185">
        <f t="shared" si="186"/>
        <v>0</v>
      </c>
      <c r="H2086" s="186">
        <f t="shared" si="187"/>
        <v>0</v>
      </c>
      <c r="I2086" s="197">
        <f>SUMIFS('SAGE IMPORT'!Y:Y,'SAGE IMPORT'!A:A,'SLAB-ROWS'!G2086,'SAGE IMPORT'!B:B,'SLAB-ROWS'!H2086,'SAGE IMPORT'!C:C,'SLAB-ROWS'!A2086)</f>
        <v>0</v>
      </c>
      <c r="J2086" s="198">
        <f>SUMIFS('SAGE IMPORT'!K:K,'SAGE IMPORT'!A:A,'SLAB-ROWS'!G2086,'SAGE IMPORT'!B:B,'SLAB-ROWS'!H2086,'SAGE IMPORT'!C:C,'SLAB-ROWS'!A2086)</f>
        <v>0</v>
      </c>
      <c r="K2086" s="199">
        <f>SUMIFS('SAGE IMPORT'!Q:Q,'SAGE IMPORT'!A:A,'SLAB-ROWS'!G2086,'SAGE IMPORT'!B:B,'SLAB-ROWS'!H2086,'SAGE IMPORT'!C:C,'SLAB-ROWS'!A2086)</f>
        <v>0</v>
      </c>
      <c r="L2086" s="199" t="s">
        <v>397</v>
      </c>
      <c r="M2086" s="205">
        <f>SUMIFS('SAGE IMPORT'!E:E,'SAGE IMPORT'!A:A,'SLAB-ROWS'!G2086,'SAGE IMPORT'!B:B,'SLAB-ROWS'!H2086,'SAGE IMPORT'!C:C,'SLAB-ROWS'!A2086)</f>
        <v>0</v>
      </c>
      <c r="N2086" s="199" t="s">
        <v>391</v>
      </c>
    </row>
    <row r="2087" spans="1:14" x14ac:dyDescent="0.2">
      <c r="A2087" s="183" t="s">
        <v>504</v>
      </c>
      <c r="B2087" s="184" t="s">
        <v>509</v>
      </c>
      <c r="C2087" s="184"/>
      <c r="D2087" s="185" t="str">
        <f t="shared" si="184"/>
        <v>****</v>
      </c>
      <c r="E2087" s="185">
        <f t="shared" si="185"/>
        <v>0</v>
      </c>
      <c r="F2087" s="185"/>
      <c r="G2087" s="185">
        <f t="shared" si="186"/>
        <v>0</v>
      </c>
      <c r="H2087" s="186">
        <f t="shared" si="187"/>
        <v>0</v>
      </c>
      <c r="I2087" s="197">
        <f>SUMIFS('SAGE IMPORT'!Y:Y,'SAGE IMPORT'!A:A,'SLAB-ROWS'!G2087,'SAGE IMPORT'!B:B,'SLAB-ROWS'!H2087,'SAGE IMPORT'!C:C,'SLAB-ROWS'!A2087)</f>
        <v>0</v>
      </c>
      <c r="J2087" s="198">
        <f>SUMIFS('SAGE IMPORT'!K:K,'SAGE IMPORT'!A:A,'SLAB-ROWS'!G2087,'SAGE IMPORT'!B:B,'SLAB-ROWS'!H2087,'SAGE IMPORT'!C:C,'SLAB-ROWS'!A2087)</f>
        <v>0</v>
      </c>
      <c r="K2087" s="199">
        <f>SUMIFS('SAGE IMPORT'!Q:Q,'SAGE IMPORT'!A:A,'SLAB-ROWS'!G2087,'SAGE IMPORT'!B:B,'SLAB-ROWS'!H2087,'SAGE IMPORT'!C:C,'SLAB-ROWS'!A2087)</f>
        <v>0</v>
      </c>
      <c r="L2087" s="199" t="s">
        <v>397</v>
      </c>
      <c r="M2087" s="205">
        <f>SUMIFS('SAGE IMPORT'!E:E,'SAGE IMPORT'!A:A,'SLAB-ROWS'!G2087,'SAGE IMPORT'!B:B,'SLAB-ROWS'!H2087,'SAGE IMPORT'!C:C,'SLAB-ROWS'!A2087)</f>
        <v>0</v>
      </c>
      <c r="N2087" s="199" t="s">
        <v>391</v>
      </c>
    </row>
    <row r="2088" spans="1:14" x14ac:dyDescent="0.2">
      <c r="A2088" s="183" t="s">
        <v>41</v>
      </c>
      <c r="B2088" s="184" t="s">
        <v>65</v>
      </c>
      <c r="C2088" s="184"/>
      <c r="D2088" s="185" t="str">
        <f>D2082</f>
        <v>****</v>
      </c>
      <c r="E2088" s="185">
        <f>E2082</f>
        <v>0</v>
      </c>
      <c r="F2088" s="185"/>
      <c r="G2088" s="185">
        <f>G2082</f>
        <v>0</v>
      </c>
      <c r="H2088" s="186">
        <f>H2082</f>
        <v>0</v>
      </c>
      <c r="I2088" s="197">
        <f>SUMIFS('SAGE IMPORT'!Y:Y,'SAGE IMPORT'!A:A,'SLAB-ROWS'!G2088,'SAGE IMPORT'!B:B,'SLAB-ROWS'!H2088,'SAGE IMPORT'!C:C,'SLAB-ROWS'!A2088)</f>
        <v>0</v>
      </c>
      <c r="J2088" s="198">
        <f>SUMIFS('SAGE IMPORT'!K:K,'SAGE IMPORT'!A:A,'SLAB-ROWS'!G2088,'SAGE IMPORT'!B:B,'SLAB-ROWS'!H2088,'SAGE IMPORT'!C:C,'SLAB-ROWS'!A2088)</f>
        <v>0</v>
      </c>
      <c r="K2088" s="199">
        <f>SUMIFS('SAGE IMPORT'!Q:Q,'SAGE IMPORT'!A:A,'SLAB-ROWS'!G2088,'SAGE IMPORT'!B:B,'SLAB-ROWS'!H2088,'SAGE IMPORT'!C:C,'SLAB-ROWS'!A2088)</f>
        <v>0</v>
      </c>
      <c r="L2088" s="199" t="s">
        <v>391</v>
      </c>
      <c r="M2088" s="205">
        <f>SUMIFS('SAGE IMPORT'!E:E,'SAGE IMPORT'!A:A,'SLAB-ROWS'!G2088,'SAGE IMPORT'!B:B,'SLAB-ROWS'!H2088,'SAGE IMPORT'!C:C,'SLAB-ROWS'!A2088)</f>
        <v>0</v>
      </c>
      <c r="N2088" s="199" t="s">
        <v>391</v>
      </c>
    </row>
    <row r="2089" spans="1:14" x14ac:dyDescent="0.2">
      <c r="A2089" s="183" t="s">
        <v>498</v>
      </c>
      <c r="B2089" s="184" t="s">
        <v>140</v>
      </c>
      <c r="C2089" s="184"/>
      <c r="D2089" s="185" t="str">
        <f t="shared" si="184"/>
        <v>****</v>
      </c>
      <c r="E2089" s="185">
        <f t="shared" si="185"/>
        <v>0</v>
      </c>
      <c r="F2089" s="185"/>
      <c r="G2089" s="185">
        <f t="shared" si="186"/>
        <v>0</v>
      </c>
      <c r="H2089" s="186">
        <f t="shared" si="187"/>
        <v>0</v>
      </c>
      <c r="I2089" s="197">
        <f>SUMIFS('SAGE IMPORT'!Y:Y,'SAGE IMPORT'!A:A,'SLAB-ROWS'!G2089,'SAGE IMPORT'!B:B,'SLAB-ROWS'!H2089,'SAGE IMPORT'!C:C,'SLAB-ROWS'!A2089)</f>
        <v>0</v>
      </c>
      <c r="J2089" s="198">
        <f>SUMIFS('SAGE IMPORT'!K:K,'SAGE IMPORT'!A:A,'SLAB-ROWS'!G2089,'SAGE IMPORT'!B:B,'SLAB-ROWS'!H2089,'SAGE IMPORT'!C:C,'SLAB-ROWS'!A2089)</f>
        <v>0</v>
      </c>
      <c r="K2089" s="199">
        <f>SUMIFS('SAGE IMPORT'!Q:Q,'SAGE IMPORT'!A:A,'SLAB-ROWS'!G2089,'SAGE IMPORT'!B:B,'SLAB-ROWS'!H2089,'SAGE IMPORT'!C:C,'SLAB-ROWS'!A2089)</f>
        <v>0</v>
      </c>
      <c r="L2089" s="199" t="s">
        <v>399</v>
      </c>
      <c r="M2089" s="205">
        <f>SUMIFS('SAGE IMPORT'!E:E,'SAGE IMPORT'!A:A,'SLAB-ROWS'!G2089,'SAGE IMPORT'!B:B,'SLAB-ROWS'!H2089,'SAGE IMPORT'!C:C,'SLAB-ROWS'!A2089)</f>
        <v>0</v>
      </c>
      <c r="N2089" s="199" t="s">
        <v>399</v>
      </c>
    </row>
    <row r="2090" spans="1:14" x14ac:dyDescent="0.2">
      <c r="A2090" s="183" t="s">
        <v>42</v>
      </c>
      <c r="B2090" s="184" t="s">
        <v>138</v>
      </c>
      <c r="C2090" s="184"/>
      <c r="D2090" s="185" t="str">
        <f t="shared" si="184"/>
        <v>****</v>
      </c>
      <c r="E2090" s="185">
        <f t="shared" si="185"/>
        <v>0</v>
      </c>
      <c r="F2090" s="185"/>
      <c r="G2090" s="185">
        <f t="shared" si="186"/>
        <v>0</v>
      </c>
      <c r="H2090" s="186">
        <f t="shared" si="187"/>
        <v>0</v>
      </c>
      <c r="I2090" s="197">
        <f>SUMIFS('SAGE IMPORT'!Y:Y,'SAGE IMPORT'!A:A,'SLAB-ROWS'!G2090,'SAGE IMPORT'!B:B,'SLAB-ROWS'!H2090,'SAGE IMPORT'!C:C,'SLAB-ROWS'!A2090)</f>
        <v>0</v>
      </c>
      <c r="J2090" s="198">
        <f>SUMIFS('SAGE IMPORT'!K:K,'SAGE IMPORT'!A:A,'SLAB-ROWS'!G2090,'SAGE IMPORT'!B:B,'SLAB-ROWS'!H2090,'SAGE IMPORT'!C:C,'SLAB-ROWS'!A2090)</f>
        <v>0</v>
      </c>
      <c r="K2090" s="199">
        <f>SUMIFS('SAGE IMPORT'!Q:Q,'SAGE IMPORT'!A:A,'SLAB-ROWS'!G2090,'SAGE IMPORT'!B:B,'SLAB-ROWS'!H2090,'SAGE IMPORT'!C:C,'SLAB-ROWS'!A2090)</f>
        <v>0</v>
      </c>
      <c r="L2090" s="199" t="s">
        <v>399</v>
      </c>
      <c r="M2090" s="205">
        <f>SUMIFS('SAGE IMPORT'!E:E,'SAGE IMPORT'!A:A,'SLAB-ROWS'!G2090,'SAGE IMPORT'!B:B,'SLAB-ROWS'!H2090,'SAGE IMPORT'!C:C,'SLAB-ROWS'!A2090)</f>
        <v>0</v>
      </c>
      <c r="N2090" s="199" t="s">
        <v>399</v>
      </c>
    </row>
    <row r="2091" spans="1:14" x14ac:dyDescent="0.2">
      <c r="A2091" s="183" t="s">
        <v>77</v>
      </c>
      <c r="B2091" s="184" t="s">
        <v>139</v>
      </c>
      <c r="C2091" s="184"/>
      <c r="D2091" s="185" t="str">
        <f t="shared" si="184"/>
        <v>****</v>
      </c>
      <c r="E2091" s="185">
        <f t="shared" si="185"/>
        <v>0</v>
      </c>
      <c r="F2091" s="185"/>
      <c r="G2091" s="185">
        <f t="shared" si="186"/>
        <v>0</v>
      </c>
      <c r="H2091" s="186">
        <f t="shared" si="187"/>
        <v>0</v>
      </c>
      <c r="I2091" s="197">
        <f>SUMIFS('SAGE IMPORT'!Y:Y,'SAGE IMPORT'!A:A,'SLAB-ROWS'!G2091,'SAGE IMPORT'!B:B,'SLAB-ROWS'!H2091,'SAGE IMPORT'!C:C,'SLAB-ROWS'!A2091)</f>
        <v>0</v>
      </c>
      <c r="J2091" s="198">
        <f>SUMIFS('SAGE IMPORT'!K:K,'SAGE IMPORT'!A:A,'SLAB-ROWS'!G2091,'SAGE IMPORT'!B:B,'SLAB-ROWS'!H2091,'SAGE IMPORT'!C:C,'SLAB-ROWS'!A2091)</f>
        <v>0</v>
      </c>
      <c r="K2091" s="199">
        <f>SUMIFS('SAGE IMPORT'!Q:Q,'SAGE IMPORT'!A:A,'SLAB-ROWS'!G2091,'SAGE IMPORT'!B:B,'SLAB-ROWS'!H2091,'SAGE IMPORT'!C:C,'SLAB-ROWS'!A2091)</f>
        <v>0</v>
      </c>
      <c r="L2091" s="199" t="s">
        <v>399</v>
      </c>
      <c r="M2091" s="205">
        <f>SUMIFS('SAGE IMPORT'!E:E,'SAGE IMPORT'!A:A,'SLAB-ROWS'!G2091,'SAGE IMPORT'!B:B,'SLAB-ROWS'!H2091,'SAGE IMPORT'!C:C,'SLAB-ROWS'!A2091)</f>
        <v>0</v>
      </c>
      <c r="N2091" s="199" t="s">
        <v>399</v>
      </c>
    </row>
    <row r="2092" spans="1:14" x14ac:dyDescent="0.2">
      <c r="A2092" s="183" t="s">
        <v>43</v>
      </c>
      <c r="B2092" s="184" t="s">
        <v>141</v>
      </c>
      <c r="C2092" s="184"/>
      <c r="D2092" s="185" t="str">
        <f t="shared" si="184"/>
        <v>****</v>
      </c>
      <c r="E2092" s="185">
        <f t="shared" si="185"/>
        <v>0</v>
      </c>
      <c r="F2092" s="185"/>
      <c r="G2092" s="185">
        <f t="shared" si="186"/>
        <v>0</v>
      </c>
      <c r="H2092" s="186">
        <f t="shared" si="187"/>
        <v>0</v>
      </c>
      <c r="I2092" s="197">
        <f>SUMIFS('SAGE IMPORT'!Y:Y,'SAGE IMPORT'!A:A,'SLAB-ROWS'!G2092,'SAGE IMPORT'!B:B,'SLAB-ROWS'!H2092,'SAGE IMPORT'!C:C,'SLAB-ROWS'!A2092)</f>
        <v>0</v>
      </c>
      <c r="J2092" s="198">
        <f>SUMIFS('SAGE IMPORT'!K:K,'SAGE IMPORT'!A:A,'SLAB-ROWS'!G2092,'SAGE IMPORT'!B:B,'SLAB-ROWS'!H2092,'SAGE IMPORT'!C:C,'SLAB-ROWS'!A2092)</f>
        <v>0</v>
      </c>
      <c r="K2092" s="199">
        <f>SUMIFS('SAGE IMPORT'!Q:Q,'SAGE IMPORT'!A:A,'SLAB-ROWS'!G2092,'SAGE IMPORT'!B:B,'SLAB-ROWS'!H2092,'SAGE IMPORT'!C:C,'SLAB-ROWS'!A2092)</f>
        <v>0</v>
      </c>
      <c r="L2092" s="199" t="s">
        <v>391</v>
      </c>
      <c r="M2092" s="205">
        <f>SUMIFS('SAGE IMPORT'!E:E,'SAGE IMPORT'!A:A,'SLAB-ROWS'!G2092,'SAGE IMPORT'!B:B,'SLAB-ROWS'!H2092,'SAGE IMPORT'!C:C,'SLAB-ROWS'!A2092)</f>
        <v>0</v>
      </c>
      <c r="N2092" s="199" t="s">
        <v>391</v>
      </c>
    </row>
    <row r="2093" spans="1:14" x14ac:dyDescent="0.2">
      <c r="A2093" s="183"/>
      <c r="B2093" s="184"/>
      <c r="C2093" s="184"/>
      <c r="D2093" s="185" t="str">
        <f t="shared" si="184"/>
        <v>****</v>
      </c>
      <c r="E2093" s="185">
        <f t="shared" si="185"/>
        <v>0</v>
      </c>
      <c r="F2093" s="185"/>
      <c r="G2093" s="185">
        <f t="shared" si="186"/>
        <v>0</v>
      </c>
      <c r="H2093" s="186">
        <f t="shared" si="187"/>
        <v>0</v>
      </c>
      <c r="I2093" s="197">
        <f>SUMIFS('SAGE IMPORT'!Y:Y,'SAGE IMPORT'!A:A,'SLAB-ROWS'!G2093,'SAGE IMPORT'!B:B,'SLAB-ROWS'!H2093,'SAGE IMPORT'!C:C,'SLAB-ROWS'!A2093)</f>
        <v>0</v>
      </c>
      <c r="J2093" s="198">
        <f>SUMIFS('SAGE IMPORT'!K:K,'SAGE IMPORT'!A:A,'SLAB-ROWS'!G2093,'SAGE IMPORT'!B:B,'SLAB-ROWS'!H2093,'SAGE IMPORT'!C:C,'SLAB-ROWS'!A2093)</f>
        <v>0</v>
      </c>
      <c r="K2093" s="199">
        <f>SUMIFS('SAGE IMPORT'!Q:Q,'SAGE IMPORT'!A:A,'SLAB-ROWS'!G2093,'SAGE IMPORT'!B:B,'SLAB-ROWS'!H2093,'SAGE IMPORT'!C:C,'SLAB-ROWS'!A2093)</f>
        <v>0</v>
      </c>
      <c r="L2093" s="199"/>
      <c r="M2093" s="205">
        <f>SUMIFS('SAGE IMPORT'!E:E,'SAGE IMPORT'!A:A,'SLAB-ROWS'!G2093,'SAGE IMPORT'!B:B,'SLAB-ROWS'!H2093,'SAGE IMPORT'!C:C,'SLAB-ROWS'!A2093)</f>
        <v>0</v>
      </c>
      <c r="N2093" s="199"/>
    </row>
    <row r="2094" spans="1:14" x14ac:dyDescent="0.2">
      <c r="A2094" s="183" t="s">
        <v>44</v>
      </c>
      <c r="B2094" s="184" t="s">
        <v>69</v>
      </c>
      <c r="C2094" s="184"/>
      <c r="D2094" s="185" t="str">
        <f t="shared" si="184"/>
        <v>****</v>
      </c>
      <c r="E2094" s="185">
        <f t="shared" si="185"/>
        <v>0</v>
      </c>
      <c r="F2094" s="185"/>
      <c r="G2094" s="185">
        <f t="shared" si="186"/>
        <v>0</v>
      </c>
      <c r="H2094" s="186">
        <f t="shared" si="187"/>
        <v>0</v>
      </c>
      <c r="I2094" s="197">
        <f>SUMIFS('SAGE IMPORT'!Y:Y,'SAGE IMPORT'!A:A,'SLAB-ROWS'!G2094,'SAGE IMPORT'!B:B,'SLAB-ROWS'!H2094,'SAGE IMPORT'!C:C,'SLAB-ROWS'!A2094)</f>
        <v>0</v>
      </c>
      <c r="J2094" s="198">
        <f>SUMIFS('SAGE IMPORT'!K:K,'SAGE IMPORT'!A:A,'SLAB-ROWS'!G2094,'SAGE IMPORT'!B:B,'SLAB-ROWS'!H2094,'SAGE IMPORT'!C:C,'SLAB-ROWS'!A2094)</f>
        <v>0</v>
      </c>
      <c r="K2094" s="199">
        <f>SUMIFS('SAGE IMPORT'!Q:Q,'SAGE IMPORT'!A:A,'SLAB-ROWS'!G2094,'SAGE IMPORT'!B:B,'SLAB-ROWS'!H2094,'SAGE IMPORT'!C:C,'SLAB-ROWS'!A2094)</f>
        <v>0</v>
      </c>
      <c r="L2094" s="199" t="s">
        <v>391</v>
      </c>
      <c r="M2094" s="205">
        <f>SUMIFS('SAGE IMPORT'!E:E,'SAGE IMPORT'!A:A,'SLAB-ROWS'!G2094,'SAGE IMPORT'!B:B,'SLAB-ROWS'!H2094,'SAGE IMPORT'!C:C,'SLAB-ROWS'!A2094)</f>
        <v>0</v>
      </c>
      <c r="N2094" s="199" t="s">
        <v>391</v>
      </c>
    </row>
    <row r="2095" spans="1:14" x14ac:dyDescent="0.2">
      <c r="A2095" s="183" t="s">
        <v>45</v>
      </c>
      <c r="B2095" s="184" t="s">
        <v>46</v>
      </c>
      <c r="C2095" s="184"/>
      <c r="D2095" s="185" t="str">
        <f t="shared" si="184"/>
        <v>****</v>
      </c>
      <c r="E2095" s="185">
        <f t="shared" si="185"/>
        <v>0</v>
      </c>
      <c r="F2095" s="185"/>
      <c r="G2095" s="185">
        <f t="shared" si="186"/>
        <v>0</v>
      </c>
      <c r="H2095" s="186">
        <f t="shared" si="187"/>
        <v>0</v>
      </c>
      <c r="I2095" s="197">
        <f>SUMIFS('SAGE IMPORT'!Y:Y,'SAGE IMPORT'!A:A,'SLAB-ROWS'!G2095,'SAGE IMPORT'!B:B,'SLAB-ROWS'!H2095,'SAGE IMPORT'!C:C,'SLAB-ROWS'!A2095)</f>
        <v>0</v>
      </c>
      <c r="J2095" s="198">
        <f>SUMIFS('SAGE IMPORT'!K:K,'SAGE IMPORT'!A:A,'SLAB-ROWS'!G2095,'SAGE IMPORT'!B:B,'SLAB-ROWS'!H2095,'SAGE IMPORT'!C:C,'SLAB-ROWS'!A2095)</f>
        <v>0</v>
      </c>
      <c r="K2095" s="199">
        <f>SUMIFS('SAGE IMPORT'!Q:Q,'SAGE IMPORT'!A:A,'SLAB-ROWS'!G2095,'SAGE IMPORT'!B:B,'SLAB-ROWS'!H2095,'SAGE IMPORT'!C:C,'SLAB-ROWS'!A2095)</f>
        <v>0</v>
      </c>
      <c r="L2095" s="199" t="s">
        <v>391</v>
      </c>
      <c r="M2095" s="205">
        <f>SUMIFS('SAGE IMPORT'!E:E,'SAGE IMPORT'!A:A,'SLAB-ROWS'!G2095,'SAGE IMPORT'!B:B,'SLAB-ROWS'!H2095,'SAGE IMPORT'!C:C,'SLAB-ROWS'!A2095)</f>
        <v>0</v>
      </c>
      <c r="N2095" s="199" t="s">
        <v>391</v>
      </c>
    </row>
    <row r="2096" spans="1:14" x14ac:dyDescent="0.2">
      <c r="A2096" s="183" t="s">
        <v>142</v>
      </c>
      <c r="B2096" s="184" t="s">
        <v>143</v>
      </c>
      <c r="C2096" s="184"/>
      <c r="D2096" s="185" t="str">
        <f t="shared" si="184"/>
        <v>****</v>
      </c>
      <c r="E2096" s="185">
        <f t="shared" si="185"/>
        <v>0</v>
      </c>
      <c r="F2096" s="185"/>
      <c r="G2096" s="185">
        <f t="shared" si="186"/>
        <v>0</v>
      </c>
      <c r="H2096" s="186">
        <f t="shared" si="187"/>
        <v>0</v>
      </c>
      <c r="I2096" s="197">
        <f>SUMIFS('SAGE IMPORT'!Y:Y,'SAGE IMPORT'!A:A,'SLAB-ROWS'!G2096,'SAGE IMPORT'!B:B,'SLAB-ROWS'!H2096,'SAGE IMPORT'!C:C,'SLAB-ROWS'!A2096)</f>
        <v>0</v>
      </c>
      <c r="J2096" s="198">
        <f>SUMIFS('SAGE IMPORT'!K:K,'SAGE IMPORT'!A:A,'SLAB-ROWS'!G2096,'SAGE IMPORT'!B:B,'SLAB-ROWS'!H2096,'SAGE IMPORT'!C:C,'SLAB-ROWS'!A2096)</f>
        <v>0</v>
      </c>
      <c r="K2096" s="199">
        <f>SUMIFS('SAGE IMPORT'!Q:Q,'SAGE IMPORT'!A:A,'SLAB-ROWS'!G2096,'SAGE IMPORT'!B:B,'SLAB-ROWS'!H2096,'SAGE IMPORT'!C:C,'SLAB-ROWS'!A2096)</f>
        <v>0</v>
      </c>
      <c r="L2096" s="199" t="s">
        <v>354</v>
      </c>
      <c r="M2096" s="205">
        <f>SUMIFS('SAGE IMPORT'!E:E,'SAGE IMPORT'!A:A,'SLAB-ROWS'!G2096,'SAGE IMPORT'!B:B,'SLAB-ROWS'!H2096,'SAGE IMPORT'!C:C,'SLAB-ROWS'!A2096)</f>
        <v>0</v>
      </c>
      <c r="N2096" s="199" t="s">
        <v>354</v>
      </c>
    </row>
    <row r="2097" spans="1:14" x14ac:dyDescent="0.2">
      <c r="A2097" s="183" t="s">
        <v>144</v>
      </c>
      <c r="B2097" s="184" t="s">
        <v>145</v>
      </c>
      <c r="C2097" s="184"/>
      <c r="D2097" s="185" t="str">
        <f t="shared" si="184"/>
        <v>****</v>
      </c>
      <c r="E2097" s="185">
        <f t="shared" si="185"/>
        <v>0</v>
      </c>
      <c r="F2097" s="185"/>
      <c r="G2097" s="185">
        <f t="shared" si="186"/>
        <v>0</v>
      </c>
      <c r="H2097" s="186">
        <f t="shared" si="187"/>
        <v>0</v>
      </c>
      <c r="I2097" s="197">
        <f>SUMIFS('SAGE IMPORT'!Y:Y,'SAGE IMPORT'!A:A,'SLAB-ROWS'!G2097,'SAGE IMPORT'!B:B,'SLAB-ROWS'!H2097,'SAGE IMPORT'!C:C,'SLAB-ROWS'!A2097)</f>
        <v>0</v>
      </c>
      <c r="J2097" s="198">
        <f>SUMIFS('SAGE IMPORT'!K:K,'SAGE IMPORT'!A:A,'SLAB-ROWS'!G2097,'SAGE IMPORT'!B:B,'SLAB-ROWS'!H2097,'SAGE IMPORT'!C:C,'SLAB-ROWS'!A2097)</f>
        <v>0</v>
      </c>
      <c r="K2097" s="199">
        <f>SUMIFS('SAGE IMPORT'!Q:Q,'SAGE IMPORT'!A:A,'SLAB-ROWS'!G2097,'SAGE IMPORT'!B:B,'SLAB-ROWS'!H2097,'SAGE IMPORT'!C:C,'SLAB-ROWS'!A2097)</f>
        <v>0</v>
      </c>
      <c r="L2097" s="199" t="s">
        <v>391</v>
      </c>
      <c r="M2097" s="205">
        <f>SUMIFS('SAGE IMPORT'!E:E,'SAGE IMPORT'!A:A,'SLAB-ROWS'!G2097,'SAGE IMPORT'!B:B,'SLAB-ROWS'!H2097,'SAGE IMPORT'!C:C,'SLAB-ROWS'!A2097)</f>
        <v>0</v>
      </c>
      <c r="N2097" s="199" t="s">
        <v>391</v>
      </c>
    </row>
    <row r="2098" spans="1:14" x14ac:dyDescent="0.2">
      <c r="A2098" s="183" t="s">
        <v>47</v>
      </c>
      <c r="B2098" s="184" t="s">
        <v>66</v>
      </c>
      <c r="C2098" s="184"/>
      <c r="D2098" s="185" t="str">
        <f t="shared" ref="D2098:D2109" si="188">D2097</f>
        <v>****</v>
      </c>
      <c r="E2098" s="185">
        <f t="shared" ref="E2098:E2109" si="189">E2097</f>
        <v>0</v>
      </c>
      <c r="F2098" s="185"/>
      <c r="G2098" s="185">
        <f t="shared" ref="G2098:G2109" si="190">G2097</f>
        <v>0</v>
      </c>
      <c r="H2098" s="186">
        <f t="shared" ref="H2098:H2109" si="191">H2097</f>
        <v>0</v>
      </c>
      <c r="I2098" s="197">
        <f>SUMIFS('SAGE IMPORT'!Y:Y,'SAGE IMPORT'!A:A,'SLAB-ROWS'!G2098,'SAGE IMPORT'!B:B,'SLAB-ROWS'!H2098,'SAGE IMPORT'!C:C,'SLAB-ROWS'!A2098)</f>
        <v>0</v>
      </c>
      <c r="J2098" s="198">
        <f>SUMIFS('SAGE IMPORT'!K:K,'SAGE IMPORT'!A:A,'SLAB-ROWS'!G2098,'SAGE IMPORT'!B:B,'SLAB-ROWS'!H2098,'SAGE IMPORT'!C:C,'SLAB-ROWS'!A2098)</f>
        <v>0</v>
      </c>
      <c r="K2098" s="199">
        <f>SUMIFS('SAGE IMPORT'!Q:Q,'SAGE IMPORT'!A:A,'SLAB-ROWS'!G2098,'SAGE IMPORT'!B:B,'SLAB-ROWS'!H2098,'SAGE IMPORT'!C:C,'SLAB-ROWS'!A2098)</f>
        <v>0</v>
      </c>
      <c r="L2098" s="199" t="s">
        <v>395</v>
      </c>
      <c r="M2098" s="205">
        <f>SUMIFS('SAGE IMPORT'!E:E,'SAGE IMPORT'!A:A,'SLAB-ROWS'!G2098,'SAGE IMPORT'!B:B,'SLAB-ROWS'!H2098,'SAGE IMPORT'!C:C,'SLAB-ROWS'!A2098)</f>
        <v>0</v>
      </c>
      <c r="N2098" s="199" t="s">
        <v>395</v>
      </c>
    </row>
    <row r="2099" spans="1:14" x14ac:dyDescent="0.2">
      <c r="A2099" s="183"/>
      <c r="B2099" s="451" t="s">
        <v>622</v>
      </c>
      <c r="C2099" s="452"/>
      <c r="D2099" s="453"/>
      <c r="E2099" s="453"/>
      <c r="F2099" s="453"/>
      <c r="G2099" s="453">
        <f t="shared" si="190"/>
        <v>0</v>
      </c>
      <c r="H2099" s="454">
        <f t="shared" si="191"/>
        <v>0</v>
      </c>
      <c r="I2099" s="455"/>
      <c r="J2099" s="456"/>
      <c r="K2099" s="457">
        <f>SUMIFS('SAGE IMPORT'!Q:Q,'SAGE IMPORT'!A:A,'SLAB-ROWS'!G2099,'SAGE IMPORT'!B:B,'SLAB-ROWS'!H2099,'SAGE IMPORT'!D:D,'SLAB-ROWS'!B2099)</f>
        <v>0</v>
      </c>
      <c r="L2099" s="457" t="s">
        <v>395</v>
      </c>
      <c r="M2099" s="458"/>
      <c r="N2099" s="457"/>
    </row>
    <row r="2100" spans="1:14" x14ac:dyDescent="0.2">
      <c r="A2100" s="183" t="s">
        <v>48</v>
      </c>
      <c r="B2100" s="184" t="s">
        <v>67</v>
      </c>
      <c r="C2100" s="184"/>
      <c r="D2100" s="185" t="str">
        <f>D2098</f>
        <v>****</v>
      </c>
      <c r="E2100" s="185">
        <f>E2098</f>
        <v>0</v>
      </c>
      <c r="F2100" s="185"/>
      <c r="G2100" s="185">
        <f>G2098</f>
        <v>0</v>
      </c>
      <c r="H2100" s="186">
        <f>H2098</f>
        <v>0</v>
      </c>
      <c r="I2100" s="197">
        <f>SUMIFS('SAGE IMPORT'!Y:Y,'SAGE IMPORT'!A:A,'SLAB-ROWS'!G2100,'SAGE IMPORT'!B:B,'SLAB-ROWS'!H2100,'SAGE IMPORT'!C:C,'SLAB-ROWS'!A2100)</f>
        <v>0</v>
      </c>
      <c r="J2100" s="198">
        <f>SUMIFS('SAGE IMPORT'!K:K,'SAGE IMPORT'!A:A,'SLAB-ROWS'!G2100,'SAGE IMPORT'!B:B,'SLAB-ROWS'!H2100,'SAGE IMPORT'!C:C,'SLAB-ROWS'!A2100)</f>
        <v>0</v>
      </c>
      <c r="K2100" s="199">
        <f>SUMIFS('SAGE IMPORT'!Q:Q,'SAGE IMPORT'!A:A,'SLAB-ROWS'!G2100,'SAGE IMPORT'!B:B,'SLAB-ROWS'!H2100,'SAGE IMPORT'!C:C,'SLAB-ROWS'!A2100)</f>
        <v>0</v>
      </c>
      <c r="L2100" s="199" t="s">
        <v>391</v>
      </c>
      <c r="M2100" s="205">
        <f>SUMIFS('SAGE IMPORT'!E:E,'SAGE IMPORT'!A:A,'SLAB-ROWS'!G2100,'SAGE IMPORT'!B:B,'SLAB-ROWS'!H2100,'SAGE IMPORT'!C:C,'SLAB-ROWS'!A2100)</f>
        <v>0</v>
      </c>
      <c r="N2100" s="199" t="s">
        <v>391</v>
      </c>
    </row>
    <row r="2101" spans="1:14" x14ac:dyDescent="0.2">
      <c r="A2101" s="183" t="s">
        <v>146</v>
      </c>
      <c r="B2101" s="184" t="s">
        <v>147</v>
      </c>
      <c r="C2101" s="184"/>
      <c r="D2101" s="185" t="str">
        <f t="shared" si="188"/>
        <v>****</v>
      </c>
      <c r="E2101" s="185">
        <f t="shared" si="189"/>
        <v>0</v>
      </c>
      <c r="F2101" s="185"/>
      <c r="G2101" s="185">
        <f t="shared" si="190"/>
        <v>0</v>
      </c>
      <c r="H2101" s="186">
        <f t="shared" si="191"/>
        <v>0</v>
      </c>
      <c r="I2101" s="197">
        <f>SUMIFS('SAGE IMPORT'!Y:Y,'SAGE IMPORT'!A:A,'SLAB-ROWS'!G2101,'SAGE IMPORT'!B:B,'SLAB-ROWS'!H2101,'SAGE IMPORT'!C:C,'SLAB-ROWS'!A2101)</f>
        <v>0</v>
      </c>
      <c r="J2101" s="198">
        <f>SUMIFS('SAGE IMPORT'!K:K,'SAGE IMPORT'!A:A,'SLAB-ROWS'!G2101,'SAGE IMPORT'!B:B,'SLAB-ROWS'!H2101,'SAGE IMPORT'!C:C,'SLAB-ROWS'!A2101)</f>
        <v>0</v>
      </c>
      <c r="K2101" s="199">
        <f>SUMIFS('SAGE IMPORT'!Q:Q,'SAGE IMPORT'!A:A,'SLAB-ROWS'!G2101,'SAGE IMPORT'!B:B,'SLAB-ROWS'!H2101,'SAGE IMPORT'!C:C,'SLAB-ROWS'!A2101)</f>
        <v>0</v>
      </c>
      <c r="L2101" s="199" t="s">
        <v>393</v>
      </c>
      <c r="M2101" s="205">
        <f>SUMIFS('SAGE IMPORT'!E:E,'SAGE IMPORT'!A:A,'SLAB-ROWS'!G2101,'SAGE IMPORT'!B:B,'SLAB-ROWS'!H2101,'SAGE IMPORT'!C:C,'SLAB-ROWS'!A2101)</f>
        <v>0</v>
      </c>
      <c r="N2101" s="199" t="s">
        <v>393</v>
      </c>
    </row>
    <row r="2102" spans="1:14" x14ac:dyDescent="0.2">
      <c r="A2102" s="183" t="s">
        <v>148</v>
      </c>
      <c r="B2102" s="184" t="s">
        <v>149</v>
      </c>
      <c r="C2102" s="184"/>
      <c r="D2102" s="185" t="str">
        <f t="shared" si="188"/>
        <v>****</v>
      </c>
      <c r="E2102" s="185">
        <f t="shared" si="189"/>
        <v>0</v>
      </c>
      <c r="F2102" s="185"/>
      <c r="G2102" s="185">
        <f t="shared" si="190"/>
        <v>0</v>
      </c>
      <c r="H2102" s="186">
        <f t="shared" si="191"/>
        <v>0</v>
      </c>
      <c r="I2102" s="197">
        <f>SUMIFS('SAGE IMPORT'!Y:Y,'SAGE IMPORT'!A:A,'SLAB-ROWS'!G2102,'SAGE IMPORT'!B:B,'SLAB-ROWS'!H2102,'SAGE IMPORT'!C:C,'SLAB-ROWS'!A2102)</f>
        <v>0</v>
      </c>
      <c r="J2102" s="198">
        <f>SUMIFS('SAGE IMPORT'!K:K,'SAGE IMPORT'!A:A,'SLAB-ROWS'!G2102,'SAGE IMPORT'!B:B,'SLAB-ROWS'!H2102,'SAGE IMPORT'!C:C,'SLAB-ROWS'!A2102)</f>
        <v>0</v>
      </c>
      <c r="K2102" s="199">
        <f>SUMIFS('SAGE IMPORT'!Q:Q,'SAGE IMPORT'!A:A,'SLAB-ROWS'!G2102,'SAGE IMPORT'!B:B,'SLAB-ROWS'!H2102,'SAGE IMPORT'!C:C,'SLAB-ROWS'!A2102)</f>
        <v>0</v>
      </c>
      <c r="L2102" s="199" t="s">
        <v>391</v>
      </c>
      <c r="M2102" s="205">
        <f>SUMIFS('SAGE IMPORT'!E:E,'SAGE IMPORT'!A:A,'SLAB-ROWS'!G2102,'SAGE IMPORT'!B:B,'SLAB-ROWS'!H2102,'SAGE IMPORT'!C:C,'SLAB-ROWS'!A2102)</f>
        <v>0</v>
      </c>
      <c r="N2102" s="199" t="s">
        <v>391</v>
      </c>
    </row>
    <row r="2103" spans="1:14" x14ac:dyDescent="0.2">
      <c r="A2103" s="183" t="s">
        <v>150</v>
      </c>
      <c r="B2103" s="184" t="s">
        <v>151</v>
      </c>
      <c r="C2103" s="184"/>
      <c r="D2103" s="185" t="str">
        <f t="shared" si="188"/>
        <v>****</v>
      </c>
      <c r="E2103" s="185">
        <f t="shared" si="189"/>
        <v>0</v>
      </c>
      <c r="F2103" s="185"/>
      <c r="G2103" s="185">
        <f t="shared" si="190"/>
        <v>0</v>
      </c>
      <c r="H2103" s="186">
        <f t="shared" si="191"/>
        <v>0</v>
      </c>
      <c r="I2103" s="197">
        <f>SUMIFS('SAGE IMPORT'!Y:Y,'SAGE IMPORT'!A:A,'SLAB-ROWS'!G2103,'SAGE IMPORT'!B:B,'SLAB-ROWS'!H2103,'SAGE IMPORT'!C:C,'SLAB-ROWS'!A2103)</f>
        <v>0</v>
      </c>
      <c r="J2103" s="198">
        <f>SUMIFS('SAGE IMPORT'!K:K,'SAGE IMPORT'!A:A,'SLAB-ROWS'!G2103,'SAGE IMPORT'!B:B,'SLAB-ROWS'!H2103,'SAGE IMPORT'!C:C,'SLAB-ROWS'!A2103)</f>
        <v>0</v>
      </c>
      <c r="K2103" s="199">
        <f>SUMIFS('SAGE IMPORT'!Q:Q,'SAGE IMPORT'!A:A,'SLAB-ROWS'!G2103,'SAGE IMPORT'!B:B,'SLAB-ROWS'!H2103,'SAGE IMPORT'!C:C,'SLAB-ROWS'!A2103)</f>
        <v>0</v>
      </c>
      <c r="L2103" s="199" t="s">
        <v>391</v>
      </c>
      <c r="M2103" s="205">
        <f>SUMIFS('SAGE IMPORT'!E:E,'SAGE IMPORT'!A:A,'SLAB-ROWS'!G2103,'SAGE IMPORT'!B:B,'SLAB-ROWS'!H2103,'SAGE IMPORT'!C:C,'SLAB-ROWS'!A2103)</f>
        <v>0</v>
      </c>
      <c r="N2103" s="199" t="s">
        <v>391</v>
      </c>
    </row>
    <row r="2104" spans="1:14" x14ac:dyDescent="0.2">
      <c r="A2104" s="183" t="s">
        <v>55</v>
      </c>
      <c r="B2104" s="184" t="s">
        <v>56</v>
      </c>
      <c r="C2104" s="184"/>
      <c r="D2104" s="185" t="str">
        <f t="shared" si="188"/>
        <v>****</v>
      </c>
      <c r="E2104" s="185">
        <f t="shared" si="189"/>
        <v>0</v>
      </c>
      <c r="F2104" s="185"/>
      <c r="G2104" s="185">
        <f t="shared" si="190"/>
        <v>0</v>
      </c>
      <c r="H2104" s="186">
        <f t="shared" si="191"/>
        <v>0</v>
      </c>
      <c r="I2104" s="197">
        <f>SUMIFS('SAGE IMPORT'!Y:Y,'SAGE IMPORT'!A:A,'SLAB-ROWS'!G2104,'SAGE IMPORT'!B:B,'SLAB-ROWS'!H2104,'SAGE IMPORT'!C:C,'SLAB-ROWS'!A2104)</f>
        <v>0</v>
      </c>
      <c r="J2104" s="198">
        <f>SUMIFS('SAGE IMPORT'!K:K,'SAGE IMPORT'!A:A,'SLAB-ROWS'!G2104,'SAGE IMPORT'!B:B,'SLAB-ROWS'!H2104,'SAGE IMPORT'!C:C,'SLAB-ROWS'!A2104)</f>
        <v>0</v>
      </c>
      <c r="K2104" s="199">
        <f>SUMIFS('SAGE IMPORT'!Q:Q,'SAGE IMPORT'!A:A,'SLAB-ROWS'!G2104,'SAGE IMPORT'!B:B,'SLAB-ROWS'!H2104,'SAGE IMPORT'!C:C,'SLAB-ROWS'!A2104)</f>
        <v>0</v>
      </c>
      <c r="L2104" s="199" t="s">
        <v>395</v>
      </c>
      <c r="M2104" s="205">
        <f>SUMIFS('SAGE IMPORT'!E:E,'SAGE IMPORT'!A:A,'SLAB-ROWS'!G2104,'SAGE IMPORT'!B:B,'SLAB-ROWS'!H2104,'SAGE IMPORT'!C:C,'SLAB-ROWS'!A2104)</f>
        <v>0</v>
      </c>
      <c r="N2104" s="199" t="s">
        <v>395</v>
      </c>
    </row>
    <row r="2105" spans="1:14" x14ac:dyDescent="0.2">
      <c r="A2105" s="183" t="s">
        <v>152</v>
      </c>
      <c r="B2105" s="184" t="s">
        <v>153</v>
      </c>
      <c r="C2105" s="184"/>
      <c r="D2105" s="185" t="str">
        <f t="shared" si="188"/>
        <v>****</v>
      </c>
      <c r="E2105" s="185">
        <f t="shared" si="189"/>
        <v>0</v>
      </c>
      <c r="F2105" s="185"/>
      <c r="G2105" s="185">
        <f t="shared" si="190"/>
        <v>0</v>
      </c>
      <c r="H2105" s="186">
        <f t="shared" si="191"/>
        <v>0</v>
      </c>
      <c r="I2105" s="197">
        <f>SUMIFS('SAGE IMPORT'!Y:Y,'SAGE IMPORT'!A:A,'SLAB-ROWS'!G2105,'SAGE IMPORT'!B:B,'SLAB-ROWS'!H2105,'SAGE IMPORT'!C:C,'SLAB-ROWS'!A2105)</f>
        <v>0</v>
      </c>
      <c r="J2105" s="198">
        <f>SUMIFS('SAGE IMPORT'!K:K,'SAGE IMPORT'!A:A,'SLAB-ROWS'!G2105,'SAGE IMPORT'!B:B,'SLAB-ROWS'!H2105,'SAGE IMPORT'!C:C,'SLAB-ROWS'!A2105)</f>
        <v>0</v>
      </c>
      <c r="K2105" s="199">
        <f>SUMIFS('SAGE IMPORT'!Q:Q,'SAGE IMPORT'!A:A,'SLAB-ROWS'!G2105,'SAGE IMPORT'!B:B,'SLAB-ROWS'!H2105,'SAGE IMPORT'!C:C,'SLAB-ROWS'!A2105)</f>
        <v>0</v>
      </c>
      <c r="L2105" s="199" t="s">
        <v>399</v>
      </c>
      <c r="M2105" s="205">
        <f>SUMIFS('SAGE IMPORT'!E:E,'SAGE IMPORT'!A:A,'SLAB-ROWS'!G2105,'SAGE IMPORT'!B:B,'SLAB-ROWS'!H2105,'SAGE IMPORT'!C:C,'SLAB-ROWS'!A2105)</f>
        <v>0</v>
      </c>
      <c r="N2105" s="199" t="s">
        <v>399</v>
      </c>
    </row>
    <row r="2106" spans="1:14" x14ac:dyDescent="0.2">
      <c r="A2106" s="183"/>
      <c r="B2106" s="184"/>
      <c r="C2106" s="184"/>
      <c r="D2106" s="185" t="str">
        <f t="shared" si="188"/>
        <v>****</v>
      </c>
      <c r="E2106" s="185">
        <f t="shared" si="189"/>
        <v>0</v>
      </c>
      <c r="F2106" s="185"/>
      <c r="G2106" s="185">
        <f t="shared" si="190"/>
        <v>0</v>
      </c>
      <c r="H2106" s="186">
        <f t="shared" si="191"/>
        <v>0</v>
      </c>
      <c r="I2106" s="197">
        <f>SUMIFS('SAGE IMPORT'!Y:Y,'SAGE IMPORT'!A:A,'SLAB-ROWS'!G2106,'SAGE IMPORT'!B:B,'SLAB-ROWS'!H2106,'SAGE IMPORT'!C:C,'SLAB-ROWS'!A2106)</f>
        <v>0</v>
      </c>
      <c r="J2106" s="198">
        <f>SUMIFS('SAGE IMPORT'!K:K,'SAGE IMPORT'!A:A,'SLAB-ROWS'!G2106,'SAGE IMPORT'!B:B,'SLAB-ROWS'!H2106,'SAGE IMPORT'!C:C,'SLAB-ROWS'!A2106)</f>
        <v>0</v>
      </c>
      <c r="K2106" s="199">
        <f>SUMIFS('SAGE IMPORT'!Q:Q,'SAGE IMPORT'!A:A,'SLAB-ROWS'!G2106,'SAGE IMPORT'!B:B,'SLAB-ROWS'!H2106,'SAGE IMPORT'!C:C,'SLAB-ROWS'!A2106)</f>
        <v>0</v>
      </c>
      <c r="L2106" s="199"/>
      <c r="M2106" s="205">
        <f>SUMIFS('SAGE IMPORT'!E:E,'SAGE IMPORT'!A:A,'SLAB-ROWS'!G2106,'SAGE IMPORT'!B:B,'SLAB-ROWS'!H2106,'SAGE IMPORT'!C:C,'SLAB-ROWS'!A2106)</f>
        <v>0</v>
      </c>
      <c r="N2106" s="199"/>
    </row>
    <row r="2107" spans="1:14" x14ac:dyDescent="0.2">
      <c r="A2107" s="183" t="s">
        <v>49</v>
      </c>
      <c r="B2107" s="184" t="s">
        <v>50</v>
      </c>
      <c r="C2107" s="184"/>
      <c r="D2107" s="185" t="str">
        <f t="shared" si="188"/>
        <v>****</v>
      </c>
      <c r="E2107" s="185">
        <f t="shared" si="189"/>
        <v>0</v>
      </c>
      <c r="F2107" s="185"/>
      <c r="G2107" s="185">
        <f t="shared" si="190"/>
        <v>0</v>
      </c>
      <c r="H2107" s="186">
        <f t="shared" si="191"/>
        <v>0</v>
      </c>
      <c r="I2107" s="197">
        <f>SUMIFS('SAGE IMPORT'!Y:Y,'SAGE IMPORT'!A:A,'SLAB-ROWS'!G2107,'SAGE IMPORT'!B:B,'SLAB-ROWS'!H2107,'SAGE IMPORT'!C:C,'SLAB-ROWS'!A2107)</f>
        <v>0</v>
      </c>
      <c r="J2107" s="198">
        <f>SUMIFS('SAGE IMPORT'!K:K,'SAGE IMPORT'!A:A,'SLAB-ROWS'!G2107,'SAGE IMPORT'!B:B,'SLAB-ROWS'!H2107,'SAGE IMPORT'!C:C,'SLAB-ROWS'!A2107)</f>
        <v>0</v>
      </c>
      <c r="K2107" s="199">
        <f>SUMIFS('SAGE IMPORT'!Q:Q,'SAGE IMPORT'!A:A,'SLAB-ROWS'!G2107,'SAGE IMPORT'!B:B,'SLAB-ROWS'!H2107,'SAGE IMPORT'!C:C,'SLAB-ROWS'!A2107)</f>
        <v>0</v>
      </c>
      <c r="L2107" s="199" t="s">
        <v>391</v>
      </c>
      <c r="M2107" s="205">
        <f>SUMIFS('SAGE IMPORT'!E:E,'SAGE IMPORT'!A:A,'SLAB-ROWS'!G2107,'SAGE IMPORT'!B:B,'SLAB-ROWS'!H2107,'SAGE IMPORT'!C:C,'SLAB-ROWS'!A2107)</f>
        <v>0</v>
      </c>
      <c r="N2107" s="199" t="s">
        <v>391</v>
      </c>
    </row>
    <row r="2108" spans="1:14" x14ac:dyDescent="0.2">
      <c r="A2108" s="183" t="s">
        <v>51</v>
      </c>
      <c r="B2108" s="184" t="s">
        <v>52</v>
      </c>
      <c r="C2108" s="184"/>
      <c r="D2108" s="185" t="str">
        <f t="shared" si="188"/>
        <v>****</v>
      </c>
      <c r="E2108" s="185">
        <f t="shared" si="189"/>
        <v>0</v>
      </c>
      <c r="F2108" s="185"/>
      <c r="G2108" s="185">
        <f t="shared" si="190"/>
        <v>0</v>
      </c>
      <c r="H2108" s="186">
        <f t="shared" si="191"/>
        <v>0</v>
      </c>
      <c r="I2108" s="197">
        <f>SUMIFS('SAGE IMPORT'!Y:Y,'SAGE IMPORT'!A:A,'SLAB-ROWS'!G2108,'SAGE IMPORT'!B:B,'SLAB-ROWS'!H2108,'SAGE IMPORT'!C:C,'SLAB-ROWS'!A2108)</f>
        <v>0</v>
      </c>
      <c r="J2108" s="198">
        <f>SUMIFS('SAGE IMPORT'!K:K,'SAGE IMPORT'!A:A,'SLAB-ROWS'!G2108,'SAGE IMPORT'!B:B,'SLAB-ROWS'!H2108,'SAGE IMPORT'!C:C,'SLAB-ROWS'!A2108)</f>
        <v>0</v>
      </c>
      <c r="K2108" s="199">
        <f>SUMIFS('SAGE IMPORT'!Q:Q,'SAGE IMPORT'!A:A,'SLAB-ROWS'!G2108,'SAGE IMPORT'!B:B,'SLAB-ROWS'!H2108,'SAGE IMPORT'!C:C,'SLAB-ROWS'!A2108)</f>
        <v>0</v>
      </c>
      <c r="L2108" s="199" t="s">
        <v>391</v>
      </c>
      <c r="M2108" s="205">
        <f>SUMIFS('SAGE IMPORT'!E:E,'SAGE IMPORT'!A:A,'SLAB-ROWS'!G2108,'SAGE IMPORT'!B:B,'SLAB-ROWS'!H2108,'SAGE IMPORT'!C:C,'SLAB-ROWS'!A2108)</f>
        <v>0</v>
      </c>
      <c r="N2108" s="199" t="s">
        <v>391</v>
      </c>
    </row>
    <row r="2109" spans="1:14" x14ac:dyDescent="0.2">
      <c r="A2109" s="183" t="s">
        <v>53</v>
      </c>
      <c r="B2109" s="184" t="s">
        <v>54</v>
      </c>
      <c r="C2109" s="184"/>
      <c r="D2109" s="185" t="str">
        <f t="shared" si="188"/>
        <v>****</v>
      </c>
      <c r="E2109" s="185">
        <f t="shared" si="189"/>
        <v>0</v>
      </c>
      <c r="F2109" s="185"/>
      <c r="G2109" s="185">
        <f t="shared" si="190"/>
        <v>0</v>
      </c>
      <c r="H2109" s="186">
        <f t="shared" si="191"/>
        <v>0</v>
      </c>
      <c r="I2109" s="197">
        <f>SUMIFS('SAGE IMPORT'!Y:Y,'SAGE IMPORT'!A:A,'SLAB-ROWS'!G2109,'SAGE IMPORT'!B:B,'SLAB-ROWS'!H2109,'SAGE IMPORT'!C:C,'SLAB-ROWS'!A2109)</f>
        <v>0</v>
      </c>
      <c r="J2109" s="198">
        <f>SUMIFS('SAGE IMPORT'!K:K,'SAGE IMPORT'!A:A,'SLAB-ROWS'!G2109,'SAGE IMPORT'!B:B,'SLAB-ROWS'!H2109,'SAGE IMPORT'!C:C,'SLAB-ROWS'!A2109)</f>
        <v>0</v>
      </c>
      <c r="K2109" s="199">
        <f>SUMIFS('SAGE IMPORT'!Q:Q,'SAGE IMPORT'!A:A,'SLAB-ROWS'!G2109,'SAGE IMPORT'!B:B,'SLAB-ROWS'!H2109,'SAGE IMPORT'!C:C,'SLAB-ROWS'!A2109)</f>
        <v>0</v>
      </c>
      <c r="L2109" s="199" t="s">
        <v>391</v>
      </c>
      <c r="M2109" s="205">
        <f>SUMIFS('SAGE IMPORT'!E:E,'SAGE IMPORT'!A:A,'SLAB-ROWS'!G2109,'SAGE IMPORT'!B:B,'SLAB-ROWS'!H2109,'SAGE IMPORT'!C:C,'SLAB-ROWS'!A2109)</f>
        <v>0</v>
      </c>
      <c r="N2109" s="199" t="s">
        <v>391</v>
      </c>
    </row>
    <row r="2110" spans="1:14" x14ac:dyDescent="0.2">
      <c r="A2110" s="183"/>
      <c r="B2110" s="184"/>
      <c r="C2110" s="184"/>
      <c r="D2110" s="184"/>
      <c r="E2110" s="184"/>
      <c r="F2110" s="184"/>
      <c r="G2110" s="184"/>
      <c r="H2110" s="184"/>
      <c r="I2110" s="197">
        <f>SUMIFS('SAGE IMPORT'!Y:Y,'SAGE IMPORT'!A:A,'SLAB-ROWS'!G2110,'SAGE IMPORT'!B:B,'SLAB-ROWS'!H2110,'SAGE IMPORT'!C:C,'SLAB-ROWS'!A2110)</f>
        <v>0</v>
      </c>
      <c r="J2110" s="198">
        <f>SUMIFS('SAGE IMPORT'!K:K,'SAGE IMPORT'!A:A,'SLAB-ROWS'!G2110,'SAGE IMPORT'!B:B,'SLAB-ROWS'!H2110,'SAGE IMPORT'!C:C,'SLAB-ROWS'!A2110)</f>
        <v>0</v>
      </c>
      <c r="K2110" s="199">
        <f>SUMIFS('SAGE IMPORT'!Q:Q,'SAGE IMPORT'!A:A,'SLAB-ROWS'!G2110,'SAGE IMPORT'!B:B,'SLAB-ROWS'!H2110,'SAGE IMPORT'!C:C,'SLAB-ROWS'!A2110)</f>
        <v>0</v>
      </c>
      <c r="L2110" s="199"/>
      <c r="M2110" s="205">
        <f>SUMIFS('SAGE IMPORT'!E:E,'SAGE IMPORT'!A:A,'SLAB-ROWS'!G2110,'SAGE IMPORT'!B:B,'SLAB-ROWS'!H2110,'SAGE IMPORT'!C:C,'SLAB-ROWS'!A2110)</f>
        <v>0</v>
      </c>
      <c r="N2110" s="199"/>
    </row>
    <row r="2111" spans="1:14" ht="12" x14ac:dyDescent="0.25">
      <c r="C2111" s="200" t="s">
        <v>74</v>
      </c>
      <c r="D2111" s="200"/>
      <c r="E2111" s="200"/>
      <c r="F2111" s="200"/>
      <c r="G2111" s="200"/>
      <c r="H2111" s="200"/>
      <c r="I2111" s="201">
        <f>SUM(I2027:I2110)</f>
        <v>0</v>
      </c>
      <c r="J2111" s="202"/>
      <c r="K2111" s="202"/>
      <c r="L2111" s="202"/>
      <c r="M2111" s="205">
        <f>SUMIFS('SAGE IMPORT'!E:E,'SAGE IMPORT'!A:A,'SLAB-ROWS'!G2111,'SAGE IMPORT'!B:B,'SLAB-ROWS'!H2111,'SAGE IMPORT'!C:C,'SLAB-ROWS'!A2111)</f>
        <v>0</v>
      </c>
    </row>
    <row r="2112" spans="1:14" ht="12" x14ac:dyDescent="0.25">
      <c r="C2112" s="200" t="s">
        <v>75</v>
      </c>
      <c r="D2112" s="200"/>
      <c r="E2112" s="200"/>
      <c r="F2112" s="200"/>
      <c r="G2112" s="200"/>
      <c r="H2112" s="200"/>
      <c r="I2112" s="203">
        <f>SUMIFS('SAGE IMPORT'!Y:Y,'SAGE IMPORT'!A:A,'SLAB-ROWS'!G2026,'SAGE IMPORT'!B:B,'SLAB-ROWS'!H2026)-I2111</f>
        <v>0</v>
      </c>
      <c r="J2112" s="202"/>
      <c r="K2112" s="202"/>
      <c r="L2112" s="202"/>
      <c r="M2112" s="205">
        <f>SUMIFS('SAGE IMPORT'!E:E,'SAGE IMPORT'!A:A,'SLAB-ROWS'!G2112,'SAGE IMPORT'!B:B,'SLAB-ROWS'!H2112,'SAGE IMPORT'!C:C,'SLAB-ROWS'!A2112)</f>
        <v>0</v>
      </c>
    </row>
    <row r="2113" spans="1:14" ht="12" x14ac:dyDescent="0.2">
      <c r="D2113" s="191" t="s">
        <v>359</v>
      </c>
      <c r="E2113" s="190" t="s">
        <v>358</v>
      </c>
      <c r="F2113" s="190"/>
      <c r="G2113" s="191" t="s">
        <v>159</v>
      </c>
      <c r="H2113" s="192" t="s">
        <v>357</v>
      </c>
      <c r="I2113" s="194" t="s">
        <v>383</v>
      </c>
      <c r="J2113" s="194" t="s">
        <v>356</v>
      </c>
      <c r="K2113" s="194" t="s">
        <v>355</v>
      </c>
      <c r="L2113" s="194"/>
      <c r="M2113" s="194" t="s">
        <v>394</v>
      </c>
      <c r="N2113" s="194"/>
    </row>
    <row r="2114" spans="1:14" ht="12" x14ac:dyDescent="0.2">
      <c r="D2114" s="195" t="str">
        <f>'START-SLABS'!A33</f>
        <v>****</v>
      </c>
      <c r="E2114" s="195">
        <f>'START-SLABS'!C33</f>
        <v>0</v>
      </c>
      <c r="F2114" s="195">
        <f>'START-SLABS'!D33</f>
        <v>0</v>
      </c>
      <c r="G2114" s="195">
        <f>'START-SLABS'!F33</f>
        <v>0</v>
      </c>
      <c r="H2114" s="195">
        <f>'START-SLABS'!G33</f>
        <v>0</v>
      </c>
      <c r="I2114" s="196"/>
      <c r="J2114" s="196"/>
      <c r="K2114" s="196"/>
      <c r="L2114" s="196"/>
      <c r="M2114" s="196"/>
      <c r="N2114" s="194"/>
    </row>
    <row r="2115" spans="1:14" x14ac:dyDescent="0.2">
      <c r="A2115" s="183" t="s">
        <v>16</v>
      </c>
      <c r="B2115" s="184" t="s">
        <v>17</v>
      </c>
      <c r="C2115" s="184"/>
      <c r="D2115" s="185" t="str">
        <f>D2114</f>
        <v>****</v>
      </c>
      <c r="E2115" s="185">
        <f>E2114</f>
        <v>0</v>
      </c>
      <c r="F2115" s="185"/>
      <c r="G2115" s="185">
        <f>G2114</f>
        <v>0</v>
      </c>
      <c r="H2115" s="186">
        <f>H2114</f>
        <v>0</v>
      </c>
      <c r="I2115" s="197">
        <f>SUMIFS('SAGE IMPORT'!Y:Y,'SAGE IMPORT'!A:A,'SLAB-ROWS'!G2115,'SAGE IMPORT'!B:B,'SLAB-ROWS'!H2115,'SAGE IMPORT'!C:C,'SLAB-ROWS'!A2115)</f>
        <v>0</v>
      </c>
      <c r="J2115" s="198">
        <f>SUMIFS('SAGE IMPORT'!K:K,'SAGE IMPORT'!A:A,'SLAB-ROWS'!G2115,'SAGE IMPORT'!B:B,'SLAB-ROWS'!H2115,'SAGE IMPORT'!C:C,'SLAB-ROWS'!A2115)</f>
        <v>0</v>
      </c>
      <c r="K2115" s="199">
        <f>SUMIFS('SAGE IMPORT'!Q:Q,'SAGE IMPORT'!A:A,'SLAB-ROWS'!G2115,'SAGE IMPORT'!B:B,'SLAB-ROWS'!H2115,'SAGE IMPORT'!C:C,'SLAB-ROWS'!A2115)</f>
        <v>0</v>
      </c>
      <c r="L2115" s="199" t="s">
        <v>391</v>
      </c>
      <c r="M2115" s="205">
        <f>SUMIFS('SAGE IMPORT'!E:E,'SAGE IMPORT'!A:A,'SLAB-ROWS'!G2115,'SAGE IMPORT'!B:B,'SLAB-ROWS'!H2115,'SAGE IMPORT'!C:C,'SLAB-ROWS'!A2115)</f>
        <v>0</v>
      </c>
      <c r="N2115" s="199" t="s">
        <v>391</v>
      </c>
    </row>
    <row r="2116" spans="1:14" x14ac:dyDescent="0.2">
      <c r="A2116" s="183" t="s">
        <v>78</v>
      </c>
      <c r="B2116" s="184" t="s">
        <v>81</v>
      </c>
      <c r="C2116" s="184"/>
      <c r="D2116" s="185" t="str">
        <f t="shared" ref="D2116:D2185" si="192">D2115</f>
        <v>****</v>
      </c>
      <c r="E2116" s="185">
        <f t="shared" ref="E2116:E2185" si="193">E2115</f>
        <v>0</v>
      </c>
      <c r="F2116" s="185"/>
      <c r="G2116" s="185">
        <f t="shared" ref="G2116:G2185" si="194">G2115</f>
        <v>0</v>
      </c>
      <c r="H2116" s="186">
        <f t="shared" ref="H2116:H2185" si="195">H2115</f>
        <v>0</v>
      </c>
      <c r="I2116" s="197">
        <f>SUMIFS('SAGE IMPORT'!Y:Y,'SAGE IMPORT'!A:A,'SLAB-ROWS'!G2116,'SAGE IMPORT'!B:B,'SLAB-ROWS'!H2116,'SAGE IMPORT'!C:C,'SLAB-ROWS'!A2116)</f>
        <v>0</v>
      </c>
      <c r="J2116" s="198">
        <f>SUMIFS('SAGE IMPORT'!K:K,'SAGE IMPORT'!A:A,'SLAB-ROWS'!G2116,'SAGE IMPORT'!B:B,'SLAB-ROWS'!H2116,'SAGE IMPORT'!C:C,'SLAB-ROWS'!A2116)</f>
        <v>0</v>
      </c>
      <c r="K2116" s="199">
        <f>SUMIFS('SAGE IMPORT'!Q:Q,'SAGE IMPORT'!A:A,'SLAB-ROWS'!G2116,'SAGE IMPORT'!B:B,'SLAB-ROWS'!H2116,'SAGE IMPORT'!C:C,'SLAB-ROWS'!A2116)</f>
        <v>0</v>
      </c>
      <c r="L2116" s="199" t="s">
        <v>391</v>
      </c>
      <c r="M2116" s="205">
        <f>SUMIFS('SAGE IMPORT'!E:E,'SAGE IMPORT'!A:A,'SLAB-ROWS'!G2116,'SAGE IMPORT'!B:B,'SLAB-ROWS'!H2116,'SAGE IMPORT'!C:C,'SLAB-ROWS'!A2116)</f>
        <v>0</v>
      </c>
      <c r="N2116" s="199" t="s">
        <v>391</v>
      </c>
    </row>
    <row r="2117" spans="1:14" x14ac:dyDescent="0.2">
      <c r="A2117" s="183" t="s">
        <v>79</v>
      </c>
      <c r="B2117" s="184" t="s">
        <v>82</v>
      </c>
      <c r="C2117" s="184"/>
      <c r="D2117" s="185" t="str">
        <f t="shared" si="192"/>
        <v>****</v>
      </c>
      <c r="E2117" s="185">
        <f t="shared" si="193"/>
        <v>0</v>
      </c>
      <c r="F2117" s="185"/>
      <c r="G2117" s="185">
        <f t="shared" si="194"/>
        <v>0</v>
      </c>
      <c r="H2117" s="186">
        <f t="shared" si="195"/>
        <v>0</v>
      </c>
      <c r="I2117" s="197">
        <f>SUMIFS('SAGE IMPORT'!Y:Y,'SAGE IMPORT'!A:A,'SLAB-ROWS'!G2117,'SAGE IMPORT'!B:B,'SLAB-ROWS'!H2117,'SAGE IMPORT'!C:C,'SLAB-ROWS'!A2117)</f>
        <v>0</v>
      </c>
      <c r="J2117" s="198">
        <f>SUMIFS('SAGE IMPORT'!K:K,'SAGE IMPORT'!A:A,'SLAB-ROWS'!G2117,'SAGE IMPORT'!B:B,'SLAB-ROWS'!H2117,'SAGE IMPORT'!C:C,'SLAB-ROWS'!A2117)</f>
        <v>0</v>
      </c>
      <c r="K2117" s="199">
        <f>SUMIFS('SAGE IMPORT'!Q:Q,'SAGE IMPORT'!A:A,'SLAB-ROWS'!G2117,'SAGE IMPORT'!B:B,'SLAB-ROWS'!H2117,'SAGE IMPORT'!C:C,'SLAB-ROWS'!A2117)</f>
        <v>0</v>
      </c>
      <c r="L2117" s="199" t="s">
        <v>391</v>
      </c>
      <c r="M2117" s="205">
        <f>SUMIFS('SAGE IMPORT'!E:E,'SAGE IMPORT'!A:A,'SLAB-ROWS'!G2117,'SAGE IMPORT'!B:B,'SLAB-ROWS'!H2117,'SAGE IMPORT'!C:C,'SLAB-ROWS'!A2117)</f>
        <v>0</v>
      </c>
      <c r="N2117" s="199" t="s">
        <v>391</v>
      </c>
    </row>
    <row r="2118" spans="1:14" x14ac:dyDescent="0.2">
      <c r="A2118" s="183" t="s">
        <v>80</v>
      </c>
      <c r="B2118" s="184" t="s">
        <v>83</v>
      </c>
      <c r="C2118" s="184"/>
      <c r="D2118" s="185" t="str">
        <f t="shared" si="192"/>
        <v>****</v>
      </c>
      <c r="E2118" s="185">
        <f t="shared" si="193"/>
        <v>0</v>
      </c>
      <c r="F2118" s="185"/>
      <c r="G2118" s="185">
        <f t="shared" si="194"/>
        <v>0</v>
      </c>
      <c r="H2118" s="186">
        <f t="shared" si="195"/>
        <v>0</v>
      </c>
      <c r="I2118" s="197">
        <f>SUMIFS('SAGE IMPORT'!Y:Y,'SAGE IMPORT'!A:A,'SLAB-ROWS'!G2118,'SAGE IMPORT'!B:B,'SLAB-ROWS'!H2118,'SAGE IMPORT'!C:C,'SLAB-ROWS'!A2118)</f>
        <v>0</v>
      </c>
      <c r="J2118" s="198">
        <f>SUMIFS('SAGE IMPORT'!K:K,'SAGE IMPORT'!A:A,'SLAB-ROWS'!G2118,'SAGE IMPORT'!B:B,'SLAB-ROWS'!H2118,'SAGE IMPORT'!C:C,'SLAB-ROWS'!A2118)</f>
        <v>0</v>
      </c>
      <c r="K2118" s="199">
        <f>SUMIFS('SAGE IMPORT'!Q:Q,'SAGE IMPORT'!A:A,'SLAB-ROWS'!G2118,'SAGE IMPORT'!B:B,'SLAB-ROWS'!H2118,'SAGE IMPORT'!C:C,'SLAB-ROWS'!A2118)</f>
        <v>0</v>
      </c>
      <c r="L2118" s="199" t="s">
        <v>391</v>
      </c>
      <c r="M2118" s="205">
        <f>SUMIFS('SAGE IMPORT'!E:E,'SAGE IMPORT'!A:A,'SLAB-ROWS'!G2118,'SAGE IMPORT'!B:B,'SLAB-ROWS'!H2118,'SAGE IMPORT'!C:C,'SLAB-ROWS'!A2118)</f>
        <v>0</v>
      </c>
      <c r="N2118" s="199" t="s">
        <v>391</v>
      </c>
    </row>
    <row r="2119" spans="1:14" x14ac:dyDescent="0.2">
      <c r="A2119" s="183" t="s">
        <v>18</v>
      </c>
      <c r="B2119" s="184" t="s">
        <v>19</v>
      </c>
      <c r="C2119" s="184"/>
      <c r="D2119" s="185" t="str">
        <f t="shared" si="192"/>
        <v>****</v>
      </c>
      <c r="E2119" s="185">
        <f t="shared" si="193"/>
        <v>0</v>
      </c>
      <c r="F2119" s="185"/>
      <c r="G2119" s="185">
        <f t="shared" si="194"/>
        <v>0</v>
      </c>
      <c r="H2119" s="186">
        <f t="shared" si="195"/>
        <v>0</v>
      </c>
      <c r="I2119" s="197">
        <f>SUMIFS('SAGE IMPORT'!Y:Y,'SAGE IMPORT'!A:A,'SLAB-ROWS'!G2119,'SAGE IMPORT'!B:B,'SLAB-ROWS'!H2119,'SAGE IMPORT'!C:C,'SLAB-ROWS'!A2119)</f>
        <v>0</v>
      </c>
      <c r="J2119" s="198">
        <f>SUMIFS('SAGE IMPORT'!K:K,'SAGE IMPORT'!A:A,'SLAB-ROWS'!G2119,'SAGE IMPORT'!B:B,'SLAB-ROWS'!H2119,'SAGE IMPORT'!C:C,'SLAB-ROWS'!A2119)</f>
        <v>0</v>
      </c>
      <c r="K2119" s="199">
        <f>SUMIFS('SAGE IMPORT'!Q:Q,'SAGE IMPORT'!A:A,'SLAB-ROWS'!G2119,'SAGE IMPORT'!B:B,'SLAB-ROWS'!H2119,'SAGE IMPORT'!C:C,'SLAB-ROWS'!A2119)</f>
        <v>0</v>
      </c>
      <c r="L2119" s="199" t="s">
        <v>391</v>
      </c>
      <c r="M2119" s="205">
        <f>SUMIFS('SAGE IMPORT'!E:E,'SAGE IMPORT'!A:A,'SLAB-ROWS'!G2119,'SAGE IMPORT'!B:B,'SLAB-ROWS'!H2119,'SAGE IMPORT'!C:C,'SLAB-ROWS'!A2119)</f>
        <v>0</v>
      </c>
      <c r="N2119" s="199" t="s">
        <v>391</v>
      </c>
    </row>
    <row r="2120" spans="1:14" x14ac:dyDescent="0.2">
      <c r="A2120" s="183"/>
      <c r="B2120" s="184"/>
      <c r="C2120" s="184"/>
      <c r="D2120" s="185" t="str">
        <f t="shared" si="192"/>
        <v>****</v>
      </c>
      <c r="E2120" s="185">
        <f t="shared" si="193"/>
        <v>0</v>
      </c>
      <c r="F2120" s="185"/>
      <c r="G2120" s="185">
        <f t="shared" si="194"/>
        <v>0</v>
      </c>
      <c r="H2120" s="186">
        <f t="shared" si="195"/>
        <v>0</v>
      </c>
      <c r="I2120" s="197">
        <f>SUMIFS('SAGE IMPORT'!Y:Y,'SAGE IMPORT'!A:A,'SLAB-ROWS'!G2120,'SAGE IMPORT'!B:B,'SLAB-ROWS'!H2120,'SAGE IMPORT'!C:C,'SLAB-ROWS'!A2120)</f>
        <v>0</v>
      </c>
      <c r="J2120" s="198">
        <f>SUMIFS('SAGE IMPORT'!K:K,'SAGE IMPORT'!A:A,'SLAB-ROWS'!G2120,'SAGE IMPORT'!B:B,'SLAB-ROWS'!H2120,'SAGE IMPORT'!C:C,'SLAB-ROWS'!A2120)</f>
        <v>0</v>
      </c>
      <c r="K2120" s="199">
        <f>SUMIFS('SAGE IMPORT'!Q:Q,'SAGE IMPORT'!A:A,'SLAB-ROWS'!G2120,'SAGE IMPORT'!B:B,'SLAB-ROWS'!H2120,'SAGE IMPORT'!C:C,'SLAB-ROWS'!A2120)</f>
        <v>0</v>
      </c>
      <c r="L2120" s="199"/>
      <c r="M2120" s="205">
        <f>SUMIFS('SAGE IMPORT'!E:E,'SAGE IMPORT'!A:A,'SLAB-ROWS'!G2120,'SAGE IMPORT'!B:B,'SLAB-ROWS'!H2120,'SAGE IMPORT'!C:C,'SLAB-ROWS'!A2120)</f>
        <v>0</v>
      </c>
      <c r="N2120" s="199"/>
    </row>
    <row r="2121" spans="1:14" x14ac:dyDescent="0.2">
      <c r="A2121" s="183" t="s">
        <v>84</v>
      </c>
      <c r="B2121" s="184" t="s">
        <v>85</v>
      </c>
      <c r="C2121" s="184"/>
      <c r="D2121" s="185" t="str">
        <f t="shared" si="192"/>
        <v>****</v>
      </c>
      <c r="E2121" s="185">
        <f t="shared" si="193"/>
        <v>0</v>
      </c>
      <c r="F2121" s="185"/>
      <c r="G2121" s="185">
        <f t="shared" si="194"/>
        <v>0</v>
      </c>
      <c r="H2121" s="186">
        <f t="shared" si="195"/>
        <v>0</v>
      </c>
      <c r="I2121" s="197">
        <f>SUMIFS('SAGE IMPORT'!Y:Y,'SAGE IMPORT'!A:A,'SLAB-ROWS'!G2121,'SAGE IMPORT'!B:B,'SLAB-ROWS'!H2121,'SAGE IMPORT'!C:C,'SLAB-ROWS'!A2121)</f>
        <v>0</v>
      </c>
      <c r="J2121" s="198">
        <f>SUMIFS('SAGE IMPORT'!K:K,'SAGE IMPORT'!A:A,'SLAB-ROWS'!G2121,'SAGE IMPORT'!B:B,'SLAB-ROWS'!H2121,'SAGE IMPORT'!C:C,'SLAB-ROWS'!A2121)</f>
        <v>0</v>
      </c>
      <c r="K2121" s="199">
        <f>SUMIFS('SAGE IMPORT'!Q:Q,'SAGE IMPORT'!A:A,'SLAB-ROWS'!G2121,'SAGE IMPORT'!B:B,'SLAB-ROWS'!H2121,'SAGE IMPORT'!C:C,'SLAB-ROWS'!A2121)</f>
        <v>0</v>
      </c>
      <c r="L2121" s="199" t="s">
        <v>393</v>
      </c>
      <c r="M2121" s="205">
        <f>SUMIFS('SAGE IMPORT'!E:E,'SAGE IMPORT'!A:A,'SLAB-ROWS'!G2121,'SAGE IMPORT'!B:B,'SLAB-ROWS'!H2121,'SAGE IMPORT'!C:C,'SLAB-ROWS'!A2121)</f>
        <v>0</v>
      </c>
      <c r="N2121" s="199" t="s">
        <v>393</v>
      </c>
    </row>
    <row r="2122" spans="1:14" x14ac:dyDescent="0.2">
      <c r="A2122" s="183" t="s">
        <v>20</v>
      </c>
      <c r="B2122" s="184" t="s">
        <v>21</v>
      </c>
      <c r="C2122" s="184"/>
      <c r="D2122" s="185" t="str">
        <f t="shared" si="192"/>
        <v>****</v>
      </c>
      <c r="E2122" s="185">
        <f t="shared" si="193"/>
        <v>0</v>
      </c>
      <c r="F2122" s="185"/>
      <c r="G2122" s="185">
        <f t="shared" si="194"/>
        <v>0</v>
      </c>
      <c r="H2122" s="186">
        <f t="shared" si="195"/>
        <v>0</v>
      </c>
      <c r="I2122" s="197">
        <f>SUMIFS('SAGE IMPORT'!Y:Y,'SAGE IMPORT'!A:A,'SLAB-ROWS'!G2122,'SAGE IMPORT'!B:B,'SLAB-ROWS'!H2122,'SAGE IMPORT'!C:C,'SLAB-ROWS'!A2122)</f>
        <v>0</v>
      </c>
      <c r="J2122" s="198">
        <f>SUMIFS('SAGE IMPORT'!K:K,'SAGE IMPORT'!A:A,'SLAB-ROWS'!G2122,'SAGE IMPORT'!B:B,'SLAB-ROWS'!H2122,'SAGE IMPORT'!C:C,'SLAB-ROWS'!A2122)</f>
        <v>0</v>
      </c>
      <c r="K2122" s="199">
        <f>SUMIFS('SAGE IMPORT'!Q:Q,'SAGE IMPORT'!A:A,'SLAB-ROWS'!G2122,'SAGE IMPORT'!B:B,'SLAB-ROWS'!H2122,'SAGE IMPORT'!C:C,'SLAB-ROWS'!A2122)</f>
        <v>0</v>
      </c>
      <c r="L2122" s="199" t="s">
        <v>354</v>
      </c>
      <c r="M2122" s="205">
        <f>SUMIFS('SAGE IMPORT'!E:E,'SAGE IMPORT'!A:A,'SLAB-ROWS'!G2122,'SAGE IMPORT'!B:B,'SLAB-ROWS'!H2122,'SAGE IMPORT'!C:C,'SLAB-ROWS'!A2122)</f>
        <v>0</v>
      </c>
      <c r="N2122" s="199" t="s">
        <v>354</v>
      </c>
    </row>
    <row r="2123" spans="1:14" x14ac:dyDescent="0.2">
      <c r="A2123" s="183" t="s">
        <v>22</v>
      </c>
      <c r="B2123" s="184" t="s">
        <v>58</v>
      </c>
      <c r="C2123" s="184"/>
      <c r="D2123" s="185" t="str">
        <f t="shared" si="192"/>
        <v>****</v>
      </c>
      <c r="E2123" s="185">
        <f t="shared" si="193"/>
        <v>0</v>
      </c>
      <c r="F2123" s="185"/>
      <c r="G2123" s="185">
        <f t="shared" si="194"/>
        <v>0</v>
      </c>
      <c r="H2123" s="186">
        <f t="shared" si="195"/>
        <v>0</v>
      </c>
      <c r="I2123" s="197">
        <f>SUMIFS('SAGE IMPORT'!Y:Y,'SAGE IMPORT'!A:A,'SLAB-ROWS'!G2123,'SAGE IMPORT'!B:B,'SLAB-ROWS'!H2123,'SAGE IMPORT'!C:C,'SLAB-ROWS'!A2123)</f>
        <v>0</v>
      </c>
      <c r="J2123" s="198">
        <f>SUMIFS('SAGE IMPORT'!K:K,'SAGE IMPORT'!A:A,'SLAB-ROWS'!G2123,'SAGE IMPORT'!B:B,'SLAB-ROWS'!H2123,'SAGE IMPORT'!C:C,'SLAB-ROWS'!A2123)</f>
        <v>0</v>
      </c>
      <c r="K2123" s="199">
        <f>SUMIFS('SAGE IMPORT'!Q:Q,'SAGE IMPORT'!A:A,'SLAB-ROWS'!G2123,'SAGE IMPORT'!B:B,'SLAB-ROWS'!H2123,'SAGE IMPORT'!C:C,'SLAB-ROWS'!A2123)</f>
        <v>0</v>
      </c>
      <c r="L2123" s="199" t="s">
        <v>354</v>
      </c>
      <c r="M2123" s="205">
        <f>SUMIFS('SAGE IMPORT'!E:E,'SAGE IMPORT'!A:A,'SLAB-ROWS'!G2123,'SAGE IMPORT'!B:B,'SLAB-ROWS'!H2123,'SAGE IMPORT'!C:C,'SLAB-ROWS'!A2123)</f>
        <v>0</v>
      </c>
      <c r="N2123" s="199" t="s">
        <v>354</v>
      </c>
    </row>
    <row r="2124" spans="1:14" x14ac:dyDescent="0.2">
      <c r="A2124" s="183"/>
      <c r="B2124" s="184"/>
      <c r="C2124" s="184"/>
      <c r="D2124" s="185" t="str">
        <f t="shared" si="192"/>
        <v>****</v>
      </c>
      <c r="E2124" s="185">
        <f t="shared" si="193"/>
        <v>0</v>
      </c>
      <c r="F2124" s="185"/>
      <c r="G2124" s="185">
        <f t="shared" si="194"/>
        <v>0</v>
      </c>
      <c r="H2124" s="186">
        <f t="shared" si="195"/>
        <v>0</v>
      </c>
      <c r="I2124" s="197">
        <f>SUMIFS('SAGE IMPORT'!Y:Y,'SAGE IMPORT'!A:A,'SLAB-ROWS'!G2124,'SAGE IMPORT'!B:B,'SLAB-ROWS'!H2124,'SAGE IMPORT'!C:C,'SLAB-ROWS'!A2124)</f>
        <v>0</v>
      </c>
      <c r="J2124" s="198">
        <f>SUMIFS('SAGE IMPORT'!K:K,'SAGE IMPORT'!A:A,'SLAB-ROWS'!G2124,'SAGE IMPORT'!B:B,'SLAB-ROWS'!H2124,'SAGE IMPORT'!C:C,'SLAB-ROWS'!A2124)</f>
        <v>0</v>
      </c>
      <c r="K2124" s="199">
        <f>SUMIFS('SAGE IMPORT'!Q:Q,'SAGE IMPORT'!A:A,'SLAB-ROWS'!G2124,'SAGE IMPORT'!B:B,'SLAB-ROWS'!H2124,'SAGE IMPORT'!C:C,'SLAB-ROWS'!A2124)</f>
        <v>0</v>
      </c>
      <c r="L2124" s="199"/>
      <c r="M2124" s="205">
        <f>SUMIFS('SAGE IMPORT'!E:E,'SAGE IMPORT'!A:A,'SLAB-ROWS'!G2124,'SAGE IMPORT'!B:B,'SLAB-ROWS'!H2124,'SAGE IMPORT'!C:C,'SLAB-ROWS'!A2124)</f>
        <v>0</v>
      </c>
      <c r="N2124" s="199"/>
    </row>
    <row r="2125" spans="1:14" x14ac:dyDescent="0.2">
      <c r="A2125" s="183" t="s">
        <v>23</v>
      </c>
      <c r="B2125" s="184" t="s">
        <v>105</v>
      </c>
      <c r="C2125" s="184"/>
      <c r="D2125" s="185" t="str">
        <f t="shared" si="192"/>
        <v>****</v>
      </c>
      <c r="E2125" s="185">
        <f t="shared" si="193"/>
        <v>0</v>
      </c>
      <c r="F2125" s="185"/>
      <c r="G2125" s="185">
        <f t="shared" si="194"/>
        <v>0</v>
      </c>
      <c r="H2125" s="186">
        <f t="shared" si="195"/>
        <v>0</v>
      </c>
      <c r="I2125" s="197">
        <f>SUMIFS('SAGE IMPORT'!Y:Y,'SAGE IMPORT'!A:A,'SLAB-ROWS'!G2125,'SAGE IMPORT'!B:B,'SLAB-ROWS'!H2125,'SAGE IMPORT'!C:C,'SLAB-ROWS'!A2125)</f>
        <v>0</v>
      </c>
      <c r="J2125" s="198">
        <f>SUMIFS('SAGE IMPORT'!K:K,'SAGE IMPORT'!A:A,'SLAB-ROWS'!G2125,'SAGE IMPORT'!B:B,'SLAB-ROWS'!H2125,'SAGE IMPORT'!C:C,'SLAB-ROWS'!A2125)</f>
        <v>0</v>
      </c>
      <c r="K2125" s="199">
        <f>SUMIFS('SAGE IMPORT'!Q:Q,'SAGE IMPORT'!A:A,'SLAB-ROWS'!G2125,'SAGE IMPORT'!B:B,'SLAB-ROWS'!H2125,'SAGE IMPORT'!C:C,'SLAB-ROWS'!A2125)</f>
        <v>0</v>
      </c>
      <c r="L2125" s="199" t="s">
        <v>354</v>
      </c>
      <c r="M2125" s="205">
        <f>SUMIFS('SAGE IMPORT'!E:E,'SAGE IMPORT'!A:A,'SLAB-ROWS'!G2125,'SAGE IMPORT'!B:B,'SLAB-ROWS'!H2125,'SAGE IMPORT'!C:C,'SLAB-ROWS'!A2125)</f>
        <v>0</v>
      </c>
      <c r="N2125" s="199" t="s">
        <v>354</v>
      </c>
    </row>
    <row r="2126" spans="1:14" x14ac:dyDescent="0.2">
      <c r="A2126" s="183" t="s">
        <v>100</v>
      </c>
      <c r="B2126" s="184" t="s">
        <v>106</v>
      </c>
      <c r="C2126" s="184"/>
      <c r="D2126" s="185" t="str">
        <f t="shared" si="192"/>
        <v>****</v>
      </c>
      <c r="E2126" s="185">
        <f t="shared" si="193"/>
        <v>0</v>
      </c>
      <c r="F2126" s="185"/>
      <c r="G2126" s="185">
        <f t="shared" si="194"/>
        <v>0</v>
      </c>
      <c r="H2126" s="186">
        <f t="shared" si="195"/>
        <v>0</v>
      </c>
      <c r="I2126" s="197">
        <f>SUMIFS('SAGE IMPORT'!Y:Y,'SAGE IMPORT'!A:A,'SLAB-ROWS'!G2126,'SAGE IMPORT'!B:B,'SLAB-ROWS'!H2126,'SAGE IMPORT'!C:C,'SLAB-ROWS'!A2126)</f>
        <v>0</v>
      </c>
      <c r="J2126" s="198">
        <f>SUMIFS('SAGE IMPORT'!K:K,'SAGE IMPORT'!A:A,'SLAB-ROWS'!G2126,'SAGE IMPORT'!B:B,'SLAB-ROWS'!H2126,'SAGE IMPORT'!C:C,'SLAB-ROWS'!A2126)</f>
        <v>0</v>
      </c>
      <c r="K2126" s="199">
        <f>SUMIFS('SAGE IMPORT'!Q:Q,'SAGE IMPORT'!A:A,'SLAB-ROWS'!G2126,'SAGE IMPORT'!B:B,'SLAB-ROWS'!H2126,'SAGE IMPORT'!C:C,'SLAB-ROWS'!A2126)</f>
        <v>0</v>
      </c>
      <c r="L2126" s="199" t="s">
        <v>354</v>
      </c>
      <c r="M2126" s="205">
        <f>SUMIFS('SAGE IMPORT'!E:E,'SAGE IMPORT'!A:A,'SLAB-ROWS'!G2126,'SAGE IMPORT'!B:B,'SLAB-ROWS'!H2126,'SAGE IMPORT'!C:C,'SLAB-ROWS'!A2126)</f>
        <v>0</v>
      </c>
      <c r="N2126" s="199" t="s">
        <v>354</v>
      </c>
    </row>
    <row r="2127" spans="1:14" x14ac:dyDescent="0.2">
      <c r="A2127" s="183" t="s">
        <v>101</v>
      </c>
      <c r="B2127" s="184" t="s">
        <v>107</v>
      </c>
      <c r="C2127" s="184"/>
      <c r="D2127" s="185" t="str">
        <f t="shared" si="192"/>
        <v>****</v>
      </c>
      <c r="E2127" s="185">
        <f t="shared" si="193"/>
        <v>0</v>
      </c>
      <c r="F2127" s="185"/>
      <c r="G2127" s="185">
        <f t="shared" si="194"/>
        <v>0</v>
      </c>
      <c r="H2127" s="186">
        <f t="shared" si="195"/>
        <v>0</v>
      </c>
      <c r="I2127" s="197">
        <f>SUMIFS('SAGE IMPORT'!Y:Y,'SAGE IMPORT'!A:A,'SLAB-ROWS'!G2127,'SAGE IMPORT'!B:B,'SLAB-ROWS'!H2127,'SAGE IMPORT'!C:C,'SLAB-ROWS'!A2127)</f>
        <v>0</v>
      </c>
      <c r="J2127" s="198">
        <f>SUMIFS('SAGE IMPORT'!K:K,'SAGE IMPORT'!A:A,'SLAB-ROWS'!G2127,'SAGE IMPORT'!B:B,'SLAB-ROWS'!H2127,'SAGE IMPORT'!C:C,'SLAB-ROWS'!A2127)</f>
        <v>0</v>
      </c>
      <c r="K2127" s="199">
        <f>SUMIFS('SAGE IMPORT'!Q:Q,'SAGE IMPORT'!A:A,'SLAB-ROWS'!G2127,'SAGE IMPORT'!B:B,'SLAB-ROWS'!H2127,'SAGE IMPORT'!C:C,'SLAB-ROWS'!A2127)</f>
        <v>0</v>
      </c>
      <c r="L2127" s="199" t="s">
        <v>354</v>
      </c>
      <c r="M2127" s="205">
        <f>SUMIFS('SAGE IMPORT'!E:E,'SAGE IMPORT'!A:A,'SLAB-ROWS'!G2127,'SAGE IMPORT'!B:B,'SLAB-ROWS'!H2127,'SAGE IMPORT'!C:C,'SLAB-ROWS'!A2127)</f>
        <v>0</v>
      </c>
      <c r="N2127" s="199" t="s">
        <v>354</v>
      </c>
    </row>
    <row r="2128" spans="1:14" x14ac:dyDescent="0.2">
      <c r="A2128" s="183" t="s">
        <v>102</v>
      </c>
      <c r="B2128" s="184" t="s">
        <v>108</v>
      </c>
      <c r="C2128" s="184"/>
      <c r="D2128" s="185" t="str">
        <f t="shared" si="192"/>
        <v>****</v>
      </c>
      <c r="E2128" s="185">
        <f t="shared" si="193"/>
        <v>0</v>
      </c>
      <c r="F2128" s="185"/>
      <c r="G2128" s="185">
        <f t="shared" si="194"/>
        <v>0</v>
      </c>
      <c r="H2128" s="186">
        <f t="shared" si="195"/>
        <v>0</v>
      </c>
      <c r="I2128" s="197">
        <f>SUMIFS('SAGE IMPORT'!Y:Y,'SAGE IMPORT'!A:A,'SLAB-ROWS'!G2128,'SAGE IMPORT'!B:B,'SLAB-ROWS'!H2128,'SAGE IMPORT'!C:C,'SLAB-ROWS'!A2128)</f>
        <v>0</v>
      </c>
      <c r="J2128" s="198">
        <f>SUMIFS('SAGE IMPORT'!K:K,'SAGE IMPORT'!A:A,'SLAB-ROWS'!G2128,'SAGE IMPORT'!B:B,'SLAB-ROWS'!H2128,'SAGE IMPORT'!C:C,'SLAB-ROWS'!A2128)</f>
        <v>0</v>
      </c>
      <c r="K2128" s="199">
        <f>SUMIFS('SAGE IMPORT'!Q:Q,'SAGE IMPORT'!A:A,'SLAB-ROWS'!G2128,'SAGE IMPORT'!B:B,'SLAB-ROWS'!H2128,'SAGE IMPORT'!C:C,'SLAB-ROWS'!A2128)</f>
        <v>0</v>
      </c>
      <c r="L2128" s="199" t="s">
        <v>395</v>
      </c>
      <c r="M2128" s="205">
        <f>SUMIFS('SAGE IMPORT'!E:E,'SAGE IMPORT'!A:A,'SLAB-ROWS'!G2128,'SAGE IMPORT'!B:B,'SLAB-ROWS'!H2128,'SAGE IMPORT'!C:C,'SLAB-ROWS'!A2128)</f>
        <v>0</v>
      </c>
      <c r="N2128" s="199" t="s">
        <v>395</v>
      </c>
    </row>
    <row r="2129" spans="1:14" x14ac:dyDescent="0.2">
      <c r="A2129" s="183" t="s">
        <v>103</v>
      </c>
      <c r="B2129" s="184" t="s">
        <v>110</v>
      </c>
      <c r="C2129" s="184"/>
      <c r="D2129" s="185" t="str">
        <f t="shared" si="192"/>
        <v>****</v>
      </c>
      <c r="E2129" s="185">
        <f t="shared" si="193"/>
        <v>0</v>
      </c>
      <c r="F2129" s="185"/>
      <c r="G2129" s="185">
        <f t="shared" si="194"/>
        <v>0</v>
      </c>
      <c r="H2129" s="186">
        <f t="shared" si="195"/>
        <v>0</v>
      </c>
      <c r="I2129" s="197">
        <f>SUMIFS('SAGE IMPORT'!Y:Y,'SAGE IMPORT'!A:A,'SLAB-ROWS'!G2129,'SAGE IMPORT'!B:B,'SLAB-ROWS'!H2129,'SAGE IMPORT'!C:C,'SLAB-ROWS'!A2129)</f>
        <v>0</v>
      </c>
      <c r="J2129" s="198">
        <f>SUMIFS('SAGE IMPORT'!K:K,'SAGE IMPORT'!A:A,'SLAB-ROWS'!G2129,'SAGE IMPORT'!B:B,'SLAB-ROWS'!H2129,'SAGE IMPORT'!C:C,'SLAB-ROWS'!A2129)</f>
        <v>0</v>
      </c>
      <c r="K2129" s="199">
        <f>SUMIFS('SAGE IMPORT'!Q:Q,'SAGE IMPORT'!A:A,'SLAB-ROWS'!G2129,'SAGE IMPORT'!B:B,'SLAB-ROWS'!H2129,'SAGE IMPORT'!C:C,'SLAB-ROWS'!A2129)</f>
        <v>0</v>
      </c>
      <c r="L2129" s="199" t="s">
        <v>395</v>
      </c>
      <c r="M2129" s="205">
        <f>SUMIFS('SAGE IMPORT'!E:E,'SAGE IMPORT'!A:A,'SLAB-ROWS'!G2129,'SAGE IMPORT'!B:B,'SLAB-ROWS'!H2129,'SAGE IMPORT'!C:C,'SLAB-ROWS'!A2129)</f>
        <v>0</v>
      </c>
      <c r="N2129" s="199" t="s">
        <v>395</v>
      </c>
    </row>
    <row r="2130" spans="1:14" x14ac:dyDescent="0.2">
      <c r="A2130" s="183" t="s">
        <v>104</v>
      </c>
      <c r="B2130" s="184" t="s">
        <v>109</v>
      </c>
      <c r="C2130" s="184"/>
      <c r="D2130" s="185" t="str">
        <f t="shared" si="192"/>
        <v>****</v>
      </c>
      <c r="E2130" s="185">
        <f t="shared" si="193"/>
        <v>0</v>
      </c>
      <c r="F2130" s="185"/>
      <c r="G2130" s="185">
        <f t="shared" si="194"/>
        <v>0</v>
      </c>
      <c r="H2130" s="186">
        <f t="shared" si="195"/>
        <v>0</v>
      </c>
      <c r="I2130" s="197">
        <f>SUMIFS('SAGE IMPORT'!Y:Y,'SAGE IMPORT'!A:A,'SLAB-ROWS'!G2130,'SAGE IMPORT'!B:B,'SLAB-ROWS'!H2130,'SAGE IMPORT'!C:C,'SLAB-ROWS'!A2130)</f>
        <v>0</v>
      </c>
      <c r="J2130" s="198">
        <f>SUMIFS('SAGE IMPORT'!K:K,'SAGE IMPORT'!A:A,'SLAB-ROWS'!G2130,'SAGE IMPORT'!B:B,'SLAB-ROWS'!H2130,'SAGE IMPORT'!C:C,'SLAB-ROWS'!A2130)</f>
        <v>0</v>
      </c>
      <c r="K2130" s="199">
        <f>SUMIFS('SAGE IMPORT'!Q:Q,'SAGE IMPORT'!A:A,'SLAB-ROWS'!G2130,'SAGE IMPORT'!B:B,'SLAB-ROWS'!H2130,'SAGE IMPORT'!C:C,'SLAB-ROWS'!A2130)</f>
        <v>0</v>
      </c>
      <c r="L2130" s="199" t="s">
        <v>354</v>
      </c>
      <c r="M2130" s="205">
        <f>SUMIFS('SAGE IMPORT'!E:E,'SAGE IMPORT'!A:A,'SLAB-ROWS'!G2130,'SAGE IMPORT'!B:B,'SLAB-ROWS'!H2130,'SAGE IMPORT'!C:C,'SLAB-ROWS'!A2130)</f>
        <v>0</v>
      </c>
      <c r="N2130" s="199" t="s">
        <v>354</v>
      </c>
    </row>
    <row r="2131" spans="1:14" x14ac:dyDescent="0.2">
      <c r="A2131" s="183"/>
      <c r="B2131" s="184"/>
      <c r="C2131" s="184"/>
      <c r="D2131" s="185" t="str">
        <f t="shared" si="192"/>
        <v>****</v>
      </c>
      <c r="E2131" s="185">
        <f t="shared" si="193"/>
        <v>0</v>
      </c>
      <c r="F2131" s="185"/>
      <c r="G2131" s="185">
        <f t="shared" si="194"/>
        <v>0</v>
      </c>
      <c r="H2131" s="186">
        <f t="shared" si="195"/>
        <v>0</v>
      </c>
      <c r="I2131" s="197">
        <f>SUMIFS('SAGE IMPORT'!Y:Y,'SAGE IMPORT'!A:A,'SLAB-ROWS'!G2131,'SAGE IMPORT'!B:B,'SLAB-ROWS'!H2131,'SAGE IMPORT'!C:C,'SLAB-ROWS'!A2131)</f>
        <v>0</v>
      </c>
      <c r="J2131" s="198">
        <f>SUMIFS('SAGE IMPORT'!K:K,'SAGE IMPORT'!A:A,'SLAB-ROWS'!G2131,'SAGE IMPORT'!B:B,'SLAB-ROWS'!H2131,'SAGE IMPORT'!C:C,'SLAB-ROWS'!A2131)</f>
        <v>0</v>
      </c>
      <c r="K2131" s="199">
        <f>SUMIFS('SAGE IMPORT'!Q:Q,'SAGE IMPORT'!A:A,'SLAB-ROWS'!G2131,'SAGE IMPORT'!B:B,'SLAB-ROWS'!H2131,'SAGE IMPORT'!C:C,'SLAB-ROWS'!A2131)</f>
        <v>0</v>
      </c>
      <c r="L2131" s="199"/>
      <c r="M2131" s="205">
        <f>SUMIFS('SAGE IMPORT'!E:E,'SAGE IMPORT'!A:A,'SLAB-ROWS'!G2131,'SAGE IMPORT'!B:B,'SLAB-ROWS'!H2131,'SAGE IMPORT'!C:C,'SLAB-ROWS'!A2131)</f>
        <v>0</v>
      </c>
      <c r="N2131" s="199"/>
    </row>
    <row r="2132" spans="1:14" x14ac:dyDescent="0.2">
      <c r="A2132" s="183" t="s">
        <v>24</v>
      </c>
      <c r="B2132" s="184" t="s">
        <v>68</v>
      </c>
      <c r="C2132" s="184"/>
      <c r="D2132" s="185" t="str">
        <f t="shared" si="192"/>
        <v>****</v>
      </c>
      <c r="E2132" s="185">
        <f t="shared" si="193"/>
        <v>0</v>
      </c>
      <c r="F2132" s="185"/>
      <c r="G2132" s="185">
        <f t="shared" si="194"/>
        <v>0</v>
      </c>
      <c r="H2132" s="186">
        <f t="shared" si="195"/>
        <v>0</v>
      </c>
      <c r="I2132" s="197">
        <f>SUMIFS('SAGE IMPORT'!Y:Y,'SAGE IMPORT'!A:A,'SLAB-ROWS'!G2132,'SAGE IMPORT'!B:B,'SLAB-ROWS'!H2132,'SAGE IMPORT'!C:C,'SLAB-ROWS'!A2132)</f>
        <v>0</v>
      </c>
      <c r="J2132" s="198">
        <f>SUMIFS('SAGE IMPORT'!K:K,'SAGE IMPORT'!A:A,'SLAB-ROWS'!G2132,'SAGE IMPORT'!B:B,'SLAB-ROWS'!H2132,'SAGE IMPORT'!C:C,'SLAB-ROWS'!A2132)</f>
        <v>0</v>
      </c>
      <c r="K2132" s="199">
        <f>SUMIFS('SAGE IMPORT'!Q:Q,'SAGE IMPORT'!A:A,'SLAB-ROWS'!G2132,'SAGE IMPORT'!B:B,'SLAB-ROWS'!H2132,'SAGE IMPORT'!C:C,'SLAB-ROWS'!A2132)</f>
        <v>0</v>
      </c>
      <c r="L2132" s="199" t="s">
        <v>392</v>
      </c>
      <c r="M2132" s="205">
        <f>SUMIFS('SAGE IMPORT'!E:E,'SAGE IMPORT'!A:A,'SLAB-ROWS'!G2132,'SAGE IMPORT'!B:B,'SLAB-ROWS'!H2132,'SAGE IMPORT'!C:C,'SLAB-ROWS'!A2132)</f>
        <v>0</v>
      </c>
      <c r="N2132" s="199" t="s">
        <v>392</v>
      </c>
    </row>
    <row r="2133" spans="1:14" x14ac:dyDescent="0.2">
      <c r="A2133" s="183" t="s">
        <v>93</v>
      </c>
      <c r="B2133" s="184" t="s">
        <v>86</v>
      </c>
      <c r="C2133" s="184"/>
      <c r="D2133" s="185" t="str">
        <f t="shared" si="192"/>
        <v>****</v>
      </c>
      <c r="E2133" s="185">
        <f t="shared" si="193"/>
        <v>0</v>
      </c>
      <c r="F2133" s="185"/>
      <c r="G2133" s="185">
        <f t="shared" si="194"/>
        <v>0</v>
      </c>
      <c r="H2133" s="186">
        <f t="shared" si="195"/>
        <v>0</v>
      </c>
      <c r="I2133" s="197">
        <f>SUMIFS('SAGE IMPORT'!Y:Y,'SAGE IMPORT'!A:A,'SLAB-ROWS'!G2133,'SAGE IMPORT'!B:B,'SLAB-ROWS'!H2133,'SAGE IMPORT'!C:C,'SLAB-ROWS'!A2133)</f>
        <v>0</v>
      </c>
      <c r="J2133" s="198">
        <f>SUMIFS('SAGE IMPORT'!K:K,'SAGE IMPORT'!A:A,'SLAB-ROWS'!G2133,'SAGE IMPORT'!B:B,'SLAB-ROWS'!H2133,'SAGE IMPORT'!C:C,'SLAB-ROWS'!A2133)</f>
        <v>0</v>
      </c>
      <c r="K2133" s="199">
        <f>SUMIFS('SAGE IMPORT'!Q:Q,'SAGE IMPORT'!A:A,'SLAB-ROWS'!G2133,'SAGE IMPORT'!B:B,'SLAB-ROWS'!H2133,'SAGE IMPORT'!C:C,'SLAB-ROWS'!A2133)</f>
        <v>0</v>
      </c>
      <c r="L2133" s="199" t="s">
        <v>392</v>
      </c>
      <c r="M2133" s="205">
        <f>SUMIFS('SAGE IMPORT'!E:E,'SAGE IMPORT'!A:A,'SLAB-ROWS'!G2133,'SAGE IMPORT'!B:B,'SLAB-ROWS'!H2133,'SAGE IMPORT'!C:C,'SLAB-ROWS'!A2133)</f>
        <v>0</v>
      </c>
      <c r="N2133" s="199" t="s">
        <v>392</v>
      </c>
    </row>
    <row r="2134" spans="1:14" x14ac:dyDescent="0.2">
      <c r="A2134" s="183" t="s">
        <v>94</v>
      </c>
      <c r="B2134" s="184" t="s">
        <v>87</v>
      </c>
      <c r="C2134" s="184"/>
      <c r="D2134" s="185" t="str">
        <f t="shared" si="192"/>
        <v>****</v>
      </c>
      <c r="E2134" s="185">
        <f t="shared" si="193"/>
        <v>0</v>
      </c>
      <c r="F2134" s="185"/>
      <c r="G2134" s="185">
        <f t="shared" si="194"/>
        <v>0</v>
      </c>
      <c r="H2134" s="186">
        <f t="shared" si="195"/>
        <v>0</v>
      </c>
      <c r="I2134" s="197">
        <f>SUMIFS('SAGE IMPORT'!Y:Y,'SAGE IMPORT'!A:A,'SLAB-ROWS'!G2134,'SAGE IMPORT'!B:B,'SLAB-ROWS'!H2134,'SAGE IMPORT'!C:C,'SLAB-ROWS'!A2134)</f>
        <v>0</v>
      </c>
      <c r="J2134" s="198">
        <f>SUMIFS('SAGE IMPORT'!K:K,'SAGE IMPORT'!A:A,'SLAB-ROWS'!G2134,'SAGE IMPORT'!B:B,'SLAB-ROWS'!H2134,'SAGE IMPORT'!C:C,'SLAB-ROWS'!A2134)</f>
        <v>0</v>
      </c>
      <c r="K2134" s="199">
        <f>SUMIFS('SAGE IMPORT'!Q:Q,'SAGE IMPORT'!A:A,'SLAB-ROWS'!G2134,'SAGE IMPORT'!B:B,'SLAB-ROWS'!H2134,'SAGE IMPORT'!C:C,'SLAB-ROWS'!A2134)</f>
        <v>0</v>
      </c>
      <c r="L2134" s="199" t="s">
        <v>392</v>
      </c>
      <c r="M2134" s="205">
        <f>SUMIFS('SAGE IMPORT'!E:E,'SAGE IMPORT'!A:A,'SLAB-ROWS'!G2134,'SAGE IMPORT'!B:B,'SLAB-ROWS'!H2134,'SAGE IMPORT'!C:C,'SLAB-ROWS'!A2134)</f>
        <v>0</v>
      </c>
      <c r="N2134" s="199" t="s">
        <v>392</v>
      </c>
    </row>
    <row r="2135" spans="1:14" x14ac:dyDescent="0.2">
      <c r="A2135" s="183" t="s">
        <v>95</v>
      </c>
      <c r="B2135" s="184" t="s">
        <v>88</v>
      </c>
      <c r="C2135" s="184"/>
      <c r="D2135" s="185" t="str">
        <f t="shared" si="192"/>
        <v>****</v>
      </c>
      <c r="E2135" s="185">
        <f t="shared" si="193"/>
        <v>0</v>
      </c>
      <c r="F2135" s="185"/>
      <c r="G2135" s="185">
        <f t="shared" si="194"/>
        <v>0</v>
      </c>
      <c r="H2135" s="186">
        <f t="shared" si="195"/>
        <v>0</v>
      </c>
      <c r="I2135" s="197">
        <f>SUMIFS('SAGE IMPORT'!Y:Y,'SAGE IMPORT'!A:A,'SLAB-ROWS'!G2135,'SAGE IMPORT'!B:B,'SLAB-ROWS'!H2135,'SAGE IMPORT'!C:C,'SLAB-ROWS'!A2135)</f>
        <v>0</v>
      </c>
      <c r="J2135" s="198">
        <f>SUMIFS('SAGE IMPORT'!K:K,'SAGE IMPORT'!A:A,'SLAB-ROWS'!G2135,'SAGE IMPORT'!B:B,'SLAB-ROWS'!H2135,'SAGE IMPORT'!C:C,'SLAB-ROWS'!A2135)</f>
        <v>0</v>
      </c>
      <c r="K2135" s="199">
        <f>SUMIFS('SAGE IMPORT'!Q:Q,'SAGE IMPORT'!A:A,'SLAB-ROWS'!G2135,'SAGE IMPORT'!B:B,'SLAB-ROWS'!H2135,'SAGE IMPORT'!C:C,'SLAB-ROWS'!A2135)</f>
        <v>0</v>
      </c>
      <c r="L2135" s="199" t="s">
        <v>393</v>
      </c>
      <c r="M2135" s="205">
        <f>SUMIFS('SAGE IMPORT'!E:E,'SAGE IMPORT'!A:A,'SLAB-ROWS'!G2135,'SAGE IMPORT'!B:B,'SLAB-ROWS'!H2135,'SAGE IMPORT'!C:C,'SLAB-ROWS'!A2135)</f>
        <v>0</v>
      </c>
      <c r="N2135" s="199" t="s">
        <v>393</v>
      </c>
    </row>
    <row r="2136" spans="1:14" x14ac:dyDescent="0.2">
      <c r="A2136" s="183" t="s">
        <v>96</v>
      </c>
      <c r="B2136" s="184" t="s">
        <v>89</v>
      </c>
      <c r="C2136" s="184"/>
      <c r="D2136" s="185" t="str">
        <f t="shared" si="192"/>
        <v>****</v>
      </c>
      <c r="E2136" s="185">
        <f t="shared" si="193"/>
        <v>0</v>
      </c>
      <c r="F2136" s="185"/>
      <c r="G2136" s="185">
        <f t="shared" si="194"/>
        <v>0</v>
      </c>
      <c r="H2136" s="186">
        <f t="shared" si="195"/>
        <v>0</v>
      </c>
      <c r="I2136" s="197">
        <f>SUMIFS('SAGE IMPORT'!Y:Y,'SAGE IMPORT'!A:A,'SLAB-ROWS'!G2136,'SAGE IMPORT'!B:B,'SLAB-ROWS'!H2136,'SAGE IMPORT'!C:C,'SLAB-ROWS'!A2136)</f>
        <v>0</v>
      </c>
      <c r="J2136" s="198">
        <f>SUMIFS('SAGE IMPORT'!K:K,'SAGE IMPORT'!A:A,'SLAB-ROWS'!G2136,'SAGE IMPORT'!B:B,'SLAB-ROWS'!H2136,'SAGE IMPORT'!C:C,'SLAB-ROWS'!A2136)</f>
        <v>0</v>
      </c>
      <c r="K2136" s="199">
        <f>SUMIFS('SAGE IMPORT'!Q:Q,'SAGE IMPORT'!A:A,'SLAB-ROWS'!G2136,'SAGE IMPORT'!B:B,'SLAB-ROWS'!H2136,'SAGE IMPORT'!C:C,'SLAB-ROWS'!A2136)</f>
        <v>0</v>
      </c>
      <c r="L2136" s="199" t="s">
        <v>396</v>
      </c>
      <c r="M2136" s="205">
        <f>SUMIFS('SAGE IMPORT'!E:E,'SAGE IMPORT'!A:A,'SLAB-ROWS'!G2136,'SAGE IMPORT'!B:B,'SLAB-ROWS'!H2136,'SAGE IMPORT'!C:C,'SLAB-ROWS'!A2136)</f>
        <v>0</v>
      </c>
      <c r="N2136" s="199" t="s">
        <v>396</v>
      </c>
    </row>
    <row r="2137" spans="1:14" x14ac:dyDescent="0.2">
      <c r="A2137" s="183" t="s">
        <v>97</v>
      </c>
      <c r="B2137" s="184" t="s">
        <v>90</v>
      </c>
      <c r="C2137" s="184"/>
      <c r="D2137" s="185" t="str">
        <f t="shared" si="192"/>
        <v>****</v>
      </c>
      <c r="E2137" s="185">
        <f t="shared" si="193"/>
        <v>0</v>
      </c>
      <c r="F2137" s="185"/>
      <c r="G2137" s="185">
        <f t="shared" si="194"/>
        <v>0</v>
      </c>
      <c r="H2137" s="186">
        <f t="shared" si="195"/>
        <v>0</v>
      </c>
      <c r="I2137" s="197">
        <f>SUMIFS('SAGE IMPORT'!Y:Y,'SAGE IMPORT'!A:A,'SLAB-ROWS'!G2137,'SAGE IMPORT'!B:B,'SLAB-ROWS'!H2137,'SAGE IMPORT'!C:C,'SLAB-ROWS'!A2137)</f>
        <v>0</v>
      </c>
      <c r="J2137" s="198">
        <f>SUMIFS('SAGE IMPORT'!K:K,'SAGE IMPORT'!A:A,'SLAB-ROWS'!G2137,'SAGE IMPORT'!B:B,'SLAB-ROWS'!H2137,'SAGE IMPORT'!C:C,'SLAB-ROWS'!A2137)</f>
        <v>0</v>
      </c>
      <c r="K2137" s="199">
        <f>SUMIFS('SAGE IMPORT'!Q:Q,'SAGE IMPORT'!A:A,'SLAB-ROWS'!G2137,'SAGE IMPORT'!B:B,'SLAB-ROWS'!H2137,'SAGE IMPORT'!C:C,'SLAB-ROWS'!A2137)</f>
        <v>0</v>
      </c>
      <c r="L2137" s="199" t="s">
        <v>396</v>
      </c>
      <c r="M2137" s="205">
        <f>SUMIFS('SAGE IMPORT'!E:E,'SAGE IMPORT'!A:A,'SLAB-ROWS'!G2137,'SAGE IMPORT'!B:B,'SLAB-ROWS'!H2137,'SAGE IMPORT'!C:C,'SLAB-ROWS'!A2137)</f>
        <v>0</v>
      </c>
      <c r="N2137" s="199" t="s">
        <v>396</v>
      </c>
    </row>
    <row r="2138" spans="1:14" x14ac:dyDescent="0.2">
      <c r="A2138" s="183" t="s">
        <v>98</v>
      </c>
      <c r="B2138" s="184" t="s">
        <v>91</v>
      </c>
      <c r="C2138" s="184"/>
      <c r="D2138" s="185" t="str">
        <f t="shared" si="192"/>
        <v>****</v>
      </c>
      <c r="E2138" s="185">
        <f t="shared" si="193"/>
        <v>0</v>
      </c>
      <c r="F2138" s="185"/>
      <c r="G2138" s="185">
        <f t="shared" si="194"/>
        <v>0</v>
      </c>
      <c r="H2138" s="186">
        <f t="shared" si="195"/>
        <v>0</v>
      </c>
      <c r="I2138" s="197">
        <f>SUMIFS('SAGE IMPORT'!Y:Y,'SAGE IMPORT'!A:A,'SLAB-ROWS'!G2138,'SAGE IMPORT'!B:B,'SLAB-ROWS'!H2138,'SAGE IMPORT'!C:C,'SLAB-ROWS'!A2138)</f>
        <v>0</v>
      </c>
      <c r="J2138" s="198">
        <f>SUMIFS('SAGE IMPORT'!K:K,'SAGE IMPORT'!A:A,'SLAB-ROWS'!G2138,'SAGE IMPORT'!B:B,'SLAB-ROWS'!H2138,'SAGE IMPORT'!C:C,'SLAB-ROWS'!A2138)</f>
        <v>0</v>
      </c>
      <c r="K2138" s="199">
        <f>SUMIFS('SAGE IMPORT'!Q:Q,'SAGE IMPORT'!A:A,'SLAB-ROWS'!G2138,'SAGE IMPORT'!B:B,'SLAB-ROWS'!H2138,'SAGE IMPORT'!C:C,'SLAB-ROWS'!A2138)</f>
        <v>0</v>
      </c>
      <c r="L2138" s="199" t="s">
        <v>393</v>
      </c>
      <c r="M2138" s="205">
        <f>SUMIFS('SAGE IMPORT'!E:E,'SAGE IMPORT'!A:A,'SLAB-ROWS'!G2138,'SAGE IMPORT'!B:B,'SLAB-ROWS'!H2138,'SAGE IMPORT'!C:C,'SLAB-ROWS'!A2138)</f>
        <v>0</v>
      </c>
      <c r="N2138" s="199" t="s">
        <v>393</v>
      </c>
    </row>
    <row r="2139" spans="1:14" x14ac:dyDescent="0.2">
      <c r="A2139" s="183" t="s">
        <v>99</v>
      </c>
      <c r="B2139" s="184" t="s">
        <v>92</v>
      </c>
      <c r="C2139" s="184"/>
      <c r="D2139" s="185" t="str">
        <f t="shared" si="192"/>
        <v>****</v>
      </c>
      <c r="E2139" s="185">
        <f t="shared" si="193"/>
        <v>0</v>
      </c>
      <c r="F2139" s="185"/>
      <c r="G2139" s="185">
        <f t="shared" si="194"/>
        <v>0</v>
      </c>
      <c r="H2139" s="186">
        <f t="shared" si="195"/>
        <v>0</v>
      </c>
      <c r="I2139" s="197">
        <f>SUMIFS('SAGE IMPORT'!Y:Y,'SAGE IMPORT'!A:A,'SLAB-ROWS'!G2139,'SAGE IMPORT'!B:B,'SLAB-ROWS'!H2139,'SAGE IMPORT'!C:C,'SLAB-ROWS'!A2139)</f>
        <v>0</v>
      </c>
      <c r="J2139" s="198">
        <f>SUMIFS('SAGE IMPORT'!K:K,'SAGE IMPORT'!A:A,'SLAB-ROWS'!G2139,'SAGE IMPORT'!B:B,'SLAB-ROWS'!H2139,'SAGE IMPORT'!C:C,'SLAB-ROWS'!A2139)</f>
        <v>0</v>
      </c>
      <c r="K2139" s="199">
        <f>SUMIFS('SAGE IMPORT'!Q:Q,'SAGE IMPORT'!A:A,'SLAB-ROWS'!G2139,'SAGE IMPORT'!B:B,'SLAB-ROWS'!H2139,'SAGE IMPORT'!C:C,'SLAB-ROWS'!A2139)</f>
        <v>0</v>
      </c>
      <c r="L2139" s="199" t="s">
        <v>393</v>
      </c>
      <c r="M2139" s="205">
        <f>SUMIFS('SAGE IMPORT'!E:E,'SAGE IMPORT'!A:A,'SLAB-ROWS'!G2139,'SAGE IMPORT'!B:B,'SLAB-ROWS'!H2139,'SAGE IMPORT'!C:C,'SLAB-ROWS'!A2139)</f>
        <v>0</v>
      </c>
      <c r="N2139" s="199" t="s">
        <v>393</v>
      </c>
    </row>
    <row r="2140" spans="1:14" x14ac:dyDescent="0.2">
      <c r="A2140" s="183" t="s">
        <v>25</v>
      </c>
      <c r="B2140" s="184" t="s">
        <v>59</v>
      </c>
      <c r="C2140" s="184"/>
      <c r="D2140" s="185" t="str">
        <f t="shared" si="192"/>
        <v>****</v>
      </c>
      <c r="E2140" s="185">
        <f t="shared" si="193"/>
        <v>0</v>
      </c>
      <c r="F2140" s="185"/>
      <c r="G2140" s="185">
        <f t="shared" si="194"/>
        <v>0</v>
      </c>
      <c r="H2140" s="186">
        <f t="shared" si="195"/>
        <v>0</v>
      </c>
      <c r="I2140" s="197">
        <f>SUMIFS('SAGE IMPORT'!Y:Y,'SAGE IMPORT'!A:A,'SLAB-ROWS'!G2140,'SAGE IMPORT'!B:B,'SLAB-ROWS'!H2140,'SAGE IMPORT'!C:C,'SLAB-ROWS'!A2140)</f>
        <v>0</v>
      </c>
      <c r="J2140" s="198">
        <f>SUMIFS('SAGE IMPORT'!K:K,'SAGE IMPORT'!A:A,'SLAB-ROWS'!G2140,'SAGE IMPORT'!B:B,'SLAB-ROWS'!H2140,'SAGE IMPORT'!C:C,'SLAB-ROWS'!A2140)</f>
        <v>0</v>
      </c>
      <c r="K2140" s="199">
        <f>SUMIFS('SAGE IMPORT'!Q:Q,'SAGE IMPORT'!A:A,'SLAB-ROWS'!G2140,'SAGE IMPORT'!B:B,'SLAB-ROWS'!H2140,'SAGE IMPORT'!C:C,'SLAB-ROWS'!A2140)</f>
        <v>0</v>
      </c>
      <c r="L2140" s="199" t="s">
        <v>397</v>
      </c>
      <c r="M2140" s="205">
        <f>SUMIFS('SAGE IMPORT'!E:E,'SAGE IMPORT'!A:A,'SLAB-ROWS'!G2140,'SAGE IMPORT'!B:B,'SLAB-ROWS'!H2140,'SAGE IMPORT'!C:C,'SLAB-ROWS'!A2140)</f>
        <v>0</v>
      </c>
      <c r="N2140" s="199" t="s">
        <v>397</v>
      </c>
    </row>
    <row r="2141" spans="1:14" x14ac:dyDescent="0.2">
      <c r="A2141" s="183" t="s">
        <v>26</v>
      </c>
      <c r="B2141" s="184" t="s">
        <v>60</v>
      </c>
      <c r="C2141" s="184"/>
      <c r="D2141" s="185" t="str">
        <f t="shared" si="192"/>
        <v>****</v>
      </c>
      <c r="E2141" s="185">
        <f t="shared" si="193"/>
        <v>0</v>
      </c>
      <c r="F2141" s="185"/>
      <c r="G2141" s="185">
        <f t="shared" si="194"/>
        <v>0</v>
      </c>
      <c r="H2141" s="186">
        <f t="shared" si="195"/>
        <v>0</v>
      </c>
      <c r="I2141" s="197">
        <f>SUMIFS('SAGE IMPORT'!Y:Y,'SAGE IMPORT'!A:A,'SLAB-ROWS'!G2141,'SAGE IMPORT'!B:B,'SLAB-ROWS'!H2141,'SAGE IMPORT'!C:C,'SLAB-ROWS'!A2141)</f>
        <v>0</v>
      </c>
      <c r="J2141" s="198">
        <f>SUMIFS('SAGE IMPORT'!K:K,'SAGE IMPORT'!A:A,'SLAB-ROWS'!G2141,'SAGE IMPORT'!B:B,'SLAB-ROWS'!H2141,'SAGE IMPORT'!C:C,'SLAB-ROWS'!A2141)</f>
        <v>0</v>
      </c>
      <c r="K2141" s="199">
        <f>SUMIFS('SAGE IMPORT'!Q:Q,'SAGE IMPORT'!A:A,'SLAB-ROWS'!G2141,'SAGE IMPORT'!B:B,'SLAB-ROWS'!H2141,'SAGE IMPORT'!C:C,'SLAB-ROWS'!A2141)</f>
        <v>0</v>
      </c>
      <c r="L2141" s="199" t="s">
        <v>354</v>
      </c>
      <c r="M2141" s="205">
        <f>SUMIFS('SAGE IMPORT'!E:E,'SAGE IMPORT'!A:A,'SLAB-ROWS'!G2141,'SAGE IMPORT'!B:B,'SLAB-ROWS'!H2141,'SAGE IMPORT'!C:C,'SLAB-ROWS'!A2141)</f>
        <v>0</v>
      </c>
      <c r="N2141" s="199" t="s">
        <v>354</v>
      </c>
    </row>
    <row r="2142" spans="1:14" x14ac:dyDescent="0.2">
      <c r="A2142" s="183"/>
      <c r="B2142" s="184"/>
      <c r="C2142" s="184"/>
      <c r="D2142" s="185" t="str">
        <f t="shared" si="192"/>
        <v>****</v>
      </c>
      <c r="E2142" s="185">
        <f t="shared" si="193"/>
        <v>0</v>
      </c>
      <c r="F2142" s="185"/>
      <c r="G2142" s="185">
        <f t="shared" si="194"/>
        <v>0</v>
      </c>
      <c r="H2142" s="186">
        <f t="shared" si="195"/>
        <v>0</v>
      </c>
      <c r="I2142" s="197">
        <f>SUMIFS('SAGE IMPORT'!Y:Y,'SAGE IMPORT'!A:A,'SLAB-ROWS'!G2142,'SAGE IMPORT'!B:B,'SLAB-ROWS'!H2142,'SAGE IMPORT'!C:C,'SLAB-ROWS'!A2142)</f>
        <v>0</v>
      </c>
      <c r="J2142" s="198">
        <f>SUMIFS('SAGE IMPORT'!K:K,'SAGE IMPORT'!A:A,'SLAB-ROWS'!G2142,'SAGE IMPORT'!B:B,'SLAB-ROWS'!H2142,'SAGE IMPORT'!C:C,'SLAB-ROWS'!A2142)</f>
        <v>0</v>
      </c>
      <c r="K2142" s="199">
        <f>SUMIFS('SAGE IMPORT'!Q:Q,'SAGE IMPORT'!A:A,'SLAB-ROWS'!G2142,'SAGE IMPORT'!B:B,'SLAB-ROWS'!H2142,'SAGE IMPORT'!C:C,'SLAB-ROWS'!A2142)</f>
        <v>0</v>
      </c>
      <c r="L2142" s="199"/>
      <c r="M2142" s="205">
        <f>SUMIFS('SAGE IMPORT'!E:E,'SAGE IMPORT'!A:A,'SLAB-ROWS'!G2142,'SAGE IMPORT'!B:B,'SLAB-ROWS'!H2142,'SAGE IMPORT'!C:C,'SLAB-ROWS'!A2142)</f>
        <v>0</v>
      </c>
      <c r="N2142" s="199"/>
    </row>
    <row r="2143" spans="1:14" x14ac:dyDescent="0.2">
      <c r="A2143" s="183" t="s">
        <v>27</v>
      </c>
      <c r="B2143" s="184" t="s">
        <v>28</v>
      </c>
      <c r="C2143" s="184"/>
      <c r="D2143" s="185" t="str">
        <f t="shared" si="192"/>
        <v>****</v>
      </c>
      <c r="E2143" s="185">
        <f t="shared" si="193"/>
        <v>0</v>
      </c>
      <c r="F2143" s="185"/>
      <c r="G2143" s="185">
        <f t="shared" si="194"/>
        <v>0</v>
      </c>
      <c r="H2143" s="186">
        <f t="shared" si="195"/>
        <v>0</v>
      </c>
      <c r="I2143" s="197">
        <f>SUMIFS('SAGE IMPORT'!Y:Y,'SAGE IMPORT'!A:A,'SLAB-ROWS'!G2143,'SAGE IMPORT'!B:B,'SLAB-ROWS'!H2143,'SAGE IMPORT'!C:C,'SLAB-ROWS'!A2143)</f>
        <v>0</v>
      </c>
      <c r="J2143" s="198">
        <f>SUMIFS('SAGE IMPORT'!K:K,'SAGE IMPORT'!A:A,'SLAB-ROWS'!G2143,'SAGE IMPORT'!B:B,'SLAB-ROWS'!H2143,'SAGE IMPORT'!C:C,'SLAB-ROWS'!A2143)</f>
        <v>0</v>
      </c>
      <c r="K2143" s="199">
        <f>SUMIFS('SAGE IMPORT'!Q:Q,'SAGE IMPORT'!A:A,'SLAB-ROWS'!G2143,'SAGE IMPORT'!B:B,'SLAB-ROWS'!H2143,'SAGE IMPORT'!C:C,'SLAB-ROWS'!A2143)</f>
        <v>0</v>
      </c>
      <c r="L2143" s="199" t="s">
        <v>391</v>
      </c>
      <c r="M2143" s="205">
        <f>SUMIFS('SAGE IMPORT'!E:E,'SAGE IMPORT'!A:A,'SLAB-ROWS'!G2143,'SAGE IMPORT'!B:B,'SLAB-ROWS'!H2143,'SAGE IMPORT'!C:C,'SLAB-ROWS'!A2143)</f>
        <v>0</v>
      </c>
      <c r="N2143" s="199" t="s">
        <v>391</v>
      </c>
    </row>
    <row r="2144" spans="1:14" x14ac:dyDescent="0.2">
      <c r="A2144" s="183" t="s">
        <v>111</v>
      </c>
      <c r="B2144" s="184" t="s">
        <v>112</v>
      </c>
      <c r="C2144" s="184"/>
      <c r="D2144" s="185" t="str">
        <f t="shared" si="192"/>
        <v>****</v>
      </c>
      <c r="E2144" s="185">
        <f t="shared" si="193"/>
        <v>0</v>
      </c>
      <c r="F2144" s="185"/>
      <c r="G2144" s="185">
        <f t="shared" si="194"/>
        <v>0</v>
      </c>
      <c r="H2144" s="186">
        <f t="shared" si="195"/>
        <v>0</v>
      </c>
      <c r="I2144" s="197">
        <f>SUMIFS('SAGE IMPORT'!Y:Y,'SAGE IMPORT'!A:A,'SLAB-ROWS'!G2144,'SAGE IMPORT'!B:B,'SLAB-ROWS'!H2144,'SAGE IMPORT'!C:C,'SLAB-ROWS'!A2144)</f>
        <v>0</v>
      </c>
      <c r="J2144" s="198">
        <f>SUMIFS('SAGE IMPORT'!K:K,'SAGE IMPORT'!A:A,'SLAB-ROWS'!G2144,'SAGE IMPORT'!B:B,'SLAB-ROWS'!H2144,'SAGE IMPORT'!C:C,'SLAB-ROWS'!A2144)</f>
        <v>0</v>
      </c>
      <c r="K2144" s="199">
        <f>SUMIFS('SAGE IMPORT'!Q:Q,'SAGE IMPORT'!A:A,'SLAB-ROWS'!G2144,'SAGE IMPORT'!B:B,'SLAB-ROWS'!H2144,'SAGE IMPORT'!C:C,'SLAB-ROWS'!A2144)</f>
        <v>0</v>
      </c>
      <c r="L2144" s="199" t="s">
        <v>393</v>
      </c>
      <c r="M2144" s="205">
        <f>SUMIFS('SAGE IMPORT'!E:E,'SAGE IMPORT'!A:A,'SLAB-ROWS'!G2144,'SAGE IMPORT'!B:B,'SLAB-ROWS'!H2144,'SAGE IMPORT'!C:C,'SLAB-ROWS'!A2144)</f>
        <v>0</v>
      </c>
      <c r="N2144" s="199" t="s">
        <v>393</v>
      </c>
    </row>
    <row r="2145" spans="1:14" x14ac:dyDescent="0.2">
      <c r="A2145" s="183" t="s">
        <v>29</v>
      </c>
      <c r="B2145" s="184" t="s">
        <v>30</v>
      </c>
      <c r="C2145" s="184"/>
      <c r="D2145" s="185" t="str">
        <f t="shared" si="192"/>
        <v>****</v>
      </c>
      <c r="E2145" s="185">
        <f t="shared" si="193"/>
        <v>0</v>
      </c>
      <c r="F2145" s="185"/>
      <c r="G2145" s="185">
        <f t="shared" si="194"/>
        <v>0</v>
      </c>
      <c r="H2145" s="186">
        <f t="shared" si="195"/>
        <v>0</v>
      </c>
      <c r="I2145" s="197">
        <f>SUMIFS('SAGE IMPORT'!Y:Y,'SAGE IMPORT'!A:A,'SLAB-ROWS'!G2145,'SAGE IMPORT'!B:B,'SLAB-ROWS'!H2145,'SAGE IMPORT'!C:C,'SLAB-ROWS'!A2145)</f>
        <v>0</v>
      </c>
      <c r="J2145" s="198">
        <f>SUMIFS('SAGE IMPORT'!K:K,'SAGE IMPORT'!A:A,'SLAB-ROWS'!G2145,'SAGE IMPORT'!B:B,'SLAB-ROWS'!H2145,'SAGE IMPORT'!C:C,'SLAB-ROWS'!A2145)</f>
        <v>0</v>
      </c>
      <c r="K2145" s="199">
        <f>SUMIFS('SAGE IMPORT'!Q:Q,'SAGE IMPORT'!A:A,'SLAB-ROWS'!G2145,'SAGE IMPORT'!B:B,'SLAB-ROWS'!H2145,'SAGE IMPORT'!C:C,'SLAB-ROWS'!A2145)</f>
        <v>0</v>
      </c>
      <c r="L2145" s="199" t="s">
        <v>391</v>
      </c>
      <c r="M2145" s="205">
        <f>SUMIFS('SAGE IMPORT'!E:E,'SAGE IMPORT'!A:A,'SLAB-ROWS'!G2145,'SAGE IMPORT'!B:B,'SLAB-ROWS'!H2145,'SAGE IMPORT'!C:C,'SLAB-ROWS'!A2145)</f>
        <v>0</v>
      </c>
      <c r="N2145" s="199" t="s">
        <v>391</v>
      </c>
    </row>
    <row r="2146" spans="1:14" x14ac:dyDescent="0.2">
      <c r="A2146" s="183" t="s">
        <v>31</v>
      </c>
      <c r="B2146" s="184" t="s">
        <v>61</v>
      </c>
      <c r="C2146" s="184"/>
      <c r="D2146" s="185" t="str">
        <f t="shared" si="192"/>
        <v>****</v>
      </c>
      <c r="E2146" s="185">
        <f t="shared" si="193"/>
        <v>0</v>
      </c>
      <c r="F2146" s="185"/>
      <c r="G2146" s="185">
        <f t="shared" si="194"/>
        <v>0</v>
      </c>
      <c r="H2146" s="186">
        <f t="shared" si="195"/>
        <v>0</v>
      </c>
      <c r="I2146" s="197">
        <f>SUMIFS('SAGE IMPORT'!Y:Y,'SAGE IMPORT'!A:A,'SLAB-ROWS'!G2146,'SAGE IMPORT'!B:B,'SLAB-ROWS'!H2146,'SAGE IMPORT'!C:C,'SLAB-ROWS'!A2146)</f>
        <v>0</v>
      </c>
      <c r="J2146" s="198">
        <f>SUMIFS('SAGE IMPORT'!K:K,'SAGE IMPORT'!A:A,'SLAB-ROWS'!G2146,'SAGE IMPORT'!B:B,'SLAB-ROWS'!H2146,'SAGE IMPORT'!C:C,'SLAB-ROWS'!A2146)</f>
        <v>0</v>
      </c>
      <c r="K2146" s="199">
        <f>SUMIFS('SAGE IMPORT'!Q:Q,'SAGE IMPORT'!A:A,'SLAB-ROWS'!G2146,'SAGE IMPORT'!B:B,'SLAB-ROWS'!H2146,'SAGE IMPORT'!C:C,'SLAB-ROWS'!A2146)</f>
        <v>0</v>
      </c>
      <c r="L2146" s="199" t="s">
        <v>354</v>
      </c>
      <c r="M2146" s="205">
        <f>SUMIFS('SAGE IMPORT'!E:E,'SAGE IMPORT'!A:A,'SLAB-ROWS'!G2146,'SAGE IMPORT'!B:B,'SLAB-ROWS'!H2146,'SAGE IMPORT'!C:C,'SLAB-ROWS'!A2146)</f>
        <v>0</v>
      </c>
      <c r="N2146" s="199" t="s">
        <v>354</v>
      </c>
    </row>
    <row r="2147" spans="1:14" x14ac:dyDescent="0.2">
      <c r="A2147" s="183" t="s">
        <v>34</v>
      </c>
      <c r="B2147" s="184" t="s">
        <v>35</v>
      </c>
      <c r="C2147" s="184"/>
      <c r="D2147" s="185" t="str">
        <f t="shared" si="192"/>
        <v>****</v>
      </c>
      <c r="E2147" s="185">
        <f t="shared" si="193"/>
        <v>0</v>
      </c>
      <c r="F2147" s="185"/>
      <c r="G2147" s="185">
        <f t="shared" si="194"/>
        <v>0</v>
      </c>
      <c r="H2147" s="186">
        <f t="shared" si="195"/>
        <v>0</v>
      </c>
      <c r="I2147" s="197">
        <f>SUMIFS('SAGE IMPORT'!Y:Y,'SAGE IMPORT'!A:A,'SLAB-ROWS'!G2147,'SAGE IMPORT'!B:B,'SLAB-ROWS'!H2147,'SAGE IMPORT'!C:C,'SLAB-ROWS'!A2147)</f>
        <v>0</v>
      </c>
      <c r="J2147" s="198">
        <f>SUMIFS('SAGE IMPORT'!K:K,'SAGE IMPORT'!A:A,'SLAB-ROWS'!G2147,'SAGE IMPORT'!B:B,'SLAB-ROWS'!H2147,'SAGE IMPORT'!C:C,'SLAB-ROWS'!A2147)</f>
        <v>0</v>
      </c>
      <c r="K2147" s="199">
        <f>SUMIFS('SAGE IMPORT'!Q:Q,'SAGE IMPORT'!A:A,'SLAB-ROWS'!G2147,'SAGE IMPORT'!B:B,'SLAB-ROWS'!H2147,'SAGE IMPORT'!C:C,'SLAB-ROWS'!A2147)</f>
        <v>0</v>
      </c>
      <c r="L2147" s="199" t="s">
        <v>354</v>
      </c>
      <c r="M2147" s="205">
        <f>SUMIFS('SAGE IMPORT'!E:E,'SAGE IMPORT'!A:A,'SLAB-ROWS'!G2147,'SAGE IMPORT'!B:B,'SLAB-ROWS'!H2147,'SAGE IMPORT'!C:C,'SLAB-ROWS'!A2147)</f>
        <v>0</v>
      </c>
      <c r="N2147" s="199" t="s">
        <v>354</v>
      </c>
    </row>
    <row r="2148" spans="1:14" x14ac:dyDescent="0.2">
      <c r="A2148" s="183" t="s">
        <v>36</v>
      </c>
      <c r="B2148" s="184" t="s">
        <v>113</v>
      </c>
      <c r="C2148" s="184"/>
      <c r="D2148" s="185" t="str">
        <f t="shared" si="192"/>
        <v>****</v>
      </c>
      <c r="E2148" s="185">
        <f t="shared" si="193"/>
        <v>0</v>
      </c>
      <c r="F2148" s="185"/>
      <c r="G2148" s="185">
        <f t="shared" si="194"/>
        <v>0</v>
      </c>
      <c r="H2148" s="186">
        <f t="shared" si="195"/>
        <v>0</v>
      </c>
      <c r="I2148" s="197">
        <f>SUMIFS('SAGE IMPORT'!Y:Y,'SAGE IMPORT'!A:A,'SLAB-ROWS'!G2148,'SAGE IMPORT'!B:B,'SLAB-ROWS'!H2148,'SAGE IMPORT'!C:C,'SLAB-ROWS'!A2148)</f>
        <v>0</v>
      </c>
      <c r="J2148" s="198">
        <f>SUMIFS('SAGE IMPORT'!K:K,'SAGE IMPORT'!A:A,'SLAB-ROWS'!G2148,'SAGE IMPORT'!B:B,'SLAB-ROWS'!H2148,'SAGE IMPORT'!C:C,'SLAB-ROWS'!A2148)</f>
        <v>0</v>
      </c>
      <c r="K2148" s="199">
        <f>SUMIFS('SAGE IMPORT'!Q:Q,'SAGE IMPORT'!A:A,'SLAB-ROWS'!G2148,'SAGE IMPORT'!B:B,'SLAB-ROWS'!H2148,'SAGE IMPORT'!C:C,'SLAB-ROWS'!A2148)</f>
        <v>0</v>
      </c>
      <c r="L2148" s="199" t="s">
        <v>393</v>
      </c>
      <c r="M2148" s="205">
        <f>SUMIFS('SAGE IMPORT'!E:E,'SAGE IMPORT'!A:A,'SLAB-ROWS'!G2148,'SAGE IMPORT'!B:B,'SLAB-ROWS'!H2148,'SAGE IMPORT'!C:C,'SLAB-ROWS'!A2148)</f>
        <v>0</v>
      </c>
      <c r="N2148" s="199" t="s">
        <v>393</v>
      </c>
    </row>
    <row r="2149" spans="1:14" x14ac:dyDescent="0.2">
      <c r="A2149" s="183" t="s">
        <v>57</v>
      </c>
      <c r="B2149" s="184" t="s">
        <v>71</v>
      </c>
      <c r="C2149" s="184"/>
      <c r="D2149" s="185" t="str">
        <f t="shared" si="192"/>
        <v>****</v>
      </c>
      <c r="E2149" s="185">
        <f t="shared" si="193"/>
        <v>0</v>
      </c>
      <c r="F2149" s="185"/>
      <c r="G2149" s="185">
        <f t="shared" si="194"/>
        <v>0</v>
      </c>
      <c r="H2149" s="186">
        <f t="shared" si="195"/>
        <v>0</v>
      </c>
      <c r="I2149" s="197">
        <f>SUMIFS('SAGE IMPORT'!Y:Y,'SAGE IMPORT'!A:A,'SLAB-ROWS'!G2149,'SAGE IMPORT'!B:B,'SLAB-ROWS'!H2149,'SAGE IMPORT'!C:C,'SLAB-ROWS'!A2149)</f>
        <v>0</v>
      </c>
      <c r="J2149" s="198">
        <f>SUMIFS('SAGE IMPORT'!K:K,'SAGE IMPORT'!A:A,'SLAB-ROWS'!G2149,'SAGE IMPORT'!B:B,'SLAB-ROWS'!H2149,'SAGE IMPORT'!C:C,'SLAB-ROWS'!A2149)</f>
        <v>0</v>
      </c>
      <c r="K2149" s="199">
        <f>SUMIFS('SAGE IMPORT'!Q:Q,'SAGE IMPORT'!A:A,'SLAB-ROWS'!G2149,'SAGE IMPORT'!B:B,'SLAB-ROWS'!H2149,'SAGE IMPORT'!C:C,'SLAB-ROWS'!A2149)</f>
        <v>0</v>
      </c>
      <c r="L2149" s="199" t="s">
        <v>397</v>
      </c>
      <c r="M2149" s="205">
        <f>SUMIFS('SAGE IMPORT'!E:E,'SAGE IMPORT'!A:A,'SLAB-ROWS'!G2149,'SAGE IMPORT'!B:B,'SLAB-ROWS'!H2149,'SAGE IMPORT'!C:C,'SLAB-ROWS'!A2149)</f>
        <v>0</v>
      </c>
      <c r="N2149" s="199" t="s">
        <v>397</v>
      </c>
    </row>
    <row r="2150" spans="1:14" x14ac:dyDescent="0.2">
      <c r="A2150" s="183" t="s">
        <v>32</v>
      </c>
      <c r="B2150" s="184" t="s">
        <v>62</v>
      </c>
      <c r="C2150" s="184"/>
      <c r="D2150" s="185" t="str">
        <f t="shared" si="192"/>
        <v>****</v>
      </c>
      <c r="E2150" s="185">
        <f t="shared" si="193"/>
        <v>0</v>
      </c>
      <c r="F2150" s="185"/>
      <c r="G2150" s="185">
        <f t="shared" si="194"/>
        <v>0</v>
      </c>
      <c r="H2150" s="186">
        <f t="shared" si="195"/>
        <v>0</v>
      </c>
      <c r="I2150" s="197">
        <f>SUMIFS('SAGE IMPORT'!Y:Y,'SAGE IMPORT'!A:A,'SLAB-ROWS'!G2150,'SAGE IMPORT'!B:B,'SLAB-ROWS'!H2150,'SAGE IMPORT'!C:C,'SLAB-ROWS'!A2150)</f>
        <v>0</v>
      </c>
      <c r="J2150" s="198">
        <f>SUMIFS('SAGE IMPORT'!K:K,'SAGE IMPORT'!A:A,'SLAB-ROWS'!G2150,'SAGE IMPORT'!B:B,'SLAB-ROWS'!H2150,'SAGE IMPORT'!C:C,'SLAB-ROWS'!A2150)</f>
        <v>0</v>
      </c>
      <c r="K2150" s="199">
        <f>SUMIFS('SAGE IMPORT'!Q:Q,'SAGE IMPORT'!A:A,'SLAB-ROWS'!G2150,'SAGE IMPORT'!B:B,'SLAB-ROWS'!H2150,'SAGE IMPORT'!C:C,'SLAB-ROWS'!A2150)</f>
        <v>0</v>
      </c>
      <c r="L2150" s="199" t="s">
        <v>397</v>
      </c>
      <c r="M2150" s="205">
        <f>SUMIFS('SAGE IMPORT'!E:E,'SAGE IMPORT'!A:A,'SLAB-ROWS'!G2150,'SAGE IMPORT'!B:B,'SLAB-ROWS'!H2150,'SAGE IMPORT'!C:C,'SLAB-ROWS'!A2150)</f>
        <v>0</v>
      </c>
      <c r="N2150" s="199" t="s">
        <v>397</v>
      </c>
    </row>
    <row r="2151" spans="1:14" x14ac:dyDescent="0.2">
      <c r="A2151" s="183" t="s">
        <v>33</v>
      </c>
      <c r="B2151" s="184" t="s">
        <v>63</v>
      </c>
      <c r="C2151" s="184"/>
      <c r="D2151" s="185" t="str">
        <f t="shared" si="192"/>
        <v>****</v>
      </c>
      <c r="E2151" s="185">
        <f t="shared" si="193"/>
        <v>0</v>
      </c>
      <c r="F2151" s="185"/>
      <c r="G2151" s="185">
        <f t="shared" si="194"/>
        <v>0</v>
      </c>
      <c r="H2151" s="186">
        <f t="shared" si="195"/>
        <v>0</v>
      </c>
      <c r="I2151" s="197">
        <f>SUMIFS('SAGE IMPORT'!Y:Y,'SAGE IMPORT'!A:A,'SLAB-ROWS'!G2151,'SAGE IMPORT'!B:B,'SLAB-ROWS'!H2151,'SAGE IMPORT'!C:C,'SLAB-ROWS'!A2151)</f>
        <v>0</v>
      </c>
      <c r="J2151" s="198">
        <f>SUMIFS('SAGE IMPORT'!K:K,'SAGE IMPORT'!A:A,'SLAB-ROWS'!G2151,'SAGE IMPORT'!B:B,'SLAB-ROWS'!H2151,'SAGE IMPORT'!C:C,'SLAB-ROWS'!A2151)</f>
        <v>0</v>
      </c>
      <c r="K2151" s="199">
        <f>SUMIFS('SAGE IMPORT'!Q:Q,'SAGE IMPORT'!A:A,'SLAB-ROWS'!G2151,'SAGE IMPORT'!B:B,'SLAB-ROWS'!H2151,'SAGE IMPORT'!C:C,'SLAB-ROWS'!A2151)</f>
        <v>0</v>
      </c>
      <c r="L2151" s="199" t="s">
        <v>397</v>
      </c>
      <c r="M2151" s="205">
        <f>SUMIFS('SAGE IMPORT'!E:E,'SAGE IMPORT'!A:A,'SLAB-ROWS'!G2151,'SAGE IMPORT'!B:B,'SLAB-ROWS'!H2151,'SAGE IMPORT'!C:C,'SLAB-ROWS'!A2151)</f>
        <v>0</v>
      </c>
      <c r="N2151" s="199" t="s">
        <v>397</v>
      </c>
    </row>
    <row r="2152" spans="1:14" x14ac:dyDescent="0.2">
      <c r="A2152" s="183" t="s">
        <v>73</v>
      </c>
      <c r="B2152" s="184" t="s">
        <v>72</v>
      </c>
      <c r="C2152" s="184"/>
      <c r="D2152" s="185" t="str">
        <f t="shared" si="192"/>
        <v>****</v>
      </c>
      <c r="E2152" s="185">
        <f t="shared" si="193"/>
        <v>0</v>
      </c>
      <c r="F2152" s="185"/>
      <c r="G2152" s="185">
        <f t="shared" si="194"/>
        <v>0</v>
      </c>
      <c r="H2152" s="186">
        <f t="shared" si="195"/>
        <v>0</v>
      </c>
      <c r="I2152" s="197">
        <f>SUMIFS('SAGE IMPORT'!Y:Y,'SAGE IMPORT'!A:A,'SLAB-ROWS'!G2152,'SAGE IMPORT'!B:B,'SLAB-ROWS'!H2152,'SAGE IMPORT'!C:C,'SLAB-ROWS'!A2152)</f>
        <v>0</v>
      </c>
      <c r="J2152" s="198">
        <f>SUMIFS('SAGE IMPORT'!K:K,'SAGE IMPORT'!A:A,'SLAB-ROWS'!G2152,'SAGE IMPORT'!B:B,'SLAB-ROWS'!H2152,'SAGE IMPORT'!C:C,'SLAB-ROWS'!A2152)</f>
        <v>0</v>
      </c>
      <c r="K2152" s="199">
        <f>SUMIFS('SAGE IMPORT'!Q:Q,'SAGE IMPORT'!A:A,'SLAB-ROWS'!G2152,'SAGE IMPORT'!B:B,'SLAB-ROWS'!H2152,'SAGE IMPORT'!C:C,'SLAB-ROWS'!A2152)</f>
        <v>0</v>
      </c>
      <c r="L2152" s="199" t="s">
        <v>397</v>
      </c>
      <c r="M2152" s="205">
        <f>SUMIFS('SAGE IMPORT'!E:E,'SAGE IMPORT'!A:A,'SLAB-ROWS'!G2152,'SAGE IMPORT'!B:B,'SLAB-ROWS'!H2152,'SAGE IMPORT'!C:C,'SLAB-ROWS'!A2152)</f>
        <v>0</v>
      </c>
      <c r="N2152" s="199" t="s">
        <v>397</v>
      </c>
    </row>
    <row r="2153" spans="1:14" x14ac:dyDescent="0.2">
      <c r="A2153" s="183" t="s">
        <v>114</v>
      </c>
      <c r="B2153" s="184" t="s">
        <v>115</v>
      </c>
      <c r="C2153" s="184"/>
      <c r="D2153" s="185" t="str">
        <f t="shared" si="192"/>
        <v>****</v>
      </c>
      <c r="E2153" s="185">
        <f t="shared" si="193"/>
        <v>0</v>
      </c>
      <c r="F2153" s="185"/>
      <c r="G2153" s="185">
        <f t="shared" si="194"/>
        <v>0</v>
      </c>
      <c r="H2153" s="186">
        <f t="shared" si="195"/>
        <v>0</v>
      </c>
      <c r="I2153" s="197">
        <f>SUMIFS('SAGE IMPORT'!Y:Y,'SAGE IMPORT'!A:A,'SLAB-ROWS'!G2153,'SAGE IMPORT'!B:B,'SLAB-ROWS'!H2153,'SAGE IMPORT'!C:C,'SLAB-ROWS'!A2153)</f>
        <v>0</v>
      </c>
      <c r="J2153" s="198">
        <f>SUMIFS('SAGE IMPORT'!K:K,'SAGE IMPORT'!A:A,'SLAB-ROWS'!G2153,'SAGE IMPORT'!B:B,'SLAB-ROWS'!H2153,'SAGE IMPORT'!C:C,'SLAB-ROWS'!A2153)</f>
        <v>0</v>
      </c>
      <c r="K2153" s="199">
        <f>SUMIFS('SAGE IMPORT'!Q:Q,'SAGE IMPORT'!A:A,'SLAB-ROWS'!G2153,'SAGE IMPORT'!B:B,'SLAB-ROWS'!H2153,'SAGE IMPORT'!C:C,'SLAB-ROWS'!A2153)</f>
        <v>0</v>
      </c>
      <c r="L2153" s="199" t="s">
        <v>397</v>
      </c>
      <c r="M2153" s="205">
        <f>SUMIFS('SAGE IMPORT'!E:E,'SAGE IMPORT'!A:A,'SLAB-ROWS'!G2153,'SAGE IMPORT'!B:B,'SLAB-ROWS'!H2153,'SAGE IMPORT'!C:C,'SLAB-ROWS'!A2153)</f>
        <v>0</v>
      </c>
      <c r="N2153" s="199" t="s">
        <v>397</v>
      </c>
    </row>
    <row r="2154" spans="1:14" x14ac:dyDescent="0.2">
      <c r="A2154" s="183" t="s">
        <v>37</v>
      </c>
      <c r="B2154" s="184" t="s">
        <v>64</v>
      </c>
      <c r="C2154" s="184"/>
      <c r="D2154" s="185" t="str">
        <f t="shared" si="192"/>
        <v>****</v>
      </c>
      <c r="E2154" s="185">
        <f t="shared" si="193"/>
        <v>0</v>
      </c>
      <c r="F2154" s="185"/>
      <c r="G2154" s="185">
        <f t="shared" si="194"/>
        <v>0</v>
      </c>
      <c r="H2154" s="186">
        <f t="shared" si="195"/>
        <v>0</v>
      </c>
      <c r="I2154" s="197">
        <f>SUMIFS('SAGE IMPORT'!Y:Y,'SAGE IMPORT'!A:A,'SLAB-ROWS'!G2154,'SAGE IMPORT'!B:B,'SLAB-ROWS'!H2154,'SAGE IMPORT'!C:C,'SLAB-ROWS'!A2154)</f>
        <v>0</v>
      </c>
      <c r="J2154" s="198">
        <f>SUMIFS('SAGE IMPORT'!K:K,'SAGE IMPORT'!A:A,'SLAB-ROWS'!G2154,'SAGE IMPORT'!B:B,'SLAB-ROWS'!H2154,'SAGE IMPORT'!C:C,'SLAB-ROWS'!A2154)</f>
        <v>0</v>
      </c>
      <c r="K2154" s="199">
        <f>SUMIFS('SAGE IMPORT'!Q:Q,'SAGE IMPORT'!A:A,'SLAB-ROWS'!G2154,'SAGE IMPORT'!B:B,'SLAB-ROWS'!H2154,'SAGE IMPORT'!C:C,'SLAB-ROWS'!A2154)</f>
        <v>0</v>
      </c>
      <c r="L2154" s="199" t="s">
        <v>393</v>
      </c>
      <c r="M2154" s="205">
        <f>SUMIFS('SAGE IMPORT'!E:E,'SAGE IMPORT'!A:A,'SLAB-ROWS'!G2154,'SAGE IMPORT'!B:B,'SLAB-ROWS'!H2154,'SAGE IMPORT'!C:C,'SLAB-ROWS'!A2154)</f>
        <v>0</v>
      </c>
      <c r="N2154" s="199" t="s">
        <v>393</v>
      </c>
    </row>
    <row r="2155" spans="1:14" x14ac:dyDescent="0.2">
      <c r="A2155" s="183" t="s">
        <v>38</v>
      </c>
      <c r="B2155" s="184" t="s">
        <v>116</v>
      </c>
      <c r="C2155" s="184"/>
      <c r="D2155" s="185" t="str">
        <f t="shared" si="192"/>
        <v>****</v>
      </c>
      <c r="E2155" s="185">
        <f t="shared" si="193"/>
        <v>0</v>
      </c>
      <c r="F2155" s="185"/>
      <c r="G2155" s="185">
        <f t="shared" si="194"/>
        <v>0</v>
      </c>
      <c r="H2155" s="186">
        <f t="shared" si="195"/>
        <v>0</v>
      </c>
      <c r="I2155" s="197">
        <f>SUMIFS('SAGE IMPORT'!Y:Y,'SAGE IMPORT'!A:A,'SLAB-ROWS'!G2155,'SAGE IMPORT'!B:B,'SLAB-ROWS'!H2155,'SAGE IMPORT'!C:C,'SLAB-ROWS'!A2155)</f>
        <v>0</v>
      </c>
      <c r="J2155" s="198">
        <f>SUMIFS('SAGE IMPORT'!K:K,'SAGE IMPORT'!A:A,'SLAB-ROWS'!G2155,'SAGE IMPORT'!B:B,'SLAB-ROWS'!H2155,'SAGE IMPORT'!C:C,'SLAB-ROWS'!A2155)</f>
        <v>0</v>
      </c>
      <c r="K2155" s="199">
        <f>SUMIFS('SAGE IMPORT'!Q:Q,'SAGE IMPORT'!A:A,'SLAB-ROWS'!G2155,'SAGE IMPORT'!B:B,'SLAB-ROWS'!H2155,'SAGE IMPORT'!C:C,'SLAB-ROWS'!A2155)</f>
        <v>0</v>
      </c>
      <c r="L2155" s="199" t="s">
        <v>393</v>
      </c>
      <c r="M2155" s="205">
        <f>SUMIFS('SAGE IMPORT'!E:E,'SAGE IMPORT'!A:A,'SLAB-ROWS'!G2155,'SAGE IMPORT'!B:B,'SLAB-ROWS'!H2155,'SAGE IMPORT'!C:C,'SLAB-ROWS'!A2155)</f>
        <v>0</v>
      </c>
      <c r="N2155" s="199" t="s">
        <v>393</v>
      </c>
    </row>
    <row r="2156" spans="1:14" x14ac:dyDescent="0.2">
      <c r="A2156" s="183" t="s">
        <v>117</v>
      </c>
      <c r="B2156" s="184" t="s">
        <v>118</v>
      </c>
      <c r="C2156" s="184"/>
      <c r="D2156" s="185" t="str">
        <f t="shared" si="192"/>
        <v>****</v>
      </c>
      <c r="E2156" s="185">
        <f t="shared" si="193"/>
        <v>0</v>
      </c>
      <c r="F2156" s="185"/>
      <c r="G2156" s="185">
        <f t="shared" si="194"/>
        <v>0</v>
      </c>
      <c r="H2156" s="186">
        <f t="shared" si="195"/>
        <v>0</v>
      </c>
      <c r="I2156" s="197">
        <f>SUMIFS('SAGE IMPORT'!Y:Y,'SAGE IMPORT'!A:A,'SLAB-ROWS'!G2156,'SAGE IMPORT'!B:B,'SLAB-ROWS'!H2156,'SAGE IMPORT'!C:C,'SLAB-ROWS'!A2156)</f>
        <v>0</v>
      </c>
      <c r="J2156" s="198">
        <f>SUMIFS('SAGE IMPORT'!K:K,'SAGE IMPORT'!A:A,'SLAB-ROWS'!G2156,'SAGE IMPORT'!B:B,'SLAB-ROWS'!H2156,'SAGE IMPORT'!C:C,'SLAB-ROWS'!A2156)</f>
        <v>0</v>
      </c>
      <c r="K2156" s="199">
        <f>SUMIFS('SAGE IMPORT'!Q:Q,'SAGE IMPORT'!A:A,'SLAB-ROWS'!G2156,'SAGE IMPORT'!B:B,'SLAB-ROWS'!H2156,'SAGE IMPORT'!C:C,'SLAB-ROWS'!A2156)</f>
        <v>0</v>
      </c>
      <c r="L2156" s="199" t="s">
        <v>393</v>
      </c>
      <c r="M2156" s="205">
        <f>SUMIFS('SAGE IMPORT'!E:E,'SAGE IMPORT'!A:A,'SLAB-ROWS'!G2156,'SAGE IMPORT'!B:B,'SLAB-ROWS'!H2156,'SAGE IMPORT'!C:C,'SLAB-ROWS'!A2156)</f>
        <v>0</v>
      </c>
      <c r="N2156" s="199" t="s">
        <v>393</v>
      </c>
    </row>
    <row r="2157" spans="1:14" x14ac:dyDescent="0.2">
      <c r="A2157" s="183" t="s">
        <v>119</v>
      </c>
      <c r="B2157" s="184" t="s">
        <v>120</v>
      </c>
      <c r="C2157" s="184"/>
      <c r="D2157" s="185" t="str">
        <f t="shared" si="192"/>
        <v>****</v>
      </c>
      <c r="E2157" s="185">
        <f t="shared" si="193"/>
        <v>0</v>
      </c>
      <c r="F2157" s="185"/>
      <c r="G2157" s="185">
        <f t="shared" si="194"/>
        <v>0</v>
      </c>
      <c r="H2157" s="186">
        <f t="shared" si="195"/>
        <v>0</v>
      </c>
      <c r="I2157" s="197">
        <f>SUMIFS('SAGE IMPORT'!Y:Y,'SAGE IMPORT'!A:A,'SLAB-ROWS'!G2157,'SAGE IMPORT'!B:B,'SLAB-ROWS'!H2157,'SAGE IMPORT'!C:C,'SLAB-ROWS'!A2157)</f>
        <v>0</v>
      </c>
      <c r="J2157" s="198">
        <f>SUMIFS('SAGE IMPORT'!K:K,'SAGE IMPORT'!A:A,'SLAB-ROWS'!G2157,'SAGE IMPORT'!B:B,'SLAB-ROWS'!H2157,'SAGE IMPORT'!C:C,'SLAB-ROWS'!A2157)</f>
        <v>0</v>
      </c>
      <c r="K2157" s="199">
        <f>SUMIFS('SAGE IMPORT'!Q:Q,'SAGE IMPORT'!A:A,'SLAB-ROWS'!G2157,'SAGE IMPORT'!B:B,'SLAB-ROWS'!H2157,'SAGE IMPORT'!C:C,'SLAB-ROWS'!A2157)</f>
        <v>0</v>
      </c>
      <c r="L2157" s="199" t="s">
        <v>393</v>
      </c>
      <c r="M2157" s="205">
        <f>SUMIFS('SAGE IMPORT'!E:E,'SAGE IMPORT'!A:A,'SLAB-ROWS'!G2157,'SAGE IMPORT'!B:B,'SLAB-ROWS'!H2157,'SAGE IMPORT'!C:C,'SLAB-ROWS'!A2157)</f>
        <v>0</v>
      </c>
      <c r="N2157" s="199" t="s">
        <v>393</v>
      </c>
    </row>
    <row r="2158" spans="1:14" x14ac:dyDescent="0.2">
      <c r="A2158" s="183"/>
      <c r="B2158" s="184"/>
      <c r="C2158" s="184"/>
      <c r="D2158" s="185" t="str">
        <f t="shared" si="192"/>
        <v>****</v>
      </c>
      <c r="E2158" s="185">
        <f t="shared" si="193"/>
        <v>0</v>
      </c>
      <c r="F2158" s="185"/>
      <c r="G2158" s="185">
        <f t="shared" si="194"/>
        <v>0</v>
      </c>
      <c r="H2158" s="186">
        <f t="shared" si="195"/>
        <v>0</v>
      </c>
      <c r="I2158" s="197">
        <f>SUMIFS('SAGE IMPORT'!Y:Y,'SAGE IMPORT'!A:A,'SLAB-ROWS'!G2158,'SAGE IMPORT'!B:B,'SLAB-ROWS'!H2158,'SAGE IMPORT'!C:C,'SLAB-ROWS'!A2158)</f>
        <v>0</v>
      </c>
      <c r="J2158" s="198">
        <f>SUMIFS('SAGE IMPORT'!K:K,'SAGE IMPORT'!A:A,'SLAB-ROWS'!G2158,'SAGE IMPORT'!B:B,'SLAB-ROWS'!H2158,'SAGE IMPORT'!C:C,'SLAB-ROWS'!A2158)</f>
        <v>0</v>
      </c>
      <c r="K2158" s="199">
        <f>SUMIFS('SAGE IMPORT'!Q:Q,'SAGE IMPORT'!A:A,'SLAB-ROWS'!G2158,'SAGE IMPORT'!B:B,'SLAB-ROWS'!H2158,'SAGE IMPORT'!C:C,'SLAB-ROWS'!A2158)</f>
        <v>0</v>
      </c>
      <c r="L2158" s="199"/>
      <c r="M2158" s="205">
        <f>SUMIFS('SAGE IMPORT'!E:E,'SAGE IMPORT'!A:A,'SLAB-ROWS'!G2158,'SAGE IMPORT'!B:B,'SLAB-ROWS'!H2158,'SAGE IMPORT'!C:C,'SLAB-ROWS'!A2158)</f>
        <v>0</v>
      </c>
      <c r="N2158" s="199"/>
    </row>
    <row r="2159" spans="1:14" x14ac:dyDescent="0.2">
      <c r="A2159" s="183" t="s">
        <v>124</v>
      </c>
      <c r="B2159" s="184" t="s">
        <v>125</v>
      </c>
      <c r="C2159" s="184"/>
      <c r="D2159" s="185" t="str">
        <f t="shared" si="192"/>
        <v>****</v>
      </c>
      <c r="E2159" s="185">
        <f t="shared" si="193"/>
        <v>0</v>
      </c>
      <c r="F2159" s="185"/>
      <c r="G2159" s="185">
        <f t="shared" si="194"/>
        <v>0</v>
      </c>
      <c r="H2159" s="186">
        <f t="shared" si="195"/>
        <v>0</v>
      </c>
      <c r="I2159" s="197">
        <f>SUMIFS('SAGE IMPORT'!Y:Y,'SAGE IMPORT'!A:A,'SLAB-ROWS'!G2159,'SAGE IMPORT'!B:B,'SLAB-ROWS'!H2159,'SAGE IMPORT'!C:C,'SLAB-ROWS'!A2159)</f>
        <v>0</v>
      </c>
      <c r="J2159" s="198">
        <f>SUMIFS('SAGE IMPORT'!K:K,'SAGE IMPORT'!A:A,'SLAB-ROWS'!G2159,'SAGE IMPORT'!B:B,'SLAB-ROWS'!H2159,'SAGE IMPORT'!C:C,'SLAB-ROWS'!A2159)</f>
        <v>0</v>
      </c>
      <c r="K2159" s="199">
        <f>SUMIFS('SAGE IMPORT'!Q:Q,'SAGE IMPORT'!A:A,'SLAB-ROWS'!G2159,'SAGE IMPORT'!B:B,'SLAB-ROWS'!H2159,'SAGE IMPORT'!C:C,'SLAB-ROWS'!A2159)</f>
        <v>0</v>
      </c>
      <c r="L2159" s="199" t="s">
        <v>354</v>
      </c>
      <c r="M2159" s="205">
        <f>SUMIFS('SAGE IMPORT'!E:E,'SAGE IMPORT'!A:A,'SLAB-ROWS'!G2159,'SAGE IMPORT'!B:B,'SLAB-ROWS'!H2159,'SAGE IMPORT'!C:C,'SLAB-ROWS'!A2159)</f>
        <v>0</v>
      </c>
      <c r="N2159" s="199" t="s">
        <v>354</v>
      </c>
    </row>
    <row r="2160" spans="1:14" x14ac:dyDescent="0.2">
      <c r="A2160" s="183" t="s">
        <v>121</v>
      </c>
      <c r="B2160" s="184" t="s">
        <v>126</v>
      </c>
      <c r="C2160" s="184"/>
      <c r="D2160" s="185" t="str">
        <f t="shared" si="192"/>
        <v>****</v>
      </c>
      <c r="E2160" s="185">
        <f t="shared" si="193"/>
        <v>0</v>
      </c>
      <c r="F2160" s="185"/>
      <c r="G2160" s="185">
        <f t="shared" si="194"/>
        <v>0</v>
      </c>
      <c r="H2160" s="186">
        <f t="shared" si="195"/>
        <v>0</v>
      </c>
      <c r="I2160" s="197">
        <f>SUMIFS('SAGE IMPORT'!Y:Y,'SAGE IMPORT'!A:A,'SLAB-ROWS'!G2160,'SAGE IMPORT'!B:B,'SLAB-ROWS'!H2160,'SAGE IMPORT'!C:C,'SLAB-ROWS'!A2160)</f>
        <v>0</v>
      </c>
      <c r="J2160" s="198">
        <f>SUMIFS('SAGE IMPORT'!K:K,'SAGE IMPORT'!A:A,'SLAB-ROWS'!G2160,'SAGE IMPORT'!B:B,'SLAB-ROWS'!H2160,'SAGE IMPORT'!C:C,'SLAB-ROWS'!A2160)</f>
        <v>0</v>
      </c>
      <c r="K2160" s="199">
        <f>SUMIFS('SAGE IMPORT'!Q:Q,'SAGE IMPORT'!A:A,'SLAB-ROWS'!G2160,'SAGE IMPORT'!B:B,'SLAB-ROWS'!H2160,'SAGE IMPORT'!C:C,'SLAB-ROWS'!A2160)</f>
        <v>0</v>
      </c>
      <c r="L2160" s="199" t="s">
        <v>396</v>
      </c>
      <c r="M2160" s="205">
        <f>SUMIFS('SAGE IMPORT'!E:E,'SAGE IMPORT'!A:A,'SLAB-ROWS'!G2160,'SAGE IMPORT'!B:B,'SLAB-ROWS'!H2160,'SAGE IMPORT'!C:C,'SLAB-ROWS'!A2160)</f>
        <v>0</v>
      </c>
      <c r="N2160" s="199" t="s">
        <v>396</v>
      </c>
    </row>
    <row r="2161" spans="1:14" x14ac:dyDescent="0.2">
      <c r="A2161" s="183" t="s">
        <v>122</v>
      </c>
      <c r="B2161" s="184" t="s">
        <v>127</v>
      </c>
      <c r="C2161" s="184"/>
      <c r="D2161" s="185" t="str">
        <f t="shared" si="192"/>
        <v>****</v>
      </c>
      <c r="E2161" s="185">
        <f t="shared" si="193"/>
        <v>0</v>
      </c>
      <c r="F2161" s="185"/>
      <c r="G2161" s="185">
        <f t="shared" si="194"/>
        <v>0</v>
      </c>
      <c r="H2161" s="186">
        <f t="shared" si="195"/>
        <v>0</v>
      </c>
      <c r="I2161" s="197">
        <f>SUMIFS('SAGE IMPORT'!Y:Y,'SAGE IMPORT'!A:A,'SLAB-ROWS'!G2161,'SAGE IMPORT'!B:B,'SLAB-ROWS'!H2161,'SAGE IMPORT'!C:C,'SLAB-ROWS'!A2161)</f>
        <v>0</v>
      </c>
      <c r="J2161" s="198">
        <f>SUMIFS('SAGE IMPORT'!K:K,'SAGE IMPORT'!A:A,'SLAB-ROWS'!G2161,'SAGE IMPORT'!B:B,'SLAB-ROWS'!H2161,'SAGE IMPORT'!C:C,'SLAB-ROWS'!A2161)</f>
        <v>0</v>
      </c>
      <c r="K2161" s="199">
        <f>SUMIFS('SAGE IMPORT'!Q:Q,'SAGE IMPORT'!A:A,'SLAB-ROWS'!G2161,'SAGE IMPORT'!B:B,'SLAB-ROWS'!H2161,'SAGE IMPORT'!C:C,'SLAB-ROWS'!A2161)</f>
        <v>0</v>
      </c>
      <c r="L2161" s="199" t="s">
        <v>396</v>
      </c>
      <c r="M2161" s="205">
        <f>SUMIFS('SAGE IMPORT'!E:E,'SAGE IMPORT'!A:A,'SLAB-ROWS'!G2161,'SAGE IMPORT'!B:B,'SLAB-ROWS'!H2161,'SAGE IMPORT'!C:C,'SLAB-ROWS'!A2161)</f>
        <v>0</v>
      </c>
      <c r="N2161" s="199" t="s">
        <v>396</v>
      </c>
    </row>
    <row r="2162" spans="1:14" x14ac:dyDescent="0.2">
      <c r="A2162" s="183" t="s">
        <v>123</v>
      </c>
      <c r="B2162" s="184" t="s">
        <v>128</v>
      </c>
      <c r="C2162" s="184"/>
      <c r="D2162" s="185" t="str">
        <f t="shared" si="192"/>
        <v>****</v>
      </c>
      <c r="E2162" s="185">
        <f t="shared" si="193"/>
        <v>0</v>
      </c>
      <c r="F2162" s="185"/>
      <c r="G2162" s="185">
        <f t="shared" si="194"/>
        <v>0</v>
      </c>
      <c r="H2162" s="186">
        <f t="shared" si="195"/>
        <v>0</v>
      </c>
      <c r="I2162" s="197">
        <f>SUMIFS('SAGE IMPORT'!Y:Y,'SAGE IMPORT'!A:A,'SLAB-ROWS'!G2162,'SAGE IMPORT'!B:B,'SLAB-ROWS'!H2162,'SAGE IMPORT'!C:C,'SLAB-ROWS'!A2162)</f>
        <v>0</v>
      </c>
      <c r="J2162" s="198">
        <f>SUMIFS('SAGE IMPORT'!K:K,'SAGE IMPORT'!A:A,'SLAB-ROWS'!G2162,'SAGE IMPORT'!B:B,'SLAB-ROWS'!H2162,'SAGE IMPORT'!C:C,'SLAB-ROWS'!A2162)</f>
        <v>0</v>
      </c>
      <c r="K2162" s="199">
        <f>SUMIFS('SAGE IMPORT'!Q:Q,'SAGE IMPORT'!A:A,'SLAB-ROWS'!G2162,'SAGE IMPORT'!B:B,'SLAB-ROWS'!H2162,'SAGE IMPORT'!C:C,'SLAB-ROWS'!A2162)</f>
        <v>0</v>
      </c>
      <c r="L2162" s="199" t="s">
        <v>396</v>
      </c>
      <c r="M2162" s="205">
        <f>SUMIFS('SAGE IMPORT'!E:E,'SAGE IMPORT'!A:A,'SLAB-ROWS'!G2162,'SAGE IMPORT'!B:B,'SLAB-ROWS'!H2162,'SAGE IMPORT'!C:C,'SLAB-ROWS'!A2162)</f>
        <v>0</v>
      </c>
      <c r="N2162" s="199" t="s">
        <v>396</v>
      </c>
    </row>
    <row r="2163" spans="1:14" x14ac:dyDescent="0.2">
      <c r="A2163" s="183" t="s">
        <v>76</v>
      </c>
      <c r="B2163" s="184" t="s">
        <v>129</v>
      </c>
      <c r="C2163" s="184"/>
      <c r="D2163" s="185" t="str">
        <f t="shared" si="192"/>
        <v>****</v>
      </c>
      <c r="E2163" s="185">
        <f t="shared" si="193"/>
        <v>0</v>
      </c>
      <c r="F2163" s="185"/>
      <c r="G2163" s="185">
        <f t="shared" si="194"/>
        <v>0</v>
      </c>
      <c r="H2163" s="186">
        <f t="shared" si="195"/>
        <v>0</v>
      </c>
      <c r="I2163" s="197">
        <f>SUMIFS('SAGE IMPORT'!Y:Y,'SAGE IMPORT'!A:A,'SLAB-ROWS'!G2163,'SAGE IMPORT'!B:B,'SLAB-ROWS'!H2163,'SAGE IMPORT'!C:C,'SLAB-ROWS'!A2163)</f>
        <v>0</v>
      </c>
      <c r="J2163" s="198">
        <f>SUMIFS('SAGE IMPORT'!K:K,'SAGE IMPORT'!A:A,'SLAB-ROWS'!G2163,'SAGE IMPORT'!B:B,'SLAB-ROWS'!H2163,'SAGE IMPORT'!C:C,'SLAB-ROWS'!A2163)</f>
        <v>0</v>
      </c>
      <c r="K2163" s="199">
        <f>SUMIFS('SAGE IMPORT'!Q:Q,'SAGE IMPORT'!A:A,'SLAB-ROWS'!G2163,'SAGE IMPORT'!B:B,'SLAB-ROWS'!H2163,'SAGE IMPORT'!C:C,'SLAB-ROWS'!A2163)</f>
        <v>0</v>
      </c>
      <c r="L2163" s="199" t="s">
        <v>395</v>
      </c>
      <c r="M2163" s="205">
        <f>SUMIFS('SAGE IMPORT'!E:E,'SAGE IMPORT'!A:A,'SLAB-ROWS'!G2163,'SAGE IMPORT'!B:B,'SLAB-ROWS'!H2163,'SAGE IMPORT'!C:C,'SLAB-ROWS'!A2163)</f>
        <v>0</v>
      </c>
      <c r="N2163" s="199" t="s">
        <v>395</v>
      </c>
    </row>
    <row r="2164" spans="1:14" x14ac:dyDescent="0.2">
      <c r="A2164" s="183"/>
      <c r="B2164" s="451" t="s">
        <v>621</v>
      </c>
      <c r="C2164" s="452"/>
      <c r="D2164" s="453"/>
      <c r="E2164" s="453"/>
      <c r="F2164" s="453"/>
      <c r="G2164" s="453">
        <f t="shared" si="194"/>
        <v>0</v>
      </c>
      <c r="H2164" s="454">
        <f t="shared" si="195"/>
        <v>0</v>
      </c>
      <c r="I2164" s="455"/>
      <c r="J2164" s="456"/>
      <c r="K2164" s="457">
        <f>SUMIFS('SAGE IMPORT'!Q:Q,'SAGE IMPORT'!A:A,'SLAB-ROWS'!G2164,'SAGE IMPORT'!B:B,'SLAB-ROWS'!H2164,'SAGE IMPORT'!D:D,'SLAB-ROWS'!B2164)</f>
        <v>0</v>
      </c>
      <c r="L2164" s="457" t="s">
        <v>395</v>
      </c>
      <c r="M2164" s="458"/>
      <c r="N2164" s="457"/>
    </row>
    <row r="2165" spans="1:14" x14ac:dyDescent="0.2">
      <c r="A2165" s="183" t="s">
        <v>130</v>
      </c>
      <c r="B2165" s="184" t="s">
        <v>131</v>
      </c>
      <c r="C2165" s="184"/>
      <c r="D2165" s="185" t="str">
        <f>D2163</f>
        <v>****</v>
      </c>
      <c r="E2165" s="185">
        <f>E2163</f>
        <v>0</v>
      </c>
      <c r="F2165" s="185"/>
      <c r="G2165" s="185">
        <f>G2163</f>
        <v>0</v>
      </c>
      <c r="H2165" s="186">
        <f>H2163</f>
        <v>0</v>
      </c>
      <c r="I2165" s="197">
        <f>SUMIFS('SAGE IMPORT'!Y:Y,'SAGE IMPORT'!A:A,'SLAB-ROWS'!G2165,'SAGE IMPORT'!B:B,'SLAB-ROWS'!H2165,'SAGE IMPORT'!C:C,'SLAB-ROWS'!A2165)</f>
        <v>0</v>
      </c>
      <c r="J2165" s="198">
        <f>SUMIFS('SAGE IMPORT'!K:K,'SAGE IMPORT'!A:A,'SLAB-ROWS'!G2165,'SAGE IMPORT'!B:B,'SLAB-ROWS'!H2165,'SAGE IMPORT'!C:C,'SLAB-ROWS'!A2165)</f>
        <v>0</v>
      </c>
      <c r="K2165" s="199">
        <f>SUMIFS('SAGE IMPORT'!Q:Q,'SAGE IMPORT'!A:A,'SLAB-ROWS'!G2165,'SAGE IMPORT'!B:B,'SLAB-ROWS'!H2165,'SAGE IMPORT'!C:C,'SLAB-ROWS'!A2165)</f>
        <v>0</v>
      </c>
      <c r="L2165" s="199" t="s">
        <v>395</v>
      </c>
      <c r="M2165" s="205">
        <f>SUMIFS('SAGE IMPORT'!E:E,'SAGE IMPORT'!A:A,'SLAB-ROWS'!G2165,'SAGE IMPORT'!B:B,'SLAB-ROWS'!H2165,'SAGE IMPORT'!C:C,'SLAB-ROWS'!A2165)</f>
        <v>0</v>
      </c>
      <c r="N2165" s="199" t="s">
        <v>395</v>
      </c>
    </row>
    <row r="2166" spans="1:14" x14ac:dyDescent="0.2">
      <c r="A2166" s="183"/>
      <c r="B2166" s="184"/>
      <c r="C2166" s="184"/>
      <c r="D2166" s="185" t="str">
        <f t="shared" si="192"/>
        <v>****</v>
      </c>
      <c r="E2166" s="185">
        <f t="shared" si="193"/>
        <v>0</v>
      </c>
      <c r="F2166" s="185"/>
      <c r="G2166" s="185">
        <f t="shared" si="194"/>
        <v>0</v>
      </c>
      <c r="H2166" s="186">
        <f t="shared" si="195"/>
        <v>0</v>
      </c>
      <c r="I2166" s="197">
        <f>SUMIFS('SAGE IMPORT'!Y:Y,'SAGE IMPORT'!A:A,'SLAB-ROWS'!G2166,'SAGE IMPORT'!B:B,'SLAB-ROWS'!H2166,'SAGE IMPORT'!C:C,'SLAB-ROWS'!A2166)</f>
        <v>0</v>
      </c>
      <c r="J2166" s="198">
        <f>SUMIFS('SAGE IMPORT'!K:K,'SAGE IMPORT'!A:A,'SLAB-ROWS'!G2166,'SAGE IMPORT'!B:B,'SLAB-ROWS'!H2166,'SAGE IMPORT'!C:C,'SLAB-ROWS'!A2166)</f>
        <v>0</v>
      </c>
      <c r="K2166" s="199">
        <f>SUMIFS('SAGE IMPORT'!Q:Q,'SAGE IMPORT'!A:A,'SLAB-ROWS'!G2166,'SAGE IMPORT'!B:B,'SLAB-ROWS'!H2166,'SAGE IMPORT'!C:C,'SLAB-ROWS'!A2166)</f>
        <v>0</v>
      </c>
      <c r="L2166" s="199"/>
      <c r="M2166" s="205">
        <f>SUMIFS('SAGE IMPORT'!E:E,'SAGE IMPORT'!A:A,'SLAB-ROWS'!G2166,'SAGE IMPORT'!B:B,'SLAB-ROWS'!H2166,'SAGE IMPORT'!C:C,'SLAB-ROWS'!A2166)</f>
        <v>0</v>
      </c>
      <c r="N2166" s="199"/>
    </row>
    <row r="2167" spans="1:14" x14ac:dyDescent="0.2">
      <c r="A2167" s="183" t="s">
        <v>39</v>
      </c>
      <c r="B2167" s="184" t="s">
        <v>40</v>
      </c>
      <c r="C2167" s="184"/>
      <c r="D2167" s="185" t="str">
        <f t="shared" si="192"/>
        <v>****</v>
      </c>
      <c r="E2167" s="185">
        <f t="shared" si="193"/>
        <v>0</v>
      </c>
      <c r="F2167" s="185"/>
      <c r="G2167" s="185">
        <f t="shared" si="194"/>
        <v>0</v>
      </c>
      <c r="H2167" s="186">
        <f t="shared" si="195"/>
        <v>0</v>
      </c>
      <c r="I2167" s="197">
        <f>SUMIFS('SAGE IMPORT'!Y:Y,'SAGE IMPORT'!A:A,'SLAB-ROWS'!G2167,'SAGE IMPORT'!B:B,'SLAB-ROWS'!H2167,'SAGE IMPORT'!C:C,'SLAB-ROWS'!A2167)</f>
        <v>0</v>
      </c>
      <c r="J2167" s="198">
        <f>SUMIFS('SAGE IMPORT'!K:K,'SAGE IMPORT'!A:A,'SLAB-ROWS'!G2167,'SAGE IMPORT'!B:B,'SLAB-ROWS'!H2167,'SAGE IMPORT'!C:C,'SLAB-ROWS'!A2167)</f>
        <v>0</v>
      </c>
      <c r="K2167" s="199">
        <f>SUMIFS('SAGE IMPORT'!Q:Q,'SAGE IMPORT'!A:A,'SLAB-ROWS'!G2167,'SAGE IMPORT'!B:B,'SLAB-ROWS'!H2167,'SAGE IMPORT'!C:C,'SLAB-ROWS'!A2167)</f>
        <v>0</v>
      </c>
      <c r="L2167" s="199" t="s">
        <v>391</v>
      </c>
      <c r="M2167" s="205">
        <f>SUMIFS('SAGE IMPORT'!E:E,'SAGE IMPORT'!A:A,'SLAB-ROWS'!G2167,'SAGE IMPORT'!B:B,'SLAB-ROWS'!H2167,'SAGE IMPORT'!C:C,'SLAB-ROWS'!A2167)</f>
        <v>0</v>
      </c>
      <c r="N2167" s="199" t="s">
        <v>391</v>
      </c>
    </row>
    <row r="2168" spans="1:14" x14ac:dyDescent="0.2">
      <c r="A2168" s="183" t="s">
        <v>132</v>
      </c>
      <c r="B2168" s="184" t="s">
        <v>135</v>
      </c>
      <c r="C2168" s="184"/>
      <c r="D2168" s="185" t="str">
        <f t="shared" si="192"/>
        <v>****</v>
      </c>
      <c r="E2168" s="185">
        <f t="shared" si="193"/>
        <v>0</v>
      </c>
      <c r="F2168" s="185"/>
      <c r="G2168" s="185">
        <f t="shared" si="194"/>
        <v>0</v>
      </c>
      <c r="H2168" s="186">
        <f t="shared" si="195"/>
        <v>0</v>
      </c>
      <c r="I2168" s="197">
        <f>SUMIFS('SAGE IMPORT'!Y:Y,'SAGE IMPORT'!A:A,'SLAB-ROWS'!G2168,'SAGE IMPORT'!B:B,'SLAB-ROWS'!H2168,'SAGE IMPORT'!C:C,'SLAB-ROWS'!A2168)</f>
        <v>0</v>
      </c>
      <c r="J2168" s="198">
        <f>SUMIFS('SAGE IMPORT'!K:K,'SAGE IMPORT'!A:A,'SLAB-ROWS'!G2168,'SAGE IMPORT'!B:B,'SLAB-ROWS'!H2168,'SAGE IMPORT'!C:C,'SLAB-ROWS'!A2168)</f>
        <v>0</v>
      </c>
      <c r="K2168" s="199">
        <f>SUMIFS('SAGE IMPORT'!Q:Q,'SAGE IMPORT'!A:A,'SLAB-ROWS'!G2168,'SAGE IMPORT'!B:B,'SLAB-ROWS'!H2168,'SAGE IMPORT'!C:C,'SLAB-ROWS'!A2168)</f>
        <v>0</v>
      </c>
      <c r="L2168" s="199" t="s">
        <v>391</v>
      </c>
      <c r="M2168" s="205">
        <f>SUMIFS('SAGE IMPORT'!E:E,'SAGE IMPORT'!A:A,'SLAB-ROWS'!G2168,'SAGE IMPORT'!B:B,'SLAB-ROWS'!H2168,'SAGE IMPORT'!C:C,'SLAB-ROWS'!A2168)</f>
        <v>0</v>
      </c>
      <c r="N2168" s="199" t="s">
        <v>391</v>
      </c>
    </row>
    <row r="2169" spans="1:14" x14ac:dyDescent="0.2">
      <c r="A2169" s="183" t="s">
        <v>133</v>
      </c>
      <c r="B2169" s="184" t="s">
        <v>136</v>
      </c>
      <c r="C2169" s="184"/>
      <c r="D2169" s="185" t="str">
        <f t="shared" si="192"/>
        <v>****</v>
      </c>
      <c r="E2169" s="185">
        <f t="shared" si="193"/>
        <v>0</v>
      </c>
      <c r="F2169" s="185"/>
      <c r="G2169" s="185">
        <f t="shared" si="194"/>
        <v>0</v>
      </c>
      <c r="H2169" s="186">
        <f t="shared" si="195"/>
        <v>0</v>
      </c>
      <c r="I2169" s="197">
        <f>SUMIFS('SAGE IMPORT'!Y:Y,'SAGE IMPORT'!A:A,'SLAB-ROWS'!G2169,'SAGE IMPORT'!B:B,'SLAB-ROWS'!H2169,'SAGE IMPORT'!C:C,'SLAB-ROWS'!A2169)</f>
        <v>0</v>
      </c>
      <c r="J2169" s="198">
        <f>SUMIFS('SAGE IMPORT'!K:K,'SAGE IMPORT'!A:A,'SLAB-ROWS'!G2169,'SAGE IMPORT'!B:B,'SLAB-ROWS'!H2169,'SAGE IMPORT'!C:C,'SLAB-ROWS'!A2169)</f>
        <v>0</v>
      </c>
      <c r="K2169" s="199">
        <f>SUMIFS('SAGE IMPORT'!Q:Q,'SAGE IMPORT'!A:A,'SLAB-ROWS'!G2169,'SAGE IMPORT'!B:B,'SLAB-ROWS'!H2169,'SAGE IMPORT'!C:C,'SLAB-ROWS'!A2169)</f>
        <v>0</v>
      </c>
      <c r="L2169" s="199" t="s">
        <v>391</v>
      </c>
      <c r="M2169" s="205">
        <f>SUMIFS('SAGE IMPORT'!E:E,'SAGE IMPORT'!A:A,'SLAB-ROWS'!G2169,'SAGE IMPORT'!B:B,'SLAB-ROWS'!H2169,'SAGE IMPORT'!C:C,'SLAB-ROWS'!A2169)</f>
        <v>0</v>
      </c>
      <c r="N2169" s="199" t="s">
        <v>391</v>
      </c>
    </row>
    <row r="2170" spans="1:14" x14ac:dyDescent="0.2">
      <c r="A2170" s="183" t="s">
        <v>134</v>
      </c>
      <c r="B2170" s="184" t="s">
        <v>137</v>
      </c>
      <c r="C2170" s="184"/>
      <c r="D2170" s="185" t="str">
        <f t="shared" si="192"/>
        <v>****</v>
      </c>
      <c r="E2170" s="185">
        <f t="shared" si="193"/>
        <v>0</v>
      </c>
      <c r="F2170" s="185"/>
      <c r="G2170" s="185">
        <f t="shared" si="194"/>
        <v>0</v>
      </c>
      <c r="H2170" s="186">
        <f t="shared" si="195"/>
        <v>0</v>
      </c>
      <c r="I2170" s="197">
        <f>SUMIFS('SAGE IMPORT'!Y:Y,'SAGE IMPORT'!A:A,'SLAB-ROWS'!G2170,'SAGE IMPORT'!B:B,'SLAB-ROWS'!H2170,'SAGE IMPORT'!C:C,'SLAB-ROWS'!A2170)</f>
        <v>0</v>
      </c>
      <c r="J2170" s="198">
        <f>SUMIFS('SAGE IMPORT'!K:K,'SAGE IMPORT'!A:A,'SLAB-ROWS'!G2170,'SAGE IMPORT'!B:B,'SLAB-ROWS'!H2170,'SAGE IMPORT'!C:C,'SLAB-ROWS'!A2170)</f>
        <v>0</v>
      </c>
      <c r="K2170" s="199">
        <f>SUMIFS('SAGE IMPORT'!Q:Q,'SAGE IMPORT'!A:A,'SLAB-ROWS'!G2170,'SAGE IMPORT'!B:B,'SLAB-ROWS'!H2170,'SAGE IMPORT'!C:C,'SLAB-ROWS'!A2170)</f>
        <v>0</v>
      </c>
      <c r="L2170" s="199" t="s">
        <v>398</v>
      </c>
      <c r="M2170" s="205">
        <f>SUMIFS('SAGE IMPORT'!E:E,'SAGE IMPORT'!A:A,'SLAB-ROWS'!G2170,'SAGE IMPORT'!B:B,'SLAB-ROWS'!H2170,'SAGE IMPORT'!C:C,'SLAB-ROWS'!A2170)</f>
        <v>0</v>
      </c>
      <c r="N2170" s="199" t="s">
        <v>398</v>
      </c>
    </row>
    <row r="2171" spans="1:14" x14ac:dyDescent="0.2">
      <c r="A2171" s="183" t="s">
        <v>497</v>
      </c>
      <c r="B2171" s="184" t="s">
        <v>505</v>
      </c>
      <c r="C2171" s="184"/>
      <c r="D2171" s="185" t="str">
        <f t="shared" si="192"/>
        <v>****</v>
      </c>
      <c r="E2171" s="185">
        <f t="shared" si="193"/>
        <v>0</v>
      </c>
      <c r="F2171" s="185"/>
      <c r="G2171" s="185">
        <f t="shared" si="194"/>
        <v>0</v>
      </c>
      <c r="H2171" s="186">
        <f t="shared" si="195"/>
        <v>0</v>
      </c>
      <c r="I2171" s="197">
        <f>SUMIFS('SAGE IMPORT'!Y:Y,'SAGE IMPORT'!A:A,'SLAB-ROWS'!G2171,'SAGE IMPORT'!B:B,'SLAB-ROWS'!H2171,'SAGE IMPORT'!C:C,'SLAB-ROWS'!A2171)</f>
        <v>0</v>
      </c>
      <c r="J2171" s="198">
        <f>SUMIFS('SAGE IMPORT'!K:K,'SAGE IMPORT'!A:A,'SLAB-ROWS'!G2171,'SAGE IMPORT'!B:B,'SLAB-ROWS'!H2171,'SAGE IMPORT'!C:C,'SLAB-ROWS'!A2171)</f>
        <v>0</v>
      </c>
      <c r="K2171" s="199">
        <f>SUMIFS('SAGE IMPORT'!Q:Q,'SAGE IMPORT'!A:A,'SLAB-ROWS'!G2171,'SAGE IMPORT'!B:B,'SLAB-ROWS'!H2171,'SAGE IMPORT'!C:C,'SLAB-ROWS'!A2171)</f>
        <v>0</v>
      </c>
      <c r="L2171" s="199" t="s">
        <v>397</v>
      </c>
      <c r="M2171" s="205">
        <f>SUMIFS('SAGE IMPORT'!E:E,'SAGE IMPORT'!A:A,'SLAB-ROWS'!G2171,'SAGE IMPORT'!B:B,'SLAB-ROWS'!H2171,'SAGE IMPORT'!C:C,'SLAB-ROWS'!A2171)</f>
        <v>0</v>
      </c>
      <c r="N2171" s="199" t="s">
        <v>391</v>
      </c>
    </row>
    <row r="2172" spans="1:14" x14ac:dyDescent="0.2">
      <c r="A2172" s="183" t="s">
        <v>501</v>
      </c>
      <c r="B2172" s="184" t="s">
        <v>506</v>
      </c>
      <c r="C2172" s="184"/>
      <c r="D2172" s="185" t="str">
        <f t="shared" si="192"/>
        <v>****</v>
      </c>
      <c r="E2172" s="185">
        <f t="shared" si="193"/>
        <v>0</v>
      </c>
      <c r="F2172" s="185"/>
      <c r="G2172" s="185">
        <f t="shared" si="194"/>
        <v>0</v>
      </c>
      <c r="H2172" s="186">
        <f t="shared" si="195"/>
        <v>0</v>
      </c>
      <c r="I2172" s="197">
        <f>SUMIFS('SAGE IMPORT'!Y:Y,'SAGE IMPORT'!A:A,'SLAB-ROWS'!G2172,'SAGE IMPORT'!B:B,'SLAB-ROWS'!H2172,'SAGE IMPORT'!C:C,'SLAB-ROWS'!A2172)</f>
        <v>0</v>
      </c>
      <c r="J2172" s="198">
        <f>SUMIFS('SAGE IMPORT'!K:K,'SAGE IMPORT'!A:A,'SLAB-ROWS'!G2172,'SAGE IMPORT'!B:B,'SLAB-ROWS'!H2172,'SAGE IMPORT'!C:C,'SLAB-ROWS'!A2172)</f>
        <v>0</v>
      </c>
      <c r="K2172" s="199">
        <f>SUMIFS('SAGE IMPORT'!Q:Q,'SAGE IMPORT'!A:A,'SLAB-ROWS'!G2172,'SAGE IMPORT'!B:B,'SLAB-ROWS'!H2172,'SAGE IMPORT'!C:C,'SLAB-ROWS'!A2172)</f>
        <v>0</v>
      </c>
      <c r="L2172" s="199" t="s">
        <v>397</v>
      </c>
      <c r="M2172" s="205">
        <f>SUMIFS('SAGE IMPORT'!E:E,'SAGE IMPORT'!A:A,'SLAB-ROWS'!G2172,'SAGE IMPORT'!B:B,'SLAB-ROWS'!H2172,'SAGE IMPORT'!C:C,'SLAB-ROWS'!A2172)</f>
        <v>0</v>
      </c>
      <c r="N2172" s="199" t="s">
        <v>391</v>
      </c>
    </row>
    <row r="2173" spans="1:14" x14ac:dyDescent="0.2">
      <c r="A2173" s="183" t="s">
        <v>502</v>
      </c>
      <c r="B2173" s="184" t="s">
        <v>507</v>
      </c>
      <c r="C2173" s="184"/>
      <c r="D2173" s="185" t="str">
        <f t="shared" si="192"/>
        <v>****</v>
      </c>
      <c r="E2173" s="185">
        <f t="shared" si="193"/>
        <v>0</v>
      </c>
      <c r="F2173" s="185"/>
      <c r="G2173" s="185">
        <f t="shared" si="194"/>
        <v>0</v>
      </c>
      <c r="H2173" s="186">
        <f t="shared" si="195"/>
        <v>0</v>
      </c>
      <c r="I2173" s="197">
        <f>SUMIFS('SAGE IMPORT'!Y:Y,'SAGE IMPORT'!A:A,'SLAB-ROWS'!G2173,'SAGE IMPORT'!B:B,'SLAB-ROWS'!H2173,'SAGE IMPORT'!C:C,'SLAB-ROWS'!A2173)</f>
        <v>0</v>
      </c>
      <c r="J2173" s="198">
        <f>SUMIFS('SAGE IMPORT'!K:K,'SAGE IMPORT'!A:A,'SLAB-ROWS'!G2173,'SAGE IMPORT'!B:B,'SLAB-ROWS'!H2173,'SAGE IMPORT'!C:C,'SLAB-ROWS'!A2173)</f>
        <v>0</v>
      </c>
      <c r="K2173" s="199">
        <f>SUMIFS('SAGE IMPORT'!Q:Q,'SAGE IMPORT'!A:A,'SLAB-ROWS'!G2173,'SAGE IMPORT'!B:B,'SLAB-ROWS'!H2173,'SAGE IMPORT'!C:C,'SLAB-ROWS'!A2173)</f>
        <v>0</v>
      </c>
      <c r="L2173" s="199" t="s">
        <v>397</v>
      </c>
      <c r="M2173" s="205">
        <f>SUMIFS('SAGE IMPORT'!E:E,'SAGE IMPORT'!A:A,'SLAB-ROWS'!G2173,'SAGE IMPORT'!B:B,'SLAB-ROWS'!H2173,'SAGE IMPORT'!C:C,'SLAB-ROWS'!A2173)</f>
        <v>0</v>
      </c>
      <c r="N2173" s="199" t="s">
        <v>391</v>
      </c>
    </row>
    <row r="2174" spans="1:14" x14ac:dyDescent="0.2">
      <c r="A2174" s="183" t="s">
        <v>503</v>
      </c>
      <c r="B2174" s="184" t="s">
        <v>508</v>
      </c>
      <c r="C2174" s="184"/>
      <c r="D2174" s="185" t="str">
        <f t="shared" si="192"/>
        <v>****</v>
      </c>
      <c r="E2174" s="185">
        <f t="shared" si="193"/>
        <v>0</v>
      </c>
      <c r="F2174" s="185"/>
      <c r="G2174" s="185">
        <f t="shared" si="194"/>
        <v>0</v>
      </c>
      <c r="H2174" s="186">
        <f t="shared" si="195"/>
        <v>0</v>
      </c>
      <c r="I2174" s="197">
        <f>SUMIFS('SAGE IMPORT'!Y:Y,'SAGE IMPORT'!A:A,'SLAB-ROWS'!G2174,'SAGE IMPORT'!B:B,'SLAB-ROWS'!H2174,'SAGE IMPORT'!C:C,'SLAB-ROWS'!A2174)</f>
        <v>0</v>
      </c>
      <c r="J2174" s="198">
        <f>SUMIFS('SAGE IMPORT'!K:K,'SAGE IMPORT'!A:A,'SLAB-ROWS'!G2174,'SAGE IMPORT'!B:B,'SLAB-ROWS'!H2174,'SAGE IMPORT'!C:C,'SLAB-ROWS'!A2174)</f>
        <v>0</v>
      </c>
      <c r="K2174" s="199">
        <f>SUMIFS('SAGE IMPORT'!Q:Q,'SAGE IMPORT'!A:A,'SLAB-ROWS'!G2174,'SAGE IMPORT'!B:B,'SLAB-ROWS'!H2174,'SAGE IMPORT'!C:C,'SLAB-ROWS'!A2174)</f>
        <v>0</v>
      </c>
      <c r="L2174" s="199" t="s">
        <v>397</v>
      </c>
      <c r="M2174" s="205">
        <f>SUMIFS('SAGE IMPORT'!E:E,'SAGE IMPORT'!A:A,'SLAB-ROWS'!G2174,'SAGE IMPORT'!B:B,'SLAB-ROWS'!H2174,'SAGE IMPORT'!C:C,'SLAB-ROWS'!A2174)</f>
        <v>0</v>
      </c>
      <c r="N2174" s="199" t="s">
        <v>391</v>
      </c>
    </row>
    <row r="2175" spans="1:14" x14ac:dyDescent="0.2">
      <c r="A2175" s="183" t="s">
        <v>504</v>
      </c>
      <c r="B2175" s="184" t="s">
        <v>509</v>
      </c>
      <c r="C2175" s="184"/>
      <c r="D2175" s="185" t="str">
        <f t="shared" si="192"/>
        <v>****</v>
      </c>
      <c r="E2175" s="185">
        <f t="shared" si="193"/>
        <v>0</v>
      </c>
      <c r="F2175" s="185"/>
      <c r="G2175" s="185">
        <f t="shared" si="194"/>
        <v>0</v>
      </c>
      <c r="H2175" s="186">
        <f t="shared" si="195"/>
        <v>0</v>
      </c>
      <c r="I2175" s="197">
        <f>SUMIFS('SAGE IMPORT'!Y:Y,'SAGE IMPORT'!A:A,'SLAB-ROWS'!G2175,'SAGE IMPORT'!B:B,'SLAB-ROWS'!H2175,'SAGE IMPORT'!C:C,'SLAB-ROWS'!A2175)</f>
        <v>0</v>
      </c>
      <c r="J2175" s="198">
        <f>SUMIFS('SAGE IMPORT'!K:K,'SAGE IMPORT'!A:A,'SLAB-ROWS'!G2175,'SAGE IMPORT'!B:B,'SLAB-ROWS'!H2175,'SAGE IMPORT'!C:C,'SLAB-ROWS'!A2175)</f>
        <v>0</v>
      </c>
      <c r="K2175" s="199">
        <f>SUMIFS('SAGE IMPORT'!Q:Q,'SAGE IMPORT'!A:A,'SLAB-ROWS'!G2175,'SAGE IMPORT'!B:B,'SLAB-ROWS'!H2175,'SAGE IMPORT'!C:C,'SLAB-ROWS'!A2175)</f>
        <v>0</v>
      </c>
      <c r="L2175" s="199" t="s">
        <v>397</v>
      </c>
      <c r="M2175" s="205">
        <f>SUMIFS('SAGE IMPORT'!E:E,'SAGE IMPORT'!A:A,'SLAB-ROWS'!G2175,'SAGE IMPORT'!B:B,'SLAB-ROWS'!H2175,'SAGE IMPORT'!C:C,'SLAB-ROWS'!A2175)</f>
        <v>0</v>
      </c>
      <c r="N2175" s="199" t="s">
        <v>391</v>
      </c>
    </row>
    <row r="2176" spans="1:14" x14ac:dyDescent="0.2">
      <c r="A2176" s="183" t="s">
        <v>41</v>
      </c>
      <c r="B2176" s="184" t="s">
        <v>65</v>
      </c>
      <c r="C2176" s="184"/>
      <c r="D2176" s="185" t="str">
        <f>D2170</f>
        <v>****</v>
      </c>
      <c r="E2176" s="185">
        <f>E2170</f>
        <v>0</v>
      </c>
      <c r="F2176" s="185"/>
      <c r="G2176" s="185">
        <f>G2170</f>
        <v>0</v>
      </c>
      <c r="H2176" s="186">
        <f>H2170</f>
        <v>0</v>
      </c>
      <c r="I2176" s="197">
        <f>SUMIFS('SAGE IMPORT'!Y:Y,'SAGE IMPORT'!A:A,'SLAB-ROWS'!G2176,'SAGE IMPORT'!B:B,'SLAB-ROWS'!H2176,'SAGE IMPORT'!C:C,'SLAB-ROWS'!A2176)</f>
        <v>0</v>
      </c>
      <c r="J2176" s="198">
        <f>SUMIFS('SAGE IMPORT'!K:K,'SAGE IMPORT'!A:A,'SLAB-ROWS'!G2176,'SAGE IMPORT'!B:B,'SLAB-ROWS'!H2176,'SAGE IMPORT'!C:C,'SLAB-ROWS'!A2176)</f>
        <v>0</v>
      </c>
      <c r="K2176" s="199">
        <f>SUMIFS('SAGE IMPORT'!Q:Q,'SAGE IMPORT'!A:A,'SLAB-ROWS'!G2176,'SAGE IMPORT'!B:B,'SLAB-ROWS'!H2176,'SAGE IMPORT'!C:C,'SLAB-ROWS'!A2176)</f>
        <v>0</v>
      </c>
      <c r="L2176" s="199" t="s">
        <v>391</v>
      </c>
      <c r="M2176" s="205">
        <f>SUMIFS('SAGE IMPORT'!E:E,'SAGE IMPORT'!A:A,'SLAB-ROWS'!G2176,'SAGE IMPORT'!B:B,'SLAB-ROWS'!H2176,'SAGE IMPORT'!C:C,'SLAB-ROWS'!A2176)</f>
        <v>0</v>
      </c>
      <c r="N2176" s="199" t="s">
        <v>391</v>
      </c>
    </row>
    <row r="2177" spans="1:14" x14ac:dyDescent="0.2">
      <c r="A2177" s="183" t="s">
        <v>498</v>
      </c>
      <c r="B2177" s="184" t="s">
        <v>140</v>
      </c>
      <c r="C2177" s="184"/>
      <c r="D2177" s="185" t="str">
        <f t="shared" si="192"/>
        <v>****</v>
      </c>
      <c r="E2177" s="185">
        <f t="shared" si="193"/>
        <v>0</v>
      </c>
      <c r="F2177" s="185"/>
      <c r="G2177" s="185">
        <f t="shared" si="194"/>
        <v>0</v>
      </c>
      <c r="H2177" s="186">
        <f t="shared" si="195"/>
        <v>0</v>
      </c>
      <c r="I2177" s="197">
        <f>SUMIFS('SAGE IMPORT'!Y:Y,'SAGE IMPORT'!A:A,'SLAB-ROWS'!G2177,'SAGE IMPORT'!B:B,'SLAB-ROWS'!H2177,'SAGE IMPORT'!C:C,'SLAB-ROWS'!A2177)</f>
        <v>0</v>
      </c>
      <c r="J2177" s="198">
        <f>SUMIFS('SAGE IMPORT'!K:K,'SAGE IMPORT'!A:A,'SLAB-ROWS'!G2177,'SAGE IMPORT'!B:B,'SLAB-ROWS'!H2177,'SAGE IMPORT'!C:C,'SLAB-ROWS'!A2177)</f>
        <v>0</v>
      </c>
      <c r="K2177" s="199">
        <f>SUMIFS('SAGE IMPORT'!Q:Q,'SAGE IMPORT'!A:A,'SLAB-ROWS'!G2177,'SAGE IMPORT'!B:B,'SLAB-ROWS'!H2177,'SAGE IMPORT'!C:C,'SLAB-ROWS'!A2177)</f>
        <v>0</v>
      </c>
      <c r="L2177" s="199" t="s">
        <v>399</v>
      </c>
      <c r="M2177" s="205">
        <f>SUMIFS('SAGE IMPORT'!E:E,'SAGE IMPORT'!A:A,'SLAB-ROWS'!G2177,'SAGE IMPORT'!B:B,'SLAB-ROWS'!H2177,'SAGE IMPORT'!C:C,'SLAB-ROWS'!A2177)</f>
        <v>0</v>
      </c>
      <c r="N2177" s="199" t="s">
        <v>399</v>
      </c>
    </row>
    <row r="2178" spans="1:14" x14ac:dyDescent="0.2">
      <c r="A2178" s="183" t="s">
        <v>42</v>
      </c>
      <c r="B2178" s="184" t="s">
        <v>138</v>
      </c>
      <c r="C2178" s="184"/>
      <c r="D2178" s="185" t="str">
        <f t="shared" si="192"/>
        <v>****</v>
      </c>
      <c r="E2178" s="185">
        <f t="shared" si="193"/>
        <v>0</v>
      </c>
      <c r="F2178" s="185"/>
      <c r="G2178" s="185">
        <f t="shared" si="194"/>
        <v>0</v>
      </c>
      <c r="H2178" s="186">
        <f t="shared" si="195"/>
        <v>0</v>
      </c>
      <c r="I2178" s="197">
        <f>SUMIFS('SAGE IMPORT'!Y:Y,'SAGE IMPORT'!A:A,'SLAB-ROWS'!G2178,'SAGE IMPORT'!B:B,'SLAB-ROWS'!H2178,'SAGE IMPORT'!C:C,'SLAB-ROWS'!A2178)</f>
        <v>0</v>
      </c>
      <c r="J2178" s="198">
        <f>SUMIFS('SAGE IMPORT'!K:K,'SAGE IMPORT'!A:A,'SLAB-ROWS'!G2178,'SAGE IMPORT'!B:B,'SLAB-ROWS'!H2178,'SAGE IMPORT'!C:C,'SLAB-ROWS'!A2178)</f>
        <v>0</v>
      </c>
      <c r="K2178" s="199">
        <f>SUMIFS('SAGE IMPORT'!Q:Q,'SAGE IMPORT'!A:A,'SLAB-ROWS'!G2178,'SAGE IMPORT'!B:B,'SLAB-ROWS'!H2178,'SAGE IMPORT'!C:C,'SLAB-ROWS'!A2178)</f>
        <v>0</v>
      </c>
      <c r="L2178" s="199" t="s">
        <v>399</v>
      </c>
      <c r="M2178" s="205">
        <f>SUMIFS('SAGE IMPORT'!E:E,'SAGE IMPORT'!A:A,'SLAB-ROWS'!G2178,'SAGE IMPORT'!B:B,'SLAB-ROWS'!H2178,'SAGE IMPORT'!C:C,'SLAB-ROWS'!A2178)</f>
        <v>0</v>
      </c>
      <c r="N2178" s="199" t="s">
        <v>399</v>
      </c>
    </row>
    <row r="2179" spans="1:14" x14ac:dyDescent="0.2">
      <c r="A2179" s="183" t="s">
        <v>77</v>
      </c>
      <c r="B2179" s="184" t="s">
        <v>139</v>
      </c>
      <c r="C2179" s="184"/>
      <c r="D2179" s="185" t="str">
        <f t="shared" si="192"/>
        <v>****</v>
      </c>
      <c r="E2179" s="185">
        <f t="shared" si="193"/>
        <v>0</v>
      </c>
      <c r="F2179" s="185"/>
      <c r="G2179" s="185">
        <f t="shared" si="194"/>
        <v>0</v>
      </c>
      <c r="H2179" s="186">
        <f t="shared" si="195"/>
        <v>0</v>
      </c>
      <c r="I2179" s="197">
        <f>SUMIFS('SAGE IMPORT'!Y:Y,'SAGE IMPORT'!A:A,'SLAB-ROWS'!G2179,'SAGE IMPORT'!B:B,'SLAB-ROWS'!H2179,'SAGE IMPORT'!C:C,'SLAB-ROWS'!A2179)</f>
        <v>0</v>
      </c>
      <c r="J2179" s="198">
        <f>SUMIFS('SAGE IMPORT'!K:K,'SAGE IMPORT'!A:A,'SLAB-ROWS'!G2179,'SAGE IMPORT'!B:B,'SLAB-ROWS'!H2179,'SAGE IMPORT'!C:C,'SLAB-ROWS'!A2179)</f>
        <v>0</v>
      </c>
      <c r="K2179" s="199">
        <f>SUMIFS('SAGE IMPORT'!Q:Q,'SAGE IMPORT'!A:A,'SLAB-ROWS'!G2179,'SAGE IMPORT'!B:B,'SLAB-ROWS'!H2179,'SAGE IMPORT'!C:C,'SLAB-ROWS'!A2179)</f>
        <v>0</v>
      </c>
      <c r="L2179" s="199" t="s">
        <v>399</v>
      </c>
      <c r="M2179" s="205">
        <f>SUMIFS('SAGE IMPORT'!E:E,'SAGE IMPORT'!A:A,'SLAB-ROWS'!G2179,'SAGE IMPORT'!B:B,'SLAB-ROWS'!H2179,'SAGE IMPORT'!C:C,'SLAB-ROWS'!A2179)</f>
        <v>0</v>
      </c>
      <c r="N2179" s="199" t="s">
        <v>399</v>
      </c>
    </row>
    <row r="2180" spans="1:14" x14ac:dyDescent="0.2">
      <c r="A2180" s="183" t="s">
        <v>43</v>
      </c>
      <c r="B2180" s="184" t="s">
        <v>141</v>
      </c>
      <c r="C2180" s="184"/>
      <c r="D2180" s="185" t="str">
        <f t="shared" si="192"/>
        <v>****</v>
      </c>
      <c r="E2180" s="185">
        <f t="shared" si="193"/>
        <v>0</v>
      </c>
      <c r="F2180" s="185"/>
      <c r="G2180" s="185">
        <f t="shared" si="194"/>
        <v>0</v>
      </c>
      <c r="H2180" s="186">
        <f t="shared" si="195"/>
        <v>0</v>
      </c>
      <c r="I2180" s="197">
        <f>SUMIFS('SAGE IMPORT'!Y:Y,'SAGE IMPORT'!A:A,'SLAB-ROWS'!G2180,'SAGE IMPORT'!B:B,'SLAB-ROWS'!H2180,'SAGE IMPORT'!C:C,'SLAB-ROWS'!A2180)</f>
        <v>0</v>
      </c>
      <c r="J2180" s="198">
        <f>SUMIFS('SAGE IMPORT'!K:K,'SAGE IMPORT'!A:A,'SLAB-ROWS'!G2180,'SAGE IMPORT'!B:B,'SLAB-ROWS'!H2180,'SAGE IMPORT'!C:C,'SLAB-ROWS'!A2180)</f>
        <v>0</v>
      </c>
      <c r="K2180" s="199">
        <f>SUMIFS('SAGE IMPORT'!Q:Q,'SAGE IMPORT'!A:A,'SLAB-ROWS'!G2180,'SAGE IMPORT'!B:B,'SLAB-ROWS'!H2180,'SAGE IMPORT'!C:C,'SLAB-ROWS'!A2180)</f>
        <v>0</v>
      </c>
      <c r="L2180" s="199" t="s">
        <v>391</v>
      </c>
      <c r="M2180" s="205">
        <f>SUMIFS('SAGE IMPORT'!E:E,'SAGE IMPORT'!A:A,'SLAB-ROWS'!G2180,'SAGE IMPORT'!B:B,'SLAB-ROWS'!H2180,'SAGE IMPORT'!C:C,'SLAB-ROWS'!A2180)</f>
        <v>0</v>
      </c>
      <c r="N2180" s="199" t="s">
        <v>391</v>
      </c>
    </row>
    <row r="2181" spans="1:14" x14ac:dyDescent="0.2">
      <c r="A2181" s="183"/>
      <c r="B2181" s="184"/>
      <c r="C2181" s="184"/>
      <c r="D2181" s="185" t="str">
        <f t="shared" si="192"/>
        <v>****</v>
      </c>
      <c r="E2181" s="185">
        <f t="shared" si="193"/>
        <v>0</v>
      </c>
      <c r="F2181" s="185"/>
      <c r="G2181" s="185">
        <f t="shared" si="194"/>
        <v>0</v>
      </c>
      <c r="H2181" s="186">
        <f t="shared" si="195"/>
        <v>0</v>
      </c>
      <c r="I2181" s="197">
        <f>SUMIFS('SAGE IMPORT'!Y:Y,'SAGE IMPORT'!A:A,'SLAB-ROWS'!G2181,'SAGE IMPORT'!B:B,'SLAB-ROWS'!H2181,'SAGE IMPORT'!C:C,'SLAB-ROWS'!A2181)</f>
        <v>0</v>
      </c>
      <c r="J2181" s="198">
        <f>SUMIFS('SAGE IMPORT'!K:K,'SAGE IMPORT'!A:A,'SLAB-ROWS'!G2181,'SAGE IMPORT'!B:B,'SLAB-ROWS'!H2181,'SAGE IMPORT'!C:C,'SLAB-ROWS'!A2181)</f>
        <v>0</v>
      </c>
      <c r="K2181" s="199">
        <f>SUMIFS('SAGE IMPORT'!Q:Q,'SAGE IMPORT'!A:A,'SLAB-ROWS'!G2181,'SAGE IMPORT'!B:B,'SLAB-ROWS'!H2181,'SAGE IMPORT'!C:C,'SLAB-ROWS'!A2181)</f>
        <v>0</v>
      </c>
      <c r="L2181" s="199"/>
      <c r="M2181" s="205">
        <f>SUMIFS('SAGE IMPORT'!E:E,'SAGE IMPORT'!A:A,'SLAB-ROWS'!G2181,'SAGE IMPORT'!B:B,'SLAB-ROWS'!H2181,'SAGE IMPORT'!C:C,'SLAB-ROWS'!A2181)</f>
        <v>0</v>
      </c>
      <c r="N2181" s="199"/>
    </row>
    <row r="2182" spans="1:14" x14ac:dyDescent="0.2">
      <c r="A2182" s="183" t="s">
        <v>44</v>
      </c>
      <c r="B2182" s="184" t="s">
        <v>69</v>
      </c>
      <c r="C2182" s="184"/>
      <c r="D2182" s="185" t="str">
        <f t="shared" si="192"/>
        <v>****</v>
      </c>
      <c r="E2182" s="185">
        <f t="shared" si="193"/>
        <v>0</v>
      </c>
      <c r="F2182" s="185"/>
      <c r="G2182" s="185">
        <f t="shared" si="194"/>
        <v>0</v>
      </c>
      <c r="H2182" s="186">
        <f t="shared" si="195"/>
        <v>0</v>
      </c>
      <c r="I2182" s="197">
        <f>SUMIFS('SAGE IMPORT'!Y:Y,'SAGE IMPORT'!A:A,'SLAB-ROWS'!G2182,'SAGE IMPORT'!B:B,'SLAB-ROWS'!H2182,'SAGE IMPORT'!C:C,'SLAB-ROWS'!A2182)</f>
        <v>0</v>
      </c>
      <c r="J2182" s="198">
        <f>SUMIFS('SAGE IMPORT'!K:K,'SAGE IMPORT'!A:A,'SLAB-ROWS'!G2182,'SAGE IMPORT'!B:B,'SLAB-ROWS'!H2182,'SAGE IMPORT'!C:C,'SLAB-ROWS'!A2182)</f>
        <v>0</v>
      </c>
      <c r="K2182" s="199">
        <f>SUMIFS('SAGE IMPORT'!Q:Q,'SAGE IMPORT'!A:A,'SLAB-ROWS'!G2182,'SAGE IMPORT'!B:B,'SLAB-ROWS'!H2182,'SAGE IMPORT'!C:C,'SLAB-ROWS'!A2182)</f>
        <v>0</v>
      </c>
      <c r="L2182" s="199" t="s">
        <v>391</v>
      </c>
      <c r="M2182" s="205">
        <f>SUMIFS('SAGE IMPORT'!E:E,'SAGE IMPORT'!A:A,'SLAB-ROWS'!G2182,'SAGE IMPORT'!B:B,'SLAB-ROWS'!H2182,'SAGE IMPORT'!C:C,'SLAB-ROWS'!A2182)</f>
        <v>0</v>
      </c>
      <c r="N2182" s="199" t="s">
        <v>391</v>
      </c>
    </row>
    <row r="2183" spans="1:14" x14ac:dyDescent="0.2">
      <c r="A2183" s="183" t="s">
        <v>45</v>
      </c>
      <c r="B2183" s="184" t="s">
        <v>46</v>
      </c>
      <c r="C2183" s="184"/>
      <c r="D2183" s="185" t="str">
        <f t="shared" si="192"/>
        <v>****</v>
      </c>
      <c r="E2183" s="185">
        <f t="shared" si="193"/>
        <v>0</v>
      </c>
      <c r="F2183" s="185"/>
      <c r="G2183" s="185">
        <f t="shared" si="194"/>
        <v>0</v>
      </c>
      <c r="H2183" s="186">
        <f t="shared" si="195"/>
        <v>0</v>
      </c>
      <c r="I2183" s="197">
        <f>SUMIFS('SAGE IMPORT'!Y:Y,'SAGE IMPORT'!A:A,'SLAB-ROWS'!G2183,'SAGE IMPORT'!B:B,'SLAB-ROWS'!H2183,'SAGE IMPORT'!C:C,'SLAB-ROWS'!A2183)</f>
        <v>0</v>
      </c>
      <c r="J2183" s="198">
        <f>SUMIFS('SAGE IMPORT'!K:K,'SAGE IMPORT'!A:A,'SLAB-ROWS'!G2183,'SAGE IMPORT'!B:B,'SLAB-ROWS'!H2183,'SAGE IMPORT'!C:C,'SLAB-ROWS'!A2183)</f>
        <v>0</v>
      </c>
      <c r="K2183" s="199">
        <f>SUMIFS('SAGE IMPORT'!Q:Q,'SAGE IMPORT'!A:A,'SLAB-ROWS'!G2183,'SAGE IMPORT'!B:B,'SLAB-ROWS'!H2183,'SAGE IMPORT'!C:C,'SLAB-ROWS'!A2183)</f>
        <v>0</v>
      </c>
      <c r="L2183" s="199" t="s">
        <v>391</v>
      </c>
      <c r="M2183" s="205">
        <f>SUMIFS('SAGE IMPORT'!E:E,'SAGE IMPORT'!A:A,'SLAB-ROWS'!G2183,'SAGE IMPORT'!B:B,'SLAB-ROWS'!H2183,'SAGE IMPORT'!C:C,'SLAB-ROWS'!A2183)</f>
        <v>0</v>
      </c>
      <c r="N2183" s="199" t="s">
        <v>391</v>
      </c>
    </row>
    <row r="2184" spans="1:14" x14ac:dyDescent="0.2">
      <c r="A2184" s="183" t="s">
        <v>142</v>
      </c>
      <c r="B2184" s="184" t="s">
        <v>143</v>
      </c>
      <c r="C2184" s="184"/>
      <c r="D2184" s="185" t="str">
        <f t="shared" si="192"/>
        <v>****</v>
      </c>
      <c r="E2184" s="185">
        <f t="shared" si="193"/>
        <v>0</v>
      </c>
      <c r="F2184" s="185"/>
      <c r="G2184" s="185">
        <f t="shared" si="194"/>
        <v>0</v>
      </c>
      <c r="H2184" s="186">
        <f t="shared" si="195"/>
        <v>0</v>
      </c>
      <c r="I2184" s="197">
        <f>SUMIFS('SAGE IMPORT'!Y:Y,'SAGE IMPORT'!A:A,'SLAB-ROWS'!G2184,'SAGE IMPORT'!B:B,'SLAB-ROWS'!H2184,'SAGE IMPORT'!C:C,'SLAB-ROWS'!A2184)</f>
        <v>0</v>
      </c>
      <c r="J2184" s="198">
        <f>SUMIFS('SAGE IMPORT'!K:K,'SAGE IMPORT'!A:A,'SLAB-ROWS'!G2184,'SAGE IMPORT'!B:B,'SLAB-ROWS'!H2184,'SAGE IMPORT'!C:C,'SLAB-ROWS'!A2184)</f>
        <v>0</v>
      </c>
      <c r="K2184" s="199">
        <f>SUMIFS('SAGE IMPORT'!Q:Q,'SAGE IMPORT'!A:A,'SLAB-ROWS'!G2184,'SAGE IMPORT'!B:B,'SLAB-ROWS'!H2184,'SAGE IMPORT'!C:C,'SLAB-ROWS'!A2184)</f>
        <v>0</v>
      </c>
      <c r="L2184" s="199" t="s">
        <v>354</v>
      </c>
      <c r="M2184" s="205">
        <f>SUMIFS('SAGE IMPORT'!E:E,'SAGE IMPORT'!A:A,'SLAB-ROWS'!G2184,'SAGE IMPORT'!B:B,'SLAB-ROWS'!H2184,'SAGE IMPORT'!C:C,'SLAB-ROWS'!A2184)</f>
        <v>0</v>
      </c>
      <c r="N2184" s="199" t="s">
        <v>354</v>
      </c>
    </row>
    <row r="2185" spans="1:14" x14ac:dyDescent="0.2">
      <c r="A2185" s="183" t="s">
        <v>144</v>
      </c>
      <c r="B2185" s="184" t="s">
        <v>145</v>
      </c>
      <c r="C2185" s="184"/>
      <c r="D2185" s="185" t="str">
        <f t="shared" si="192"/>
        <v>****</v>
      </c>
      <c r="E2185" s="185">
        <f t="shared" si="193"/>
        <v>0</v>
      </c>
      <c r="F2185" s="185"/>
      <c r="G2185" s="185">
        <f t="shared" si="194"/>
        <v>0</v>
      </c>
      <c r="H2185" s="186">
        <f t="shared" si="195"/>
        <v>0</v>
      </c>
      <c r="I2185" s="197">
        <f>SUMIFS('SAGE IMPORT'!Y:Y,'SAGE IMPORT'!A:A,'SLAB-ROWS'!G2185,'SAGE IMPORT'!B:B,'SLAB-ROWS'!H2185,'SAGE IMPORT'!C:C,'SLAB-ROWS'!A2185)</f>
        <v>0</v>
      </c>
      <c r="J2185" s="198">
        <f>SUMIFS('SAGE IMPORT'!K:K,'SAGE IMPORT'!A:A,'SLAB-ROWS'!G2185,'SAGE IMPORT'!B:B,'SLAB-ROWS'!H2185,'SAGE IMPORT'!C:C,'SLAB-ROWS'!A2185)</f>
        <v>0</v>
      </c>
      <c r="K2185" s="199">
        <f>SUMIFS('SAGE IMPORT'!Q:Q,'SAGE IMPORT'!A:A,'SLAB-ROWS'!G2185,'SAGE IMPORT'!B:B,'SLAB-ROWS'!H2185,'SAGE IMPORT'!C:C,'SLAB-ROWS'!A2185)</f>
        <v>0</v>
      </c>
      <c r="L2185" s="199" t="s">
        <v>391</v>
      </c>
      <c r="M2185" s="205">
        <f>SUMIFS('SAGE IMPORT'!E:E,'SAGE IMPORT'!A:A,'SLAB-ROWS'!G2185,'SAGE IMPORT'!B:B,'SLAB-ROWS'!H2185,'SAGE IMPORT'!C:C,'SLAB-ROWS'!A2185)</f>
        <v>0</v>
      </c>
      <c r="N2185" s="199" t="s">
        <v>391</v>
      </c>
    </row>
    <row r="2186" spans="1:14" x14ac:dyDescent="0.2">
      <c r="A2186" s="183" t="s">
        <v>47</v>
      </c>
      <c r="B2186" s="184" t="s">
        <v>66</v>
      </c>
      <c r="C2186" s="184"/>
      <c r="D2186" s="185" t="str">
        <f t="shared" ref="D2186:D2197" si="196">D2185</f>
        <v>****</v>
      </c>
      <c r="E2186" s="185">
        <f t="shared" ref="E2186:E2197" si="197">E2185</f>
        <v>0</v>
      </c>
      <c r="F2186" s="185"/>
      <c r="G2186" s="185">
        <f t="shared" ref="G2186:G2197" si="198">G2185</f>
        <v>0</v>
      </c>
      <c r="H2186" s="186">
        <f t="shared" ref="H2186:H2197" si="199">H2185</f>
        <v>0</v>
      </c>
      <c r="I2186" s="197">
        <f>SUMIFS('SAGE IMPORT'!Y:Y,'SAGE IMPORT'!A:A,'SLAB-ROWS'!G2186,'SAGE IMPORT'!B:B,'SLAB-ROWS'!H2186,'SAGE IMPORT'!C:C,'SLAB-ROWS'!A2186)</f>
        <v>0</v>
      </c>
      <c r="J2186" s="198">
        <f>SUMIFS('SAGE IMPORT'!K:K,'SAGE IMPORT'!A:A,'SLAB-ROWS'!G2186,'SAGE IMPORT'!B:B,'SLAB-ROWS'!H2186,'SAGE IMPORT'!C:C,'SLAB-ROWS'!A2186)</f>
        <v>0</v>
      </c>
      <c r="K2186" s="199">
        <f>SUMIFS('SAGE IMPORT'!Q:Q,'SAGE IMPORT'!A:A,'SLAB-ROWS'!G2186,'SAGE IMPORT'!B:B,'SLAB-ROWS'!H2186,'SAGE IMPORT'!C:C,'SLAB-ROWS'!A2186)</f>
        <v>0</v>
      </c>
      <c r="L2186" s="199" t="s">
        <v>395</v>
      </c>
      <c r="M2186" s="205">
        <f>SUMIFS('SAGE IMPORT'!E:E,'SAGE IMPORT'!A:A,'SLAB-ROWS'!G2186,'SAGE IMPORT'!B:B,'SLAB-ROWS'!H2186,'SAGE IMPORT'!C:C,'SLAB-ROWS'!A2186)</f>
        <v>0</v>
      </c>
      <c r="N2186" s="199" t="s">
        <v>395</v>
      </c>
    </row>
    <row r="2187" spans="1:14" x14ac:dyDescent="0.2">
      <c r="A2187" s="183"/>
      <c r="B2187" s="451" t="s">
        <v>622</v>
      </c>
      <c r="C2187" s="452"/>
      <c r="D2187" s="453"/>
      <c r="E2187" s="453"/>
      <c r="F2187" s="453"/>
      <c r="G2187" s="453">
        <f t="shared" si="198"/>
        <v>0</v>
      </c>
      <c r="H2187" s="454">
        <f t="shared" si="199"/>
        <v>0</v>
      </c>
      <c r="I2187" s="455"/>
      <c r="J2187" s="456"/>
      <c r="K2187" s="457">
        <f>SUMIFS('SAGE IMPORT'!Q:Q,'SAGE IMPORT'!A:A,'SLAB-ROWS'!G2187,'SAGE IMPORT'!B:B,'SLAB-ROWS'!H2187,'SAGE IMPORT'!D:D,'SLAB-ROWS'!B2187)</f>
        <v>0</v>
      </c>
      <c r="L2187" s="457" t="s">
        <v>395</v>
      </c>
      <c r="M2187" s="458"/>
      <c r="N2187" s="457"/>
    </row>
    <row r="2188" spans="1:14" x14ac:dyDescent="0.2">
      <c r="A2188" s="183" t="s">
        <v>48</v>
      </c>
      <c r="B2188" s="184" t="s">
        <v>67</v>
      </c>
      <c r="C2188" s="184"/>
      <c r="D2188" s="185" t="str">
        <f>D2186</f>
        <v>****</v>
      </c>
      <c r="E2188" s="185">
        <f>E2186</f>
        <v>0</v>
      </c>
      <c r="F2188" s="185"/>
      <c r="G2188" s="185">
        <f>G2186</f>
        <v>0</v>
      </c>
      <c r="H2188" s="186">
        <f>H2186</f>
        <v>0</v>
      </c>
      <c r="I2188" s="197">
        <f>SUMIFS('SAGE IMPORT'!Y:Y,'SAGE IMPORT'!A:A,'SLAB-ROWS'!G2188,'SAGE IMPORT'!B:B,'SLAB-ROWS'!H2188,'SAGE IMPORT'!C:C,'SLAB-ROWS'!A2188)</f>
        <v>0</v>
      </c>
      <c r="J2188" s="198">
        <f>SUMIFS('SAGE IMPORT'!K:K,'SAGE IMPORT'!A:A,'SLAB-ROWS'!G2188,'SAGE IMPORT'!B:B,'SLAB-ROWS'!H2188,'SAGE IMPORT'!C:C,'SLAB-ROWS'!A2188)</f>
        <v>0</v>
      </c>
      <c r="K2188" s="199">
        <f>SUMIFS('SAGE IMPORT'!Q:Q,'SAGE IMPORT'!A:A,'SLAB-ROWS'!G2188,'SAGE IMPORT'!B:B,'SLAB-ROWS'!H2188,'SAGE IMPORT'!C:C,'SLAB-ROWS'!A2188)</f>
        <v>0</v>
      </c>
      <c r="L2188" s="199" t="s">
        <v>391</v>
      </c>
      <c r="M2188" s="205">
        <f>SUMIFS('SAGE IMPORT'!E:E,'SAGE IMPORT'!A:A,'SLAB-ROWS'!G2188,'SAGE IMPORT'!B:B,'SLAB-ROWS'!H2188,'SAGE IMPORT'!C:C,'SLAB-ROWS'!A2188)</f>
        <v>0</v>
      </c>
      <c r="N2188" s="199" t="s">
        <v>391</v>
      </c>
    </row>
    <row r="2189" spans="1:14" x14ac:dyDescent="0.2">
      <c r="A2189" s="183" t="s">
        <v>146</v>
      </c>
      <c r="B2189" s="184" t="s">
        <v>147</v>
      </c>
      <c r="C2189" s="184"/>
      <c r="D2189" s="185" t="str">
        <f t="shared" si="196"/>
        <v>****</v>
      </c>
      <c r="E2189" s="185">
        <f t="shared" si="197"/>
        <v>0</v>
      </c>
      <c r="F2189" s="185"/>
      <c r="G2189" s="185">
        <f t="shared" si="198"/>
        <v>0</v>
      </c>
      <c r="H2189" s="186">
        <f t="shared" si="199"/>
        <v>0</v>
      </c>
      <c r="I2189" s="197">
        <f>SUMIFS('SAGE IMPORT'!Y:Y,'SAGE IMPORT'!A:A,'SLAB-ROWS'!G2189,'SAGE IMPORT'!B:B,'SLAB-ROWS'!H2189,'SAGE IMPORT'!C:C,'SLAB-ROWS'!A2189)</f>
        <v>0</v>
      </c>
      <c r="J2189" s="198">
        <f>SUMIFS('SAGE IMPORT'!K:K,'SAGE IMPORT'!A:A,'SLAB-ROWS'!G2189,'SAGE IMPORT'!B:B,'SLAB-ROWS'!H2189,'SAGE IMPORT'!C:C,'SLAB-ROWS'!A2189)</f>
        <v>0</v>
      </c>
      <c r="K2189" s="199">
        <f>SUMIFS('SAGE IMPORT'!Q:Q,'SAGE IMPORT'!A:A,'SLAB-ROWS'!G2189,'SAGE IMPORT'!B:B,'SLAB-ROWS'!H2189,'SAGE IMPORT'!C:C,'SLAB-ROWS'!A2189)</f>
        <v>0</v>
      </c>
      <c r="L2189" s="199" t="s">
        <v>393</v>
      </c>
      <c r="M2189" s="205">
        <f>SUMIFS('SAGE IMPORT'!E:E,'SAGE IMPORT'!A:A,'SLAB-ROWS'!G2189,'SAGE IMPORT'!B:B,'SLAB-ROWS'!H2189,'SAGE IMPORT'!C:C,'SLAB-ROWS'!A2189)</f>
        <v>0</v>
      </c>
      <c r="N2189" s="199" t="s">
        <v>393</v>
      </c>
    </row>
    <row r="2190" spans="1:14" x14ac:dyDescent="0.2">
      <c r="A2190" s="183" t="s">
        <v>148</v>
      </c>
      <c r="B2190" s="184" t="s">
        <v>149</v>
      </c>
      <c r="C2190" s="184"/>
      <c r="D2190" s="185" t="str">
        <f t="shared" si="196"/>
        <v>****</v>
      </c>
      <c r="E2190" s="185">
        <f t="shared" si="197"/>
        <v>0</v>
      </c>
      <c r="F2190" s="185"/>
      <c r="G2190" s="185">
        <f t="shared" si="198"/>
        <v>0</v>
      </c>
      <c r="H2190" s="186">
        <f t="shared" si="199"/>
        <v>0</v>
      </c>
      <c r="I2190" s="197">
        <f>SUMIFS('SAGE IMPORT'!Y:Y,'SAGE IMPORT'!A:A,'SLAB-ROWS'!G2190,'SAGE IMPORT'!B:B,'SLAB-ROWS'!H2190,'SAGE IMPORT'!C:C,'SLAB-ROWS'!A2190)</f>
        <v>0</v>
      </c>
      <c r="J2190" s="198">
        <f>SUMIFS('SAGE IMPORT'!K:K,'SAGE IMPORT'!A:A,'SLAB-ROWS'!G2190,'SAGE IMPORT'!B:B,'SLAB-ROWS'!H2190,'SAGE IMPORT'!C:C,'SLAB-ROWS'!A2190)</f>
        <v>0</v>
      </c>
      <c r="K2190" s="199">
        <f>SUMIFS('SAGE IMPORT'!Q:Q,'SAGE IMPORT'!A:A,'SLAB-ROWS'!G2190,'SAGE IMPORT'!B:B,'SLAB-ROWS'!H2190,'SAGE IMPORT'!C:C,'SLAB-ROWS'!A2190)</f>
        <v>0</v>
      </c>
      <c r="L2190" s="199" t="s">
        <v>391</v>
      </c>
      <c r="M2190" s="205">
        <f>SUMIFS('SAGE IMPORT'!E:E,'SAGE IMPORT'!A:A,'SLAB-ROWS'!G2190,'SAGE IMPORT'!B:B,'SLAB-ROWS'!H2190,'SAGE IMPORT'!C:C,'SLAB-ROWS'!A2190)</f>
        <v>0</v>
      </c>
      <c r="N2190" s="199" t="s">
        <v>391</v>
      </c>
    </row>
    <row r="2191" spans="1:14" x14ac:dyDescent="0.2">
      <c r="A2191" s="183" t="s">
        <v>150</v>
      </c>
      <c r="B2191" s="184" t="s">
        <v>151</v>
      </c>
      <c r="C2191" s="184"/>
      <c r="D2191" s="185" t="str">
        <f t="shared" si="196"/>
        <v>****</v>
      </c>
      <c r="E2191" s="185">
        <f t="shared" si="197"/>
        <v>0</v>
      </c>
      <c r="F2191" s="185"/>
      <c r="G2191" s="185">
        <f t="shared" si="198"/>
        <v>0</v>
      </c>
      <c r="H2191" s="186">
        <f t="shared" si="199"/>
        <v>0</v>
      </c>
      <c r="I2191" s="197">
        <f>SUMIFS('SAGE IMPORT'!Y:Y,'SAGE IMPORT'!A:A,'SLAB-ROWS'!G2191,'SAGE IMPORT'!B:B,'SLAB-ROWS'!H2191,'SAGE IMPORT'!C:C,'SLAB-ROWS'!A2191)</f>
        <v>0</v>
      </c>
      <c r="J2191" s="198">
        <f>SUMIFS('SAGE IMPORT'!K:K,'SAGE IMPORT'!A:A,'SLAB-ROWS'!G2191,'SAGE IMPORT'!B:B,'SLAB-ROWS'!H2191,'SAGE IMPORT'!C:C,'SLAB-ROWS'!A2191)</f>
        <v>0</v>
      </c>
      <c r="K2191" s="199">
        <f>SUMIFS('SAGE IMPORT'!Q:Q,'SAGE IMPORT'!A:A,'SLAB-ROWS'!G2191,'SAGE IMPORT'!B:B,'SLAB-ROWS'!H2191,'SAGE IMPORT'!C:C,'SLAB-ROWS'!A2191)</f>
        <v>0</v>
      </c>
      <c r="L2191" s="199" t="s">
        <v>391</v>
      </c>
      <c r="M2191" s="205">
        <f>SUMIFS('SAGE IMPORT'!E:E,'SAGE IMPORT'!A:A,'SLAB-ROWS'!G2191,'SAGE IMPORT'!B:B,'SLAB-ROWS'!H2191,'SAGE IMPORT'!C:C,'SLAB-ROWS'!A2191)</f>
        <v>0</v>
      </c>
      <c r="N2191" s="199" t="s">
        <v>391</v>
      </c>
    </row>
    <row r="2192" spans="1:14" x14ac:dyDescent="0.2">
      <c r="A2192" s="183" t="s">
        <v>55</v>
      </c>
      <c r="B2192" s="184" t="s">
        <v>56</v>
      </c>
      <c r="C2192" s="184"/>
      <c r="D2192" s="185" t="str">
        <f t="shared" si="196"/>
        <v>****</v>
      </c>
      <c r="E2192" s="185">
        <f t="shared" si="197"/>
        <v>0</v>
      </c>
      <c r="F2192" s="185"/>
      <c r="G2192" s="185">
        <f t="shared" si="198"/>
        <v>0</v>
      </c>
      <c r="H2192" s="186">
        <f t="shared" si="199"/>
        <v>0</v>
      </c>
      <c r="I2192" s="197">
        <f>SUMIFS('SAGE IMPORT'!Y:Y,'SAGE IMPORT'!A:A,'SLAB-ROWS'!G2192,'SAGE IMPORT'!B:B,'SLAB-ROWS'!H2192,'SAGE IMPORT'!C:C,'SLAB-ROWS'!A2192)</f>
        <v>0</v>
      </c>
      <c r="J2192" s="198">
        <f>SUMIFS('SAGE IMPORT'!K:K,'SAGE IMPORT'!A:A,'SLAB-ROWS'!G2192,'SAGE IMPORT'!B:B,'SLAB-ROWS'!H2192,'SAGE IMPORT'!C:C,'SLAB-ROWS'!A2192)</f>
        <v>0</v>
      </c>
      <c r="K2192" s="199">
        <f>SUMIFS('SAGE IMPORT'!Q:Q,'SAGE IMPORT'!A:A,'SLAB-ROWS'!G2192,'SAGE IMPORT'!B:B,'SLAB-ROWS'!H2192,'SAGE IMPORT'!C:C,'SLAB-ROWS'!A2192)</f>
        <v>0</v>
      </c>
      <c r="L2192" s="199" t="s">
        <v>395</v>
      </c>
      <c r="M2192" s="205">
        <f>SUMIFS('SAGE IMPORT'!E:E,'SAGE IMPORT'!A:A,'SLAB-ROWS'!G2192,'SAGE IMPORT'!B:B,'SLAB-ROWS'!H2192,'SAGE IMPORT'!C:C,'SLAB-ROWS'!A2192)</f>
        <v>0</v>
      </c>
      <c r="N2192" s="199" t="s">
        <v>395</v>
      </c>
    </row>
    <row r="2193" spans="1:14" x14ac:dyDescent="0.2">
      <c r="A2193" s="183" t="s">
        <v>152</v>
      </c>
      <c r="B2193" s="184" t="s">
        <v>153</v>
      </c>
      <c r="C2193" s="184"/>
      <c r="D2193" s="185" t="str">
        <f t="shared" si="196"/>
        <v>****</v>
      </c>
      <c r="E2193" s="185">
        <f t="shared" si="197"/>
        <v>0</v>
      </c>
      <c r="F2193" s="185"/>
      <c r="G2193" s="185">
        <f t="shared" si="198"/>
        <v>0</v>
      </c>
      <c r="H2193" s="186">
        <f t="shared" si="199"/>
        <v>0</v>
      </c>
      <c r="I2193" s="197">
        <f>SUMIFS('SAGE IMPORT'!Y:Y,'SAGE IMPORT'!A:A,'SLAB-ROWS'!G2193,'SAGE IMPORT'!B:B,'SLAB-ROWS'!H2193,'SAGE IMPORT'!C:C,'SLAB-ROWS'!A2193)</f>
        <v>0</v>
      </c>
      <c r="J2193" s="198">
        <f>SUMIFS('SAGE IMPORT'!K:K,'SAGE IMPORT'!A:A,'SLAB-ROWS'!G2193,'SAGE IMPORT'!B:B,'SLAB-ROWS'!H2193,'SAGE IMPORT'!C:C,'SLAB-ROWS'!A2193)</f>
        <v>0</v>
      </c>
      <c r="K2193" s="199">
        <f>SUMIFS('SAGE IMPORT'!Q:Q,'SAGE IMPORT'!A:A,'SLAB-ROWS'!G2193,'SAGE IMPORT'!B:B,'SLAB-ROWS'!H2193,'SAGE IMPORT'!C:C,'SLAB-ROWS'!A2193)</f>
        <v>0</v>
      </c>
      <c r="L2193" s="199" t="s">
        <v>399</v>
      </c>
      <c r="M2193" s="205">
        <f>SUMIFS('SAGE IMPORT'!E:E,'SAGE IMPORT'!A:A,'SLAB-ROWS'!G2193,'SAGE IMPORT'!B:B,'SLAB-ROWS'!H2193,'SAGE IMPORT'!C:C,'SLAB-ROWS'!A2193)</f>
        <v>0</v>
      </c>
      <c r="N2193" s="199" t="s">
        <v>399</v>
      </c>
    </row>
    <row r="2194" spans="1:14" x14ac:dyDescent="0.2">
      <c r="A2194" s="183"/>
      <c r="B2194" s="184"/>
      <c r="C2194" s="184"/>
      <c r="D2194" s="185" t="str">
        <f t="shared" si="196"/>
        <v>****</v>
      </c>
      <c r="E2194" s="185">
        <f t="shared" si="197"/>
        <v>0</v>
      </c>
      <c r="F2194" s="185"/>
      <c r="G2194" s="185">
        <f t="shared" si="198"/>
        <v>0</v>
      </c>
      <c r="H2194" s="186">
        <f t="shared" si="199"/>
        <v>0</v>
      </c>
      <c r="I2194" s="197">
        <f>SUMIFS('SAGE IMPORT'!Y:Y,'SAGE IMPORT'!A:A,'SLAB-ROWS'!G2194,'SAGE IMPORT'!B:B,'SLAB-ROWS'!H2194,'SAGE IMPORT'!C:C,'SLAB-ROWS'!A2194)</f>
        <v>0</v>
      </c>
      <c r="J2194" s="198">
        <f>SUMIFS('SAGE IMPORT'!K:K,'SAGE IMPORT'!A:A,'SLAB-ROWS'!G2194,'SAGE IMPORT'!B:B,'SLAB-ROWS'!H2194,'SAGE IMPORT'!C:C,'SLAB-ROWS'!A2194)</f>
        <v>0</v>
      </c>
      <c r="K2194" s="199">
        <f>SUMIFS('SAGE IMPORT'!Q:Q,'SAGE IMPORT'!A:A,'SLAB-ROWS'!G2194,'SAGE IMPORT'!B:B,'SLAB-ROWS'!H2194,'SAGE IMPORT'!C:C,'SLAB-ROWS'!A2194)</f>
        <v>0</v>
      </c>
      <c r="L2194" s="199"/>
      <c r="M2194" s="205">
        <f>SUMIFS('SAGE IMPORT'!E:E,'SAGE IMPORT'!A:A,'SLAB-ROWS'!G2194,'SAGE IMPORT'!B:B,'SLAB-ROWS'!H2194,'SAGE IMPORT'!C:C,'SLAB-ROWS'!A2194)</f>
        <v>0</v>
      </c>
      <c r="N2194" s="199"/>
    </row>
    <row r="2195" spans="1:14" x14ac:dyDescent="0.2">
      <c r="A2195" s="183" t="s">
        <v>49</v>
      </c>
      <c r="B2195" s="184" t="s">
        <v>50</v>
      </c>
      <c r="C2195" s="184"/>
      <c r="D2195" s="185" t="str">
        <f t="shared" si="196"/>
        <v>****</v>
      </c>
      <c r="E2195" s="185">
        <f t="shared" si="197"/>
        <v>0</v>
      </c>
      <c r="F2195" s="185"/>
      <c r="G2195" s="185">
        <f t="shared" si="198"/>
        <v>0</v>
      </c>
      <c r="H2195" s="186">
        <f t="shared" si="199"/>
        <v>0</v>
      </c>
      <c r="I2195" s="197">
        <f>SUMIFS('SAGE IMPORT'!Y:Y,'SAGE IMPORT'!A:A,'SLAB-ROWS'!G2195,'SAGE IMPORT'!B:B,'SLAB-ROWS'!H2195,'SAGE IMPORT'!C:C,'SLAB-ROWS'!A2195)</f>
        <v>0</v>
      </c>
      <c r="J2195" s="198">
        <f>SUMIFS('SAGE IMPORT'!K:K,'SAGE IMPORT'!A:A,'SLAB-ROWS'!G2195,'SAGE IMPORT'!B:B,'SLAB-ROWS'!H2195,'SAGE IMPORT'!C:C,'SLAB-ROWS'!A2195)</f>
        <v>0</v>
      </c>
      <c r="K2195" s="199">
        <f>SUMIFS('SAGE IMPORT'!Q:Q,'SAGE IMPORT'!A:A,'SLAB-ROWS'!G2195,'SAGE IMPORT'!B:B,'SLAB-ROWS'!H2195,'SAGE IMPORT'!C:C,'SLAB-ROWS'!A2195)</f>
        <v>0</v>
      </c>
      <c r="L2195" s="199" t="s">
        <v>391</v>
      </c>
      <c r="M2195" s="205">
        <f>SUMIFS('SAGE IMPORT'!E:E,'SAGE IMPORT'!A:A,'SLAB-ROWS'!G2195,'SAGE IMPORT'!B:B,'SLAB-ROWS'!H2195,'SAGE IMPORT'!C:C,'SLAB-ROWS'!A2195)</f>
        <v>0</v>
      </c>
      <c r="N2195" s="199" t="s">
        <v>391</v>
      </c>
    </row>
    <row r="2196" spans="1:14" x14ac:dyDescent="0.2">
      <c r="A2196" s="183" t="s">
        <v>51</v>
      </c>
      <c r="B2196" s="184" t="s">
        <v>52</v>
      </c>
      <c r="C2196" s="184"/>
      <c r="D2196" s="185" t="str">
        <f t="shared" si="196"/>
        <v>****</v>
      </c>
      <c r="E2196" s="185">
        <f t="shared" si="197"/>
        <v>0</v>
      </c>
      <c r="F2196" s="185"/>
      <c r="G2196" s="185">
        <f t="shared" si="198"/>
        <v>0</v>
      </c>
      <c r="H2196" s="186">
        <f t="shared" si="199"/>
        <v>0</v>
      </c>
      <c r="I2196" s="197">
        <f>SUMIFS('SAGE IMPORT'!Y:Y,'SAGE IMPORT'!A:A,'SLAB-ROWS'!G2196,'SAGE IMPORT'!B:B,'SLAB-ROWS'!H2196,'SAGE IMPORT'!C:C,'SLAB-ROWS'!A2196)</f>
        <v>0</v>
      </c>
      <c r="J2196" s="198">
        <f>SUMIFS('SAGE IMPORT'!K:K,'SAGE IMPORT'!A:A,'SLAB-ROWS'!G2196,'SAGE IMPORT'!B:B,'SLAB-ROWS'!H2196,'SAGE IMPORT'!C:C,'SLAB-ROWS'!A2196)</f>
        <v>0</v>
      </c>
      <c r="K2196" s="199">
        <f>SUMIFS('SAGE IMPORT'!Q:Q,'SAGE IMPORT'!A:A,'SLAB-ROWS'!G2196,'SAGE IMPORT'!B:B,'SLAB-ROWS'!H2196,'SAGE IMPORT'!C:C,'SLAB-ROWS'!A2196)</f>
        <v>0</v>
      </c>
      <c r="L2196" s="199" t="s">
        <v>391</v>
      </c>
      <c r="M2196" s="205">
        <f>SUMIFS('SAGE IMPORT'!E:E,'SAGE IMPORT'!A:A,'SLAB-ROWS'!G2196,'SAGE IMPORT'!B:B,'SLAB-ROWS'!H2196,'SAGE IMPORT'!C:C,'SLAB-ROWS'!A2196)</f>
        <v>0</v>
      </c>
      <c r="N2196" s="199" t="s">
        <v>391</v>
      </c>
    </row>
    <row r="2197" spans="1:14" x14ac:dyDescent="0.2">
      <c r="A2197" s="183" t="s">
        <v>53</v>
      </c>
      <c r="B2197" s="184" t="s">
        <v>54</v>
      </c>
      <c r="C2197" s="184"/>
      <c r="D2197" s="185" t="str">
        <f t="shared" si="196"/>
        <v>****</v>
      </c>
      <c r="E2197" s="185">
        <f t="shared" si="197"/>
        <v>0</v>
      </c>
      <c r="F2197" s="185"/>
      <c r="G2197" s="185">
        <f t="shared" si="198"/>
        <v>0</v>
      </c>
      <c r="H2197" s="186">
        <f t="shared" si="199"/>
        <v>0</v>
      </c>
      <c r="I2197" s="197">
        <f>SUMIFS('SAGE IMPORT'!Y:Y,'SAGE IMPORT'!A:A,'SLAB-ROWS'!G2197,'SAGE IMPORT'!B:B,'SLAB-ROWS'!H2197,'SAGE IMPORT'!C:C,'SLAB-ROWS'!A2197)</f>
        <v>0</v>
      </c>
      <c r="J2197" s="198">
        <f>SUMIFS('SAGE IMPORT'!K:K,'SAGE IMPORT'!A:A,'SLAB-ROWS'!G2197,'SAGE IMPORT'!B:B,'SLAB-ROWS'!H2197,'SAGE IMPORT'!C:C,'SLAB-ROWS'!A2197)</f>
        <v>0</v>
      </c>
      <c r="K2197" s="199">
        <f>SUMIFS('SAGE IMPORT'!Q:Q,'SAGE IMPORT'!A:A,'SLAB-ROWS'!G2197,'SAGE IMPORT'!B:B,'SLAB-ROWS'!H2197,'SAGE IMPORT'!C:C,'SLAB-ROWS'!A2197)</f>
        <v>0</v>
      </c>
      <c r="L2197" s="199" t="s">
        <v>391</v>
      </c>
      <c r="M2197" s="205">
        <f>SUMIFS('SAGE IMPORT'!E:E,'SAGE IMPORT'!A:A,'SLAB-ROWS'!G2197,'SAGE IMPORT'!B:B,'SLAB-ROWS'!H2197,'SAGE IMPORT'!C:C,'SLAB-ROWS'!A2197)</f>
        <v>0</v>
      </c>
      <c r="N2197" s="199" t="s">
        <v>391</v>
      </c>
    </row>
    <row r="2198" spans="1:14" x14ac:dyDescent="0.2">
      <c r="A2198" s="183"/>
      <c r="B2198" s="184"/>
      <c r="C2198" s="184"/>
      <c r="D2198" s="184"/>
      <c r="E2198" s="184"/>
      <c r="F2198" s="184"/>
      <c r="G2198" s="184"/>
      <c r="H2198" s="184"/>
      <c r="I2198" s="197">
        <f>SUMIFS('SAGE IMPORT'!Y:Y,'SAGE IMPORT'!A:A,'SLAB-ROWS'!G2198,'SAGE IMPORT'!B:B,'SLAB-ROWS'!H2198,'SAGE IMPORT'!C:C,'SLAB-ROWS'!A2198)</f>
        <v>0</v>
      </c>
      <c r="J2198" s="198">
        <f>SUMIFS('SAGE IMPORT'!K:K,'SAGE IMPORT'!A:A,'SLAB-ROWS'!G2198,'SAGE IMPORT'!B:B,'SLAB-ROWS'!H2198,'SAGE IMPORT'!C:C,'SLAB-ROWS'!A2198)</f>
        <v>0</v>
      </c>
      <c r="K2198" s="199">
        <f>SUMIFS('SAGE IMPORT'!Q:Q,'SAGE IMPORT'!A:A,'SLAB-ROWS'!G2198,'SAGE IMPORT'!B:B,'SLAB-ROWS'!H2198,'SAGE IMPORT'!C:C,'SLAB-ROWS'!A2198)</f>
        <v>0</v>
      </c>
      <c r="L2198" s="199"/>
      <c r="M2198" s="205">
        <f>SUMIFS('SAGE IMPORT'!E:E,'SAGE IMPORT'!A:A,'SLAB-ROWS'!G2198,'SAGE IMPORT'!B:B,'SLAB-ROWS'!H2198,'SAGE IMPORT'!C:C,'SLAB-ROWS'!A2198)</f>
        <v>0</v>
      </c>
      <c r="N2198" s="199"/>
    </row>
    <row r="2199" spans="1:14" ht="12" x14ac:dyDescent="0.25">
      <c r="C2199" s="200" t="s">
        <v>74</v>
      </c>
      <c r="D2199" s="200"/>
      <c r="E2199" s="200"/>
      <c r="F2199" s="200"/>
      <c r="G2199" s="200"/>
      <c r="H2199" s="200"/>
      <c r="I2199" s="201">
        <f>SUM(I2115:I2198)</f>
        <v>0</v>
      </c>
      <c r="J2199" s="202"/>
      <c r="K2199" s="202"/>
      <c r="L2199" s="202"/>
      <c r="M2199" s="205">
        <f>SUMIFS('SAGE IMPORT'!E:E,'SAGE IMPORT'!A:A,'SLAB-ROWS'!G2199,'SAGE IMPORT'!B:B,'SLAB-ROWS'!H2199,'SAGE IMPORT'!C:C,'SLAB-ROWS'!A2199)</f>
        <v>0</v>
      </c>
      <c r="N2199" s="202"/>
    </row>
    <row r="2200" spans="1:14" ht="12" x14ac:dyDescent="0.25">
      <c r="C2200" s="200" t="s">
        <v>75</v>
      </c>
      <c r="D2200" s="200"/>
      <c r="E2200" s="200"/>
      <c r="F2200" s="200"/>
      <c r="G2200" s="200"/>
      <c r="H2200" s="200"/>
      <c r="I2200" s="203">
        <f>SUMIFS('SAGE IMPORT'!Y:Y,'SAGE IMPORT'!A:A,'SLAB-ROWS'!G2114,'SAGE IMPORT'!B:B,'SLAB-ROWS'!H2114)-I2199</f>
        <v>0</v>
      </c>
      <c r="J2200" s="202"/>
      <c r="K2200" s="202"/>
      <c r="L2200" s="202"/>
      <c r="M2200" s="205">
        <f>SUMIFS('SAGE IMPORT'!E:E,'SAGE IMPORT'!A:A,'SLAB-ROWS'!G2200,'SAGE IMPORT'!B:B,'SLAB-ROWS'!H2200,'SAGE IMPORT'!C:C,'SLAB-ROWS'!A2200)</f>
        <v>0</v>
      </c>
      <c r="N2200" s="202"/>
    </row>
    <row r="2201" spans="1:14" ht="12" x14ac:dyDescent="0.2">
      <c r="D2201" s="191" t="s">
        <v>359</v>
      </c>
      <c r="E2201" s="190" t="s">
        <v>358</v>
      </c>
      <c r="F2201" s="190"/>
      <c r="G2201" s="191" t="s">
        <v>159</v>
      </c>
      <c r="H2201" s="192" t="s">
        <v>357</v>
      </c>
      <c r="I2201" s="194" t="s">
        <v>383</v>
      </c>
      <c r="J2201" s="194" t="s">
        <v>356</v>
      </c>
      <c r="K2201" s="194" t="s">
        <v>355</v>
      </c>
      <c r="L2201" s="194"/>
      <c r="M2201" s="194" t="s">
        <v>394</v>
      </c>
      <c r="N2201" s="194"/>
    </row>
    <row r="2202" spans="1:14" x14ac:dyDescent="0.2">
      <c r="D2202" s="195" t="str">
        <f>'START-SLABS'!A34</f>
        <v>****</v>
      </c>
      <c r="E2202" s="195">
        <f>'START-SLABS'!C34</f>
        <v>0</v>
      </c>
      <c r="F2202" s="195">
        <f>'START-SLABS'!D34</f>
        <v>0</v>
      </c>
      <c r="G2202" s="195">
        <f>'START-SLABS'!F34</f>
        <v>0</v>
      </c>
      <c r="H2202" s="195">
        <f>'START-SLABS'!G34</f>
        <v>0</v>
      </c>
      <c r="I2202" s="196"/>
      <c r="J2202" s="196"/>
      <c r="K2202" s="196"/>
      <c r="L2202" s="196"/>
      <c r="M2202" s="196"/>
      <c r="N2202" s="196"/>
    </row>
    <row r="2203" spans="1:14" x14ac:dyDescent="0.2">
      <c r="A2203" s="183" t="s">
        <v>16</v>
      </c>
      <c r="B2203" s="184" t="s">
        <v>17</v>
      </c>
      <c r="C2203" s="184"/>
      <c r="D2203" s="185" t="str">
        <f>D2202</f>
        <v>****</v>
      </c>
      <c r="E2203" s="185">
        <f>E2202</f>
        <v>0</v>
      </c>
      <c r="F2203" s="185"/>
      <c r="G2203" s="185">
        <f>G2202</f>
        <v>0</v>
      </c>
      <c r="H2203" s="186">
        <f>H2202</f>
        <v>0</v>
      </c>
      <c r="I2203" s="197">
        <f>SUMIFS('SAGE IMPORT'!Y:Y,'SAGE IMPORT'!A:A,'SLAB-ROWS'!G2203,'SAGE IMPORT'!B:B,'SLAB-ROWS'!H2203,'SAGE IMPORT'!C:C,'SLAB-ROWS'!A2203)</f>
        <v>0</v>
      </c>
      <c r="J2203" s="198">
        <f>SUMIFS('SAGE IMPORT'!K:K,'SAGE IMPORT'!A:A,'SLAB-ROWS'!G2203,'SAGE IMPORT'!B:B,'SLAB-ROWS'!H2203,'SAGE IMPORT'!C:C,'SLAB-ROWS'!A2203)</f>
        <v>0</v>
      </c>
      <c r="K2203" s="199">
        <f>SUMIFS('SAGE IMPORT'!Q:Q,'SAGE IMPORT'!A:A,'SLAB-ROWS'!G2203,'SAGE IMPORT'!B:B,'SLAB-ROWS'!H2203,'SAGE IMPORT'!C:C,'SLAB-ROWS'!A2203)</f>
        <v>0</v>
      </c>
      <c r="L2203" s="199" t="s">
        <v>391</v>
      </c>
      <c r="M2203" s="205">
        <f>SUMIFS('SAGE IMPORT'!E:E,'SAGE IMPORT'!A:A,'SLAB-ROWS'!G2203,'SAGE IMPORT'!B:B,'SLAB-ROWS'!H2203,'SAGE IMPORT'!C:C,'SLAB-ROWS'!A2203)</f>
        <v>0</v>
      </c>
      <c r="N2203" s="199" t="s">
        <v>391</v>
      </c>
    </row>
    <row r="2204" spans="1:14" x14ac:dyDescent="0.2">
      <c r="A2204" s="183" t="s">
        <v>78</v>
      </c>
      <c r="B2204" s="184" t="s">
        <v>81</v>
      </c>
      <c r="C2204" s="184"/>
      <c r="D2204" s="185" t="str">
        <f t="shared" ref="D2204:D2273" si="200">D2203</f>
        <v>****</v>
      </c>
      <c r="E2204" s="185">
        <f t="shared" ref="E2204:E2273" si="201">E2203</f>
        <v>0</v>
      </c>
      <c r="F2204" s="185"/>
      <c r="G2204" s="185">
        <f t="shared" ref="G2204:G2273" si="202">G2203</f>
        <v>0</v>
      </c>
      <c r="H2204" s="186">
        <f t="shared" ref="H2204:H2273" si="203">H2203</f>
        <v>0</v>
      </c>
      <c r="I2204" s="197">
        <f>SUMIFS('SAGE IMPORT'!Y:Y,'SAGE IMPORT'!A:A,'SLAB-ROWS'!G2204,'SAGE IMPORT'!B:B,'SLAB-ROWS'!H2204,'SAGE IMPORT'!C:C,'SLAB-ROWS'!A2204)</f>
        <v>0</v>
      </c>
      <c r="J2204" s="198">
        <f>SUMIFS('SAGE IMPORT'!K:K,'SAGE IMPORT'!A:A,'SLAB-ROWS'!G2204,'SAGE IMPORT'!B:B,'SLAB-ROWS'!H2204,'SAGE IMPORT'!C:C,'SLAB-ROWS'!A2204)</f>
        <v>0</v>
      </c>
      <c r="K2204" s="199">
        <f>SUMIFS('SAGE IMPORT'!Q:Q,'SAGE IMPORT'!A:A,'SLAB-ROWS'!G2204,'SAGE IMPORT'!B:B,'SLAB-ROWS'!H2204,'SAGE IMPORT'!C:C,'SLAB-ROWS'!A2204)</f>
        <v>0</v>
      </c>
      <c r="L2204" s="199" t="s">
        <v>391</v>
      </c>
      <c r="M2204" s="205">
        <f>SUMIFS('SAGE IMPORT'!E:E,'SAGE IMPORT'!A:A,'SLAB-ROWS'!G2204,'SAGE IMPORT'!B:B,'SLAB-ROWS'!H2204,'SAGE IMPORT'!C:C,'SLAB-ROWS'!A2204)</f>
        <v>0</v>
      </c>
      <c r="N2204" s="199" t="s">
        <v>391</v>
      </c>
    </row>
    <row r="2205" spans="1:14" x14ac:dyDescent="0.2">
      <c r="A2205" s="183" t="s">
        <v>79</v>
      </c>
      <c r="B2205" s="184" t="s">
        <v>82</v>
      </c>
      <c r="C2205" s="184"/>
      <c r="D2205" s="185" t="str">
        <f t="shared" si="200"/>
        <v>****</v>
      </c>
      <c r="E2205" s="185">
        <f t="shared" si="201"/>
        <v>0</v>
      </c>
      <c r="F2205" s="185"/>
      <c r="G2205" s="185">
        <f t="shared" si="202"/>
        <v>0</v>
      </c>
      <c r="H2205" s="186">
        <f t="shared" si="203"/>
        <v>0</v>
      </c>
      <c r="I2205" s="197">
        <f>SUMIFS('SAGE IMPORT'!Y:Y,'SAGE IMPORT'!A:A,'SLAB-ROWS'!G2205,'SAGE IMPORT'!B:B,'SLAB-ROWS'!H2205,'SAGE IMPORT'!C:C,'SLAB-ROWS'!A2205)</f>
        <v>0</v>
      </c>
      <c r="J2205" s="198">
        <f>SUMIFS('SAGE IMPORT'!K:K,'SAGE IMPORT'!A:A,'SLAB-ROWS'!G2205,'SAGE IMPORT'!B:B,'SLAB-ROWS'!H2205,'SAGE IMPORT'!C:C,'SLAB-ROWS'!A2205)</f>
        <v>0</v>
      </c>
      <c r="K2205" s="199">
        <f>SUMIFS('SAGE IMPORT'!Q:Q,'SAGE IMPORT'!A:A,'SLAB-ROWS'!G2205,'SAGE IMPORT'!B:B,'SLAB-ROWS'!H2205,'SAGE IMPORT'!C:C,'SLAB-ROWS'!A2205)</f>
        <v>0</v>
      </c>
      <c r="L2205" s="199" t="s">
        <v>391</v>
      </c>
      <c r="M2205" s="205">
        <f>SUMIFS('SAGE IMPORT'!E:E,'SAGE IMPORT'!A:A,'SLAB-ROWS'!G2205,'SAGE IMPORT'!B:B,'SLAB-ROWS'!H2205,'SAGE IMPORT'!C:C,'SLAB-ROWS'!A2205)</f>
        <v>0</v>
      </c>
      <c r="N2205" s="199" t="s">
        <v>391</v>
      </c>
    </row>
    <row r="2206" spans="1:14" x14ac:dyDescent="0.2">
      <c r="A2206" s="183" t="s">
        <v>80</v>
      </c>
      <c r="B2206" s="184" t="s">
        <v>83</v>
      </c>
      <c r="C2206" s="184"/>
      <c r="D2206" s="185" t="str">
        <f t="shared" si="200"/>
        <v>****</v>
      </c>
      <c r="E2206" s="185">
        <f t="shared" si="201"/>
        <v>0</v>
      </c>
      <c r="F2206" s="185"/>
      <c r="G2206" s="185">
        <f t="shared" si="202"/>
        <v>0</v>
      </c>
      <c r="H2206" s="186">
        <f t="shared" si="203"/>
        <v>0</v>
      </c>
      <c r="I2206" s="197">
        <f>SUMIFS('SAGE IMPORT'!Y:Y,'SAGE IMPORT'!A:A,'SLAB-ROWS'!G2206,'SAGE IMPORT'!B:B,'SLAB-ROWS'!H2206,'SAGE IMPORT'!C:C,'SLAB-ROWS'!A2206)</f>
        <v>0</v>
      </c>
      <c r="J2206" s="198">
        <f>SUMIFS('SAGE IMPORT'!K:K,'SAGE IMPORT'!A:A,'SLAB-ROWS'!G2206,'SAGE IMPORT'!B:B,'SLAB-ROWS'!H2206,'SAGE IMPORT'!C:C,'SLAB-ROWS'!A2206)</f>
        <v>0</v>
      </c>
      <c r="K2206" s="199">
        <f>SUMIFS('SAGE IMPORT'!Q:Q,'SAGE IMPORT'!A:A,'SLAB-ROWS'!G2206,'SAGE IMPORT'!B:B,'SLAB-ROWS'!H2206,'SAGE IMPORT'!C:C,'SLAB-ROWS'!A2206)</f>
        <v>0</v>
      </c>
      <c r="L2206" s="199" t="s">
        <v>391</v>
      </c>
      <c r="M2206" s="205">
        <f>SUMIFS('SAGE IMPORT'!E:E,'SAGE IMPORT'!A:A,'SLAB-ROWS'!G2206,'SAGE IMPORT'!B:B,'SLAB-ROWS'!H2206,'SAGE IMPORT'!C:C,'SLAB-ROWS'!A2206)</f>
        <v>0</v>
      </c>
      <c r="N2206" s="199" t="s">
        <v>391</v>
      </c>
    </row>
    <row r="2207" spans="1:14" x14ac:dyDescent="0.2">
      <c r="A2207" s="183" t="s">
        <v>18</v>
      </c>
      <c r="B2207" s="184" t="s">
        <v>19</v>
      </c>
      <c r="C2207" s="184"/>
      <c r="D2207" s="185" t="str">
        <f t="shared" si="200"/>
        <v>****</v>
      </c>
      <c r="E2207" s="185">
        <f t="shared" si="201"/>
        <v>0</v>
      </c>
      <c r="F2207" s="185"/>
      <c r="G2207" s="185">
        <f t="shared" si="202"/>
        <v>0</v>
      </c>
      <c r="H2207" s="186">
        <f t="shared" si="203"/>
        <v>0</v>
      </c>
      <c r="I2207" s="197">
        <f>SUMIFS('SAGE IMPORT'!Y:Y,'SAGE IMPORT'!A:A,'SLAB-ROWS'!G2207,'SAGE IMPORT'!B:B,'SLAB-ROWS'!H2207,'SAGE IMPORT'!C:C,'SLAB-ROWS'!A2207)</f>
        <v>0</v>
      </c>
      <c r="J2207" s="198">
        <f>SUMIFS('SAGE IMPORT'!K:K,'SAGE IMPORT'!A:A,'SLAB-ROWS'!G2207,'SAGE IMPORT'!B:B,'SLAB-ROWS'!H2207,'SAGE IMPORT'!C:C,'SLAB-ROWS'!A2207)</f>
        <v>0</v>
      </c>
      <c r="K2207" s="199">
        <f>SUMIFS('SAGE IMPORT'!Q:Q,'SAGE IMPORT'!A:A,'SLAB-ROWS'!G2207,'SAGE IMPORT'!B:B,'SLAB-ROWS'!H2207,'SAGE IMPORT'!C:C,'SLAB-ROWS'!A2207)</f>
        <v>0</v>
      </c>
      <c r="L2207" s="199" t="s">
        <v>391</v>
      </c>
      <c r="M2207" s="205">
        <f>SUMIFS('SAGE IMPORT'!E:E,'SAGE IMPORT'!A:A,'SLAB-ROWS'!G2207,'SAGE IMPORT'!B:B,'SLAB-ROWS'!H2207,'SAGE IMPORT'!C:C,'SLAB-ROWS'!A2207)</f>
        <v>0</v>
      </c>
      <c r="N2207" s="199" t="s">
        <v>391</v>
      </c>
    </row>
    <row r="2208" spans="1:14" x14ac:dyDescent="0.2">
      <c r="A2208" s="183"/>
      <c r="B2208" s="184"/>
      <c r="C2208" s="184"/>
      <c r="D2208" s="185" t="str">
        <f t="shared" si="200"/>
        <v>****</v>
      </c>
      <c r="E2208" s="185">
        <f t="shared" si="201"/>
        <v>0</v>
      </c>
      <c r="F2208" s="185"/>
      <c r="G2208" s="185">
        <f t="shared" si="202"/>
        <v>0</v>
      </c>
      <c r="H2208" s="186">
        <f t="shared" si="203"/>
        <v>0</v>
      </c>
      <c r="I2208" s="197">
        <f>SUMIFS('SAGE IMPORT'!Y:Y,'SAGE IMPORT'!A:A,'SLAB-ROWS'!G2208,'SAGE IMPORT'!B:B,'SLAB-ROWS'!H2208,'SAGE IMPORT'!C:C,'SLAB-ROWS'!A2208)</f>
        <v>0</v>
      </c>
      <c r="J2208" s="198">
        <f>SUMIFS('SAGE IMPORT'!K:K,'SAGE IMPORT'!A:A,'SLAB-ROWS'!G2208,'SAGE IMPORT'!B:B,'SLAB-ROWS'!H2208,'SAGE IMPORT'!C:C,'SLAB-ROWS'!A2208)</f>
        <v>0</v>
      </c>
      <c r="K2208" s="199">
        <f>SUMIFS('SAGE IMPORT'!Q:Q,'SAGE IMPORT'!A:A,'SLAB-ROWS'!G2208,'SAGE IMPORT'!B:B,'SLAB-ROWS'!H2208,'SAGE IMPORT'!C:C,'SLAB-ROWS'!A2208)</f>
        <v>0</v>
      </c>
      <c r="L2208" s="199"/>
      <c r="M2208" s="205">
        <f>SUMIFS('SAGE IMPORT'!E:E,'SAGE IMPORT'!A:A,'SLAB-ROWS'!G2208,'SAGE IMPORT'!B:B,'SLAB-ROWS'!H2208,'SAGE IMPORT'!C:C,'SLAB-ROWS'!A2208)</f>
        <v>0</v>
      </c>
      <c r="N2208" s="199"/>
    </row>
    <row r="2209" spans="1:14" x14ac:dyDescent="0.2">
      <c r="A2209" s="183" t="s">
        <v>84</v>
      </c>
      <c r="B2209" s="184" t="s">
        <v>85</v>
      </c>
      <c r="C2209" s="184"/>
      <c r="D2209" s="185" t="str">
        <f t="shared" si="200"/>
        <v>****</v>
      </c>
      <c r="E2209" s="185">
        <f t="shared" si="201"/>
        <v>0</v>
      </c>
      <c r="F2209" s="185"/>
      <c r="G2209" s="185">
        <f t="shared" si="202"/>
        <v>0</v>
      </c>
      <c r="H2209" s="186">
        <f t="shared" si="203"/>
        <v>0</v>
      </c>
      <c r="I2209" s="197">
        <f>SUMIFS('SAGE IMPORT'!Y:Y,'SAGE IMPORT'!A:A,'SLAB-ROWS'!G2209,'SAGE IMPORT'!B:B,'SLAB-ROWS'!H2209,'SAGE IMPORT'!C:C,'SLAB-ROWS'!A2209)</f>
        <v>0</v>
      </c>
      <c r="J2209" s="198">
        <f>SUMIFS('SAGE IMPORT'!K:K,'SAGE IMPORT'!A:A,'SLAB-ROWS'!G2209,'SAGE IMPORT'!B:B,'SLAB-ROWS'!H2209,'SAGE IMPORT'!C:C,'SLAB-ROWS'!A2209)</f>
        <v>0</v>
      </c>
      <c r="K2209" s="199">
        <f>SUMIFS('SAGE IMPORT'!Q:Q,'SAGE IMPORT'!A:A,'SLAB-ROWS'!G2209,'SAGE IMPORT'!B:B,'SLAB-ROWS'!H2209,'SAGE IMPORT'!C:C,'SLAB-ROWS'!A2209)</f>
        <v>0</v>
      </c>
      <c r="L2209" s="199" t="s">
        <v>393</v>
      </c>
      <c r="M2209" s="205">
        <f>SUMIFS('SAGE IMPORT'!E:E,'SAGE IMPORT'!A:A,'SLAB-ROWS'!G2209,'SAGE IMPORT'!B:B,'SLAB-ROWS'!H2209,'SAGE IMPORT'!C:C,'SLAB-ROWS'!A2209)</f>
        <v>0</v>
      </c>
      <c r="N2209" s="199" t="s">
        <v>393</v>
      </c>
    </row>
    <row r="2210" spans="1:14" x14ac:dyDescent="0.2">
      <c r="A2210" s="183" t="s">
        <v>20</v>
      </c>
      <c r="B2210" s="184" t="s">
        <v>21</v>
      </c>
      <c r="C2210" s="184"/>
      <c r="D2210" s="185" t="str">
        <f t="shared" si="200"/>
        <v>****</v>
      </c>
      <c r="E2210" s="185">
        <f t="shared" si="201"/>
        <v>0</v>
      </c>
      <c r="F2210" s="185"/>
      <c r="G2210" s="185">
        <f t="shared" si="202"/>
        <v>0</v>
      </c>
      <c r="H2210" s="186">
        <f t="shared" si="203"/>
        <v>0</v>
      </c>
      <c r="I2210" s="197">
        <f>SUMIFS('SAGE IMPORT'!Y:Y,'SAGE IMPORT'!A:A,'SLAB-ROWS'!G2210,'SAGE IMPORT'!B:B,'SLAB-ROWS'!H2210,'SAGE IMPORT'!C:C,'SLAB-ROWS'!A2210)</f>
        <v>0</v>
      </c>
      <c r="J2210" s="198">
        <f>SUMIFS('SAGE IMPORT'!K:K,'SAGE IMPORT'!A:A,'SLAB-ROWS'!G2210,'SAGE IMPORT'!B:B,'SLAB-ROWS'!H2210,'SAGE IMPORT'!C:C,'SLAB-ROWS'!A2210)</f>
        <v>0</v>
      </c>
      <c r="K2210" s="199">
        <f>SUMIFS('SAGE IMPORT'!Q:Q,'SAGE IMPORT'!A:A,'SLAB-ROWS'!G2210,'SAGE IMPORT'!B:B,'SLAB-ROWS'!H2210,'SAGE IMPORT'!C:C,'SLAB-ROWS'!A2210)</f>
        <v>0</v>
      </c>
      <c r="L2210" s="199" t="s">
        <v>354</v>
      </c>
      <c r="M2210" s="205">
        <f>SUMIFS('SAGE IMPORT'!E:E,'SAGE IMPORT'!A:A,'SLAB-ROWS'!G2210,'SAGE IMPORT'!B:B,'SLAB-ROWS'!H2210,'SAGE IMPORT'!C:C,'SLAB-ROWS'!A2210)</f>
        <v>0</v>
      </c>
      <c r="N2210" s="199" t="s">
        <v>354</v>
      </c>
    </row>
    <row r="2211" spans="1:14" x14ac:dyDescent="0.2">
      <c r="A2211" s="183" t="s">
        <v>22</v>
      </c>
      <c r="B2211" s="184" t="s">
        <v>58</v>
      </c>
      <c r="C2211" s="184"/>
      <c r="D2211" s="185" t="str">
        <f t="shared" si="200"/>
        <v>****</v>
      </c>
      <c r="E2211" s="185">
        <f t="shared" si="201"/>
        <v>0</v>
      </c>
      <c r="F2211" s="185"/>
      <c r="G2211" s="185">
        <f t="shared" si="202"/>
        <v>0</v>
      </c>
      <c r="H2211" s="186">
        <f t="shared" si="203"/>
        <v>0</v>
      </c>
      <c r="I2211" s="197">
        <f>SUMIFS('SAGE IMPORT'!Y:Y,'SAGE IMPORT'!A:A,'SLAB-ROWS'!G2211,'SAGE IMPORT'!B:B,'SLAB-ROWS'!H2211,'SAGE IMPORT'!C:C,'SLAB-ROWS'!A2211)</f>
        <v>0</v>
      </c>
      <c r="J2211" s="198">
        <f>SUMIFS('SAGE IMPORT'!K:K,'SAGE IMPORT'!A:A,'SLAB-ROWS'!G2211,'SAGE IMPORT'!B:B,'SLAB-ROWS'!H2211,'SAGE IMPORT'!C:C,'SLAB-ROWS'!A2211)</f>
        <v>0</v>
      </c>
      <c r="K2211" s="199">
        <f>SUMIFS('SAGE IMPORT'!Q:Q,'SAGE IMPORT'!A:A,'SLAB-ROWS'!G2211,'SAGE IMPORT'!B:B,'SLAB-ROWS'!H2211,'SAGE IMPORT'!C:C,'SLAB-ROWS'!A2211)</f>
        <v>0</v>
      </c>
      <c r="L2211" s="199" t="s">
        <v>354</v>
      </c>
      <c r="M2211" s="205">
        <f>SUMIFS('SAGE IMPORT'!E:E,'SAGE IMPORT'!A:A,'SLAB-ROWS'!G2211,'SAGE IMPORT'!B:B,'SLAB-ROWS'!H2211,'SAGE IMPORT'!C:C,'SLAB-ROWS'!A2211)</f>
        <v>0</v>
      </c>
      <c r="N2211" s="199" t="s">
        <v>354</v>
      </c>
    </row>
    <row r="2212" spans="1:14" x14ac:dyDescent="0.2">
      <c r="A2212" s="183"/>
      <c r="B2212" s="184"/>
      <c r="C2212" s="184"/>
      <c r="D2212" s="185" t="str">
        <f t="shared" si="200"/>
        <v>****</v>
      </c>
      <c r="E2212" s="185">
        <f t="shared" si="201"/>
        <v>0</v>
      </c>
      <c r="F2212" s="185"/>
      <c r="G2212" s="185">
        <f t="shared" si="202"/>
        <v>0</v>
      </c>
      <c r="H2212" s="186">
        <f t="shared" si="203"/>
        <v>0</v>
      </c>
      <c r="I2212" s="197">
        <f>SUMIFS('SAGE IMPORT'!Y:Y,'SAGE IMPORT'!A:A,'SLAB-ROWS'!G2212,'SAGE IMPORT'!B:B,'SLAB-ROWS'!H2212,'SAGE IMPORT'!C:C,'SLAB-ROWS'!A2212)</f>
        <v>0</v>
      </c>
      <c r="J2212" s="198">
        <f>SUMIFS('SAGE IMPORT'!K:K,'SAGE IMPORT'!A:A,'SLAB-ROWS'!G2212,'SAGE IMPORT'!B:B,'SLAB-ROWS'!H2212,'SAGE IMPORT'!C:C,'SLAB-ROWS'!A2212)</f>
        <v>0</v>
      </c>
      <c r="K2212" s="199">
        <f>SUMIFS('SAGE IMPORT'!Q:Q,'SAGE IMPORT'!A:A,'SLAB-ROWS'!G2212,'SAGE IMPORT'!B:B,'SLAB-ROWS'!H2212,'SAGE IMPORT'!C:C,'SLAB-ROWS'!A2212)</f>
        <v>0</v>
      </c>
      <c r="L2212" s="199"/>
      <c r="M2212" s="205">
        <f>SUMIFS('SAGE IMPORT'!E:E,'SAGE IMPORT'!A:A,'SLAB-ROWS'!G2212,'SAGE IMPORT'!B:B,'SLAB-ROWS'!H2212,'SAGE IMPORT'!C:C,'SLAB-ROWS'!A2212)</f>
        <v>0</v>
      </c>
      <c r="N2212" s="199"/>
    </row>
    <row r="2213" spans="1:14" x14ac:dyDescent="0.2">
      <c r="A2213" s="183" t="s">
        <v>23</v>
      </c>
      <c r="B2213" s="184" t="s">
        <v>105</v>
      </c>
      <c r="C2213" s="184"/>
      <c r="D2213" s="185" t="str">
        <f t="shared" si="200"/>
        <v>****</v>
      </c>
      <c r="E2213" s="185">
        <f t="shared" si="201"/>
        <v>0</v>
      </c>
      <c r="F2213" s="185"/>
      <c r="G2213" s="185">
        <f t="shared" si="202"/>
        <v>0</v>
      </c>
      <c r="H2213" s="186">
        <f t="shared" si="203"/>
        <v>0</v>
      </c>
      <c r="I2213" s="197">
        <f>SUMIFS('SAGE IMPORT'!Y:Y,'SAGE IMPORT'!A:A,'SLAB-ROWS'!G2213,'SAGE IMPORT'!B:B,'SLAB-ROWS'!H2213,'SAGE IMPORT'!C:C,'SLAB-ROWS'!A2213)</f>
        <v>0</v>
      </c>
      <c r="J2213" s="198">
        <f>SUMIFS('SAGE IMPORT'!K:K,'SAGE IMPORT'!A:A,'SLAB-ROWS'!G2213,'SAGE IMPORT'!B:B,'SLAB-ROWS'!H2213,'SAGE IMPORT'!C:C,'SLAB-ROWS'!A2213)</f>
        <v>0</v>
      </c>
      <c r="K2213" s="199">
        <f>SUMIFS('SAGE IMPORT'!Q:Q,'SAGE IMPORT'!A:A,'SLAB-ROWS'!G2213,'SAGE IMPORT'!B:B,'SLAB-ROWS'!H2213,'SAGE IMPORT'!C:C,'SLAB-ROWS'!A2213)</f>
        <v>0</v>
      </c>
      <c r="L2213" s="199" t="s">
        <v>354</v>
      </c>
      <c r="M2213" s="205">
        <f>SUMIFS('SAGE IMPORT'!E:E,'SAGE IMPORT'!A:A,'SLAB-ROWS'!G2213,'SAGE IMPORT'!B:B,'SLAB-ROWS'!H2213,'SAGE IMPORT'!C:C,'SLAB-ROWS'!A2213)</f>
        <v>0</v>
      </c>
      <c r="N2213" s="199" t="s">
        <v>354</v>
      </c>
    </row>
    <row r="2214" spans="1:14" x14ac:dyDescent="0.2">
      <c r="A2214" s="183" t="s">
        <v>100</v>
      </c>
      <c r="B2214" s="184" t="s">
        <v>106</v>
      </c>
      <c r="C2214" s="184"/>
      <c r="D2214" s="185" t="str">
        <f t="shared" si="200"/>
        <v>****</v>
      </c>
      <c r="E2214" s="185">
        <f t="shared" si="201"/>
        <v>0</v>
      </c>
      <c r="F2214" s="185"/>
      <c r="G2214" s="185">
        <f t="shared" si="202"/>
        <v>0</v>
      </c>
      <c r="H2214" s="186">
        <f t="shared" si="203"/>
        <v>0</v>
      </c>
      <c r="I2214" s="197">
        <f>SUMIFS('SAGE IMPORT'!Y:Y,'SAGE IMPORT'!A:A,'SLAB-ROWS'!G2214,'SAGE IMPORT'!B:B,'SLAB-ROWS'!H2214,'SAGE IMPORT'!C:C,'SLAB-ROWS'!A2214)</f>
        <v>0</v>
      </c>
      <c r="J2214" s="198">
        <f>SUMIFS('SAGE IMPORT'!K:K,'SAGE IMPORT'!A:A,'SLAB-ROWS'!G2214,'SAGE IMPORT'!B:B,'SLAB-ROWS'!H2214,'SAGE IMPORT'!C:C,'SLAB-ROWS'!A2214)</f>
        <v>0</v>
      </c>
      <c r="K2214" s="199">
        <f>SUMIFS('SAGE IMPORT'!Q:Q,'SAGE IMPORT'!A:A,'SLAB-ROWS'!G2214,'SAGE IMPORT'!B:B,'SLAB-ROWS'!H2214,'SAGE IMPORT'!C:C,'SLAB-ROWS'!A2214)</f>
        <v>0</v>
      </c>
      <c r="L2214" s="199" t="s">
        <v>354</v>
      </c>
      <c r="M2214" s="205">
        <f>SUMIFS('SAGE IMPORT'!E:E,'SAGE IMPORT'!A:A,'SLAB-ROWS'!G2214,'SAGE IMPORT'!B:B,'SLAB-ROWS'!H2214,'SAGE IMPORT'!C:C,'SLAB-ROWS'!A2214)</f>
        <v>0</v>
      </c>
      <c r="N2214" s="199" t="s">
        <v>354</v>
      </c>
    </row>
    <row r="2215" spans="1:14" x14ac:dyDescent="0.2">
      <c r="A2215" s="183" t="s">
        <v>101</v>
      </c>
      <c r="B2215" s="184" t="s">
        <v>107</v>
      </c>
      <c r="C2215" s="184"/>
      <c r="D2215" s="185" t="str">
        <f t="shared" si="200"/>
        <v>****</v>
      </c>
      <c r="E2215" s="185">
        <f t="shared" si="201"/>
        <v>0</v>
      </c>
      <c r="F2215" s="185"/>
      <c r="G2215" s="185">
        <f t="shared" si="202"/>
        <v>0</v>
      </c>
      <c r="H2215" s="186">
        <f t="shared" si="203"/>
        <v>0</v>
      </c>
      <c r="I2215" s="197">
        <f>SUMIFS('SAGE IMPORT'!Y:Y,'SAGE IMPORT'!A:A,'SLAB-ROWS'!G2215,'SAGE IMPORT'!B:B,'SLAB-ROWS'!H2215,'SAGE IMPORT'!C:C,'SLAB-ROWS'!A2215)</f>
        <v>0</v>
      </c>
      <c r="J2215" s="198">
        <f>SUMIFS('SAGE IMPORT'!K:K,'SAGE IMPORT'!A:A,'SLAB-ROWS'!G2215,'SAGE IMPORT'!B:B,'SLAB-ROWS'!H2215,'SAGE IMPORT'!C:C,'SLAB-ROWS'!A2215)</f>
        <v>0</v>
      </c>
      <c r="K2215" s="199">
        <f>SUMIFS('SAGE IMPORT'!Q:Q,'SAGE IMPORT'!A:A,'SLAB-ROWS'!G2215,'SAGE IMPORT'!B:B,'SLAB-ROWS'!H2215,'SAGE IMPORT'!C:C,'SLAB-ROWS'!A2215)</f>
        <v>0</v>
      </c>
      <c r="L2215" s="199" t="s">
        <v>354</v>
      </c>
      <c r="M2215" s="205">
        <f>SUMIFS('SAGE IMPORT'!E:E,'SAGE IMPORT'!A:A,'SLAB-ROWS'!G2215,'SAGE IMPORT'!B:B,'SLAB-ROWS'!H2215,'SAGE IMPORT'!C:C,'SLAB-ROWS'!A2215)</f>
        <v>0</v>
      </c>
      <c r="N2215" s="199" t="s">
        <v>354</v>
      </c>
    </row>
    <row r="2216" spans="1:14" x14ac:dyDescent="0.2">
      <c r="A2216" s="183" t="s">
        <v>102</v>
      </c>
      <c r="B2216" s="184" t="s">
        <v>108</v>
      </c>
      <c r="C2216" s="184"/>
      <c r="D2216" s="185" t="str">
        <f t="shared" si="200"/>
        <v>****</v>
      </c>
      <c r="E2216" s="185">
        <f t="shared" si="201"/>
        <v>0</v>
      </c>
      <c r="F2216" s="185"/>
      <c r="G2216" s="185">
        <f t="shared" si="202"/>
        <v>0</v>
      </c>
      <c r="H2216" s="186">
        <f t="shared" si="203"/>
        <v>0</v>
      </c>
      <c r="I2216" s="197">
        <f>SUMIFS('SAGE IMPORT'!Y:Y,'SAGE IMPORT'!A:A,'SLAB-ROWS'!G2216,'SAGE IMPORT'!B:B,'SLAB-ROWS'!H2216,'SAGE IMPORT'!C:C,'SLAB-ROWS'!A2216)</f>
        <v>0</v>
      </c>
      <c r="J2216" s="198">
        <f>SUMIFS('SAGE IMPORT'!K:K,'SAGE IMPORT'!A:A,'SLAB-ROWS'!G2216,'SAGE IMPORT'!B:B,'SLAB-ROWS'!H2216,'SAGE IMPORT'!C:C,'SLAB-ROWS'!A2216)</f>
        <v>0</v>
      </c>
      <c r="K2216" s="199">
        <f>SUMIFS('SAGE IMPORT'!Q:Q,'SAGE IMPORT'!A:A,'SLAB-ROWS'!G2216,'SAGE IMPORT'!B:B,'SLAB-ROWS'!H2216,'SAGE IMPORT'!C:C,'SLAB-ROWS'!A2216)</f>
        <v>0</v>
      </c>
      <c r="L2216" s="199" t="s">
        <v>395</v>
      </c>
      <c r="M2216" s="205">
        <f>SUMIFS('SAGE IMPORT'!E:E,'SAGE IMPORT'!A:A,'SLAB-ROWS'!G2216,'SAGE IMPORT'!B:B,'SLAB-ROWS'!H2216,'SAGE IMPORT'!C:C,'SLAB-ROWS'!A2216)</f>
        <v>0</v>
      </c>
      <c r="N2216" s="199" t="s">
        <v>395</v>
      </c>
    </row>
    <row r="2217" spans="1:14" x14ac:dyDescent="0.2">
      <c r="A2217" s="183" t="s">
        <v>103</v>
      </c>
      <c r="B2217" s="184" t="s">
        <v>110</v>
      </c>
      <c r="C2217" s="184"/>
      <c r="D2217" s="185" t="str">
        <f t="shared" si="200"/>
        <v>****</v>
      </c>
      <c r="E2217" s="185">
        <f t="shared" si="201"/>
        <v>0</v>
      </c>
      <c r="F2217" s="185"/>
      <c r="G2217" s="185">
        <f t="shared" si="202"/>
        <v>0</v>
      </c>
      <c r="H2217" s="186">
        <f t="shared" si="203"/>
        <v>0</v>
      </c>
      <c r="I2217" s="197">
        <f>SUMIFS('SAGE IMPORT'!Y:Y,'SAGE IMPORT'!A:A,'SLAB-ROWS'!G2217,'SAGE IMPORT'!B:B,'SLAB-ROWS'!H2217,'SAGE IMPORT'!C:C,'SLAB-ROWS'!A2217)</f>
        <v>0</v>
      </c>
      <c r="J2217" s="198">
        <f>SUMIFS('SAGE IMPORT'!K:K,'SAGE IMPORT'!A:A,'SLAB-ROWS'!G2217,'SAGE IMPORT'!B:B,'SLAB-ROWS'!H2217,'SAGE IMPORT'!C:C,'SLAB-ROWS'!A2217)</f>
        <v>0</v>
      </c>
      <c r="K2217" s="199">
        <f>SUMIFS('SAGE IMPORT'!Q:Q,'SAGE IMPORT'!A:A,'SLAB-ROWS'!G2217,'SAGE IMPORT'!B:B,'SLAB-ROWS'!H2217,'SAGE IMPORT'!C:C,'SLAB-ROWS'!A2217)</f>
        <v>0</v>
      </c>
      <c r="L2217" s="199" t="s">
        <v>395</v>
      </c>
      <c r="M2217" s="205">
        <f>SUMIFS('SAGE IMPORT'!E:E,'SAGE IMPORT'!A:A,'SLAB-ROWS'!G2217,'SAGE IMPORT'!B:B,'SLAB-ROWS'!H2217,'SAGE IMPORT'!C:C,'SLAB-ROWS'!A2217)</f>
        <v>0</v>
      </c>
      <c r="N2217" s="199" t="s">
        <v>395</v>
      </c>
    </row>
    <row r="2218" spans="1:14" x14ac:dyDescent="0.2">
      <c r="A2218" s="183" t="s">
        <v>104</v>
      </c>
      <c r="B2218" s="184" t="s">
        <v>109</v>
      </c>
      <c r="C2218" s="184"/>
      <c r="D2218" s="185" t="str">
        <f t="shared" si="200"/>
        <v>****</v>
      </c>
      <c r="E2218" s="185">
        <f t="shared" si="201"/>
        <v>0</v>
      </c>
      <c r="F2218" s="185"/>
      <c r="G2218" s="185">
        <f t="shared" si="202"/>
        <v>0</v>
      </c>
      <c r="H2218" s="186">
        <f t="shared" si="203"/>
        <v>0</v>
      </c>
      <c r="I2218" s="197">
        <f>SUMIFS('SAGE IMPORT'!Y:Y,'SAGE IMPORT'!A:A,'SLAB-ROWS'!G2218,'SAGE IMPORT'!B:B,'SLAB-ROWS'!H2218,'SAGE IMPORT'!C:C,'SLAB-ROWS'!A2218)</f>
        <v>0</v>
      </c>
      <c r="J2218" s="198">
        <f>SUMIFS('SAGE IMPORT'!K:K,'SAGE IMPORT'!A:A,'SLAB-ROWS'!G2218,'SAGE IMPORT'!B:B,'SLAB-ROWS'!H2218,'SAGE IMPORT'!C:C,'SLAB-ROWS'!A2218)</f>
        <v>0</v>
      </c>
      <c r="K2218" s="199">
        <f>SUMIFS('SAGE IMPORT'!Q:Q,'SAGE IMPORT'!A:A,'SLAB-ROWS'!G2218,'SAGE IMPORT'!B:B,'SLAB-ROWS'!H2218,'SAGE IMPORT'!C:C,'SLAB-ROWS'!A2218)</f>
        <v>0</v>
      </c>
      <c r="L2218" s="199" t="s">
        <v>354</v>
      </c>
      <c r="M2218" s="205">
        <f>SUMIFS('SAGE IMPORT'!E:E,'SAGE IMPORT'!A:A,'SLAB-ROWS'!G2218,'SAGE IMPORT'!B:B,'SLAB-ROWS'!H2218,'SAGE IMPORT'!C:C,'SLAB-ROWS'!A2218)</f>
        <v>0</v>
      </c>
      <c r="N2218" s="199" t="s">
        <v>354</v>
      </c>
    </row>
    <row r="2219" spans="1:14" x14ac:dyDescent="0.2">
      <c r="A2219" s="183"/>
      <c r="B2219" s="184"/>
      <c r="C2219" s="184"/>
      <c r="D2219" s="185" t="str">
        <f t="shared" si="200"/>
        <v>****</v>
      </c>
      <c r="E2219" s="185">
        <f t="shared" si="201"/>
        <v>0</v>
      </c>
      <c r="F2219" s="185"/>
      <c r="G2219" s="185">
        <f t="shared" si="202"/>
        <v>0</v>
      </c>
      <c r="H2219" s="186">
        <f t="shared" si="203"/>
        <v>0</v>
      </c>
      <c r="I2219" s="197">
        <f>SUMIFS('SAGE IMPORT'!Y:Y,'SAGE IMPORT'!A:A,'SLAB-ROWS'!G2219,'SAGE IMPORT'!B:B,'SLAB-ROWS'!H2219,'SAGE IMPORT'!C:C,'SLAB-ROWS'!A2219)</f>
        <v>0</v>
      </c>
      <c r="J2219" s="198">
        <f>SUMIFS('SAGE IMPORT'!K:K,'SAGE IMPORT'!A:A,'SLAB-ROWS'!G2219,'SAGE IMPORT'!B:B,'SLAB-ROWS'!H2219,'SAGE IMPORT'!C:C,'SLAB-ROWS'!A2219)</f>
        <v>0</v>
      </c>
      <c r="K2219" s="199">
        <f>SUMIFS('SAGE IMPORT'!Q:Q,'SAGE IMPORT'!A:A,'SLAB-ROWS'!G2219,'SAGE IMPORT'!B:B,'SLAB-ROWS'!H2219,'SAGE IMPORT'!C:C,'SLAB-ROWS'!A2219)</f>
        <v>0</v>
      </c>
      <c r="L2219" s="199"/>
      <c r="M2219" s="205">
        <f>SUMIFS('SAGE IMPORT'!E:E,'SAGE IMPORT'!A:A,'SLAB-ROWS'!G2219,'SAGE IMPORT'!B:B,'SLAB-ROWS'!H2219,'SAGE IMPORT'!C:C,'SLAB-ROWS'!A2219)</f>
        <v>0</v>
      </c>
      <c r="N2219" s="199"/>
    </row>
    <row r="2220" spans="1:14" x14ac:dyDescent="0.2">
      <c r="A2220" s="183" t="s">
        <v>24</v>
      </c>
      <c r="B2220" s="184" t="s">
        <v>68</v>
      </c>
      <c r="C2220" s="184"/>
      <c r="D2220" s="185" t="str">
        <f t="shared" si="200"/>
        <v>****</v>
      </c>
      <c r="E2220" s="185">
        <f t="shared" si="201"/>
        <v>0</v>
      </c>
      <c r="F2220" s="185"/>
      <c r="G2220" s="185">
        <f t="shared" si="202"/>
        <v>0</v>
      </c>
      <c r="H2220" s="186">
        <f t="shared" si="203"/>
        <v>0</v>
      </c>
      <c r="I2220" s="197">
        <f>SUMIFS('SAGE IMPORT'!Y:Y,'SAGE IMPORT'!A:A,'SLAB-ROWS'!G2220,'SAGE IMPORT'!B:B,'SLAB-ROWS'!H2220,'SAGE IMPORT'!C:C,'SLAB-ROWS'!A2220)</f>
        <v>0</v>
      </c>
      <c r="J2220" s="198">
        <f>SUMIFS('SAGE IMPORT'!K:K,'SAGE IMPORT'!A:A,'SLAB-ROWS'!G2220,'SAGE IMPORT'!B:B,'SLAB-ROWS'!H2220,'SAGE IMPORT'!C:C,'SLAB-ROWS'!A2220)</f>
        <v>0</v>
      </c>
      <c r="K2220" s="199">
        <f>SUMIFS('SAGE IMPORT'!Q:Q,'SAGE IMPORT'!A:A,'SLAB-ROWS'!G2220,'SAGE IMPORT'!B:B,'SLAB-ROWS'!H2220,'SAGE IMPORT'!C:C,'SLAB-ROWS'!A2220)</f>
        <v>0</v>
      </c>
      <c r="L2220" s="199" t="s">
        <v>392</v>
      </c>
      <c r="M2220" s="205">
        <f>SUMIFS('SAGE IMPORT'!E:E,'SAGE IMPORT'!A:A,'SLAB-ROWS'!G2220,'SAGE IMPORT'!B:B,'SLAB-ROWS'!H2220,'SAGE IMPORT'!C:C,'SLAB-ROWS'!A2220)</f>
        <v>0</v>
      </c>
      <c r="N2220" s="199" t="s">
        <v>392</v>
      </c>
    </row>
    <row r="2221" spans="1:14" x14ac:dyDescent="0.2">
      <c r="A2221" s="183" t="s">
        <v>93</v>
      </c>
      <c r="B2221" s="184" t="s">
        <v>86</v>
      </c>
      <c r="C2221" s="184"/>
      <c r="D2221" s="185" t="str">
        <f t="shared" si="200"/>
        <v>****</v>
      </c>
      <c r="E2221" s="185">
        <f t="shared" si="201"/>
        <v>0</v>
      </c>
      <c r="F2221" s="185"/>
      <c r="G2221" s="185">
        <f t="shared" si="202"/>
        <v>0</v>
      </c>
      <c r="H2221" s="186">
        <f t="shared" si="203"/>
        <v>0</v>
      </c>
      <c r="I2221" s="197">
        <f>SUMIFS('SAGE IMPORT'!Y:Y,'SAGE IMPORT'!A:A,'SLAB-ROWS'!G2221,'SAGE IMPORT'!B:B,'SLAB-ROWS'!H2221,'SAGE IMPORT'!C:C,'SLAB-ROWS'!A2221)</f>
        <v>0</v>
      </c>
      <c r="J2221" s="198">
        <f>SUMIFS('SAGE IMPORT'!K:K,'SAGE IMPORT'!A:A,'SLAB-ROWS'!G2221,'SAGE IMPORT'!B:B,'SLAB-ROWS'!H2221,'SAGE IMPORT'!C:C,'SLAB-ROWS'!A2221)</f>
        <v>0</v>
      </c>
      <c r="K2221" s="199">
        <f>SUMIFS('SAGE IMPORT'!Q:Q,'SAGE IMPORT'!A:A,'SLAB-ROWS'!G2221,'SAGE IMPORT'!B:B,'SLAB-ROWS'!H2221,'SAGE IMPORT'!C:C,'SLAB-ROWS'!A2221)</f>
        <v>0</v>
      </c>
      <c r="L2221" s="199" t="s">
        <v>392</v>
      </c>
      <c r="M2221" s="205">
        <f>SUMIFS('SAGE IMPORT'!E:E,'SAGE IMPORT'!A:A,'SLAB-ROWS'!G2221,'SAGE IMPORT'!B:B,'SLAB-ROWS'!H2221,'SAGE IMPORT'!C:C,'SLAB-ROWS'!A2221)</f>
        <v>0</v>
      </c>
      <c r="N2221" s="199" t="s">
        <v>392</v>
      </c>
    </row>
    <row r="2222" spans="1:14" x14ac:dyDescent="0.2">
      <c r="A2222" s="183" t="s">
        <v>94</v>
      </c>
      <c r="B2222" s="184" t="s">
        <v>87</v>
      </c>
      <c r="C2222" s="184"/>
      <c r="D2222" s="185" t="str">
        <f t="shared" si="200"/>
        <v>****</v>
      </c>
      <c r="E2222" s="185">
        <f t="shared" si="201"/>
        <v>0</v>
      </c>
      <c r="F2222" s="185"/>
      <c r="G2222" s="185">
        <f t="shared" si="202"/>
        <v>0</v>
      </c>
      <c r="H2222" s="186">
        <f t="shared" si="203"/>
        <v>0</v>
      </c>
      <c r="I2222" s="197">
        <f>SUMIFS('SAGE IMPORT'!Y:Y,'SAGE IMPORT'!A:A,'SLAB-ROWS'!G2222,'SAGE IMPORT'!B:B,'SLAB-ROWS'!H2222,'SAGE IMPORT'!C:C,'SLAB-ROWS'!A2222)</f>
        <v>0</v>
      </c>
      <c r="J2222" s="198">
        <f>SUMIFS('SAGE IMPORT'!K:K,'SAGE IMPORT'!A:A,'SLAB-ROWS'!G2222,'SAGE IMPORT'!B:B,'SLAB-ROWS'!H2222,'SAGE IMPORT'!C:C,'SLAB-ROWS'!A2222)</f>
        <v>0</v>
      </c>
      <c r="K2222" s="199">
        <f>SUMIFS('SAGE IMPORT'!Q:Q,'SAGE IMPORT'!A:A,'SLAB-ROWS'!G2222,'SAGE IMPORT'!B:B,'SLAB-ROWS'!H2222,'SAGE IMPORT'!C:C,'SLAB-ROWS'!A2222)</f>
        <v>0</v>
      </c>
      <c r="L2222" s="199" t="s">
        <v>392</v>
      </c>
      <c r="M2222" s="205">
        <f>SUMIFS('SAGE IMPORT'!E:E,'SAGE IMPORT'!A:A,'SLAB-ROWS'!G2222,'SAGE IMPORT'!B:B,'SLAB-ROWS'!H2222,'SAGE IMPORT'!C:C,'SLAB-ROWS'!A2222)</f>
        <v>0</v>
      </c>
      <c r="N2222" s="199" t="s">
        <v>392</v>
      </c>
    </row>
    <row r="2223" spans="1:14" x14ac:dyDescent="0.2">
      <c r="A2223" s="183" t="s">
        <v>95</v>
      </c>
      <c r="B2223" s="184" t="s">
        <v>88</v>
      </c>
      <c r="C2223" s="184"/>
      <c r="D2223" s="185" t="str">
        <f t="shared" si="200"/>
        <v>****</v>
      </c>
      <c r="E2223" s="185">
        <f t="shared" si="201"/>
        <v>0</v>
      </c>
      <c r="F2223" s="185"/>
      <c r="G2223" s="185">
        <f t="shared" si="202"/>
        <v>0</v>
      </c>
      <c r="H2223" s="186">
        <f t="shared" si="203"/>
        <v>0</v>
      </c>
      <c r="I2223" s="197">
        <f>SUMIFS('SAGE IMPORT'!Y:Y,'SAGE IMPORT'!A:A,'SLAB-ROWS'!G2223,'SAGE IMPORT'!B:B,'SLAB-ROWS'!H2223,'SAGE IMPORT'!C:C,'SLAB-ROWS'!A2223)</f>
        <v>0</v>
      </c>
      <c r="J2223" s="198">
        <f>SUMIFS('SAGE IMPORT'!K:K,'SAGE IMPORT'!A:A,'SLAB-ROWS'!G2223,'SAGE IMPORT'!B:B,'SLAB-ROWS'!H2223,'SAGE IMPORT'!C:C,'SLAB-ROWS'!A2223)</f>
        <v>0</v>
      </c>
      <c r="K2223" s="199">
        <f>SUMIFS('SAGE IMPORT'!Q:Q,'SAGE IMPORT'!A:A,'SLAB-ROWS'!G2223,'SAGE IMPORT'!B:B,'SLAB-ROWS'!H2223,'SAGE IMPORT'!C:C,'SLAB-ROWS'!A2223)</f>
        <v>0</v>
      </c>
      <c r="L2223" s="199" t="s">
        <v>393</v>
      </c>
      <c r="M2223" s="205">
        <f>SUMIFS('SAGE IMPORT'!E:E,'SAGE IMPORT'!A:A,'SLAB-ROWS'!G2223,'SAGE IMPORT'!B:B,'SLAB-ROWS'!H2223,'SAGE IMPORT'!C:C,'SLAB-ROWS'!A2223)</f>
        <v>0</v>
      </c>
      <c r="N2223" s="199" t="s">
        <v>393</v>
      </c>
    </row>
    <row r="2224" spans="1:14" x14ac:dyDescent="0.2">
      <c r="A2224" s="183" t="s">
        <v>96</v>
      </c>
      <c r="B2224" s="184" t="s">
        <v>89</v>
      </c>
      <c r="C2224" s="184"/>
      <c r="D2224" s="185" t="str">
        <f t="shared" si="200"/>
        <v>****</v>
      </c>
      <c r="E2224" s="185">
        <f t="shared" si="201"/>
        <v>0</v>
      </c>
      <c r="F2224" s="185"/>
      <c r="G2224" s="185">
        <f t="shared" si="202"/>
        <v>0</v>
      </c>
      <c r="H2224" s="186">
        <f t="shared" si="203"/>
        <v>0</v>
      </c>
      <c r="I2224" s="197">
        <f>SUMIFS('SAGE IMPORT'!Y:Y,'SAGE IMPORT'!A:A,'SLAB-ROWS'!G2224,'SAGE IMPORT'!B:B,'SLAB-ROWS'!H2224,'SAGE IMPORT'!C:C,'SLAB-ROWS'!A2224)</f>
        <v>0</v>
      </c>
      <c r="J2224" s="198">
        <f>SUMIFS('SAGE IMPORT'!K:K,'SAGE IMPORT'!A:A,'SLAB-ROWS'!G2224,'SAGE IMPORT'!B:B,'SLAB-ROWS'!H2224,'SAGE IMPORT'!C:C,'SLAB-ROWS'!A2224)</f>
        <v>0</v>
      </c>
      <c r="K2224" s="199">
        <f>SUMIFS('SAGE IMPORT'!Q:Q,'SAGE IMPORT'!A:A,'SLAB-ROWS'!G2224,'SAGE IMPORT'!B:B,'SLAB-ROWS'!H2224,'SAGE IMPORT'!C:C,'SLAB-ROWS'!A2224)</f>
        <v>0</v>
      </c>
      <c r="L2224" s="199" t="s">
        <v>396</v>
      </c>
      <c r="M2224" s="205">
        <f>SUMIFS('SAGE IMPORT'!E:E,'SAGE IMPORT'!A:A,'SLAB-ROWS'!G2224,'SAGE IMPORT'!B:B,'SLAB-ROWS'!H2224,'SAGE IMPORT'!C:C,'SLAB-ROWS'!A2224)</f>
        <v>0</v>
      </c>
      <c r="N2224" s="199" t="s">
        <v>396</v>
      </c>
    </row>
    <row r="2225" spans="1:14" x14ac:dyDescent="0.2">
      <c r="A2225" s="183" t="s">
        <v>97</v>
      </c>
      <c r="B2225" s="184" t="s">
        <v>90</v>
      </c>
      <c r="C2225" s="184"/>
      <c r="D2225" s="185" t="str">
        <f t="shared" si="200"/>
        <v>****</v>
      </c>
      <c r="E2225" s="185">
        <f t="shared" si="201"/>
        <v>0</v>
      </c>
      <c r="F2225" s="185"/>
      <c r="G2225" s="185">
        <f t="shared" si="202"/>
        <v>0</v>
      </c>
      <c r="H2225" s="186">
        <f t="shared" si="203"/>
        <v>0</v>
      </c>
      <c r="I2225" s="197">
        <f>SUMIFS('SAGE IMPORT'!Y:Y,'SAGE IMPORT'!A:A,'SLAB-ROWS'!G2225,'SAGE IMPORT'!B:B,'SLAB-ROWS'!H2225,'SAGE IMPORT'!C:C,'SLAB-ROWS'!A2225)</f>
        <v>0</v>
      </c>
      <c r="J2225" s="198">
        <f>SUMIFS('SAGE IMPORT'!K:K,'SAGE IMPORT'!A:A,'SLAB-ROWS'!G2225,'SAGE IMPORT'!B:B,'SLAB-ROWS'!H2225,'SAGE IMPORT'!C:C,'SLAB-ROWS'!A2225)</f>
        <v>0</v>
      </c>
      <c r="K2225" s="199">
        <f>SUMIFS('SAGE IMPORT'!Q:Q,'SAGE IMPORT'!A:A,'SLAB-ROWS'!G2225,'SAGE IMPORT'!B:B,'SLAB-ROWS'!H2225,'SAGE IMPORT'!C:C,'SLAB-ROWS'!A2225)</f>
        <v>0</v>
      </c>
      <c r="L2225" s="199" t="s">
        <v>396</v>
      </c>
      <c r="M2225" s="205">
        <f>SUMIFS('SAGE IMPORT'!E:E,'SAGE IMPORT'!A:A,'SLAB-ROWS'!G2225,'SAGE IMPORT'!B:B,'SLAB-ROWS'!H2225,'SAGE IMPORT'!C:C,'SLAB-ROWS'!A2225)</f>
        <v>0</v>
      </c>
      <c r="N2225" s="199" t="s">
        <v>396</v>
      </c>
    </row>
    <row r="2226" spans="1:14" x14ac:dyDescent="0.2">
      <c r="A2226" s="183" t="s">
        <v>98</v>
      </c>
      <c r="B2226" s="184" t="s">
        <v>91</v>
      </c>
      <c r="C2226" s="184"/>
      <c r="D2226" s="185" t="str">
        <f t="shared" si="200"/>
        <v>****</v>
      </c>
      <c r="E2226" s="185">
        <f t="shared" si="201"/>
        <v>0</v>
      </c>
      <c r="F2226" s="185"/>
      <c r="G2226" s="185">
        <f t="shared" si="202"/>
        <v>0</v>
      </c>
      <c r="H2226" s="186">
        <f t="shared" si="203"/>
        <v>0</v>
      </c>
      <c r="I2226" s="197">
        <f>SUMIFS('SAGE IMPORT'!Y:Y,'SAGE IMPORT'!A:A,'SLAB-ROWS'!G2226,'SAGE IMPORT'!B:B,'SLAB-ROWS'!H2226,'SAGE IMPORT'!C:C,'SLAB-ROWS'!A2226)</f>
        <v>0</v>
      </c>
      <c r="J2226" s="198">
        <f>SUMIFS('SAGE IMPORT'!K:K,'SAGE IMPORT'!A:A,'SLAB-ROWS'!G2226,'SAGE IMPORT'!B:B,'SLAB-ROWS'!H2226,'SAGE IMPORT'!C:C,'SLAB-ROWS'!A2226)</f>
        <v>0</v>
      </c>
      <c r="K2226" s="199">
        <f>SUMIFS('SAGE IMPORT'!Q:Q,'SAGE IMPORT'!A:A,'SLAB-ROWS'!G2226,'SAGE IMPORT'!B:B,'SLAB-ROWS'!H2226,'SAGE IMPORT'!C:C,'SLAB-ROWS'!A2226)</f>
        <v>0</v>
      </c>
      <c r="L2226" s="199" t="s">
        <v>393</v>
      </c>
      <c r="M2226" s="205">
        <f>SUMIFS('SAGE IMPORT'!E:E,'SAGE IMPORT'!A:A,'SLAB-ROWS'!G2226,'SAGE IMPORT'!B:B,'SLAB-ROWS'!H2226,'SAGE IMPORT'!C:C,'SLAB-ROWS'!A2226)</f>
        <v>0</v>
      </c>
      <c r="N2226" s="199" t="s">
        <v>393</v>
      </c>
    </row>
    <row r="2227" spans="1:14" x14ac:dyDescent="0.2">
      <c r="A2227" s="183" t="s">
        <v>99</v>
      </c>
      <c r="B2227" s="184" t="s">
        <v>92</v>
      </c>
      <c r="C2227" s="184"/>
      <c r="D2227" s="185" t="str">
        <f t="shared" si="200"/>
        <v>****</v>
      </c>
      <c r="E2227" s="185">
        <f t="shared" si="201"/>
        <v>0</v>
      </c>
      <c r="F2227" s="185"/>
      <c r="G2227" s="185">
        <f t="shared" si="202"/>
        <v>0</v>
      </c>
      <c r="H2227" s="186">
        <f t="shared" si="203"/>
        <v>0</v>
      </c>
      <c r="I2227" s="197">
        <f>SUMIFS('SAGE IMPORT'!Y:Y,'SAGE IMPORT'!A:A,'SLAB-ROWS'!G2227,'SAGE IMPORT'!B:B,'SLAB-ROWS'!H2227,'SAGE IMPORT'!C:C,'SLAB-ROWS'!A2227)</f>
        <v>0</v>
      </c>
      <c r="J2227" s="198">
        <f>SUMIFS('SAGE IMPORT'!K:K,'SAGE IMPORT'!A:A,'SLAB-ROWS'!G2227,'SAGE IMPORT'!B:B,'SLAB-ROWS'!H2227,'SAGE IMPORT'!C:C,'SLAB-ROWS'!A2227)</f>
        <v>0</v>
      </c>
      <c r="K2227" s="199">
        <f>SUMIFS('SAGE IMPORT'!Q:Q,'SAGE IMPORT'!A:A,'SLAB-ROWS'!G2227,'SAGE IMPORT'!B:B,'SLAB-ROWS'!H2227,'SAGE IMPORT'!C:C,'SLAB-ROWS'!A2227)</f>
        <v>0</v>
      </c>
      <c r="L2227" s="199" t="s">
        <v>393</v>
      </c>
      <c r="M2227" s="205">
        <f>SUMIFS('SAGE IMPORT'!E:E,'SAGE IMPORT'!A:A,'SLAB-ROWS'!G2227,'SAGE IMPORT'!B:B,'SLAB-ROWS'!H2227,'SAGE IMPORT'!C:C,'SLAB-ROWS'!A2227)</f>
        <v>0</v>
      </c>
      <c r="N2227" s="199" t="s">
        <v>393</v>
      </c>
    </row>
    <row r="2228" spans="1:14" x14ac:dyDescent="0.2">
      <c r="A2228" s="183" t="s">
        <v>25</v>
      </c>
      <c r="B2228" s="184" t="s">
        <v>59</v>
      </c>
      <c r="C2228" s="184"/>
      <c r="D2228" s="185" t="str">
        <f t="shared" si="200"/>
        <v>****</v>
      </c>
      <c r="E2228" s="185">
        <f t="shared" si="201"/>
        <v>0</v>
      </c>
      <c r="F2228" s="185"/>
      <c r="G2228" s="185">
        <f t="shared" si="202"/>
        <v>0</v>
      </c>
      <c r="H2228" s="186">
        <f t="shared" si="203"/>
        <v>0</v>
      </c>
      <c r="I2228" s="197">
        <f>SUMIFS('SAGE IMPORT'!Y:Y,'SAGE IMPORT'!A:A,'SLAB-ROWS'!G2228,'SAGE IMPORT'!B:B,'SLAB-ROWS'!H2228,'SAGE IMPORT'!C:C,'SLAB-ROWS'!A2228)</f>
        <v>0</v>
      </c>
      <c r="J2228" s="198">
        <f>SUMIFS('SAGE IMPORT'!K:K,'SAGE IMPORT'!A:A,'SLAB-ROWS'!G2228,'SAGE IMPORT'!B:B,'SLAB-ROWS'!H2228,'SAGE IMPORT'!C:C,'SLAB-ROWS'!A2228)</f>
        <v>0</v>
      </c>
      <c r="K2228" s="199">
        <f>SUMIFS('SAGE IMPORT'!Q:Q,'SAGE IMPORT'!A:A,'SLAB-ROWS'!G2228,'SAGE IMPORT'!B:B,'SLAB-ROWS'!H2228,'SAGE IMPORT'!C:C,'SLAB-ROWS'!A2228)</f>
        <v>0</v>
      </c>
      <c r="L2228" s="199" t="s">
        <v>397</v>
      </c>
      <c r="M2228" s="205">
        <f>SUMIFS('SAGE IMPORT'!E:E,'SAGE IMPORT'!A:A,'SLAB-ROWS'!G2228,'SAGE IMPORT'!B:B,'SLAB-ROWS'!H2228,'SAGE IMPORT'!C:C,'SLAB-ROWS'!A2228)</f>
        <v>0</v>
      </c>
      <c r="N2228" s="199" t="s">
        <v>397</v>
      </c>
    </row>
    <row r="2229" spans="1:14" x14ac:dyDescent="0.2">
      <c r="A2229" s="183" t="s">
        <v>26</v>
      </c>
      <c r="B2229" s="184" t="s">
        <v>60</v>
      </c>
      <c r="C2229" s="184"/>
      <c r="D2229" s="185" t="str">
        <f t="shared" si="200"/>
        <v>****</v>
      </c>
      <c r="E2229" s="185">
        <f t="shared" si="201"/>
        <v>0</v>
      </c>
      <c r="F2229" s="185"/>
      <c r="G2229" s="185">
        <f t="shared" si="202"/>
        <v>0</v>
      </c>
      <c r="H2229" s="186">
        <f t="shared" si="203"/>
        <v>0</v>
      </c>
      <c r="I2229" s="197">
        <f>SUMIFS('SAGE IMPORT'!Y:Y,'SAGE IMPORT'!A:A,'SLAB-ROWS'!G2229,'SAGE IMPORT'!B:B,'SLAB-ROWS'!H2229,'SAGE IMPORT'!C:C,'SLAB-ROWS'!A2229)</f>
        <v>0</v>
      </c>
      <c r="J2229" s="198">
        <f>SUMIFS('SAGE IMPORT'!K:K,'SAGE IMPORT'!A:A,'SLAB-ROWS'!G2229,'SAGE IMPORT'!B:B,'SLAB-ROWS'!H2229,'SAGE IMPORT'!C:C,'SLAB-ROWS'!A2229)</f>
        <v>0</v>
      </c>
      <c r="K2229" s="199">
        <f>SUMIFS('SAGE IMPORT'!Q:Q,'SAGE IMPORT'!A:A,'SLAB-ROWS'!G2229,'SAGE IMPORT'!B:B,'SLAB-ROWS'!H2229,'SAGE IMPORT'!C:C,'SLAB-ROWS'!A2229)</f>
        <v>0</v>
      </c>
      <c r="L2229" s="199" t="s">
        <v>354</v>
      </c>
      <c r="M2229" s="205">
        <f>SUMIFS('SAGE IMPORT'!E:E,'SAGE IMPORT'!A:A,'SLAB-ROWS'!G2229,'SAGE IMPORT'!B:B,'SLAB-ROWS'!H2229,'SAGE IMPORT'!C:C,'SLAB-ROWS'!A2229)</f>
        <v>0</v>
      </c>
      <c r="N2229" s="199" t="s">
        <v>354</v>
      </c>
    </row>
    <row r="2230" spans="1:14" x14ac:dyDescent="0.2">
      <c r="A2230" s="183"/>
      <c r="B2230" s="184"/>
      <c r="C2230" s="184"/>
      <c r="D2230" s="185" t="str">
        <f t="shared" si="200"/>
        <v>****</v>
      </c>
      <c r="E2230" s="185">
        <f t="shared" si="201"/>
        <v>0</v>
      </c>
      <c r="F2230" s="185"/>
      <c r="G2230" s="185">
        <f t="shared" si="202"/>
        <v>0</v>
      </c>
      <c r="H2230" s="186">
        <f t="shared" si="203"/>
        <v>0</v>
      </c>
      <c r="I2230" s="197">
        <f>SUMIFS('SAGE IMPORT'!Y:Y,'SAGE IMPORT'!A:A,'SLAB-ROWS'!G2230,'SAGE IMPORT'!B:B,'SLAB-ROWS'!H2230,'SAGE IMPORT'!C:C,'SLAB-ROWS'!A2230)</f>
        <v>0</v>
      </c>
      <c r="J2230" s="198">
        <f>SUMIFS('SAGE IMPORT'!K:K,'SAGE IMPORT'!A:A,'SLAB-ROWS'!G2230,'SAGE IMPORT'!B:B,'SLAB-ROWS'!H2230,'SAGE IMPORT'!C:C,'SLAB-ROWS'!A2230)</f>
        <v>0</v>
      </c>
      <c r="K2230" s="199">
        <f>SUMIFS('SAGE IMPORT'!Q:Q,'SAGE IMPORT'!A:A,'SLAB-ROWS'!G2230,'SAGE IMPORT'!B:B,'SLAB-ROWS'!H2230,'SAGE IMPORT'!C:C,'SLAB-ROWS'!A2230)</f>
        <v>0</v>
      </c>
      <c r="L2230" s="199"/>
      <c r="M2230" s="205">
        <f>SUMIFS('SAGE IMPORT'!E:E,'SAGE IMPORT'!A:A,'SLAB-ROWS'!G2230,'SAGE IMPORT'!B:B,'SLAB-ROWS'!H2230,'SAGE IMPORT'!C:C,'SLAB-ROWS'!A2230)</f>
        <v>0</v>
      </c>
      <c r="N2230" s="199"/>
    </row>
    <row r="2231" spans="1:14" x14ac:dyDescent="0.2">
      <c r="A2231" s="183" t="s">
        <v>27</v>
      </c>
      <c r="B2231" s="184" t="s">
        <v>28</v>
      </c>
      <c r="C2231" s="184"/>
      <c r="D2231" s="185" t="str">
        <f t="shared" si="200"/>
        <v>****</v>
      </c>
      <c r="E2231" s="185">
        <f t="shared" si="201"/>
        <v>0</v>
      </c>
      <c r="F2231" s="185"/>
      <c r="G2231" s="185">
        <f t="shared" si="202"/>
        <v>0</v>
      </c>
      <c r="H2231" s="186">
        <f t="shared" si="203"/>
        <v>0</v>
      </c>
      <c r="I2231" s="197">
        <f>SUMIFS('SAGE IMPORT'!Y:Y,'SAGE IMPORT'!A:A,'SLAB-ROWS'!G2231,'SAGE IMPORT'!B:B,'SLAB-ROWS'!H2231,'SAGE IMPORT'!C:C,'SLAB-ROWS'!A2231)</f>
        <v>0</v>
      </c>
      <c r="J2231" s="198">
        <f>SUMIFS('SAGE IMPORT'!K:K,'SAGE IMPORT'!A:A,'SLAB-ROWS'!G2231,'SAGE IMPORT'!B:B,'SLAB-ROWS'!H2231,'SAGE IMPORT'!C:C,'SLAB-ROWS'!A2231)</f>
        <v>0</v>
      </c>
      <c r="K2231" s="199">
        <f>SUMIFS('SAGE IMPORT'!Q:Q,'SAGE IMPORT'!A:A,'SLAB-ROWS'!G2231,'SAGE IMPORT'!B:B,'SLAB-ROWS'!H2231,'SAGE IMPORT'!C:C,'SLAB-ROWS'!A2231)</f>
        <v>0</v>
      </c>
      <c r="L2231" s="199" t="s">
        <v>391</v>
      </c>
      <c r="M2231" s="205">
        <f>SUMIFS('SAGE IMPORT'!E:E,'SAGE IMPORT'!A:A,'SLAB-ROWS'!G2231,'SAGE IMPORT'!B:B,'SLAB-ROWS'!H2231,'SAGE IMPORT'!C:C,'SLAB-ROWS'!A2231)</f>
        <v>0</v>
      </c>
      <c r="N2231" s="199" t="s">
        <v>391</v>
      </c>
    </row>
    <row r="2232" spans="1:14" x14ac:dyDescent="0.2">
      <c r="A2232" s="183" t="s">
        <v>111</v>
      </c>
      <c r="B2232" s="184" t="s">
        <v>112</v>
      </c>
      <c r="C2232" s="184"/>
      <c r="D2232" s="185" t="str">
        <f t="shared" si="200"/>
        <v>****</v>
      </c>
      <c r="E2232" s="185">
        <f t="shared" si="201"/>
        <v>0</v>
      </c>
      <c r="F2232" s="185"/>
      <c r="G2232" s="185">
        <f t="shared" si="202"/>
        <v>0</v>
      </c>
      <c r="H2232" s="186">
        <f t="shared" si="203"/>
        <v>0</v>
      </c>
      <c r="I2232" s="197">
        <f>SUMIFS('SAGE IMPORT'!Y:Y,'SAGE IMPORT'!A:A,'SLAB-ROWS'!G2232,'SAGE IMPORT'!B:B,'SLAB-ROWS'!H2232,'SAGE IMPORT'!C:C,'SLAB-ROWS'!A2232)</f>
        <v>0</v>
      </c>
      <c r="J2232" s="198">
        <f>SUMIFS('SAGE IMPORT'!K:K,'SAGE IMPORT'!A:A,'SLAB-ROWS'!G2232,'SAGE IMPORT'!B:B,'SLAB-ROWS'!H2232,'SAGE IMPORT'!C:C,'SLAB-ROWS'!A2232)</f>
        <v>0</v>
      </c>
      <c r="K2232" s="199">
        <f>SUMIFS('SAGE IMPORT'!Q:Q,'SAGE IMPORT'!A:A,'SLAB-ROWS'!G2232,'SAGE IMPORT'!B:B,'SLAB-ROWS'!H2232,'SAGE IMPORT'!C:C,'SLAB-ROWS'!A2232)</f>
        <v>0</v>
      </c>
      <c r="L2232" s="199" t="s">
        <v>393</v>
      </c>
      <c r="M2232" s="205">
        <f>SUMIFS('SAGE IMPORT'!E:E,'SAGE IMPORT'!A:A,'SLAB-ROWS'!G2232,'SAGE IMPORT'!B:B,'SLAB-ROWS'!H2232,'SAGE IMPORT'!C:C,'SLAB-ROWS'!A2232)</f>
        <v>0</v>
      </c>
      <c r="N2232" s="199" t="s">
        <v>393</v>
      </c>
    </row>
    <row r="2233" spans="1:14" x14ac:dyDescent="0.2">
      <c r="A2233" s="183" t="s">
        <v>29</v>
      </c>
      <c r="B2233" s="184" t="s">
        <v>30</v>
      </c>
      <c r="C2233" s="184"/>
      <c r="D2233" s="185" t="str">
        <f t="shared" si="200"/>
        <v>****</v>
      </c>
      <c r="E2233" s="185">
        <f t="shared" si="201"/>
        <v>0</v>
      </c>
      <c r="F2233" s="185"/>
      <c r="G2233" s="185">
        <f t="shared" si="202"/>
        <v>0</v>
      </c>
      <c r="H2233" s="186">
        <f t="shared" si="203"/>
        <v>0</v>
      </c>
      <c r="I2233" s="197">
        <f>SUMIFS('SAGE IMPORT'!Y:Y,'SAGE IMPORT'!A:A,'SLAB-ROWS'!G2233,'SAGE IMPORT'!B:B,'SLAB-ROWS'!H2233,'SAGE IMPORT'!C:C,'SLAB-ROWS'!A2233)</f>
        <v>0</v>
      </c>
      <c r="J2233" s="198">
        <f>SUMIFS('SAGE IMPORT'!K:K,'SAGE IMPORT'!A:A,'SLAB-ROWS'!G2233,'SAGE IMPORT'!B:B,'SLAB-ROWS'!H2233,'SAGE IMPORT'!C:C,'SLAB-ROWS'!A2233)</f>
        <v>0</v>
      </c>
      <c r="K2233" s="199">
        <f>SUMIFS('SAGE IMPORT'!Q:Q,'SAGE IMPORT'!A:A,'SLAB-ROWS'!G2233,'SAGE IMPORT'!B:B,'SLAB-ROWS'!H2233,'SAGE IMPORT'!C:C,'SLAB-ROWS'!A2233)</f>
        <v>0</v>
      </c>
      <c r="L2233" s="199" t="s">
        <v>391</v>
      </c>
      <c r="M2233" s="205">
        <f>SUMIFS('SAGE IMPORT'!E:E,'SAGE IMPORT'!A:A,'SLAB-ROWS'!G2233,'SAGE IMPORT'!B:B,'SLAB-ROWS'!H2233,'SAGE IMPORT'!C:C,'SLAB-ROWS'!A2233)</f>
        <v>0</v>
      </c>
      <c r="N2233" s="199" t="s">
        <v>391</v>
      </c>
    </row>
    <row r="2234" spans="1:14" x14ac:dyDescent="0.2">
      <c r="A2234" s="183" t="s">
        <v>31</v>
      </c>
      <c r="B2234" s="184" t="s">
        <v>61</v>
      </c>
      <c r="C2234" s="184"/>
      <c r="D2234" s="185" t="str">
        <f t="shared" si="200"/>
        <v>****</v>
      </c>
      <c r="E2234" s="185">
        <f t="shared" si="201"/>
        <v>0</v>
      </c>
      <c r="F2234" s="185"/>
      <c r="G2234" s="185">
        <f t="shared" si="202"/>
        <v>0</v>
      </c>
      <c r="H2234" s="186">
        <f t="shared" si="203"/>
        <v>0</v>
      </c>
      <c r="I2234" s="197">
        <f>SUMIFS('SAGE IMPORT'!Y:Y,'SAGE IMPORT'!A:A,'SLAB-ROWS'!G2234,'SAGE IMPORT'!B:B,'SLAB-ROWS'!H2234,'SAGE IMPORT'!C:C,'SLAB-ROWS'!A2234)</f>
        <v>0</v>
      </c>
      <c r="J2234" s="198">
        <f>SUMIFS('SAGE IMPORT'!K:K,'SAGE IMPORT'!A:A,'SLAB-ROWS'!G2234,'SAGE IMPORT'!B:B,'SLAB-ROWS'!H2234,'SAGE IMPORT'!C:C,'SLAB-ROWS'!A2234)</f>
        <v>0</v>
      </c>
      <c r="K2234" s="199">
        <f>SUMIFS('SAGE IMPORT'!Q:Q,'SAGE IMPORT'!A:A,'SLAB-ROWS'!G2234,'SAGE IMPORT'!B:B,'SLAB-ROWS'!H2234,'SAGE IMPORT'!C:C,'SLAB-ROWS'!A2234)</f>
        <v>0</v>
      </c>
      <c r="L2234" s="199" t="s">
        <v>354</v>
      </c>
      <c r="M2234" s="205">
        <f>SUMIFS('SAGE IMPORT'!E:E,'SAGE IMPORT'!A:A,'SLAB-ROWS'!G2234,'SAGE IMPORT'!B:B,'SLAB-ROWS'!H2234,'SAGE IMPORT'!C:C,'SLAB-ROWS'!A2234)</f>
        <v>0</v>
      </c>
      <c r="N2234" s="199" t="s">
        <v>354</v>
      </c>
    </row>
    <row r="2235" spans="1:14" x14ac:dyDescent="0.2">
      <c r="A2235" s="183" t="s">
        <v>34</v>
      </c>
      <c r="B2235" s="184" t="s">
        <v>35</v>
      </c>
      <c r="C2235" s="184"/>
      <c r="D2235" s="185" t="str">
        <f t="shared" si="200"/>
        <v>****</v>
      </c>
      <c r="E2235" s="185">
        <f t="shared" si="201"/>
        <v>0</v>
      </c>
      <c r="F2235" s="185"/>
      <c r="G2235" s="185">
        <f t="shared" si="202"/>
        <v>0</v>
      </c>
      <c r="H2235" s="186">
        <f t="shared" si="203"/>
        <v>0</v>
      </c>
      <c r="I2235" s="197">
        <f>SUMIFS('SAGE IMPORT'!Y:Y,'SAGE IMPORT'!A:A,'SLAB-ROWS'!G2235,'SAGE IMPORT'!B:B,'SLAB-ROWS'!H2235,'SAGE IMPORT'!C:C,'SLAB-ROWS'!A2235)</f>
        <v>0</v>
      </c>
      <c r="J2235" s="198">
        <f>SUMIFS('SAGE IMPORT'!K:K,'SAGE IMPORT'!A:A,'SLAB-ROWS'!G2235,'SAGE IMPORT'!B:B,'SLAB-ROWS'!H2235,'SAGE IMPORT'!C:C,'SLAB-ROWS'!A2235)</f>
        <v>0</v>
      </c>
      <c r="K2235" s="199">
        <f>SUMIFS('SAGE IMPORT'!Q:Q,'SAGE IMPORT'!A:A,'SLAB-ROWS'!G2235,'SAGE IMPORT'!B:B,'SLAB-ROWS'!H2235,'SAGE IMPORT'!C:C,'SLAB-ROWS'!A2235)</f>
        <v>0</v>
      </c>
      <c r="L2235" s="199" t="s">
        <v>354</v>
      </c>
      <c r="M2235" s="205">
        <f>SUMIFS('SAGE IMPORT'!E:E,'SAGE IMPORT'!A:A,'SLAB-ROWS'!G2235,'SAGE IMPORT'!B:B,'SLAB-ROWS'!H2235,'SAGE IMPORT'!C:C,'SLAB-ROWS'!A2235)</f>
        <v>0</v>
      </c>
      <c r="N2235" s="199" t="s">
        <v>354</v>
      </c>
    </row>
    <row r="2236" spans="1:14" x14ac:dyDescent="0.2">
      <c r="A2236" s="183" t="s">
        <v>36</v>
      </c>
      <c r="B2236" s="184" t="s">
        <v>113</v>
      </c>
      <c r="C2236" s="184"/>
      <c r="D2236" s="185" t="str">
        <f t="shared" si="200"/>
        <v>****</v>
      </c>
      <c r="E2236" s="185">
        <f t="shared" si="201"/>
        <v>0</v>
      </c>
      <c r="F2236" s="185"/>
      <c r="G2236" s="185">
        <f t="shared" si="202"/>
        <v>0</v>
      </c>
      <c r="H2236" s="186">
        <f t="shared" si="203"/>
        <v>0</v>
      </c>
      <c r="I2236" s="197">
        <f>SUMIFS('SAGE IMPORT'!Y:Y,'SAGE IMPORT'!A:A,'SLAB-ROWS'!G2236,'SAGE IMPORT'!B:B,'SLAB-ROWS'!H2236,'SAGE IMPORT'!C:C,'SLAB-ROWS'!A2236)</f>
        <v>0</v>
      </c>
      <c r="J2236" s="198">
        <f>SUMIFS('SAGE IMPORT'!K:K,'SAGE IMPORT'!A:A,'SLAB-ROWS'!G2236,'SAGE IMPORT'!B:B,'SLAB-ROWS'!H2236,'SAGE IMPORT'!C:C,'SLAB-ROWS'!A2236)</f>
        <v>0</v>
      </c>
      <c r="K2236" s="199">
        <f>SUMIFS('SAGE IMPORT'!Q:Q,'SAGE IMPORT'!A:A,'SLAB-ROWS'!G2236,'SAGE IMPORT'!B:B,'SLAB-ROWS'!H2236,'SAGE IMPORT'!C:C,'SLAB-ROWS'!A2236)</f>
        <v>0</v>
      </c>
      <c r="L2236" s="199" t="s">
        <v>393</v>
      </c>
      <c r="M2236" s="205">
        <f>SUMIFS('SAGE IMPORT'!E:E,'SAGE IMPORT'!A:A,'SLAB-ROWS'!G2236,'SAGE IMPORT'!B:B,'SLAB-ROWS'!H2236,'SAGE IMPORT'!C:C,'SLAB-ROWS'!A2236)</f>
        <v>0</v>
      </c>
      <c r="N2236" s="199" t="s">
        <v>393</v>
      </c>
    </row>
    <row r="2237" spans="1:14" x14ac:dyDescent="0.2">
      <c r="A2237" s="183" t="s">
        <v>57</v>
      </c>
      <c r="B2237" s="184" t="s">
        <v>71</v>
      </c>
      <c r="C2237" s="184"/>
      <c r="D2237" s="185" t="str">
        <f t="shared" si="200"/>
        <v>****</v>
      </c>
      <c r="E2237" s="185">
        <f t="shared" si="201"/>
        <v>0</v>
      </c>
      <c r="F2237" s="185"/>
      <c r="G2237" s="185">
        <f t="shared" si="202"/>
        <v>0</v>
      </c>
      <c r="H2237" s="186">
        <f t="shared" si="203"/>
        <v>0</v>
      </c>
      <c r="I2237" s="197">
        <f>SUMIFS('SAGE IMPORT'!Y:Y,'SAGE IMPORT'!A:A,'SLAB-ROWS'!G2237,'SAGE IMPORT'!B:B,'SLAB-ROWS'!H2237,'SAGE IMPORT'!C:C,'SLAB-ROWS'!A2237)</f>
        <v>0</v>
      </c>
      <c r="J2237" s="198">
        <f>SUMIFS('SAGE IMPORT'!K:K,'SAGE IMPORT'!A:A,'SLAB-ROWS'!G2237,'SAGE IMPORT'!B:B,'SLAB-ROWS'!H2237,'SAGE IMPORT'!C:C,'SLAB-ROWS'!A2237)</f>
        <v>0</v>
      </c>
      <c r="K2237" s="199">
        <f>SUMIFS('SAGE IMPORT'!Q:Q,'SAGE IMPORT'!A:A,'SLAB-ROWS'!G2237,'SAGE IMPORT'!B:B,'SLAB-ROWS'!H2237,'SAGE IMPORT'!C:C,'SLAB-ROWS'!A2237)</f>
        <v>0</v>
      </c>
      <c r="L2237" s="199" t="s">
        <v>397</v>
      </c>
      <c r="M2237" s="205">
        <f>SUMIFS('SAGE IMPORT'!E:E,'SAGE IMPORT'!A:A,'SLAB-ROWS'!G2237,'SAGE IMPORT'!B:B,'SLAB-ROWS'!H2237,'SAGE IMPORT'!C:C,'SLAB-ROWS'!A2237)</f>
        <v>0</v>
      </c>
      <c r="N2237" s="199" t="s">
        <v>397</v>
      </c>
    </row>
    <row r="2238" spans="1:14" x14ac:dyDescent="0.2">
      <c r="A2238" s="183" t="s">
        <v>32</v>
      </c>
      <c r="B2238" s="184" t="s">
        <v>62</v>
      </c>
      <c r="C2238" s="184"/>
      <c r="D2238" s="185" t="str">
        <f t="shared" si="200"/>
        <v>****</v>
      </c>
      <c r="E2238" s="185">
        <f t="shared" si="201"/>
        <v>0</v>
      </c>
      <c r="F2238" s="185"/>
      <c r="G2238" s="185">
        <f t="shared" si="202"/>
        <v>0</v>
      </c>
      <c r="H2238" s="186">
        <f t="shared" si="203"/>
        <v>0</v>
      </c>
      <c r="I2238" s="197">
        <f>SUMIFS('SAGE IMPORT'!Y:Y,'SAGE IMPORT'!A:A,'SLAB-ROWS'!G2238,'SAGE IMPORT'!B:B,'SLAB-ROWS'!H2238,'SAGE IMPORT'!C:C,'SLAB-ROWS'!A2238)</f>
        <v>0</v>
      </c>
      <c r="J2238" s="198">
        <f>SUMIFS('SAGE IMPORT'!K:K,'SAGE IMPORT'!A:A,'SLAB-ROWS'!G2238,'SAGE IMPORT'!B:B,'SLAB-ROWS'!H2238,'SAGE IMPORT'!C:C,'SLAB-ROWS'!A2238)</f>
        <v>0</v>
      </c>
      <c r="K2238" s="199">
        <f>SUMIFS('SAGE IMPORT'!Q:Q,'SAGE IMPORT'!A:A,'SLAB-ROWS'!G2238,'SAGE IMPORT'!B:B,'SLAB-ROWS'!H2238,'SAGE IMPORT'!C:C,'SLAB-ROWS'!A2238)</f>
        <v>0</v>
      </c>
      <c r="L2238" s="199" t="s">
        <v>397</v>
      </c>
      <c r="M2238" s="205">
        <f>SUMIFS('SAGE IMPORT'!E:E,'SAGE IMPORT'!A:A,'SLAB-ROWS'!G2238,'SAGE IMPORT'!B:B,'SLAB-ROWS'!H2238,'SAGE IMPORT'!C:C,'SLAB-ROWS'!A2238)</f>
        <v>0</v>
      </c>
      <c r="N2238" s="199" t="s">
        <v>397</v>
      </c>
    </row>
    <row r="2239" spans="1:14" x14ac:dyDescent="0.2">
      <c r="A2239" s="183" t="s">
        <v>33</v>
      </c>
      <c r="B2239" s="184" t="s">
        <v>63</v>
      </c>
      <c r="C2239" s="184"/>
      <c r="D2239" s="185" t="str">
        <f t="shared" si="200"/>
        <v>****</v>
      </c>
      <c r="E2239" s="185">
        <f t="shared" si="201"/>
        <v>0</v>
      </c>
      <c r="F2239" s="185"/>
      <c r="G2239" s="185">
        <f t="shared" si="202"/>
        <v>0</v>
      </c>
      <c r="H2239" s="186">
        <f t="shared" si="203"/>
        <v>0</v>
      </c>
      <c r="I2239" s="197">
        <f>SUMIFS('SAGE IMPORT'!Y:Y,'SAGE IMPORT'!A:A,'SLAB-ROWS'!G2239,'SAGE IMPORT'!B:B,'SLAB-ROWS'!H2239,'SAGE IMPORT'!C:C,'SLAB-ROWS'!A2239)</f>
        <v>0</v>
      </c>
      <c r="J2239" s="198">
        <f>SUMIFS('SAGE IMPORT'!K:K,'SAGE IMPORT'!A:A,'SLAB-ROWS'!G2239,'SAGE IMPORT'!B:B,'SLAB-ROWS'!H2239,'SAGE IMPORT'!C:C,'SLAB-ROWS'!A2239)</f>
        <v>0</v>
      </c>
      <c r="K2239" s="199">
        <f>SUMIFS('SAGE IMPORT'!Q:Q,'SAGE IMPORT'!A:A,'SLAB-ROWS'!G2239,'SAGE IMPORT'!B:B,'SLAB-ROWS'!H2239,'SAGE IMPORT'!C:C,'SLAB-ROWS'!A2239)</f>
        <v>0</v>
      </c>
      <c r="L2239" s="199" t="s">
        <v>397</v>
      </c>
      <c r="M2239" s="205">
        <f>SUMIFS('SAGE IMPORT'!E:E,'SAGE IMPORT'!A:A,'SLAB-ROWS'!G2239,'SAGE IMPORT'!B:B,'SLAB-ROWS'!H2239,'SAGE IMPORT'!C:C,'SLAB-ROWS'!A2239)</f>
        <v>0</v>
      </c>
      <c r="N2239" s="199" t="s">
        <v>397</v>
      </c>
    </row>
    <row r="2240" spans="1:14" x14ac:dyDescent="0.2">
      <c r="A2240" s="183" t="s">
        <v>73</v>
      </c>
      <c r="B2240" s="184" t="s">
        <v>72</v>
      </c>
      <c r="C2240" s="184"/>
      <c r="D2240" s="185" t="str">
        <f t="shared" si="200"/>
        <v>****</v>
      </c>
      <c r="E2240" s="185">
        <f t="shared" si="201"/>
        <v>0</v>
      </c>
      <c r="F2240" s="185"/>
      <c r="G2240" s="185">
        <f t="shared" si="202"/>
        <v>0</v>
      </c>
      <c r="H2240" s="186">
        <f t="shared" si="203"/>
        <v>0</v>
      </c>
      <c r="I2240" s="197">
        <f>SUMIFS('SAGE IMPORT'!Y:Y,'SAGE IMPORT'!A:A,'SLAB-ROWS'!G2240,'SAGE IMPORT'!B:B,'SLAB-ROWS'!H2240,'SAGE IMPORT'!C:C,'SLAB-ROWS'!A2240)</f>
        <v>0</v>
      </c>
      <c r="J2240" s="198">
        <f>SUMIFS('SAGE IMPORT'!K:K,'SAGE IMPORT'!A:A,'SLAB-ROWS'!G2240,'SAGE IMPORT'!B:B,'SLAB-ROWS'!H2240,'SAGE IMPORT'!C:C,'SLAB-ROWS'!A2240)</f>
        <v>0</v>
      </c>
      <c r="K2240" s="199">
        <f>SUMIFS('SAGE IMPORT'!Q:Q,'SAGE IMPORT'!A:A,'SLAB-ROWS'!G2240,'SAGE IMPORT'!B:B,'SLAB-ROWS'!H2240,'SAGE IMPORT'!C:C,'SLAB-ROWS'!A2240)</f>
        <v>0</v>
      </c>
      <c r="L2240" s="199" t="s">
        <v>397</v>
      </c>
      <c r="M2240" s="205">
        <f>SUMIFS('SAGE IMPORT'!E:E,'SAGE IMPORT'!A:A,'SLAB-ROWS'!G2240,'SAGE IMPORT'!B:B,'SLAB-ROWS'!H2240,'SAGE IMPORT'!C:C,'SLAB-ROWS'!A2240)</f>
        <v>0</v>
      </c>
      <c r="N2240" s="199" t="s">
        <v>397</v>
      </c>
    </row>
    <row r="2241" spans="1:14" x14ac:dyDescent="0.2">
      <c r="A2241" s="183" t="s">
        <v>114</v>
      </c>
      <c r="B2241" s="184" t="s">
        <v>115</v>
      </c>
      <c r="C2241" s="184"/>
      <c r="D2241" s="185" t="str">
        <f t="shared" si="200"/>
        <v>****</v>
      </c>
      <c r="E2241" s="185">
        <f t="shared" si="201"/>
        <v>0</v>
      </c>
      <c r="F2241" s="185"/>
      <c r="G2241" s="185">
        <f t="shared" si="202"/>
        <v>0</v>
      </c>
      <c r="H2241" s="186">
        <f t="shared" si="203"/>
        <v>0</v>
      </c>
      <c r="I2241" s="197">
        <f>SUMIFS('SAGE IMPORT'!Y:Y,'SAGE IMPORT'!A:A,'SLAB-ROWS'!G2241,'SAGE IMPORT'!B:B,'SLAB-ROWS'!H2241,'SAGE IMPORT'!C:C,'SLAB-ROWS'!A2241)</f>
        <v>0</v>
      </c>
      <c r="J2241" s="198">
        <f>SUMIFS('SAGE IMPORT'!K:K,'SAGE IMPORT'!A:A,'SLAB-ROWS'!G2241,'SAGE IMPORT'!B:B,'SLAB-ROWS'!H2241,'SAGE IMPORT'!C:C,'SLAB-ROWS'!A2241)</f>
        <v>0</v>
      </c>
      <c r="K2241" s="199">
        <f>SUMIFS('SAGE IMPORT'!Q:Q,'SAGE IMPORT'!A:A,'SLAB-ROWS'!G2241,'SAGE IMPORT'!B:B,'SLAB-ROWS'!H2241,'SAGE IMPORT'!C:C,'SLAB-ROWS'!A2241)</f>
        <v>0</v>
      </c>
      <c r="L2241" s="199" t="s">
        <v>397</v>
      </c>
      <c r="M2241" s="205">
        <f>SUMIFS('SAGE IMPORT'!E:E,'SAGE IMPORT'!A:A,'SLAB-ROWS'!G2241,'SAGE IMPORT'!B:B,'SLAB-ROWS'!H2241,'SAGE IMPORT'!C:C,'SLAB-ROWS'!A2241)</f>
        <v>0</v>
      </c>
      <c r="N2241" s="199" t="s">
        <v>397</v>
      </c>
    </row>
    <row r="2242" spans="1:14" x14ac:dyDescent="0.2">
      <c r="A2242" s="183" t="s">
        <v>37</v>
      </c>
      <c r="B2242" s="184" t="s">
        <v>64</v>
      </c>
      <c r="C2242" s="184"/>
      <c r="D2242" s="185" t="str">
        <f t="shared" si="200"/>
        <v>****</v>
      </c>
      <c r="E2242" s="185">
        <f t="shared" si="201"/>
        <v>0</v>
      </c>
      <c r="F2242" s="185"/>
      <c r="G2242" s="185">
        <f t="shared" si="202"/>
        <v>0</v>
      </c>
      <c r="H2242" s="186">
        <f t="shared" si="203"/>
        <v>0</v>
      </c>
      <c r="I2242" s="197">
        <f>SUMIFS('SAGE IMPORT'!Y:Y,'SAGE IMPORT'!A:A,'SLAB-ROWS'!G2242,'SAGE IMPORT'!B:B,'SLAB-ROWS'!H2242,'SAGE IMPORT'!C:C,'SLAB-ROWS'!A2242)</f>
        <v>0</v>
      </c>
      <c r="J2242" s="198">
        <f>SUMIFS('SAGE IMPORT'!K:K,'SAGE IMPORT'!A:A,'SLAB-ROWS'!G2242,'SAGE IMPORT'!B:B,'SLAB-ROWS'!H2242,'SAGE IMPORT'!C:C,'SLAB-ROWS'!A2242)</f>
        <v>0</v>
      </c>
      <c r="K2242" s="199">
        <f>SUMIFS('SAGE IMPORT'!Q:Q,'SAGE IMPORT'!A:A,'SLAB-ROWS'!G2242,'SAGE IMPORT'!B:B,'SLAB-ROWS'!H2242,'SAGE IMPORT'!C:C,'SLAB-ROWS'!A2242)</f>
        <v>0</v>
      </c>
      <c r="L2242" s="199" t="s">
        <v>393</v>
      </c>
      <c r="M2242" s="205">
        <f>SUMIFS('SAGE IMPORT'!E:E,'SAGE IMPORT'!A:A,'SLAB-ROWS'!G2242,'SAGE IMPORT'!B:B,'SLAB-ROWS'!H2242,'SAGE IMPORT'!C:C,'SLAB-ROWS'!A2242)</f>
        <v>0</v>
      </c>
      <c r="N2242" s="199" t="s">
        <v>393</v>
      </c>
    </row>
    <row r="2243" spans="1:14" x14ac:dyDescent="0.2">
      <c r="A2243" s="183" t="s">
        <v>38</v>
      </c>
      <c r="B2243" s="184" t="s">
        <v>116</v>
      </c>
      <c r="C2243" s="184"/>
      <c r="D2243" s="185" t="str">
        <f t="shared" si="200"/>
        <v>****</v>
      </c>
      <c r="E2243" s="185">
        <f t="shared" si="201"/>
        <v>0</v>
      </c>
      <c r="F2243" s="185"/>
      <c r="G2243" s="185">
        <f t="shared" si="202"/>
        <v>0</v>
      </c>
      <c r="H2243" s="186">
        <f t="shared" si="203"/>
        <v>0</v>
      </c>
      <c r="I2243" s="197">
        <f>SUMIFS('SAGE IMPORT'!Y:Y,'SAGE IMPORT'!A:A,'SLAB-ROWS'!G2243,'SAGE IMPORT'!B:B,'SLAB-ROWS'!H2243,'SAGE IMPORT'!C:C,'SLAB-ROWS'!A2243)</f>
        <v>0</v>
      </c>
      <c r="J2243" s="198">
        <f>SUMIFS('SAGE IMPORT'!K:K,'SAGE IMPORT'!A:A,'SLAB-ROWS'!G2243,'SAGE IMPORT'!B:B,'SLAB-ROWS'!H2243,'SAGE IMPORT'!C:C,'SLAB-ROWS'!A2243)</f>
        <v>0</v>
      </c>
      <c r="K2243" s="199">
        <f>SUMIFS('SAGE IMPORT'!Q:Q,'SAGE IMPORT'!A:A,'SLAB-ROWS'!G2243,'SAGE IMPORT'!B:B,'SLAB-ROWS'!H2243,'SAGE IMPORT'!C:C,'SLAB-ROWS'!A2243)</f>
        <v>0</v>
      </c>
      <c r="L2243" s="199" t="s">
        <v>393</v>
      </c>
      <c r="M2243" s="205">
        <f>SUMIFS('SAGE IMPORT'!E:E,'SAGE IMPORT'!A:A,'SLAB-ROWS'!G2243,'SAGE IMPORT'!B:B,'SLAB-ROWS'!H2243,'SAGE IMPORT'!C:C,'SLAB-ROWS'!A2243)</f>
        <v>0</v>
      </c>
      <c r="N2243" s="199" t="s">
        <v>393</v>
      </c>
    </row>
    <row r="2244" spans="1:14" x14ac:dyDescent="0.2">
      <c r="A2244" s="183" t="s">
        <v>117</v>
      </c>
      <c r="B2244" s="184" t="s">
        <v>118</v>
      </c>
      <c r="C2244" s="184"/>
      <c r="D2244" s="185" t="str">
        <f t="shared" si="200"/>
        <v>****</v>
      </c>
      <c r="E2244" s="185">
        <f t="shared" si="201"/>
        <v>0</v>
      </c>
      <c r="F2244" s="185"/>
      <c r="G2244" s="185">
        <f t="shared" si="202"/>
        <v>0</v>
      </c>
      <c r="H2244" s="186">
        <f t="shared" si="203"/>
        <v>0</v>
      </c>
      <c r="I2244" s="197">
        <f>SUMIFS('SAGE IMPORT'!Y:Y,'SAGE IMPORT'!A:A,'SLAB-ROWS'!G2244,'SAGE IMPORT'!B:B,'SLAB-ROWS'!H2244,'SAGE IMPORT'!C:C,'SLAB-ROWS'!A2244)</f>
        <v>0</v>
      </c>
      <c r="J2244" s="198">
        <f>SUMIFS('SAGE IMPORT'!K:K,'SAGE IMPORT'!A:A,'SLAB-ROWS'!G2244,'SAGE IMPORT'!B:B,'SLAB-ROWS'!H2244,'SAGE IMPORT'!C:C,'SLAB-ROWS'!A2244)</f>
        <v>0</v>
      </c>
      <c r="K2244" s="199">
        <f>SUMIFS('SAGE IMPORT'!Q:Q,'SAGE IMPORT'!A:A,'SLAB-ROWS'!G2244,'SAGE IMPORT'!B:B,'SLAB-ROWS'!H2244,'SAGE IMPORT'!C:C,'SLAB-ROWS'!A2244)</f>
        <v>0</v>
      </c>
      <c r="L2244" s="199" t="s">
        <v>393</v>
      </c>
      <c r="M2244" s="205">
        <f>SUMIFS('SAGE IMPORT'!E:E,'SAGE IMPORT'!A:A,'SLAB-ROWS'!G2244,'SAGE IMPORT'!B:B,'SLAB-ROWS'!H2244,'SAGE IMPORT'!C:C,'SLAB-ROWS'!A2244)</f>
        <v>0</v>
      </c>
      <c r="N2244" s="199" t="s">
        <v>393</v>
      </c>
    </row>
    <row r="2245" spans="1:14" x14ac:dyDescent="0.2">
      <c r="A2245" s="183" t="s">
        <v>119</v>
      </c>
      <c r="B2245" s="184" t="s">
        <v>120</v>
      </c>
      <c r="C2245" s="184"/>
      <c r="D2245" s="185" t="str">
        <f t="shared" si="200"/>
        <v>****</v>
      </c>
      <c r="E2245" s="185">
        <f t="shared" si="201"/>
        <v>0</v>
      </c>
      <c r="F2245" s="185"/>
      <c r="G2245" s="185">
        <f t="shared" si="202"/>
        <v>0</v>
      </c>
      <c r="H2245" s="186">
        <f t="shared" si="203"/>
        <v>0</v>
      </c>
      <c r="I2245" s="197">
        <f>SUMIFS('SAGE IMPORT'!Y:Y,'SAGE IMPORT'!A:A,'SLAB-ROWS'!G2245,'SAGE IMPORT'!B:B,'SLAB-ROWS'!H2245,'SAGE IMPORT'!C:C,'SLAB-ROWS'!A2245)</f>
        <v>0</v>
      </c>
      <c r="J2245" s="198">
        <f>SUMIFS('SAGE IMPORT'!K:K,'SAGE IMPORT'!A:A,'SLAB-ROWS'!G2245,'SAGE IMPORT'!B:B,'SLAB-ROWS'!H2245,'SAGE IMPORT'!C:C,'SLAB-ROWS'!A2245)</f>
        <v>0</v>
      </c>
      <c r="K2245" s="199">
        <f>SUMIFS('SAGE IMPORT'!Q:Q,'SAGE IMPORT'!A:A,'SLAB-ROWS'!G2245,'SAGE IMPORT'!B:B,'SLAB-ROWS'!H2245,'SAGE IMPORT'!C:C,'SLAB-ROWS'!A2245)</f>
        <v>0</v>
      </c>
      <c r="L2245" s="199" t="s">
        <v>393</v>
      </c>
      <c r="M2245" s="205">
        <f>SUMIFS('SAGE IMPORT'!E:E,'SAGE IMPORT'!A:A,'SLAB-ROWS'!G2245,'SAGE IMPORT'!B:B,'SLAB-ROWS'!H2245,'SAGE IMPORT'!C:C,'SLAB-ROWS'!A2245)</f>
        <v>0</v>
      </c>
      <c r="N2245" s="199" t="s">
        <v>393</v>
      </c>
    </row>
    <row r="2246" spans="1:14" x14ac:dyDescent="0.2">
      <c r="A2246" s="183"/>
      <c r="B2246" s="184"/>
      <c r="C2246" s="184"/>
      <c r="D2246" s="185" t="str">
        <f t="shared" si="200"/>
        <v>****</v>
      </c>
      <c r="E2246" s="185">
        <f t="shared" si="201"/>
        <v>0</v>
      </c>
      <c r="F2246" s="185"/>
      <c r="G2246" s="185">
        <f t="shared" si="202"/>
        <v>0</v>
      </c>
      <c r="H2246" s="186">
        <f t="shared" si="203"/>
        <v>0</v>
      </c>
      <c r="I2246" s="197">
        <f>SUMIFS('SAGE IMPORT'!Y:Y,'SAGE IMPORT'!A:A,'SLAB-ROWS'!G2246,'SAGE IMPORT'!B:B,'SLAB-ROWS'!H2246,'SAGE IMPORT'!C:C,'SLAB-ROWS'!A2246)</f>
        <v>0</v>
      </c>
      <c r="J2246" s="198">
        <f>SUMIFS('SAGE IMPORT'!K:K,'SAGE IMPORT'!A:A,'SLAB-ROWS'!G2246,'SAGE IMPORT'!B:B,'SLAB-ROWS'!H2246,'SAGE IMPORT'!C:C,'SLAB-ROWS'!A2246)</f>
        <v>0</v>
      </c>
      <c r="K2246" s="199">
        <f>SUMIFS('SAGE IMPORT'!Q:Q,'SAGE IMPORT'!A:A,'SLAB-ROWS'!G2246,'SAGE IMPORT'!B:B,'SLAB-ROWS'!H2246,'SAGE IMPORT'!C:C,'SLAB-ROWS'!A2246)</f>
        <v>0</v>
      </c>
      <c r="L2246" s="199"/>
      <c r="M2246" s="205">
        <f>SUMIFS('SAGE IMPORT'!E:E,'SAGE IMPORT'!A:A,'SLAB-ROWS'!G2246,'SAGE IMPORT'!B:B,'SLAB-ROWS'!H2246,'SAGE IMPORT'!C:C,'SLAB-ROWS'!A2246)</f>
        <v>0</v>
      </c>
      <c r="N2246" s="199"/>
    </row>
    <row r="2247" spans="1:14" x14ac:dyDescent="0.2">
      <c r="A2247" s="183" t="s">
        <v>124</v>
      </c>
      <c r="B2247" s="184" t="s">
        <v>125</v>
      </c>
      <c r="C2247" s="184"/>
      <c r="D2247" s="185" t="str">
        <f t="shared" si="200"/>
        <v>****</v>
      </c>
      <c r="E2247" s="185">
        <f t="shared" si="201"/>
        <v>0</v>
      </c>
      <c r="F2247" s="185"/>
      <c r="G2247" s="185">
        <f t="shared" si="202"/>
        <v>0</v>
      </c>
      <c r="H2247" s="186">
        <f t="shared" si="203"/>
        <v>0</v>
      </c>
      <c r="I2247" s="197">
        <f>SUMIFS('SAGE IMPORT'!Y:Y,'SAGE IMPORT'!A:A,'SLAB-ROWS'!G2247,'SAGE IMPORT'!B:B,'SLAB-ROWS'!H2247,'SAGE IMPORT'!C:C,'SLAB-ROWS'!A2247)</f>
        <v>0</v>
      </c>
      <c r="J2247" s="198">
        <f>SUMIFS('SAGE IMPORT'!K:K,'SAGE IMPORT'!A:A,'SLAB-ROWS'!G2247,'SAGE IMPORT'!B:B,'SLAB-ROWS'!H2247,'SAGE IMPORT'!C:C,'SLAB-ROWS'!A2247)</f>
        <v>0</v>
      </c>
      <c r="K2247" s="199">
        <f>SUMIFS('SAGE IMPORT'!Q:Q,'SAGE IMPORT'!A:A,'SLAB-ROWS'!G2247,'SAGE IMPORT'!B:B,'SLAB-ROWS'!H2247,'SAGE IMPORT'!C:C,'SLAB-ROWS'!A2247)</f>
        <v>0</v>
      </c>
      <c r="L2247" s="199" t="s">
        <v>354</v>
      </c>
      <c r="M2247" s="205">
        <f>SUMIFS('SAGE IMPORT'!E:E,'SAGE IMPORT'!A:A,'SLAB-ROWS'!G2247,'SAGE IMPORT'!B:B,'SLAB-ROWS'!H2247,'SAGE IMPORT'!C:C,'SLAB-ROWS'!A2247)</f>
        <v>0</v>
      </c>
      <c r="N2247" s="199" t="s">
        <v>354</v>
      </c>
    </row>
    <row r="2248" spans="1:14" x14ac:dyDescent="0.2">
      <c r="A2248" s="183" t="s">
        <v>121</v>
      </c>
      <c r="B2248" s="184" t="s">
        <v>126</v>
      </c>
      <c r="C2248" s="184"/>
      <c r="D2248" s="185" t="str">
        <f t="shared" si="200"/>
        <v>****</v>
      </c>
      <c r="E2248" s="185">
        <f t="shared" si="201"/>
        <v>0</v>
      </c>
      <c r="F2248" s="185"/>
      <c r="G2248" s="185">
        <f t="shared" si="202"/>
        <v>0</v>
      </c>
      <c r="H2248" s="186">
        <f t="shared" si="203"/>
        <v>0</v>
      </c>
      <c r="I2248" s="197">
        <f>SUMIFS('SAGE IMPORT'!Y:Y,'SAGE IMPORT'!A:A,'SLAB-ROWS'!G2248,'SAGE IMPORT'!B:B,'SLAB-ROWS'!H2248,'SAGE IMPORT'!C:C,'SLAB-ROWS'!A2248)</f>
        <v>0</v>
      </c>
      <c r="J2248" s="198">
        <f>SUMIFS('SAGE IMPORT'!K:K,'SAGE IMPORT'!A:A,'SLAB-ROWS'!G2248,'SAGE IMPORT'!B:B,'SLAB-ROWS'!H2248,'SAGE IMPORT'!C:C,'SLAB-ROWS'!A2248)</f>
        <v>0</v>
      </c>
      <c r="K2248" s="199">
        <f>SUMIFS('SAGE IMPORT'!Q:Q,'SAGE IMPORT'!A:A,'SLAB-ROWS'!G2248,'SAGE IMPORT'!B:B,'SLAB-ROWS'!H2248,'SAGE IMPORT'!C:C,'SLAB-ROWS'!A2248)</f>
        <v>0</v>
      </c>
      <c r="L2248" s="199" t="s">
        <v>396</v>
      </c>
      <c r="M2248" s="205">
        <f>SUMIFS('SAGE IMPORT'!E:E,'SAGE IMPORT'!A:A,'SLAB-ROWS'!G2248,'SAGE IMPORT'!B:B,'SLAB-ROWS'!H2248,'SAGE IMPORT'!C:C,'SLAB-ROWS'!A2248)</f>
        <v>0</v>
      </c>
      <c r="N2248" s="199" t="s">
        <v>396</v>
      </c>
    </row>
    <row r="2249" spans="1:14" x14ac:dyDescent="0.2">
      <c r="A2249" s="183" t="s">
        <v>122</v>
      </c>
      <c r="B2249" s="184" t="s">
        <v>127</v>
      </c>
      <c r="C2249" s="184"/>
      <c r="D2249" s="185" t="str">
        <f t="shared" si="200"/>
        <v>****</v>
      </c>
      <c r="E2249" s="185">
        <f t="shared" si="201"/>
        <v>0</v>
      </c>
      <c r="F2249" s="185"/>
      <c r="G2249" s="185">
        <f t="shared" si="202"/>
        <v>0</v>
      </c>
      <c r="H2249" s="186">
        <f t="shared" si="203"/>
        <v>0</v>
      </c>
      <c r="I2249" s="197">
        <f>SUMIFS('SAGE IMPORT'!Y:Y,'SAGE IMPORT'!A:A,'SLAB-ROWS'!G2249,'SAGE IMPORT'!B:B,'SLAB-ROWS'!H2249,'SAGE IMPORT'!C:C,'SLAB-ROWS'!A2249)</f>
        <v>0</v>
      </c>
      <c r="J2249" s="198">
        <f>SUMIFS('SAGE IMPORT'!K:K,'SAGE IMPORT'!A:A,'SLAB-ROWS'!G2249,'SAGE IMPORT'!B:B,'SLAB-ROWS'!H2249,'SAGE IMPORT'!C:C,'SLAB-ROWS'!A2249)</f>
        <v>0</v>
      </c>
      <c r="K2249" s="199">
        <f>SUMIFS('SAGE IMPORT'!Q:Q,'SAGE IMPORT'!A:A,'SLAB-ROWS'!G2249,'SAGE IMPORT'!B:B,'SLAB-ROWS'!H2249,'SAGE IMPORT'!C:C,'SLAB-ROWS'!A2249)</f>
        <v>0</v>
      </c>
      <c r="L2249" s="199" t="s">
        <v>396</v>
      </c>
      <c r="M2249" s="205">
        <f>SUMIFS('SAGE IMPORT'!E:E,'SAGE IMPORT'!A:A,'SLAB-ROWS'!G2249,'SAGE IMPORT'!B:B,'SLAB-ROWS'!H2249,'SAGE IMPORT'!C:C,'SLAB-ROWS'!A2249)</f>
        <v>0</v>
      </c>
      <c r="N2249" s="199" t="s">
        <v>396</v>
      </c>
    </row>
    <row r="2250" spans="1:14" x14ac:dyDescent="0.2">
      <c r="A2250" s="183" t="s">
        <v>123</v>
      </c>
      <c r="B2250" s="184" t="s">
        <v>128</v>
      </c>
      <c r="C2250" s="184"/>
      <c r="D2250" s="185" t="str">
        <f t="shared" si="200"/>
        <v>****</v>
      </c>
      <c r="E2250" s="185">
        <f t="shared" si="201"/>
        <v>0</v>
      </c>
      <c r="F2250" s="185"/>
      <c r="G2250" s="185">
        <f t="shared" si="202"/>
        <v>0</v>
      </c>
      <c r="H2250" s="186">
        <f t="shared" si="203"/>
        <v>0</v>
      </c>
      <c r="I2250" s="197">
        <f>SUMIFS('SAGE IMPORT'!Y:Y,'SAGE IMPORT'!A:A,'SLAB-ROWS'!G2250,'SAGE IMPORT'!B:B,'SLAB-ROWS'!H2250,'SAGE IMPORT'!C:C,'SLAB-ROWS'!A2250)</f>
        <v>0</v>
      </c>
      <c r="J2250" s="198">
        <f>SUMIFS('SAGE IMPORT'!K:K,'SAGE IMPORT'!A:A,'SLAB-ROWS'!G2250,'SAGE IMPORT'!B:B,'SLAB-ROWS'!H2250,'SAGE IMPORT'!C:C,'SLAB-ROWS'!A2250)</f>
        <v>0</v>
      </c>
      <c r="K2250" s="199">
        <f>SUMIFS('SAGE IMPORT'!Q:Q,'SAGE IMPORT'!A:A,'SLAB-ROWS'!G2250,'SAGE IMPORT'!B:B,'SLAB-ROWS'!H2250,'SAGE IMPORT'!C:C,'SLAB-ROWS'!A2250)</f>
        <v>0</v>
      </c>
      <c r="L2250" s="199" t="s">
        <v>396</v>
      </c>
      <c r="M2250" s="205">
        <f>SUMIFS('SAGE IMPORT'!E:E,'SAGE IMPORT'!A:A,'SLAB-ROWS'!G2250,'SAGE IMPORT'!B:B,'SLAB-ROWS'!H2250,'SAGE IMPORT'!C:C,'SLAB-ROWS'!A2250)</f>
        <v>0</v>
      </c>
      <c r="N2250" s="199" t="s">
        <v>396</v>
      </c>
    </row>
    <row r="2251" spans="1:14" x14ac:dyDescent="0.2">
      <c r="A2251" s="183" t="s">
        <v>76</v>
      </c>
      <c r="B2251" s="184" t="s">
        <v>129</v>
      </c>
      <c r="C2251" s="184"/>
      <c r="D2251" s="185" t="str">
        <f t="shared" si="200"/>
        <v>****</v>
      </c>
      <c r="E2251" s="185">
        <f t="shared" si="201"/>
        <v>0</v>
      </c>
      <c r="F2251" s="185"/>
      <c r="G2251" s="185">
        <f t="shared" si="202"/>
        <v>0</v>
      </c>
      <c r="H2251" s="186">
        <f t="shared" si="203"/>
        <v>0</v>
      </c>
      <c r="I2251" s="197">
        <f>SUMIFS('SAGE IMPORT'!Y:Y,'SAGE IMPORT'!A:A,'SLAB-ROWS'!G2251,'SAGE IMPORT'!B:B,'SLAB-ROWS'!H2251,'SAGE IMPORT'!C:C,'SLAB-ROWS'!A2251)</f>
        <v>0</v>
      </c>
      <c r="J2251" s="198">
        <f>SUMIFS('SAGE IMPORT'!K:K,'SAGE IMPORT'!A:A,'SLAB-ROWS'!G2251,'SAGE IMPORT'!B:B,'SLAB-ROWS'!H2251,'SAGE IMPORT'!C:C,'SLAB-ROWS'!A2251)</f>
        <v>0</v>
      </c>
      <c r="K2251" s="199">
        <f>SUMIFS('SAGE IMPORT'!Q:Q,'SAGE IMPORT'!A:A,'SLAB-ROWS'!G2251,'SAGE IMPORT'!B:B,'SLAB-ROWS'!H2251,'SAGE IMPORT'!C:C,'SLAB-ROWS'!A2251)</f>
        <v>0</v>
      </c>
      <c r="L2251" s="199" t="s">
        <v>395</v>
      </c>
      <c r="M2251" s="205">
        <f>SUMIFS('SAGE IMPORT'!E:E,'SAGE IMPORT'!A:A,'SLAB-ROWS'!G2251,'SAGE IMPORT'!B:B,'SLAB-ROWS'!H2251,'SAGE IMPORT'!C:C,'SLAB-ROWS'!A2251)</f>
        <v>0</v>
      </c>
      <c r="N2251" s="199" t="s">
        <v>395</v>
      </c>
    </row>
    <row r="2252" spans="1:14" x14ac:dyDescent="0.2">
      <c r="A2252" s="183"/>
      <c r="B2252" s="451" t="s">
        <v>621</v>
      </c>
      <c r="C2252" s="452"/>
      <c r="D2252" s="453"/>
      <c r="E2252" s="453"/>
      <c r="F2252" s="453"/>
      <c r="G2252" s="453">
        <f t="shared" si="202"/>
        <v>0</v>
      </c>
      <c r="H2252" s="454">
        <f t="shared" si="203"/>
        <v>0</v>
      </c>
      <c r="I2252" s="455"/>
      <c r="J2252" s="456"/>
      <c r="K2252" s="457">
        <f>SUMIFS('SAGE IMPORT'!Q:Q,'SAGE IMPORT'!A:A,'SLAB-ROWS'!G2252,'SAGE IMPORT'!B:B,'SLAB-ROWS'!H2252,'SAGE IMPORT'!D:D,'SLAB-ROWS'!B2252)</f>
        <v>0</v>
      </c>
      <c r="L2252" s="457" t="s">
        <v>395</v>
      </c>
      <c r="M2252" s="458"/>
      <c r="N2252" s="457"/>
    </row>
    <row r="2253" spans="1:14" x14ac:dyDescent="0.2">
      <c r="A2253" s="183" t="s">
        <v>130</v>
      </c>
      <c r="B2253" s="184" t="s">
        <v>131</v>
      </c>
      <c r="C2253" s="184"/>
      <c r="D2253" s="185" t="str">
        <f>D2251</f>
        <v>****</v>
      </c>
      <c r="E2253" s="185">
        <f>E2251</f>
        <v>0</v>
      </c>
      <c r="F2253" s="185"/>
      <c r="G2253" s="185">
        <f>G2251</f>
        <v>0</v>
      </c>
      <c r="H2253" s="186">
        <f>H2251</f>
        <v>0</v>
      </c>
      <c r="I2253" s="197">
        <f>SUMIFS('SAGE IMPORT'!Y:Y,'SAGE IMPORT'!A:A,'SLAB-ROWS'!G2253,'SAGE IMPORT'!B:B,'SLAB-ROWS'!H2253,'SAGE IMPORT'!C:C,'SLAB-ROWS'!A2253)</f>
        <v>0</v>
      </c>
      <c r="J2253" s="198">
        <f>SUMIFS('SAGE IMPORT'!K:K,'SAGE IMPORT'!A:A,'SLAB-ROWS'!G2253,'SAGE IMPORT'!B:B,'SLAB-ROWS'!H2253,'SAGE IMPORT'!C:C,'SLAB-ROWS'!A2253)</f>
        <v>0</v>
      </c>
      <c r="K2253" s="199">
        <f>SUMIFS('SAGE IMPORT'!Q:Q,'SAGE IMPORT'!A:A,'SLAB-ROWS'!G2253,'SAGE IMPORT'!B:B,'SLAB-ROWS'!H2253,'SAGE IMPORT'!C:C,'SLAB-ROWS'!A2253)</f>
        <v>0</v>
      </c>
      <c r="L2253" s="199" t="s">
        <v>395</v>
      </c>
      <c r="M2253" s="205">
        <f>SUMIFS('SAGE IMPORT'!E:E,'SAGE IMPORT'!A:A,'SLAB-ROWS'!G2253,'SAGE IMPORT'!B:B,'SLAB-ROWS'!H2253,'SAGE IMPORT'!C:C,'SLAB-ROWS'!A2253)</f>
        <v>0</v>
      </c>
      <c r="N2253" s="199" t="s">
        <v>395</v>
      </c>
    </row>
    <row r="2254" spans="1:14" x14ac:dyDescent="0.2">
      <c r="A2254" s="183"/>
      <c r="B2254" s="184"/>
      <c r="C2254" s="184"/>
      <c r="D2254" s="185" t="str">
        <f t="shared" si="200"/>
        <v>****</v>
      </c>
      <c r="E2254" s="185">
        <f t="shared" si="201"/>
        <v>0</v>
      </c>
      <c r="F2254" s="185"/>
      <c r="G2254" s="185">
        <f t="shared" si="202"/>
        <v>0</v>
      </c>
      <c r="H2254" s="186">
        <f t="shared" si="203"/>
        <v>0</v>
      </c>
      <c r="I2254" s="197">
        <f>SUMIFS('SAGE IMPORT'!Y:Y,'SAGE IMPORT'!A:A,'SLAB-ROWS'!G2254,'SAGE IMPORT'!B:B,'SLAB-ROWS'!H2254,'SAGE IMPORT'!C:C,'SLAB-ROWS'!A2254)</f>
        <v>0</v>
      </c>
      <c r="J2254" s="198">
        <f>SUMIFS('SAGE IMPORT'!K:K,'SAGE IMPORT'!A:A,'SLAB-ROWS'!G2254,'SAGE IMPORT'!B:B,'SLAB-ROWS'!H2254,'SAGE IMPORT'!C:C,'SLAB-ROWS'!A2254)</f>
        <v>0</v>
      </c>
      <c r="K2254" s="199">
        <f>SUMIFS('SAGE IMPORT'!Q:Q,'SAGE IMPORT'!A:A,'SLAB-ROWS'!G2254,'SAGE IMPORT'!B:B,'SLAB-ROWS'!H2254,'SAGE IMPORT'!C:C,'SLAB-ROWS'!A2254)</f>
        <v>0</v>
      </c>
      <c r="L2254" s="199"/>
      <c r="M2254" s="205">
        <f>SUMIFS('SAGE IMPORT'!E:E,'SAGE IMPORT'!A:A,'SLAB-ROWS'!G2254,'SAGE IMPORT'!B:B,'SLAB-ROWS'!H2254,'SAGE IMPORT'!C:C,'SLAB-ROWS'!A2254)</f>
        <v>0</v>
      </c>
      <c r="N2254" s="199"/>
    </row>
    <row r="2255" spans="1:14" x14ac:dyDescent="0.2">
      <c r="A2255" s="183" t="s">
        <v>39</v>
      </c>
      <c r="B2255" s="184" t="s">
        <v>40</v>
      </c>
      <c r="C2255" s="184"/>
      <c r="D2255" s="185" t="str">
        <f t="shared" si="200"/>
        <v>****</v>
      </c>
      <c r="E2255" s="185">
        <f t="shared" si="201"/>
        <v>0</v>
      </c>
      <c r="F2255" s="185"/>
      <c r="G2255" s="185">
        <f t="shared" si="202"/>
        <v>0</v>
      </c>
      <c r="H2255" s="186">
        <f t="shared" si="203"/>
        <v>0</v>
      </c>
      <c r="I2255" s="197">
        <f>SUMIFS('SAGE IMPORT'!Y:Y,'SAGE IMPORT'!A:A,'SLAB-ROWS'!G2255,'SAGE IMPORT'!B:B,'SLAB-ROWS'!H2255,'SAGE IMPORT'!C:C,'SLAB-ROWS'!A2255)</f>
        <v>0</v>
      </c>
      <c r="J2255" s="198">
        <f>SUMIFS('SAGE IMPORT'!K:K,'SAGE IMPORT'!A:A,'SLAB-ROWS'!G2255,'SAGE IMPORT'!B:B,'SLAB-ROWS'!H2255,'SAGE IMPORT'!C:C,'SLAB-ROWS'!A2255)</f>
        <v>0</v>
      </c>
      <c r="K2255" s="199">
        <f>SUMIFS('SAGE IMPORT'!Q:Q,'SAGE IMPORT'!A:A,'SLAB-ROWS'!G2255,'SAGE IMPORT'!B:B,'SLAB-ROWS'!H2255,'SAGE IMPORT'!C:C,'SLAB-ROWS'!A2255)</f>
        <v>0</v>
      </c>
      <c r="L2255" s="199" t="s">
        <v>391</v>
      </c>
      <c r="M2255" s="205">
        <f>SUMIFS('SAGE IMPORT'!E:E,'SAGE IMPORT'!A:A,'SLAB-ROWS'!G2255,'SAGE IMPORT'!B:B,'SLAB-ROWS'!H2255,'SAGE IMPORT'!C:C,'SLAB-ROWS'!A2255)</f>
        <v>0</v>
      </c>
      <c r="N2255" s="199" t="s">
        <v>391</v>
      </c>
    </row>
    <row r="2256" spans="1:14" x14ac:dyDescent="0.2">
      <c r="A2256" s="183" t="s">
        <v>132</v>
      </c>
      <c r="B2256" s="184" t="s">
        <v>135</v>
      </c>
      <c r="C2256" s="184"/>
      <c r="D2256" s="185" t="str">
        <f t="shared" si="200"/>
        <v>****</v>
      </c>
      <c r="E2256" s="185">
        <f t="shared" si="201"/>
        <v>0</v>
      </c>
      <c r="F2256" s="185"/>
      <c r="G2256" s="185">
        <f t="shared" si="202"/>
        <v>0</v>
      </c>
      <c r="H2256" s="186">
        <f t="shared" si="203"/>
        <v>0</v>
      </c>
      <c r="I2256" s="197">
        <f>SUMIFS('SAGE IMPORT'!Y:Y,'SAGE IMPORT'!A:A,'SLAB-ROWS'!G2256,'SAGE IMPORT'!B:B,'SLAB-ROWS'!H2256,'SAGE IMPORT'!C:C,'SLAB-ROWS'!A2256)</f>
        <v>0</v>
      </c>
      <c r="J2256" s="198">
        <f>SUMIFS('SAGE IMPORT'!K:K,'SAGE IMPORT'!A:A,'SLAB-ROWS'!G2256,'SAGE IMPORT'!B:B,'SLAB-ROWS'!H2256,'SAGE IMPORT'!C:C,'SLAB-ROWS'!A2256)</f>
        <v>0</v>
      </c>
      <c r="K2256" s="199">
        <f>SUMIFS('SAGE IMPORT'!Q:Q,'SAGE IMPORT'!A:A,'SLAB-ROWS'!G2256,'SAGE IMPORT'!B:B,'SLAB-ROWS'!H2256,'SAGE IMPORT'!C:C,'SLAB-ROWS'!A2256)</f>
        <v>0</v>
      </c>
      <c r="L2256" s="199" t="s">
        <v>391</v>
      </c>
      <c r="M2256" s="205">
        <f>SUMIFS('SAGE IMPORT'!E:E,'SAGE IMPORT'!A:A,'SLAB-ROWS'!G2256,'SAGE IMPORT'!B:B,'SLAB-ROWS'!H2256,'SAGE IMPORT'!C:C,'SLAB-ROWS'!A2256)</f>
        <v>0</v>
      </c>
      <c r="N2256" s="199" t="s">
        <v>391</v>
      </c>
    </row>
    <row r="2257" spans="1:14" x14ac:dyDescent="0.2">
      <c r="A2257" s="183" t="s">
        <v>133</v>
      </c>
      <c r="B2257" s="184" t="s">
        <v>136</v>
      </c>
      <c r="C2257" s="184"/>
      <c r="D2257" s="185" t="str">
        <f t="shared" si="200"/>
        <v>****</v>
      </c>
      <c r="E2257" s="185">
        <f t="shared" si="201"/>
        <v>0</v>
      </c>
      <c r="F2257" s="185"/>
      <c r="G2257" s="185">
        <f t="shared" si="202"/>
        <v>0</v>
      </c>
      <c r="H2257" s="186">
        <f t="shared" si="203"/>
        <v>0</v>
      </c>
      <c r="I2257" s="197">
        <f>SUMIFS('SAGE IMPORT'!Y:Y,'SAGE IMPORT'!A:A,'SLAB-ROWS'!G2257,'SAGE IMPORT'!B:B,'SLAB-ROWS'!H2257,'SAGE IMPORT'!C:C,'SLAB-ROWS'!A2257)</f>
        <v>0</v>
      </c>
      <c r="J2257" s="198">
        <f>SUMIFS('SAGE IMPORT'!K:K,'SAGE IMPORT'!A:A,'SLAB-ROWS'!G2257,'SAGE IMPORT'!B:B,'SLAB-ROWS'!H2257,'SAGE IMPORT'!C:C,'SLAB-ROWS'!A2257)</f>
        <v>0</v>
      </c>
      <c r="K2257" s="199">
        <f>SUMIFS('SAGE IMPORT'!Q:Q,'SAGE IMPORT'!A:A,'SLAB-ROWS'!G2257,'SAGE IMPORT'!B:B,'SLAB-ROWS'!H2257,'SAGE IMPORT'!C:C,'SLAB-ROWS'!A2257)</f>
        <v>0</v>
      </c>
      <c r="L2257" s="199" t="s">
        <v>391</v>
      </c>
      <c r="M2257" s="205">
        <f>SUMIFS('SAGE IMPORT'!E:E,'SAGE IMPORT'!A:A,'SLAB-ROWS'!G2257,'SAGE IMPORT'!B:B,'SLAB-ROWS'!H2257,'SAGE IMPORT'!C:C,'SLAB-ROWS'!A2257)</f>
        <v>0</v>
      </c>
      <c r="N2257" s="199" t="s">
        <v>391</v>
      </c>
    </row>
    <row r="2258" spans="1:14" x14ac:dyDescent="0.2">
      <c r="A2258" s="183" t="s">
        <v>134</v>
      </c>
      <c r="B2258" s="184" t="s">
        <v>137</v>
      </c>
      <c r="C2258" s="184"/>
      <c r="D2258" s="185" t="str">
        <f t="shared" si="200"/>
        <v>****</v>
      </c>
      <c r="E2258" s="185">
        <f t="shared" si="201"/>
        <v>0</v>
      </c>
      <c r="F2258" s="185"/>
      <c r="G2258" s="185">
        <f t="shared" si="202"/>
        <v>0</v>
      </c>
      <c r="H2258" s="186">
        <f t="shared" si="203"/>
        <v>0</v>
      </c>
      <c r="I2258" s="197">
        <f>SUMIFS('SAGE IMPORT'!Y:Y,'SAGE IMPORT'!A:A,'SLAB-ROWS'!G2258,'SAGE IMPORT'!B:B,'SLAB-ROWS'!H2258,'SAGE IMPORT'!C:C,'SLAB-ROWS'!A2258)</f>
        <v>0</v>
      </c>
      <c r="J2258" s="198">
        <f>SUMIFS('SAGE IMPORT'!K:K,'SAGE IMPORT'!A:A,'SLAB-ROWS'!G2258,'SAGE IMPORT'!B:B,'SLAB-ROWS'!H2258,'SAGE IMPORT'!C:C,'SLAB-ROWS'!A2258)</f>
        <v>0</v>
      </c>
      <c r="K2258" s="199">
        <f>SUMIFS('SAGE IMPORT'!Q:Q,'SAGE IMPORT'!A:A,'SLAB-ROWS'!G2258,'SAGE IMPORT'!B:B,'SLAB-ROWS'!H2258,'SAGE IMPORT'!C:C,'SLAB-ROWS'!A2258)</f>
        <v>0</v>
      </c>
      <c r="L2258" s="199" t="s">
        <v>398</v>
      </c>
      <c r="M2258" s="205">
        <f>SUMIFS('SAGE IMPORT'!E:E,'SAGE IMPORT'!A:A,'SLAB-ROWS'!G2258,'SAGE IMPORT'!B:B,'SLAB-ROWS'!H2258,'SAGE IMPORT'!C:C,'SLAB-ROWS'!A2258)</f>
        <v>0</v>
      </c>
      <c r="N2258" s="199" t="s">
        <v>398</v>
      </c>
    </row>
    <row r="2259" spans="1:14" x14ac:dyDescent="0.2">
      <c r="A2259" s="183" t="s">
        <v>497</v>
      </c>
      <c r="B2259" s="184" t="s">
        <v>505</v>
      </c>
      <c r="C2259" s="184"/>
      <c r="D2259" s="185" t="str">
        <f t="shared" si="200"/>
        <v>****</v>
      </c>
      <c r="E2259" s="185">
        <f t="shared" si="201"/>
        <v>0</v>
      </c>
      <c r="F2259" s="185"/>
      <c r="G2259" s="185">
        <f t="shared" si="202"/>
        <v>0</v>
      </c>
      <c r="H2259" s="186">
        <f t="shared" si="203"/>
        <v>0</v>
      </c>
      <c r="I2259" s="197">
        <f>SUMIFS('SAGE IMPORT'!Y:Y,'SAGE IMPORT'!A:A,'SLAB-ROWS'!G2259,'SAGE IMPORT'!B:B,'SLAB-ROWS'!H2259,'SAGE IMPORT'!C:C,'SLAB-ROWS'!A2259)</f>
        <v>0</v>
      </c>
      <c r="J2259" s="198">
        <f>SUMIFS('SAGE IMPORT'!K:K,'SAGE IMPORT'!A:A,'SLAB-ROWS'!G2259,'SAGE IMPORT'!B:B,'SLAB-ROWS'!H2259,'SAGE IMPORT'!C:C,'SLAB-ROWS'!A2259)</f>
        <v>0</v>
      </c>
      <c r="K2259" s="199">
        <f>SUMIFS('SAGE IMPORT'!Q:Q,'SAGE IMPORT'!A:A,'SLAB-ROWS'!G2259,'SAGE IMPORT'!B:B,'SLAB-ROWS'!H2259,'SAGE IMPORT'!C:C,'SLAB-ROWS'!A2259)</f>
        <v>0</v>
      </c>
      <c r="L2259" s="199" t="s">
        <v>397</v>
      </c>
      <c r="M2259" s="205">
        <f>SUMIFS('SAGE IMPORT'!E:E,'SAGE IMPORT'!A:A,'SLAB-ROWS'!G2259,'SAGE IMPORT'!B:B,'SLAB-ROWS'!H2259,'SAGE IMPORT'!C:C,'SLAB-ROWS'!A2259)</f>
        <v>0</v>
      </c>
      <c r="N2259" s="199" t="s">
        <v>391</v>
      </c>
    </row>
    <row r="2260" spans="1:14" x14ac:dyDescent="0.2">
      <c r="A2260" s="183" t="s">
        <v>501</v>
      </c>
      <c r="B2260" s="184" t="s">
        <v>506</v>
      </c>
      <c r="C2260" s="184"/>
      <c r="D2260" s="185" t="str">
        <f t="shared" si="200"/>
        <v>****</v>
      </c>
      <c r="E2260" s="185">
        <f t="shared" si="201"/>
        <v>0</v>
      </c>
      <c r="F2260" s="185"/>
      <c r="G2260" s="185">
        <f t="shared" si="202"/>
        <v>0</v>
      </c>
      <c r="H2260" s="186">
        <f t="shared" si="203"/>
        <v>0</v>
      </c>
      <c r="I2260" s="197">
        <f>SUMIFS('SAGE IMPORT'!Y:Y,'SAGE IMPORT'!A:A,'SLAB-ROWS'!G2260,'SAGE IMPORT'!B:B,'SLAB-ROWS'!H2260,'SAGE IMPORT'!C:C,'SLAB-ROWS'!A2260)</f>
        <v>0</v>
      </c>
      <c r="J2260" s="198">
        <f>SUMIFS('SAGE IMPORT'!K:K,'SAGE IMPORT'!A:A,'SLAB-ROWS'!G2260,'SAGE IMPORT'!B:B,'SLAB-ROWS'!H2260,'SAGE IMPORT'!C:C,'SLAB-ROWS'!A2260)</f>
        <v>0</v>
      </c>
      <c r="K2260" s="199">
        <f>SUMIFS('SAGE IMPORT'!Q:Q,'SAGE IMPORT'!A:A,'SLAB-ROWS'!G2260,'SAGE IMPORT'!B:B,'SLAB-ROWS'!H2260,'SAGE IMPORT'!C:C,'SLAB-ROWS'!A2260)</f>
        <v>0</v>
      </c>
      <c r="L2260" s="199" t="s">
        <v>397</v>
      </c>
      <c r="M2260" s="205">
        <f>SUMIFS('SAGE IMPORT'!E:E,'SAGE IMPORT'!A:A,'SLAB-ROWS'!G2260,'SAGE IMPORT'!B:B,'SLAB-ROWS'!H2260,'SAGE IMPORT'!C:C,'SLAB-ROWS'!A2260)</f>
        <v>0</v>
      </c>
      <c r="N2260" s="199" t="s">
        <v>391</v>
      </c>
    </row>
    <row r="2261" spans="1:14" x14ac:dyDescent="0.2">
      <c r="A2261" s="183" t="s">
        <v>502</v>
      </c>
      <c r="B2261" s="184" t="s">
        <v>507</v>
      </c>
      <c r="C2261" s="184"/>
      <c r="D2261" s="185" t="str">
        <f t="shared" si="200"/>
        <v>****</v>
      </c>
      <c r="E2261" s="185">
        <f t="shared" si="201"/>
        <v>0</v>
      </c>
      <c r="F2261" s="185"/>
      <c r="G2261" s="185">
        <f t="shared" si="202"/>
        <v>0</v>
      </c>
      <c r="H2261" s="186">
        <f t="shared" si="203"/>
        <v>0</v>
      </c>
      <c r="I2261" s="197">
        <f>SUMIFS('SAGE IMPORT'!Y:Y,'SAGE IMPORT'!A:A,'SLAB-ROWS'!G2261,'SAGE IMPORT'!B:B,'SLAB-ROWS'!H2261,'SAGE IMPORT'!C:C,'SLAB-ROWS'!A2261)</f>
        <v>0</v>
      </c>
      <c r="J2261" s="198">
        <f>SUMIFS('SAGE IMPORT'!K:K,'SAGE IMPORT'!A:A,'SLAB-ROWS'!G2261,'SAGE IMPORT'!B:B,'SLAB-ROWS'!H2261,'SAGE IMPORT'!C:C,'SLAB-ROWS'!A2261)</f>
        <v>0</v>
      </c>
      <c r="K2261" s="199">
        <f>SUMIFS('SAGE IMPORT'!Q:Q,'SAGE IMPORT'!A:A,'SLAB-ROWS'!G2261,'SAGE IMPORT'!B:B,'SLAB-ROWS'!H2261,'SAGE IMPORT'!C:C,'SLAB-ROWS'!A2261)</f>
        <v>0</v>
      </c>
      <c r="L2261" s="199" t="s">
        <v>397</v>
      </c>
      <c r="M2261" s="205">
        <f>SUMIFS('SAGE IMPORT'!E:E,'SAGE IMPORT'!A:A,'SLAB-ROWS'!G2261,'SAGE IMPORT'!B:B,'SLAB-ROWS'!H2261,'SAGE IMPORT'!C:C,'SLAB-ROWS'!A2261)</f>
        <v>0</v>
      </c>
      <c r="N2261" s="199" t="s">
        <v>391</v>
      </c>
    </row>
    <row r="2262" spans="1:14" x14ac:dyDescent="0.2">
      <c r="A2262" s="183" t="s">
        <v>503</v>
      </c>
      <c r="B2262" s="184" t="s">
        <v>508</v>
      </c>
      <c r="C2262" s="184"/>
      <c r="D2262" s="185" t="str">
        <f t="shared" si="200"/>
        <v>****</v>
      </c>
      <c r="E2262" s="185">
        <f t="shared" si="201"/>
        <v>0</v>
      </c>
      <c r="F2262" s="185"/>
      <c r="G2262" s="185">
        <f t="shared" si="202"/>
        <v>0</v>
      </c>
      <c r="H2262" s="186">
        <f t="shared" si="203"/>
        <v>0</v>
      </c>
      <c r="I2262" s="197">
        <f>SUMIFS('SAGE IMPORT'!Y:Y,'SAGE IMPORT'!A:A,'SLAB-ROWS'!G2262,'SAGE IMPORT'!B:B,'SLAB-ROWS'!H2262,'SAGE IMPORT'!C:C,'SLAB-ROWS'!A2262)</f>
        <v>0</v>
      </c>
      <c r="J2262" s="198">
        <f>SUMIFS('SAGE IMPORT'!K:K,'SAGE IMPORT'!A:A,'SLAB-ROWS'!G2262,'SAGE IMPORT'!B:B,'SLAB-ROWS'!H2262,'SAGE IMPORT'!C:C,'SLAB-ROWS'!A2262)</f>
        <v>0</v>
      </c>
      <c r="K2262" s="199">
        <f>SUMIFS('SAGE IMPORT'!Q:Q,'SAGE IMPORT'!A:A,'SLAB-ROWS'!G2262,'SAGE IMPORT'!B:B,'SLAB-ROWS'!H2262,'SAGE IMPORT'!C:C,'SLAB-ROWS'!A2262)</f>
        <v>0</v>
      </c>
      <c r="L2262" s="199" t="s">
        <v>397</v>
      </c>
      <c r="M2262" s="205">
        <f>SUMIFS('SAGE IMPORT'!E:E,'SAGE IMPORT'!A:A,'SLAB-ROWS'!G2262,'SAGE IMPORT'!B:B,'SLAB-ROWS'!H2262,'SAGE IMPORT'!C:C,'SLAB-ROWS'!A2262)</f>
        <v>0</v>
      </c>
      <c r="N2262" s="199" t="s">
        <v>391</v>
      </c>
    </row>
    <row r="2263" spans="1:14" x14ac:dyDescent="0.2">
      <c r="A2263" s="183" t="s">
        <v>504</v>
      </c>
      <c r="B2263" s="184" t="s">
        <v>509</v>
      </c>
      <c r="C2263" s="184"/>
      <c r="D2263" s="185" t="str">
        <f t="shared" si="200"/>
        <v>****</v>
      </c>
      <c r="E2263" s="185">
        <f t="shared" si="201"/>
        <v>0</v>
      </c>
      <c r="F2263" s="185"/>
      <c r="G2263" s="185">
        <f t="shared" si="202"/>
        <v>0</v>
      </c>
      <c r="H2263" s="186">
        <f t="shared" si="203"/>
        <v>0</v>
      </c>
      <c r="I2263" s="197">
        <f>SUMIFS('SAGE IMPORT'!Y:Y,'SAGE IMPORT'!A:A,'SLAB-ROWS'!G2263,'SAGE IMPORT'!B:B,'SLAB-ROWS'!H2263,'SAGE IMPORT'!C:C,'SLAB-ROWS'!A2263)</f>
        <v>0</v>
      </c>
      <c r="J2263" s="198">
        <f>SUMIFS('SAGE IMPORT'!K:K,'SAGE IMPORT'!A:A,'SLAB-ROWS'!G2263,'SAGE IMPORT'!B:B,'SLAB-ROWS'!H2263,'SAGE IMPORT'!C:C,'SLAB-ROWS'!A2263)</f>
        <v>0</v>
      </c>
      <c r="K2263" s="199">
        <f>SUMIFS('SAGE IMPORT'!Q:Q,'SAGE IMPORT'!A:A,'SLAB-ROWS'!G2263,'SAGE IMPORT'!B:B,'SLAB-ROWS'!H2263,'SAGE IMPORT'!C:C,'SLAB-ROWS'!A2263)</f>
        <v>0</v>
      </c>
      <c r="L2263" s="199" t="s">
        <v>397</v>
      </c>
      <c r="M2263" s="205">
        <f>SUMIFS('SAGE IMPORT'!E:E,'SAGE IMPORT'!A:A,'SLAB-ROWS'!G2263,'SAGE IMPORT'!B:B,'SLAB-ROWS'!H2263,'SAGE IMPORT'!C:C,'SLAB-ROWS'!A2263)</f>
        <v>0</v>
      </c>
      <c r="N2263" s="199" t="s">
        <v>391</v>
      </c>
    </row>
    <row r="2264" spans="1:14" x14ac:dyDescent="0.2">
      <c r="A2264" s="183" t="s">
        <v>41</v>
      </c>
      <c r="B2264" s="184" t="s">
        <v>65</v>
      </c>
      <c r="C2264" s="184"/>
      <c r="D2264" s="185" t="str">
        <f>D2258</f>
        <v>****</v>
      </c>
      <c r="E2264" s="185">
        <f>E2258</f>
        <v>0</v>
      </c>
      <c r="F2264" s="185"/>
      <c r="G2264" s="185">
        <f>G2258</f>
        <v>0</v>
      </c>
      <c r="H2264" s="186">
        <f>H2258</f>
        <v>0</v>
      </c>
      <c r="I2264" s="197">
        <f>SUMIFS('SAGE IMPORT'!Y:Y,'SAGE IMPORT'!A:A,'SLAB-ROWS'!G2264,'SAGE IMPORT'!B:B,'SLAB-ROWS'!H2264,'SAGE IMPORT'!C:C,'SLAB-ROWS'!A2264)</f>
        <v>0</v>
      </c>
      <c r="J2264" s="198">
        <f>SUMIFS('SAGE IMPORT'!K:K,'SAGE IMPORT'!A:A,'SLAB-ROWS'!G2264,'SAGE IMPORT'!B:B,'SLAB-ROWS'!H2264,'SAGE IMPORT'!C:C,'SLAB-ROWS'!A2264)</f>
        <v>0</v>
      </c>
      <c r="K2264" s="199">
        <f>SUMIFS('SAGE IMPORT'!Q:Q,'SAGE IMPORT'!A:A,'SLAB-ROWS'!G2264,'SAGE IMPORT'!B:B,'SLAB-ROWS'!H2264,'SAGE IMPORT'!C:C,'SLAB-ROWS'!A2264)</f>
        <v>0</v>
      </c>
      <c r="L2264" s="199" t="s">
        <v>391</v>
      </c>
      <c r="M2264" s="205">
        <f>SUMIFS('SAGE IMPORT'!E:E,'SAGE IMPORT'!A:A,'SLAB-ROWS'!G2264,'SAGE IMPORT'!B:B,'SLAB-ROWS'!H2264,'SAGE IMPORT'!C:C,'SLAB-ROWS'!A2264)</f>
        <v>0</v>
      </c>
      <c r="N2264" s="199" t="s">
        <v>391</v>
      </c>
    </row>
    <row r="2265" spans="1:14" x14ac:dyDescent="0.2">
      <c r="A2265" s="183" t="s">
        <v>498</v>
      </c>
      <c r="B2265" s="184" t="s">
        <v>140</v>
      </c>
      <c r="C2265" s="184"/>
      <c r="D2265" s="185" t="str">
        <f t="shared" si="200"/>
        <v>****</v>
      </c>
      <c r="E2265" s="185">
        <f t="shared" si="201"/>
        <v>0</v>
      </c>
      <c r="F2265" s="185"/>
      <c r="G2265" s="185">
        <f t="shared" si="202"/>
        <v>0</v>
      </c>
      <c r="H2265" s="186">
        <f t="shared" si="203"/>
        <v>0</v>
      </c>
      <c r="I2265" s="197">
        <f>SUMIFS('SAGE IMPORT'!Y:Y,'SAGE IMPORT'!A:A,'SLAB-ROWS'!G2265,'SAGE IMPORT'!B:B,'SLAB-ROWS'!H2265,'SAGE IMPORT'!C:C,'SLAB-ROWS'!A2265)</f>
        <v>0</v>
      </c>
      <c r="J2265" s="198">
        <f>SUMIFS('SAGE IMPORT'!K:K,'SAGE IMPORT'!A:A,'SLAB-ROWS'!G2265,'SAGE IMPORT'!B:B,'SLAB-ROWS'!H2265,'SAGE IMPORT'!C:C,'SLAB-ROWS'!A2265)</f>
        <v>0</v>
      </c>
      <c r="K2265" s="199">
        <f>SUMIFS('SAGE IMPORT'!Q:Q,'SAGE IMPORT'!A:A,'SLAB-ROWS'!G2265,'SAGE IMPORT'!B:B,'SLAB-ROWS'!H2265,'SAGE IMPORT'!C:C,'SLAB-ROWS'!A2265)</f>
        <v>0</v>
      </c>
      <c r="L2265" s="199" t="s">
        <v>399</v>
      </c>
      <c r="M2265" s="205">
        <f>SUMIFS('SAGE IMPORT'!E:E,'SAGE IMPORT'!A:A,'SLAB-ROWS'!G2265,'SAGE IMPORT'!B:B,'SLAB-ROWS'!H2265,'SAGE IMPORT'!C:C,'SLAB-ROWS'!A2265)</f>
        <v>0</v>
      </c>
      <c r="N2265" s="199" t="s">
        <v>399</v>
      </c>
    </row>
    <row r="2266" spans="1:14" x14ac:dyDescent="0.2">
      <c r="A2266" s="183" t="s">
        <v>42</v>
      </c>
      <c r="B2266" s="184" t="s">
        <v>138</v>
      </c>
      <c r="C2266" s="184"/>
      <c r="D2266" s="185" t="str">
        <f t="shared" si="200"/>
        <v>****</v>
      </c>
      <c r="E2266" s="185">
        <f t="shared" si="201"/>
        <v>0</v>
      </c>
      <c r="F2266" s="185"/>
      <c r="G2266" s="185">
        <f t="shared" si="202"/>
        <v>0</v>
      </c>
      <c r="H2266" s="186">
        <f t="shared" si="203"/>
        <v>0</v>
      </c>
      <c r="I2266" s="197">
        <f>SUMIFS('SAGE IMPORT'!Y:Y,'SAGE IMPORT'!A:A,'SLAB-ROWS'!G2266,'SAGE IMPORT'!B:B,'SLAB-ROWS'!H2266,'SAGE IMPORT'!C:C,'SLAB-ROWS'!A2266)</f>
        <v>0</v>
      </c>
      <c r="J2266" s="198">
        <f>SUMIFS('SAGE IMPORT'!K:K,'SAGE IMPORT'!A:A,'SLAB-ROWS'!G2266,'SAGE IMPORT'!B:B,'SLAB-ROWS'!H2266,'SAGE IMPORT'!C:C,'SLAB-ROWS'!A2266)</f>
        <v>0</v>
      </c>
      <c r="K2266" s="199">
        <f>SUMIFS('SAGE IMPORT'!Q:Q,'SAGE IMPORT'!A:A,'SLAB-ROWS'!G2266,'SAGE IMPORT'!B:B,'SLAB-ROWS'!H2266,'SAGE IMPORT'!C:C,'SLAB-ROWS'!A2266)</f>
        <v>0</v>
      </c>
      <c r="L2266" s="199" t="s">
        <v>399</v>
      </c>
      <c r="M2266" s="205">
        <f>SUMIFS('SAGE IMPORT'!E:E,'SAGE IMPORT'!A:A,'SLAB-ROWS'!G2266,'SAGE IMPORT'!B:B,'SLAB-ROWS'!H2266,'SAGE IMPORT'!C:C,'SLAB-ROWS'!A2266)</f>
        <v>0</v>
      </c>
      <c r="N2266" s="199" t="s">
        <v>399</v>
      </c>
    </row>
    <row r="2267" spans="1:14" x14ac:dyDescent="0.2">
      <c r="A2267" s="183" t="s">
        <v>77</v>
      </c>
      <c r="B2267" s="184" t="s">
        <v>139</v>
      </c>
      <c r="C2267" s="184"/>
      <c r="D2267" s="185" t="str">
        <f t="shared" si="200"/>
        <v>****</v>
      </c>
      <c r="E2267" s="185">
        <f t="shared" si="201"/>
        <v>0</v>
      </c>
      <c r="F2267" s="185"/>
      <c r="G2267" s="185">
        <f t="shared" si="202"/>
        <v>0</v>
      </c>
      <c r="H2267" s="186">
        <f t="shared" si="203"/>
        <v>0</v>
      </c>
      <c r="I2267" s="197">
        <f>SUMIFS('SAGE IMPORT'!Y:Y,'SAGE IMPORT'!A:A,'SLAB-ROWS'!G2267,'SAGE IMPORT'!B:B,'SLAB-ROWS'!H2267,'SAGE IMPORT'!C:C,'SLAB-ROWS'!A2267)</f>
        <v>0</v>
      </c>
      <c r="J2267" s="198">
        <f>SUMIFS('SAGE IMPORT'!K:K,'SAGE IMPORT'!A:A,'SLAB-ROWS'!G2267,'SAGE IMPORT'!B:B,'SLAB-ROWS'!H2267,'SAGE IMPORT'!C:C,'SLAB-ROWS'!A2267)</f>
        <v>0</v>
      </c>
      <c r="K2267" s="199">
        <f>SUMIFS('SAGE IMPORT'!Q:Q,'SAGE IMPORT'!A:A,'SLAB-ROWS'!G2267,'SAGE IMPORT'!B:B,'SLAB-ROWS'!H2267,'SAGE IMPORT'!C:C,'SLAB-ROWS'!A2267)</f>
        <v>0</v>
      </c>
      <c r="L2267" s="199" t="s">
        <v>399</v>
      </c>
      <c r="M2267" s="205">
        <f>SUMIFS('SAGE IMPORT'!E:E,'SAGE IMPORT'!A:A,'SLAB-ROWS'!G2267,'SAGE IMPORT'!B:B,'SLAB-ROWS'!H2267,'SAGE IMPORT'!C:C,'SLAB-ROWS'!A2267)</f>
        <v>0</v>
      </c>
      <c r="N2267" s="199" t="s">
        <v>399</v>
      </c>
    </row>
    <row r="2268" spans="1:14" x14ac:dyDescent="0.2">
      <c r="A2268" s="183" t="s">
        <v>43</v>
      </c>
      <c r="B2268" s="184" t="s">
        <v>141</v>
      </c>
      <c r="C2268" s="184"/>
      <c r="D2268" s="185" t="str">
        <f t="shared" si="200"/>
        <v>****</v>
      </c>
      <c r="E2268" s="185">
        <f t="shared" si="201"/>
        <v>0</v>
      </c>
      <c r="F2268" s="185"/>
      <c r="G2268" s="185">
        <f t="shared" si="202"/>
        <v>0</v>
      </c>
      <c r="H2268" s="186">
        <f t="shared" si="203"/>
        <v>0</v>
      </c>
      <c r="I2268" s="197">
        <f>SUMIFS('SAGE IMPORT'!Y:Y,'SAGE IMPORT'!A:A,'SLAB-ROWS'!G2268,'SAGE IMPORT'!B:B,'SLAB-ROWS'!H2268,'SAGE IMPORT'!C:C,'SLAB-ROWS'!A2268)</f>
        <v>0</v>
      </c>
      <c r="J2268" s="198">
        <f>SUMIFS('SAGE IMPORT'!K:K,'SAGE IMPORT'!A:A,'SLAB-ROWS'!G2268,'SAGE IMPORT'!B:B,'SLAB-ROWS'!H2268,'SAGE IMPORT'!C:C,'SLAB-ROWS'!A2268)</f>
        <v>0</v>
      </c>
      <c r="K2268" s="199">
        <f>SUMIFS('SAGE IMPORT'!Q:Q,'SAGE IMPORT'!A:A,'SLAB-ROWS'!G2268,'SAGE IMPORT'!B:B,'SLAB-ROWS'!H2268,'SAGE IMPORT'!C:C,'SLAB-ROWS'!A2268)</f>
        <v>0</v>
      </c>
      <c r="L2268" s="199" t="s">
        <v>391</v>
      </c>
      <c r="M2268" s="205">
        <f>SUMIFS('SAGE IMPORT'!E:E,'SAGE IMPORT'!A:A,'SLAB-ROWS'!G2268,'SAGE IMPORT'!B:B,'SLAB-ROWS'!H2268,'SAGE IMPORT'!C:C,'SLAB-ROWS'!A2268)</f>
        <v>0</v>
      </c>
      <c r="N2268" s="199" t="s">
        <v>391</v>
      </c>
    </row>
    <row r="2269" spans="1:14" x14ac:dyDescent="0.2">
      <c r="A2269" s="183"/>
      <c r="B2269" s="184"/>
      <c r="C2269" s="184"/>
      <c r="D2269" s="185" t="str">
        <f t="shared" si="200"/>
        <v>****</v>
      </c>
      <c r="E2269" s="185">
        <f t="shared" si="201"/>
        <v>0</v>
      </c>
      <c r="F2269" s="185"/>
      <c r="G2269" s="185">
        <f t="shared" si="202"/>
        <v>0</v>
      </c>
      <c r="H2269" s="186">
        <f t="shared" si="203"/>
        <v>0</v>
      </c>
      <c r="I2269" s="197">
        <f>SUMIFS('SAGE IMPORT'!Y:Y,'SAGE IMPORT'!A:A,'SLAB-ROWS'!G2269,'SAGE IMPORT'!B:B,'SLAB-ROWS'!H2269,'SAGE IMPORT'!C:C,'SLAB-ROWS'!A2269)</f>
        <v>0</v>
      </c>
      <c r="J2269" s="198">
        <f>SUMIFS('SAGE IMPORT'!K:K,'SAGE IMPORT'!A:A,'SLAB-ROWS'!G2269,'SAGE IMPORT'!B:B,'SLAB-ROWS'!H2269,'SAGE IMPORT'!C:C,'SLAB-ROWS'!A2269)</f>
        <v>0</v>
      </c>
      <c r="K2269" s="199">
        <f>SUMIFS('SAGE IMPORT'!Q:Q,'SAGE IMPORT'!A:A,'SLAB-ROWS'!G2269,'SAGE IMPORT'!B:B,'SLAB-ROWS'!H2269,'SAGE IMPORT'!C:C,'SLAB-ROWS'!A2269)</f>
        <v>0</v>
      </c>
      <c r="L2269" s="199"/>
      <c r="M2269" s="205">
        <f>SUMIFS('SAGE IMPORT'!E:E,'SAGE IMPORT'!A:A,'SLAB-ROWS'!G2269,'SAGE IMPORT'!B:B,'SLAB-ROWS'!H2269,'SAGE IMPORT'!C:C,'SLAB-ROWS'!A2269)</f>
        <v>0</v>
      </c>
      <c r="N2269" s="199"/>
    </row>
    <row r="2270" spans="1:14" x14ac:dyDescent="0.2">
      <c r="A2270" s="183" t="s">
        <v>44</v>
      </c>
      <c r="B2270" s="184" t="s">
        <v>69</v>
      </c>
      <c r="C2270" s="184"/>
      <c r="D2270" s="185" t="str">
        <f t="shared" si="200"/>
        <v>****</v>
      </c>
      <c r="E2270" s="185">
        <f t="shared" si="201"/>
        <v>0</v>
      </c>
      <c r="F2270" s="185"/>
      <c r="G2270" s="185">
        <f t="shared" si="202"/>
        <v>0</v>
      </c>
      <c r="H2270" s="186">
        <f t="shared" si="203"/>
        <v>0</v>
      </c>
      <c r="I2270" s="197">
        <f>SUMIFS('SAGE IMPORT'!Y:Y,'SAGE IMPORT'!A:A,'SLAB-ROWS'!G2270,'SAGE IMPORT'!B:B,'SLAB-ROWS'!H2270,'SAGE IMPORT'!C:C,'SLAB-ROWS'!A2270)</f>
        <v>0</v>
      </c>
      <c r="J2270" s="198">
        <f>SUMIFS('SAGE IMPORT'!K:K,'SAGE IMPORT'!A:A,'SLAB-ROWS'!G2270,'SAGE IMPORT'!B:B,'SLAB-ROWS'!H2270,'SAGE IMPORT'!C:C,'SLAB-ROWS'!A2270)</f>
        <v>0</v>
      </c>
      <c r="K2270" s="199">
        <f>SUMIFS('SAGE IMPORT'!Q:Q,'SAGE IMPORT'!A:A,'SLAB-ROWS'!G2270,'SAGE IMPORT'!B:B,'SLAB-ROWS'!H2270,'SAGE IMPORT'!C:C,'SLAB-ROWS'!A2270)</f>
        <v>0</v>
      </c>
      <c r="L2270" s="199" t="s">
        <v>391</v>
      </c>
      <c r="M2270" s="205">
        <f>SUMIFS('SAGE IMPORT'!E:E,'SAGE IMPORT'!A:A,'SLAB-ROWS'!G2270,'SAGE IMPORT'!B:B,'SLAB-ROWS'!H2270,'SAGE IMPORT'!C:C,'SLAB-ROWS'!A2270)</f>
        <v>0</v>
      </c>
      <c r="N2270" s="199" t="s">
        <v>391</v>
      </c>
    </row>
    <row r="2271" spans="1:14" x14ac:dyDescent="0.2">
      <c r="A2271" s="183" t="s">
        <v>45</v>
      </c>
      <c r="B2271" s="184" t="s">
        <v>46</v>
      </c>
      <c r="C2271" s="184"/>
      <c r="D2271" s="185" t="str">
        <f t="shared" si="200"/>
        <v>****</v>
      </c>
      <c r="E2271" s="185">
        <f t="shared" si="201"/>
        <v>0</v>
      </c>
      <c r="F2271" s="185"/>
      <c r="G2271" s="185">
        <f t="shared" si="202"/>
        <v>0</v>
      </c>
      <c r="H2271" s="186">
        <f t="shared" si="203"/>
        <v>0</v>
      </c>
      <c r="I2271" s="197">
        <f>SUMIFS('SAGE IMPORT'!Y:Y,'SAGE IMPORT'!A:A,'SLAB-ROWS'!G2271,'SAGE IMPORT'!B:B,'SLAB-ROWS'!H2271,'SAGE IMPORT'!C:C,'SLAB-ROWS'!A2271)</f>
        <v>0</v>
      </c>
      <c r="J2271" s="198">
        <f>SUMIFS('SAGE IMPORT'!K:K,'SAGE IMPORT'!A:A,'SLAB-ROWS'!G2271,'SAGE IMPORT'!B:B,'SLAB-ROWS'!H2271,'SAGE IMPORT'!C:C,'SLAB-ROWS'!A2271)</f>
        <v>0</v>
      </c>
      <c r="K2271" s="199">
        <f>SUMIFS('SAGE IMPORT'!Q:Q,'SAGE IMPORT'!A:A,'SLAB-ROWS'!G2271,'SAGE IMPORT'!B:B,'SLAB-ROWS'!H2271,'SAGE IMPORT'!C:C,'SLAB-ROWS'!A2271)</f>
        <v>0</v>
      </c>
      <c r="L2271" s="199" t="s">
        <v>391</v>
      </c>
      <c r="M2271" s="205">
        <f>SUMIFS('SAGE IMPORT'!E:E,'SAGE IMPORT'!A:A,'SLAB-ROWS'!G2271,'SAGE IMPORT'!B:B,'SLAB-ROWS'!H2271,'SAGE IMPORT'!C:C,'SLAB-ROWS'!A2271)</f>
        <v>0</v>
      </c>
      <c r="N2271" s="199" t="s">
        <v>391</v>
      </c>
    </row>
    <row r="2272" spans="1:14" x14ac:dyDescent="0.2">
      <c r="A2272" s="183" t="s">
        <v>142</v>
      </c>
      <c r="B2272" s="184" t="s">
        <v>143</v>
      </c>
      <c r="C2272" s="184"/>
      <c r="D2272" s="185" t="str">
        <f t="shared" si="200"/>
        <v>****</v>
      </c>
      <c r="E2272" s="185">
        <f t="shared" si="201"/>
        <v>0</v>
      </c>
      <c r="F2272" s="185"/>
      <c r="G2272" s="185">
        <f t="shared" si="202"/>
        <v>0</v>
      </c>
      <c r="H2272" s="186">
        <f t="shared" si="203"/>
        <v>0</v>
      </c>
      <c r="I2272" s="197">
        <f>SUMIFS('SAGE IMPORT'!Y:Y,'SAGE IMPORT'!A:A,'SLAB-ROWS'!G2272,'SAGE IMPORT'!B:B,'SLAB-ROWS'!H2272,'SAGE IMPORT'!C:C,'SLAB-ROWS'!A2272)</f>
        <v>0</v>
      </c>
      <c r="J2272" s="198">
        <f>SUMIFS('SAGE IMPORT'!K:K,'SAGE IMPORT'!A:A,'SLAB-ROWS'!G2272,'SAGE IMPORT'!B:B,'SLAB-ROWS'!H2272,'SAGE IMPORT'!C:C,'SLAB-ROWS'!A2272)</f>
        <v>0</v>
      </c>
      <c r="K2272" s="199">
        <f>SUMIFS('SAGE IMPORT'!Q:Q,'SAGE IMPORT'!A:A,'SLAB-ROWS'!G2272,'SAGE IMPORT'!B:B,'SLAB-ROWS'!H2272,'SAGE IMPORT'!C:C,'SLAB-ROWS'!A2272)</f>
        <v>0</v>
      </c>
      <c r="L2272" s="199" t="s">
        <v>354</v>
      </c>
      <c r="M2272" s="205">
        <f>SUMIFS('SAGE IMPORT'!E:E,'SAGE IMPORT'!A:A,'SLAB-ROWS'!G2272,'SAGE IMPORT'!B:B,'SLAB-ROWS'!H2272,'SAGE IMPORT'!C:C,'SLAB-ROWS'!A2272)</f>
        <v>0</v>
      </c>
      <c r="N2272" s="199" t="s">
        <v>354</v>
      </c>
    </row>
    <row r="2273" spans="1:14" x14ac:dyDescent="0.2">
      <c r="A2273" s="183" t="s">
        <v>144</v>
      </c>
      <c r="B2273" s="184" t="s">
        <v>145</v>
      </c>
      <c r="C2273" s="184"/>
      <c r="D2273" s="185" t="str">
        <f t="shared" si="200"/>
        <v>****</v>
      </c>
      <c r="E2273" s="185">
        <f t="shared" si="201"/>
        <v>0</v>
      </c>
      <c r="F2273" s="185"/>
      <c r="G2273" s="185">
        <f t="shared" si="202"/>
        <v>0</v>
      </c>
      <c r="H2273" s="186">
        <f t="shared" si="203"/>
        <v>0</v>
      </c>
      <c r="I2273" s="197">
        <f>SUMIFS('SAGE IMPORT'!Y:Y,'SAGE IMPORT'!A:A,'SLAB-ROWS'!G2273,'SAGE IMPORT'!B:B,'SLAB-ROWS'!H2273,'SAGE IMPORT'!C:C,'SLAB-ROWS'!A2273)</f>
        <v>0</v>
      </c>
      <c r="J2273" s="198">
        <f>SUMIFS('SAGE IMPORT'!K:K,'SAGE IMPORT'!A:A,'SLAB-ROWS'!G2273,'SAGE IMPORT'!B:B,'SLAB-ROWS'!H2273,'SAGE IMPORT'!C:C,'SLAB-ROWS'!A2273)</f>
        <v>0</v>
      </c>
      <c r="K2273" s="199">
        <f>SUMIFS('SAGE IMPORT'!Q:Q,'SAGE IMPORT'!A:A,'SLAB-ROWS'!G2273,'SAGE IMPORT'!B:B,'SLAB-ROWS'!H2273,'SAGE IMPORT'!C:C,'SLAB-ROWS'!A2273)</f>
        <v>0</v>
      </c>
      <c r="L2273" s="199" t="s">
        <v>391</v>
      </c>
      <c r="M2273" s="205">
        <f>SUMIFS('SAGE IMPORT'!E:E,'SAGE IMPORT'!A:A,'SLAB-ROWS'!G2273,'SAGE IMPORT'!B:B,'SLAB-ROWS'!H2273,'SAGE IMPORT'!C:C,'SLAB-ROWS'!A2273)</f>
        <v>0</v>
      </c>
      <c r="N2273" s="199" t="s">
        <v>391</v>
      </c>
    </row>
    <row r="2274" spans="1:14" x14ac:dyDescent="0.2">
      <c r="A2274" s="183" t="s">
        <v>47</v>
      </c>
      <c r="B2274" s="184" t="s">
        <v>66</v>
      </c>
      <c r="C2274" s="184"/>
      <c r="D2274" s="185" t="str">
        <f t="shared" ref="D2274:D2285" si="204">D2273</f>
        <v>****</v>
      </c>
      <c r="E2274" s="185">
        <f t="shared" ref="E2274:E2285" si="205">E2273</f>
        <v>0</v>
      </c>
      <c r="F2274" s="185"/>
      <c r="G2274" s="185">
        <f t="shared" ref="G2274:G2285" si="206">G2273</f>
        <v>0</v>
      </c>
      <c r="H2274" s="186">
        <f t="shared" ref="H2274:H2285" si="207">H2273</f>
        <v>0</v>
      </c>
      <c r="I2274" s="197">
        <f>SUMIFS('SAGE IMPORT'!Y:Y,'SAGE IMPORT'!A:A,'SLAB-ROWS'!G2274,'SAGE IMPORT'!B:B,'SLAB-ROWS'!H2274,'SAGE IMPORT'!C:C,'SLAB-ROWS'!A2274)</f>
        <v>0</v>
      </c>
      <c r="J2274" s="198">
        <f>SUMIFS('SAGE IMPORT'!K:K,'SAGE IMPORT'!A:A,'SLAB-ROWS'!G2274,'SAGE IMPORT'!B:B,'SLAB-ROWS'!H2274,'SAGE IMPORT'!C:C,'SLAB-ROWS'!A2274)</f>
        <v>0</v>
      </c>
      <c r="K2274" s="199">
        <f>SUMIFS('SAGE IMPORT'!Q:Q,'SAGE IMPORT'!A:A,'SLAB-ROWS'!G2274,'SAGE IMPORT'!B:B,'SLAB-ROWS'!H2274,'SAGE IMPORT'!C:C,'SLAB-ROWS'!A2274)</f>
        <v>0</v>
      </c>
      <c r="L2274" s="199" t="s">
        <v>395</v>
      </c>
      <c r="M2274" s="205">
        <f>SUMIFS('SAGE IMPORT'!E:E,'SAGE IMPORT'!A:A,'SLAB-ROWS'!G2274,'SAGE IMPORT'!B:B,'SLAB-ROWS'!H2274,'SAGE IMPORT'!C:C,'SLAB-ROWS'!A2274)</f>
        <v>0</v>
      </c>
      <c r="N2274" s="199" t="s">
        <v>395</v>
      </c>
    </row>
    <row r="2275" spans="1:14" x14ac:dyDescent="0.2">
      <c r="A2275" s="183"/>
      <c r="B2275" s="451" t="s">
        <v>622</v>
      </c>
      <c r="C2275" s="452"/>
      <c r="D2275" s="453"/>
      <c r="E2275" s="453"/>
      <c r="F2275" s="453"/>
      <c r="G2275" s="453">
        <f t="shared" si="206"/>
        <v>0</v>
      </c>
      <c r="H2275" s="454">
        <f t="shared" si="207"/>
        <v>0</v>
      </c>
      <c r="I2275" s="455"/>
      <c r="J2275" s="456"/>
      <c r="K2275" s="457">
        <f>SUMIFS('SAGE IMPORT'!Q:Q,'SAGE IMPORT'!A:A,'SLAB-ROWS'!G2275,'SAGE IMPORT'!B:B,'SLAB-ROWS'!H2275,'SAGE IMPORT'!D:D,'SLAB-ROWS'!B2275)</f>
        <v>0</v>
      </c>
      <c r="L2275" s="457" t="s">
        <v>395</v>
      </c>
      <c r="M2275" s="458"/>
      <c r="N2275" s="457"/>
    </row>
    <row r="2276" spans="1:14" x14ac:dyDescent="0.2">
      <c r="A2276" s="183" t="s">
        <v>48</v>
      </c>
      <c r="B2276" s="184" t="s">
        <v>67</v>
      </c>
      <c r="C2276" s="184"/>
      <c r="D2276" s="185" t="str">
        <f>D2274</f>
        <v>****</v>
      </c>
      <c r="E2276" s="185">
        <f>E2274</f>
        <v>0</v>
      </c>
      <c r="F2276" s="185"/>
      <c r="G2276" s="185">
        <f>G2274</f>
        <v>0</v>
      </c>
      <c r="H2276" s="186">
        <f>H2274</f>
        <v>0</v>
      </c>
      <c r="I2276" s="197">
        <f>SUMIFS('SAGE IMPORT'!Y:Y,'SAGE IMPORT'!A:A,'SLAB-ROWS'!G2276,'SAGE IMPORT'!B:B,'SLAB-ROWS'!H2276,'SAGE IMPORT'!C:C,'SLAB-ROWS'!A2276)</f>
        <v>0</v>
      </c>
      <c r="J2276" s="198">
        <f>SUMIFS('SAGE IMPORT'!K:K,'SAGE IMPORT'!A:A,'SLAB-ROWS'!G2276,'SAGE IMPORT'!B:B,'SLAB-ROWS'!H2276,'SAGE IMPORT'!C:C,'SLAB-ROWS'!A2276)</f>
        <v>0</v>
      </c>
      <c r="K2276" s="199">
        <f>SUMIFS('SAGE IMPORT'!Q:Q,'SAGE IMPORT'!A:A,'SLAB-ROWS'!G2276,'SAGE IMPORT'!B:B,'SLAB-ROWS'!H2276,'SAGE IMPORT'!C:C,'SLAB-ROWS'!A2276)</f>
        <v>0</v>
      </c>
      <c r="L2276" s="199" t="s">
        <v>391</v>
      </c>
      <c r="M2276" s="205">
        <f>SUMIFS('SAGE IMPORT'!E:E,'SAGE IMPORT'!A:A,'SLAB-ROWS'!G2276,'SAGE IMPORT'!B:B,'SLAB-ROWS'!H2276,'SAGE IMPORT'!C:C,'SLAB-ROWS'!A2276)</f>
        <v>0</v>
      </c>
      <c r="N2276" s="199" t="s">
        <v>391</v>
      </c>
    </row>
    <row r="2277" spans="1:14" x14ac:dyDescent="0.2">
      <c r="A2277" s="183" t="s">
        <v>146</v>
      </c>
      <c r="B2277" s="184" t="s">
        <v>147</v>
      </c>
      <c r="C2277" s="184"/>
      <c r="D2277" s="185" t="str">
        <f t="shared" si="204"/>
        <v>****</v>
      </c>
      <c r="E2277" s="185">
        <f t="shared" si="205"/>
        <v>0</v>
      </c>
      <c r="F2277" s="185"/>
      <c r="G2277" s="185">
        <f t="shared" si="206"/>
        <v>0</v>
      </c>
      <c r="H2277" s="186">
        <f t="shared" si="207"/>
        <v>0</v>
      </c>
      <c r="I2277" s="197">
        <f>SUMIFS('SAGE IMPORT'!Y:Y,'SAGE IMPORT'!A:A,'SLAB-ROWS'!G2277,'SAGE IMPORT'!B:B,'SLAB-ROWS'!H2277,'SAGE IMPORT'!C:C,'SLAB-ROWS'!A2277)</f>
        <v>0</v>
      </c>
      <c r="J2277" s="198">
        <f>SUMIFS('SAGE IMPORT'!K:K,'SAGE IMPORT'!A:A,'SLAB-ROWS'!G2277,'SAGE IMPORT'!B:B,'SLAB-ROWS'!H2277,'SAGE IMPORT'!C:C,'SLAB-ROWS'!A2277)</f>
        <v>0</v>
      </c>
      <c r="K2277" s="199">
        <f>SUMIFS('SAGE IMPORT'!Q:Q,'SAGE IMPORT'!A:A,'SLAB-ROWS'!G2277,'SAGE IMPORT'!B:B,'SLAB-ROWS'!H2277,'SAGE IMPORT'!C:C,'SLAB-ROWS'!A2277)</f>
        <v>0</v>
      </c>
      <c r="L2277" s="199" t="s">
        <v>393</v>
      </c>
      <c r="M2277" s="205">
        <f>SUMIFS('SAGE IMPORT'!E:E,'SAGE IMPORT'!A:A,'SLAB-ROWS'!G2277,'SAGE IMPORT'!B:B,'SLAB-ROWS'!H2277,'SAGE IMPORT'!C:C,'SLAB-ROWS'!A2277)</f>
        <v>0</v>
      </c>
      <c r="N2277" s="199" t="s">
        <v>393</v>
      </c>
    </row>
    <row r="2278" spans="1:14" x14ac:dyDescent="0.2">
      <c r="A2278" s="183" t="s">
        <v>148</v>
      </c>
      <c r="B2278" s="184" t="s">
        <v>149</v>
      </c>
      <c r="C2278" s="184"/>
      <c r="D2278" s="185" t="str">
        <f t="shared" si="204"/>
        <v>****</v>
      </c>
      <c r="E2278" s="185">
        <f t="shared" si="205"/>
        <v>0</v>
      </c>
      <c r="F2278" s="185"/>
      <c r="G2278" s="185">
        <f t="shared" si="206"/>
        <v>0</v>
      </c>
      <c r="H2278" s="186">
        <f t="shared" si="207"/>
        <v>0</v>
      </c>
      <c r="I2278" s="197">
        <f>SUMIFS('SAGE IMPORT'!Y:Y,'SAGE IMPORT'!A:A,'SLAB-ROWS'!G2278,'SAGE IMPORT'!B:B,'SLAB-ROWS'!H2278,'SAGE IMPORT'!C:C,'SLAB-ROWS'!A2278)</f>
        <v>0</v>
      </c>
      <c r="J2278" s="198">
        <f>SUMIFS('SAGE IMPORT'!K:K,'SAGE IMPORT'!A:A,'SLAB-ROWS'!G2278,'SAGE IMPORT'!B:B,'SLAB-ROWS'!H2278,'SAGE IMPORT'!C:C,'SLAB-ROWS'!A2278)</f>
        <v>0</v>
      </c>
      <c r="K2278" s="199">
        <f>SUMIFS('SAGE IMPORT'!Q:Q,'SAGE IMPORT'!A:A,'SLAB-ROWS'!G2278,'SAGE IMPORT'!B:B,'SLAB-ROWS'!H2278,'SAGE IMPORT'!C:C,'SLAB-ROWS'!A2278)</f>
        <v>0</v>
      </c>
      <c r="L2278" s="199" t="s">
        <v>391</v>
      </c>
      <c r="M2278" s="205">
        <f>SUMIFS('SAGE IMPORT'!E:E,'SAGE IMPORT'!A:A,'SLAB-ROWS'!G2278,'SAGE IMPORT'!B:B,'SLAB-ROWS'!H2278,'SAGE IMPORT'!C:C,'SLAB-ROWS'!A2278)</f>
        <v>0</v>
      </c>
      <c r="N2278" s="199" t="s">
        <v>391</v>
      </c>
    </row>
    <row r="2279" spans="1:14" x14ac:dyDescent="0.2">
      <c r="A2279" s="183" t="s">
        <v>150</v>
      </c>
      <c r="B2279" s="184" t="s">
        <v>151</v>
      </c>
      <c r="C2279" s="184"/>
      <c r="D2279" s="185" t="str">
        <f t="shared" si="204"/>
        <v>****</v>
      </c>
      <c r="E2279" s="185">
        <f t="shared" si="205"/>
        <v>0</v>
      </c>
      <c r="F2279" s="185"/>
      <c r="G2279" s="185">
        <f t="shared" si="206"/>
        <v>0</v>
      </c>
      <c r="H2279" s="186">
        <f t="shared" si="207"/>
        <v>0</v>
      </c>
      <c r="I2279" s="197">
        <f>SUMIFS('SAGE IMPORT'!Y:Y,'SAGE IMPORT'!A:A,'SLAB-ROWS'!G2279,'SAGE IMPORT'!B:B,'SLAB-ROWS'!H2279,'SAGE IMPORT'!C:C,'SLAB-ROWS'!A2279)</f>
        <v>0</v>
      </c>
      <c r="J2279" s="198">
        <f>SUMIFS('SAGE IMPORT'!K:K,'SAGE IMPORT'!A:A,'SLAB-ROWS'!G2279,'SAGE IMPORT'!B:B,'SLAB-ROWS'!H2279,'SAGE IMPORT'!C:C,'SLAB-ROWS'!A2279)</f>
        <v>0</v>
      </c>
      <c r="K2279" s="199">
        <f>SUMIFS('SAGE IMPORT'!Q:Q,'SAGE IMPORT'!A:A,'SLAB-ROWS'!G2279,'SAGE IMPORT'!B:B,'SLAB-ROWS'!H2279,'SAGE IMPORT'!C:C,'SLAB-ROWS'!A2279)</f>
        <v>0</v>
      </c>
      <c r="L2279" s="199" t="s">
        <v>391</v>
      </c>
      <c r="M2279" s="205">
        <f>SUMIFS('SAGE IMPORT'!E:E,'SAGE IMPORT'!A:A,'SLAB-ROWS'!G2279,'SAGE IMPORT'!B:B,'SLAB-ROWS'!H2279,'SAGE IMPORT'!C:C,'SLAB-ROWS'!A2279)</f>
        <v>0</v>
      </c>
      <c r="N2279" s="199" t="s">
        <v>391</v>
      </c>
    </row>
    <row r="2280" spans="1:14" x14ac:dyDescent="0.2">
      <c r="A2280" s="183" t="s">
        <v>55</v>
      </c>
      <c r="B2280" s="184" t="s">
        <v>56</v>
      </c>
      <c r="C2280" s="184"/>
      <c r="D2280" s="185" t="str">
        <f t="shared" si="204"/>
        <v>****</v>
      </c>
      <c r="E2280" s="185">
        <f t="shared" si="205"/>
        <v>0</v>
      </c>
      <c r="F2280" s="185"/>
      <c r="G2280" s="185">
        <f t="shared" si="206"/>
        <v>0</v>
      </c>
      <c r="H2280" s="186">
        <f t="shared" si="207"/>
        <v>0</v>
      </c>
      <c r="I2280" s="197">
        <f>SUMIFS('SAGE IMPORT'!Y:Y,'SAGE IMPORT'!A:A,'SLAB-ROWS'!G2280,'SAGE IMPORT'!B:B,'SLAB-ROWS'!H2280,'SAGE IMPORT'!C:C,'SLAB-ROWS'!A2280)</f>
        <v>0</v>
      </c>
      <c r="J2280" s="198">
        <f>SUMIFS('SAGE IMPORT'!K:K,'SAGE IMPORT'!A:A,'SLAB-ROWS'!G2280,'SAGE IMPORT'!B:B,'SLAB-ROWS'!H2280,'SAGE IMPORT'!C:C,'SLAB-ROWS'!A2280)</f>
        <v>0</v>
      </c>
      <c r="K2280" s="199">
        <f>SUMIFS('SAGE IMPORT'!Q:Q,'SAGE IMPORT'!A:A,'SLAB-ROWS'!G2280,'SAGE IMPORT'!B:B,'SLAB-ROWS'!H2280,'SAGE IMPORT'!C:C,'SLAB-ROWS'!A2280)</f>
        <v>0</v>
      </c>
      <c r="L2280" s="199" t="s">
        <v>395</v>
      </c>
      <c r="M2280" s="205">
        <f>SUMIFS('SAGE IMPORT'!E:E,'SAGE IMPORT'!A:A,'SLAB-ROWS'!G2280,'SAGE IMPORT'!B:B,'SLAB-ROWS'!H2280,'SAGE IMPORT'!C:C,'SLAB-ROWS'!A2280)</f>
        <v>0</v>
      </c>
      <c r="N2280" s="199" t="s">
        <v>395</v>
      </c>
    </row>
    <row r="2281" spans="1:14" x14ac:dyDescent="0.2">
      <c r="A2281" s="183" t="s">
        <v>152</v>
      </c>
      <c r="B2281" s="184" t="s">
        <v>153</v>
      </c>
      <c r="C2281" s="184"/>
      <c r="D2281" s="185" t="str">
        <f t="shared" si="204"/>
        <v>****</v>
      </c>
      <c r="E2281" s="185">
        <f t="shared" si="205"/>
        <v>0</v>
      </c>
      <c r="F2281" s="185"/>
      <c r="G2281" s="185">
        <f t="shared" si="206"/>
        <v>0</v>
      </c>
      <c r="H2281" s="186">
        <f t="shared" si="207"/>
        <v>0</v>
      </c>
      <c r="I2281" s="197">
        <f>SUMIFS('SAGE IMPORT'!Y:Y,'SAGE IMPORT'!A:A,'SLAB-ROWS'!G2281,'SAGE IMPORT'!B:B,'SLAB-ROWS'!H2281,'SAGE IMPORT'!C:C,'SLAB-ROWS'!A2281)</f>
        <v>0</v>
      </c>
      <c r="J2281" s="198">
        <f>SUMIFS('SAGE IMPORT'!K:K,'SAGE IMPORT'!A:A,'SLAB-ROWS'!G2281,'SAGE IMPORT'!B:B,'SLAB-ROWS'!H2281,'SAGE IMPORT'!C:C,'SLAB-ROWS'!A2281)</f>
        <v>0</v>
      </c>
      <c r="K2281" s="199">
        <f>SUMIFS('SAGE IMPORT'!Q:Q,'SAGE IMPORT'!A:A,'SLAB-ROWS'!G2281,'SAGE IMPORT'!B:B,'SLAB-ROWS'!H2281,'SAGE IMPORT'!C:C,'SLAB-ROWS'!A2281)</f>
        <v>0</v>
      </c>
      <c r="L2281" s="199" t="s">
        <v>399</v>
      </c>
      <c r="M2281" s="205">
        <f>SUMIFS('SAGE IMPORT'!E:E,'SAGE IMPORT'!A:A,'SLAB-ROWS'!G2281,'SAGE IMPORT'!B:B,'SLAB-ROWS'!H2281,'SAGE IMPORT'!C:C,'SLAB-ROWS'!A2281)</f>
        <v>0</v>
      </c>
      <c r="N2281" s="199" t="s">
        <v>399</v>
      </c>
    </row>
    <row r="2282" spans="1:14" x14ac:dyDescent="0.2">
      <c r="A2282" s="183"/>
      <c r="B2282" s="184"/>
      <c r="C2282" s="184"/>
      <c r="D2282" s="185" t="str">
        <f t="shared" si="204"/>
        <v>****</v>
      </c>
      <c r="E2282" s="185">
        <f t="shared" si="205"/>
        <v>0</v>
      </c>
      <c r="F2282" s="185"/>
      <c r="G2282" s="185">
        <f t="shared" si="206"/>
        <v>0</v>
      </c>
      <c r="H2282" s="186">
        <f t="shared" si="207"/>
        <v>0</v>
      </c>
      <c r="I2282" s="197">
        <f>SUMIFS('SAGE IMPORT'!Y:Y,'SAGE IMPORT'!A:A,'SLAB-ROWS'!G2282,'SAGE IMPORT'!B:B,'SLAB-ROWS'!H2282,'SAGE IMPORT'!C:C,'SLAB-ROWS'!A2282)</f>
        <v>0</v>
      </c>
      <c r="J2282" s="198">
        <f>SUMIFS('SAGE IMPORT'!K:K,'SAGE IMPORT'!A:A,'SLAB-ROWS'!G2282,'SAGE IMPORT'!B:B,'SLAB-ROWS'!H2282,'SAGE IMPORT'!C:C,'SLAB-ROWS'!A2282)</f>
        <v>0</v>
      </c>
      <c r="K2282" s="199">
        <f>SUMIFS('SAGE IMPORT'!Q:Q,'SAGE IMPORT'!A:A,'SLAB-ROWS'!G2282,'SAGE IMPORT'!B:B,'SLAB-ROWS'!H2282,'SAGE IMPORT'!C:C,'SLAB-ROWS'!A2282)</f>
        <v>0</v>
      </c>
      <c r="L2282" s="199"/>
      <c r="M2282" s="205">
        <f>SUMIFS('SAGE IMPORT'!E:E,'SAGE IMPORT'!A:A,'SLAB-ROWS'!G2282,'SAGE IMPORT'!B:B,'SLAB-ROWS'!H2282,'SAGE IMPORT'!C:C,'SLAB-ROWS'!A2282)</f>
        <v>0</v>
      </c>
      <c r="N2282" s="199"/>
    </row>
    <row r="2283" spans="1:14" x14ac:dyDescent="0.2">
      <c r="A2283" s="183" t="s">
        <v>49</v>
      </c>
      <c r="B2283" s="184" t="s">
        <v>50</v>
      </c>
      <c r="C2283" s="184"/>
      <c r="D2283" s="185" t="str">
        <f t="shared" si="204"/>
        <v>****</v>
      </c>
      <c r="E2283" s="185">
        <f t="shared" si="205"/>
        <v>0</v>
      </c>
      <c r="F2283" s="185"/>
      <c r="G2283" s="185">
        <f t="shared" si="206"/>
        <v>0</v>
      </c>
      <c r="H2283" s="186">
        <f t="shared" si="207"/>
        <v>0</v>
      </c>
      <c r="I2283" s="197">
        <f>SUMIFS('SAGE IMPORT'!Y:Y,'SAGE IMPORT'!A:A,'SLAB-ROWS'!G2283,'SAGE IMPORT'!B:B,'SLAB-ROWS'!H2283,'SAGE IMPORT'!C:C,'SLAB-ROWS'!A2283)</f>
        <v>0</v>
      </c>
      <c r="J2283" s="198">
        <f>SUMIFS('SAGE IMPORT'!K:K,'SAGE IMPORT'!A:A,'SLAB-ROWS'!G2283,'SAGE IMPORT'!B:B,'SLAB-ROWS'!H2283,'SAGE IMPORT'!C:C,'SLAB-ROWS'!A2283)</f>
        <v>0</v>
      </c>
      <c r="K2283" s="199">
        <f>SUMIFS('SAGE IMPORT'!Q:Q,'SAGE IMPORT'!A:A,'SLAB-ROWS'!G2283,'SAGE IMPORT'!B:B,'SLAB-ROWS'!H2283,'SAGE IMPORT'!C:C,'SLAB-ROWS'!A2283)</f>
        <v>0</v>
      </c>
      <c r="L2283" s="199" t="s">
        <v>391</v>
      </c>
      <c r="M2283" s="205">
        <f>SUMIFS('SAGE IMPORT'!E:E,'SAGE IMPORT'!A:A,'SLAB-ROWS'!G2283,'SAGE IMPORT'!B:B,'SLAB-ROWS'!H2283,'SAGE IMPORT'!C:C,'SLAB-ROWS'!A2283)</f>
        <v>0</v>
      </c>
      <c r="N2283" s="199" t="s">
        <v>391</v>
      </c>
    </row>
    <row r="2284" spans="1:14" x14ac:dyDescent="0.2">
      <c r="A2284" s="183" t="s">
        <v>51</v>
      </c>
      <c r="B2284" s="184" t="s">
        <v>52</v>
      </c>
      <c r="C2284" s="184"/>
      <c r="D2284" s="185" t="str">
        <f t="shared" si="204"/>
        <v>****</v>
      </c>
      <c r="E2284" s="185">
        <f t="shared" si="205"/>
        <v>0</v>
      </c>
      <c r="F2284" s="185"/>
      <c r="G2284" s="185">
        <f t="shared" si="206"/>
        <v>0</v>
      </c>
      <c r="H2284" s="186">
        <f t="shared" si="207"/>
        <v>0</v>
      </c>
      <c r="I2284" s="197">
        <f>SUMIFS('SAGE IMPORT'!Y:Y,'SAGE IMPORT'!A:A,'SLAB-ROWS'!G2284,'SAGE IMPORT'!B:B,'SLAB-ROWS'!H2284,'SAGE IMPORT'!C:C,'SLAB-ROWS'!A2284)</f>
        <v>0</v>
      </c>
      <c r="J2284" s="198">
        <f>SUMIFS('SAGE IMPORT'!K:K,'SAGE IMPORT'!A:A,'SLAB-ROWS'!G2284,'SAGE IMPORT'!B:B,'SLAB-ROWS'!H2284,'SAGE IMPORT'!C:C,'SLAB-ROWS'!A2284)</f>
        <v>0</v>
      </c>
      <c r="K2284" s="199">
        <f>SUMIFS('SAGE IMPORT'!Q:Q,'SAGE IMPORT'!A:A,'SLAB-ROWS'!G2284,'SAGE IMPORT'!B:B,'SLAB-ROWS'!H2284,'SAGE IMPORT'!C:C,'SLAB-ROWS'!A2284)</f>
        <v>0</v>
      </c>
      <c r="L2284" s="199" t="s">
        <v>391</v>
      </c>
      <c r="M2284" s="205">
        <f>SUMIFS('SAGE IMPORT'!E:E,'SAGE IMPORT'!A:A,'SLAB-ROWS'!G2284,'SAGE IMPORT'!B:B,'SLAB-ROWS'!H2284,'SAGE IMPORT'!C:C,'SLAB-ROWS'!A2284)</f>
        <v>0</v>
      </c>
      <c r="N2284" s="199" t="s">
        <v>391</v>
      </c>
    </row>
    <row r="2285" spans="1:14" x14ac:dyDescent="0.2">
      <c r="A2285" s="183" t="s">
        <v>53</v>
      </c>
      <c r="B2285" s="184" t="s">
        <v>54</v>
      </c>
      <c r="C2285" s="184"/>
      <c r="D2285" s="185" t="str">
        <f t="shared" si="204"/>
        <v>****</v>
      </c>
      <c r="E2285" s="185">
        <f t="shared" si="205"/>
        <v>0</v>
      </c>
      <c r="F2285" s="185"/>
      <c r="G2285" s="185">
        <f t="shared" si="206"/>
        <v>0</v>
      </c>
      <c r="H2285" s="186">
        <f t="shared" si="207"/>
        <v>0</v>
      </c>
      <c r="I2285" s="197">
        <f>SUMIFS('SAGE IMPORT'!Y:Y,'SAGE IMPORT'!A:A,'SLAB-ROWS'!G2285,'SAGE IMPORT'!B:B,'SLAB-ROWS'!H2285,'SAGE IMPORT'!C:C,'SLAB-ROWS'!A2285)</f>
        <v>0</v>
      </c>
      <c r="J2285" s="198">
        <f>SUMIFS('SAGE IMPORT'!K:K,'SAGE IMPORT'!A:A,'SLAB-ROWS'!G2285,'SAGE IMPORT'!B:B,'SLAB-ROWS'!H2285,'SAGE IMPORT'!C:C,'SLAB-ROWS'!A2285)</f>
        <v>0</v>
      </c>
      <c r="K2285" s="199">
        <f>SUMIFS('SAGE IMPORT'!Q:Q,'SAGE IMPORT'!A:A,'SLAB-ROWS'!G2285,'SAGE IMPORT'!B:B,'SLAB-ROWS'!H2285,'SAGE IMPORT'!C:C,'SLAB-ROWS'!A2285)</f>
        <v>0</v>
      </c>
      <c r="L2285" s="199" t="s">
        <v>391</v>
      </c>
      <c r="M2285" s="205">
        <f>SUMIFS('SAGE IMPORT'!E:E,'SAGE IMPORT'!A:A,'SLAB-ROWS'!G2285,'SAGE IMPORT'!B:B,'SLAB-ROWS'!H2285,'SAGE IMPORT'!C:C,'SLAB-ROWS'!A2285)</f>
        <v>0</v>
      </c>
      <c r="N2285" s="199" t="s">
        <v>391</v>
      </c>
    </row>
    <row r="2286" spans="1:14" x14ac:dyDescent="0.2">
      <c r="A2286" s="183"/>
      <c r="B2286" s="184"/>
      <c r="C2286" s="184"/>
      <c r="D2286" s="184"/>
      <c r="E2286" s="184"/>
      <c r="F2286" s="184"/>
      <c r="G2286" s="184"/>
      <c r="H2286" s="184"/>
      <c r="I2286" s="197">
        <f>SUMIFS('SAGE IMPORT'!Y:Y,'SAGE IMPORT'!A:A,'SLAB-ROWS'!G2286,'SAGE IMPORT'!B:B,'SLAB-ROWS'!H2286,'SAGE IMPORT'!C:C,'SLAB-ROWS'!A2286)</f>
        <v>0</v>
      </c>
      <c r="J2286" s="198">
        <f>SUMIFS('SAGE IMPORT'!K:K,'SAGE IMPORT'!A:A,'SLAB-ROWS'!G2286,'SAGE IMPORT'!B:B,'SLAB-ROWS'!H2286,'SAGE IMPORT'!C:C,'SLAB-ROWS'!A2286)</f>
        <v>0</v>
      </c>
      <c r="K2286" s="199">
        <f>SUMIFS('SAGE IMPORT'!Q:Q,'SAGE IMPORT'!A:A,'SLAB-ROWS'!G2286,'SAGE IMPORT'!B:B,'SLAB-ROWS'!H2286,'SAGE IMPORT'!C:C,'SLAB-ROWS'!A2286)</f>
        <v>0</v>
      </c>
      <c r="L2286" s="199"/>
      <c r="M2286" s="205">
        <f>SUMIFS('SAGE IMPORT'!E:E,'SAGE IMPORT'!A:A,'SLAB-ROWS'!G2286,'SAGE IMPORT'!B:B,'SLAB-ROWS'!H2286,'SAGE IMPORT'!C:C,'SLAB-ROWS'!A2286)</f>
        <v>0</v>
      </c>
      <c r="N2286" s="199"/>
    </row>
    <row r="2287" spans="1:14" ht="12" x14ac:dyDescent="0.25">
      <c r="C2287" s="200" t="s">
        <v>74</v>
      </c>
      <c r="D2287" s="200"/>
      <c r="E2287" s="200"/>
      <c r="F2287" s="200"/>
      <c r="G2287" s="200"/>
      <c r="H2287" s="200"/>
      <c r="I2287" s="201">
        <f>SUM(I2203:I2286)</f>
        <v>0</v>
      </c>
      <c r="J2287" s="202"/>
      <c r="K2287" s="202"/>
      <c r="L2287" s="202"/>
      <c r="M2287" s="205">
        <f>SUMIFS('SAGE IMPORT'!E:E,'SAGE IMPORT'!A:A,'SLAB-ROWS'!G2287,'SAGE IMPORT'!B:B,'SLAB-ROWS'!H2287,'SAGE IMPORT'!C:C,'SLAB-ROWS'!A2287)</f>
        <v>0</v>
      </c>
    </row>
    <row r="2288" spans="1:14" ht="12" x14ac:dyDescent="0.25">
      <c r="C2288" s="200" t="s">
        <v>75</v>
      </c>
      <c r="D2288" s="200"/>
      <c r="E2288" s="200"/>
      <c r="F2288" s="200"/>
      <c r="G2288" s="200"/>
      <c r="H2288" s="200"/>
      <c r="I2288" s="203">
        <f>SUMIFS('SAGE IMPORT'!Y:Y,'SAGE IMPORT'!A:A,'SLAB-ROWS'!G2202,'SAGE IMPORT'!B:B,'SLAB-ROWS'!H2202)-I2287</f>
        <v>0</v>
      </c>
      <c r="J2288" s="202"/>
      <c r="K2288" s="202"/>
      <c r="L2288" s="202"/>
      <c r="M2288" s="205">
        <f>SUMIFS('SAGE IMPORT'!E:E,'SAGE IMPORT'!A:A,'SLAB-ROWS'!G2288,'SAGE IMPORT'!B:B,'SLAB-ROWS'!H2288,'SAGE IMPORT'!C:C,'SLAB-ROWS'!A2288)</f>
        <v>0</v>
      </c>
    </row>
    <row r="2289" spans="1:14" ht="12" x14ac:dyDescent="0.2">
      <c r="D2289" s="191" t="s">
        <v>359</v>
      </c>
      <c r="E2289" s="190" t="s">
        <v>358</v>
      </c>
      <c r="F2289" s="190"/>
      <c r="G2289" s="191" t="s">
        <v>159</v>
      </c>
      <c r="H2289" s="192" t="s">
        <v>357</v>
      </c>
      <c r="I2289" s="194" t="s">
        <v>383</v>
      </c>
      <c r="J2289" s="194" t="s">
        <v>356</v>
      </c>
      <c r="K2289" s="194" t="s">
        <v>355</v>
      </c>
      <c r="L2289" s="194"/>
      <c r="M2289" s="194" t="s">
        <v>394</v>
      </c>
      <c r="N2289" s="194"/>
    </row>
    <row r="2290" spans="1:14" ht="12" x14ac:dyDescent="0.2">
      <c r="D2290" s="195" t="str">
        <f>'START-SLABS'!A35</f>
        <v>****</v>
      </c>
      <c r="E2290" s="195">
        <f>'START-SLABS'!C35</f>
        <v>0</v>
      </c>
      <c r="F2290" s="195">
        <f>'START-SLABS'!D35</f>
        <v>0</v>
      </c>
      <c r="G2290" s="195">
        <f>'START-SLABS'!F35</f>
        <v>0</v>
      </c>
      <c r="H2290" s="195">
        <f>'START-SLABS'!G35</f>
        <v>0</v>
      </c>
      <c r="I2290" s="196"/>
      <c r="J2290" s="196"/>
      <c r="K2290" s="196"/>
      <c r="L2290" s="196"/>
      <c r="M2290" s="196"/>
      <c r="N2290" s="194"/>
    </row>
    <row r="2291" spans="1:14" x14ac:dyDescent="0.2">
      <c r="A2291" s="183" t="s">
        <v>16</v>
      </c>
      <c r="B2291" s="184" t="s">
        <v>17</v>
      </c>
      <c r="C2291" s="184"/>
      <c r="D2291" s="185" t="str">
        <f>D2290</f>
        <v>****</v>
      </c>
      <c r="E2291" s="185">
        <f>E2290</f>
        <v>0</v>
      </c>
      <c r="F2291" s="185"/>
      <c r="G2291" s="185">
        <f>G2290</f>
        <v>0</v>
      </c>
      <c r="H2291" s="186">
        <f>H2290</f>
        <v>0</v>
      </c>
      <c r="I2291" s="197">
        <f>SUMIFS('SAGE IMPORT'!Y:Y,'SAGE IMPORT'!A:A,'SLAB-ROWS'!G2291,'SAGE IMPORT'!B:B,'SLAB-ROWS'!H2291,'SAGE IMPORT'!C:C,'SLAB-ROWS'!A2291)</f>
        <v>0</v>
      </c>
      <c r="J2291" s="198">
        <f>SUMIFS('SAGE IMPORT'!K:K,'SAGE IMPORT'!A:A,'SLAB-ROWS'!G2291,'SAGE IMPORT'!B:B,'SLAB-ROWS'!H2291,'SAGE IMPORT'!C:C,'SLAB-ROWS'!A2291)</f>
        <v>0</v>
      </c>
      <c r="K2291" s="199">
        <f>SUMIFS('SAGE IMPORT'!Q:Q,'SAGE IMPORT'!A:A,'SLAB-ROWS'!G2291,'SAGE IMPORT'!B:B,'SLAB-ROWS'!H2291,'SAGE IMPORT'!C:C,'SLAB-ROWS'!A2291)</f>
        <v>0</v>
      </c>
      <c r="L2291" s="199" t="s">
        <v>391</v>
      </c>
      <c r="M2291" s="205">
        <f>SUMIFS('SAGE IMPORT'!E:E,'SAGE IMPORT'!A:A,'SLAB-ROWS'!G2291,'SAGE IMPORT'!B:B,'SLAB-ROWS'!H2291,'SAGE IMPORT'!C:C,'SLAB-ROWS'!A2291)</f>
        <v>0</v>
      </c>
      <c r="N2291" s="199" t="s">
        <v>391</v>
      </c>
    </row>
    <row r="2292" spans="1:14" x14ac:dyDescent="0.2">
      <c r="A2292" s="183" t="s">
        <v>78</v>
      </c>
      <c r="B2292" s="184" t="s">
        <v>81</v>
      </c>
      <c r="C2292" s="184"/>
      <c r="D2292" s="185" t="str">
        <f t="shared" ref="D2292:D2361" si="208">D2291</f>
        <v>****</v>
      </c>
      <c r="E2292" s="185">
        <f t="shared" ref="E2292:E2361" si="209">E2291</f>
        <v>0</v>
      </c>
      <c r="F2292" s="185"/>
      <c r="G2292" s="185">
        <f t="shared" ref="G2292:G2361" si="210">G2291</f>
        <v>0</v>
      </c>
      <c r="H2292" s="186">
        <f t="shared" ref="H2292:H2361" si="211">H2291</f>
        <v>0</v>
      </c>
      <c r="I2292" s="197">
        <f>SUMIFS('SAGE IMPORT'!Y:Y,'SAGE IMPORT'!A:A,'SLAB-ROWS'!G2292,'SAGE IMPORT'!B:B,'SLAB-ROWS'!H2292,'SAGE IMPORT'!C:C,'SLAB-ROWS'!A2292)</f>
        <v>0</v>
      </c>
      <c r="J2292" s="198">
        <f>SUMIFS('SAGE IMPORT'!K:K,'SAGE IMPORT'!A:A,'SLAB-ROWS'!G2292,'SAGE IMPORT'!B:B,'SLAB-ROWS'!H2292,'SAGE IMPORT'!C:C,'SLAB-ROWS'!A2292)</f>
        <v>0</v>
      </c>
      <c r="K2292" s="199">
        <f>SUMIFS('SAGE IMPORT'!Q:Q,'SAGE IMPORT'!A:A,'SLAB-ROWS'!G2292,'SAGE IMPORT'!B:B,'SLAB-ROWS'!H2292,'SAGE IMPORT'!C:C,'SLAB-ROWS'!A2292)</f>
        <v>0</v>
      </c>
      <c r="L2292" s="199" t="s">
        <v>391</v>
      </c>
      <c r="M2292" s="205">
        <f>SUMIFS('SAGE IMPORT'!E:E,'SAGE IMPORT'!A:A,'SLAB-ROWS'!G2292,'SAGE IMPORT'!B:B,'SLAB-ROWS'!H2292,'SAGE IMPORT'!C:C,'SLAB-ROWS'!A2292)</f>
        <v>0</v>
      </c>
      <c r="N2292" s="199" t="s">
        <v>391</v>
      </c>
    </row>
    <row r="2293" spans="1:14" x14ac:dyDescent="0.2">
      <c r="A2293" s="183" t="s">
        <v>79</v>
      </c>
      <c r="B2293" s="184" t="s">
        <v>82</v>
      </c>
      <c r="C2293" s="184"/>
      <c r="D2293" s="185" t="str">
        <f t="shared" si="208"/>
        <v>****</v>
      </c>
      <c r="E2293" s="185">
        <f t="shared" si="209"/>
        <v>0</v>
      </c>
      <c r="F2293" s="185"/>
      <c r="G2293" s="185">
        <f t="shared" si="210"/>
        <v>0</v>
      </c>
      <c r="H2293" s="186">
        <f t="shared" si="211"/>
        <v>0</v>
      </c>
      <c r="I2293" s="197">
        <f>SUMIFS('SAGE IMPORT'!Y:Y,'SAGE IMPORT'!A:A,'SLAB-ROWS'!G2293,'SAGE IMPORT'!B:B,'SLAB-ROWS'!H2293,'SAGE IMPORT'!C:C,'SLAB-ROWS'!A2293)</f>
        <v>0</v>
      </c>
      <c r="J2293" s="198">
        <f>SUMIFS('SAGE IMPORT'!K:K,'SAGE IMPORT'!A:A,'SLAB-ROWS'!G2293,'SAGE IMPORT'!B:B,'SLAB-ROWS'!H2293,'SAGE IMPORT'!C:C,'SLAB-ROWS'!A2293)</f>
        <v>0</v>
      </c>
      <c r="K2293" s="199">
        <f>SUMIFS('SAGE IMPORT'!Q:Q,'SAGE IMPORT'!A:A,'SLAB-ROWS'!G2293,'SAGE IMPORT'!B:B,'SLAB-ROWS'!H2293,'SAGE IMPORT'!C:C,'SLAB-ROWS'!A2293)</f>
        <v>0</v>
      </c>
      <c r="L2293" s="199" t="s">
        <v>391</v>
      </c>
      <c r="M2293" s="205">
        <f>SUMIFS('SAGE IMPORT'!E:E,'SAGE IMPORT'!A:A,'SLAB-ROWS'!G2293,'SAGE IMPORT'!B:B,'SLAB-ROWS'!H2293,'SAGE IMPORT'!C:C,'SLAB-ROWS'!A2293)</f>
        <v>0</v>
      </c>
      <c r="N2293" s="199" t="s">
        <v>391</v>
      </c>
    </row>
    <row r="2294" spans="1:14" x14ac:dyDescent="0.2">
      <c r="A2294" s="183" t="s">
        <v>80</v>
      </c>
      <c r="B2294" s="184" t="s">
        <v>83</v>
      </c>
      <c r="C2294" s="184"/>
      <c r="D2294" s="185" t="str">
        <f t="shared" si="208"/>
        <v>****</v>
      </c>
      <c r="E2294" s="185">
        <f t="shared" si="209"/>
        <v>0</v>
      </c>
      <c r="F2294" s="185"/>
      <c r="G2294" s="185">
        <f t="shared" si="210"/>
        <v>0</v>
      </c>
      <c r="H2294" s="186">
        <f t="shared" si="211"/>
        <v>0</v>
      </c>
      <c r="I2294" s="197">
        <f>SUMIFS('SAGE IMPORT'!Y:Y,'SAGE IMPORT'!A:A,'SLAB-ROWS'!G2294,'SAGE IMPORT'!B:B,'SLAB-ROWS'!H2294,'SAGE IMPORT'!C:C,'SLAB-ROWS'!A2294)</f>
        <v>0</v>
      </c>
      <c r="J2294" s="198">
        <f>SUMIFS('SAGE IMPORT'!K:K,'SAGE IMPORT'!A:A,'SLAB-ROWS'!G2294,'SAGE IMPORT'!B:B,'SLAB-ROWS'!H2294,'SAGE IMPORT'!C:C,'SLAB-ROWS'!A2294)</f>
        <v>0</v>
      </c>
      <c r="K2294" s="199">
        <f>SUMIFS('SAGE IMPORT'!Q:Q,'SAGE IMPORT'!A:A,'SLAB-ROWS'!G2294,'SAGE IMPORT'!B:B,'SLAB-ROWS'!H2294,'SAGE IMPORT'!C:C,'SLAB-ROWS'!A2294)</f>
        <v>0</v>
      </c>
      <c r="L2294" s="199" t="s">
        <v>391</v>
      </c>
      <c r="M2294" s="205">
        <f>SUMIFS('SAGE IMPORT'!E:E,'SAGE IMPORT'!A:A,'SLAB-ROWS'!G2294,'SAGE IMPORT'!B:B,'SLAB-ROWS'!H2294,'SAGE IMPORT'!C:C,'SLAB-ROWS'!A2294)</f>
        <v>0</v>
      </c>
      <c r="N2294" s="199" t="s">
        <v>391</v>
      </c>
    </row>
    <row r="2295" spans="1:14" x14ac:dyDescent="0.2">
      <c r="A2295" s="183" t="s">
        <v>18</v>
      </c>
      <c r="B2295" s="184" t="s">
        <v>19</v>
      </c>
      <c r="C2295" s="184"/>
      <c r="D2295" s="185" t="str">
        <f t="shared" si="208"/>
        <v>****</v>
      </c>
      <c r="E2295" s="185">
        <f t="shared" si="209"/>
        <v>0</v>
      </c>
      <c r="F2295" s="185"/>
      <c r="G2295" s="185">
        <f t="shared" si="210"/>
        <v>0</v>
      </c>
      <c r="H2295" s="186">
        <f t="shared" si="211"/>
        <v>0</v>
      </c>
      <c r="I2295" s="197">
        <f>SUMIFS('SAGE IMPORT'!Y:Y,'SAGE IMPORT'!A:A,'SLAB-ROWS'!G2295,'SAGE IMPORT'!B:B,'SLAB-ROWS'!H2295,'SAGE IMPORT'!C:C,'SLAB-ROWS'!A2295)</f>
        <v>0</v>
      </c>
      <c r="J2295" s="198">
        <f>SUMIFS('SAGE IMPORT'!K:K,'SAGE IMPORT'!A:A,'SLAB-ROWS'!G2295,'SAGE IMPORT'!B:B,'SLAB-ROWS'!H2295,'SAGE IMPORT'!C:C,'SLAB-ROWS'!A2295)</f>
        <v>0</v>
      </c>
      <c r="K2295" s="199">
        <f>SUMIFS('SAGE IMPORT'!Q:Q,'SAGE IMPORT'!A:A,'SLAB-ROWS'!G2295,'SAGE IMPORT'!B:B,'SLAB-ROWS'!H2295,'SAGE IMPORT'!C:C,'SLAB-ROWS'!A2295)</f>
        <v>0</v>
      </c>
      <c r="L2295" s="199" t="s">
        <v>391</v>
      </c>
      <c r="M2295" s="205">
        <f>SUMIFS('SAGE IMPORT'!E:E,'SAGE IMPORT'!A:A,'SLAB-ROWS'!G2295,'SAGE IMPORT'!B:B,'SLAB-ROWS'!H2295,'SAGE IMPORT'!C:C,'SLAB-ROWS'!A2295)</f>
        <v>0</v>
      </c>
      <c r="N2295" s="199" t="s">
        <v>391</v>
      </c>
    </row>
    <row r="2296" spans="1:14" x14ac:dyDescent="0.2">
      <c r="A2296" s="183"/>
      <c r="B2296" s="184"/>
      <c r="C2296" s="184"/>
      <c r="D2296" s="185" t="str">
        <f t="shared" si="208"/>
        <v>****</v>
      </c>
      <c r="E2296" s="185">
        <f t="shared" si="209"/>
        <v>0</v>
      </c>
      <c r="F2296" s="185"/>
      <c r="G2296" s="185">
        <f t="shared" si="210"/>
        <v>0</v>
      </c>
      <c r="H2296" s="186">
        <f t="shared" si="211"/>
        <v>0</v>
      </c>
      <c r="I2296" s="197">
        <f>SUMIFS('SAGE IMPORT'!Y:Y,'SAGE IMPORT'!A:A,'SLAB-ROWS'!G2296,'SAGE IMPORT'!B:B,'SLAB-ROWS'!H2296,'SAGE IMPORT'!C:C,'SLAB-ROWS'!A2296)</f>
        <v>0</v>
      </c>
      <c r="J2296" s="198">
        <f>SUMIFS('SAGE IMPORT'!K:K,'SAGE IMPORT'!A:A,'SLAB-ROWS'!G2296,'SAGE IMPORT'!B:B,'SLAB-ROWS'!H2296,'SAGE IMPORT'!C:C,'SLAB-ROWS'!A2296)</f>
        <v>0</v>
      </c>
      <c r="K2296" s="199">
        <f>SUMIFS('SAGE IMPORT'!Q:Q,'SAGE IMPORT'!A:A,'SLAB-ROWS'!G2296,'SAGE IMPORT'!B:B,'SLAB-ROWS'!H2296,'SAGE IMPORT'!C:C,'SLAB-ROWS'!A2296)</f>
        <v>0</v>
      </c>
      <c r="L2296" s="199"/>
      <c r="M2296" s="205">
        <f>SUMIFS('SAGE IMPORT'!E:E,'SAGE IMPORT'!A:A,'SLAB-ROWS'!G2296,'SAGE IMPORT'!B:B,'SLAB-ROWS'!H2296,'SAGE IMPORT'!C:C,'SLAB-ROWS'!A2296)</f>
        <v>0</v>
      </c>
      <c r="N2296" s="199"/>
    </row>
    <row r="2297" spans="1:14" x14ac:dyDescent="0.2">
      <c r="A2297" s="183" t="s">
        <v>84</v>
      </c>
      <c r="B2297" s="184" t="s">
        <v>85</v>
      </c>
      <c r="C2297" s="184"/>
      <c r="D2297" s="185" t="str">
        <f t="shared" si="208"/>
        <v>****</v>
      </c>
      <c r="E2297" s="185">
        <f t="shared" si="209"/>
        <v>0</v>
      </c>
      <c r="F2297" s="185"/>
      <c r="G2297" s="185">
        <f t="shared" si="210"/>
        <v>0</v>
      </c>
      <c r="H2297" s="186">
        <f t="shared" si="211"/>
        <v>0</v>
      </c>
      <c r="I2297" s="197">
        <f>SUMIFS('SAGE IMPORT'!Y:Y,'SAGE IMPORT'!A:A,'SLAB-ROWS'!G2297,'SAGE IMPORT'!B:B,'SLAB-ROWS'!H2297,'SAGE IMPORT'!C:C,'SLAB-ROWS'!A2297)</f>
        <v>0</v>
      </c>
      <c r="J2297" s="198">
        <f>SUMIFS('SAGE IMPORT'!K:K,'SAGE IMPORT'!A:A,'SLAB-ROWS'!G2297,'SAGE IMPORT'!B:B,'SLAB-ROWS'!H2297,'SAGE IMPORT'!C:C,'SLAB-ROWS'!A2297)</f>
        <v>0</v>
      </c>
      <c r="K2297" s="199">
        <f>SUMIFS('SAGE IMPORT'!Q:Q,'SAGE IMPORT'!A:A,'SLAB-ROWS'!G2297,'SAGE IMPORT'!B:B,'SLAB-ROWS'!H2297,'SAGE IMPORT'!C:C,'SLAB-ROWS'!A2297)</f>
        <v>0</v>
      </c>
      <c r="L2297" s="199" t="s">
        <v>393</v>
      </c>
      <c r="M2297" s="205">
        <f>SUMIFS('SAGE IMPORT'!E:E,'SAGE IMPORT'!A:A,'SLAB-ROWS'!G2297,'SAGE IMPORT'!B:B,'SLAB-ROWS'!H2297,'SAGE IMPORT'!C:C,'SLAB-ROWS'!A2297)</f>
        <v>0</v>
      </c>
      <c r="N2297" s="199" t="s">
        <v>393</v>
      </c>
    </row>
    <row r="2298" spans="1:14" x14ac:dyDescent="0.2">
      <c r="A2298" s="183" t="s">
        <v>20</v>
      </c>
      <c r="B2298" s="184" t="s">
        <v>21</v>
      </c>
      <c r="C2298" s="184"/>
      <c r="D2298" s="185" t="str">
        <f t="shared" si="208"/>
        <v>****</v>
      </c>
      <c r="E2298" s="185">
        <f t="shared" si="209"/>
        <v>0</v>
      </c>
      <c r="F2298" s="185"/>
      <c r="G2298" s="185">
        <f t="shared" si="210"/>
        <v>0</v>
      </c>
      <c r="H2298" s="186">
        <f t="shared" si="211"/>
        <v>0</v>
      </c>
      <c r="I2298" s="197">
        <f>SUMIFS('SAGE IMPORT'!Y:Y,'SAGE IMPORT'!A:A,'SLAB-ROWS'!G2298,'SAGE IMPORT'!B:B,'SLAB-ROWS'!H2298,'SAGE IMPORT'!C:C,'SLAB-ROWS'!A2298)</f>
        <v>0</v>
      </c>
      <c r="J2298" s="198">
        <f>SUMIFS('SAGE IMPORT'!K:K,'SAGE IMPORT'!A:A,'SLAB-ROWS'!G2298,'SAGE IMPORT'!B:B,'SLAB-ROWS'!H2298,'SAGE IMPORT'!C:C,'SLAB-ROWS'!A2298)</f>
        <v>0</v>
      </c>
      <c r="K2298" s="199">
        <f>SUMIFS('SAGE IMPORT'!Q:Q,'SAGE IMPORT'!A:A,'SLAB-ROWS'!G2298,'SAGE IMPORT'!B:B,'SLAB-ROWS'!H2298,'SAGE IMPORT'!C:C,'SLAB-ROWS'!A2298)</f>
        <v>0</v>
      </c>
      <c r="L2298" s="199" t="s">
        <v>354</v>
      </c>
      <c r="M2298" s="205">
        <f>SUMIFS('SAGE IMPORT'!E:E,'SAGE IMPORT'!A:A,'SLAB-ROWS'!G2298,'SAGE IMPORT'!B:B,'SLAB-ROWS'!H2298,'SAGE IMPORT'!C:C,'SLAB-ROWS'!A2298)</f>
        <v>0</v>
      </c>
      <c r="N2298" s="199" t="s">
        <v>354</v>
      </c>
    </row>
    <row r="2299" spans="1:14" x14ac:dyDescent="0.2">
      <c r="A2299" s="183" t="s">
        <v>22</v>
      </c>
      <c r="B2299" s="184" t="s">
        <v>58</v>
      </c>
      <c r="C2299" s="184"/>
      <c r="D2299" s="185" t="str">
        <f t="shared" si="208"/>
        <v>****</v>
      </c>
      <c r="E2299" s="185">
        <f t="shared" si="209"/>
        <v>0</v>
      </c>
      <c r="F2299" s="185"/>
      <c r="G2299" s="185">
        <f t="shared" si="210"/>
        <v>0</v>
      </c>
      <c r="H2299" s="186">
        <f t="shared" si="211"/>
        <v>0</v>
      </c>
      <c r="I2299" s="197">
        <f>SUMIFS('SAGE IMPORT'!Y:Y,'SAGE IMPORT'!A:A,'SLAB-ROWS'!G2299,'SAGE IMPORT'!B:B,'SLAB-ROWS'!H2299,'SAGE IMPORT'!C:C,'SLAB-ROWS'!A2299)</f>
        <v>0</v>
      </c>
      <c r="J2299" s="198">
        <f>SUMIFS('SAGE IMPORT'!K:K,'SAGE IMPORT'!A:A,'SLAB-ROWS'!G2299,'SAGE IMPORT'!B:B,'SLAB-ROWS'!H2299,'SAGE IMPORT'!C:C,'SLAB-ROWS'!A2299)</f>
        <v>0</v>
      </c>
      <c r="K2299" s="199">
        <f>SUMIFS('SAGE IMPORT'!Q:Q,'SAGE IMPORT'!A:A,'SLAB-ROWS'!G2299,'SAGE IMPORT'!B:B,'SLAB-ROWS'!H2299,'SAGE IMPORT'!C:C,'SLAB-ROWS'!A2299)</f>
        <v>0</v>
      </c>
      <c r="L2299" s="199" t="s">
        <v>354</v>
      </c>
      <c r="M2299" s="205">
        <f>SUMIFS('SAGE IMPORT'!E:E,'SAGE IMPORT'!A:A,'SLAB-ROWS'!G2299,'SAGE IMPORT'!B:B,'SLAB-ROWS'!H2299,'SAGE IMPORT'!C:C,'SLAB-ROWS'!A2299)</f>
        <v>0</v>
      </c>
      <c r="N2299" s="199" t="s">
        <v>354</v>
      </c>
    </row>
    <row r="2300" spans="1:14" x14ac:dyDescent="0.2">
      <c r="A2300" s="183"/>
      <c r="B2300" s="184"/>
      <c r="C2300" s="184"/>
      <c r="D2300" s="185" t="str">
        <f t="shared" si="208"/>
        <v>****</v>
      </c>
      <c r="E2300" s="185">
        <f t="shared" si="209"/>
        <v>0</v>
      </c>
      <c r="F2300" s="185"/>
      <c r="G2300" s="185">
        <f t="shared" si="210"/>
        <v>0</v>
      </c>
      <c r="H2300" s="186">
        <f t="shared" si="211"/>
        <v>0</v>
      </c>
      <c r="I2300" s="197">
        <f>SUMIFS('SAGE IMPORT'!Y:Y,'SAGE IMPORT'!A:A,'SLAB-ROWS'!G2300,'SAGE IMPORT'!B:B,'SLAB-ROWS'!H2300,'SAGE IMPORT'!C:C,'SLAB-ROWS'!A2300)</f>
        <v>0</v>
      </c>
      <c r="J2300" s="198">
        <f>SUMIFS('SAGE IMPORT'!K:K,'SAGE IMPORT'!A:A,'SLAB-ROWS'!G2300,'SAGE IMPORT'!B:B,'SLAB-ROWS'!H2300,'SAGE IMPORT'!C:C,'SLAB-ROWS'!A2300)</f>
        <v>0</v>
      </c>
      <c r="K2300" s="199">
        <f>SUMIFS('SAGE IMPORT'!Q:Q,'SAGE IMPORT'!A:A,'SLAB-ROWS'!G2300,'SAGE IMPORT'!B:B,'SLAB-ROWS'!H2300,'SAGE IMPORT'!C:C,'SLAB-ROWS'!A2300)</f>
        <v>0</v>
      </c>
      <c r="L2300" s="199"/>
      <c r="M2300" s="205">
        <f>SUMIFS('SAGE IMPORT'!E:E,'SAGE IMPORT'!A:A,'SLAB-ROWS'!G2300,'SAGE IMPORT'!B:B,'SLAB-ROWS'!H2300,'SAGE IMPORT'!C:C,'SLAB-ROWS'!A2300)</f>
        <v>0</v>
      </c>
      <c r="N2300" s="199"/>
    </row>
    <row r="2301" spans="1:14" x14ac:dyDescent="0.2">
      <c r="A2301" s="183" t="s">
        <v>23</v>
      </c>
      <c r="B2301" s="184" t="s">
        <v>105</v>
      </c>
      <c r="C2301" s="184"/>
      <c r="D2301" s="185" t="str">
        <f t="shared" si="208"/>
        <v>****</v>
      </c>
      <c r="E2301" s="185">
        <f t="shared" si="209"/>
        <v>0</v>
      </c>
      <c r="F2301" s="185"/>
      <c r="G2301" s="185">
        <f t="shared" si="210"/>
        <v>0</v>
      </c>
      <c r="H2301" s="186">
        <f t="shared" si="211"/>
        <v>0</v>
      </c>
      <c r="I2301" s="197">
        <f>SUMIFS('SAGE IMPORT'!Y:Y,'SAGE IMPORT'!A:A,'SLAB-ROWS'!G2301,'SAGE IMPORT'!B:B,'SLAB-ROWS'!H2301,'SAGE IMPORT'!C:C,'SLAB-ROWS'!A2301)</f>
        <v>0</v>
      </c>
      <c r="J2301" s="198">
        <f>SUMIFS('SAGE IMPORT'!K:K,'SAGE IMPORT'!A:A,'SLAB-ROWS'!G2301,'SAGE IMPORT'!B:B,'SLAB-ROWS'!H2301,'SAGE IMPORT'!C:C,'SLAB-ROWS'!A2301)</f>
        <v>0</v>
      </c>
      <c r="K2301" s="199">
        <f>SUMIFS('SAGE IMPORT'!Q:Q,'SAGE IMPORT'!A:A,'SLAB-ROWS'!G2301,'SAGE IMPORT'!B:B,'SLAB-ROWS'!H2301,'SAGE IMPORT'!C:C,'SLAB-ROWS'!A2301)</f>
        <v>0</v>
      </c>
      <c r="L2301" s="199" t="s">
        <v>354</v>
      </c>
      <c r="M2301" s="205">
        <f>SUMIFS('SAGE IMPORT'!E:E,'SAGE IMPORT'!A:A,'SLAB-ROWS'!G2301,'SAGE IMPORT'!B:B,'SLAB-ROWS'!H2301,'SAGE IMPORT'!C:C,'SLAB-ROWS'!A2301)</f>
        <v>0</v>
      </c>
      <c r="N2301" s="199" t="s">
        <v>354</v>
      </c>
    </row>
    <row r="2302" spans="1:14" x14ac:dyDescent="0.2">
      <c r="A2302" s="183" t="s">
        <v>100</v>
      </c>
      <c r="B2302" s="184" t="s">
        <v>106</v>
      </c>
      <c r="C2302" s="184"/>
      <c r="D2302" s="185" t="str">
        <f t="shared" si="208"/>
        <v>****</v>
      </c>
      <c r="E2302" s="185">
        <f t="shared" si="209"/>
        <v>0</v>
      </c>
      <c r="F2302" s="185"/>
      <c r="G2302" s="185">
        <f t="shared" si="210"/>
        <v>0</v>
      </c>
      <c r="H2302" s="186">
        <f t="shared" si="211"/>
        <v>0</v>
      </c>
      <c r="I2302" s="197">
        <f>SUMIFS('SAGE IMPORT'!Y:Y,'SAGE IMPORT'!A:A,'SLAB-ROWS'!G2302,'SAGE IMPORT'!B:B,'SLAB-ROWS'!H2302,'SAGE IMPORT'!C:C,'SLAB-ROWS'!A2302)</f>
        <v>0</v>
      </c>
      <c r="J2302" s="198">
        <f>SUMIFS('SAGE IMPORT'!K:K,'SAGE IMPORT'!A:A,'SLAB-ROWS'!G2302,'SAGE IMPORT'!B:B,'SLAB-ROWS'!H2302,'SAGE IMPORT'!C:C,'SLAB-ROWS'!A2302)</f>
        <v>0</v>
      </c>
      <c r="K2302" s="199">
        <f>SUMIFS('SAGE IMPORT'!Q:Q,'SAGE IMPORT'!A:A,'SLAB-ROWS'!G2302,'SAGE IMPORT'!B:B,'SLAB-ROWS'!H2302,'SAGE IMPORT'!C:C,'SLAB-ROWS'!A2302)</f>
        <v>0</v>
      </c>
      <c r="L2302" s="199" t="s">
        <v>354</v>
      </c>
      <c r="M2302" s="205">
        <f>SUMIFS('SAGE IMPORT'!E:E,'SAGE IMPORT'!A:A,'SLAB-ROWS'!G2302,'SAGE IMPORT'!B:B,'SLAB-ROWS'!H2302,'SAGE IMPORT'!C:C,'SLAB-ROWS'!A2302)</f>
        <v>0</v>
      </c>
      <c r="N2302" s="199" t="s">
        <v>354</v>
      </c>
    </row>
    <row r="2303" spans="1:14" x14ac:dyDescent="0.2">
      <c r="A2303" s="183" t="s">
        <v>101</v>
      </c>
      <c r="B2303" s="184" t="s">
        <v>107</v>
      </c>
      <c r="C2303" s="184"/>
      <c r="D2303" s="185" t="str">
        <f t="shared" si="208"/>
        <v>****</v>
      </c>
      <c r="E2303" s="185">
        <f t="shared" si="209"/>
        <v>0</v>
      </c>
      <c r="F2303" s="185"/>
      <c r="G2303" s="185">
        <f t="shared" si="210"/>
        <v>0</v>
      </c>
      <c r="H2303" s="186">
        <f t="shared" si="211"/>
        <v>0</v>
      </c>
      <c r="I2303" s="197">
        <f>SUMIFS('SAGE IMPORT'!Y:Y,'SAGE IMPORT'!A:A,'SLAB-ROWS'!G2303,'SAGE IMPORT'!B:B,'SLAB-ROWS'!H2303,'SAGE IMPORT'!C:C,'SLAB-ROWS'!A2303)</f>
        <v>0</v>
      </c>
      <c r="J2303" s="198">
        <f>SUMIFS('SAGE IMPORT'!K:K,'SAGE IMPORT'!A:A,'SLAB-ROWS'!G2303,'SAGE IMPORT'!B:B,'SLAB-ROWS'!H2303,'SAGE IMPORT'!C:C,'SLAB-ROWS'!A2303)</f>
        <v>0</v>
      </c>
      <c r="K2303" s="199">
        <f>SUMIFS('SAGE IMPORT'!Q:Q,'SAGE IMPORT'!A:A,'SLAB-ROWS'!G2303,'SAGE IMPORT'!B:B,'SLAB-ROWS'!H2303,'SAGE IMPORT'!C:C,'SLAB-ROWS'!A2303)</f>
        <v>0</v>
      </c>
      <c r="L2303" s="199" t="s">
        <v>354</v>
      </c>
      <c r="M2303" s="205">
        <f>SUMIFS('SAGE IMPORT'!E:E,'SAGE IMPORT'!A:A,'SLAB-ROWS'!G2303,'SAGE IMPORT'!B:B,'SLAB-ROWS'!H2303,'SAGE IMPORT'!C:C,'SLAB-ROWS'!A2303)</f>
        <v>0</v>
      </c>
      <c r="N2303" s="199" t="s">
        <v>354</v>
      </c>
    </row>
    <row r="2304" spans="1:14" x14ac:dyDescent="0.2">
      <c r="A2304" s="183" t="s">
        <v>102</v>
      </c>
      <c r="B2304" s="184" t="s">
        <v>108</v>
      </c>
      <c r="C2304" s="184"/>
      <c r="D2304" s="185" t="str">
        <f t="shared" si="208"/>
        <v>****</v>
      </c>
      <c r="E2304" s="185">
        <f t="shared" si="209"/>
        <v>0</v>
      </c>
      <c r="F2304" s="185"/>
      <c r="G2304" s="185">
        <f t="shared" si="210"/>
        <v>0</v>
      </c>
      <c r="H2304" s="186">
        <f t="shared" si="211"/>
        <v>0</v>
      </c>
      <c r="I2304" s="197">
        <f>SUMIFS('SAGE IMPORT'!Y:Y,'SAGE IMPORT'!A:A,'SLAB-ROWS'!G2304,'SAGE IMPORT'!B:B,'SLAB-ROWS'!H2304,'SAGE IMPORT'!C:C,'SLAB-ROWS'!A2304)</f>
        <v>0</v>
      </c>
      <c r="J2304" s="198">
        <f>SUMIFS('SAGE IMPORT'!K:K,'SAGE IMPORT'!A:A,'SLAB-ROWS'!G2304,'SAGE IMPORT'!B:B,'SLAB-ROWS'!H2304,'SAGE IMPORT'!C:C,'SLAB-ROWS'!A2304)</f>
        <v>0</v>
      </c>
      <c r="K2304" s="199">
        <f>SUMIFS('SAGE IMPORT'!Q:Q,'SAGE IMPORT'!A:A,'SLAB-ROWS'!G2304,'SAGE IMPORT'!B:B,'SLAB-ROWS'!H2304,'SAGE IMPORT'!C:C,'SLAB-ROWS'!A2304)</f>
        <v>0</v>
      </c>
      <c r="L2304" s="199" t="s">
        <v>395</v>
      </c>
      <c r="M2304" s="205">
        <f>SUMIFS('SAGE IMPORT'!E:E,'SAGE IMPORT'!A:A,'SLAB-ROWS'!G2304,'SAGE IMPORT'!B:B,'SLAB-ROWS'!H2304,'SAGE IMPORT'!C:C,'SLAB-ROWS'!A2304)</f>
        <v>0</v>
      </c>
      <c r="N2304" s="199" t="s">
        <v>395</v>
      </c>
    </row>
    <row r="2305" spans="1:14" x14ac:dyDescent="0.2">
      <c r="A2305" s="183" t="s">
        <v>103</v>
      </c>
      <c r="B2305" s="184" t="s">
        <v>110</v>
      </c>
      <c r="C2305" s="184"/>
      <c r="D2305" s="185" t="str">
        <f t="shared" si="208"/>
        <v>****</v>
      </c>
      <c r="E2305" s="185">
        <f t="shared" si="209"/>
        <v>0</v>
      </c>
      <c r="F2305" s="185"/>
      <c r="G2305" s="185">
        <f t="shared" si="210"/>
        <v>0</v>
      </c>
      <c r="H2305" s="186">
        <f t="shared" si="211"/>
        <v>0</v>
      </c>
      <c r="I2305" s="197">
        <f>SUMIFS('SAGE IMPORT'!Y:Y,'SAGE IMPORT'!A:A,'SLAB-ROWS'!G2305,'SAGE IMPORT'!B:B,'SLAB-ROWS'!H2305,'SAGE IMPORT'!C:C,'SLAB-ROWS'!A2305)</f>
        <v>0</v>
      </c>
      <c r="J2305" s="198">
        <f>SUMIFS('SAGE IMPORT'!K:K,'SAGE IMPORT'!A:A,'SLAB-ROWS'!G2305,'SAGE IMPORT'!B:B,'SLAB-ROWS'!H2305,'SAGE IMPORT'!C:C,'SLAB-ROWS'!A2305)</f>
        <v>0</v>
      </c>
      <c r="K2305" s="199">
        <f>SUMIFS('SAGE IMPORT'!Q:Q,'SAGE IMPORT'!A:A,'SLAB-ROWS'!G2305,'SAGE IMPORT'!B:B,'SLAB-ROWS'!H2305,'SAGE IMPORT'!C:C,'SLAB-ROWS'!A2305)</f>
        <v>0</v>
      </c>
      <c r="L2305" s="199" t="s">
        <v>395</v>
      </c>
      <c r="M2305" s="205">
        <f>SUMIFS('SAGE IMPORT'!E:E,'SAGE IMPORT'!A:A,'SLAB-ROWS'!G2305,'SAGE IMPORT'!B:B,'SLAB-ROWS'!H2305,'SAGE IMPORT'!C:C,'SLAB-ROWS'!A2305)</f>
        <v>0</v>
      </c>
      <c r="N2305" s="199" t="s">
        <v>395</v>
      </c>
    </row>
    <row r="2306" spans="1:14" x14ac:dyDescent="0.2">
      <c r="A2306" s="183" t="s">
        <v>104</v>
      </c>
      <c r="B2306" s="184" t="s">
        <v>109</v>
      </c>
      <c r="C2306" s="184"/>
      <c r="D2306" s="185" t="str">
        <f t="shared" si="208"/>
        <v>****</v>
      </c>
      <c r="E2306" s="185">
        <f t="shared" si="209"/>
        <v>0</v>
      </c>
      <c r="F2306" s="185"/>
      <c r="G2306" s="185">
        <f t="shared" si="210"/>
        <v>0</v>
      </c>
      <c r="H2306" s="186">
        <f t="shared" si="211"/>
        <v>0</v>
      </c>
      <c r="I2306" s="197">
        <f>SUMIFS('SAGE IMPORT'!Y:Y,'SAGE IMPORT'!A:A,'SLAB-ROWS'!G2306,'SAGE IMPORT'!B:B,'SLAB-ROWS'!H2306,'SAGE IMPORT'!C:C,'SLAB-ROWS'!A2306)</f>
        <v>0</v>
      </c>
      <c r="J2306" s="198">
        <f>SUMIFS('SAGE IMPORT'!K:K,'SAGE IMPORT'!A:A,'SLAB-ROWS'!G2306,'SAGE IMPORT'!B:B,'SLAB-ROWS'!H2306,'SAGE IMPORT'!C:C,'SLAB-ROWS'!A2306)</f>
        <v>0</v>
      </c>
      <c r="K2306" s="199">
        <f>SUMIFS('SAGE IMPORT'!Q:Q,'SAGE IMPORT'!A:A,'SLAB-ROWS'!G2306,'SAGE IMPORT'!B:B,'SLAB-ROWS'!H2306,'SAGE IMPORT'!C:C,'SLAB-ROWS'!A2306)</f>
        <v>0</v>
      </c>
      <c r="L2306" s="199" t="s">
        <v>354</v>
      </c>
      <c r="M2306" s="205">
        <f>SUMIFS('SAGE IMPORT'!E:E,'SAGE IMPORT'!A:A,'SLAB-ROWS'!G2306,'SAGE IMPORT'!B:B,'SLAB-ROWS'!H2306,'SAGE IMPORT'!C:C,'SLAB-ROWS'!A2306)</f>
        <v>0</v>
      </c>
      <c r="N2306" s="199" t="s">
        <v>354</v>
      </c>
    </row>
    <row r="2307" spans="1:14" x14ac:dyDescent="0.2">
      <c r="A2307" s="183"/>
      <c r="B2307" s="184"/>
      <c r="C2307" s="184"/>
      <c r="D2307" s="185" t="str">
        <f t="shared" si="208"/>
        <v>****</v>
      </c>
      <c r="E2307" s="185">
        <f t="shared" si="209"/>
        <v>0</v>
      </c>
      <c r="F2307" s="185"/>
      <c r="G2307" s="185">
        <f t="shared" si="210"/>
        <v>0</v>
      </c>
      <c r="H2307" s="186">
        <f t="shared" si="211"/>
        <v>0</v>
      </c>
      <c r="I2307" s="197">
        <f>SUMIFS('SAGE IMPORT'!Y:Y,'SAGE IMPORT'!A:A,'SLAB-ROWS'!G2307,'SAGE IMPORT'!B:B,'SLAB-ROWS'!H2307,'SAGE IMPORT'!C:C,'SLAB-ROWS'!A2307)</f>
        <v>0</v>
      </c>
      <c r="J2307" s="198">
        <f>SUMIFS('SAGE IMPORT'!K:K,'SAGE IMPORT'!A:A,'SLAB-ROWS'!G2307,'SAGE IMPORT'!B:B,'SLAB-ROWS'!H2307,'SAGE IMPORT'!C:C,'SLAB-ROWS'!A2307)</f>
        <v>0</v>
      </c>
      <c r="K2307" s="199">
        <f>SUMIFS('SAGE IMPORT'!Q:Q,'SAGE IMPORT'!A:A,'SLAB-ROWS'!G2307,'SAGE IMPORT'!B:B,'SLAB-ROWS'!H2307,'SAGE IMPORT'!C:C,'SLAB-ROWS'!A2307)</f>
        <v>0</v>
      </c>
      <c r="L2307" s="199"/>
      <c r="M2307" s="205">
        <f>SUMIFS('SAGE IMPORT'!E:E,'SAGE IMPORT'!A:A,'SLAB-ROWS'!G2307,'SAGE IMPORT'!B:B,'SLAB-ROWS'!H2307,'SAGE IMPORT'!C:C,'SLAB-ROWS'!A2307)</f>
        <v>0</v>
      </c>
      <c r="N2307" s="199"/>
    </row>
    <row r="2308" spans="1:14" x14ac:dyDescent="0.2">
      <c r="A2308" s="183" t="s">
        <v>24</v>
      </c>
      <c r="B2308" s="184" t="s">
        <v>68</v>
      </c>
      <c r="C2308" s="184"/>
      <c r="D2308" s="185" t="str">
        <f t="shared" si="208"/>
        <v>****</v>
      </c>
      <c r="E2308" s="185">
        <f t="shared" si="209"/>
        <v>0</v>
      </c>
      <c r="F2308" s="185"/>
      <c r="G2308" s="185">
        <f t="shared" si="210"/>
        <v>0</v>
      </c>
      <c r="H2308" s="186">
        <f t="shared" si="211"/>
        <v>0</v>
      </c>
      <c r="I2308" s="197">
        <f>SUMIFS('SAGE IMPORT'!Y:Y,'SAGE IMPORT'!A:A,'SLAB-ROWS'!G2308,'SAGE IMPORT'!B:B,'SLAB-ROWS'!H2308,'SAGE IMPORT'!C:C,'SLAB-ROWS'!A2308)</f>
        <v>0</v>
      </c>
      <c r="J2308" s="198">
        <f>SUMIFS('SAGE IMPORT'!K:K,'SAGE IMPORT'!A:A,'SLAB-ROWS'!G2308,'SAGE IMPORT'!B:B,'SLAB-ROWS'!H2308,'SAGE IMPORT'!C:C,'SLAB-ROWS'!A2308)</f>
        <v>0</v>
      </c>
      <c r="K2308" s="199">
        <f>SUMIFS('SAGE IMPORT'!Q:Q,'SAGE IMPORT'!A:A,'SLAB-ROWS'!G2308,'SAGE IMPORT'!B:B,'SLAB-ROWS'!H2308,'SAGE IMPORT'!C:C,'SLAB-ROWS'!A2308)</f>
        <v>0</v>
      </c>
      <c r="L2308" s="199" t="s">
        <v>392</v>
      </c>
      <c r="M2308" s="205">
        <f>SUMIFS('SAGE IMPORT'!E:E,'SAGE IMPORT'!A:A,'SLAB-ROWS'!G2308,'SAGE IMPORT'!B:B,'SLAB-ROWS'!H2308,'SAGE IMPORT'!C:C,'SLAB-ROWS'!A2308)</f>
        <v>0</v>
      </c>
      <c r="N2308" s="199" t="s">
        <v>392</v>
      </c>
    </row>
    <row r="2309" spans="1:14" x14ac:dyDescent="0.2">
      <c r="A2309" s="183" t="s">
        <v>93</v>
      </c>
      <c r="B2309" s="184" t="s">
        <v>86</v>
      </c>
      <c r="C2309" s="184"/>
      <c r="D2309" s="185" t="str">
        <f t="shared" si="208"/>
        <v>****</v>
      </c>
      <c r="E2309" s="185">
        <f t="shared" si="209"/>
        <v>0</v>
      </c>
      <c r="F2309" s="185"/>
      <c r="G2309" s="185">
        <f t="shared" si="210"/>
        <v>0</v>
      </c>
      <c r="H2309" s="186">
        <f t="shared" si="211"/>
        <v>0</v>
      </c>
      <c r="I2309" s="197">
        <f>SUMIFS('SAGE IMPORT'!Y:Y,'SAGE IMPORT'!A:A,'SLAB-ROWS'!G2309,'SAGE IMPORT'!B:B,'SLAB-ROWS'!H2309,'SAGE IMPORT'!C:C,'SLAB-ROWS'!A2309)</f>
        <v>0</v>
      </c>
      <c r="J2309" s="198">
        <f>SUMIFS('SAGE IMPORT'!K:K,'SAGE IMPORT'!A:A,'SLAB-ROWS'!G2309,'SAGE IMPORT'!B:B,'SLAB-ROWS'!H2309,'SAGE IMPORT'!C:C,'SLAB-ROWS'!A2309)</f>
        <v>0</v>
      </c>
      <c r="K2309" s="199">
        <f>SUMIFS('SAGE IMPORT'!Q:Q,'SAGE IMPORT'!A:A,'SLAB-ROWS'!G2309,'SAGE IMPORT'!B:B,'SLAB-ROWS'!H2309,'SAGE IMPORT'!C:C,'SLAB-ROWS'!A2309)</f>
        <v>0</v>
      </c>
      <c r="L2309" s="199" t="s">
        <v>392</v>
      </c>
      <c r="M2309" s="205">
        <f>SUMIFS('SAGE IMPORT'!E:E,'SAGE IMPORT'!A:A,'SLAB-ROWS'!G2309,'SAGE IMPORT'!B:B,'SLAB-ROWS'!H2309,'SAGE IMPORT'!C:C,'SLAB-ROWS'!A2309)</f>
        <v>0</v>
      </c>
      <c r="N2309" s="199" t="s">
        <v>392</v>
      </c>
    </row>
    <row r="2310" spans="1:14" x14ac:dyDescent="0.2">
      <c r="A2310" s="183" t="s">
        <v>94</v>
      </c>
      <c r="B2310" s="184" t="s">
        <v>87</v>
      </c>
      <c r="C2310" s="184"/>
      <c r="D2310" s="185" t="str">
        <f t="shared" si="208"/>
        <v>****</v>
      </c>
      <c r="E2310" s="185">
        <f t="shared" si="209"/>
        <v>0</v>
      </c>
      <c r="F2310" s="185"/>
      <c r="G2310" s="185">
        <f t="shared" si="210"/>
        <v>0</v>
      </c>
      <c r="H2310" s="186">
        <f t="shared" si="211"/>
        <v>0</v>
      </c>
      <c r="I2310" s="197">
        <f>SUMIFS('SAGE IMPORT'!Y:Y,'SAGE IMPORT'!A:A,'SLAB-ROWS'!G2310,'SAGE IMPORT'!B:B,'SLAB-ROWS'!H2310,'SAGE IMPORT'!C:C,'SLAB-ROWS'!A2310)</f>
        <v>0</v>
      </c>
      <c r="J2310" s="198">
        <f>SUMIFS('SAGE IMPORT'!K:K,'SAGE IMPORT'!A:A,'SLAB-ROWS'!G2310,'SAGE IMPORT'!B:B,'SLAB-ROWS'!H2310,'SAGE IMPORT'!C:C,'SLAB-ROWS'!A2310)</f>
        <v>0</v>
      </c>
      <c r="K2310" s="199">
        <f>SUMIFS('SAGE IMPORT'!Q:Q,'SAGE IMPORT'!A:A,'SLAB-ROWS'!G2310,'SAGE IMPORT'!B:B,'SLAB-ROWS'!H2310,'SAGE IMPORT'!C:C,'SLAB-ROWS'!A2310)</f>
        <v>0</v>
      </c>
      <c r="L2310" s="199" t="s">
        <v>392</v>
      </c>
      <c r="M2310" s="205">
        <f>SUMIFS('SAGE IMPORT'!E:E,'SAGE IMPORT'!A:A,'SLAB-ROWS'!G2310,'SAGE IMPORT'!B:B,'SLAB-ROWS'!H2310,'SAGE IMPORT'!C:C,'SLAB-ROWS'!A2310)</f>
        <v>0</v>
      </c>
      <c r="N2310" s="199" t="s">
        <v>392</v>
      </c>
    </row>
    <row r="2311" spans="1:14" x14ac:dyDescent="0.2">
      <c r="A2311" s="183" t="s">
        <v>95</v>
      </c>
      <c r="B2311" s="184" t="s">
        <v>88</v>
      </c>
      <c r="C2311" s="184"/>
      <c r="D2311" s="185" t="str">
        <f t="shared" si="208"/>
        <v>****</v>
      </c>
      <c r="E2311" s="185">
        <f t="shared" si="209"/>
        <v>0</v>
      </c>
      <c r="F2311" s="185"/>
      <c r="G2311" s="185">
        <f t="shared" si="210"/>
        <v>0</v>
      </c>
      <c r="H2311" s="186">
        <f t="shared" si="211"/>
        <v>0</v>
      </c>
      <c r="I2311" s="197">
        <f>SUMIFS('SAGE IMPORT'!Y:Y,'SAGE IMPORT'!A:A,'SLAB-ROWS'!G2311,'SAGE IMPORT'!B:B,'SLAB-ROWS'!H2311,'SAGE IMPORT'!C:C,'SLAB-ROWS'!A2311)</f>
        <v>0</v>
      </c>
      <c r="J2311" s="198">
        <f>SUMIFS('SAGE IMPORT'!K:K,'SAGE IMPORT'!A:A,'SLAB-ROWS'!G2311,'SAGE IMPORT'!B:B,'SLAB-ROWS'!H2311,'SAGE IMPORT'!C:C,'SLAB-ROWS'!A2311)</f>
        <v>0</v>
      </c>
      <c r="K2311" s="199">
        <f>SUMIFS('SAGE IMPORT'!Q:Q,'SAGE IMPORT'!A:A,'SLAB-ROWS'!G2311,'SAGE IMPORT'!B:B,'SLAB-ROWS'!H2311,'SAGE IMPORT'!C:C,'SLAB-ROWS'!A2311)</f>
        <v>0</v>
      </c>
      <c r="L2311" s="199" t="s">
        <v>393</v>
      </c>
      <c r="M2311" s="205">
        <f>SUMIFS('SAGE IMPORT'!E:E,'SAGE IMPORT'!A:A,'SLAB-ROWS'!G2311,'SAGE IMPORT'!B:B,'SLAB-ROWS'!H2311,'SAGE IMPORT'!C:C,'SLAB-ROWS'!A2311)</f>
        <v>0</v>
      </c>
      <c r="N2311" s="199" t="s">
        <v>393</v>
      </c>
    </row>
    <row r="2312" spans="1:14" x14ac:dyDescent="0.2">
      <c r="A2312" s="183" t="s">
        <v>96</v>
      </c>
      <c r="B2312" s="184" t="s">
        <v>89</v>
      </c>
      <c r="C2312" s="184"/>
      <c r="D2312" s="185" t="str">
        <f t="shared" si="208"/>
        <v>****</v>
      </c>
      <c r="E2312" s="185">
        <f t="shared" si="209"/>
        <v>0</v>
      </c>
      <c r="F2312" s="185"/>
      <c r="G2312" s="185">
        <f t="shared" si="210"/>
        <v>0</v>
      </c>
      <c r="H2312" s="186">
        <f t="shared" si="211"/>
        <v>0</v>
      </c>
      <c r="I2312" s="197">
        <f>SUMIFS('SAGE IMPORT'!Y:Y,'SAGE IMPORT'!A:A,'SLAB-ROWS'!G2312,'SAGE IMPORT'!B:B,'SLAB-ROWS'!H2312,'SAGE IMPORT'!C:C,'SLAB-ROWS'!A2312)</f>
        <v>0</v>
      </c>
      <c r="J2312" s="198">
        <f>SUMIFS('SAGE IMPORT'!K:K,'SAGE IMPORT'!A:A,'SLAB-ROWS'!G2312,'SAGE IMPORT'!B:B,'SLAB-ROWS'!H2312,'SAGE IMPORT'!C:C,'SLAB-ROWS'!A2312)</f>
        <v>0</v>
      </c>
      <c r="K2312" s="199">
        <f>SUMIFS('SAGE IMPORT'!Q:Q,'SAGE IMPORT'!A:A,'SLAB-ROWS'!G2312,'SAGE IMPORT'!B:B,'SLAB-ROWS'!H2312,'SAGE IMPORT'!C:C,'SLAB-ROWS'!A2312)</f>
        <v>0</v>
      </c>
      <c r="L2312" s="199" t="s">
        <v>396</v>
      </c>
      <c r="M2312" s="205">
        <f>SUMIFS('SAGE IMPORT'!E:E,'SAGE IMPORT'!A:A,'SLAB-ROWS'!G2312,'SAGE IMPORT'!B:B,'SLAB-ROWS'!H2312,'SAGE IMPORT'!C:C,'SLAB-ROWS'!A2312)</f>
        <v>0</v>
      </c>
      <c r="N2312" s="199" t="s">
        <v>396</v>
      </c>
    </row>
    <row r="2313" spans="1:14" x14ac:dyDescent="0.2">
      <c r="A2313" s="183" t="s">
        <v>97</v>
      </c>
      <c r="B2313" s="184" t="s">
        <v>90</v>
      </c>
      <c r="C2313" s="184"/>
      <c r="D2313" s="185" t="str">
        <f t="shared" si="208"/>
        <v>****</v>
      </c>
      <c r="E2313" s="185">
        <f t="shared" si="209"/>
        <v>0</v>
      </c>
      <c r="F2313" s="185"/>
      <c r="G2313" s="185">
        <f t="shared" si="210"/>
        <v>0</v>
      </c>
      <c r="H2313" s="186">
        <f t="shared" si="211"/>
        <v>0</v>
      </c>
      <c r="I2313" s="197">
        <f>SUMIFS('SAGE IMPORT'!Y:Y,'SAGE IMPORT'!A:A,'SLAB-ROWS'!G2313,'SAGE IMPORT'!B:B,'SLAB-ROWS'!H2313,'SAGE IMPORT'!C:C,'SLAB-ROWS'!A2313)</f>
        <v>0</v>
      </c>
      <c r="J2313" s="198">
        <f>SUMIFS('SAGE IMPORT'!K:K,'SAGE IMPORT'!A:A,'SLAB-ROWS'!G2313,'SAGE IMPORT'!B:B,'SLAB-ROWS'!H2313,'SAGE IMPORT'!C:C,'SLAB-ROWS'!A2313)</f>
        <v>0</v>
      </c>
      <c r="K2313" s="199">
        <f>SUMIFS('SAGE IMPORT'!Q:Q,'SAGE IMPORT'!A:A,'SLAB-ROWS'!G2313,'SAGE IMPORT'!B:B,'SLAB-ROWS'!H2313,'SAGE IMPORT'!C:C,'SLAB-ROWS'!A2313)</f>
        <v>0</v>
      </c>
      <c r="L2313" s="199" t="s">
        <v>396</v>
      </c>
      <c r="M2313" s="205">
        <f>SUMIFS('SAGE IMPORT'!E:E,'SAGE IMPORT'!A:A,'SLAB-ROWS'!G2313,'SAGE IMPORT'!B:B,'SLAB-ROWS'!H2313,'SAGE IMPORT'!C:C,'SLAB-ROWS'!A2313)</f>
        <v>0</v>
      </c>
      <c r="N2313" s="199" t="s">
        <v>396</v>
      </c>
    </row>
    <row r="2314" spans="1:14" x14ac:dyDescent="0.2">
      <c r="A2314" s="183" t="s">
        <v>98</v>
      </c>
      <c r="B2314" s="184" t="s">
        <v>91</v>
      </c>
      <c r="C2314" s="184"/>
      <c r="D2314" s="185" t="str">
        <f t="shared" si="208"/>
        <v>****</v>
      </c>
      <c r="E2314" s="185">
        <f t="shared" si="209"/>
        <v>0</v>
      </c>
      <c r="F2314" s="185"/>
      <c r="G2314" s="185">
        <f t="shared" si="210"/>
        <v>0</v>
      </c>
      <c r="H2314" s="186">
        <f t="shared" si="211"/>
        <v>0</v>
      </c>
      <c r="I2314" s="197">
        <f>SUMIFS('SAGE IMPORT'!Y:Y,'SAGE IMPORT'!A:A,'SLAB-ROWS'!G2314,'SAGE IMPORT'!B:B,'SLAB-ROWS'!H2314,'SAGE IMPORT'!C:C,'SLAB-ROWS'!A2314)</f>
        <v>0</v>
      </c>
      <c r="J2314" s="198">
        <f>SUMIFS('SAGE IMPORT'!K:K,'SAGE IMPORT'!A:A,'SLAB-ROWS'!G2314,'SAGE IMPORT'!B:B,'SLAB-ROWS'!H2314,'SAGE IMPORT'!C:C,'SLAB-ROWS'!A2314)</f>
        <v>0</v>
      </c>
      <c r="K2314" s="199">
        <f>SUMIFS('SAGE IMPORT'!Q:Q,'SAGE IMPORT'!A:A,'SLAB-ROWS'!G2314,'SAGE IMPORT'!B:B,'SLAB-ROWS'!H2314,'SAGE IMPORT'!C:C,'SLAB-ROWS'!A2314)</f>
        <v>0</v>
      </c>
      <c r="L2314" s="199" t="s">
        <v>393</v>
      </c>
      <c r="M2314" s="205">
        <f>SUMIFS('SAGE IMPORT'!E:E,'SAGE IMPORT'!A:A,'SLAB-ROWS'!G2314,'SAGE IMPORT'!B:B,'SLAB-ROWS'!H2314,'SAGE IMPORT'!C:C,'SLAB-ROWS'!A2314)</f>
        <v>0</v>
      </c>
      <c r="N2314" s="199" t="s">
        <v>393</v>
      </c>
    </row>
    <row r="2315" spans="1:14" x14ac:dyDescent="0.2">
      <c r="A2315" s="183" t="s">
        <v>99</v>
      </c>
      <c r="B2315" s="184" t="s">
        <v>92</v>
      </c>
      <c r="C2315" s="184"/>
      <c r="D2315" s="185" t="str">
        <f t="shared" si="208"/>
        <v>****</v>
      </c>
      <c r="E2315" s="185">
        <f t="shared" si="209"/>
        <v>0</v>
      </c>
      <c r="F2315" s="185"/>
      <c r="G2315" s="185">
        <f t="shared" si="210"/>
        <v>0</v>
      </c>
      <c r="H2315" s="186">
        <f t="shared" si="211"/>
        <v>0</v>
      </c>
      <c r="I2315" s="197">
        <f>SUMIFS('SAGE IMPORT'!Y:Y,'SAGE IMPORT'!A:A,'SLAB-ROWS'!G2315,'SAGE IMPORT'!B:B,'SLAB-ROWS'!H2315,'SAGE IMPORT'!C:C,'SLAB-ROWS'!A2315)</f>
        <v>0</v>
      </c>
      <c r="J2315" s="198">
        <f>SUMIFS('SAGE IMPORT'!K:K,'SAGE IMPORT'!A:A,'SLAB-ROWS'!G2315,'SAGE IMPORT'!B:B,'SLAB-ROWS'!H2315,'SAGE IMPORT'!C:C,'SLAB-ROWS'!A2315)</f>
        <v>0</v>
      </c>
      <c r="K2315" s="199">
        <f>SUMIFS('SAGE IMPORT'!Q:Q,'SAGE IMPORT'!A:A,'SLAB-ROWS'!G2315,'SAGE IMPORT'!B:B,'SLAB-ROWS'!H2315,'SAGE IMPORT'!C:C,'SLAB-ROWS'!A2315)</f>
        <v>0</v>
      </c>
      <c r="L2315" s="199" t="s">
        <v>393</v>
      </c>
      <c r="M2315" s="205">
        <f>SUMIFS('SAGE IMPORT'!E:E,'SAGE IMPORT'!A:A,'SLAB-ROWS'!G2315,'SAGE IMPORT'!B:B,'SLAB-ROWS'!H2315,'SAGE IMPORT'!C:C,'SLAB-ROWS'!A2315)</f>
        <v>0</v>
      </c>
      <c r="N2315" s="199" t="s">
        <v>393</v>
      </c>
    </row>
    <row r="2316" spans="1:14" x14ac:dyDescent="0.2">
      <c r="A2316" s="183" t="s">
        <v>25</v>
      </c>
      <c r="B2316" s="184" t="s">
        <v>59</v>
      </c>
      <c r="C2316" s="184"/>
      <c r="D2316" s="185" t="str">
        <f t="shared" si="208"/>
        <v>****</v>
      </c>
      <c r="E2316" s="185">
        <f t="shared" si="209"/>
        <v>0</v>
      </c>
      <c r="F2316" s="185"/>
      <c r="G2316" s="185">
        <f t="shared" si="210"/>
        <v>0</v>
      </c>
      <c r="H2316" s="186">
        <f t="shared" si="211"/>
        <v>0</v>
      </c>
      <c r="I2316" s="197">
        <f>SUMIFS('SAGE IMPORT'!Y:Y,'SAGE IMPORT'!A:A,'SLAB-ROWS'!G2316,'SAGE IMPORT'!B:B,'SLAB-ROWS'!H2316,'SAGE IMPORT'!C:C,'SLAB-ROWS'!A2316)</f>
        <v>0</v>
      </c>
      <c r="J2316" s="198">
        <f>SUMIFS('SAGE IMPORT'!K:K,'SAGE IMPORT'!A:A,'SLAB-ROWS'!G2316,'SAGE IMPORT'!B:B,'SLAB-ROWS'!H2316,'SAGE IMPORT'!C:C,'SLAB-ROWS'!A2316)</f>
        <v>0</v>
      </c>
      <c r="K2316" s="199">
        <f>SUMIFS('SAGE IMPORT'!Q:Q,'SAGE IMPORT'!A:A,'SLAB-ROWS'!G2316,'SAGE IMPORT'!B:B,'SLAB-ROWS'!H2316,'SAGE IMPORT'!C:C,'SLAB-ROWS'!A2316)</f>
        <v>0</v>
      </c>
      <c r="L2316" s="199" t="s">
        <v>397</v>
      </c>
      <c r="M2316" s="205">
        <f>SUMIFS('SAGE IMPORT'!E:E,'SAGE IMPORT'!A:A,'SLAB-ROWS'!G2316,'SAGE IMPORT'!B:B,'SLAB-ROWS'!H2316,'SAGE IMPORT'!C:C,'SLAB-ROWS'!A2316)</f>
        <v>0</v>
      </c>
      <c r="N2316" s="199" t="s">
        <v>397</v>
      </c>
    </row>
    <row r="2317" spans="1:14" x14ac:dyDescent="0.2">
      <c r="A2317" s="183" t="s">
        <v>26</v>
      </c>
      <c r="B2317" s="184" t="s">
        <v>60</v>
      </c>
      <c r="C2317" s="184"/>
      <c r="D2317" s="185" t="str">
        <f t="shared" si="208"/>
        <v>****</v>
      </c>
      <c r="E2317" s="185">
        <f t="shared" si="209"/>
        <v>0</v>
      </c>
      <c r="F2317" s="185"/>
      <c r="G2317" s="185">
        <f t="shared" si="210"/>
        <v>0</v>
      </c>
      <c r="H2317" s="186">
        <f t="shared" si="211"/>
        <v>0</v>
      </c>
      <c r="I2317" s="197">
        <f>SUMIFS('SAGE IMPORT'!Y:Y,'SAGE IMPORT'!A:A,'SLAB-ROWS'!G2317,'SAGE IMPORT'!B:B,'SLAB-ROWS'!H2317,'SAGE IMPORT'!C:C,'SLAB-ROWS'!A2317)</f>
        <v>0</v>
      </c>
      <c r="J2317" s="198">
        <f>SUMIFS('SAGE IMPORT'!K:K,'SAGE IMPORT'!A:A,'SLAB-ROWS'!G2317,'SAGE IMPORT'!B:B,'SLAB-ROWS'!H2317,'SAGE IMPORT'!C:C,'SLAB-ROWS'!A2317)</f>
        <v>0</v>
      </c>
      <c r="K2317" s="199">
        <f>SUMIFS('SAGE IMPORT'!Q:Q,'SAGE IMPORT'!A:A,'SLAB-ROWS'!G2317,'SAGE IMPORT'!B:B,'SLAB-ROWS'!H2317,'SAGE IMPORT'!C:C,'SLAB-ROWS'!A2317)</f>
        <v>0</v>
      </c>
      <c r="L2317" s="199" t="s">
        <v>354</v>
      </c>
      <c r="M2317" s="205">
        <f>SUMIFS('SAGE IMPORT'!E:E,'SAGE IMPORT'!A:A,'SLAB-ROWS'!G2317,'SAGE IMPORT'!B:B,'SLAB-ROWS'!H2317,'SAGE IMPORT'!C:C,'SLAB-ROWS'!A2317)</f>
        <v>0</v>
      </c>
      <c r="N2317" s="199" t="s">
        <v>354</v>
      </c>
    </row>
    <row r="2318" spans="1:14" x14ac:dyDescent="0.2">
      <c r="A2318" s="183"/>
      <c r="B2318" s="184"/>
      <c r="C2318" s="184"/>
      <c r="D2318" s="185" t="str">
        <f t="shared" si="208"/>
        <v>****</v>
      </c>
      <c r="E2318" s="185">
        <f t="shared" si="209"/>
        <v>0</v>
      </c>
      <c r="F2318" s="185"/>
      <c r="G2318" s="185">
        <f t="shared" si="210"/>
        <v>0</v>
      </c>
      <c r="H2318" s="186">
        <f t="shared" si="211"/>
        <v>0</v>
      </c>
      <c r="I2318" s="197">
        <f>SUMIFS('SAGE IMPORT'!Y:Y,'SAGE IMPORT'!A:A,'SLAB-ROWS'!G2318,'SAGE IMPORT'!B:B,'SLAB-ROWS'!H2318,'SAGE IMPORT'!C:C,'SLAB-ROWS'!A2318)</f>
        <v>0</v>
      </c>
      <c r="J2318" s="198">
        <f>SUMIFS('SAGE IMPORT'!K:K,'SAGE IMPORT'!A:A,'SLAB-ROWS'!G2318,'SAGE IMPORT'!B:B,'SLAB-ROWS'!H2318,'SAGE IMPORT'!C:C,'SLAB-ROWS'!A2318)</f>
        <v>0</v>
      </c>
      <c r="K2318" s="199">
        <f>SUMIFS('SAGE IMPORT'!Q:Q,'SAGE IMPORT'!A:A,'SLAB-ROWS'!G2318,'SAGE IMPORT'!B:B,'SLAB-ROWS'!H2318,'SAGE IMPORT'!C:C,'SLAB-ROWS'!A2318)</f>
        <v>0</v>
      </c>
      <c r="L2318" s="199"/>
      <c r="M2318" s="205">
        <f>SUMIFS('SAGE IMPORT'!E:E,'SAGE IMPORT'!A:A,'SLAB-ROWS'!G2318,'SAGE IMPORT'!B:B,'SLAB-ROWS'!H2318,'SAGE IMPORT'!C:C,'SLAB-ROWS'!A2318)</f>
        <v>0</v>
      </c>
      <c r="N2318" s="199"/>
    </row>
    <row r="2319" spans="1:14" x14ac:dyDescent="0.2">
      <c r="A2319" s="183" t="s">
        <v>27</v>
      </c>
      <c r="B2319" s="184" t="s">
        <v>28</v>
      </c>
      <c r="C2319" s="184"/>
      <c r="D2319" s="185" t="str">
        <f t="shared" si="208"/>
        <v>****</v>
      </c>
      <c r="E2319" s="185">
        <f t="shared" si="209"/>
        <v>0</v>
      </c>
      <c r="F2319" s="185"/>
      <c r="G2319" s="185">
        <f t="shared" si="210"/>
        <v>0</v>
      </c>
      <c r="H2319" s="186">
        <f t="shared" si="211"/>
        <v>0</v>
      </c>
      <c r="I2319" s="197">
        <f>SUMIFS('SAGE IMPORT'!Y:Y,'SAGE IMPORT'!A:A,'SLAB-ROWS'!G2319,'SAGE IMPORT'!B:B,'SLAB-ROWS'!H2319,'SAGE IMPORT'!C:C,'SLAB-ROWS'!A2319)</f>
        <v>0</v>
      </c>
      <c r="J2319" s="198">
        <f>SUMIFS('SAGE IMPORT'!K:K,'SAGE IMPORT'!A:A,'SLAB-ROWS'!G2319,'SAGE IMPORT'!B:B,'SLAB-ROWS'!H2319,'SAGE IMPORT'!C:C,'SLAB-ROWS'!A2319)</f>
        <v>0</v>
      </c>
      <c r="K2319" s="199">
        <f>SUMIFS('SAGE IMPORT'!Q:Q,'SAGE IMPORT'!A:A,'SLAB-ROWS'!G2319,'SAGE IMPORT'!B:B,'SLAB-ROWS'!H2319,'SAGE IMPORT'!C:C,'SLAB-ROWS'!A2319)</f>
        <v>0</v>
      </c>
      <c r="L2319" s="199" t="s">
        <v>391</v>
      </c>
      <c r="M2319" s="205">
        <f>SUMIFS('SAGE IMPORT'!E:E,'SAGE IMPORT'!A:A,'SLAB-ROWS'!G2319,'SAGE IMPORT'!B:B,'SLAB-ROWS'!H2319,'SAGE IMPORT'!C:C,'SLAB-ROWS'!A2319)</f>
        <v>0</v>
      </c>
      <c r="N2319" s="199" t="s">
        <v>391</v>
      </c>
    </row>
    <row r="2320" spans="1:14" x14ac:dyDescent="0.2">
      <c r="A2320" s="183" t="s">
        <v>111</v>
      </c>
      <c r="B2320" s="184" t="s">
        <v>112</v>
      </c>
      <c r="C2320" s="184"/>
      <c r="D2320" s="185" t="str">
        <f t="shared" si="208"/>
        <v>****</v>
      </c>
      <c r="E2320" s="185">
        <f t="shared" si="209"/>
        <v>0</v>
      </c>
      <c r="F2320" s="185"/>
      <c r="G2320" s="185">
        <f t="shared" si="210"/>
        <v>0</v>
      </c>
      <c r="H2320" s="186">
        <f t="shared" si="211"/>
        <v>0</v>
      </c>
      <c r="I2320" s="197">
        <f>SUMIFS('SAGE IMPORT'!Y:Y,'SAGE IMPORT'!A:A,'SLAB-ROWS'!G2320,'SAGE IMPORT'!B:B,'SLAB-ROWS'!H2320,'SAGE IMPORT'!C:C,'SLAB-ROWS'!A2320)</f>
        <v>0</v>
      </c>
      <c r="J2320" s="198">
        <f>SUMIFS('SAGE IMPORT'!K:K,'SAGE IMPORT'!A:A,'SLAB-ROWS'!G2320,'SAGE IMPORT'!B:B,'SLAB-ROWS'!H2320,'SAGE IMPORT'!C:C,'SLAB-ROWS'!A2320)</f>
        <v>0</v>
      </c>
      <c r="K2320" s="199">
        <f>SUMIFS('SAGE IMPORT'!Q:Q,'SAGE IMPORT'!A:A,'SLAB-ROWS'!G2320,'SAGE IMPORT'!B:B,'SLAB-ROWS'!H2320,'SAGE IMPORT'!C:C,'SLAB-ROWS'!A2320)</f>
        <v>0</v>
      </c>
      <c r="L2320" s="199" t="s">
        <v>393</v>
      </c>
      <c r="M2320" s="205">
        <f>SUMIFS('SAGE IMPORT'!E:E,'SAGE IMPORT'!A:A,'SLAB-ROWS'!G2320,'SAGE IMPORT'!B:B,'SLAB-ROWS'!H2320,'SAGE IMPORT'!C:C,'SLAB-ROWS'!A2320)</f>
        <v>0</v>
      </c>
      <c r="N2320" s="199" t="s">
        <v>393</v>
      </c>
    </row>
    <row r="2321" spans="1:14" x14ac:dyDescent="0.2">
      <c r="A2321" s="183" t="s">
        <v>29</v>
      </c>
      <c r="B2321" s="184" t="s">
        <v>30</v>
      </c>
      <c r="C2321" s="184"/>
      <c r="D2321" s="185" t="str">
        <f t="shared" si="208"/>
        <v>****</v>
      </c>
      <c r="E2321" s="185">
        <f t="shared" si="209"/>
        <v>0</v>
      </c>
      <c r="F2321" s="185"/>
      <c r="G2321" s="185">
        <f t="shared" si="210"/>
        <v>0</v>
      </c>
      <c r="H2321" s="186">
        <f t="shared" si="211"/>
        <v>0</v>
      </c>
      <c r="I2321" s="197">
        <f>SUMIFS('SAGE IMPORT'!Y:Y,'SAGE IMPORT'!A:A,'SLAB-ROWS'!G2321,'SAGE IMPORT'!B:B,'SLAB-ROWS'!H2321,'SAGE IMPORT'!C:C,'SLAB-ROWS'!A2321)</f>
        <v>0</v>
      </c>
      <c r="J2321" s="198">
        <f>SUMIFS('SAGE IMPORT'!K:K,'SAGE IMPORT'!A:A,'SLAB-ROWS'!G2321,'SAGE IMPORT'!B:B,'SLAB-ROWS'!H2321,'SAGE IMPORT'!C:C,'SLAB-ROWS'!A2321)</f>
        <v>0</v>
      </c>
      <c r="K2321" s="199">
        <f>SUMIFS('SAGE IMPORT'!Q:Q,'SAGE IMPORT'!A:A,'SLAB-ROWS'!G2321,'SAGE IMPORT'!B:B,'SLAB-ROWS'!H2321,'SAGE IMPORT'!C:C,'SLAB-ROWS'!A2321)</f>
        <v>0</v>
      </c>
      <c r="L2321" s="199" t="s">
        <v>391</v>
      </c>
      <c r="M2321" s="205">
        <f>SUMIFS('SAGE IMPORT'!E:E,'SAGE IMPORT'!A:A,'SLAB-ROWS'!G2321,'SAGE IMPORT'!B:B,'SLAB-ROWS'!H2321,'SAGE IMPORT'!C:C,'SLAB-ROWS'!A2321)</f>
        <v>0</v>
      </c>
      <c r="N2321" s="199" t="s">
        <v>391</v>
      </c>
    </row>
    <row r="2322" spans="1:14" x14ac:dyDescent="0.2">
      <c r="A2322" s="183" t="s">
        <v>31</v>
      </c>
      <c r="B2322" s="184" t="s">
        <v>61</v>
      </c>
      <c r="C2322" s="184"/>
      <c r="D2322" s="185" t="str">
        <f t="shared" si="208"/>
        <v>****</v>
      </c>
      <c r="E2322" s="185">
        <f t="shared" si="209"/>
        <v>0</v>
      </c>
      <c r="F2322" s="185"/>
      <c r="G2322" s="185">
        <f t="shared" si="210"/>
        <v>0</v>
      </c>
      <c r="H2322" s="186">
        <f t="shared" si="211"/>
        <v>0</v>
      </c>
      <c r="I2322" s="197">
        <f>SUMIFS('SAGE IMPORT'!Y:Y,'SAGE IMPORT'!A:A,'SLAB-ROWS'!G2322,'SAGE IMPORT'!B:B,'SLAB-ROWS'!H2322,'SAGE IMPORT'!C:C,'SLAB-ROWS'!A2322)</f>
        <v>0</v>
      </c>
      <c r="J2322" s="198">
        <f>SUMIFS('SAGE IMPORT'!K:K,'SAGE IMPORT'!A:A,'SLAB-ROWS'!G2322,'SAGE IMPORT'!B:B,'SLAB-ROWS'!H2322,'SAGE IMPORT'!C:C,'SLAB-ROWS'!A2322)</f>
        <v>0</v>
      </c>
      <c r="K2322" s="199">
        <f>SUMIFS('SAGE IMPORT'!Q:Q,'SAGE IMPORT'!A:A,'SLAB-ROWS'!G2322,'SAGE IMPORT'!B:B,'SLAB-ROWS'!H2322,'SAGE IMPORT'!C:C,'SLAB-ROWS'!A2322)</f>
        <v>0</v>
      </c>
      <c r="L2322" s="199" t="s">
        <v>354</v>
      </c>
      <c r="M2322" s="205">
        <f>SUMIFS('SAGE IMPORT'!E:E,'SAGE IMPORT'!A:A,'SLAB-ROWS'!G2322,'SAGE IMPORT'!B:B,'SLAB-ROWS'!H2322,'SAGE IMPORT'!C:C,'SLAB-ROWS'!A2322)</f>
        <v>0</v>
      </c>
      <c r="N2322" s="199" t="s">
        <v>354</v>
      </c>
    </row>
    <row r="2323" spans="1:14" x14ac:dyDescent="0.2">
      <c r="A2323" s="183" t="s">
        <v>34</v>
      </c>
      <c r="B2323" s="184" t="s">
        <v>35</v>
      </c>
      <c r="C2323" s="184"/>
      <c r="D2323" s="185" t="str">
        <f t="shared" si="208"/>
        <v>****</v>
      </c>
      <c r="E2323" s="185">
        <f t="shared" si="209"/>
        <v>0</v>
      </c>
      <c r="F2323" s="185"/>
      <c r="G2323" s="185">
        <f t="shared" si="210"/>
        <v>0</v>
      </c>
      <c r="H2323" s="186">
        <f t="shared" si="211"/>
        <v>0</v>
      </c>
      <c r="I2323" s="197">
        <f>SUMIFS('SAGE IMPORT'!Y:Y,'SAGE IMPORT'!A:A,'SLAB-ROWS'!G2323,'SAGE IMPORT'!B:B,'SLAB-ROWS'!H2323,'SAGE IMPORT'!C:C,'SLAB-ROWS'!A2323)</f>
        <v>0</v>
      </c>
      <c r="J2323" s="198">
        <f>SUMIFS('SAGE IMPORT'!K:K,'SAGE IMPORT'!A:A,'SLAB-ROWS'!G2323,'SAGE IMPORT'!B:B,'SLAB-ROWS'!H2323,'SAGE IMPORT'!C:C,'SLAB-ROWS'!A2323)</f>
        <v>0</v>
      </c>
      <c r="K2323" s="199">
        <f>SUMIFS('SAGE IMPORT'!Q:Q,'SAGE IMPORT'!A:A,'SLAB-ROWS'!G2323,'SAGE IMPORT'!B:B,'SLAB-ROWS'!H2323,'SAGE IMPORT'!C:C,'SLAB-ROWS'!A2323)</f>
        <v>0</v>
      </c>
      <c r="L2323" s="199" t="s">
        <v>354</v>
      </c>
      <c r="M2323" s="205">
        <f>SUMIFS('SAGE IMPORT'!E:E,'SAGE IMPORT'!A:A,'SLAB-ROWS'!G2323,'SAGE IMPORT'!B:B,'SLAB-ROWS'!H2323,'SAGE IMPORT'!C:C,'SLAB-ROWS'!A2323)</f>
        <v>0</v>
      </c>
      <c r="N2323" s="199" t="s">
        <v>354</v>
      </c>
    </row>
    <row r="2324" spans="1:14" x14ac:dyDescent="0.2">
      <c r="A2324" s="183" t="s">
        <v>36</v>
      </c>
      <c r="B2324" s="184" t="s">
        <v>113</v>
      </c>
      <c r="C2324" s="184"/>
      <c r="D2324" s="185" t="str">
        <f t="shared" si="208"/>
        <v>****</v>
      </c>
      <c r="E2324" s="185">
        <f t="shared" si="209"/>
        <v>0</v>
      </c>
      <c r="F2324" s="185"/>
      <c r="G2324" s="185">
        <f t="shared" si="210"/>
        <v>0</v>
      </c>
      <c r="H2324" s="186">
        <f t="shared" si="211"/>
        <v>0</v>
      </c>
      <c r="I2324" s="197">
        <f>SUMIFS('SAGE IMPORT'!Y:Y,'SAGE IMPORT'!A:A,'SLAB-ROWS'!G2324,'SAGE IMPORT'!B:B,'SLAB-ROWS'!H2324,'SAGE IMPORT'!C:C,'SLAB-ROWS'!A2324)</f>
        <v>0</v>
      </c>
      <c r="J2324" s="198">
        <f>SUMIFS('SAGE IMPORT'!K:K,'SAGE IMPORT'!A:A,'SLAB-ROWS'!G2324,'SAGE IMPORT'!B:B,'SLAB-ROWS'!H2324,'SAGE IMPORT'!C:C,'SLAB-ROWS'!A2324)</f>
        <v>0</v>
      </c>
      <c r="K2324" s="199">
        <f>SUMIFS('SAGE IMPORT'!Q:Q,'SAGE IMPORT'!A:A,'SLAB-ROWS'!G2324,'SAGE IMPORT'!B:B,'SLAB-ROWS'!H2324,'SAGE IMPORT'!C:C,'SLAB-ROWS'!A2324)</f>
        <v>0</v>
      </c>
      <c r="L2324" s="199" t="s">
        <v>393</v>
      </c>
      <c r="M2324" s="205">
        <f>SUMIFS('SAGE IMPORT'!E:E,'SAGE IMPORT'!A:A,'SLAB-ROWS'!G2324,'SAGE IMPORT'!B:B,'SLAB-ROWS'!H2324,'SAGE IMPORT'!C:C,'SLAB-ROWS'!A2324)</f>
        <v>0</v>
      </c>
      <c r="N2324" s="199" t="s">
        <v>393</v>
      </c>
    </row>
    <row r="2325" spans="1:14" x14ac:dyDescent="0.2">
      <c r="A2325" s="183" t="s">
        <v>57</v>
      </c>
      <c r="B2325" s="184" t="s">
        <v>71</v>
      </c>
      <c r="C2325" s="184"/>
      <c r="D2325" s="185" t="str">
        <f t="shared" si="208"/>
        <v>****</v>
      </c>
      <c r="E2325" s="185">
        <f t="shared" si="209"/>
        <v>0</v>
      </c>
      <c r="F2325" s="185"/>
      <c r="G2325" s="185">
        <f t="shared" si="210"/>
        <v>0</v>
      </c>
      <c r="H2325" s="186">
        <f t="shared" si="211"/>
        <v>0</v>
      </c>
      <c r="I2325" s="197">
        <f>SUMIFS('SAGE IMPORT'!Y:Y,'SAGE IMPORT'!A:A,'SLAB-ROWS'!G2325,'SAGE IMPORT'!B:B,'SLAB-ROWS'!H2325,'SAGE IMPORT'!C:C,'SLAB-ROWS'!A2325)</f>
        <v>0</v>
      </c>
      <c r="J2325" s="198">
        <f>SUMIFS('SAGE IMPORT'!K:K,'SAGE IMPORT'!A:A,'SLAB-ROWS'!G2325,'SAGE IMPORT'!B:B,'SLAB-ROWS'!H2325,'SAGE IMPORT'!C:C,'SLAB-ROWS'!A2325)</f>
        <v>0</v>
      </c>
      <c r="K2325" s="199">
        <f>SUMIFS('SAGE IMPORT'!Q:Q,'SAGE IMPORT'!A:A,'SLAB-ROWS'!G2325,'SAGE IMPORT'!B:B,'SLAB-ROWS'!H2325,'SAGE IMPORT'!C:C,'SLAB-ROWS'!A2325)</f>
        <v>0</v>
      </c>
      <c r="L2325" s="199" t="s">
        <v>397</v>
      </c>
      <c r="M2325" s="205">
        <f>SUMIFS('SAGE IMPORT'!E:E,'SAGE IMPORT'!A:A,'SLAB-ROWS'!G2325,'SAGE IMPORT'!B:B,'SLAB-ROWS'!H2325,'SAGE IMPORT'!C:C,'SLAB-ROWS'!A2325)</f>
        <v>0</v>
      </c>
      <c r="N2325" s="199" t="s">
        <v>397</v>
      </c>
    </row>
    <row r="2326" spans="1:14" x14ac:dyDescent="0.2">
      <c r="A2326" s="183" t="s">
        <v>32</v>
      </c>
      <c r="B2326" s="184" t="s">
        <v>62</v>
      </c>
      <c r="C2326" s="184"/>
      <c r="D2326" s="185" t="str">
        <f t="shared" si="208"/>
        <v>****</v>
      </c>
      <c r="E2326" s="185">
        <f t="shared" si="209"/>
        <v>0</v>
      </c>
      <c r="F2326" s="185"/>
      <c r="G2326" s="185">
        <f t="shared" si="210"/>
        <v>0</v>
      </c>
      <c r="H2326" s="186">
        <f t="shared" si="211"/>
        <v>0</v>
      </c>
      <c r="I2326" s="197">
        <f>SUMIFS('SAGE IMPORT'!Y:Y,'SAGE IMPORT'!A:A,'SLAB-ROWS'!G2326,'SAGE IMPORT'!B:B,'SLAB-ROWS'!H2326,'SAGE IMPORT'!C:C,'SLAB-ROWS'!A2326)</f>
        <v>0</v>
      </c>
      <c r="J2326" s="198">
        <f>SUMIFS('SAGE IMPORT'!K:K,'SAGE IMPORT'!A:A,'SLAB-ROWS'!G2326,'SAGE IMPORT'!B:B,'SLAB-ROWS'!H2326,'SAGE IMPORT'!C:C,'SLAB-ROWS'!A2326)</f>
        <v>0</v>
      </c>
      <c r="K2326" s="199">
        <f>SUMIFS('SAGE IMPORT'!Q:Q,'SAGE IMPORT'!A:A,'SLAB-ROWS'!G2326,'SAGE IMPORT'!B:B,'SLAB-ROWS'!H2326,'SAGE IMPORT'!C:C,'SLAB-ROWS'!A2326)</f>
        <v>0</v>
      </c>
      <c r="L2326" s="199" t="s">
        <v>397</v>
      </c>
      <c r="M2326" s="205">
        <f>SUMIFS('SAGE IMPORT'!E:E,'SAGE IMPORT'!A:A,'SLAB-ROWS'!G2326,'SAGE IMPORT'!B:B,'SLAB-ROWS'!H2326,'SAGE IMPORT'!C:C,'SLAB-ROWS'!A2326)</f>
        <v>0</v>
      </c>
      <c r="N2326" s="199" t="s">
        <v>397</v>
      </c>
    </row>
    <row r="2327" spans="1:14" x14ac:dyDescent="0.2">
      <c r="A2327" s="183" t="s">
        <v>33</v>
      </c>
      <c r="B2327" s="184" t="s">
        <v>63</v>
      </c>
      <c r="C2327" s="184"/>
      <c r="D2327" s="185" t="str">
        <f t="shared" si="208"/>
        <v>****</v>
      </c>
      <c r="E2327" s="185">
        <f t="shared" si="209"/>
        <v>0</v>
      </c>
      <c r="F2327" s="185"/>
      <c r="G2327" s="185">
        <f t="shared" si="210"/>
        <v>0</v>
      </c>
      <c r="H2327" s="186">
        <f t="shared" si="211"/>
        <v>0</v>
      </c>
      <c r="I2327" s="197">
        <f>SUMIFS('SAGE IMPORT'!Y:Y,'SAGE IMPORT'!A:A,'SLAB-ROWS'!G2327,'SAGE IMPORT'!B:B,'SLAB-ROWS'!H2327,'SAGE IMPORT'!C:C,'SLAB-ROWS'!A2327)</f>
        <v>0</v>
      </c>
      <c r="J2327" s="198">
        <f>SUMIFS('SAGE IMPORT'!K:K,'SAGE IMPORT'!A:A,'SLAB-ROWS'!G2327,'SAGE IMPORT'!B:B,'SLAB-ROWS'!H2327,'SAGE IMPORT'!C:C,'SLAB-ROWS'!A2327)</f>
        <v>0</v>
      </c>
      <c r="K2327" s="199">
        <f>SUMIFS('SAGE IMPORT'!Q:Q,'SAGE IMPORT'!A:A,'SLAB-ROWS'!G2327,'SAGE IMPORT'!B:B,'SLAB-ROWS'!H2327,'SAGE IMPORT'!C:C,'SLAB-ROWS'!A2327)</f>
        <v>0</v>
      </c>
      <c r="L2327" s="199" t="s">
        <v>397</v>
      </c>
      <c r="M2327" s="205">
        <f>SUMIFS('SAGE IMPORT'!E:E,'SAGE IMPORT'!A:A,'SLAB-ROWS'!G2327,'SAGE IMPORT'!B:B,'SLAB-ROWS'!H2327,'SAGE IMPORT'!C:C,'SLAB-ROWS'!A2327)</f>
        <v>0</v>
      </c>
      <c r="N2327" s="199" t="s">
        <v>397</v>
      </c>
    </row>
    <row r="2328" spans="1:14" x14ac:dyDescent="0.2">
      <c r="A2328" s="183" t="s">
        <v>73</v>
      </c>
      <c r="B2328" s="184" t="s">
        <v>72</v>
      </c>
      <c r="C2328" s="184"/>
      <c r="D2328" s="185" t="str">
        <f t="shared" si="208"/>
        <v>****</v>
      </c>
      <c r="E2328" s="185">
        <f t="shared" si="209"/>
        <v>0</v>
      </c>
      <c r="F2328" s="185"/>
      <c r="G2328" s="185">
        <f t="shared" si="210"/>
        <v>0</v>
      </c>
      <c r="H2328" s="186">
        <f t="shared" si="211"/>
        <v>0</v>
      </c>
      <c r="I2328" s="197">
        <f>SUMIFS('SAGE IMPORT'!Y:Y,'SAGE IMPORT'!A:A,'SLAB-ROWS'!G2328,'SAGE IMPORT'!B:B,'SLAB-ROWS'!H2328,'SAGE IMPORT'!C:C,'SLAB-ROWS'!A2328)</f>
        <v>0</v>
      </c>
      <c r="J2328" s="198">
        <f>SUMIFS('SAGE IMPORT'!K:K,'SAGE IMPORT'!A:A,'SLAB-ROWS'!G2328,'SAGE IMPORT'!B:B,'SLAB-ROWS'!H2328,'SAGE IMPORT'!C:C,'SLAB-ROWS'!A2328)</f>
        <v>0</v>
      </c>
      <c r="K2328" s="199">
        <f>SUMIFS('SAGE IMPORT'!Q:Q,'SAGE IMPORT'!A:A,'SLAB-ROWS'!G2328,'SAGE IMPORT'!B:B,'SLAB-ROWS'!H2328,'SAGE IMPORT'!C:C,'SLAB-ROWS'!A2328)</f>
        <v>0</v>
      </c>
      <c r="L2328" s="199" t="s">
        <v>397</v>
      </c>
      <c r="M2328" s="205">
        <f>SUMIFS('SAGE IMPORT'!E:E,'SAGE IMPORT'!A:A,'SLAB-ROWS'!G2328,'SAGE IMPORT'!B:B,'SLAB-ROWS'!H2328,'SAGE IMPORT'!C:C,'SLAB-ROWS'!A2328)</f>
        <v>0</v>
      </c>
      <c r="N2328" s="199" t="s">
        <v>397</v>
      </c>
    </row>
    <row r="2329" spans="1:14" x14ac:dyDescent="0.2">
      <c r="A2329" s="183" t="s">
        <v>114</v>
      </c>
      <c r="B2329" s="184" t="s">
        <v>115</v>
      </c>
      <c r="C2329" s="184"/>
      <c r="D2329" s="185" t="str">
        <f t="shared" si="208"/>
        <v>****</v>
      </c>
      <c r="E2329" s="185">
        <f t="shared" si="209"/>
        <v>0</v>
      </c>
      <c r="F2329" s="185"/>
      <c r="G2329" s="185">
        <f t="shared" si="210"/>
        <v>0</v>
      </c>
      <c r="H2329" s="186">
        <f t="shared" si="211"/>
        <v>0</v>
      </c>
      <c r="I2329" s="197">
        <f>SUMIFS('SAGE IMPORT'!Y:Y,'SAGE IMPORT'!A:A,'SLAB-ROWS'!G2329,'SAGE IMPORT'!B:B,'SLAB-ROWS'!H2329,'SAGE IMPORT'!C:C,'SLAB-ROWS'!A2329)</f>
        <v>0</v>
      </c>
      <c r="J2329" s="198">
        <f>SUMIFS('SAGE IMPORT'!K:K,'SAGE IMPORT'!A:A,'SLAB-ROWS'!G2329,'SAGE IMPORT'!B:B,'SLAB-ROWS'!H2329,'SAGE IMPORT'!C:C,'SLAB-ROWS'!A2329)</f>
        <v>0</v>
      </c>
      <c r="K2329" s="199">
        <f>SUMIFS('SAGE IMPORT'!Q:Q,'SAGE IMPORT'!A:A,'SLAB-ROWS'!G2329,'SAGE IMPORT'!B:B,'SLAB-ROWS'!H2329,'SAGE IMPORT'!C:C,'SLAB-ROWS'!A2329)</f>
        <v>0</v>
      </c>
      <c r="L2329" s="199" t="s">
        <v>397</v>
      </c>
      <c r="M2329" s="205">
        <f>SUMIFS('SAGE IMPORT'!E:E,'SAGE IMPORT'!A:A,'SLAB-ROWS'!G2329,'SAGE IMPORT'!B:B,'SLAB-ROWS'!H2329,'SAGE IMPORT'!C:C,'SLAB-ROWS'!A2329)</f>
        <v>0</v>
      </c>
      <c r="N2329" s="199" t="s">
        <v>397</v>
      </c>
    </row>
    <row r="2330" spans="1:14" x14ac:dyDescent="0.2">
      <c r="A2330" s="183" t="s">
        <v>37</v>
      </c>
      <c r="B2330" s="184" t="s">
        <v>64</v>
      </c>
      <c r="C2330" s="184"/>
      <c r="D2330" s="185" t="str">
        <f t="shared" si="208"/>
        <v>****</v>
      </c>
      <c r="E2330" s="185">
        <f t="shared" si="209"/>
        <v>0</v>
      </c>
      <c r="F2330" s="185"/>
      <c r="G2330" s="185">
        <f t="shared" si="210"/>
        <v>0</v>
      </c>
      <c r="H2330" s="186">
        <f t="shared" si="211"/>
        <v>0</v>
      </c>
      <c r="I2330" s="197">
        <f>SUMIFS('SAGE IMPORT'!Y:Y,'SAGE IMPORT'!A:A,'SLAB-ROWS'!G2330,'SAGE IMPORT'!B:B,'SLAB-ROWS'!H2330,'SAGE IMPORT'!C:C,'SLAB-ROWS'!A2330)</f>
        <v>0</v>
      </c>
      <c r="J2330" s="198">
        <f>SUMIFS('SAGE IMPORT'!K:K,'SAGE IMPORT'!A:A,'SLAB-ROWS'!G2330,'SAGE IMPORT'!B:B,'SLAB-ROWS'!H2330,'SAGE IMPORT'!C:C,'SLAB-ROWS'!A2330)</f>
        <v>0</v>
      </c>
      <c r="K2330" s="199">
        <f>SUMIFS('SAGE IMPORT'!Q:Q,'SAGE IMPORT'!A:A,'SLAB-ROWS'!G2330,'SAGE IMPORT'!B:B,'SLAB-ROWS'!H2330,'SAGE IMPORT'!C:C,'SLAB-ROWS'!A2330)</f>
        <v>0</v>
      </c>
      <c r="L2330" s="199" t="s">
        <v>393</v>
      </c>
      <c r="M2330" s="205">
        <f>SUMIFS('SAGE IMPORT'!E:E,'SAGE IMPORT'!A:A,'SLAB-ROWS'!G2330,'SAGE IMPORT'!B:B,'SLAB-ROWS'!H2330,'SAGE IMPORT'!C:C,'SLAB-ROWS'!A2330)</f>
        <v>0</v>
      </c>
      <c r="N2330" s="199" t="s">
        <v>393</v>
      </c>
    </row>
    <row r="2331" spans="1:14" x14ac:dyDescent="0.2">
      <c r="A2331" s="183" t="s">
        <v>38</v>
      </c>
      <c r="B2331" s="184" t="s">
        <v>116</v>
      </c>
      <c r="C2331" s="184"/>
      <c r="D2331" s="185" t="str">
        <f t="shared" si="208"/>
        <v>****</v>
      </c>
      <c r="E2331" s="185">
        <f t="shared" si="209"/>
        <v>0</v>
      </c>
      <c r="F2331" s="185"/>
      <c r="G2331" s="185">
        <f t="shared" si="210"/>
        <v>0</v>
      </c>
      <c r="H2331" s="186">
        <f t="shared" si="211"/>
        <v>0</v>
      </c>
      <c r="I2331" s="197">
        <f>SUMIFS('SAGE IMPORT'!Y:Y,'SAGE IMPORT'!A:A,'SLAB-ROWS'!G2331,'SAGE IMPORT'!B:B,'SLAB-ROWS'!H2331,'SAGE IMPORT'!C:C,'SLAB-ROWS'!A2331)</f>
        <v>0</v>
      </c>
      <c r="J2331" s="198">
        <f>SUMIFS('SAGE IMPORT'!K:K,'SAGE IMPORT'!A:A,'SLAB-ROWS'!G2331,'SAGE IMPORT'!B:B,'SLAB-ROWS'!H2331,'SAGE IMPORT'!C:C,'SLAB-ROWS'!A2331)</f>
        <v>0</v>
      </c>
      <c r="K2331" s="199">
        <f>SUMIFS('SAGE IMPORT'!Q:Q,'SAGE IMPORT'!A:A,'SLAB-ROWS'!G2331,'SAGE IMPORT'!B:B,'SLAB-ROWS'!H2331,'SAGE IMPORT'!C:C,'SLAB-ROWS'!A2331)</f>
        <v>0</v>
      </c>
      <c r="L2331" s="199" t="s">
        <v>393</v>
      </c>
      <c r="M2331" s="205">
        <f>SUMIFS('SAGE IMPORT'!E:E,'SAGE IMPORT'!A:A,'SLAB-ROWS'!G2331,'SAGE IMPORT'!B:B,'SLAB-ROWS'!H2331,'SAGE IMPORT'!C:C,'SLAB-ROWS'!A2331)</f>
        <v>0</v>
      </c>
      <c r="N2331" s="199" t="s">
        <v>393</v>
      </c>
    </row>
    <row r="2332" spans="1:14" x14ac:dyDescent="0.2">
      <c r="A2332" s="183" t="s">
        <v>117</v>
      </c>
      <c r="B2332" s="184" t="s">
        <v>118</v>
      </c>
      <c r="C2332" s="184"/>
      <c r="D2332" s="185" t="str">
        <f t="shared" si="208"/>
        <v>****</v>
      </c>
      <c r="E2332" s="185">
        <f t="shared" si="209"/>
        <v>0</v>
      </c>
      <c r="F2332" s="185"/>
      <c r="G2332" s="185">
        <f t="shared" si="210"/>
        <v>0</v>
      </c>
      <c r="H2332" s="186">
        <f t="shared" si="211"/>
        <v>0</v>
      </c>
      <c r="I2332" s="197">
        <f>SUMIFS('SAGE IMPORT'!Y:Y,'SAGE IMPORT'!A:A,'SLAB-ROWS'!G2332,'SAGE IMPORT'!B:B,'SLAB-ROWS'!H2332,'SAGE IMPORT'!C:C,'SLAB-ROWS'!A2332)</f>
        <v>0</v>
      </c>
      <c r="J2332" s="198">
        <f>SUMIFS('SAGE IMPORT'!K:K,'SAGE IMPORT'!A:A,'SLAB-ROWS'!G2332,'SAGE IMPORT'!B:B,'SLAB-ROWS'!H2332,'SAGE IMPORT'!C:C,'SLAB-ROWS'!A2332)</f>
        <v>0</v>
      </c>
      <c r="K2332" s="199">
        <f>SUMIFS('SAGE IMPORT'!Q:Q,'SAGE IMPORT'!A:A,'SLAB-ROWS'!G2332,'SAGE IMPORT'!B:B,'SLAB-ROWS'!H2332,'SAGE IMPORT'!C:C,'SLAB-ROWS'!A2332)</f>
        <v>0</v>
      </c>
      <c r="L2332" s="199" t="s">
        <v>393</v>
      </c>
      <c r="M2332" s="205">
        <f>SUMIFS('SAGE IMPORT'!E:E,'SAGE IMPORT'!A:A,'SLAB-ROWS'!G2332,'SAGE IMPORT'!B:B,'SLAB-ROWS'!H2332,'SAGE IMPORT'!C:C,'SLAB-ROWS'!A2332)</f>
        <v>0</v>
      </c>
      <c r="N2332" s="199" t="s">
        <v>393</v>
      </c>
    </row>
    <row r="2333" spans="1:14" x14ac:dyDescent="0.2">
      <c r="A2333" s="183" t="s">
        <v>119</v>
      </c>
      <c r="B2333" s="184" t="s">
        <v>120</v>
      </c>
      <c r="C2333" s="184"/>
      <c r="D2333" s="185" t="str">
        <f t="shared" si="208"/>
        <v>****</v>
      </c>
      <c r="E2333" s="185">
        <f t="shared" si="209"/>
        <v>0</v>
      </c>
      <c r="F2333" s="185"/>
      <c r="G2333" s="185">
        <f t="shared" si="210"/>
        <v>0</v>
      </c>
      <c r="H2333" s="186">
        <f t="shared" si="211"/>
        <v>0</v>
      </c>
      <c r="I2333" s="197">
        <f>SUMIFS('SAGE IMPORT'!Y:Y,'SAGE IMPORT'!A:A,'SLAB-ROWS'!G2333,'SAGE IMPORT'!B:B,'SLAB-ROWS'!H2333,'SAGE IMPORT'!C:C,'SLAB-ROWS'!A2333)</f>
        <v>0</v>
      </c>
      <c r="J2333" s="198">
        <f>SUMIFS('SAGE IMPORT'!K:K,'SAGE IMPORT'!A:A,'SLAB-ROWS'!G2333,'SAGE IMPORT'!B:B,'SLAB-ROWS'!H2333,'SAGE IMPORT'!C:C,'SLAB-ROWS'!A2333)</f>
        <v>0</v>
      </c>
      <c r="K2333" s="199">
        <f>SUMIFS('SAGE IMPORT'!Q:Q,'SAGE IMPORT'!A:A,'SLAB-ROWS'!G2333,'SAGE IMPORT'!B:B,'SLAB-ROWS'!H2333,'SAGE IMPORT'!C:C,'SLAB-ROWS'!A2333)</f>
        <v>0</v>
      </c>
      <c r="L2333" s="199" t="s">
        <v>393</v>
      </c>
      <c r="M2333" s="205">
        <f>SUMIFS('SAGE IMPORT'!E:E,'SAGE IMPORT'!A:A,'SLAB-ROWS'!G2333,'SAGE IMPORT'!B:B,'SLAB-ROWS'!H2333,'SAGE IMPORT'!C:C,'SLAB-ROWS'!A2333)</f>
        <v>0</v>
      </c>
      <c r="N2333" s="199" t="s">
        <v>393</v>
      </c>
    </row>
    <row r="2334" spans="1:14" x14ac:dyDescent="0.2">
      <c r="A2334" s="183"/>
      <c r="B2334" s="184"/>
      <c r="C2334" s="184"/>
      <c r="D2334" s="185" t="str">
        <f t="shared" si="208"/>
        <v>****</v>
      </c>
      <c r="E2334" s="185">
        <f t="shared" si="209"/>
        <v>0</v>
      </c>
      <c r="F2334" s="185"/>
      <c r="G2334" s="185">
        <f t="shared" si="210"/>
        <v>0</v>
      </c>
      <c r="H2334" s="186">
        <f t="shared" si="211"/>
        <v>0</v>
      </c>
      <c r="I2334" s="197">
        <f>SUMIFS('SAGE IMPORT'!Y:Y,'SAGE IMPORT'!A:A,'SLAB-ROWS'!G2334,'SAGE IMPORT'!B:B,'SLAB-ROWS'!H2334,'SAGE IMPORT'!C:C,'SLAB-ROWS'!A2334)</f>
        <v>0</v>
      </c>
      <c r="J2334" s="198">
        <f>SUMIFS('SAGE IMPORT'!K:K,'SAGE IMPORT'!A:A,'SLAB-ROWS'!G2334,'SAGE IMPORT'!B:B,'SLAB-ROWS'!H2334,'SAGE IMPORT'!C:C,'SLAB-ROWS'!A2334)</f>
        <v>0</v>
      </c>
      <c r="K2334" s="199">
        <f>SUMIFS('SAGE IMPORT'!Q:Q,'SAGE IMPORT'!A:A,'SLAB-ROWS'!G2334,'SAGE IMPORT'!B:B,'SLAB-ROWS'!H2334,'SAGE IMPORT'!C:C,'SLAB-ROWS'!A2334)</f>
        <v>0</v>
      </c>
      <c r="L2334" s="199"/>
      <c r="M2334" s="205">
        <f>SUMIFS('SAGE IMPORT'!E:E,'SAGE IMPORT'!A:A,'SLAB-ROWS'!G2334,'SAGE IMPORT'!B:B,'SLAB-ROWS'!H2334,'SAGE IMPORT'!C:C,'SLAB-ROWS'!A2334)</f>
        <v>0</v>
      </c>
      <c r="N2334" s="199"/>
    </row>
    <row r="2335" spans="1:14" x14ac:dyDescent="0.2">
      <c r="A2335" s="183" t="s">
        <v>124</v>
      </c>
      <c r="B2335" s="184" t="s">
        <v>125</v>
      </c>
      <c r="C2335" s="184"/>
      <c r="D2335" s="185" t="str">
        <f t="shared" si="208"/>
        <v>****</v>
      </c>
      <c r="E2335" s="185">
        <f t="shared" si="209"/>
        <v>0</v>
      </c>
      <c r="F2335" s="185"/>
      <c r="G2335" s="185">
        <f t="shared" si="210"/>
        <v>0</v>
      </c>
      <c r="H2335" s="186">
        <f t="shared" si="211"/>
        <v>0</v>
      </c>
      <c r="I2335" s="197">
        <f>SUMIFS('SAGE IMPORT'!Y:Y,'SAGE IMPORT'!A:A,'SLAB-ROWS'!G2335,'SAGE IMPORT'!B:B,'SLAB-ROWS'!H2335,'SAGE IMPORT'!C:C,'SLAB-ROWS'!A2335)</f>
        <v>0</v>
      </c>
      <c r="J2335" s="198">
        <f>SUMIFS('SAGE IMPORT'!K:K,'SAGE IMPORT'!A:A,'SLAB-ROWS'!G2335,'SAGE IMPORT'!B:B,'SLAB-ROWS'!H2335,'SAGE IMPORT'!C:C,'SLAB-ROWS'!A2335)</f>
        <v>0</v>
      </c>
      <c r="K2335" s="199">
        <f>SUMIFS('SAGE IMPORT'!Q:Q,'SAGE IMPORT'!A:A,'SLAB-ROWS'!G2335,'SAGE IMPORT'!B:B,'SLAB-ROWS'!H2335,'SAGE IMPORT'!C:C,'SLAB-ROWS'!A2335)</f>
        <v>0</v>
      </c>
      <c r="L2335" s="199" t="s">
        <v>354</v>
      </c>
      <c r="M2335" s="205">
        <f>SUMIFS('SAGE IMPORT'!E:E,'SAGE IMPORT'!A:A,'SLAB-ROWS'!G2335,'SAGE IMPORT'!B:B,'SLAB-ROWS'!H2335,'SAGE IMPORT'!C:C,'SLAB-ROWS'!A2335)</f>
        <v>0</v>
      </c>
      <c r="N2335" s="199" t="s">
        <v>354</v>
      </c>
    </row>
    <row r="2336" spans="1:14" x14ac:dyDescent="0.2">
      <c r="A2336" s="183" t="s">
        <v>121</v>
      </c>
      <c r="B2336" s="184" t="s">
        <v>126</v>
      </c>
      <c r="C2336" s="184"/>
      <c r="D2336" s="185" t="str">
        <f t="shared" si="208"/>
        <v>****</v>
      </c>
      <c r="E2336" s="185">
        <f t="shared" si="209"/>
        <v>0</v>
      </c>
      <c r="F2336" s="185"/>
      <c r="G2336" s="185">
        <f t="shared" si="210"/>
        <v>0</v>
      </c>
      <c r="H2336" s="186">
        <f t="shared" si="211"/>
        <v>0</v>
      </c>
      <c r="I2336" s="197">
        <f>SUMIFS('SAGE IMPORT'!Y:Y,'SAGE IMPORT'!A:A,'SLAB-ROWS'!G2336,'SAGE IMPORT'!B:B,'SLAB-ROWS'!H2336,'SAGE IMPORT'!C:C,'SLAB-ROWS'!A2336)</f>
        <v>0</v>
      </c>
      <c r="J2336" s="198">
        <f>SUMIFS('SAGE IMPORT'!K:K,'SAGE IMPORT'!A:A,'SLAB-ROWS'!G2336,'SAGE IMPORT'!B:B,'SLAB-ROWS'!H2336,'SAGE IMPORT'!C:C,'SLAB-ROWS'!A2336)</f>
        <v>0</v>
      </c>
      <c r="K2336" s="199">
        <f>SUMIFS('SAGE IMPORT'!Q:Q,'SAGE IMPORT'!A:A,'SLAB-ROWS'!G2336,'SAGE IMPORT'!B:B,'SLAB-ROWS'!H2336,'SAGE IMPORT'!C:C,'SLAB-ROWS'!A2336)</f>
        <v>0</v>
      </c>
      <c r="L2336" s="199" t="s">
        <v>396</v>
      </c>
      <c r="M2336" s="205">
        <f>SUMIFS('SAGE IMPORT'!E:E,'SAGE IMPORT'!A:A,'SLAB-ROWS'!G2336,'SAGE IMPORT'!B:B,'SLAB-ROWS'!H2336,'SAGE IMPORT'!C:C,'SLAB-ROWS'!A2336)</f>
        <v>0</v>
      </c>
      <c r="N2336" s="199" t="s">
        <v>396</v>
      </c>
    </row>
    <row r="2337" spans="1:14" x14ac:dyDescent="0.2">
      <c r="A2337" s="183" t="s">
        <v>122</v>
      </c>
      <c r="B2337" s="184" t="s">
        <v>127</v>
      </c>
      <c r="C2337" s="184"/>
      <c r="D2337" s="185" t="str">
        <f t="shared" si="208"/>
        <v>****</v>
      </c>
      <c r="E2337" s="185">
        <f t="shared" si="209"/>
        <v>0</v>
      </c>
      <c r="F2337" s="185"/>
      <c r="G2337" s="185">
        <f t="shared" si="210"/>
        <v>0</v>
      </c>
      <c r="H2337" s="186">
        <f t="shared" si="211"/>
        <v>0</v>
      </c>
      <c r="I2337" s="197">
        <f>SUMIFS('SAGE IMPORT'!Y:Y,'SAGE IMPORT'!A:A,'SLAB-ROWS'!G2337,'SAGE IMPORT'!B:B,'SLAB-ROWS'!H2337,'SAGE IMPORT'!C:C,'SLAB-ROWS'!A2337)</f>
        <v>0</v>
      </c>
      <c r="J2337" s="198">
        <f>SUMIFS('SAGE IMPORT'!K:K,'SAGE IMPORT'!A:A,'SLAB-ROWS'!G2337,'SAGE IMPORT'!B:B,'SLAB-ROWS'!H2337,'SAGE IMPORT'!C:C,'SLAB-ROWS'!A2337)</f>
        <v>0</v>
      </c>
      <c r="K2337" s="199">
        <f>SUMIFS('SAGE IMPORT'!Q:Q,'SAGE IMPORT'!A:A,'SLAB-ROWS'!G2337,'SAGE IMPORT'!B:B,'SLAB-ROWS'!H2337,'SAGE IMPORT'!C:C,'SLAB-ROWS'!A2337)</f>
        <v>0</v>
      </c>
      <c r="L2337" s="199" t="s">
        <v>396</v>
      </c>
      <c r="M2337" s="205">
        <f>SUMIFS('SAGE IMPORT'!E:E,'SAGE IMPORT'!A:A,'SLAB-ROWS'!G2337,'SAGE IMPORT'!B:B,'SLAB-ROWS'!H2337,'SAGE IMPORT'!C:C,'SLAB-ROWS'!A2337)</f>
        <v>0</v>
      </c>
      <c r="N2337" s="199" t="s">
        <v>396</v>
      </c>
    </row>
    <row r="2338" spans="1:14" x14ac:dyDescent="0.2">
      <c r="A2338" s="183" t="s">
        <v>123</v>
      </c>
      <c r="B2338" s="184" t="s">
        <v>128</v>
      </c>
      <c r="C2338" s="184"/>
      <c r="D2338" s="185" t="str">
        <f t="shared" si="208"/>
        <v>****</v>
      </c>
      <c r="E2338" s="185">
        <f t="shared" si="209"/>
        <v>0</v>
      </c>
      <c r="F2338" s="185"/>
      <c r="G2338" s="185">
        <f t="shared" si="210"/>
        <v>0</v>
      </c>
      <c r="H2338" s="186">
        <f t="shared" si="211"/>
        <v>0</v>
      </c>
      <c r="I2338" s="197">
        <f>SUMIFS('SAGE IMPORT'!Y:Y,'SAGE IMPORT'!A:A,'SLAB-ROWS'!G2338,'SAGE IMPORT'!B:B,'SLAB-ROWS'!H2338,'SAGE IMPORT'!C:C,'SLAB-ROWS'!A2338)</f>
        <v>0</v>
      </c>
      <c r="J2338" s="198">
        <f>SUMIFS('SAGE IMPORT'!K:K,'SAGE IMPORT'!A:A,'SLAB-ROWS'!G2338,'SAGE IMPORT'!B:B,'SLAB-ROWS'!H2338,'SAGE IMPORT'!C:C,'SLAB-ROWS'!A2338)</f>
        <v>0</v>
      </c>
      <c r="K2338" s="199">
        <f>SUMIFS('SAGE IMPORT'!Q:Q,'SAGE IMPORT'!A:A,'SLAB-ROWS'!G2338,'SAGE IMPORT'!B:B,'SLAB-ROWS'!H2338,'SAGE IMPORT'!C:C,'SLAB-ROWS'!A2338)</f>
        <v>0</v>
      </c>
      <c r="L2338" s="199" t="s">
        <v>396</v>
      </c>
      <c r="M2338" s="205">
        <f>SUMIFS('SAGE IMPORT'!E:E,'SAGE IMPORT'!A:A,'SLAB-ROWS'!G2338,'SAGE IMPORT'!B:B,'SLAB-ROWS'!H2338,'SAGE IMPORT'!C:C,'SLAB-ROWS'!A2338)</f>
        <v>0</v>
      </c>
      <c r="N2338" s="199" t="s">
        <v>396</v>
      </c>
    </row>
    <row r="2339" spans="1:14" x14ac:dyDescent="0.2">
      <c r="A2339" s="183" t="s">
        <v>76</v>
      </c>
      <c r="B2339" s="184" t="s">
        <v>129</v>
      </c>
      <c r="C2339" s="184"/>
      <c r="D2339" s="185" t="str">
        <f t="shared" si="208"/>
        <v>****</v>
      </c>
      <c r="E2339" s="185">
        <f t="shared" si="209"/>
        <v>0</v>
      </c>
      <c r="F2339" s="185"/>
      <c r="G2339" s="185">
        <f t="shared" si="210"/>
        <v>0</v>
      </c>
      <c r="H2339" s="186">
        <f t="shared" si="211"/>
        <v>0</v>
      </c>
      <c r="I2339" s="197">
        <f>SUMIFS('SAGE IMPORT'!Y:Y,'SAGE IMPORT'!A:A,'SLAB-ROWS'!G2339,'SAGE IMPORT'!B:B,'SLAB-ROWS'!H2339,'SAGE IMPORT'!C:C,'SLAB-ROWS'!A2339)</f>
        <v>0</v>
      </c>
      <c r="J2339" s="198">
        <f>SUMIFS('SAGE IMPORT'!K:K,'SAGE IMPORT'!A:A,'SLAB-ROWS'!G2339,'SAGE IMPORT'!B:B,'SLAB-ROWS'!H2339,'SAGE IMPORT'!C:C,'SLAB-ROWS'!A2339)</f>
        <v>0</v>
      </c>
      <c r="K2339" s="199">
        <f>SUMIFS('SAGE IMPORT'!Q:Q,'SAGE IMPORT'!A:A,'SLAB-ROWS'!G2339,'SAGE IMPORT'!B:B,'SLAB-ROWS'!H2339,'SAGE IMPORT'!C:C,'SLAB-ROWS'!A2339)</f>
        <v>0</v>
      </c>
      <c r="L2339" s="199" t="s">
        <v>395</v>
      </c>
      <c r="M2339" s="205">
        <f>SUMIFS('SAGE IMPORT'!E:E,'SAGE IMPORT'!A:A,'SLAB-ROWS'!G2339,'SAGE IMPORT'!B:B,'SLAB-ROWS'!H2339,'SAGE IMPORT'!C:C,'SLAB-ROWS'!A2339)</f>
        <v>0</v>
      </c>
      <c r="N2339" s="199" t="s">
        <v>395</v>
      </c>
    </row>
    <row r="2340" spans="1:14" x14ac:dyDescent="0.2">
      <c r="A2340" s="183"/>
      <c r="B2340" s="451" t="s">
        <v>621</v>
      </c>
      <c r="C2340" s="452"/>
      <c r="D2340" s="453"/>
      <c r="E2340" s="453"/>
      <c r="F2340" s="453"/>
      <c r="G2340" s="453">
        <f t="shared" si="210"/>
        <v>0</v>
      </c>
      <c r="H2340" s="454">
        <f t="shared" si="211"/>
        <v>0</v>
      </c>
      <c r="I2340" s="455"/>
      <c r="J2340" s="456"/>
      <c r="K2340" s="457">
        <f>SUMIFS('SAGE IMPORT'!Q:Q,'SAGE IMPORT'!A:A,'SLAB-ROWS'!G2340,'SAGE IMPORT'!B:B,'SLAB-ROWS'!H2340,'SAGE IMPORT'!D:D,'SLAB-ROWS'!B2340)</f>
        <v>0</v>
      </c>
      <c r="L2340" s="457" t="s">
        <v>395</v>
      </c>
      <c r="M2340" s="458"/>
      <c r="N2340" s="457"/>
    </row>
    <row r="2341" spans="1:14" x14ac:dyDescent="0.2">
      <c r="A2341" s="183" t="s">
        <v>130</v>
      </c>
      <c r="B2341" s="184" t="s">
        <v>131</v>
      </c>
      <c r="C2341" s="184"/>
      <c r="D2341" s="185" t="str">
        <f>D2339</f>
        <v>****</v>
      </c>
      <c r="E2341" s="185">
        <f>E2339</f>
        <v>0</v>
      </c>
      <c r="F2341" s="185"/>
      <c r="G2341" s="185">
        <f>G2339</f>
        <v>0</v>
      </c>
      <c r="H2341" s="186">
        <f>H2339</f>
        <v>0</v>
      </c>
      <c r="I2341" s="197">
        <f>SUMIFS('SAGE IMPORT'!Y:Y,'SAGE IMPORT'!A:A,'SLAB-ROWS'!G2341,'SAGE IMPORT'!B:B,'SLAB-ROWS'!H2341,'SAGE IMPORT'!C:C,'SLAB-ROWS'!A2341)</f>
        <v>0</v>
      </c>
      <c r="J2341" s="198">
        <f>SUMIFS('SAGE IMPORT'!K:K,'SAGE IMPORT'!A:A,'SLAB-ROWS'!G2341,'SAGE IMPORT'!B:B,'SLAB-ROWS'!H2341,'SAGE IMPORT'!C:C,'SLAB-ROWS'!A2341)</f>
        <v>0</v>
      </c>
      <c r="K2341" s="199">
        <f>SUMIFS('SAGE IMPORT'!Q:Q,'SAGE IMPORT'!A:A,'SLAB-ROWS'!G2341,'SAGE IMPORT'!B:B,'SLAB-ROWS'!H2341,'SAGE IMPORT'!C:C,'SLAB-ROWS'!A2341)</f>
        <v>0</v>
      </c>
      <c r="L2341" s="199" t="s">
        <v>395</v>
      </c>
      <c r="M2341" s="205">
        <f>SUMIFS('SAGE IMPORT'!E:E,'SAGE IMPORT'!A:A,'SLAB-ROWS'!G2341,'SAGE IMPORT'!B:B,'SLAB-ROWS'!H2341,'SAGE IMPORT'!C:C,'SLAB-ROWS'!A2341)</f>
        <v>0</v>
      </c>
      <c r="N2341" s="199" t="s">
        <v>395</v>
      </c>
    </row>
    <row r="2342" spans="1:14" x14ac:dyDescent="0.2">
      <c r="A2342" s="183"/>
      <c r="B2342" s="184"/>
      <c r="C2342" s="184"/>
      <c r="D2342" s="185" t="str">
        <f t="shared" si="208"/>
        <v>****</v>
      </c>
      <c r="E2342" s="185">
        <f t="shared" si="209"/>
        <v>0</v>
      </c>
      <c r="F2342" s="185"/>
      <c r="G2342" s="185">
        <f t="shared" si="210"/>
        <v>0</v>
      </c>
      <c r="H2342" s="186">
        <f t="shared" si="211"/>
        <v>0</v>
      </c>
      <c r="I2342" s="197">
        <f>SUMIFS('SAGE IMPORT'!Y:Y,'SAGE IMPORT'!A:A,'SLAB-ROWS'!G2342,'SAGE IMPORT'!B:B,'SLAB-ROWS'!H2342,'SAGE IMPORT'!C:C,'SLAB-ROWS'!A2342)</f>
        <v>0</v>
      </c>
      <c r="J2342" s="198">
        <f>SUMIFS('SAGE IMPORT'!K:K,'SAGE IMPORT'!A:A,'SLAB-ROWS'!G2342,'SAGE IMPORT'!B:B,'SLAB-ROWS'!H2342,'SAGE IMPORT'!C:C,'SLAB-ROWS'!A2342)</f>
        <v>0</v>
      </c>
      <c r="K2342" s="199">
        <f>SUMIFS('SAGE IMPORT'!Q:Q,'SAGE IMPORT'!A:A,'SLAB-ROWS'!G2342,'SAGE IMPORT'!B:B,'SLAB-ROWS'!H2342,'SAGE IMPORT'!C:C,'SLAB-ROWS'!A2342)</f>
        <v>0</v>
      </c>
      <c r="L2342" s="199"/>
      <c r="M2342" s="205">
        <f>SUMIFS('SAGE IMPORT'!E:E,'SAGE IMPORT'!A:A,'SLAB-ROWS'!G2342,'SAGE IMPORT'!B:B,'SLAB-ROWS'!H2342,'SAGE IMPORT'!C:C,'SLAB-ROWS'!A2342)</f>
        <v>0</v>
      </c>
      <c r="N2342" s="199"/>
    </row>
    <row r="2343" spans="1:14" x14ac:dyDescent="0.2">
      <c r="A2343" s="183" t="s">
        <v>39</v>
      </c>
      <c r="B2343" s="184" t="s">
        <v>40</v>
      </c>
      <c r="C2343" s="184"/>
      <c r="D2343" s="185" t="str">
        <f t="shared" si="208"/>
        <v>****</v>
      </c>
      <c r="E2343" s="185">
        <f t="shared" si="209"/>
        <v>0</v>
      </c>
      <c r="F2343" s="185"/>
      <c r="G2343" s="185">
        <f t="shared" si="210"/>
        <v>0</v>
      </c>
      <c r="H2343" s="186">
        <f t="shared" si="211"/>
        <v>0</v>
      </c>
      <c r="I2343" s="197">
        <f>SUMIFS('SAGE IMPORT'!Y:Y,'SAGE IMPORT'!A:A,'SLAB-ROWS'!G2343,'SAGE IMPORT'!B:B,'SLAB-ROWS'!H2343,'SAGE IMPORT'!C:C,'SLAB-ROWS'!A2343)</f>
        <v>0</v>
      </c>
      <c r="J2343" s="198">
        <f>SUMIFS('SAGE IMPORT'!K:K,'SAGE IMPORT'!A:A,'SLAB-ROWS'!G2343,'SAGE IMPORT'!B:B,'SLAB-ROWS'!H2343,'SAGE IMPORT'!C:C,'SLAB-ROWS'!A2343)</f>
        <v>0</v>
      </c>
      <c r="K2343" s="199">
        <f>SUMIFS('SAGE IMPORT'!Q:Q,'SAGE IMPORT'!A:A,'SLAB-ROWS'!G2343,'SAGE IMPORT'!B:B,'SLAB-ROWS'!H2343,'SAGE IMPORT'!C:C,'SLAB-ROWS'!A2343)</f>
        <v>0</v>
      </c>
      <c r="L2343" s="199" t="s">
        <v>391</v>
      </c>
      <c r="M2343" s="205">
        <f>SUMIFS('SAGE IMPORT'!E:E,'SAGE IMPORT'!A:A,'SLAB-ROWS'!G2343,'SAGE IMPORT'!B:B,'SLAB-ROWS'!H2343,'SAGE IMPORT'!C:C,'SLAB-ROWS'!A2343)</f>
        <v>0</v>
      </c>
      <c r="N2343" s="199" t="s">
        <v>391</v>
      </c>
    </row>
    <row r="2344" spans="1:14" x14ac:dyDescent="0.2">
      <c r="A2344" s="183" t="s">
        <v>132</v>
      </c>
      <c r="B2344" s="184" t="s">
        <v>135</v>
      </c>
      <c r="C2344" s="184"/>
      <c r="D2344" s="185" t="str">
        <f t="shared" si="208"/>
        <v>****</v>
      </c>
      <c r="E2344" s="185">
        <f t="shared" si="209"/>
        <v>0</v>
      </c>
      <c r="F2344" s="185"/>
      <c r="G2344" s="185">
        <f t="shared" si="210"/>
        <v>0</v>
      </c>
      <c r="H2344" s="186">
        <f t="shared" si="211"/>
        <v>0</v>
      </c>
      <c r="I2344" s="197">
        <f>SUMIFS('SAGE IMPORT'!Y:Y,'SAGE IMPORT'!A:A,'SLAB-ROWS'!G2344,'SAGE IMPORT'!B:B,'SLAB-ROWS'!H2344,'SAGE IMPORT'!C:C,'SLAB-ROWS'!A2344)</f>
        <v>0</v>
      </c>
      <c r="J2344" s="198">
        <f>SUMIFS('SAGE IMPORT'!K:K,'SAGE IMPORT'!A:A,'SLAB-ROWS'!G2344,'SAGE IMPORT'!B:B,'SLAB-ROWS'!H2344,'SAGE IMPORT'!C:C,'SLAB-ROWS'!A2344)</f>
        <v>0</v>
      </c>
      <c r="K2344" s="199">
        <f>SUMIFS('SAGE IMPORT'!Q:Q,'SAGE IMPORT'!A:A,'SLAB-ROWS'!G2344,'SAGE IMPORT'!B:B,'SLAB-ROWS'!H2344,'SAGE IMPORT'!C:C,'SLAB-ROWS'!A2344)</f>
        <v>0</v>
      </c>
      <c r="L2344" s="199" t="s">
        <v>391</v>
      </c>
      <c r="M2344" s="205">
        <f>SUMIFS('SAGE IMPORT'!E:E,'SAGE IMPORT'!A:A,'SLAB-ROWS'!G2344,'SAGE IMPORT'!B:B,'SLAB-ROWS'!H2344,'SAGE IMPORT'!C:C,'SLAB-ROWS'!A2344)</f>
        <v>0</v>
      </c>
      <c r="N2344" s="199" t="s">
        <v>391</v>
      </c>
    </row>
    <row r="2345" spans="1:14" x14ac:dyDescent="0.2">
      <c r="A2345" s="183" t="s">
        <v>133</v>
      </c>
      <c r="B2345" s="184" t="s">
        <v>136</v>
      </c>
      <c r="C2345" s="184"/>
      <c r="D2345" s="185" t="str">
        <f t="shared" si="208"/>
        <v>****</v>
      </c>
      <c r="E2345" s="185">
        <f t="shared" si="209"/>
        <v>0</v>
      </c>
      <c r="F2345" s="185"/>
      <c r="G2345" s="185">
        <f t="shared" si="210"/>
        <v>0</v>
      </c>
      <c r="H2345" s="186">
        <f t="shared" si="211"/>
        <v>0</v>
      </c>
      <c r="I2345" s="197">
        <f>SUMIFS('SAGE IMPORT'!Y:Y,'SAGE IMPORT'!A:A,'SLAB-ROWS'!G2345,'SAGE IMPORT'!B:B,'SLAB-ROWS'!H2345,'SAGE IMPORT'!C:C,'SLAB-ROWS'!A2345)</f>
        <v>0</v>
      </c>
      <c r="J2345" s="198">
        <f>SUMIFS('SAGE IMPORT'!K:K,'SAGE IMPORT'!A:A,'SLAB-ROWS'!G2345,'SAGE IMPORT'!B:B,'SLAB-ROWS'!H2345,'SAGE IMPORT'!C:C,'SLAB-ROWS'!A2345)</f>
        <v>0</v>
      </c>
      <c r="K2345" s="199">
        <f>SUMIFS('SAGE IMPORT'!Q:Q,'SAGE IMPORT'!A:A,'SLAB-ROWS'!G2345,'SAGE IMPORT'!B:B,'SLAB-ROWS'!H2345,'SAGE IMPORT'!C:C,'SLAB-ROWS'!A2345)</f>
        <v>0</v>
      </c>
      <c r="L2345" s="199" t="s">
        <v>391</v>
      </c>
      <c r="M2345" s="205">
        <f>SUMIFS('SAGE IMPORT'!E:E,'SAGE IMPORT'!A:A,'SLAB-ROWS'!G2345,'SAGE IMPORT'!B:B,'SLAB-ROWS'!H2345,'SAGE IMPORT'!C:C,'SLAB-ROWS'!A2345)</f>
        <v>0</v>
      </c>
      <c r="N2345" s="199" t="s">
        <v>391</v>
      </c>
    </row>
    <row r="2346" spans="1:14" x14ac:dyDescent="0.2">
      <c r="A2346" s="183" t="s">
        <v>134</v>
      </c>
      <c r="B2346" s="184" t="s">
        <v>137</v>
      </c>
      <c r="C2346" s="184"/>
      <c r="D2346" s="185" t="str">
        <f t="shared" si="208"/>
        <v>****</v>
      </c>
      <c r="E2346" s="185">
        <f t="shared" si="209"/>
        <v>0</v>
      </c>
      <c r="F2346" s="185"/>
      <c r="G2346" s="185">
        <f t="shared" si="210"/>
        <v>0</v>
      </c>
      <c r="H2346" s="186">
        <f t="shared" si="211"/>
        <v>0</v>
      </c>
      <c r="I2346" s="197">
        <f>SUMIFS('SAGE IMPORT'!Y:Y,'SAGE IMPORT'!A:A,'SLAB-ROWS'!G2346,'SAGE IMPORT'!B:B,'SLAB-ROWS'!H2346,'SAGE IMPORT'!C:C,'SLAB-ROWS'!A2346)</f>
        <v>0</v>
      </c>
      <c r="J2346" s="198">
        <f>SUMIFS('SAGE IMPORT'!K:K,'SAGE IMPORT'!A:A,'SLAB-ROWS'!G2346,'SAGE IMPORT'!B:B,'SLAB-ROWS'!H2346,'SAGE IMPORT'!C:C,'SLAB-ROWS'!A2346)</f>
        <v>0</v>
      </c>
      <c r="K2346" s="199">
        <f>SUMIFS('SAGE IMPORT'!Q:Q,'SAGE IMPORT'!A:A,'SLAB-ROWS'!G2346,'SAGE IMPORT'!B:B,'SLAB-ROWS'!H2346,'SAGE IMPORT'!C:C,'SLAB-ROWS'!A2346)</f>
        <v>0</v>
      </c>
      <c r="L2346" s="199" t="s">
        <v>398</v>
      </c>
      <c r="M2346" s="205">
        <f>SUMIFS('SAGE IMPORT'!E:E,'SAGE IMPORT'!A:A,'SLAB-ROWS'!G2346,'SAGE IMPORT'!B:B,'SLAB-ROWS'!H2346,'SAGE IMPORT'!C:C,'SLAB-ROWS'!A2346)</f>
        <v>0</v>
      </c>
      <c r="N2346" s="199" t="s">
        <v>398</v>
      </c>
    </row>
    <row r="2347" spans="1:14" x14ac:dyDescent="0.2">
      <c r="A2347" s="183" t="s">
        <v>497</v>
      </c>
      <c r="B2347" s="184" t="s">
        <v>505</v>
      </c>
      <c r="C2347" s="184"/>
      <c r="D2347" s="185" t="str">
        <f t="shared" si="208"/>
        <v>****</v>
      </c>
      <c r="E2347" s="185">
        <f t="shared" si="209"/>
        <v>0</v>
      </c>
      <c r="F2347" s="185"/>
      <c r="G2347" s="185">
        <f t="shared" si="210"/>
        <v>0</v>
      </c>
      <c r="H2347" s="186">
        <f t="shared" si="211"/>
        <v>0</v>
      </c>
      <c r="I2347" s="197">
        <f>SUMIFS('SAGE IMPORT'!Y:Y,'SAGE IMPORT'!A:A,'SLAB-ROWS'!G2347,'SAGE IMPORT'!B:B,'SLAB-ROWS'!H2347,'SAGE IMPORT'!C:C,'SLAB-ROWS'!A2347)</f>
        <v>0</v>
      </c>
      <c r="J2347" s="198">
        <f>SUMIFS('SAGE IMPORT'!K:K,'SAGE IMPORT'!A:A,'SLAB-ROWS'!G2347,'SAGE IMPORT'!B:B,'SLAB-ROWS'!H2347,'SAGE IMPORT'!C:C,'SLAB-ROWS'!A2347)</f>
        <v>0</v>
      </c>
      <c r="K2347" s="199">
        <f>SUMIFS('SAGE IMPORT'!Q:Q,'SAGE IMPORT'!A:A,'SLAB-ROWS'!G2347,'SAGE IMPORT'!B:B,'SLAB-ROWS'!H2347,'SAGE IMPORT'!C:C,'SLAB-ROWS'!A2347)</f>
        <v>0</v>
      </c>
      <c r="L2347" s="199" t="s">
        <v>397</v>
      </c>
      <c r="M2347" s="205">
        <f>SUMIFS('SAGE IMPORT'!E:E,'SAGE IMPORT'!A:A,'SLAB-ROWS'!G2347,'SAGE IMPORT'!B:B,'SLAB-ROWS'!H2347,'SAGE IMPORT'!C:C,'SLAB-ROWS'!A2347)</f>
        <v>0</v>
      </c>
      <c r="N2347" s="199" t="s">
        <v>391</v>
      </c>
    </row>
    <row r="2348" spans="1:14" x14ac:dyDescent="0.2">
      <c r="A2348" s="183" t="s">
        <v>501</v>
      </c>
      <c r="B2348" s="184" t="s">
        <v>506</v>
      </c>
      <c r="C2348" s="184"/>
      <c r="D2348" s="185" t="str">
        <f t="shared" si="208"/>
        <v>****</v>
      </c>
      <c r="E2348" s="185">
        <f t="shared" si="209"/>
        <v>0</v>
      </c>
      <c r="F2348" s="185"/>
      <c r="G2348" s="185">
        <f t="shared" si="210"/>
        <v>0</v>
      </c>
      <c r="H2348" s="186">
        <f t="shared" si="211"/>
        <v>0</v>
      </c>
      <c r="I2348" s="197">
        <f>SUMIFS('SAGE IMPORT'!Y:Y,'SAGE IMPORT'!A:A,'SLAB-ROWS'!G2348,'SAGE IMPORT'!B:B,'SLAB-ROWS'!H2348,'SAGE IMPORT'!C:C,'SLAB-ROWS'!A2348)</f>
        <v>0</v>
      </c>
      <c r="J2348" s="198">
        <f>SUMIFS('SAGE IMPORT'!K:K,'SAGE IMPORT'!A:A,'SLAB-ROWS'!G2348,'SAGE IMPORT'!B:B,'SLAB-ROWS'!H2348,'SAGE IMPORT'!C:C,'SLAB-ROWS'!A2348)</f>
        <v>0</v>
      </c>
      <c r="K2348" s="199">
        <f>SUMIFS('SAGE IMPORT'!Q:Q,'SAGE IMPORT'!A:A,'SLAB-ROWS'!G2348,'SAGE IMPORT'!B:B,'SLAB-ROWS'!H2348,'SAGE IMPORT'!C:C,'SLAB-ROWS'!A2348)</f>
        <v>0</v>
      </c>
      <c r="L2348" s="199" t="s">
        <v>397</v>
      </c>
      <c r="M2348" s="205">
        <f>SUMIFS('SAGE IMPORT'!E:E,'SAGE IMPORT'!A:A,'SLAB-ROWS'!G2348,'SAGE IMPORT'!B:B,'SLAB-ROWS'!H2348,'SAGE IMPORT'!C:C,'SLAB-ROWS'!A2348)</f>
        <v>0</v>
      </c>
      <c r="N2348" s="199" t="s">
        <v>391</v>
      </c>
    </row>
    <row r="2349" spans="1:14" x14ac:dyDescent="0.2">
      <c r="A2349" s="183" t="s">
        <v>502</v>
      </c>
      <c r="B2349" s="184" t="s">
        <v>507</v>
      </c>
      <c r="C2349" s="184"/>
      <c r="D2349" s="185" t="str">
        <f t="shared" si="208"/>
        <v>****</v>
      </c>
      <c r="E2349" s="185">
        <f t="shared" si="209"/>
        <v>0</v>
      </c>
      <c r="F2349" s="185"/>
      <c r="G2349" s="185">
        <f t="shared" si="210"/>
        <v>0</v>
      </c>
      <c r="H2349" s="186">
        <f t="shared" si="211"/>
        <v>0</v>
      </c>
      <c r="I2349" s="197">
        <f>SUMIFS('SAGE IMPORT'!Y:Y,'SAGE IMPORT'!A:A,'SLAB-ROWS'!G2349,'SAGE IMPORT'!B:B,'SLAB-ROWS'!H2349,'SAGE IMPORT'!C:C,'SLAB-ROWS'!A2349)</f>
        <v>0</v>
      </c>
      <c r="J2349" s="198">
        <f>SUMIFS('SAGE IMPORT'!K:K,'SAGE IMPORT'!A:A,'SLAB-ROWS'!G2349,'SAGE IMPORT'!B:B,'SLAB-ROWS'!H2349,'SAGE IMPORT'!C:C,'SLAB-ROWS'!A2349)</f>
        <v>0</v>
      </c>
      <c r="K2349" s="199">
        <f>SUMIFS('SAGE IMPORT'!Q:Q,'SAGE IMPORT'!A:A,'SLAB-ROWS'!G2349,'SAGE IMPORT'!B:B,'SLAB-ROWS'!H2349,'SAGE IMPORT'!C:C,'SLAB-ROWS'!A2349)</f>
        <v>0</v>
      </c>
      <c r="L2349" s="199" t="s">
        <v>397</v>
      </c>
      <c r="M2349" s="205">
        <f>SUMIFS('SAGE IMPORT'!E:E,'SAGE IMPORT'!A:A,'SLAB-ROWS'!G2349,'SAGE IMPORT'!B:B,'SLAB-ROWS'!H2349,'SAGE IMPORT'!C:C,'SLAB-ROWS'!A2349)</f>
        <v>0</v>
      </c>
      <c r="N2349" s="199" t="s">
        <v>391</v>
      </c>
    </row>
    <row r="2350" spans="1:14" x14ac:dyDescent="0.2">
      <c r="A2350" s="183" t="s">
        <v>503</v>
      </c>
      <c r="B2350" s="184" t="s">
        <v>508</v>
      </c>
      <c r="C2350" s="184"/>
      <c r="D2350" s="185" t="str">
        <f t="shared" si="208"/>
        <v>****</v>
      </c>
      <c r="E2350" s="185">
        <f t="shared" si="209"/>
        <v>0</v>
      </c>
      <c r="F2350" s="185"/>
      <c r="G2350" s="185">
        <f t="shared" si="210"/>
        <v>0</v>
      </c>
      <c r="H2350" s="186">
        <f t="shared" si="211"/>
        <v>0</v>
      </c>
      <c r="I2350" s="197">
        <f>SUMIFS('SAGE IMPORT'!Y:Y,'SAGE IMPORT'!A:A,'SLAB-ROWS'!G2350,'SAGE IMPORT'!B:B,'SLAB-ROWS'!H2350,'SAGE IMPORT'!C:C,'SLAB-ROWS'!A2350)</f>
        <v>0</v>
      </c>
      <c r="J2350" s="198">
        <f>SUMIFS('SAGE IMPORT'!K:K,'SAGE IMPORT'!A:A,'SLAB-ROWS'!G2350,'SAGE IMPORT'!B:B,'SLAB-ROWS'!H2350,'SAGE IMPORT'!C:C,'SLAB-ROWS'!A2350)</f>
        <v>0</v>
      </c>
      <c r="K2350" s="199">
        <f>SUMIFS('SAGE IMPORT'!Q:Q,'SAGE IMPORT'!A:A,'SLAB-ROWS'!G2350,'SAGE IMPORT'!B:B,'SLAB-ROWS'!H2350,'SAGE IMPORT'!C:C,'SLAB-ROWS'!A2350)</f>
        <v>0</v>
      </c>
      <c r="L2350" s="199" t="s">
        <v>397</v>
      </c>
      <c r="M2350" s="205">
        <f>SUMIFS('SAGE IMPORT'!E:E,'SAGE IMPORT'!A:A,'SLAB-ROWS'!G2350,'SAGE IMPORT'!B:B,'SLAB-ROWS'!H2350,'SAGE IMPORT'!C:C,'SLAB-ROWS'!A2350)</f>
        <v>0</v>
      </c>
      <c r="N2350" s="199" t="s">
        <v>391</v>
      </c>
    </row>
    <row r="2351" spans="1:14" x14ac:dyDescent="0.2">
      <c r="A2351" s="183" t="s">
        <v>504</v>
      </c>
      <c r="B2351" s="184" t="s">
        <v>509</v>
      </c>
      <c r="C2351" s="184"/>
      <c r="D2351" s="185" t="str">
        <f t="shared" si="208"/>
        <v>****</v>
      </c>
      <c r="E2351" s="185">
        <f t="shared" si="209"/>
        <v>0</v>
      </c>
      <c r="F2351" s="185"/>
      <c r="G2351" s="185">
        <f t="shared" si="210"/>
        <v>0</v>
      </c>
      <c r="H2351" s="186">
        <f t="shared" si="211"/>
        <v>0</v>
      </c>
      <c r="I2351" s="197">
        <f>SUMIFS('SAGE IMPORT'!Y:Y,'SAGE IMPORT'!A:A,'SLAB-ROWS'!G2351,'SAGE IMPORT'!B:B,'SLAB-ROWS'!H2351,'SAGE IMPORT'!C:C,'SLAB-ROWS'!A2351)</f>
        <v>0</v>
      </c>
      <c r="J2351" s="198">
        <f>SUMIFS('SAGE IMPORT'!K:K,'SAGE IMPORT'!A:A,'SLAB-ROWS'!G2351,'SAGE IMPORT'!B:B,'SLAB-ROWS'!H2351,'SAGE IMPORT'!C:C,'SLAB-ROWS'!A2351)</f>
        <v>0</v>
      </c>
      <c r="K2351" s="199">
        <f>SUMIFS('SAGE IMPORT'!Q:Q,'SAGE IMPORT'!A:A,'SLAB-ROWS'!G2351,'SAGE IMPORT'!B:B,'SLAB-ROWS'!H2351,'SAGE IMPORT'!C:C,'SLAB-ROWS'!A2351)</f>
        <v>0</v>
      </c>
      <c r="L2351" s="199" t="s">
        <v>397</v>
      </c>
      <c r="M2351" s="205">
        <f>SUMIFS('SAGE IMPORT'!E:E,'SAGE IMPORT'!A:A,'SLAB-ROWS'!G2351,'SAGE IMPORT'!B:B,'SLAB-ROWS'!H2351,'SAGE IMPORT'!C:C,'SLAB-ROWS'!A2351)</f>
        <v>0</v>
      </c>
      <c r="N2351" s="199" t="s">
        <v>391</v>
      </c>
    </row>
    <row r="2352" spans="1:14" x14ac:dyDescent="0.2">
      <c r="A2352" s="183" t="s">
        <v>41</v>
      </c>
      <c r="B2352" s="184" t="s">
        <v>65</v>
      </c>
      <c r="C2352" s="184"/>
      <c r="D2352" s="185" t="str">
        <f>D2346</f>
        <v>****</v>
      </c>
      <c r="E2352" s="185">
        <f>E2346</f>
        <v>0</v>
      </c>
      <c r="F2352" s="185"/>
      <c r="G2352" s="185">
        <f>G2346</f>
        <v>0</v>
      </c>
      <c r="H2352" s="186">
        <f>H2346</f>
        <v>0</v>
      </c>
      <c r="I2352" s="197">
        <f>SUMIFS('SAGE IMPORT'!Y:Y,'SAGE IMPORT'!A:A,'SLAB-ROWS'!G2352,'SAGE IMPORT'!B:B,'SLAB-ROWS'!H2352,'SAGE IMPORT'!C:C,'SLAB-ROWS'!A2352)</f>
        <v>0</v>
      </c>
      <c r="J2352" s="198">
        <f>SUMIFS('SAGE IMPORT'!K:K,'SAGE IMPORT'!A:A,'SLAB-ROWS'!G2352,'SAGE IMPORT'!B:B,'SLAB-ROWS'!H2352,'SAGE IMPORT'!C:C,'SLAB-ROWS'!A2352)</f>
        <v>0</v>
      </c>
      <c r="K2352" s="199">
        <f>SUMIFS('SAGE IMPORT'!Q:Q,'SAGE IMPORT'!A:A,'SLAB-ROWS'!G2352,'SAGE IMPORT'!B:B,'SLAB-ROWS'!H2352,'SAGE IMPORT'!C:C,'SLAB-ROWS'!A2352)</f>
        <v>0</v>
      </c>
      <c r="L2352" s="199" t="s">
        <v>391</v>
      </c>
      <c r="M2352" s="205">
        <f>SUMIFS('SAGE IMPORT'!E:E,'SAGE IMPORT'!A:A,'SLAB-ROWS'!G2352,'SAGE IMPORT'!B:B,'SLAB-ROWS'!H2352,'SAGE IMPORT'!C:C,'SLAB-ROWS'!A2352)</f>
        <v>0</v>
      </c>
      <c r="N2352" s="199" t="s">
        <v>391</v>
      </c>
    </row>
    <row r="2353" spans="1:14" x14ac:dyDescent="0.2">
      <c r="A2353" s="183" t="s">
        <v>498</v>
      </c>
      <c r="B2353" s="184" t="s">
        <v>140</v>
      </c>
      <c r="C2353" s="184"/>
      <c r="D2353" s="185" t="str">
        <f t="shared" si="208"/>
        <v>****</v>
      </c>
      <c r="E2353" s="185">
        <f t="shared" si="209"/>
        <v>0</v>
      </c>
      <c r="F2353" s="185"/>
      <c r="G2353" s="185">
        <f t="shared" si="210"/>
        <v>0</v>
      </c>
      <c r="H2353" s="186">
        <f t="shared" si="211"/>
        <v>0</v>
      </c>
      <c r="I2353" s="197">
        <f>SUMIFS('SAGE IMPORT'!Y:Y,'SAGE IMPORT'!A:A,'SLAB-ROWS'!G2353,'SAGE IMPORT'!B:B,'SLAB-ROWS'!H2353,'SAGE IMPORT'!C:C,'SLAB-ROWS'!A2353)</f>
        <v>0</v>
      </c>
      <c r="J2353" s="198">
        <f>SUMIFS('SAGE IMPORT'!K:K,'SAGE IMPORT'!A:A,'SLAB-ROWS'!G2353,'SAGE IMPORT'!B:B,'SLAB-ROWS'!H2353,'SAGE IMPORT'!C:C,'SLAB-ROWS'!A2353)</f>
        <v>0</v>
      </c>
      <c r="K2353" s="199">
        <f>SUMIFS('SAGE IMPORT'!Q:Q,'SAGE IMPORT'!A:A,'SLAB-ROWS'!G2353,'SAGE IMPORT'!B:B,'SLAB-ROWS'!H2353,'SAGE IMPORT'!C:C,'SLAB-ROWS'!A2353)</f>
        <v>0</v>
      </c>
      <c r="L2353" s="199" t="s">
        <v>399</v>
      </c>
      <c r="M2353" s="205">
        <f>SUMIFS('SAGE IMPORT'!E:E,'SAGE IMPORT'!A:A,'SLAB-ROWS'!G2353,'SAGE IMPORT'!B:B,'SLAB-ROWS'!H2353,'SAGE IMPORT'!C:C,'SLAB-ROWS'!A2353)</f>
        <v>0</v>
      </c>
      <c r="N2353" s="199" t="s">
        <v>399</v>
      </c>
    </row>
    <row r="2354" spans="1:14" x14ac:dyDescent="0.2">
      <c r="A2354" s="183" t="s">
        <v>42</v>
      </c>
      <c r="B2354" s="184" t="s">
        <v>138</v>
      </c>
      <c r="C2354" s="184"/>
      <c r="D2354" s="185" t="str">
        <f t="shared" si="208"/>
        <v>****</v>
      </c>
      <c r="E2354" s="185">
        <f t="shared" si="209"/>
        <v>0</v>
      </c>
      <c r="F2354" s="185"/>
      <c r="G2354" s="185">
        <f t="shared" si="210"/>
        <v>0</v>
      </c>
      <c r="H2354" s="186">
        <f t="shared" si="211"/>
        <v>0</v>
      </c>
      <c r="I2354" s="197">
        <f>SUMIFS('SAGE IMPORT'!Y:Y,'SAGE IMPORT'!A:A,'SLAB-ROWS'!G2354,'SAGE IMPORT'!B:B,'SLAB-ROWS'!H2354,'SAGE IMPORT'!C:C,'SLAB-ROWS'!A2354)</f>
        <v>0</v>
      </c>
      <c r="J2354" s="198">
        <f>SUMIFS('SAGE IMPORT'!K:K,'SAGE IMPORT'!A:A,'SLAB-ROWS'!G2354,'SAGE IMPORT'!B:B,'SLAB-ROWS'!H2354,'SAGE IMPORT'!C:C,'SLAB-ROWS'!A2354)</f>
        <v>0</v>
      </c>
      <c r="K2354" s="199">
        <f>SUMIFS('SAGE IMPORT'!Q:Q,'SAGE IMPORT'!A:A,'SLAB-ROWS'!G2354,'SAGE IMPORT'!B:B,'SLAB-ROWS'!H2354,'SAGE IMPORT'!C:C,'SLAB-ROWS'!A2354)</f>
        <v>0</v>
      </c>
      <c r="L2354" s="199" t="s">
        <v>399</v>
      </c>
      <c r="M2354" s="205">
        <f>SUMIFS('SAGE IMPORT'!E:E,'SAGE IMPORT'!A:A,'SLAB-ROWS'!G2354,'SAGE IMPORT'!B:B,'SLAB-ROWS'!H2354,'SAGE IMPORT'!C:C,'SLAB-ROWS'!A2354)</f>
        <v>0</v>
      </c>
      <c r="N2354" s="199" t="s">
        <v>399</v>
      </c>
    </row>
    <row r="2355" spans="1:14" x14ac:dyDescent="0.2">
      <c r="A2355" s="183" t="s">
        <v>77</v>
      </c>
      <c r="B2355" s="184" t="s">
        <v>139</v>
      </c>
      <c r="C2355" s="184"/>
      <c r="D2355" s="185" t="str">
        <f t="shared" si="208"/>
        <v>****</v>
      </c>
      <c r="E2355" s="185">
        <f t="shared" si="209"/>
        <v>0</v>
      </c>
      <c r="F2355" s="185"/>
      <c r="G2355" s="185">
        <f t="shared" si="210"/>
        <v>0</v>
      </c>
      <c r="H2355" s="186">
        <f t="shared" si="211"/>
        <v>0</v>
      </c>
      <c r="I2355" s="197">
        <f>SUMIFS('SAGE IMPORT'!Y:Y,'SAGE IMPORT'!A:A,'SLAB-ROWS'!G2355,'SAGE IMPORT'!B:B,'SLAB-ROWS'!H2355,'SAGE IMPORT'!C:C,'SLAB-ROWS'!A2355)</f>
        <v>0</v>
      </c>
      <c r="J2355" s="198">
        <f>SUMIFS('SAGE IMPORT'!K:K,'SAGE IMPORT'!A:A,'SLAB-ROWS'!G2355,'SAGE IMPORT'!B:B,'SLAB-ROWS'!H2355,'SAGE IMPORT'!C:C,'SLAB-ROWS'!A2355)</f>
        <v>0</v>
      </c>
      <c r="K2355" s="199">
        <f>SUMIFS('SAGE IMPORT'!Q:Q,'SAGE IMPORT'!A:A,'SLAB-ROWS'!G2355,'SAGE IMPORT'!B:B,'SLAB-ROWS'!H2355,'SAGE IMPORT'!C:C,'SLAB-ROWS'!A2355)</f>
        <v>0</v>
      </c>
      <c r="L2355" s="199" t="s">
        <v>399</v>
      </c>
      <c r="M2355" s="205">
        <f>SUMIFS('SAGE IMPORT'!E:E,'SAGE IMPORT'!A:A,'SLAB-ROWS'!G2355,'SAGE IMPORT'!B:B,'SLAB-ROWS'!H2355,'SAGE IMPORT'!C:C,'SLAB-ROWS'!A2355)</f>
        <v>0</v>
      </c>
      <c r="N2355" s="199" t="s">
        <v>399</v>
      </c>
    </row>
    <row r="2356" spans="1:14" x14ac:dyDescent="0.2">
      <c r="A2356" s="183" t="s">
        <v>43</v>
      </c>
      <c r="B2356" s="184" t="s">
        <v>141</v>
      </c>
      <c r="C2356" s="184"/>
      <c r="D2356" s="185" t="str">
        <f t="shared" si="208"/>
        <v>****</v>
      </c>
      <c r="E2356" s="185">
        <f t="shared" si="209"/>
        <v>0</v>
      </c>
      <c r="F2356" s="185"/>
      <c r="G2356" s="185">
        <f t="shared" si="210"/>
        <v>0</v>
      </c>
      <c r="H2356" s="186">
        <f t="shared" si="211"/>
        <v>0</v>
      </c>
      <c r="I2356" s="197">
        <f>SUMIFS('SAGE IMPORT'!Y:Y,'SAGE IMPORT'!A:A,'SLAB-ROWS'!G2356,'SAGE IMPORT'!B:B,'SLAB-ROWS'!H2356,'SAGE IMPORT'!C:C,'SLAB-ROWS'!A2356)</f>
        <v>0</v>
      </c>
      <c r="J2356" s="198">
        <f>SUMIFS('SAGE IMPORT'!K:K,'SAGE IMPORT'!A:A,'SLAB-ROWS'!G2356,'SAGE IMPORT'!B:B,'SLAB-ROWS'!H2356,'SAGE IMPORT'!C:C,'SLAB-ROWS'!A2356)</f>
        <v>0</v>
      </c>
      <c r="K2356" s="199">
        <f>SUMIFS('SAGE IMPORT'!Q:Q,'SAGE IMPORT'!A:A,'SLAB-ROWS'!G2356,'SAGE IMPORT'!B:B,'SLAB-ROWS'!H2356,'SAGE IMPORT'!C:C,'SLAB-ROWS'!A2356)</f>
        <v>0</v>
      </c>
      <c r="L2356" s="199" t="s">
        <v>391</v>
      </c>
      <c r="M2356" s="205">
        <f>SUMIFS('SAGE IMPORT'!E:E,'SAGE IMPORT'!A:A,'SLAB-ROWS'!G2356,'SAGE IMPORT'!B:B,'SLAB-ROWS'!H2356,'SAGE IMPORT'!C:C,'SLAB-ROWS'!A2356)</f>
        <v>0</v>
      </c>
      <c r="N2356" s="199" t="s">
        <v>391</v>
      </c>
    </row>
    <row r="2357" spans="1:14" x14ac:dyDescent="0.2">
      <c r="A2357" s="183"/>
      <c r="B2357" s="184"/>
      <c r="C2357" s="184"/>
      <c r="D2357" s="185" t="str">
        <f t="shared" si="208"/>
        <v>****</v>
      </c>
      <c r="E2357" s="185">
        <f t="shared" si="209"/>
        <v>0</v>
      </c>
      <c r="F2357" s="185"/>
      <c r="G2357" s="185">
        <f t="shared" si="210"/>
        <v>0</v>
      </c>
      <c r="H2357" s="186">
        <f t="shared" si="211"/>
        <v>0</v>
      </c>
      <c r="I2357" s="197">
        <f>SUMIFS('SAGE IMPORT'!Y:Y,'SAGE IMPORT'!A:A,'SLAB-ROWS'!G2357,'SAGE IMPORT'!B:B,'SLAB-ROWS'!H2357,'SAGE IMPORT'!C:C,'SLAB-ROWS'!A2357)</f>
        <v>0</v>
      </c>
      <c r="J2357" s="198">
        <f>SUMIFS('SAGE IMPORT'!K:K,'SAGE IMPORT'!A:A,'SLAB-ROWS'!G2357,'SAGE IMPORT'!B:B,'SLAB-ROWS'!H2357,'SAGE IMPORT'!C:C,'SLAB-ROWS'!A2357)</f>
        <v>0</v>
      </c>
      <c r="K2357" s="199">
        <f>SUMIFS('SAGE IMPORT'!Q:Q,'SAGE IMPORT'!A:A,'SLAB-ROWS'!G2357,'SAGE IMPORT'!B:B,'SLAB-ROWS'!H2357,'SAGE IMPORT'!C:C,'SLAB-ROWS'!A2357)</f>
        <v>0</v>
      </c>
      <c r="L2357" s="199"/>
      <c r="M2357" s="205">
        <f>SUMIFS('SAGE IMPORT'!E:E,'SAGE IMPORT'!A:A,'SLAB-ROWS'!G2357,'SAGE IMPORT'!B:B,'SLAB-ROWS'!H2357,'SAGE IMPORT'!C:C,'SLAB-ROWS'!A2357)</f>
        <v>0</v>
      </c>
      <c r="N2357" s="199"/>
    </row>
    <row r="2358" spans="1:14" x14ac:dyDescent="0.2">
      <c r="A2358" s="183" t="s">
        <v>44</v>
      </c>
      <c r="B2358" s="184" t="s">
        <v>69</v>
      </c>
      <c r="C2358" s="184"/>
      <c r="D2358" s="185" t="str">
        <f t="shared" si="208"/>
        <v>****</v>
      </c>
      <c r="E2358" s="185">
        <f t="shared" si="209"/>
        <v>0</v>
      </c>
      <c r="F2358" s="185"/>
      <c r="G2358" s="185">
        <f t="shared" si="210"/>
        <v>0</v>
      </c>
      <c r="H2358" s="186">
        <f t="shared" si="211"/>
        <v>0</v>
      </c>
      <c r="I2358" s="197">
        <f>SUMIFS('SAGE IMPORT'!Y:Y,'SAGE IMPORT'!A:A,'SLAB-ROWS'!G2358,'SAGE IMPORT'!B:B,'SLAB-ROWS'!H2358,'SAGE IMPORT'!C:C,'SLAB-ROWS'!A2358)</f>
        <v>0</v>
      </c>
      <c r="J2358" s="198">
        <f>SUMIFS('SAGE IMPORT'!K:K,'SAGE IMPORT'!A:A,'SLAB-ROWS'!G2358,'SAGE IMPORT'!B:B,'SLAB-ROWS'!H2358,'SAGE IMPORT'!C:C,'SLAB-ROWS'!A2358)</f>
        <v>0</v>
      </c>
      <c r="K2358" s="199">
        <f>SUMIFS('SAGE IMPORT'!Q:Q,'SAGE IMPORT'!A:A,'SLAB-ROWS'!G2358,'SAGE IMPORT'!B:B,'SLAB-ROWS'!H2358,'SAGE IMPORT'!C:C,'SLAB-ROWS'!A2358)</f>
        <v>0</v>
      </c>
      <c r="L2358" s="199" t="s">
        <v>391</v>
      </c>
      <c r="M2358" s="205">
        <f>SUMIFS('SAGE IMPORT'!E:E,'SAGE IMPORT'!A:A,'SLAB-ROWS'!G2358,'SAGE IMPORT'!B:B,'SLAB-ROWS'!H2358,'SAGE IMPORT'!C:C,'SLAB-ROWS'!A2358)</f>
        <v>0</v>
      </c>
      <c r="N2358" s="199" t="s">
        <v>391</v>
      </c>
    </row>
    <row r="2359" spans="1:14" x14ac:dyDescent="0.2">
      <c r="A2359" s="183" t="s">
        <v>45</v>
      </c>
      <c r="B2359" s="184" t="s">
        <v>46</v>
      </c>
      <c r="C2359" s="184"/>
      <c r="D2359" s="185" t="str">
        <f t="shared" si="208"/>
        <v>****</v>
      </c>
      <c r="E2359" s="185">
        <f t="shared" si="209"/>
        <v>0</v>
      </c>
      <c r="F2359" s="185"/>
      <c r="G2359" s="185">
        <f t="shared" si="210"/>
        <v>0</v>
      </c>
      <c r="H2359" s="186">
        <f t="shared" si="211"/>
        <v>0</v>
      </c>
      <c r="I2359" s="197">
        <f>SUMIFS('SAGE IMPORT'!Y:Y,'SAGE IMPORT'!A:A,'SLAB-ROWS'!G2359,'SAGE IMPORT'!B:B,'SLAB-ROWS'!H2359,'SAGE IMPORT'!C:C,'SLAB-ROWS'!A2359)</f>
        <v>0</v>
      </c>
      <c r="J2359" s="198">
        <f>SUMIFS('SAGE IMPORT'!K:K,'SAGE IMPORT'!A:A,'SLAB-ROWS'!G2359,'SAGE IMPORT'!B:B,'SLAB-ROWS'!H2359,'SAGE IMPORT'!C:C,'SLAB-ROWS'!A2359)</f>
        <v>0</v>
      </c>
      <c r="K2359" s="199">
        <f>SUMIFS('SAGE IMPORT'!Q:Q,'SAGE IMPORT'!A:A,'SLAB-ROWS'!G2359,'SAGE IMPORT'!B:B,'SLAB-ROWS'!H2359,'SAGE IMPORT'!C:C,'SLAB-ROWS'!A2359)</f>
        <v>0</v>
      </c>
      <c r="L2359" s="199" t="s">
        <v>391</v>
      </c>
      <c r="M2359" s="205">
        <f>SUMIFS('SAGE IMPORT'!E:E,'SAGE IMPORT'!A:A,'SLAB-ROWS'!G2359,'SAGE IMPORT'!B:B,'SLAB-ROWS'!H2359,'SAGE IMPORT'!C:C,'SLAB-ROWS'!A2359)</f>
        <v>0</v>
      </c>
      <c r="N2359" s="199" t="s">
        <v>391</v>
      </c>
    </row>
    <row r="2360" spans="1:14" x14ac:dyDescent="0.2">
      <c r="A2360" s="183" t="s">
        <v>142</v>
      </c>
      <c r="B2360" s="184" t="s">
        <v>143</v>
      </c>
      <c r="C2360" s="184"/>
      <c r="D2360" s="185" t="str">
        <f t="shared" si="208"/>
        <v>****</v>
      </c>
      <c r="E2360" s="185">
        <f t="shared" si="209"/>
        <v>0</v>
      </c>
      <c r="F2360" s="185"/>
      <c r="G2360" s="185">
        <f t="shared" si="210"/>
        <v>0</v>
      </c>
      <c r="H2360" s="186">
        <f t="shared" si="211"/>
        <v>0</v>
      </c>
      <c r="I2360" s="197">
        <f>SUMIFS('SAGE IMPORT'!Y:Y,'SAGE IMPORT'!A:A,'SLAB-ROWS'!G2360,'SAGE IMPORT'!B:B,'SLAB-ROWS'!H2360,'SAGE IMPORT'!C:C,'SLAB-ROWS'!A2360)</f>
        <v>0</v>
      </c>
      <c r="J2360" s="198">
        <f>SUMIFS('SAGE IMPORT'!K:K,'SAGE IMPORT'!A:A,'SLAB-ROWS'!G2360,'SAGE IMPORT'!B:B,'SLAB-ROWS'!H2360,'SAGE IMPORT'!C:C,'SLAB-ROWS'!A2360)</f>
        <v>0</v>
      </c>
      <c r="K2360" s="199">
        <f>SUMIFS('SAGE IMPORT'!Q:Q,'SAGE IMPORT'!A:A,'SLAB-ROWS'!G2360,'SAGE IMPORT'!B:B,'SLAB-ROWS'!H2360,'SAGE IMPORT'!C:C,'SLAB-ROWS'!A2360)</f>
        <v>0</v>
      </c>
      <c r="L2360" s="199" t="s">
        <v>354</v>
      </c>
      <c r="M2360" s="205">
        <f>SUMIFS('SAGE IMPORT'!E:E,'SAGE IMPORT'!A:A,'SLAB-ROWS'!G2360,'SAGE IMPORT'!B:B,'SLAB-ROWS'!H2360,'SAGE IMPORT'!C:C,'SLAB-ROWS'!A2360)</f>
        <v>0</v>
      </c>
      <c r="N2360" s="199" t="s">
        <v>354</v>
      </c>
    </row>
    <row r="2361" spans="1:14" x14ac:dyDescent="0.2">
      <c r="A2361" s="183" t="s">
        <v>144</v>
      </c>
      <c r="B2361" s="184" t="s">
        <v>145</v>
      </c>
      <c r="C2361" s="184"/>
      <c r="D2361" s="185" t="str">
        <f t="shared" si="208"/>
        <v>****</v>
      </c>
      <c r="E2361" s="185">
        <f t="shared" si="209"/>
        <v>0</v>
      </c>
      <c r="F2361" s="185"/>
      <c r="G2361" s="185">
        <f t="shared" si="210"/>
        <v>0</v>
      </c>
      <c r="H2361" s="186">
        <f t="shared" si="211"/>
        <v>0</v>
      </c>
      <c r="I2361" s="197">
        <f>SUMIFS('SAGE IMPORT'!Y:Y,'SAGE IMPORT'!A:A,'SLAB-ROWS'!G2361,'SAGE IMPORT'!B:B,'SLAB-ROWS'!H2361,'SAGE IMPORT'!C:C,'SLAB-ROWS'!A2361)</f>
        <v>0</v>
      </c>
      <c r="J2361" s="198">
        <f>SUMIFS('SAGE IMPORT'!K:K,'SAGE IMPORT'!A:A,'SLAB-ROWS'!G2361,'SAGE IMPORT'!B:B,'SLAB-ROWS'!H2361,'SAGE IMPORT'!C:C,'SLAB-ROWS'!A2361)</f>
        <v>0</v>
      </c>
      <c r="K2361" s="199">
        <f>SUMIFS('SAGE IMPORT'!Q:Q,'SAGE IMPORT'!A:A,'SLAB-ROWS'!G2361,'SAGE IMPORT'!B:B,'SLAB-ROWS'!H2361,'SAGE IMPORT'!C:C,'SLAB-ROWS'!A2361)</f>
        <v>0</v>
      </c>
      <c r="L2361" s="199" t="s">
        <v>391</v>
      </c>
      <c r="M2361" s="205">
        <f>SUMIFS('SAGE IMPORT'!E:E,'SAGE IMPORT'!A:A,'SLAB-ROWS'!G2361,'SAGE IMPORT'!B:B,'SLAB-ROWS'!H2361,'SAGE IMPORT'!C:C,'SLAB-ROWS'!A2361)</f>
        <v>0</v>
      </c>
      <c r="N2361" s="199" t="s">
        <v>391</v>
      </c>
    </row>
    <row r="2362" spans="1:14" x14ac:dyDescent="0.2">
      <c r="A2362" s="183" t="s">
        <v>47</v>
      </c>
      <c r="B2362" s="184" t="s">
        <v>66</v>
      </c>
      <c r="C2362" s="184"/>
      <c r="D2362" s="185" t="str">
        <f t="shared" ref="D2362:D2373" si="212">D2361</f>
        <v>****</v>
      </c>
      <c r="E2362" s="185">
        <f t="shared" ref="E2362:E2373" si="213">E2361</f>
        <v>0</v>
      </c>
      <c r="F2362" s="185"/>
      <c r="G2362" s="185">
        <f t="shared" ref="G2362:G2373" si="214">G2361</f>
        <v>0</v>
      </c>
      <c r="H2362" s="186">
        <f t="shared" ref="H2362:H2373" si="215">H2361</f>
        <v>0</v>
      </c>
      <c r="I2362" s="197">
        <f>SUMIFS('SAGE IMPORT'!Y:Y,'SAGE IMPORT'!A:A,'SLAB-ROWS'!G2362,'SAGE IMPORT'!B:B,'SLAB-ROWS'!H2362,'SAGE IMPORT'!C:C,'SLAB-ROWS'!A2362)</f>
        <v>0</v>
      </c>
      <c r="J2362" s="198">
        <f>SUMIFS('SAGE IMPORT'!K:K,'SAGE IMPORT'!A:A,'SLAB-ROWS'!G2362,'SAGE IMPORT'!B:B,'SLAB-ROWS'!H2362,'SAGE IMPORT'!C:C,'SLAB-ROWS'!A2362)</f>
        <v>0</v>
      </c>
      <c r="K2362" s="199">
        <f>SUMIFS('SAGE IMPORT'!Q:Q,'SAGE IMPORT'!A:A,'SLAB-ROWS'!G2362,'SAGE IMPORT'!B:B,'SLAB-ROWS'!H2362,'SAGE IMPORT'!C:C,'SLAB-ROWS'!A2362)</f>
        <v>0</v>
      </c>
      <c r="L2362" s="199" t="s">
        <v>395</v>
      </c>
      <c r="M2362" s="205">
        <f>SUMIFS('SAGE IMPORT'!E:E,'SAGE IMPORT'!A:A,'SLAB-ROWS'!G2362,'SAGE IMPORT'!B:B,'SLAB-ROWS'!H2362,'SAGE IMPORT'!C:C,'SLAB-ROWS'!A2362)</f>
        <v>0</v>
      </c>
      <c r="N2362" s="199" t="s">
        <v>395</v>
      </c>
    </row>
    <row r="2363" spans="1:14" x14ac:dyDescent="0.2">
      <c r="A2363" s="183"/>
      <c r="B2363" s="451" t="s">
        <v>622</v>
      </c>
      <c r="C2363" s="452"/>
      <c r="D2363" s="453"/>
      <c r="E2363" s="453"/>
      <c r="F2363" s="453"/>
      <c r="G2363" s="453">
        <f t="shared" si="214"/>
        <v>0</v>
      </c>
      <c r="H2363" s="454">
        <f t="shared" si="215"/>
        <v>0</v>
      </c>
      <c r="I2363" s="455"/>
      <c r="J2363" s="456"/>
      <c r="K2363" s="457">
        <f>SUMIFS('SAGE IMPORT'!Q:Q,'SAGE IMPORT'!A:A,'SLAB-ROWS'!G2363,'SAGE IMPORT'!B:B,'SLAB-ROWS'!H2363,'SAGE IMPORT'!D:D,'SLAB-ROWS'!B2363)</f>
        <v>0</v>
      </c>
      <c r="L2363" s="457" t="s">
        <v>395</v>
      </c>
      <c r="M2363" s="458"/>
      <c r="N2363" s="457"/>
    </row>
    <row r="2364" spans="1:14" x14ac:dyDescent="0.2">
      <c r="A2364" s="183" t="s">
        <v>48</v>
      </c>
      <c r="B2364" s="184" t="s">
        <v>67</v>
      </c>
      <c r="C2364" s="184"/>
      <c r="D2364" s="185" t="str">
        <f>D2362</f>
        <v>****</v>
      </c>
      <c r="E2364" s="185">
        <f>E2362</f>
        <v>0</v>
      </c>
      <c r="F2364" s="185"/>
      <c r="G2364" s="185">
        <f>G2362</f>
        <v>0</v>
      </c>
      <c r="H2364" s="186">
        <f>H2362</f>
        <v>0</v>
      </c>
      <c r="I2364" s="197">
        <f>SUMIFS('SAGE IMPORT'!Y:Y,'SAGE IMPORT'!A:A,'SLAB-ROWS'!G2364,'SAGE IMPORT'!B:B,'SLAB-ROWS'!H2364,'SAGE IMPORT'!C:C,'SLAB-ROWS'!A2364)</f>
        <v>0</v>
      </c>
      <c r="J2364" s="198">
        <f>SUMIFS('SAGE IMPORT'!K:K,'SAGE IMPORT'!A:A,'SLAB-ROWS'!G2364,'SAGE IMPORT'!B:B,'SLAB-ROWS'!H2364,'SAGE IMPORT'!C:C,'SLAB-ROWS'!A2364)</f>
        <v>0</v>
      </c>
      <c r="K2364" s="199">
        <f>SUMIFS('SAGE IMPORT'!Q:Q,'SAGE IMPORT'!A:A,'SLAB-ROWS'!G2364,'SAGE IMPORT'!B:B,'SLAB-ROWS'!H2364,'SAGE IMPORT'!C:C,'SLAB-ROWS'!A2364)</f>
        <v>0</v>
      </c>
      <c r="L2364" s="199" t="s">
        <v>391</v>
      </c>
      <c r="M2364" s="205">
        <f>SUMIFS('SAGE IMPORT'!E:E,'SAGE IMPORT'!A:A,'SLAB-ROWS'!G2364,'SAGE IMPORT'!B:B,'SLAB-ROWS'!H2364,'SAGE IMPORT'!C:C,'SLAB-ROWS'!A2364)</f>
        <v>0</v>
      </c>
      <c r="N2364" s="199" t="s">
        <v>391</v>
      </c>
    </row>
    <row r="2365" spans="1:14" x14ac:dyDescent="0.2">
      <c r="A2365" s="183" t="s">
        <v>146</v>
      </c>
      <c r="B2365" s="184" t="s">
        <v>147</v>
      </c>
      <c r="C2365" s="184"/>
      <c r="D2365" s="185" t="str">
        <f t="shared" si="212"/>
        <v>****</v>
      </c>
      <c r="E2365" s="185">
        <f t="shared" si="213"/>
        <v>0</v>
      </c>
      <c r="F2365" s="185"/>
      <c r="G2365" s="185">
        <f t="shared" si="214"/>
        <v>0</v>
      </c>
      <c r="H2365" s="186">
        <f t="shared" si="215"/>
        <v>0</v>
      </c>
      <c r="I2365" s="197">
        <f>SUMIFS('SAGE IMPORT'!Y:Y,'SAGE IMPORT'!A:A,'SLAB-ROWS'!G2365,'SAGE IMPORT'!B:B,'SLAB-ROWS'!H2365,'SAGE IMPORT'!C:C,'SLAB-ROWS'!A2365)</f>
        <v>0</v>
      </c>
      <c r="J2365" s="198">
        <f>SUMIFS('SAGE IMPORT'!K:K,'SAGE IMPORT'!A:A,'SLAB-ROWS'!G2365,'SAGE IMPORT'!B:B,'SLAB-ROWS'!H2365,'SAGE IMPORT'!C:C,'SLAB-ROWS'!A2365)</f>
        <v>0</v>
      </c>
      <c r="K2365" s="199">
        <f>SUMIFS('SAGE IMPORT'!Q:Q,'SAGE IMPORT'!A:A,'SLAB-ROWS'!G2365,'SAGE IMPORT'!B:B,'SLAB-ROWS'!H2365,'SAGE IMPORT'!C:C,'SLAB-ROWS'!A2365)</f>
        <v>0</v>
      </c>
      <c r="L2365" s="199" t="s">
        <v>393</v>
      </c>
      <c r="M2365" s="205">
        <f>SUMIFS('SAGE IMPORT'!E:E,'SAGE IMPORT'!A:A,'SLAB-ROWS'!G2365,'SAGE IMPORT'!B:B,'SLAB-ROWS'!H2365,'SAGE IMPORT'!C:C,'SLAB-ROWS'!A2365)</f>
        <v>0</v>
      </c>
      <c r="N2365" s="199" t="s">
        <v>393</v>
      </c>
    </row>
    <row r="2366" spans="1:14" x14ac:dyDescent="0.2">
      <c r="A2366" s="183" t="s">
        <v>148</v>
      </c>
      <c r="B2366" s="184" t="s">
        <v>149</v>
      </c>
      <c r="C2366" s="184"/>
      <c r="D2366" s="185" t="str">
        <f t="shared" si="212"/>
        <v>****</v>
      </c>
      <c r="E2366" s="185">
        <f t="shared" si="213"/>
        <v>0</v>
      </c>
      <c r="F2366" s="185"/>
      <c r="G2366" s="185">
        <f t="shared" si="214"/>
        <v>0</v>
      </c>
      <c r="H2366" s="186">
        <f t="shared" si="215"/>
        <v>0</v>
      </c>
      <c r="I2366" s="197">
        <f>SUMIFS('SAGE IMPORT'!Y:Y,'SAGE IMPORT'!A:A,'SLAB-ROWS'!G2366,'SAGE IMPORT'!B:B,'SLAB-ROWS'!H2366,'SAGE IMPORT'!C:C,'SLAB-ROWS'!A2366)</f>
        <v>0</v>
      </c>
      <c r="J2366" s="198">
        <f>SUMIFS('SAGE IMPORT'!K:K,'SAGE IMPORT'!A:A,'SLAB-ROWS'!G2366,'SAGE IMPORT'!B:B,'SLAB-ROWS'!H2366,'SAGE IMPORT'!C:C,'SLAB-ROWS'!A2366)</f>
        <v>0</v>
      </c>
      <c r="K2366" s="199">
        <f>SUMIFS('SAGE IMPORT'!Q:Q,'SAGE IMPORT'!A:A,'SLAB-ROWS'!G2366,'SAGE IMPORT'!B:B,'SLAB-ROWS'!H2366,'SAGE IMPORT'!C:C,'SLAB-ROWS'!A2366)</f>
        <v>0</v>
      </c>
      <c r="L2366" s="199" t="s">
        <v>391</v>
      </c>
      <c r="M2366" s="205">
        <f>SUMIFS('SAGE IMPORT'!E:E,'SAGE IMPORT'!A:A,'SLAB-ROWS'!G2366,'SAGE IMPORT'!B:B,'SLAB-ROWS'!H2366,'SAGE IMPORT'!C:C,'SLAB-ROWS'!A2366)</f>
        <v>0</v>
      </c>
      <c r="N2366" s="199" t="s">
        <v>391</v>
      </c>
    </row>
    <row r="2367" spans="1:14" x14ac:dyDescent="0.2">
      <c r="A2367" s="183" t="s">
        <v>150</v>
      </c>
      <c r="B2367" s="184" t="s">
        <v>151</v>
      </c>
      <c r="C2367" s="184"/>
      <c r="D2367" s="185" t="str">
        <f t="shared" si="212"/>
        <v>****</v>
      </c>
      <c r="E2367" s="185">
        <f t="shared" si="213"/>
        <v>0</v>
      </c>
      <c r="F2367" s="185"/>
      <c r="G2367" s="185">
        <f t="shared" si="214"/>
        <v>0</v>
      </c>
      <c r="H2367" s="186">
        <f t="shared" si="215"/>
        <v>0</v>
      </c>
      <c r="I2367" s="197">
        <f>SUMIFS('SAGE IMPORT'!Y:Y,'SAGE IMPORT'!A:A,'SLAB-ROWS'!G2367,'SAGE IMPORT'!B:B,'SLAB-ROWS'!H2367,'SAGE IMPORT'!C:C,'SLAB-ROWS'!A2367)</f>
        <v>0</v>
      </c>
      <c r="J2367" s="198">
        <f>SUMIFS('SAGE IMPORT'!K:K,'SAGE IMPORT'!A:A,'SLAB-ROWS'!G2367,'SAGE IMPORT'!B:B,'SLAB-ROWS'!H2367,'SAGE IMPORT'!C:C,'SLAB-ROWS'!A2367)</f>
        <v>0</v>
      </c>
      <c r="K2367" s="199">
        <f>SUMIFS('SAGE IMPORT'!Q:Q,'SAGE IMPORT'!A:A,'SLAB-ROWS'!G2367,'SAGE IMPORT'!B:B,'SLAB-ROWS'!H2367,'SAGE IMPORT'!C:C,'SLAB-ROWS'!A2367)</f>
        <v>0</v>
      </c>
      <c r="L2367" s="199" t="s">
        <v>391</v>
      </c>
      <c r="M2367" s="205">
        <f>SUMIFS('SAGE IMPORT'!E:E,'SAGE IMPORT'!A:A,'SLAB-ROWS'!G2367,'SAGE IMPORT'!B:B,'SLAB-ROWS'!H2367,'SAGE IMPORT'!C:C,'SLAB-ROWS'!A2367)</f>
        <v>0</v>
      </c>
      <c r="N2367" s="199" t="s">
        <v>391</v>
      </c>
    </row>
    <row r="2368" spans="1:14" x14ac:dyDescent="0.2">
      <c r="A2368" s="183" t="s">
        <v>55</v>
      </c>
      <c r="B2368" s="184" t="s">
        <v>56</v>
      </c>
      <c r="C2368" s="184"/>
      <c r="D2368" s="185" t="str">
        <f t="shared" si="212"/>
        <v>****</v>
      </c>
      <c r="E2368" s="185">
        <f t="shared" si="213"/>
        <v>0</v>
      </c>
      <c r="F2368" s="185"/>
      <c r="G2368" s="185">
        <f t="shared" si="214"/>
        <v>0</v>
      </c>
      <c r="H2368" s="186">
        <f t="shared" si="215"/>
        <v>0</v>
      </c>
      <c r="I2368" s="197">
        <f>SUMIFS('SAGE IMPORT'!Y:Y,'SAGE IMPORT'!A:A,'SLAB-ROWS'!G2368,'SAGE IMPORT'!B:B,'SLAB-ROWS'!H2368,'SAGE IMPORT'!C:C,'SLAB-ROWS'!A2368)</f>
        <v>0</v>
      </c>
      <c r="J2368" s="198">
        <f>SUMIFS('SAGE IMPORT'!K:K,'SAGE IMPORT'!A:A,'SLAB-ROWS'!G2368,'SAGE IMPORT'!B:B,'SLAB-ROWS'!H2368,'SAGE IMPORT'!C:C,'SLAB-ROWS'!A2368)</f>
        <v>0</v>
      </c>
      <c r="K2368" s="199">
        <f>SUMIFS('SAGE IMPORT'!Q:Q,'SAGE IMPORT'!A:A,'SLAB-ROWS'!G2368,'SAGE IMPORT'!B:B,'SLAB-ROWS'!H2368,'SAGE IMPORT'!C:C,'SLAB-ROWS'!A2368)</f>
        <v>0</v>
      </c>
      <c r="L2368" s="199" t="s">
        <v>395</v>
      </c>
      <c r="M2368" s="205">
        <f>SUMIFS('SAGE IMPORT'!E:E,'SAGE IMPORT'!A:A,'SLAB-ROWS'!G2368,'SAGE IMPORT'!B:B,'SLAB-ROWS'!H2368,'SAGE IMPORT'!C:C,'SLAB-ROWS'!A2368)</f>
        <v>0</v>
      </c>
      <c r="N2368" s="199" t="s">
        <v>395</v>
      </c>
    </row>
    <row r="2369" spans="1:14" x14ac:dyDescent="0.2">
      <c r="A2369" s="183" t="s">
        <v>152</v>
      </c>
      <c r="B2369" s="184" t="s">
        <v>153</v>
      </c>
      <c r="C2369" s="184"/>
      <c r="D2369" s="185" t="str">
        <f t="shared" si="212"/>
        <v>****</v>
      </c>
      <c r="E2369" s="185">
        <f t="shared" si="213"/>
        <v>0</v>
      </c>
      <c r="F2369" s="185"/>
      <c r="G2369" s="185">
        <f t="shared" si="214"/>
        <v>0</v>
      </c>
      <c r="H2369" s="186">
        <f t="shared" si="215"/>
        <v>0</v>
      </c>
      <c r="I2369" s="197">
        <f>SUMIFS('SAGE IMPORT'!Y:Y,'SAGE IMPORT'!A:A,'SLAB-ROWS'!G2369,'SAGE IMPORT'!B:B,'SLAB-ROWS'!H2369,'SAGE IMPORT'!C:C,'SLAB-ROWS'!A2369)</f>
        <v>0</v>
      </c>
      <c r="J2369" s="198">
        <f>SUMIFS('SAGE IMPORT'!K:K,'SAGE IMPORT'!A:A,'SLAB-ROWS'!G2369,'SAGE IMPORT'!B:B,'SLAB-ROWS'!H2369,'SAGE IMPORT'!C:C,'SLAB-ROWS'!A2369)</f>
        <v>0</v>
      </c>
      <c r="K2369" s="199">
        <f>SUMIFS('SAGE IMPORT'!Q:Q,'SAGE IMPORT'!A:A,'SLAB-ROWS'!G2369,'SAGE IMPORT'!B:B,'SLAB-ROWS'!H2369,'SAGE IMPORT'!C:C,'SLAB-ROWS'!A2369)</f>
        <v>0</v>
      </c>
      <c r="L2369" s="199" t="s">
        <v>399</v>
      </c>
      <c r="M2369" s="205">
        <f>SUMIFS('SAGE IMPORT'!E:E,'SAGE IMPORT'!A:A,'SLAB-ROWS'!G2369,'SAGE IMPORT'!B:B,'SLAB-ROWS'!H2369,'SAGE IMPORT'!C:C,'SLAB-ROWS'!A2369)</f>
        <v>0</v>
      </c>
      <c r="N2369" s="199" t="s">
        <v>399</v>
      </c>
    </row>
    <row r="2370" spans="1:14" x14ac:dyDescent="0.2">
      <c r="A2370" s="183"/>
      <c r="B2370" s="184"/>
      <c r="C2370" s="184"/>
      <c r="D2370" s="185" t="str">
        <f t="shared" si="212"/>
        <v>****</v>
      </c>
      <c r="E2370" s="185">
        <f t="shared" si="213"/>
        <v>0</v>
      </c>
      <c r="F2370" s="185"/>
      <c r="G2370" s="185">
        <f t="shared" si="214"/>
        <v>0</v>
      </c>
      <c r="H2370" s="186">
        <f t="shared" si="215"/>
        <v>0</v>
      </c>
      <c r="I2370" s="197">
        <f>SUMIFS('SAGE IMPORT'!Y:Y,'SAGE IMPORT'!A:A,'SLAB-ROWS'!G2370,'SAGE IMPORT'!B:B,'SLAB-ROWS'!H2370,'SAGE IMPORT'!C:C,'SLAB-ROWS'!A2370)</f>
        <v>0</v>
      </c>
      <c r="J2370" s="198">
        <f>SUMIFS('SAGE IMPORT'!K:K,'SAGE IMPORT'!A:A,'SLAB-ROWS'!G2370,'SAGE IMPORT'!B:B,'SLAB-ROWS'!H2370,'SAGE IMPORT'!C:C,'SLAB-ROWS'!A2370)</f>
        <v>0</v>
      </c>
      <c r="K2370" s="199">
        <f>SUMIFS('SAGE IMPORT'!Q:Q,'SAGE IMPORT'!A:A,'SLAB-ROWS'!G2370,'SAGE IMPORT'!B:B,'SLAB-ROWS'!H2370,'SAGE IMPORT'!C:C,'SLAB-ROWS'!A2370)</f>
        <v>0</v>
      </c>
      <c r="L2370" s="199"/>
      <c r="M2370" s="205">
        <f>SUMIFS('SAGE IMPORT'!E:E,'SAGE IMPORT'!A:A,'SLAB-ROWS'!G2370,'SAGE IMPORT'!B:B,'SLAB-ROWS'!H2370,'SAGE IMPORT'!C:C,'SLAB-ROWS'!A2370)</f>
        <v>0</v>
      </c>
      <c r="N2370" s="199"/>
    </row>
    <row r="2371" spans="1:14" x14ac:dyDescent="0.2">
      <c r="A2371" s="183" t="s">
        <v>49</v>
      </c>
      <c r="B2371" s="184" t="s">
        <v>50</v>
      </c>
      <c r="C2371" s="184"/>
      <c r="D2371" s="185" t="str">
        <f t="shared" si="212"/>
        <v>****</v>
      </c>
      <c r="E2371" s="185">
        <f t="shared" si="213"/>
        <v>0</v>
      </c>
      <c r="F2371" s="185"/>
      <c r="G2371" s="185">
        <f t="shared" si="214"/>
        <v>0</v>
      </c>
      <c r="H2371" s="186">
        <f t="shared" si="215"/>
        <v>0</v>
      </c>
      <c r="I2371" s="197">
        <f>SUMIFS('SAGE IMPORT'!Y:Y,'SAGE IMPORT'!A:A,'SLAB-ROWS'!G2371,'SAGE IMPORT'!B:B,'SLAB-ROWS'!H2371,'SAGE IMPORT'!C:C,'SLAB-ROWS'!A2371)</f>
        <v>0</v>
      </c>
      <c r="J2371" s="198">
        <f>SUMIFS('SAGE IMPORT'!K:K,'SAGE IMPORT'!A:A,'SLAB-ROWS'!G2371,'SAGE IMPORT'!B:B,'SLAB-ROWS'!H2371,'SAGE IMPORT'!C:C,'SLAB-ROWS'!A2371)</f>
        <v>0</v>
      </c>
      <c r="K2371" s="199">
        <f>SUMIFS('SAGE IMPORT'!Q:Q,'SAGE IMPORT'!A:A,'SLAB-ROWS'!G2371,'SAGE IMPORT'!B:B,'SLAB-ROWS'!H2371,'SAGE IMPORT'!C:C,'SLAB-ROWS'!A2371)</f>
        <v>0</v>
      </c>
      <c r="L2371" s="199" t="s">
        <v>391</v>
      </c>
      <c r="M2371" s="205">
        <f>SUMIFS('SAGE IMPORT'!E:E,'SAGE IMPORT'!A:A,'SLAB-ROWS'!G2371,'SAGE IMPORT'!B:B,'SLAB-ROWS'!H2371,'SAGE IMPORT'!C:C,'SLAB-ROWS'!A2371)</f>
        <v>0</v>
      </c>
      <c r="N2371" s="199" t="s">
        <v>391</v>
      </c>
    </row>
    <row r="2372" spans="1:14" x14ac:dyDescent="0.2">
      <c r="A2372" s="183" t="s">
        <v>51</v>
      </c>
      <c r="B2372" s="184" t="s">
        <v>52</v>
      </c>
      <c r="C2372" s="184"/>
      <c r="D2372" s="185" t="str">
        <f t="shared" si="212"/>
        <v>****</v>
      </c>
      <c r="E2372" s="185">
        <f t="shared" si="213"/>
        <v>0</v>
      </c>
      <c r="F2372" s="185"/>
      <c r="G2372" s="185">
        <f t="shared" si="214"/>
        <v>0</v>
      </c>
      <c r="H2372" s="186">
        <f t="shared" si="215"/>
        <v>0</v>
      </c>
      <c r="I2372" s="197">
        <f>SUMIFS('SAGE IMPORT'!Y:Y,'SAGE IMPORT'!A:A,'SLAB-ROWS'!G2372,'SAGE IMPORT'!B:B,'SLAB-ROWS'!H2372,'SAGE IMPORT'!C:C,'SLAB-ROWS'!A2372)</f>
        <v>0</v>
      </c>
      <c r="J2372" s="198">
        <f>SUMIFS('SAGE IMPORT'!K:K,'SAGE IMPORT'!A:A,'SLAB-ROWS'!G2372,'SAGE IMPORT'!B:B,'SLAB-ROWS'!H2372,'SAGE IMPORT'!C:C,'SLAB-ROWS'!A2372)</f>
        <v>0</v>
      </c>
      <c r="K2372" s="199">
        <f>SUMIFS('SAGE IMPORT'!Q:Q,'SAGE IMPORT'!A:A,'SLAB-ROWS'!G2372,'SAGE IMPORT'!B:B,'SLAB-ROWS'!H2372,'SAGE IMPORT'!C:C,'SLAB-ROWS'!A2372)</f>
        <v>0</v>
      </c>
      <c r="L2372" s="199" t="s">
        <v>391</v>
      </c>
      <c r="M2372" s="205">
        <f>SUMIFS('SAGE IMPORT'!E:E,'SAGE IMPORT'!A:A,'SLAB-ROWS'!G2372,'SAGE IMPORT'!B:B,'SLAB-ROWS'!H2372,'SAGE IMPORT'!C:C,'SLAB-ROWS'!A2372)</f>
        <v>0</v>
      </c>
      <c r="N2372" s="199" t="s">
        <v>391</v>
      </c>
    </row>
    <row r="2373" spans="1:14" x14ac:dyDescent="0.2">
      <c r="A2373" s="183" t="s">
        <v>53</v>
      </c>
      <c r="B2373" s="184" t="s">
        <v>54</v>
      </c>
      <c r="C2373" s="184"/>
      <c r="D2373" s="185" t="str">
        <f t="shared" si="212"/>
        <v>****</v>
      </c>
      <c r="E2373" s="185">
        <f t="shared" si="213"/>
        <v>0</v>
      </c>
      <c r="F2373" s="185"/>
      <c r="G2373" s="185">
        <f t="shared" si="214"/>
        <v>0</v>
      </c>
      <c r="H2373" s="186">
        <f t="shared" si="215"/>
        <v>0</v>
      </c>
      <c r="I2373" s="197">
        <f>SUMIFS('SAGE IMPORT'!Y:Y,'SAGE IMPORT'!A:A,'SLAB-ROWS'!G2373,'SAGE IMPORT'!B:B,'SLAB-ROWS'!H2373,'SAGE IMPORT'!C:C,'SLAB-ROWS'!A2373)</f>
        <v>0</v>
      </c>
      <c r="J2373" s="198">
        <f>SUMIFS('SAGE IMPORT'!K:K,'SAGE IMPORT'!A:A,'SLAB-ROWS'!G2373,'SAGE IMPORT'!B:B,'SLAB-ROWS'!H2373,'SAGE IMPORT'!C:C,'SLAB-ROWS'!A2373)</f>
        <v>0</v>
      </c>
      <c r="K2373" s="199">
        <f>SUMIFS('SAGE IMPORT'!Q:Q,'SAGE IMPORT'!A:A,'SLAB-ROWS'!G2373,'SAGE IMPORT'!B:B,'SLAB-ROWS'!H2373,'SAGE IMPORT'!C:C,'SLAB-ROWS'!A2373)</f>
        <v>0</v>
      </c>
      <c r="L2373" s="199" t="s">
        <v>391</v>
      </c>
      <c r="M2373" s="205">
        <f>SUMIFS('SAGE IMPORT'!E:E,'SAGE IMPORT'!A:A,'SLAB-ROWS'!G2373,'SAGE IMPORT'!B:B,'SLAB-ROWS'!H2373,'SAGE IMPORT'!C:C,'SLAB-ROWS'!A2373)</f>
        <v>0</v>
      </c>
      <c r="N2373" s="199" t="s">
        <v>391</v>
      </c>
    </row>
    <row r="2374" spans="1:14" x14ac:dyDescent="0.2">
      <c r="A2374" s="183"/>
      <c r="B2374" s="184"/>
      <c r="C2374" s="184"/>
      <c r="D2374" s="184"/>
      <c r="E2374" s="184"/>
      <c r="F2374" s="184"/>
      <c r="G2374" s="184"/>
      <c r="H2374" s="184"/>
      <c r="I2374" s="197">
        <f>SUMIFS('SAGE IMPORT'!Y:Y,'SAGE IMPORT'!A:A,'SLAB-ROWS'!G2374,'SAGE IMPORT'!B:B,'SLAB-ROWS'!H2374,'SAGE IMPORT'!C:C,'SLAB-ROWS'!A2374)</f>
        <v>0</v>
      </c>
      <c r="J2374" s="198">
        <f>SUMIFS('SAGE IMPORT'!K:K,'SAGE IMPORT'!A:A,'SLAB-ROWS'!G2374,'SAGE IMPORT'!B:B,'SLAB-ROWS'!H2374,'SAGE IMPORT'!C:C,'SLAB-ROWS'!A2374)</f>
        <v>0</v>
      </c>
      <c r="K2374" s="199">
        <f>SUMIFS('SAGE IMPORT'!Q:Q,'SAGE IMPORT'!A:A,'SLAB-ROWS'!G2374,'SAGE IMPORT'!B:B,'SLAB-ROWS'!H2374,'SAGE IMPORT'!C:C,'SLAB-ROWS'!A2374)</f>
        <v>0</v>
      </c>
      <c r="L2374" s="199"/>
      <c r="M2374" s="205">
        <f>SUMIFS('SAGE IMPORT'!E:E,'SAGE IMPORT'!A:A,'SLAB-ROWS'!G2374,'SAGE IMPORT'!B:B,'SLAB-ROWS'!H2374,'SAGE IMPORT'!C:C,'SLAB-ROWS'!A2374)</f>
        <v>0</v>
      </c>
      <c r="N2374" s="199"/>
    </row>
    <row r="2375" spans="1:14" ht="12" x14ac:dyDescent="0.25">
      <c r="C2375" s="200" t="s">
        <v>74</v>
      </c>
      <c r="D2375" s="200"/>
      <c r="E2375" s="200"/>
      <c r="F2375" s="200"/>
      <c r="G2375" s="200"/>
      <c r="H2375" s="200"/>
      <c r="I2375" s="201">
        <f>SUM(I2291:I2374)</f>
        <v>0</v>
      </c>
      <c r="J2375" s="202"/>
      <c r="K2375" s="202"/>
      <c r="L2375" s="202"/>
      <c r="M2375" s="205">
        <f>SUMIFS('SAGE IMPORT'!E:E,'SAGE IMPORT'!A:A,'SLAB-ROWS'!G2375,'SAGE IMPORT'!B:B,'SLAB-ROWS'!H2375,'SAGE IMPORT'!C:C,'SLAB-ROWS'!A2375)</f>
        <v>0</v>
      </c>
      <c r="N2375" s="202"/>
    </row>
    <row r="2376" spans="1:14" ht="12" x14ac:dyDescent="0.25">
      <c r="C2376" s="200" t="s">
        <v>75</v>
      </c>
      <c r="D2376" s="200"/>
      <c r="E2376" s="200"/>
      <c r="F2376" s="200"/>
      <c r="G2376" s="200"/>
      <c r="H2376" s="200"/>
      <c r="I2376" s="203">
        <f>SUMIFS('SAGE IMPORT'!Y:Y,'SAGE IMPORT'!A:A,'SLAB-ROWS'!G2290,'SAGE IMPORT'!B:B,'SLAB-ROWS'!H2290)-I2375</f>
        <v>0</v>
      </c>
      <c r="J2376" s="202"/>
      <c r="K2376" s="202"/>
      <c r="L2376" s="202"/>
      <c r="M2376" s="205">
        <f>SUMIFS('SAGE IMPORT'!E:E,'SAGE IMPORT'!A:A,'SLAB-ROWS'!G2376,'SAGE IMPORT'!B:B,'SLAB-ROWS'!H2376,'SAGE IMPORT'!C:C,'SLAB-ROWS'!A2376)</f>
        <v>0</v>
      </c>
      <c r="N2376" s="202"/>
    </row>
    <row r="2377" spans="1:14" ht="12" x14ac:dyDescent="0.2">
      <c r="D2377" s="191" t="s">
        <v>359</v>
      </c>
      <c r="E2377" s="190" t="s">
        <v>358</v>
      </c>
      <c r="F2377" s="190"/>
      <c r="G2377" s="191" t="s">
        <v>159</v>
      </c>
      <c r="H2377" s="192" t="s">
        <v>357</v>
      </c>
      <c r="I2377" s="194" t="s">
        <v>383</v>
      </c>
      <c r="J2377" s="194" t="s">
        <v>356</v>
      </c>
      <c r="K2377" s="194" t="s">
        <v>355</v>
      </c>
      <c r="L2377" s="194"/>
      <c r="M2377" s="194" t="s">
        <v>394</v>
      </c>
      <c r="N2377" s="194"/>
    </row>
    <row r="2378" spans="1:14" x14ac:dyDescent="0.2">
      <c r="D2378" s="195" t="str">
        <f>'START-SLABS'!A36</f>
        <v>****</v>
      </c>
      <c r="E2378" s="195">
        <f>'START-SLABS'!C36</f>
        <v>0</v>
      </c>
      <c r="F2378" s="195">
        <f>'START-SLABS'!D36</f>
        <v>0</v>
      </c>
      <c r="G2378" s="195">
        <f>'START-SLABS'!F36</f>
        <v>0</v>
      </c>
      <c r="H2378" s="195">
        <f>'START-SLABS'!G36</f>
        <v>0</v>
      </c>
      <c r="I2378" s="196"/>
      <c r="J2378" s="196"/>
      <c r="K2378" s="196"/>
      <c r="L2378" s="196"/>
      <c r="M2378" s="196"/>
      <c r="N2378" s="196"/>
    </row>
    <row r="2379" spans="1:14" x14ac:dyDescent="0.2">
      <c r="A2379" s="183" t="s">
        <v>16</v>
      </c>
      <c r="B2379" s="184" t="s">
        <v>17</v>
      </c>
      <c r="C2379" s="184"/>
      <c r="D2379" s="185" t="str">
        <f>D2378</f>
        <v>****</v>
      </c>
      <c r="E2379" s="185">
        <f>E2378</f>
        <v>0</v>
      </c>
      <c r="F2379" s="185"/>
      <c r="G2379" s="185">
        <f>G2378</f>
        <v>0</v>
      </c>
      <c r="H2379" s="186">
        <f>H2378</f>
        <v>0</v>
      </c>
      <c r="I2379" s="197">
        <f>SUMIFS('SAGE IMPORT'!Y:Y,'SAGE IMPORT'!A:A,'SLAB-ROWS'!G2379,'SAGE IMPORT'!B:B,'SLAB-ROWS'!H2379,'SAGE IMPORT'!C:C,'SLAB-ROWS'!A2379)</f>
        <v>0</v>
      </c>
      <c r="J2379" s="198">
        <f>SUMIFS('SAGE IMPORT'!K:K,'SAGE IMPORT'!A:A,'SLAB-ROWS'!G2379,'SAGE IMPORT'!B:B,'SLAB-ROWS'!H2379,'SAGE IMPORT'!C:C,'SLAB-ROWS'!A2379)</f>
        <v>0</v>
      </c>
      <c r="K2379" s="199">
        <f>SUMIFS('SAGE IMPORT'!Q:Q,'SAGE IMPORT'!A:A,'SLAB-ROWS'!G2379,'SAGE IMPORT'!B:B,'SLAB-ROWS'!H2379,'SAGE IMPORT'!C:C,'SLAB-ROWS'!A2379)</f>
        <v>0</v>
      </c>
      <c r="L2379" s="199" t="s">
        <v>391</v>
      </c>
      <c r="M2379" s="205">
        <f>SUMIFS('SAGE IMPORT'!E:E,'SAGE IMPORT'!A:A,'SLAB-ROWS'!G2379,'SAGE IMPORT'!B:B,'SLAB-ROWS'!H2379,'SAGE IMPORT'!C:C,'SLAB-ROWS'!A2379)</f>
        <v>0</v>
      </c>
      <c r="N2379" s="199" t="s">
        <v>391</v>
      </c>
    </row>
    <row r="2380" spans="1:14" x14ac:dyDescent="0.2">
      <c r="A2380" s="183" t="s">
        <v>78</v>
      </c>
      <c r="B2380" s="184" t="s">
        <v>81</v>
      </c>
      <c r="C2380" s="184"/>
      <c r="D2380" s="185" t="str">
        <f t="shared" ref="D2380:D2449" si="216">D2379</f>
        <v>****</v>
      </c>
      <c r="E2380" s="185">
        <f t="shared" ref="E2380:E2449" si="217">E2379</f>
        <v>0</v>
      </c>
      <c r="F2380" s="185"/>
      <c r="G2380" s="185">
        <f t="shared" ref="G2380:G2449" si="218">G2379</f>
        <v>0</v>
      </c>
      <c r="H2380" s="186">
        <f t="shared" ref="H2380:H2449" si="219">H2379</f>
        <v>0</v>
      </c>
      <c r="I2380" s="197">
        <f>SUMIFS('SAGE IMPORT'!Y:Y,'SAGE IMPORT'!A:A,'SLAB-ROWS'!G2380,'SAGE IMPORT'!B:B,'SLAB-ROWS'!H2380,'SAGE IMPORT'!C:C,'SLAB-ROWS'!A2380)</f>
        <v>0</v>
      </c>
      <c r="J2380" s="198">
        <f>SUMIFS('SAGE IMPORT'!K:K,'SAGE IMPORT'!A:A,'SLAB-ROWS'!G2380,'SAGE IMPORT'!B:B,'SLAB-ROWS'!H2380,'SAGE IMPORT'!C:C,'SLAB-ROWS'!A2380)</f>
        <v>0</v>
      </c>
      <c r="K2380" s="199">
        <f>SUMIFS('SAGE IMPORT'!Q:Q,'SAGE IMPORT'!A:A,'SLAB-ROWS'!G2380,'SAGE IMPORT'!B:B,'SLAB-ROWS'!H2380,'SAGE IMPORT'!C:C,'SLAB-ROWS'!A2380)</f>
        <v>0</v>
      </c>
      <c r="L2380" s="199" t="s">
        <v>391</v>
      </c>
      <c r="M2380" s="205">
        <f>SUMIFS('SAGE IMPORT'!E:E,'SAGE IMPORT'!A:A,'SLAB-ROWS'!G2380,'SAGE IMPORT'!B:B,'SLAB-ROWS'!H2380,'SAGE IMPORT'!C:C,'SLAB-ROWS'!A2380)</f>
        <v>0</v>
      </c>
      <c r="N2380" s="199" t="s">
        <v>391</v>
      </c>
    </row>
    <row r="2381" spans="1:14" x14ac:dyDescent="0.2">
      <c r="A2381" s="183" t="s">
        <v>79</v>
      </c>
      <c r="B2381" s="184" t="s">
        <v>82</v>
      </c>
      <c r="C2381" s="184"/>
      <c r="D2381" s="185" t="str">
        <f t="shared" si="216"/>
        <v>****</v>
      </c>
      <c r="E2381" s="185">
        <f t="shared" si="217"/>
        <v>0</v>
      </c>
      <c r="F2381" s="185"/>
      <c r="G2381" s="185">
        <f t="shared" si="218"/>
        <v>0</v>
      </c>
      <c r="H2381" s="186">
        <f t="shared" si="219"/>
        <v>0</v>
      </c>
      <c r="I2381" s="197">
        <f>SUMIFS('SAGE IMPORT'!Y:Y,'SAGE IMPORT'!A:A,'SLAB-ROWS'!G2381,'SAGE IMPORT'!B:B,'SLAB-ROWS'!H2381,'SAGE IMPORT'!C:C,'SLAB-ROWS'!A2381)</f>
        <v>0</v>
      </c>
      <c r="J2381" s="198">
        <f>SUMIFS('SAGE IMPORT'!K:K,'SAGE IMPORT'!A:A,'SLAB-ROWS'!G2381,'SAGE IMPORT'!B:B,'SLAB-ROWS'!H2381,'SAGE IMPORT'!C:C,'SLAB-ROWS'!A2381)</f>
        <v>0</v>
      </c>
      <c r="K2381" s="199">
        <f>SUMIFS('SAGE IMPORT'!Q:Q,'SAGE IMPORT'!A:A,'SLAB-ROWS'!G2381,'SAGE IMPORT'!B:B,'SLAB-ROWS'!H2381,'SAGE IMPORT'!C:C,'SLAB-ROWS'!A2381)</f>
        <v>0</v>
      </c>
      <c r="L2381" s="199" t="s">
        <v>391</v>
      </c>
      <c r="M2381" s="205">
        <f>SUMIFS('SAGE IMPORT'!E:E,'SAGE IMPORT'!A:A,'SLAB-ROWS'!G2381,'SAGE IMPORT'!B:B,'SLAB-ROWS'!H2381,'SAGE IMPORT'!C:C,'SLAB-ROWS'!A2381)</f>
        <v>0</v>
      </c>
      <c r="N2381" s="199" t="s">
        <v>391</v>
      </c>
    </row>
    <row r="2382" spans="1:14" x14ac:dyDescent="0.2">
      <c r="A2382" s="183" t="s">
        <v>80</v>
      </c>
      <c r="B2382" s="184" t="s">
        <v>83</v>
      </c>
      <c r="C2382" s="184"/>
      <c r="D2382" s="185" t="str">
        <f t="shared" si="216"/>
        <v>****</v>
      </c>
      <c r="E2382" s="185">
        <f t="shared" si="217"/>
        <v>0</v>
      </c>
      <c r="F2382" s="185"/>
      <c r="G2382" s="185">
        <f t="shared" si="218"/>
        <v>0</v>
      </c>
      <c r="H2382" s="186">
        <f t="shared" si="219"/>
        <v>0</v>
      </c>
      <c r="I2382" s="197">
        <f>SUMIFS('SAGE IMPORT'!Y:Y,'SAGE IMPORT'!A:A,'SLAB-ROWS'!G2382,'SAGE IMPORT'!B:B,'SLAB-ROWS'!H2382,'SAGE IMPORT'!C:C,'SLAB-ROWS'!A2382)</f>
        <v>0</v>
      </c>
      <c r="J2382" s="198">
        <f>SUMIFS('SAGE IMPORT'!K:K,'SAGE IMPORT'!A:A,'SLAB-ROWS'!G2382,'SAGE IMPORT'!B:B,'SLAB-ROWS'!H2382,'SAGE IMPORT'!C:C,'SLAB-ROWS'!A2382)</f>
        <v>0</v>
      </c>
      <c r="K2382" s="199">
        <f>SUMIFS('SAGE IMPORT'!Q:Q,'SAGE IMPORT'!A:A,'SLAB-ROWS'!G2382,'SAGE IMPORT'!B:B,'SLAB-ROWS'!H2382,'SAGE IMPORT'!C:C,'SLAB-ROWS'!A2382)</f>
        <v>0</v>
      </c>
      <c r="L2382" s="199" t="s">
        <v>391</v>
      </c>
      <c r="M2382" s="205">
        <f>SUMIFS('SAGE IMPORT'!E:E,'SAGE IMPORT'!A:A,'SLAB-ROWS'!G2382,'SAGE IMPORT'!B:B,'SLAB-ROWS'!H2382,'SAGE IMPORT'!C:C,'SLAB-ROWS'!A2382)</f>
        <v>0</v>
      </c>
      <c r="N2382" s="199" t="s">
        <v>391</v>
      </c>
    </row>
    <row r="2383" spans="1:14" x14ac:dyDescent="0.2">
      <c r="A2383" s="183" t="s">
        <v>18</v>
      </c>
      <c r="B2383" s="184" t="s">
        <v>19</v>
      </c>
      <c r="C2383" s="184"/>
      <c r="D2383" s="185" t="str">
        <f t="shared" si="216"/>
        <v>****</v>
      </c>
      <c r="E2383" s="185">
        <f t="shared" si="217"/>
        <v>0</v>
      </c>
      <c r="F2383" s="185"/>
      <c r="G2383" s="185">
        <f t="shared" si="218"/>
        <v>0</v>
      </c>
      <c r="H2383" s="186">
        <f t="shared" si="219"/>
        <v>0</v>
      </c>
      <c r="I2383" s="197">
        <f>SUMIFS('SAGE IMPORT'!Y:Y,'SAGE IMPORT'!A:A,'SLAB-ROWS'!G2383,'SAGE IMPORT'!B:B,'SLAB-ROWS'!H2383,'SAGE IMPORT'!C:C,'SLAB-ROWS'!A2383)</f>
        <v>0</v>
      </c>
      <c r="J2383" s="198">
        <f>SUMIFS('SAGE IMPORT'!K:K,'SAGE IMPORT'!A:A,'SLAB-ROWS'!G2383,'SAGE IMPORT'!B:B,'SLAB-ROWS'!H2383,'SAGE IMPORT'!C:C,'SLAB-ROWS'!A2383)</f>
        <v>0</v>
      </c>
      <c r="K2383" s="199">
        <f>SUMIFS('SAGE IMPORT'!Q:Q,'SAGE IMPORT'!A:A,'SLAB-ROWS'!G2383,'SAGE IMPORT'!B:B,'SLAB-ROWS'!H2383,'SAGE IMPORT'!C:C,'SLAB-ROWS'!A2383)</f>
        <v>0</v>
      </c>
      <c r="L2383" s="199" t="s">
        <v>391</v>
      </c>
      <c r="M2383" s="205">
        <f>SUMIFS('SAGE IMPORT'!E:E,'SAGE IMPORT'!A:A,'SLAB-ROWS'!G2383,'SAGE IMPORT'!B:B,'SLAB-ROWS'!H2383,'SAGE IMPORT'!C:C,'SLAB-ROWS'!A2383)</f>
        <v>0</v>
      </c>
      <c r="N2383" s="199" t="s">
        <v>391</v>
      </c>
    </row>
    <row r="2384" spans="1:14" x14ac:dyDescent="0.2">
      <c r="A2384" s="183"/>
      <c r="B2384" s="184"/>
      <c r="C2384" s="184"/>
      <c r="D2384" s="185" t="str">
        <f t="shared" si="216"/>
        <v>****</v>
      </c>
      <c r="E2384" s="185">
        <f t="shared" si="217"/>
        <v>0</v>
      </c>
      <c r="F2384" s="185"/>
      <c r="G2384" s="185">
        <f t="shared" si="218"/>
        <v>0</v>
      </c>
      <c r="H2384" s="186">
        <f t="shared" si="219"/>
        <v>0</v>
      </c>
      <c r="I2384" s="197">
        <f>SUMIFS('SAGE IMPORT'!Y:Y,'SAGE IMPORT'!A:A,'SLAB-ROWS'!G2384,'SAGE IMPORT'!B:B,'SLAB-ROWS'!H2384,'SAGE IMPORT'!C:C,'SLAB-ROWS'!A2384)</f>
        <v>0</v>
      </c>
      <c r="J2384" s="198">
        <f>SUMIFS('SAGE IMPORT'!K:K,'SAGE IMPORT'!A:A,'SLAB-ROWS'!G2384,'SAGE IMPORT'!B:B,'SLAB-ROWS'!H2384,'SAGE IMPORT'!C:C,'SLAB-ROWS'!A2384)</f>
        <v>0</v>
      </c>
      <c r="K2384" s="199">
        <f>SUMIFS('SAGE IMPORT'!Q:Q,'SAGE IMPORT'!A:A,'SLAB-ROWS'!G2384,'SAGE IMPORT'!B:B,'SLAB-ROWS'!H2384,'SAGE IMPORT'!C:C,'SLAB-ROWS'!A2384)</f>
        <v>0</v>
      </c>
      <c r="L2384" s="199"/>
      <c r="M2384" s="205">
        <f>SUMIFS('SAGE IMPORT'!E:E,'SAGE IMPORT'!A:A,'SLAB-ROWS'!G2384,'SAGE IMPORT'!B:B,'SLAB-ROWS'!H2384,'SAGE IMPORT'!C:C,'SLAB-ROWS'!A2384)</f>
        <v>0</v>
      </c>
      <c r="N2384" s="199"/>
    </row>
    <row r="2385" spans="1:14" x14ac:dyDescent="0.2">
      <c r="A2385" s="183" t="s">
        <v>84</v>
      </c>
      <c r="B2385" s="184" t="s">
        <v>85</v>
      </c>
      <c r="C2385" s="184"/>
      <c r="D2385" s="185" t="str">
        <f t="shared" si="216"/>
        <v>****</v>
      </c>
      <c r="E2385" s="185">
        <f t="shared" si="217"/>
        <v>0</v>
      </c>
      <c r="F2385" s="185"/>
      <c r="G2385" s="185">
        <f t="shared" si="218"/>
        <v>0</v>
      </c>
      <c r="H2385" s="186">
        <f t="shared" si="219"/>
        <v>0</v>
      </c>
      <c r="I2385" s="197">
        <f>SUMIFS('SAGE IMPORT'!Y:Y,'SAGE IMPORT'!A:A,'SLAB-ROWS'!G2385,'SAGE IMPORT'!B:B,'SLAB-ROWS'!H2385,'SAGE IMPORT'!C:C,'SLAB-ROWS'!A2385)</f>
        <v>0</v>
      </c>
      <c r="J2385" s="198">
        <f>SUMIFS('SAGE IMPORT'!K:K,'SAGE IMPORT'!A:A,'SLAB-ROWS'!G2385,'SAGE IMPORT'!B:B,'SLAB-ROWS'!H2385,'SAGE IMPORT'!C:C,'SLAB-ROWS'!A2385)</f>
        <v>0</v>
      </c>
      <c r="K2385" s="199">
        <f>SUMIFS('SAGE IMPORT'!Q:Q,'SAGE IMPORT'!A:A,'SLAB-ROWS'!G2385,'SAGE IMPORT'!B:B,'SLAB-ROWS'!H2385,'SAGE IMPORT'!C:C,'SLAB-ROWS'!A2385)</f>
        <v>0</v>
      </c>
      <c r="L2385" s="199" t="s">
        <v>393</v>
      </c>
      <c r="M2385" s="205">
        <f>SUMIFS('SAGE IMPORT'!E:E,'SAGE IMPORT'!A:A,'SLAB-ROWS'!G2385,'SAGE IMPORT'!B:B,'SLAB-ROWS'!H2385,'SAGE IMPORT'!C:C,'SLAB-ROWS'!A2385)</f>
        <v>0</v>
      </c>
      <c r="N2385" s="199" t="s">
        <v>393</v>
      </c>
    </row>
    <row r="2386" spans="1:14" x14ac:dyDescent="0.2">
      <c r="A2386" s="183" t="s">
        <v>20</v>
      </c>
      <c r="B2386" s="184" t="s">
        <v>21</v>
      </c>
      <c r="C2386" s="184"/>
      <c r="D2386" s="185" t="str">
        <f t="shared" si="216"/>
        <v>****</v>
      </c>
      <c r="E2386" s="185">
        <f t="shared" si="217"/>
        <v>0</v>
      </c>
      <c r="F2386" s="185"/>
      <c r="G2386" s="185">
        <f t="shared" si="218"/>
        <v>0</v>
      </c>
      <c r="H2386" s="186">
        <f t="shared" si="219"/>
        <v>0</v>
      </c>
      <c r="I2386" s="197">
        <f>SUMIFS('SAGE IMPORT'!Y:Y,'SAGE IMPORT'!A:A,'SLAB-ROWS'!G2386,'SAGE IMPORT'!B:B,'SLAB-ROWS'!H2386,'SAGE IMPORT'!C:C,'SLAB-ROWS'!A2386)</f>
        <v>0</v>
      </c>
      <c r="J2386" s="198">
        <f>SUMIFS('SAGE IMPORT'!K:K,'SAGE IMPORT'!A:A,'SLAB-ROWS'!G2386,'SAGE IMPORT'!B:B,'SLAB-ROWS'!H2386,'SAGE IMPORT'!C:C,'SLAB-ROWS'!A2386)</f>
        <v>0</v>
      </c>
      <c r="K2386" s="199">
        <f>SUMIFS('SAGE IMPORT'!Q:Q,'SAGE IMPORT'!A:A,'SLAB-ROWS'!G2386,'SAGE IMPORT'!B:B,'SLAB-ROWS'!H2386,'SAGE IMPORT'!C:C,'SLAB-ROWS'!A2386)</f>
        <v>0</v>
      </c>
      <c r="L2386" s="199" t="s">
        <v>354</v>
      </c>
      <c r="M2386" s="205">
        <f>SUMIFS('SAGE IMPORT'!E:E,'SAGE IMPORT'!A:A,'SLAB-ROWS'!G2386,'SAGE IMPORT'!B:B,'SLAB-ROWS'!H2386,'SAGE IMPORT'!C:C,'SLAB-ROWS'!A2386)</f>
        <v>0</v>
      </c>
      <c r="N2386" s="199" t="s">
        <v>354</v>
      </c>
    </row>
    <row r="2387" spans="1:14" x14ac:dyDescent="0.2">
      <c r="A2387" s="183" t="s">
        <v>22</v>
      </c>
      <c r="B2387" s="184" t="s">
        <v>58</v>
      </c>
      <c r="C2387" s="184"/>
      <c r="D2387" s="185" t="str">
        <f t="shared" si="216"/>
        <v>****</v>
      </c>
      <c r="E2387" s="185">
        <f t="shared" si="217"/>
        <v>0</v>
      </c>
      <c r="F2387" s="185"/>
      <c r="G2387" s="185">
        <f t="shared" si="218"/>
        <v>0</v>
      </c>
      <c r="H2387" s="186">
        <f t="shared" si="219"/>
        <v>0</v>
      </c>
      <c r="I2387" s="197">
        <f>SUMIFS('SAGE IMPORT'!Y:Y,'SAGE IMPORT'!A:A,'SLAB-ROWS'!G2387,'SAGE IMPORT'!B:B,'SLAB-ROWS'!H2387,'SAGE IMPORT'!C:C,'SLAB-ROWS'!A2387)</f>
        <v>0</v>
      </c>
      <c r="J2387" s="198">
        <f>SUMIFS('SAGE IMPORT'!K:K,'SAGE IMPORT'!A:A,'SLAB-ROWS'!G2387,'SAGE IMPORT'!B:B,'SLAB-ROWS'!H2387,'SAGE IMPORT'!C:C,'SLAB-ROWS'!A2387)</f>
        <v>0</v>
      </c>
      <c r="K2387" s="199">
        <f>SUMIFS('SAGE IMPORT'!Q:Q,'SAGE IMPORT'!A:A,'SLAB-ROWS'!G2387,'SAGE IMPORT'!B:B,'SLAB-ROWS'!H2387,'SAGE IMPORT'!C:C,'SLAB-ROWS'!A2387)</f>
        <v>0</v>
      </c>
      <c r="L2387" s="199" t="s">
        <v>354</v>
      </c>
      <c r="M2387" s="205">
        <f>SUMIFS('SAGE IMPORT'!E:E,'SAGE IMPORT'!A:A,'SLAB-ROWS'!G2387,'SAGE IMPORT'!B:B,'SLAB-ROWS'!H2387,'SAGE IMPORT'!C:C,'SLAB-ROWS'!A2387)</f>
        <v>0</v>
      </c>
      <c r="N2387" s="199" t="s">
        <v>354</v>
      </c>
    </row>
    <row r="2388" spans="1:14" x14ac:dyDescent="0.2">
      <c r="A2388" s="183"/>
      <c r="B2388" s="184"/>
      <c r="C2388" s="184"/>
      <c r="D2388" s="185" t="str">
        <f t="shared" si="216"/>
        <v>****</v>
      </c>
      <c r="E2388" s="185">
        <f t="shared" si="217"/>
        <v>0</v>
      </c>
      <c r="F2388" s="185"/>
      <c r="G2388" s="185">
        <f t="shared" si="218"/>
        <v>0</v>
      </c>
      <c r="H2388" s="186">
        <f t="shared" si="219"/>
        <v>0</v>
      </c>
      <c r="I2388" s="197">
        <f>SUMIFS('SAGE IMPORT'!Y:Y,'SAGE IMPORT'!A:A,'SLAB-ROWS'!G2388,'SAGE IMPORT'!B:B,'SLAB-ROWS'!H2388,'SAGE IMPORT'!C:C,'SLAB-ROWS'!A2388)</f>
        <v>0</v>
      </c>
      <c r="J2388" s="198">
        <f>SUMIFS('SAGE IMPORT'!K:K,'SAGE IMPORT'!A:A,'SLAB-ROWS'!G2388,'SAGE IMPORT'!B:B,'SLAB-ROWS'!H2388,'SAGE IMPORT'!C:C,'SLAB-ROWS'!A2388)</f>
        <v>0</v>
      </c>
      <c r="K2388" s="199">
        <f>SUMIFS('SAGE IMPORT'!Q:Q,'SAGE IMPORT'!A:A,'SLAB-ROWS'!G2388,'SAGE IMPORT'!B:B,'SLAB-ROWS'!H2388,'SAGE IMPORT'!C:C,'SLAB-ROWS'!A2388)</f>
        <v>0</v>
      </c>
      <c r="L2388" s="199"/>
      <c r="M2388" s="205">
        <f>SUMIFS('SAGE IMPORT'!E:E,'SAGE IMPORT'!A:A,'SLAB-ROWS'!G2388,'SAGE IMPORT'!B:B,'SLAB-ROWS'!H2388,'SAGE IMPORT'!C:C,'SLAB-ROWS'!A2388)</f>
        <v>0</v>
      </c>
      <c r="N2388" s="199"/>
    </row>
    <row r="2389" spans="1:14" x14ac:dyDescent="0.2">
      <c r="A2389" s="183" t="s">
        <v>23</v>
      </c>
      <c r="B2389" s="184" t="s">
        <v>105</v>
      </c>
      <c r="C2389" s="184"/>
      <c r="D2389" s="185" t="str">
        <f t="shared" si="216"/>
        <v>****</v>
      </c>
      <c r="E2389" s="185">
        <f t="shared" si="217"/>
        <v>0</v>
      </c>
      <c r="F2389" s="185"/>
      <c r="G2389" s="185">
        <f t="shared" si="218"/>
        <v>0</v>
      </c>
      <c r="H2389" s="186">
        <f t="shared" si="219"/>
        <v>0</v>
      </c>
      <c r="I2389" s="197">
        <f>SUMIFS('SAGE IMPORT'!Y:Y,'SAGE IMPORT'!A:A,'SLAB-ROWS'!G2389,'SAGE IMPORT'!B:B,'SLAB-ROWS'!H2389,'SAGE IMPORT'!C:C,'SLAB-ROWS'!A2389)</f>
        <v>0</v>
      </c>
      <c r="J2389" s="198">
        <f>SUMIFS('SAGE IMPORT'!K:K,'SAGE IMPORT'!A:A,'SLAB-ROWS'!G2389,'SAGE IMPORT'!B:B,'SLAB-ROWS'!H2389,'SAGE IMPORT'!C:C,'SLAB-ROWS'!A2389)</f>
        <v>0</v>
      </c>
      <c r="K2389" s="199">
        <f>SUMIFS('SAGE IMPORT'!Q:Q,'SAGE IMPORT'!A:A,'SLAB-ROWS'!G2389,'SAGE IMPORT'!B:B,'SLAB-ROWS'!H2389,'SAGE IMPORT'!C:C,'SLAB-ROWS'!A2389)</f>
        <v>0</v>
      </c>
      <c r="L2389" s="199" t="s">
        <v>354</v>
      </c>
      <c r="M2389" s="205">
        <f>SUMIFS('SAGE IMPORT'!E:E,'SAGE IMPORT'!A:A,'SLAB-ROWS'!G2389,'SAGE IMPORT'!B:B,'SLAB-ROWS'!H2389,'SAGE IMPORT'!C:C,'SLAB-ROWS'!A2389)</f>
        <v>0</v>
      </c>
      <c r="N2389" s="199" t="s">
        <v>354</v>
      </c>
    </row>
    <row r="2390" spans="1:14" x14ac:dyDescent="0.2">
      <c r="A2390" s="183" t="s">
        <v>100</v>
      </c>
      <c r="B2390" s="184" t="s">
        <v>106</v>
      </c>
      <c r="C2390" s="184"/>
      <c r="D2390" s="185" t="str">
        <f t="shared" si="216"/>
        <v>****</v>
      </c>
      <c r="E2390" s="185">
        <f t="shared" si="217"/>
        <v>0</v>
      </c>
      <c r="F2390" s="185"/>
      <c r="G2390" s="185">
        <f t="shared" si="218"/>
        <v>0</v>
      </c>
      <c r="H2390" s="186">
        <f t="shared" si="219"/>
        <v>0</v>
      </c>
      <c r="I2390" s="197">
        <f>SUMIFS('SAGE IMPORT'!Y:Y,'SAGE IMPORT'!A:A,'SLAB-ROWS'!G2390,'SAGE IMPORT'!B:B,'SLAB-ROWS'!H2390,'SAGE IMPORT'!C:C,'SLAB-ROWS'!A2390)</f>
        <v>0</v>
      </c>
      <c r="J2390" s="198">
        <f>SUMIFS('SAGE IMPORT'!K:K,'SAGE IMPORT'!A:A,'SLAB-ROWS'!G2390,'SAGE IMPORT'!B:B,'SLAB-ROWS'!H2390,'SAGE IMPORT'!C:C,'SLAB-ROWS'!A2390)</f>
        <v>0</v>
      </c>
      <c r="K2390" s="199">
        <f>SUMIFS('SAGE IMPORT'!Q:Q,'SAGE IMPORT'!A:A,'SLAB-ROWS'!G2390,'SAGE IMPORT'!B:B,'SLAB-ROWS'!H2390,'SAGE IMPORT'!C:C,'SLAB-ROWS'!A2390)</f>
        <v>0</v>
      </c>
      <c r="L2390" s="199" t="s">
        <v>354</v>
      </c>
      <c r="M2390" s="205">
        <f>SUMIFS('SAGE IMPORT'!E:E,'SAGE IMPORT'!A:A,'SLAB-ROWS'!G2390,'SAGE IMPORT'!B:B,'SLAB-ROWS'!H2390,'SAGE IMPORT'!C:C,'SLAB-ROWS'!A2390)</f>
        <v>0</v>
      </c>
      <c r="N2390" s="199" t="s">
        <v>354</v>
      </c>
    </row>
    <row r="2391" spans="1:14" x14ac:dyDescent="0.2">
      <c r="A2391" s="183" t="s">
        <v>101</v>
      </c>
      <c r="B2391" s="184" t="s">
        <v>107</v>
      </c>
      <c r="C2391" s="184"/>
      <c r="D2391" s="185" t="str">
        <f t="shared" si="216"/>
        <v>****</v>
      </c>
      <c r="E2391" s="185">
        <f t="shared" si="217"/>
        <v>0</v>
      </c>
      <c r="F2391" s="185"/>
      <c r="G2391" s="185">
        <f t="shared" si="218"/>
        <v>0</v>
      </c>
      <c r="H2391" s="186">
        <f t="shared" si="219"/>
        <v>0</v>
      </c>
      <c r="I2391" s="197">
        <f>SUMIFS('SAGE IMPORT'!Y:Y,'SAGE IMPORT'!A:A,'SLAB-ROWS'!G2391,'SAGE IMPORT'!B:B,'SLAB-ROWS'!H2391,'SAGE IMPORT'!C:C,'SLAB-ROWS'!A2391)</f>
        <v>0</v>
      </c>
      <c r="J2391" s="198">
        <f>SUMIFS('SAGE IMPORT'!K:K,'SAGE IMPORT'!A:A,'SLAB-ROWS'!G2391,'SAGE IMPORT'!B:B,'SLAB-ROWS'!H2391,'SAGE IMPORT'!C:C,'SLAB-ROWS'!A2391)</f>
        <v>0</v>
      </c>
      <c r="K2391" s="199">
        <f>SUMIFS('SAGE IMPORT'!Q:Q,'SAGE IMPORT'!A:A,'SLAB-ROWS'!G2391,'SAGE IMPORT'!B:B,'SLAB-ROWS'!H2391,'SAGE IMPORT'!C:C,'SLAB-ROWS'!A2391)</f>
        <v>0</v>
      </c>
      <c r="L2391" s="199" t="s">
        <v>354</v>
      </c>
      <c r="M2391" s="205">
        <f>SUMIFS('SAGE IMPORT'!E:E,'SAGE IMPORT'!A:A,'SLAB-ROWS'!G2391,'SAGE IMPORT'!B:B,'SLAB-ROWS'!H2391,'SAGE IMPORT'!C:C,'SLAB-ROWS'!A2391)</f>
        <v>0</v>
      </c>
      <c r="N2391" s="199" t="s">
        <v>354</v>
      </c>
    </row>
    <row r="2392" spans="1:14" x14ac:dyDescent="0.2">
      <c r="A2392" s="183" t="s">
        <v>102</v>
      </c>
      <c r="B2392" s="184" t="s">
        <v>108</v>
      </c>
      <c r="C2392" s="184"/>
      <c r="D2392" s="185" t="str">
        <f t="shared" si="216"/>
        <v>****</v>
      </c>
      <c r="E2392" s="185">
        <f t="shared" si="217"/>
        <v>0</v>
      </c>
      <c r="F2392" s="185"/>
      <c r="G2392" s="185">
        <f t="shared" si="218"/>
        <v>0</v>
      </c>
      <c r="H2392" s="186">
        <f t="shared" si="219"/>
        <v>0</v>
      </c>
      <c r="I2392" s="197">
        <f>SUMIFS('SAGE IMPORT'!Y:Y,'SAGE IMPORT'!A:A,'SLAB-ROWS'!G2392,'SAGE IMPORT'!B:B,'SLAB-ROWS'!H2392,'SAGE IMPORT'!C:C,'SLAB-ROWS'!A2392)</f>
        <v>0</v>
      </c>
      <c r="J2392" s="198">
        <f>SUMIFS('SAGE IMPORT'!K:K,'SAGE IMPORT'!A:A,'SLAB-ROWS'!G2392,'SAGE IMPORT'!B:B,'SLAB-ROWS'!H2392,'SAGE IMPORT'!C:C,'SLAB-ROWS'!A2392)</f>
        <v>0</v>
      </c>
      <c r="K2392" s="199">
        <f>SUMIFS('SAGE IMPORT'!Q:Q,'SAGE IMPORT'!A:A,'SLAB-ROWS'!G2392,'SAGE IMPORT'!B:B,'SLAB-ROWS'!H2392,'SAGE IMPORT'!C:C,'SLAB-ROWS'!A2392)</f>
        <v>0</v>
      </c>
      <c r="L2392" s="199" t="s">
        <v>395</v>
      </c>
      <c r="M2392" s="205">
        <f>SUMIFS('SAGE IMPORT'!E:E,'SAGE IMPORT'!A:A,'SLAB-ROWS'!G2392,'SAGE IMPORT'!B:B,'SLAB-ROWS'!H2392,'SAGE IMPORT'!C:C,'SLAB-ROWS'!A2392)</f>
        <v>0</v>
      </c>
      <c r="N2392" s="199" t="s">
        <v>395</v>
      </c>
    </row>
    <row r="2393" spans="1:14" x14ac:dyDescent="0.2">
      <c r="A2393" s="183" t="s">
        <v>103</v>
      </c>
      <c r="B2393" s="184" t="s">
        <v>110</v>
      </c>
      <c r="C2393" s="184"/>
      <c r="D2393" s="185" t="str">
        <f t="shared" si="216"/>
        <v>****</v>
      </c>
      <c r="E2393" s="185">
        <f t="shared" si="217"/>
        <v>0</v>
      </c>
      <c r="F2393" s="185"/>
      <c r="G2393" s="185">
        <f t="shared" si="218"/>
        <v>0</v>
      </c>
      <c r="H2393" s="186">
        <f t="shared" si="219"/>
        <v>0</v>
      </c>
      <c r="I2393" s="197">
        <f>SUMIFS('SAGE IMPORT'!Y:Y,'SAGE IMPORT'!A:A,'SLAB-ROWS'!G2393,'SAGE IMPORT'!B:B,'SLAB-ROWS'!H2393,'SAGE IMPORT'!C:C,'SLAB-ROWS'!A2393)</f>
        <v>0</v>
      </c>
      <c r="J2393" s="198">
        <f>SUMIFS('SAGE IMPORT'!K:K,'SAGE IMPORT'!A:A,'SLAB-ROWS'!G2393,'SAGE IMPORT'!B:B,'SLAB-ROWS'!H2393,'SAGE IMPORT'!C:C,'SLAB-ROWS'!A2393)</f>
        <v>0</v>
      </c>
      <c r="K2393" s="199">
        <f>SUMIFS('SAGE IMPORT'!Q:Q,'SAGE IMPORT'!A:A,'SLAB-ROWS'!G2393,'SAGE IMPORT'!B:B,'SLAB-ROWS'!H2393,'SAGE IMPORT'!C:C,'SLAB-ROWS'!A2393)</f>
        <v>0</v>
      </c>
      <c r="L2393" s="199" t="s">
        <v>395</v>
      </c>
      <c r="M2393" s="205">
        <f>SUMIFS('SAGE IMPORT'!E:E,'SAGE IMPORT'!A:A,'SLAB-ROWS'!G2393,'SAGE IMPORT'!B:B,'SLAB-ROWS'!H2393,'SAGE IMPORT'!C:C,'SLAB-ROWS'!A2393)</f>
        <v>0</v>
      </c>
      <c r="N2393" s="199" t="s">
        <v>395</v>
      </c>
    </row>
    <row r="2394" spans="1:14" x14ac:dyDescent="0.2">
      <c r="A2394" s="183" t="s">
        <v>104</v>
      </c>
      <c r="B2394" s="184" t="s">
        <v>109</v>
      </c>
      <c r="C2394" s="184"/>
      <c r="D2394" s="185" t="str">
        <f t="shared" si="216"/>
        <v>****</v>
      </c>
      <c r="E2394" s="185">
        <f t="shared" si="217"/>
        <v>0</v>
      </c>
      <c r="F2394" s="185"/>
      <c r="G2394" s="185">
        <f t="shared" si="218"/>
        <v>0</v>
      </c>
      <c r="H2394" s="186">
        <f t="shared" si="219"/>
        <v>0</v>
      </c>
      <c r="I2394" s="197">
        <f>SUMIFS('SAGE IMPORT'!Y:Y,'SAGE IMPORT'!A:A,'SLAB-ROWS'!G2394,'SAGE IMPORT'!B:B,'SLAB-ROWS'!H2394,'SAGE IMPORT'!C:C,'SLAB-ROWS'!A2394)</f>
        <v>0</v>
      </c>
      <c r="J2394" s="198">
        <f>SUMIFS('SAGE IMPORT'!K:K,'SAGE IMPORT'!A:A,'SLAB-ROWS'!G2394,'SAGE IMPORT'!B:B,'SLAB-ROWS'!H2394,'SAGE IMPORT'!C:C,'SLAB-ROWS'!A2394)</f>
        <v>0</v>
      </c>
      <c r="K2394" s="199">
        <f>SUMIFS('SAGE IMPORT'!Q:Q,'SAGE IMPORT'!A:A,'SLAB-ROWS'!G2394,'SAGE IMPORT'!B:B,'SLAB-ROWS'!H2394,'SAGE IMPORT'!C:C,'SLAB-ROWS'!A2394)</f>
        <v>0</v>
      </c>
      <c r="L2394" s="199" t="s">
        <v>354</v>
      </c>
      <c r="M2394" s="205">
        <f>SUMIFS('SAGE IMPORT'!E:E,'SAGE IMPORT'!A:A,'SLAB-ROWS'!G2394,'SAGE IMPORT'!B:B,'SLAB-ROWS'!H2394,'SAGE IMPORT'!C:C,'SLAB-ROWS'!A2394)</f>
        <v>0</v>
      </c>
      <c r="N2394" s="199" t="s">
        <v>354</v>
      </c>
    </row>
    <row r="2395" spans="1:14" x14ac:dyDescent="0.2">
      <c r="A2395" s="183"/>
      <c r="B2395" s="184"/>
      <c r="C2395" s="184"/>
      <c r="D2395" s="185" t="str">
        <f t="shared" si="216"/>
        <v>****</v>
      </c>
      <c r="E2395" s="185">
        <f t="shared" si="217"/>
        <v>0</v>
      </c>
      <c r="F2395" s="185"/>
      <c r="G2395" s="185">
        <f t="shared" si="218"/>
        <v>0</v>
      </c>
      <c r="H2395" s="186">
        <f t="shared" si="219"/>
        <v>0</v>
      </c>
      <c r="I2395" s="197">
        <f>SUMIFS('SAGE IMPORT'!Y:Y,'SAGE IMPORT'!A:A,'SLAB-ROWS'!G2395,'SAGE IMPORT'!B:B,'SLAB-ROWS'!H2395,'SAGE IMPORT'!C:C,'SLAB-ROWS'!A2395)</f>
        <v>0</v>
      </c>
      <c r="J2395" s="198">
        <f>SUMIFS('SAGE IMPORT'!K:K,'SAGE IMPORT'!A:A,'SLAB-ROWS'!G2395,'SAGE IMPORT'!B:B,'SLAB-ROWS'!H2395,'SAGE IMPORT'!C:C,'SLAB-ROWS'!A2395)</f>
        <v>0</v>
      </c>
      <c r="K2395" s="199">
        <f>SUMIFS('SAGE IMPORT'!Q:Q,'SAGE IMPORT'!A:A,'SLAB-ROWS'!G2395,'SAGE IMPORT'!B:B,'SLAB-ROWS'!H2395,'SAGE IMPORT'!C:C,'SLAB-ROWS'!A2395)</f>
        <v>0</v>
      </c>
      <c r="L2395" s="199"/>
      <c r="M2395" s="205">
        <f>SUMIFS('SAGE IMPORT'!E:E,'SAGE IMPORT'!A:A,'SLAB-ROWS'!G2395,'SAGE IMPORT'!B:B,'SLAB-ROWS'!H2395,'SAGE IMPORT'!C:C,'SLAB-ROWS'!A2395)</f>
        <v>0</v>
      </c>
      <c r="N2395" s="199"/>
    </row>
    <row r="2396" spans="1:14" x14ac:dyDescent="0.2">
      <c r="A2396" s="183" t="s">
        <v>24</v>
      </c>
      <c r="B2396" s="184" t="s">
        <v>68</v>
      </c>
      <c r="C2396" s="184"/>
      <c r="D2396" s="185" t="str">
        <f t="shared" si="216"/>
        <v>****</v>
      </c>
      <c r="E2396" s="185">
        <f t="shared" si="217"/>
        <v>0</v>
      </c>
      <c r="F2396" s="185"/>
      <c r="G2396" s="185">
        <f t="shared" si="218"/>
        <v>0</v>
      </c>
      <c r="H2396" s="186">
        <f t="shared" si="219"/>
        <v>0</v>
      </c>
      <c r="I2396" s="197">
        <f>SUMIFS('SAGE IMPORT'!Y:Y,'SAGE IMPORT'!A:A,'SLAB-ROWS'!G2396,'SAGE IMPORT'!B:B,'SLAB-ROWS'!H2396,'SAGE IMPORT'!C:C,'SLAB-ROWS'!A2396)</f>
        <v>0</v>
      </c>
      <c r="J2396" s="198">
        <f>SUMIFS('SAGE IMPORT'!K:K,'SAGE IMPORT'!A:A,'SLAB-ROWS'!G2396,'SAGE IMPORT'!B:B,'SLAB-ROWS'!H2396,'SAGE IMPORT'!C:C,'SLAB-ROWS'!A2396)</f>
        <v>0</v>
      </c>
      <c r="K2396" s="199">
        <f>SUMIFS('SAGE IMPORT'!Q:Q,'SAGE IMPORT'!A:A,'SLAB-ROWS'!G2396,'SAGE IMPORT'!B:B,'SLAB-ROWS'!H2396,'SAGE IMPORT'!C:C,'SLAB-ROWS'!A2396)</f>
        <v>0</v>
      </c>
      <c r="L2396" s="199" t="s">
        <v>392</v>
      </c>
      <c r="M2396" s="205">
        <f>SUMIFS('SAGE IMPORT'!E:E,'SAGE IMPORT'!A:A,'SLAB-ROWS'!G2396,'SAGE IMPORT'!B:B,'SLAB-ROWS'!H2396,'SAGE IMPORT'!C:C,'SLAB-ROWS'!A2396)</f>
        <v>0</v>
      </c>
      <c r="N2396" s="199" t="s">
        <v>392</v>
      </c>
    </row>
    <row r="2397" spans="1:14" x14ac:dyDescent="0.2">
      <c r="A2397" s="183" t="s">
        <v>93</v>
      </c>
      <c r="B2397" s="184" t="s">
        <v>86</v>
      </c>
      <c r="C2397" s="184"/>
      <c r="D2397" s="185" t="str">
        <f t="shared" si="216"/>
        <v>****</v>
      </c>
      <c r="E2397" s="185">
        <f t="shared" si="217"/>
        <v>0</v>
      </c>
      <c r="F2397" s="185"/>
      <c r="G2397" s="185">
        <f t="shared" si="218"/>
        <v>0</v>
      </c>
      <c r="H2397" s="186">
        <f t="shared" si="219"/>
        <v>0</v>
      </c>
      <c r="I2397" s="197">
        <f>SUMIFS('SAGE IMPORT'!Y:Y,'SAGE IMPORT'!A:A,'SLAB-ROWS'!G2397,'SAGE IMPORT'!B:B,'SLAB-ROWS'!H2397,'SAGE IMPORT'!C:C,'SLAB-ROWS'!A2397)</f>
        <v>0</v>
      </c>
      <c r="J2397" s="198">
        <f>SUMIFS('SAGE IMPORT'!K:K,'SAGE IMPORT'!A:A,'SLAB-ROWS'!G2397,'SAGE IMPORT'!B:B,'SLAB-ROWS'!H2397,'SAGE IMPORT'!C:C,'SLAB-ROWS'!A2397)</f>
        <v>0</v>
      </c>
      <c r="K2397" s="199">
        <f>SUMIFS('SAGE IMPORT'!Q:Q,'SAGE IMPORT'!A:A,'SLAB-ROWS'!G2397,'SAGE IMPORT'!B:B,'SLAB-ROWS'!H2397,'SAGE IMPORT'!C:C,'SLAB-ROWS'!A2397)</f>
        <v>0</v>
      </c>
      <c r="L2397" s="199" t="s">
        <v>392</v>
      </c>
      <c r="M2397" s="205">
        <f>SUMIFS('SAGE IMPORT'!E:E,'SAGE IMPORT'!A:A,'SLAB-ROWS'!G2397,'SAGE IMPORT'!B:B,'SLAB-ROWS'!H2397,'SAGE IMPORT'!C:C,'SLAB-ROWS'!A2397)</f>
        <v>0</v>
      </c>
      <c r="N2397" s="199" t="s">
        <v>392</v>
      </c>
    </row>
    <row r="2398" spans="1:14" x14ac:dyDescent="0.2">
      <c r="A2398" s="183" t="s">
        <v>94</v>
      </c>
      <c r="B2398" s="184" t="s">
        <v>87</v>
      </c>
      <c r="C2398" s="184"/>
      <c r="D2398" s="185" t="str">
        <f t="shared" si="216"/>
        <v>****</v>
      </c>
      <c r="E2398" s="185">
        <f t="shared" si="217"/>
        <v>0</v>
      </c>
      <c r="F2398" s="185"/>
      <c r="G2398" s="185">
        <f t="shared" si="218"/>
        <v>0</v>
      </c>
      <c r="H2398" s="186">
        <f t="shared" si="219"/>
        <v>0</v>
      </c>
      <c r="I2398" s="197">
        <f>SUMIFS('SAGE IMPORT'!Y:Y,'SAGE IMPORT'!A:A,'SLAB-ROWS'!G2398,'SAGE IMPORT'!B:B,'SLAB-ROWS'!H2398,'SAGE IMPORT'!C:C,'SLAB-ROWS'!A2398)</f>
        <v>0</v>
      </c>
      <c r="J2398" s="198">
        <f>SUMIFS('SAGE IMPORT'!K:K,'SAGE IMPORT'!A:A,'SLAB-ROWS'!G2398,'SAGE IMPORT'!B:B,'SLAB-ROWS'!H2398,'SAGE IMPORT'!C:C,'SLAB-ROWS'!A2398)</f>
        <v>0</v>
      </c>
      <c r="K2398" s="199">
        <f>SUMIFS('SAGE IMPORT'!Q:Q,'SAGE IMPORT'!A:A,'SLAB-ROWS'!G2398,'SAGE IMPORT'!B:B,'SLAB-ROWS'!H2398,'SAGE IMPORT'!C:C,'SLAB-ROWS'!A2398)</f>
        <v>0</v>
      </c>
      <c r="L2398" s="199" t="s">
        <v>392</v>
      </c>
      <c r="M2398" s="205">
        <f>SUMIFS('SAGE IMPORT'!E:E,'SAGE IMPORT'!A:A,'SLAB-ROWS'!G2398,'SAGE IMPORT'!B:B,'SLAB-ROWS'!H2398,'SAGE IMPORT'!C:C,'SLAB-ROWS'!A2398)</f>
        <v>0</v>
      </c>
      <c r="N2398" s="199" t="s">
        <v>392</v>
      </c>
    </row>
    <row r="2399" spans="1:14" x14ac:dyDescent="0.2">
      <c r="A2399" s="183" t="s">
        <v>95</v>
      </c>
      <c r="B2399" s="184" t="s">
        <v>88</v>
      </c>
      <c r="C2399" s="184"/>
      <c r="D2399" s="185" t="str">
        <f t="shared" si="216"/>
        <v>****</v>
      </c>
      <c r="E2399" s="185">
        <f t="shared" si="217"/>
        <v>0</v>
      </c>
      <c r="F2399" s="185"/>
      <c r="G2399" s="185">
        <f t="shared" si="218"/>
        <v>0</v>
      </c>
      <c r="H2399" s="186">
        <f t="shared" si="219"/>
        <v>0</v>
      </c>
      <c r="I2399" s="197">
        <f>SUMIFS('SAGE IMPORT'!Y:Y,'SAGE IMPORT'!A:A,'SLAB-ROWS'!G2399,'SAGE IMPORT'!B:B,'SLAB-ROWS'!H2399,'SAGE IMPORT'!C:C,'SLAB-ROWS'!A2399)</f>
        <v>0</v>
      </c>
      <c r="J2399" s="198">
        <f>SUMIFS('SAGE IMPORT'!K:K,'SAGE IMPORT'!A:A,'SLAB-ROWS'!G2399,'SAGE IMPORT'!B:B,'SLAB-ROWS'!H2399,'SAGE IMPORT'!C:C,'SLAB-ROWS'!A2399)</f>
        <v>0</v>
      </c>
      <c r="K2399" s="199">
        <f>SUMIFS('SAGE IMPORT'!Q:Q,'SAGE IMPORT'!A:A,'SLAB-ROWS'!G2399,'SAGE IMPORT'!B:B,'SLAB-ROWS'!H2399,'SAGE IMPORT'!C:C,'SLAB-ROWS'!A2399)</f>
        <v>0</v>
      </c>
      <c r="L2399" s="199" t="s">
        <v>393</v>
      </c>
      <c r="M2399" s="205">
        <f>SUMIFS('SAGE IMPORT'!E:E,'SAGE IMPORT'!A:A,'SLAB-ROWS'!G2399,'SAGE IMPORT'!B:B,'SLAB-ROWS'!H2399,'SAGE IMPORT'!C:C,'SLAB-ROWS'!A2399)</f>
        <v>0</v>
      </c>
      <c r="N2399" s="199" t="s">
        <v>393</v>
      </c>
    </row>
    <row r="2400" spans="1:14" x14ac:dyDescent="0.2">
      <c r="A2400" s="183" t="s">
        <v>96</v>
      </c>
      <c r="B2400" s="184" t="s">
        <v>89</v>
      </c>
      <c r="C2400" s="184"/>
      <c r="D2400" s="185" t="str">
        <f t="shared" si="216"/>
        <v>****</v>
      </c>
      <c r="E2400" s="185">
        <f t="shared" si="217"/>
        <v>0</v>
      </c>
      <c r="F2400" s="185"/>
      <c r="G2400" s="185">
        <f t="shared" si="218"/>
        <v>0</v>
      </c>
      <c r="H2400" s="186">
        <f t="shared" si="219"/>
        <v>0</v>
      </c>
      <c r="I2400" s="197">
        <f>SUMIFS('SAGE IMPORT'!Y:Y,'SAGE IMPORT'!A:A,'SLAB-ROWS'!G2400,'SAGE IMPORT'!B:B,'SLAB-ROWS'!H2400,'SAGE IMPORT'!C:C,'SLAB-ROWS'!A2400)</f>
        <v>0</v>
      </c>
      <c r="J2400" s="198">
        <f>SUMIFS('SAGE IMPORT'!K:K,'SAGE IMPORT'!A:A,'SLAB-ROWS'!G2400,'SAGE IMPORT'!B:B,'SLAB-ROWS'!H2400,'SAGE IMPORT'!C:C,'SLAB-ROWS'!A2400)</f>
        <v>0</v>
      </c>
      <c r="K2400" s="199">
        <f>SUMIFS('SAGE IMPORT'!Q:Q,'SAGE IMPORT'!A:A,'SLAB-ROWS'!G2400,'SAGE IMPORT'!B:B,'SLAB-ROWS'!H2400,'SAGE IMPORT'!C:C,'SLAB-ROWS'!A2400)</f>
        <v>0</v>
      </c>
      <c r="L2400" s="199" t="s">
        <v>396</v>
      </c>
      <c r="M2400" s="205">
        <f>SUMIFS('SAGE IMPORT'!E:E,'SAGE IMPORT'!A:A,'SLAB-ROWS'!G2400,'SAGE IMPORT'!B:B,'SLAB-ROWS'!H2400,'SAGE IMPORT'!C:C,'SLAB-ROWS'!A2400)</f>
        <v>0</v>
      </c>
      <c r="N2400" s="199" t="s">
        <v>396</v>
      </c>
    </row>
    <row r="2401" spans="1:14" x14ac:dyDescent="0.2">
      <c r="A2401" s="183" t="s">
        <v>97</v>
      </c>
      <c r="B2401" s="184" t="s">
        <v>90</v>
      </c>
      <c r="C2401" s="184"/>
      <c r="D2401" s="185" t="str">
        <f t="shared" si="216"/>
        <v>****</v>
      </c>
      <c r="E2401" s="185">
        <f t="shared" si="217"/>
        <v>0</v>
      </c>
      <c r="F2401" s="185"/>
      <c r="G2401" s="185">
        <f t="shared" si="218"/>
        <v>0</v>
      </c>
      <c r="H2401" s="186">
        <f t="shared" si="219"/>
        <v>0</v>
      </c>
      <c r="I2401" s="197">
        <f>SUMIFS('SAGE IMPORT'!Y:Y,'SAGE IMPORT'!A:A,'SLAB-ROWS'!G2401,'SAGE IMPORT'!B:B,'SLAB-ROWS'!H2401,'SAGE IMPORT'!C:C,'SLAB-ROWS'!A2401)</f>
        <v>0</v>
      </c>
      <c r="J2401" s="198">
        <f>SUMIFS('SAGE IMPORT'!K:K,'SAGE IMPORT'!A:A,'SLAB-ROWS'!G2401,'SAGE IMPORT'!B:B,'SLAB-ROWS'!H2401,'SAGE IMPORT'!C:C,'SLAB-ROWS'!A2401)</f>
        <v>0</v>
      </c>
      <c r="K2401" s="199">
        <f>SUMIFS('SAGE IMPORT'!Q:Q,'SAGE IMPORT'!A:A,'SLAB-ROWS'!G2401,'SAGE IMPORT'!B:B,'SLAB-ROWS'!H2401,'SAGE IMPORT'!C:C,'SLAB-ROWS'!A2401)</f>
        <v>0</v>
      </c>
      <c r="L2401" s="199" t="s">
        <v>396</v>
      </c>
      <c r="M2401" s="205">
        <f>SUMIFS('SAGE IMPORT'!E:E,'SAGE IMPORT'!A:A,'SLAB-ROWS'!G2401,'SAGE IMPORT'!B:B,'SLAB-ROWS'!H2401,'SAGE IMPORT'!C:C,'SLAB-ROWS'!A2401)</f>
        <v>0</v>
      </c>
      <c r="N2401" s="199" t="s">
        <v>396</v>
      </c>
    </row>
    <row r="2402" spans="1:14" x14ac:dyDescent="0.2">
      <c r="A2402" s="183" t="s">
        <v>98</v>
      </c>
      <c r="B2402" s="184" t="s">
        <v>91</v>
      </c>
      <c r="C2402" s="184"/>
      <c r="D2402" s="185" t="str">
        <f t="shared" si="216"/>
        <v>****</v>
      </c>
      <c r="E2402" s="185">
        <f t="shared" si="217"/>
        <v>0</v>
      </c>
      <c r="F2402" s="185"/>
      <c r="G2402" s="185">
        <f t="shared" si="218"/>
        <v>0</v>
      </c>
      <c r="H2402" s="186">
        <f t="shared" si="219"/>
        <v>0</v>
      </c>
      <c r="I2402" s="197">
        <f>SUMIFS('SAGE IMPORT'!Y:Y,'SAGE IMPORT'!A:A,'SLAB-ROWS'!G2402,'SAGE IMPORT'!B:B,'SLAB-ROWS'!H2402,'SAGE IMPORT'!C:C,'SLAB-ROWS'!A2402)</f>
        <v>0</v>
      </c>
      <c r="J2402" s="198">
        <f>SUMIFS('SAGE IMPORT'!K:K,'SAGE IMPORT'!A:A,'SLAB-ROWS'!G2402,'SAGE IMPORT'!B:B,'SLAB-ROWS'!H2402,'SAGE IMPORT'!C:C,'SLAB-ROWS'!A2402)</f>
        <v>0</v>
      </c>
      <c r="K2402" s="199">
        <f>SUMIFS('SAGE IMPORT'!Q:Q,'SAGE IMPORT'!A:A,'SLAB-ROWS'!G2402,'SAGE IMPORT'!B:B,'SLAB-ROWS'!H2402,'SAGE IMPORT'!C:C,'SLAB-ROWS'!A2402)</f>
        <v>0</v>
      </c>
      <c r="L2402" s="199" t="s">
        <v>393</v>
      </c>
      <c r="M2402" s="205">
        <f>SUMIFS('SAGE IMPORT'!E:E,'SAGE IMPORT'!A:A,'SLAB-ROWS'!G2402,'SAGE IMPORT'!B:B,'SLAB-ROWS'!H2402,'SAGE IMPORT'!C:C,'SLAB-ROWS'!A2402)</f>
        <v>0</v>
      </c>
      <c r="N2402" s="199" t="s">
        <v>393</v>
      </c>
    </row>
    <row r="2403" spans="1:14" x14ac:dyDescent="0.2">
      <c r="A2403" s="183" t="s">
        <v>99</v>
      </c>
      <c r="B2403" s="184" t="s">
        <v>92</v>
      </c>
      <c r="C2403" s="184"/>
      <c r="D2403" s="185" t="str">
        <f t="shared" si="216"/>
        <v>****</v>
      </c>
      <c r="E2403" s="185">
        <f t="shared" si="217"/>
        <v>0</v>
      </c>
      <c r="F2403" s="185"/>
      <c r="G2403" s="185">
        <f t="shared" si="218"/>
        <v>0</v>
      </c>
      <c r="H2403" s="186">
        <f t="shared" si="219"/>
        <v>0</v>
      </c>
      <c r="I2403" s="197">
        <f>SUMIFS('SAGE IMPORT'!Y:Y,'SAGE IMPORT'!A:A,'SLAB-ROWS'!G2403,'SAGE IMPORT'!B:B,'SLAB-ROWS'!H2403,'SAGE IMPORT'!C:C,'SLAB-ROWS'!A2403)</f>
        <v>0</v>
      </c>
      <c r="J2403" s="198">
        <f>SUMIFS('SAGE IMPORT'!K:K,'SAGE IMPORT'!A:A,'SLAB-ROWS'!G2403,'SAGE IMPORT'!B:B,'SLAB-ROWS'!H2403,'SAGE IMPORT'!C:C,'SLAB-ROWS'!A2403)</f>
        <v>0</v>
      </c>
      <c r="K2403" s="199">
        <f>SUMIFS('SAGE IMPORT'!Q:Q,'SAGE IMPORT'!A:A,'SLAB-ROWS'!G2403,'SAGE IMPORT'!B:B,'SLAB-ROWS'!H2403,'SAGE IMPORT'!C:C,'SLAB-ROWS'!A2403)</f>
        <v>0</v>
      </c>
      <c r="L2403" s="199" t="s">
        <v>393</v>
      </c>
      <c r="M2403" s="205">
        <f>SUMIFS('SAGE IMPORT'!E:E,'SAGE IMPORT'!A:A,'SLAB-ROWS'!G2403,'SAGE IMPORT'!B:B,'SLAB-ROWS'!H2403,'SAGE IMPORT'!C:C,'SLAB-ROWS'!A2403)</f>
        <v>0</v>
      </c>
      <c r="N2403" s="199" t="s">
        <v>393</v>
      </c>
    </row>
    <row r="2404" spans="1:14" x14ac:dyDescent="0.2">
      <c r="A2404" s="183" t="s">
        <v>25</v>
      </c>
      <c r="B2404" s="184" t="s">
        <v>59</v>
      </c>
      <c r="C2404" s="184"/>
      <c r="D2404" s="185" t="str">
        <f t="shared" si="216"/>
        <v>****</v>
      </c>
      <c r="E2404" s="185">
        <f t="shared" si="217"/>
        <v>0</v>
      </c>
      <c r="F2404" s="185"/>
      <c r="G2404" s="185">
        <f t="shared" si="218"/>
        <v>0</v>
      </c>
      <c r="H2404" s="186">
        <f t="shared" si="219"/>
        <v>0</v>
      </c>
      <c r="I2404" s="197">
        <f>SUMIFS('SAGE IMPORT'!Y:Y,'SAGE IMPORT'!A:A,'SLAB-ROWS'!G2404,'SAGE IMPORT'!B:B,'SLAB-ROWS'!H2404,'SAGE IMPORT'!C:C,'SLAB-ROWS'!A2404)</f>
        <v>0</v>
      </c>
      <c r="J2404" s="198">
        <f>SUMIFS('SAGE IMPORT'!K:K,'SAGE IMPORT'!A:A,'SLAB-ROWS'!G2404,'SAGE IMPORT'!B:B,'SLAB-ROWS'!H2404,'SAGE IMPORT'!C:C,'SLAB-ROWS'!A2404)</f>
        <v>0</v>
      </c>
      <c r="K2404" s="199">
        <f>SUMIFS('SAGE IMPORT'!Q:Q,'SAGE IMPORT'!A:A,'SLAB-ROWS'!G2404,'SAGE IMPORT'!B:B,'SLAB-ROWS'!H2404,'SAGE IMPORT'!C:C,'SLAB-ROWS'!A2404)</f>
        <v>0</v>
      </c>
      <c r="L2404" s="199" t="s">
        <v>397</v>
      </c>
      <c r="M2404" s="205">
        <f>SUMIFS('SAGE IMPORT'!E:E,'SAGE IMPORT'!A:A,'SLAB-ROWS'!G2404,'SAGE IMPORT'!B:B,'SLAB-ROWS'!H2404,'SAGE IMPORT'!C:C,'SLAB-ROWS'!A2404)</f>
        <v>0</v>
      </c>
      <c r="N2404" s="199" t="s">
        <v>397</v>
      </c>
    </row>
    <row r="2405" spans="1:14" x14ac:dyDescent="0.2">
      <c r="A2405" s="183" t="s">
        <v>26</v>
      </c>
      <c r="B2405" s="184" t="s">
        <v>60</v>
      </c>
      <c r="C2405" s="184"/>
      <c r="D2405" s="185" t="str">
        <f t="shared" si="216"/>
        <v>****</v>
      </c>
      <c r="E2405" s="185">
        <f t="shared" si="217"/>
        <v>0</v>
      </c>
      <c r="F2405" s="185"/>
      <c r="G2405" s="185">
        <f t="shared" si="218"/>
        <v>0</v>
      </c>
      <c r="H2405" s="186">
        <f t="shared" si="219"/>
        <v>0</v>
      </c>
      <c r="I2405" s="197">
        <f>SUMIFS('SAGE IMPORT'!Y:Y,'SAGE IMPORT'!A:A,'SLAB-ROWS'!G2405,'SAGE IMPORT'!B:B,'SLAB-ROWS'!H2405,'SAGE IMPORT'!C:C,'SLAB-ROWS'!A2405)</f>
        <v>0</v>
      </c>
      <c r="J2405" s="198">
        <f>SUMIFS('SAGE IMPORT'!K:K,'SAGE IMPORT'!A:A,'SLAB-ROWS'!G2405,'SAGE IMPORT'!B:B,'SLAB-ROWS'!H2405,'SAGE IMPORT'!C:C,'SLAB-ROWS'!A2405)</f>
        <v>0</v>
      </c>
      <c r="K2405" s="199">
        <f>SUMIFS('SAGE IMPORT'!Q:Q,'SAGE IMPORT'!A:A,'SLAB-ROWS'!G2405,'SAGE IMPORT'!B:B,'SLAB-ROWS'!H2405,'SAGE IMPORT'!C:C,'SLAB-ROWS'!A2405)</f>
        <v>0</v>
      </c>
      <c r="L2405" s="199" t="s">
        <v>354</v>
      </c>
      <c r="M2405" s="205">
        <f>SUMIFS('SAGE IMPORT'!E:E,'SAGE IMPORT'!A:A,'SLAB-ROWS'!G2405,'SAGE IMPORT'!B:B,'SLAB-ROWS'!H2405,'SAGE IMPORT'!C:C,'SLAB-ROWS'!A2405)</f>
        <v>0</v>
      </c>
      <c r="N2405" s="199" t="s">
        <v>354</v>
      </c>
    </row>
    <row r="2406" spans="1:14" x14ac:dyDescent="0.2">
      <c r="A2406" s="183"/>
      <c r="B2406" s="184"/>
      <c r="C2406" s="184"/>
      <c r="D2406" s="185" t="str">
        <f t="shared" si="216"/>
        <v>****</v>
      </c>
      <c r="E2406" s="185">
        <f t="shared" si="217"/>
        <v>0</v>
      </c>
      <c r="F2406" s="185"/>
      <c r="G2406" s="185">
        <f t="shared" si="218"/>
        <v>0</v>
      </c>
      <c r="H2406" s="186">
        <f t="shared" si="219"/>
        <v>0</v>
      </c>
      <c r="I2406" s="197">
        <f>SUMIFS('SAGE IMPORT'!Y:Y,'SAGE IMPORT'!A:A,'SLAB-ROWS'!G2406,'SAGE IMPORT'!B:B,'SLAB-ROWS'!H2406,'SAGE IMPORT'!C:C,'SLAB-ROWS'!A2406)</f>
        <v>0</v>
      </c>
      <c r="J2406" s="198">
        <f>SUMIFS('SAGE IMPORT'!K:K,'SAGE IMPORT'!A:A,'SLAB-ROWS'!G2406,'SAGE IMPORT'!B:B,'SLAB-ROWS'!H2406,'SAGE IMPORT'!C:C,'SLAB-ROWS'!A2406)</f>
        <v>0</v>
      </c>
      <c r="K2406" s="199">
        <f>SUMIFS('SAGE IMPORT'!Q:Q,'SAGE IMPORT'!A:A,'SLAB-ROWS'!G2406,'SAGE IMPORT'!B:B,'SLAB-ROWS'!H2406,'SAGE IMPORT'!C:C,'SLAB-ROWS'!A2406)</f>
        <v>0</v>
      </c>
      <c r="L2406" s="199"/>
      <c r="M2406" s="205">
        <f>SUMIFS('SAGE IMPORT'!E:E,'SAGE IMPORT'!A:A,'SLAB-ROWS'!G2406,'SAGE IMPORT'!B:B,'SLAB-ROWS'!H2406,'SAGE IMPORT'!C:C,'SLAB-ROWS'!A2406)</f>
        <v>0</v>
      </c>
      <c r="N2406" s="199"/>
    </row>
    <row r="2407" spans="1:14" x14ac:dyDescent="0.2">
      <c r="A2407" s="183" t="s">
        <v>27</v>
      </c>
      <c r="B2407" s="184" t="s">
        <v>28</v>
      </c>
      <c r="C2407" s="184"/>
      <c r="D2407" s="185" t="str">
        <f t="shared" si="216"/>
        <v>****</v>
      </c>
      <c r="E2407" s="185">
        <f t="shared" si="217"/>
        <v>0</v>
      </c>
      <c r="F2407" s="185"/>
      <c r="G2407" s="185">
        <f t="shared" si="218"/>
        <v>0</v>
      </c>
      <c r="H2407" s="186">
        <f t="shared" si="219"/>
        <v>0</v>
      </c>
      <c r="I2407" s="197">
        <f>SUMIFS('SAGE IMPORT'!Y:Y,'SAGE IMPORT'!A:A,'SLAB-ROWS'!G2407,'SAGE IMPORT'!B:B,'SLAB-ROWS'!H2407,'SAGE IMPORT'!C:C,'SLAB-ROWS'!A2407)</f>
        <v>0</v>
      </c>
      <c r="J2407" s="198">
        <f>SUMIFS('SAGE IMPORT'!K:K,'SAGE IMPORT'!A:A,'SLAB-ROWS'!G2407,'SAGE IMPORT'!B:B,'SLAB-ROWS'!H2407,'SAGE IMPORT'!C:C,'SLAB-ROWS'!A2407)</f>
        <v>0</v>
      </c>
      <c r="K2407" s="199">
        <f>SUMIFS('SAGE IMPORT'!Q:Q,'SAGE IMPORT'!A:A,'SLAB-ROWS'!G2407,'SAGE IMPORT'!B:B,'SLAB-ROWS'!H2407,'SAGE IMPORT'!C:C,'SLAB-ROWS'!A2407)</f>
        <v>0</v>
      </c>
      <c r="L2407" s="199" t="s">
        <v>391</v>
      </c>
      <c r="M2407" s="205">
        <f>SUMIFS('SAGE IMPORT'!E:E,'SAGE IMPORT'!A:A,'SLAB-ROWS'!G2407,'SAGE IMPORT'!B:B,'SLAB-ROWS'!H2407,'SAGE IMPORT'!C:C,'SLAB-ROWS'!A2407)</f>
        <v>0</v>
      </c>
      <c r="N2407" s="199" t="s">
        <v>391</v>
      </c>
    </row>
    <row r="2408" spans="1:14" x14ac:dyDescent="0.2">
      <c r="A2408" s="183" t="s">
        <v>111</v>
      </c>
      <c r="B2408" s="184" t="s">
        <v>112</v>
      </c>
      <c r="C2408" s="184"/>
      <c r="D2408" s="185" t="str">
        <f t="shared" si="216"/>
        <v>****</v>
      </c>
      <c r="E2408" s="185">
        <f t="shared" si="217"/>
        <v>0</v>
      </c>
      <c r="F2408" s="185"/>
      <c r="G2408" s="185">
        <f t="shared" si="218"/>
        <v>0</v>
      </c>
      <c r="H2408" s="186">
        <f t="shared" si="219"/>
        <v>0</v>
      </c>
      <c r="I2408" s="197">
        <f>SUMIFS('SAGE IMPORT'!Y:Y,'SAGE IMPORT'!A:A,'SLAB-ROWS'!G2408,'SAGE IMPORT'!B:B,'SLAB-ROWS'!H2408,'SAGE IMPORT'!C:C,'SLAB-ROWS'!A2408)</f>
        <v>0</v>
      </c>
      <c r="J2408" s="198">
        <f>SUMIFS('SAGE IMPORT'!K:K,'SAGE IMPORT'!A:A,'SLAB-ROWS'!G2408,'SAGE IMPORT'!B:B,'SLAB-ROWS'!H2408,'SAGE IMPORT'!C:C,'SLAB-ROWS'!A2408)</f>
        <v>0</v>
      </c>
      <c r="K2408" s="199">
        <f>SUMIFS('SAGE IMPORT'!Q:Q,'SAGE IMPORT'!A:A,'SLAB-ROWS'!G2408,'SAGE IMPORT'!B:B,'SLAB-ROWS'!H2408,'SAGE IMPORT'!C:C,'SLAB-ROWS'!A2408)</f>
        <v>0</v>
      </c>
      <c r="L2408" s="199" t="s">
        <v>393</v>
      </c>
      <c r="M2408" s="205">
        <f>SUMIFS('SAGE IMPORT'!E:E,'SAGE IMPORT'!A:A,'SLAB-ROWS'!G2408,'SAGE IMPORT'!B:B,'SLAB-ROWS'!H2408,'SAGE IMPORT'!C:C,'SLAB-ROWS'!A2408)</f>
        <v>0</v>
      </c>
      <c r="N2408" s="199" t="s">
        <v>393</v>
      </c>
    </row>
    <row r="2409" spans="1:14" x14ac:dyDescent="0.2">
      <c r="A2409" s="183" t="s">
        <v>29</v>
      </c>
      <c r="B2409" s="184" t="s">
        <v>30</v>
      </c>
      <c r="C2409" s="184"/>
      <c r="D2409" s="185" t="str">
        <f t="shared" si="216"/>
        <v>****</v>
      </c>
      <c r="E2409" s="185">
        <f t="shared" si="217"/>
        <v>0</v>
      </c>
      <c r="F2409" s="185"/>
      <c r="G2409" s="185">
        <f t="shared" si="218"/>
        <v>0</v>
      </c>
      <c r="H2409" s="186">
        <f t="shared" si="219"/>
        <v>0</v>
      </c>
      <c r="I2409" s="197">
        <f>SUMIFS('SAGE IMPORT'!Y:Y,'SAGE IMPORT'!A:A,'SLAB-ROWS'!G2409,'SAGE IMPORT'!B:B,'SLAB-ROWS'!H2409,'SAGE IMPORT'!C:C,'SLAB-ROWS'!A2409)</f>
        <v>0</v>
      </c>
      <c r="J2409" s="198">
        <f>SUMIFS('SAGE IMPORT'!K:K,'SAGE IMPORT'!A:A,'SLAB-ROWS'!G2409,'SAGE IMPORT'!B:B,'SLAB-ROWS'!H2409,'SAGE IMPORT'!C:C,'SLAB-ROWS'!A2409)</f>
        <v>0</v>
      </c>
      <c r="K2409" s="199">
        <f>SUMIFS('SAGE IMPORT'!Q:Q,'SAGE IMPORT'!A:A,'SLAB-ROWS'!G2409,'SAGE IMPORT'!B:B,'SLAB-ROWS'!H2409,'SAGE IMPORT'!C:C,'SLAB-ROWS'!A2409)</f>
        <v>0</v>
      </c>
      <c r="L2409" s="199" t="s">
        <v>391</v>
      </c>
      <c r="M2409" s="205">
        <f>SUMIFS('SAGE IMPORT'!E:E,'SAGE IMPORT'!A:A,'SLAB-ROWS'!G2409,'SAGE IMPORT'!B:B,'SLAB-ROWS'!H2409,'SAGE IMPORT'!C:C,'SLAB-ROWS'!A2409)</f>
        <v>0</v>
      </c>
      <c r="N2409" s="199" t="s">
        <v>391</v>
      </c>
    </row>
    <row r="2410" spans="1:14" x14ac:dyDescent="0.2">
      <c r="A2410" s="183" t="s">
        <v>31</v>
      </c>
      <c r="B2410" s="184" t="s">
        <v>61</v>
      </c>
      <c r="C2410" s="184"/>
      <c r="D2410" s="185" t="str">
        <f t="shared" si="216"/>
        <v>****</v>
      </c>
      <c r="E2410" s="185">
        <f t="shared" si="217"/>
        <v>0</v>
      </c>
      <c r="F2410" s="185"/>
      <c r="G2410" s="185">
        <f t="shared" si="218"/>
        <v>0</v>
      </c>
      <c r="H2410" s="186">
        <f t="shared" si="219"/>
        <v>0</v>
      </c>
      <c r="I2410" s="197">
        <f>SUMIFS('SAGE IMPORT'!Y:Y,'SAGE IMPORT'!A:A,'SLAB-ROWS'!G2410,'SAGE IMPORT'!B:B,'SLAB-ROWS'!H2410,'SAGE IMPORT'!C:C,'SLAB-ROWS'!A2410)</f>
        <v>0</v>
      </c>
      <c r="J2410" s="198">
        <f>SUMIFS('SAGE IMPORT'!K:K,'SAGE IMPORT'!A:A,'SLAB-ROWS'!G2410,'SAGE IMPORT'!B:B,'SLAB-ROWS'!H2410,'SAGE IMPORT'!C:C,'SLAB-ROWS'!A2410)</f>
        <v>0</v>
      </c>
      <c r="K2410" s="199">
        <f>SUMIFS('SAGE IMPORT'!Q:Q,'SAGE IMPORT'!A:A,'SLAB-ROWS'!G2410,'SAGE IMPORT'!B:B,'SLAB-ROWS'!H2410,'SAGE IMPORT'!C:C,'SLAB-ROWS'!A2410)</f>
        <v>0</v>
      </c>
      <c r="L2410" s="199" t="s">
        <v>354</v>
      </c>
      <c r="M2410" s="205">
        <f>SUMIFS('SAGE IMPORT'!E:E,'SAGE IMPORT'!A:A,'SLAB-ROWS'!G2410,'SAGE IMPORT'!B:B,'SLAB-ROWS'!H2410,'SAGE IMPORT'!C:C,'SLAB-ROWS'!A2410)</f>
        <v>0</v>
      </c>
      <c r="N2410" s="199" t="s">
        <v>354</v>
      </c>
    </row>
    <row r="2411" spans="1:14" x14ac:dyDescent="0.2">
      <c r="A2411" s="183" t="s">
        <v>34</v>
      </c>
      <c r="B2411" s="184" t="s">
        <v>35</v>
      </c>
      <c r="C2411" s="184"/>
      <c r="D2411" s="185" t="str">
        <f t="shared" si="216"/>
        <v>****</v>
      </c>
      <c r="E2411" s="185">
        <f t="shared" si="217"/>
        <v>0</v>
      </c>
      <c r="F2411" s="185"/>
      <c r="G2411" s="185">
        <f t="shared" si="218"/>
        <v>0</v>
      </c>
      <c r="H2411" s="186">
        <f t="shared" si="219"/>
        <v>0</v>
      </c>
      <c r="I2411" s="197">
        <f>SUMIFS('SAGE IMPORT'!Y:Y,'SAGE IMPORT'!A:A,'SLAB-ROWS'!G2411,'SAGE IMPORT'!B:B,'SLAB-ROWS'!H2411,'SAGE IMPORT'!C:C,'SLAB-ROWS'!A2411)</f>
        <v>0</v>
      </c>
      <c r="J2411" s="198">
        <f>SUMIFS('SAGE IMPORT'!K:K,'SAGE IMPORT'!A:A,'SLAB-ROWS'!G2411,'SAGE IMPORT'!B:B,'SLAB-ROWS'!H2411,'SAGE IMPORT'!C:C,'SLAB-ROWS'!A2411)</f>
        <v>0</v>
      </c>
      <c r="K2411" s="199">
        <f>SUMIFS('SAGE IMPORT'!Q:Q,'SAGE IMPORT'!A:A,'SLAB-ROWS'!G2411,'SAGE IMPORT'!B:B,'SLAB-ROWS'!H2411,'SAGE IMPORT'!C:C,'SLAB-ROWS'!A2411)</f>
        <v>0</v>
      </c>
      <c r="L2411" s="199" t="s">
        <v>354</v>
      </c>
      <c r="M2411" s="205">
        <f>SUMIFS('SAGE IMPORT'!E:E,'SAGE IMPORT'!A:A,'SLAB-ROWS'!G2411,'SAGE IMPORT'!B:B,'SLAB-ROWS'!H2411,'SAGE IMPORT'!C:C,'SLAB-ROWS'!A2411)</f>
        <v>0</v>
      </c>
      <c r="N2411" s="199" t="s">
        <v>354</v>
      </c>
    </row>
    <row r="2412" spans="1:14" x14ac:dyDescent="0.2">
      <c r="A2412" s="183" t="s">
        <v>36</v>
      </c>
      <c r="B2412" s="184" t="s">
        <v>113</v>
      </c>
      <c r="C2412" s="184"/>
      <c r="D2412" s="185" t="str">
        <f t="shared" si="216"/>
        <v>****</v>
      </c>
      <c r="E2412" s="185">
        <f t="shared" si="217"/>
        <v>0</v>
      </c>
      <c r="F2412" s="185"/>
      <c r="G2412" s="185">
        <f t="shared" si="218"/>
        <v>0</v>
      </c>
      <c r="H2412" s="186">
        <f t="shared" si="219"/>
        <v>0</v>
      </c>
      <c r="I2412" s="197">
        <f>SUMIFS('SAGE IMPORT'!Y:Y,'SAGE IMPORT'!A:A,'SLAB-ROWS'!G2412,'SAGE IMPORT'!B:B,'SLAB-ROWS'!H2412,'SAGE IMPORT'!C:C,'SLAB-ROWS'!A2412)</f>
        <v>0</v>
      </c>
      <c r="J2412" s="198">
        <f>SUMIFS('SAGE IMPORT'!K:K,'SAGE IMPORT'!A:A,'SLAB-ROWS'!G2412,'SAGE IMPORT'!B:B,'SLAB-ROWS'!H2412,'SAGE IMPORT'!C:C,'SLAB-ROWS'!A2412)</f>
        <v>0</v>
      </c>
      <c r="K2412" s="199">
        <f>SUMIFS('SAGE IMPORT'!Q:Q,'SAGE IMPORT'!A:A,'SLAB-ROWS'!G2412,'SAGE IMPORT'!B:B,'SLAB-ROWS'!H2412,'SAGE IMPORT'!C:C,'SLAB-ROWS'!A2412)</f>
        <v>0</v>
      </c>
      <c r="L2412" s="199" t="s">
        <v>393</v>
      </c>
      <c r="M2412" s="205">
        <f>SUMIFS('SAGE IMPORT'!E:E,'SAGE IMPORT'!A:A,'SLAB-ROWS'!G2412,'SAGE IMPORT'!B:B,'SLAB-ROWS'!H2412,'SAGE IMPORT'!C:C,'SLAB-ROWS'!A2412)</f>
        <v>0</v>
      </c>
      <c r="N2412" s="199" t="s">
        <v>393</v>
      </c>
    </row>
    <row r="2413" spans="1:14" x14ac:dyDescent="0.2">
      <c r="A2413" s="183" t="s">
        <v>57</v>
      </c>
      <c r="B2413" s="184" t="s">
        <v>71</v>
      </c>
      <c r="C2413" s="184"/>
      <c r="D2413" s="185" t="str">
        <f t="shared" si="216"/>
        <v>****</v>
      </c>
      <c r="E2413" s="185">
        <f t="shared" si="217"/>
        <v>0</v>
      </c>
      <c r="F2413" s="185"/>
      <c r="G2413" s="185">
        <f t="shared" si="218"/>
        <v>0</v>
      </c>
      <c r="H2413" s="186">
        <f t="shared" si="219"/>
        <v>0</v>
      </c>
      <c r="I2413" s="197">
        <f>SUMIFS('SAGE IMPORT'!Y:Y,'SAGE IMPORT'!A:A,'SLAB-ROWS'!G2413,'SAGE IMPORT'!B:B,'SLAB-ROWS'!H2413,'SAGE IMPORT'!C:C,'SLAB-ROWS'!A2413)</f>
        <v>0</v>
      </c>
      <c r="J2413" s="198">
        <f>SUMIFS('SAGE IMPORT'!K:K,'SAGE IMPORT'!A:A,'SLAB-ROWS'!G2413,'SAGE IMPORT'!B:B,'SLAB-ROWS'!H2413,'SAGE IMPORT'!C:C,'SLAB-ROWS'!A2413)</f>
        <v>0</v>
      </c>
      <c r="K2413" s="199">
        <f>SUMIFS('SAGE IMPORT'!Q:Q,'SAGE IMPORT'!A:A,'SLAB-ROWS'!G2413,'SAGE IMPORT'!B:B,'SLAB-ROWS'!H2413,'SAGE IMPORT'!C:C,'SLAB-ROWS'!A2413)</f>
        <v>0</v>
      </c>
      <c r="L2413" s="199" t="s">
        <v>397</v>
      </c>
      <c r="M2413" s="205">
        <f>SUMIFS('SAGE IMPORT'!E:E,'SAGE IMPORT'!A:A,'SLAB-ROWS'!G2413,'SAGE IMPORT'!B:B,'SLAB-ROWS'!H2413,'SAGE IMPORT'!C:C,'SLAB-ROWS'!A2413)</f>
        <v>0</v>
      </c>
      <c r="N2413" s="199" t="s">
        <v>397</v>
      </c>
    </row>
    <row r="2414" spans="1:14" x14ac:dyDescent="0.2">
      <c r="A2414" s="183" t="s">
        <v>32</v>
      </c>
      <c r="B2414" s="184" t="s">
        <v>62</v>
      </c>
      <c r="C2414" s="184"/>
      <c r="D2414" s="185" t="str">
        <f t="shared" si="216"/>
        <v>****</v>
      </c>
      <c r="E2414" s="185">
        <f t="shared" si="217"/>
        <v>0</v>
      </c>
      <c r="F2414" s="185"/>
      <c r="G2414" s="185">
        <f t="shared" si="218"/>
        <v>0</v>
      </c>
      <c r="H2414" s="186">
        <f t="shared" si="219"/>
        <v>0</v>
      </c>
      <c r="I2414" s="197">
        <f>SUMIFS('SAGE IMPORT'!Y:Y,'SAGE IMPORT'!A:A,'SLAB-ROWS'!G2414,'SAGE IMPORT'!B:B,'SLAB-ROWS'!H2414,'SAGE IMPORT'!C:C,'SLAB-ROWS'!A2414)</f>
        <v>0</v>
      </c>
      <c r="J2414" s="198">
        <f>SUMIFS('SAGE IMPORT'!K:K,'SAGE IMPORT'!A:A,'SLAB-ROWS'!G2414,'SAGE IMPORT'!B:B,'SLAB-ROWS'!H2414,'SAGE IMPORT'!C:C,'SLAB-ROWS'!A2414)</f>
        <v>0</v>
      </c>
      <c r="K2414" s="199">
        <f>SUMIFS('SAGE IMPORT'!Q:Q,'SAGE IMPORT'!A:A,'SLAB-ROWS'!G2414,'SAGE IMPORT'!B:B,'SLAB-ROWS'!H2414,'SAGE IMPORT'!C:C,'SLAB-ROWS'!A2414)</f>
        <v>0</v>
      </c>
      <c r="L2414" s="199" t="s">
        <v>397</v>
      </c>
      <c r="M2414" s="205">
        <f>SUMIFS('SAGE IMPORT'!E:E,'SAGE IMPORT'!A:A,'SLAB-ROWS'!G2414,'SAGE IMPORT'!B:B,'SLAB-ROWS'!H2414,'SAGE IMPORT'!C:C,'SLAB-ROWS'!A2414)</f>
        <v>0</v>
      </c>
      <c r="N2414" s="199" t="s">
        <v>397</v>
      </c>
    </row>
    <row r="2415" spans="1:14" x14ac:dyDescent="0.2">
      <c r="A2415" s="183" t="s">
        <v>33</v>
      </c>
      <c r="B2415" s="184" t="s">
        <v>63</v>
      </c>
      <c r="C2415" s="184"/>
      <c r="D2415" s="185" t="str">
        <f t="shared" si="216"/>
        <v>****</v>
      </c>
      <c r="E2415" s="185">
        <f t="shared" si="217"/>
        <v>0</v>
      </c>
      <c r="F2415" s="185"/>
      <c r="G2415" s="185">
        <f t="shared" si="218"/>
        <v>0</v>
      </c>
      <c r="H2415" s="186">
        <f t="shared" si="219"/>
        <v>0</v>
      </c>
      <c r="I2415" s="197">
        <f>SUMIFS('SAGE IMPORT'!Y:Y,'SAGE IMPORT'!A:A,'SLAB-ROWS'!G2415,'SAGE IMPORT'!B:B,'SLAB-ROWS'!H2415,'SAGE IMPORT'!C:C,'SLAB-ROWS'!A2415)</f>
        <v>0</v>
      </c>
      <c r="J2415" s="198">
        <f>SUMIFS('SAGE IMPORT'!K:K,'SAGE IMPORT'!A:A,'SLAB-ROWS'!G2415,'SAGE IMPORT'!B:B,'SLAB-ROWS'!H2415,'SAGE IMPORT'!C:C,'SLAB-ROWS'!A2415)</f>
        <v>0</v>
      </c>
      <c r="K2415" s="199">
        <f>SUMIFS('SAGE IMPORT'!Q:Q,'SAGE IMPORT'!A:A,'SLAB-ROWS'!G2415,'SAGE IMPORT'!B:B,'SLAB-ROWS'!H2415,'SAGE IMPORT'!C:C,'SLAB-ROWS'!A2415)</f>
        <v>0</v>
      </c>
      <c r="L2415" s="199" t="s">
        <v>397</v>
      </c>
      <c r="M2415" s="205">
        <f>SUMIFS('SAGE IMPORT'!E:E,'SAGE IMPORT'!A:A,'SLAB-ROWS'!G2415,'SAGE IMPORT'!B:B,'SLAB-ROWS'!H2415,'SAGE IMPORT'!C:C,'SLAB-ROWS'!A2415)</f>
        <v>0</v>
      </c>
      <c r="N2415" s="199" t="s">
        <v>397</v>
      </c>
    </row>
    <row r="2416" spans="1:14" x14ac:dyDescent="0.2">
      <c r="A2416" s="183" t="s">
        <v>73</v>
      </c>
      <c r="B2416" s="184" t="s">
        <v>72</v>
      </c>
      <c r="C2416" s="184"/>
      <c r="D2416" s="185" t="str">
        <f t="shared" si="216"/>
        <v>****</v>
      </c>
      <c r="E2416" s="185">
        <f t="shared" si="217"/>
        <v>0</v>
      </c>
      <c r="F2416" s="185"/>
      <c r="G2416" s="185">
        <f t="shared" si="218"/>
        <v>0</v>
      </c>
      <c r="H2416" s="186">
        <f t="shared" si="219"/>
        <v>0</v>
      </c>
      <c r="I2416" s="197">
        <f>SUMIFS('SAGE IMPORT'!Y:Y,'SAGE IMPORT'!A:A,'SLAB-ROWS'!G2416,'SAGE IMPORT'!B:B,'SLAB-ROWS'!H2416,'SAGE IMPORT'!C:C,'SLAB-ROWS'!A2416)</f>
        <v>0</v>
      </c>
      <c r="J2416" s="198">
        <f>SUMIFS('SAGE IMPORT'!K:K,'SAGE IMPORT'!A:A,'SLAB-ROWS'!G2416,'SAGE IMPORT'!B:B,'SLAB-ROWS'!H2416,'SAGE IMPORT'!C:C,'SLAB-ROWS'!A2416)</f>
        <v>0</v>
      </c>
      <c r="K2416" s="199">
        <f>SUMIFS('SAGE IMPORT'!Q:Q,'SAGE IMPORT'!A:A,'SLAB-ROWS'!G2416,'SAGE IMPORT'!B:B,'SLAB-ROWS'!H2416,'SAGE IMPORT'!C:C,'SLAB-ROWS'!A2416)</f>
        <v>0</v>
      </c>
      <c r="L2416" s="199" t="s">
        <v>397</v>
      </c>
      <c r="M2416" s="205">
        <f>SUMIFS('SAGE IMPORT'!E:E,'SAGE IMPORT'!A:A,'SLAB-ROWS'!G2416,'SAGE IMPORT'!B:B,'SLAB-ROWS'!H2416,'SAGE IMPORT'!C:C,'SLAB-ROWS'!A2416)</f>
        <v>0</v>
      </c>
      <c r="N2416" s="199" t="s">
        <v>397</v>
      </c>
    </row>
    <row r="2417" spans="1:14" x14ac:dyDescent="0.2">
      <c r="A2417" s="183" t="s">
        <v>114</v>
      </c>
      <c r="B2417" s="184" t="s">
        <v>115</v>
      </c>
      <c r="C2417" s="184"/>
      <c r="D2417" s="185" t="str">
        <f t="shared" si="216"/>
        <v>****</v>
      </c>
      <c r="E2417" s="185">
        <f t="shared" si="217"/>
        <v>0</v>
      </c>
      <c r="F2417" s="185"/>
      <c r="G2417" s="185">
        <f t="shared" si="218"/>
        <v>0</v>
      </c>
      <c r="H2417" s="186">
        <f t="shared" si="219"/>
        <v>0</v>
      </c>
      <c r="I2417" s="197">
        <f>SUMIFS('SAGE IMPORT'!Y:Y,'SAGE IMPORT'!A:A,'SLAB-ROWS'!G2417,'SAGE IMPORT'!B:B,'SLAB-ROWS'!H2417,'SAGE IMPORT'!C:C,'SLAB-ROWS'!A2417)</f>
        <v>0</v>
      </c>
      <c r="J2417" s="198">
        <f>SUMIFS('SAGE IMPORT'!K:K,'SAGE IMPORT'!A:A,'SLAB-ROWS'!G2417,'SAGE IMPORT'!B:B,'SLAB-ROWS'!H2417,'SAGE IMPORT'!C:C,'SLAB-ROWS'!A2417)</f>
        <v>0</v>
      </c>
      <c r="K2417" s="199">
        <f>SUMIFS('SAGE IMPORT'!Q:Q,'SAGE IMPORT'!A:A,'SLAB-ROWS'!G2417,'SAGE IMPORT'!B:B,'SLAB-ROWS'!H2417,'SAGE IMPORT'!C:C,'SLAB-ROWS'!A2417)</f>
        <v>0</v>
      </c>
      <c r="L2417" s="199" t="s">
        <v>397</v>
      </c>
      <c r="M2417" s="205">
        <f>SUMIFS('SAGE IMPORT'!E:E,'SAGE IMPORT'!A:A,'SLAB-ROWS'!G2417,'SAGE IMPORT'!B:B,'SLAB-ROWS'!H2417,'SAGE IMPORT'!C:C,'SLAB-ROWS'!A2417)</f>
        <v>0</v>
      </c>
      <c r="N2417" s="199" t="s">
        <v>397</v>
      </c>
    </row>
    <row r="2418" spans="1:14" x14ac:dyDescent="0.2">
      <c r="A2418" s="183" t="s">
        <v>37</v>
      </c>
      <c r="B2418" s="184" t="s">
        <v>64</v>
      </c>
      <c r="C2418" s="184"/>
      <c r="D2418" s="185" t="str">
        <f t="shared" si="216"/>
        <v>****</v>
      </c>
      <c r="E2418" s="185">
        <f t="shared" si="217"/>
        <v>0</v>
      </c>
      <c r="F2418" s="185"/>
      <c r="G2418" s="185">
        <f t="shared" si="218"/>
        <v>0</v>
      </c>
      <c r="H2418" s="186">
        <f t="shared" si="219"/>
        <v>0</v>
      </c>
      <c r="I2418" s="197">
        <f>SUMIFS('SAGE IMPORT'!Y:Y,'SAGE IMPORT'!A:A,'SLAB-ROWS'!G2418,'SAGE IMPORT'!B:B,'SLAB-ROWS'!H2418,'SAGE IMPORT'!C:C,'SLAB-ROWS'!A2418)</f>
        <v>0</v>
      </c>
      <c r="J2418" s="198">
        <f>SUMIFS('SAGE IMPORT'!K:K,'SAGE IMPORT'!A:A,'SLAB-ROWS'!G2418,'SAGE IMPORT'!B:B,'SLAB-ROWS'!H2418,'SAGE IMPORT'!C:C,'SLAB-ROWS'!A2418)</f>
        <v>0</v>
      </c>
      <c r="K2418" s="199">
        <f>SUMIFS('SAGE IMPORT'!Q:Q,'SAGE IMPORT'!A:A,'SLAB-ROWS'!G2418,'SAGE IMPORT'!B:B,'SLAB-ROWS'!H2418,'SAGE IMPORT'!C:C,'SLAB-ROWS'!A2418)</f>
        <v>0</v>
      </c>
      <c r="L2418" s="199" t="s">
        <v>393</v>
      </c>
      <c r="M2418" s="205">
        <f>SUMIFS('SAGE IMPORT'!E:E,'SAGE IMPORT'!A:A,'SLAB-ROWS'!G2418,'SAGE IMPORT'!B:B,'SLAB-ROWS'!H2418,'SAGE IMPORT'!C:C,'SLAB-ROWS'!A2418)</f>
        <v>0</v>
      </c>
      <c r="N2418" s="199" t="s">
        <v>393</v>
      </c>
    </row>
    <row r="2419" spans="1:14" x14ac:dyDescent="0.2">
      <c r="A2419" s="183" t="s">
        <v>38</v>
      </c>
      <c r="B2419" s="184" t="s">
        <v>116</v>
      </c>
      <c r="C2419" s="184"/>
      <c r="D2419" s="185" t="str">
        <f t="shared" si="216"/>
        <v>****</v>
      </c>
      <c r="E2419" s="185">
        <f t="shared" si="217"/>
        <v>0</v>
      </c>
      <c r="F2419" s="185"/>
      <c r="G2419" s="185">
        <f t="shared" si="218"/>
        <v>0</v>
      </c>
      <c r="H2419" s="186">
        <f t="shared" si="219"/>
        <v>0</v>
      </c>
      <c r="I2419" s="197">
        <f>SUMIFS('SAGE IMPORT'!Y:Y,'SAGE IMPORT'!A:A,'SLAB-ROWS'!G2419,'SAGE IMPORT'!B:B,'SLAB-ROWS'!H2419,'SAGE IMPORT'!C:C,'SLAB-ROWS'!A2419)</f>
        <v>0</v>
      </c>
      <c r="J2419" s="198">
        <f>SUMIFS('SAGE IMPORT'!K:K,'SAGE IMPORT'!A:A,'SLAB-ROWS'!G2419,'SAGE IMPORT'!B:B,'SLAB-ROWS'!H2419,'SAGE IMPORT'!C:C,'SLAB-ROWS'!A2419)</f>
        <v>0</v>
      </c>
      <c r="K2419" s="199">
        <f>SUMIFS('SAGE IMPORT'!Q:Q,'SAGE IMPORT'!A:A,'SLAB-ROWS'!G2419,'SAGE IMPORT'!B:B,'SLAB-ROWS'!H2419,'SAGE IMPORT'!C:C,'SLAB-ROWS'!A2419)</f>
        <v>0</v>
      </c>
      <c r="L2419" s="199" t="s">
        <v>393</v>
      </c>
      <c r="M2419" s="205">
        <f>SUMIFS('SAGE IMPORT'!E:E,'SAGE IMPORT'!A:A,'SLAB-ROWS'!G2419,'SAGE IMPORT'!B:B,'SLAB-ROWS'!H2419,'SAGE IMPORT'!C:C,'SLAB-ROWS'!A2419)</f>
        <v>0</v>
      </c>
      <c r="N2419" s="199" t="s">
        <v>393</v>
      </c>
    </row>
    <row r="2420" spans="1:14" x14ac:dyDescent="0.2">
      <c r="A2420" s="183" t="s">
        <v>117</v>
      </c>
      <c r="B2420" s="184" t="s">
        <v>118</v>
      </c>
      <c r="C2420" s="184"/>
      <c r="D2420" s="185" t="str">
        <f t="shared" si="216"/>
        <v>****</v>
      </c>
      <c r="E2420" s="185">
        <f t="shared" si="217"/>
        <v>0</v>
      </c>
      <c r="F2420" s="185"/>
      <c r="G2420" s="185">
        <f t="shared" si="218"/>
        <v>0</v>
      </c>
      <c r="H2420" s="186">
        <f t="shared" si="219"/>
        <v>0</v>
      </c>
      <c r="I2420" s="197">
        <f>SUMIFS('SAGE IMPORT'!Y:Y,'SAGE IMPORT'!A:A,'SLAB-ROWS'!G2420,'SAGE IMPORT'!B:B,'SLAB-ROWS'!H2420,'SAGE IMPORT'!C:C,'SLAB-ROWS'!A2420)</f>
        <v>0</v>
      </c>
      <c r="J2420" s="198">
        <f>SUMIFS('SAGE IMPORT'!K:K,'SAGE IMPORT'!A:A,'SLAB-ROWS'!G2420,'SAGE IMPORT'!B:B,'SLAB-ROWS'!H2420,'SAGE IMPORT'!C:C,'SLAB-ROWS'!A2420)</f>
        <v>0</v>
      </c>
      <c r="K2420" s="199">
        <f>SUMIFS('SAGE IMPORT'!Q:Q,'SAGE IMPORT'!A:A,'SLAB-ROWS'!G2420,'SAGE IMPORT'!B:B,'SLAB-ROWS'!H2420,'SAGE IMPORT'!C:C,'SLAB-ROWS'!A2420)</f>
        <v>0</v>
      </c>
      <c r="L2420" s="199" t="s">
        <v>393</v>
      </c>
      <c r="M2420" s="205">
        <f>SUMIFS('SAGE IMPORT'!E:E,'SAGE IMPORT'!A:A,'SLAB-ROWS'!G2420,'SAGE IMPORT'!B:B,'SLAB-ROWS'!H2420,'SAGE IMPORT'!C:C,'SLAB-ROWS'!A2420)</f>
        <v>0</v>
      </c>
      <c r="N2420" s="199" t="s">
        <v>393</v>
      </c>
    </row>
    <row r="2421" spans="1:14" x14ac:dyDescent="0.2">
      <c r="A2421" s="183" t="s">
        <v>119</v>
      </c>
      <c r="B2421" s="184" t="s">
        <v>120</v>
      </c>
      <c r="C2421" s="184"/>
      <c r="D2421" s="185" t="str">
        <f t="shared" si="216"/>
        <v>****</v>
      </c>
      <c r="E2421" s="185">
        <f t="shared" si="217"/>
        <v>0</v>
      </c>
      <c r="F2421" s="185"/>
      <c r="G2421" s="185">
        <f t="shared" si="218"/>
        <v>0</v>
      </c>
      <c r="H2421" s="186">
        <f t="shared" si="219"/>
        <v>0</v>
      </c>
      <c r="I2421" s="197">
        <f>SUMIFS('SAGE IMPORT'!Y:Y,'SAGE IMPORT'!A:A,'SLAB-ROWS'!G2421,'SAGE IMPORT'!B:B,'SLAB-ROWS'!H2421,'SAGE IMPORT'!C:C,'SLAB-ROWS'!A2421)</f>
        <v>0</v>
      </c>
      <c r="J2421" s="198">
        <f>SUMIFS('SAGE IMPORT'!K:K,'SAGE IMPORT'!A:A,'SLAB-ROWS'!G2421,'SAGE IMPORT'!B:B,'SLAB-ROWS'!H2421,'SAGE IMPORT'!C:C,'SLAB-ROWS'!A2421)</f>
        <v>0</v>
      </c>
      <c r="K2421" s="199">
        <f>SUMIFS('SAGE IMPORT'!Q:Q,'SAGE IMPORT'!A:A,'SLAB-ROWS'!G2421,'SAGE IMPORT'!B:B,'SLAB-ROWS'!H2421,'SAGE IMPORT'!C:C,'SLAB-ROWS'!A2421)</f>
        <v>0</v>
      </c>
      <c r="L2421" s="199" t="s">
        <v>393</v>
      </c>
      <c r="M2421" s="205">
        <f>SUMIFS('SAGE IMPORT'!E:E,'SAGE IMPORT'!A:A,'SLAB-ROWS'!G2421,'SAGE IMPORT'!B:B,'SLAB-ROWS'!H2421,'SAGE IMPORT'!C:C,'SLAB-ROWS'!A2421)</f>
        <v>0</v>
      </c>
      <c r="N2421" s="199" t="s">
        <v>393</v>
      </c>
    </row>
    <row r="2422" spans="1:14" x14ac:dyDescent="0.2">
      <c r="A2422" s="183"/>
      <c r="B2422" s="184"/>
      <c r="C2422" s="184"/>
      <c r="D2422" s="185" t="str">
        <f t="shared" si="216"/>
        <v>****</v>
      </c>
      <c r="E2422" s="185">
        <f t="shared" si="217"/>
        <v>0</v>
      </c>
      <c r="F2422" s="185"/>
      <c r="G2422" s="185">
        <f t="shared" si="218"/>
        <v>0</v>
      </c>
      <c r="H2422" s="186">
        <f t="shared" si="219"/>
        <v>0</v>
      </c>
      <c r="I2422" s="197">
        <f>SUMIFS('SAGE IMPORT'!Y:Y,'SAGE IMPORT'!A:A,'SLAB-ROWS'!G2422,'SAGE IMPORT'!B:B,'SLAB-ROWS'!H2422,'SAGE IMPORT'!C:C,'SLAB-ROWS'!A2422)</f>
        <v>0</v>
      </c>
      <c r="J2422" s="198">
        <f>SUMIFS('SAGE IMPORT'!K:K,'SAGE IMPORT'!A:A,'SLAB-ROWS'!G2422,'SAGE IMPORT'!B:B,'SLAB-ROWS'!H2422,'SAGE IMPORT'!C:C,'SLAB-ROWS'!A2422)</f>
        <v>0</v>
      </c>
      <c r="K2422" s="199">
        <f>SUMIFS('SAGE IMPORT'!Q:Q,'SAGE IMPORT'!A:A,'SLAB-ROWS'!G2422,'SAGE IMPORT'!B:B,'SLAB-ROWS'!H2422,'SAGE IMPORT'!C:C,'SLAB-ROWS'!A2422)</f>
        <v>0</v>
      </c>
      <c r="L2422" s="199"/>
      <c r="M2422" s="205">
        <f>SUMIFS('SAGE IMPORT'!E:E,'SAGE IMPORT'!A:A,'SLAB-ROWS'!G2422,'SAGE IMPORT'!B:B,'SLAB-ROWS'!H2422,'SAGE IMPORT'!C:C,'SLAB-ROWS'!A2422)</f>
        <v>0</v>
      </c>
      <c r="N2422" s="199"/>
    </row>
    <row r="2423" spans="1:14" x14ac:dyDescent="0.2">
      <c r="A2423" s="183" t="s">
        <v>124</v>
      </c>
      <c r="B2423" s="184" t="s">
        <v>125</v>
      </c>
      <c r="C2423" s="184"/>
      <c r="D2423" s="185" t="str">
        <f t="shared" si="216"/>
        <v>****</v>
      </c>
      <c r="E2423" s="185">
        <f t="shared" si="217"/>
        <v>0</v>
      </c>
      <c r="F2423" s="185"/>
      <c r="G2423" s="185">
        <f t="shared" si="218"/>
        <v>0</v>
      </c>
      <c r="H2423" s="186">
        <f t="shared" si="219"/>
        <v>0</v>
      </c>
      <c r="I2423" s="197">
        <f>SUMIFS('SAGE IMPORT'!Y:Y,'SAGE IMPORT'!A:A,'SLAB-ROWS'!G2423,'SAGE IMPORT'!B:B,'SLAB-ROWS'!H2423,'SAGE IMPORT'!C:C,'SLAB-ROWS'!A2423)</f>
        <v>0</v>
      </c>
      <c r="J2423" s="198">
        <f>SUMIFS('SAGE IMPORT'!K:K,'SAGE IMPORT'!A:A,'SLAB-ROWS'!G2423,'SAGE IMPORT'!B:B,'SLAB-ROWS'!H2423,'SAGE IMPORT'!C:C,'SLAB-ROWS'!A2423)</f>
        <v>0</v>
      </c>
      <c r="K2423" s="199">
        <f>SUMIFS('SAGE IMPORT'!Q:Q,'SAGE IMPORT'!A:A,'SLAB-ROWS'!G2423,'SAGE IMPORT'!B:B,'SLAB-ROWS'!H2423,'SAGE IMPORT'!C:C,'SLAB-ROWS'!A2423)</f>
        <v>0</v>
      </c>
      <c r="L2423" s="199" t="s">
        <v>354</v>
      </c>
      <c r="M2423" s="205">
        <f>SUMIFS('SAGE IMPORT'!E:E,'SAGE IMPORT'!A:A,'SLAB-ROWS'!G2423,'SAGE IMPORT'!B:B,'SLAB-ROWS'!H2423,'SAGE IMPORT'!C:C,'SLAB-ROWS'!A2423)</f>
        <v>0</v>
      </c>
      <c r="N2423" s="199" t="s">
        <v>354</v>
      </c>
    </row>
    <row r="2424" spans="1:14" x14ac:dyDescent="0.2">
      <c r="A2424" s="183" t="s">
        <v>121</v>
      </c>
      <c r="B2424" s="184" t="s">
        <v>126</v>
      </c>
      <c r="C2424" s="184"/>
      <c r="D2424" s="185" t="str">
        <f t="shared" si="216"/>
        <v>****</v>
      </c>
      <c r="E2424" s="185">
        <f t="shared" si="217"/>
        <v>0</v>
      </c>
      <c r="F2424" s="185"/>
      <c r="G2424" s="185">
        <f t="shared" si="218"/>
        <v>0</v>
      </c>
      <c r="H2424" s="186">
        <f t="shared" si="219"/>
        <v>0</v>
      </c>
      <c r="I2424" s="197">
        <f>SUMIFS('SAGE IMPORT'!Y:Y,'SAGE IMPORT'!A:A,'SLAB-ROWS'!G2424,'SAGE IMPORT'!B:B,'SLAB-ROWS'!H2424,'SAGE IMPORT'!C:C,'SLAB-ROWS'!A2424)</f>
        <v>0</v>
      </c>
      <c r="J2424" s="198">
        <f>SUMIFS('SAGE IMPORT'!K:K,'SAGE IMPORT'!A:A,'SLAB-ROWS'!G2424,'SAGE IMPORT'!B:B,'SLAB-ROWS'!H2424,'SAGE IMPORT'!C:C,'SLAB-ROWS'!A2424)</f>
        <v>0</v>
      </c>
      <c r="K2424" s="199">
        <f>SUMIFS('SAGE IMPORT'!Q:Q,'SAGE IMPORT'!A:A,'SLAB-ROWS'!G2424,'SAGE IMPORT'!B:B,'SLAB-ROWS'!H2424,'SAGE IMPORT'!C:C,'SLAB-ROWS'!A2424)</f>
        <v>0</v>
      </c>
      <c r="L2424" s="199" t="s">
        <v>396</v>
      </c>
      <c r="M2424" s="205">
        <f>SUMIFS('SAGE IMPORT'!E:E,'SAGE IMPORT'!A:A,'SLAB-ROWS'!G2424,'SAGE IMPORT'!B:B,'SLAB-ROWS'!H2424,'SAGE IMPORT'!C:C,'SLAB-ROWS'!A2424)</f>
        <v>0</v>
      </c>
      <c r="N2424" s="199" t="s">
        <v>396</v>
      </c>
    </row>
    <row r="2425" spans="1:14" x14ac:dyDescent="0.2">
      <c r="A2425" s="183" t="s">
        <v>122</v>
      </c>
      <c r="B2425" s="184" t="s">
        <v>127</v>
      </c>
      <c r="C2425" s="184"/>
      <c r="D2425" s="185" t="str">
        <f t="shared" si="216"/>
        <v>****</v>
      </c>
      <c r="E2425" s="185">
        <f t="shared" si="217"/>
        <v>0</v>
      </c>
      <c r="F2425" s="185"/>
      <c r="G2425" s="185">
        <f t="shared" si="218"/>
        <v>0</v>
      </c>
      <c r="H2425" s="186">
        <f t="shared" si="219"/>
        <v>0</v>
      </c>
      <c r="I2425" s="197">
        <f>SUMIFS('SAGE IMPORT'!Y:Y,'SAGE IMPORT'!A:A,'SLAB-ROWS'!G2425,'SAGE IMPORT'!B:B,'SLAB-ROWS'!H2425,'SAGE IMPORT'!C:C,'SLAB-ROWS'!A2425)</f>
        <v>0</v>
      </c>
      <c r="J2425" s="198">
        <f>SUMIFS('SAGE IMPORT'!K:K,'SAGE IMPORT'!A:A,'SLAB-ROWS'!G2425,'SAGE IMPORT'!B:B,'SLAB-ROWS'!H2425,'SAGE IMPORT'!C:C,'SLAB-ROWS'!A2425)</f>
        <v>0</v>
      </c>
      <c r="K2425" s="199">
        <f>SUMIFS('SAGE IMPORT'!Q:Q,'SAGE IMPORT'!A:A,'SLAB-ROWS'!G2425,'SAGE IMPORT'!B:B,'SLAB-ROWS'!H2425,'SAGE IMPORT'!C:C,'SLAB-ROWS'!A2425)</f>
        <v>0</v>
      </c>
      <c r="L2425" s="199" t="s">
        <v>396</v>
      </c>
      <c r="M2425" s="205">
        <f>SUMIFS('SAGE IMPORT'!E:E,'SAGE IMPORT'!A:A,'SLAB-ROWS'!G2425,'SAGE IMPORT'!B:B,'SLAB-ROWS'!H2425,'SAGE IMPORT'!C:C,'SLAB-ROWS'!A2425)</f>
        <v>0</v>
      </c>
      <c r="N2425" s="199" t="s">
        <v>396</v>
      </c>
    </row>
    <row r="2426" spans="1:14" x14ac:dyDescent="0.2">
      <c r="A2426" s="183" t="s">
        <v>123</v>
      </c>
      <c r="B2426" s="184" t="s">
        <v>128</v>
      </c>
      <c r="C2426" s="184"/>
      <c r="D2426" s="185" t="str">
        <f t="shared" si="216"/>
        <v>****</v>
      </c>
      <c r="E2426" s="185">
        <f t="shared" si="217"/>
        <v>0</v>
      </c>
      <c r="F2426" s="185"/>
      <c r="G2426" s="185">
        <f t="shared" si="218"/>
        <v>0</v>
      </c>
      <c r="H2426" s="186">
        <f t="shared" si="219"/>
        <v>0</v>
      </c>
      <c r="I2426" s="197">
        <f>SUMIFS('SAGE IMPORT'!Y:Y,'SAGE IMPORT'!A:A,'SLAB-ROWS'!G2426,'SAGE IMPORT'!B:B,'SLAB-ROWS'!H2426,'SAGE IMPORT'!C:C,'SLAB-ROWS'!A2426)</f>
        <v>0</v>
      </c>
      <c r="J2426" s="198">
        <f>SUMIFS('SAGE IMPORT'!K:K,'SAGE IMPORT'!A:A,'SLAB-ROWS'!G2426,'SAGE IMPORT'!B:B,'SLAB-ROWS'!H2426,'SAGE IMPORT'!C:C,'SLAB-ROWS'!A2426)</f>
        <v>0</v>
      </c>
      <c r="K2426" s="199">
        <f>SUMIFS('SAGE IMPORT'!Q:Q,'SAGE IMPORT'!A:A,'SLAB-ROWS'!G2426,'SAGE IMPORT'!B:B,'SLAB-ROWS'!H2426,'SAGE IMPORT'!C:C,'SLAB-ROWS'!A2426)</f>
        <v>0</v>
      </c>
      <c r="L2426" s="199" t="s">
        <v>396</v>
      </c>
      <c r="M2426" s="205">
        <f>SUMIFS('SAGE IMPORT'!E:E,'SAGE IMPORT'!A:A,'SLAB-ROWS'!G2426,'SAGE IMPORT'!B:B,'SLAB-ROWS'!H2426,'SAGE IMPORT'!C:C,'SLAB-ROWS'!A2426)</f>
        <v>0</v>
      </c>
      <c r="N2426" s="199" t="s">
        <v>396</v>
      </c>
    </row>
    <row r="2427" spans="1:14" x14ac:dyDescent="0.2">
      <c r="A2427" s="183" t="s">
        <v>76</v>
      </c>
      <c r="B2427" s="184" t="s">
        <v>129</v>
      </c>
      <c r="C2427" s="184"/>
      <c r="D2427" s="185" t="str">
        <f t="shared" si="216"/>
        <v>****</v>
      </c>
      <c r="E2427" s="185">
        <f t="shared" si="217"/>
        <v>0</v>
      </c>
      <c r="F2427" s="185"/>
      <c r="G2427" s="185">
        <f t="shared" si="218"/>
        <v>0</v>
      </c>
      <c r="H2427" s="186">
        <f t="shared" si="219"/>
        <v>0</v>
      </c>
      <c r="I2427" s="197">
        <f>SUMIFS('SAGE IMPORT'!Y:Y,'SAGE IMPORT'!A:A,'SLAB-ROWS'!G2427,'SAGE IMPORT'!B:B,'SLAB-ROWS'!H2427,'SAGE IMPORT'!C:C,'SLAB-ROWS'!A2427)</f>
        <v>0</v>
      </c>
      <c r="J2427" s="198">
        <f>SUMIFS('SAGE IMPORT'!K:K,'SAGE IMPORT'!A:A,'SLAB-ROWS'!G2427,'SAGE IMPORT'!B:B,'SLAB-ROWS'!H2427,'SAGE IMPORT'!C:C,'SLAB-ROWS'!A2427)</f>
        <v>0</v>
      </c>
      <c r="K2427" s="199">
        <f>SUMIFS('SAGE IMPORT'!Q:Q,'SAGE IMPORT'!A:A,'SLAB-ROWS'!G2427,'SAGE IMPORT'!B:B,'SLAB-ROWS'!H2427,'SAGE IMPORT'!C:C,'SLAB-ROWS'!A2427)</f>
        <v>0</v>
      </c>
      <c r="L2427" s="199" t="s">
        <v>395</v>
      </c>
      <c r="M2427" s="205">
        <f>SUMIFS('SAGE IMPORT'!E:E,'SAGE IMPORT'!A:A,'SLAB-ROWS'!G2427,'SAGE IMPORT'!B:B,'SLAB-ROWS'!H2427,'SAGE IMPORT'!C:C,'SLAB-ROWS'!A2427)</f>
        <v>0</v>
      </c>
      <c r="N2427" s="199" t="s">
        <v>395</v>
      </c>
    </row>
    <row r="2428" spans="1:14" x14ac:dyDescent="0.2">
      <c r="A2428" s="183"/>
      <c r="B2428" s="451" t="s">
        <v>621</v>
      </c>
      <c r="C2428" s="452"/>
      <c r="D2428" s="453"/>
      <c r="E2428" s="453"/>
      <c r="F2428" s="453"/>
      <c r="G2428" s="453">
        <f t="shared" si="218"/>
        <v>0</v>
      </c>
      <c r="H2428" s="454">
        <f t="shared" si="219"/>
        <v>0</v>
      </c>
      <c r="I2428" s="455"/>
      <c r="J2428" s="456"/>
      <c r="K2428" s="457">
        <f>SUMIFS('SAGE IMPORT'!Q:Q,'SAGE IMPORT'!A:A,'SLAB-ROWS'!G2428,'SAGE IMPORT'!B:B,'SLAB-ROWS'!H2428,'SAGE IMPORT'!D:D,'SLAB-ROWS'!B2428)</f>
        <v>0</v>
      </c>
      <c r="L2428" s="457" t="s">
        <v>395</v>
      </c>
      <c r="M2428" s="458"/>
      <c r="N2428" s="457"/>
    </row>
    <row r="2429" spans="1:14" x14ac:dyDescent="0.2">
      <c r="A2429" s="183" t="s">
        <v>130</v>
      </c>
      <c r="B2429" s="184" t="s">
        <v>131</v>
      </c>
      <c r="C2429" s="184"/>
      <c r="D2429" s="185" t="str">
        <f>D2427</f>
        <v>****</v>
      </c>
      <c r="E2429" s="185">
        <f>E2427</f>
        <v>0</v>
      </c>
      <c r="F2429" s="185"/>
      <c r="G2429" s="185">
        <f>G2427</f>
        <v>0</v>
      </c>
      <c r="H2429" s="186">
        <f>H2427</f>
        <v>0</v>
      </c>
      <c r="I2429" s="197">
        <f>SUMIFS('SAGE IMPORT'!Y:Y,'SAGE IMPORT'!A:A,'SLAB-ROWS'!G2429,'SAGE IMPORT'!B:B,'SLAB-ROWS'!H2429,'SAGE IMPORT'!C:C,'SLAB-ROWS'!A2429)</f>
        <v>0</v>
      </c>
      <c r="J2429" s="198">
        <f>SUMIFS('SAGE IMPORT'!K:K,'SAGE IMPORT'!A:A,'SLAB-ROWS'!G2429,'SAGE IMPORT'!B:B,'SLAB-ROWS'!H2429,'SAGE IMPORT'!C:C,'SLAB-ROWS'!A2429)</f>
        <v>0</v>
      </c>
      <c r="K2429" s="199">
        <f>SUMIFS('SAGE IMPORT'!Q:Q,'SAGE IMPORT'!A:A,'SLAB-ROWS'!G2429,'SAGE IMPORT'!B:B,'SLAB-ROWS'!H2429,'SAGE IMPORT'!C:C,'SLAB-ROWS'!A2429)</f>
        <v>0</v>
      </c>
      <c r="L2429" s="199" t="s">
        <v>395</v>
      </c>
      <c r="M2429" s="205">
        <f>SUMIFS('SAGE IMPORT'!E:E,'SAGE IMPORT'!A:A,'SLAB-ROWS'!G2429,'SAGE IMPORT'!B:B,'SLAB-ROWS'!H2429,'SAGE IMPORT'!C:C,'SLAB-ROWS'!A2429)</f>
        <v>0</v>
      </c>
      <c r="N2429" s="199" t="s">
        <v>395</v>
      </c>
    </row>
    <row r="2430" spans="1:14" x14ac:dyDescent="0.2">
      <c r="A2430" s="183"/>
      <c r="B2430" s="184"/>
      <c r="C2430" s="184"/>
      <c r="D2430" s="185" t="str">
        <f t="shared" si="216"/>
        <v>****</v>
      </c>
      <c r="E2430" s="185">
        <f t="shared" si="217"/>
        <v>0</v>
      </c>
      <c r="F2430" s="185"/>
      <c r="G2430" s="185">
        <f t="shared" si="218"/>
        <v>0</v>
      </c>
      <c r="H2430" s="186">
        <f t="shared" si="219"/>
        <v>0</v>
      </c>
      <c r="I2430" s="197">
        <f>SUMIFS('SAGE IMPORT'!Y:Y,'SAGE IMPORT'!A:A,'SLAB-ROWS'!G2430,'SAGE IMPORT'!B:B,'SLAB-ROWS'!H2430,'SAGE IMPORT'!C:C,'SLAB-ROWS'!A2430)</f>
        <v>0</v>
      </c>
      <c r="J2430" s="198">
        <f>SUMIFS('SAGE IMPORT'!K:K,'SAGE IMPORT'!A:A,'SLAB-ROWS'!G2430,'SAGE IMPORT'!B:B,'SLAB-ROWS'!H2430,'SAGE IMPORT'!C:C,'SLAB-ROWS'!A2430)</f>
        <v>0</v>
      </c>
      <c r="K2430" s="199">
        <f>SUMIFS('SAGE IMPORT'!Q:Q,'SAGE IMPORT'!A:A,'SLAB-ROWS'!G2430,'SAGE IMPORT'!B:B,'SLAB-ROWS'!H2430,'SAGE IMPORT'!C:C,'SLAB-ROWS'!A2430)</f>
        <v>0</v>
      </c>
      <c r="L2430" s="199"/>
      <c r="M2430" s="205">
        <f>SUMIFS('SAGE IMPORT'!E:E,'SAGE IMPORT'!A:A,'SLAB-ROWS'!G2430,'SAGE IMPORT'!B:B,'SLAB-ROWS'!H2430,'SAGE IMPORT'!C:C,'SLAB-ROWS'!A2430)</f>
        <v>0</v>
      </c>
      <c r="N2430" s="199"/>
    </row>
    <row r="2431" spans="1:14" x14ac:dyDescent="0.2">
      <c r="A2431" s="183" t="s">
        <v>39</v>
      </c>
      <c r="B2431" s="184" t="s">
        <v>40</v>
      </c>
      <c r="C2431" s="184"/>
      <c r="D2431" s="185" t="str">
        <f t="shared" si="216"/>
        <v>****</v>
      </c>
      <c r="E2431" s="185">
        <f t="shared" si="217"/>
        <v>0</v>
      </c>
      <c r="F2431" s="185"/>
      <c r="G2431" s="185">
        <f t="shared" si="218"/>
        <v>0</v>
      </c>
      <c r="H2431" s="186">
        <f t="shared" si="219"/>
        <v>0</v>
      </c>
      <c r="I2431" s="197">
        <f>SUMIFS('SAGE IMPORT'!Y:Y,'SAGE IMPORT'!A:A,'SLAB-ROWS'!G2431,'SAGE IMPORT'!B:B,'SLAB-ROWS'!H2431,'SAGE IMPORT'!C:C,'SLAB-ROWS'!A2431)</f>
        <v>0</v>
      </c>
      <c r="J2431" s="198">
        <f>SUMIFS('SAGE IMPORT'!K:K,'SAGE IMPORT'!A:A,'SLAB-ROWS'!G2431,'SAGE IMPORT'!B:B,'SLAB-ROWS'!H2431,'SAGE IMPORT'!C:C,'SLAB-ROWS'!A2431)</f>
        <v>0</v>
      </c>
      <c r="K2431" s="199">
        <f>SUMIFS('SAGE IMPORT'!Q:Q,'SAGE IMPORT'!A:A,'SLAB-ROWS'!G2431,'SAGE IMPORT'!B:B,'SLAB-ROWS'!H2431,'SAGE IMPORT'!C:C,'SLAB-ROWS'!A2431)</f>
        <v>0</v>
      </c>
      <c r="L2431" s="199" t="s">
        <v>391</v>
      </c>
      <c r="M2431" s="205">
        <f>SUMIFS('SAGE IMPORT'!E:E,'SAGE IMPORT'!A:A,'SLAB-ROWS'!G2431,'SAGE IMPORT'!B:B,'SLAB-ROWS'!H2431,'SAGE IMPORT'!C:C,'SLAB-ROWS'!A2431)</f>
        <v>0</v>
      </c>
      <c r="N2431" s="199" t="s">
        <v>391</v>
      </c>
    </row>
    <row r="2432" spans="1:14" x14ac:dyDescent="0.2">
      <c r="A2432" s="183" t="s">
        <v>132</v>
      </c>
      <c r="B2432" s="184" t="s">
        <v>135</v>
      </c>
      <c r="C2432" s="184"/>
      <c r="D2432" s="185" t="str">
        <f t="shared" si="216"/>
        <v>****</v>
      </c>
      <c r="E2432" s="185">
        <f t="shared" si="217"/>
        <v>0</v>
      </c>
      <c r="F2432" s="185"/>
      <c r="G2432" s="185">
        <f t="shared" si="218"/>
        <v>0</v>
      </c>
      <c r="H2432" s="186">
        <f t="shared" si="219"/>
        <v>0</v>
      </c>
      <c r="I2432" s="197">
        <f>SUMIFS('SAGE IMPORT'!Y:Y,'SAGE IMPORT'!A:A,'SLAB-ROWS'!G2432,'SAGE IMPORT'!B:B,'SLAB-ROWS'!H2432,'SAGE IMPORT'!C:C,'SLAB-ROWS'!A2432)</f>
        <v>0</v>
      </c>
      <c r="J2432" s="198">
        <f>SUMIFS('SAGE IMPORT'!K:K,'SAGE IMPORT'!A:A,'SLAB-ROWS'!G2432,'SAGE IMPORT'!B:B,'SLAB-ROWS'!H2432,'SAGE IMPORT'!C:C,'SLAB-ROWS'!A2432)</f>
        <v>0</v>
      </c>
      <c r="K2432" s="199">
        <f>SUMIFS('SAGE IMPORT'!Q:Q,'SAGE IMPORT'!A:A,'SLAB-ROWS'!G2432,'SAGE IMPORT'!B:B,'SLAB-ROWS'!H2432,'SAGE IMPORT'!C:C,'SLAB-ROWS'!A2432)</f>
        <v>0</v>
      </c>
      <c r="L2432" s="199" t="s">
        <v>391</v>
      </c>
      <c r="M2432" s="205">
        <f>SUMIFS('SAGE IMPORT'!E:E,'SAGE IMPORT'!A:A,'SLAB-ROWS'!G2432,'SAGE IMPORT'!B:B,'SLAB-ROWS'!H2432,'SAGE IMPORT'!C:C,'SLAB-ROWS'!A2432)</f>
        <v>0</v>
      </c>
      <c r="N2432" s="199" t="s">
        <v>391</v>
      </c>
    </row>
    <row r="2433" spans="1:14" x14ac:dyDescent="0.2">
      <c r="A2433" s="183" t="s">
        <v>133</v>
      </c>
      <c r="B2433" s="184" t="s">
        <v>136</v>
      </c>
      <c r="C2433" s="184"/>
      <c r="D2433" s="185" t="str">
        <f t="shared" si="216"/>
        <v>****</v>
      </c>
      <c r="E2433" s="185">
        <f t="shared" si="217"/>
        <v>0</v>
      </c>
      <c r="F2433" s="185"/>
      <c r="G2433" s="185">
        <f t="shared" si="218"/>
        <v>0</v>
      </c>
      <c r="H2433" s="186">
        <f t="shared" si="219"/>
        <v>0</v>
      </c>
      <c r="I2433" s="197">
        <f>SUMIFS('SAGE IMPORT'!Y:Y,'SAGE IMPORT'!A:A,'SLAB-ROWS'!G2433,'SAGE IMPORT'!B:B,'SLAB-ROWS'!H2433,'SAGE IMPORT'!C:C,'SLAB-ROWS'!A2433)</f>
        <v>0</v>
      </c>
      <c r="J2433" s="198">
        <f>SUMIFS('SAGE IMPORT'!K:K,'SAGE IMPORT'!A:A,'SLAB-ROWS'!G2433,'SAGE IMPORT'!B:B,'SLAB-ROWS'!H2433,'SAGE IMPORT'!C:C,'SLAB-ROWS'!A2433)</f>
        <v>0</v>
      </c>
      <c r="K2433" s="199">
        <f>SUMIFS('SAGE IMPORT'!Q:Q,'SAGE IMPORT'!A:A,'SLAB-ROWS'!G2433,'SAGE IMPORT'!B:B,'SLAB-ROWS'!H2433,'SAGE IMPORT'!C:C,'SLAB-ROWS'!A2433)</f>
        <v>0</v>
      </c>
      <c r="L2433" s="199" t="s">
        <v>391</v>
      </c>
      <c r="M2433" s="205">
        <f>SUMIFS('SAGE IMPORT'!E:E,'SAGE IMPORT'!A:A,'SLAB-ROWS'!G2433,'SAGE IMPORT'!B:B,'SLAB-ROWS'!H2433,'SAGE IMPORT'!C:C,'SLAB-ROWS'!A2433)</f>
        <v>0</v>
      </c>
      <c r="N2433" s="199" t="s">
        <v>391</v>
      </c>
    </row>
    <row r="2434" spans="1:14" x14ac:dyDescent="0.2">
      <c r="A2434" s="183" t="s">
        <v>134</v>
      </c>
      <c r="B2434" s="184" t="s">
        <v>137</v>
      </c>
      <c r="C2434" s="184"/>
      <c r="D2434" s="185" t="str">
        <f t="shared" si="216"/>
        <v>****</v>
      </c>
      <c r="E2434" s="185">
        <f t="shared" si="217"/>
        <v>0</v>
      </c>
      <c r="F2434" s="185"/>
      <c r="G2434" s="185">
        <f t="shared" si="218"/>
        <v>0</v>
      </c>
      <c r="H2434" s="186">
        <f t="shared" si="219"/>
        <v>0</v>
      </c>
      <c r="I2434" s="197">
        <f>SUMIFS('SAGE IMPORT'!Y:Y,'SAGE IMPORT'!A:A,'SLAB-ROWS'!G2434,'SAGE IMPORT'!B:B,'SLAB-ROWS'!H2434,'SAGE IMPORT'!C:C,'SLAB-ROWS'!A2434)</f>
        <v>0</v>
      </c>
      <c r="J2434" s="198">
        <f>SUMIFS('SAGE IMPORT'!K:K,'SAGE IMPORT'!A:A,'SLAB-ROWS'!G2434,'SAGE IMPORT'!B:B,'SLAB-ROWS'!H2434,'SAGE IMPORT'!C:C,'SLAB-ROWS'!A2434)</f>
        <v>0</v>
      </c>
      <c r="K2434" s="199">
        <f>SUMIFS('SAGE IMPORT'!Q:Q,'SAGE IMPORT'!A:A,'SLAB-ROWS'!G2434,'SAGE IMPORT'!B:B,'SLAB-ROWS'!H2434,'SAGE IMPORT'!C:C,'SLAB-ROWS'!A2434)</f>
        <v>0</v>
      </c>
      <c r="L2434" s="199" t="s">
        <v>398</v>
      </c>
      <c r="M2434" s="205">
        <f>SUMIFS('SAGE IMPORT'!E:E,'SAGE IMPORT'!A:A,'SLAB-ROWS'!G2434,'SAGE IMPORT'!B:B,'SLAB-ROWS'!H2434,'SAGE IMPORT'!C:C,'SLAB-ROWS'!A2434)</f>
        <v>0</v>
      </c>
      <c r="N2434" s="199" t="s">
        <v>398</v>
      </c>
    </row>
    <row r="2435" spans="1:14" x14ac:dyDescent="0.2">
      <c r="A2435" s="183" t="s">
        <v>497</v>
      </c>
      <c r="B2435" s="184" t="s">
        <v>505</v>
      </c>
      <c r="C2435" s="184"/>
      <c r="D2435" s="185" t="str">
        <f t="shared" si="216"/>
        <v>****</v>
      </c>
      <c r="E2435" s="185">
        <f t="shared" si="217"/>
        <v>0</v>
      </c>
      <c r="F2435" s="185"/>
      <c r="G2435" s="185">
        <f t="shared" si="218"/>
        <v>0</v>
      </c>
      <c r="H2435" s="186">
        <f t="shared" si="219"/>
        <v>0</v>
      </c>
      <c r="I2435" s="197">
        <f>SUMIFS('SAGE IMPORT'!Y:Y,'SAGE IMPORT'!A:A,'SLAB-ROWS'!G2435,'SAGE IMPORT'!B:B,'SLAB-ROWS'!H2435,'SAGE IMPORT'!C:C,'SLAB-ROWS'!A2435)</f>
        <v>0</v>
      </c>
      <c r="J2435" s="198">
        <f>SUMIFS('SAGE IMPORT'!K:K,'SAGE IMPORT'!A:A,'SLAB-ROWS'!G2435,'SAGE IMPORT'!B:B,'SLAB-ROWS'!H2435,'SAGE IMPORT'!C:C,'SLAB-ROWS'!A2435)</f>
        <v>0</v>
      </c>
      <c r="K2435" s="199">
        <f>SUMIFS('SAGE IMPORT'!Q:Q,'SAGE IMPORT'!A:A,'SLAB-ROWS'!G2435,'SAGE IMPORT'!B:B,'SLAB-ROWS'!H2435,'SAGE IMPORT'!C:C,'SLAB-ROWS'!A2435)</f>
        <v>0</v>
      </c>
      <c r="L2435" s="199" t="s">
        <v>397</v>
      </c>
      <c r="M2435" s="205">
        <f>SUMIFS('SAGE IMPORT'!E:E,'SAGE IMPORT'!A:A,'SLAB-ROWS'!G2435,'SAGE IMPORT'!B:B,'SLAB-ROWS'!H2435,'SAGE IMPORT'!C:C,'SLAB-ROWS'!A2435)</f>
        <v>0</v>
      </c>
      <c r="N2435" s="199" t="s">
        <v>391</v>
      </c>
    </row>
    <row r="2436" spans="1:14" x14ac:dyDescent="0.2">
      <c r="A2436" s="183" t="s">
        <v>501</v>
      </c>
      <c r="B2436" s="184" t="s">
        <v>506</v>
      </c>
      <c r="C2436" s="184"/>
      <c r="D2436" s="185" t="str">
        <f t="shared" si="216"/>
        <v>****</v>
      </c>
      <c r="E2436" s="185">
        <f t="shared" si="217"/>
        <v>0</v>
      </c>
      <c r="F2436" s="185"/>
      <c r="G2436" s="185">
        <f t="shared" si="218"/>
        <v>0</v>
      </c>
      <c r="H2436" s="186">
        <f t="shared" si="219"/>
        <v>0</v>
      </c>
      <c r="I2436" s="197">
        <f>SUMIFS('SAGE IMPORT'!Y:Y,'SAGE IMPORT'!A:A,'SLAB-ROWS'!G2436,'SAGE IMPORT'!B:B,'SLAB-ROWS'!H2436,'SAGE IMPORT'!C:C,'SLAB-ROWS'!A2436)</f>
        <v>0</v>
      </c>
      <c r="J2436" s="198">
        <f>SUMIFS('SAGE IMPORT'!K:K,'SAGE IMPORT'!A:A,'SLAB-ROWS'!G2436,'SAGE IMPORT'!B:B,'SLAB-ROWS'!H2436,'SAGE IMPORT'!C:C,'SLAB-ROWS'!A2436)</f>
        <v>0</v>
      </c>
      <c r="K2436" s="199">
        <f>SUMIFS('SAGE IMPORT'!Q:Q,'SAGE IMPORT'!A:A,'SLAB-ROWS'!G2436,'SAGE IMPORT'!B:B,'SLAB-ROWS'!H2436,'SAGE IMPORT'!C:C,'SLAB-ROWS'!A2436)</f>
        <v>0</v>
      </c>
      <c r="L2436" s="199" t="s">
        <v>397</v>
      </c>
      <c r="M2436" s="205">
        <f>SUMIFS('SAGE IMPORT'!E:E,'SAGE IMPORT'!A:A,'SLAB-ROWS'!G2436,'SAGE IMPORT'!B:B,'SLAB-ROWS'!H2436,'SAGE IMPORT'!C:C,'SLAB-ROWS'!A2436)</f>
        <v>0</v>
      </c>
      <c r="N2436" s="199" t="s">
        <v>391</v>
      </c>
    </row>
    <row r="2437" spans="1:14" x14ac:dyDescent="0.2">
      <c r="A2437" s="183" t="s">
        <v>502</v>
      </c>
      <c r="B2437" s="184" t="s">
        <v>507</v>
      </c>
      <c r="C2437" s="184"/>
      <c r="D2437" s="185" t="str">
        <f t="shared" si="216"/>
        <v>****</v>
      </c>
      <c r="E2437" s="185">
        <f t="shared" si="217"/>
        <v>0</v>
      </c>
      <c r="F2437" s="185"/>
      <c r="G2437" s="185">
        <f t="shared" si="218"/>
        <v>0</v>
      </c>
      <c r="H2437" s="186">
        <f t="shared" si="219"/>
        <v>0</v>
      </c>
      <c r="I2437" s="197">
        <f>SUMIFS('SAGE IMPORT'!Y:Y,'SAGE IMPORT'!A:A,'SLAB-ROWS'!G2437,'SAGE IMPORT'!B:B,'SLAB-ROWS'!H2437,'SAGE IMPORT'!C:C,'SLAB-ROWS'!A2437)</f>
        <v>0</v>
      </c>
      <c r="J2437" s="198">
        <f>SUMIFS('SAGE IMPORT'!K:K,'SAGE IMPORT'!A:A,'SLAB-ROWS'!G2437,'SAGE IMPORT'!B:B,'SLAB-ROWS'!H2437,'SAGE IMPORT'!C:C,'SLAB-ROWS'!A2437)</f>
        <v>0</v>
      </c>
      <c r="K2437" s="199">
        <f>SUMIFS('SAGE IMPORT'!Q:Q,'SAGE IMPORT'!A:A,'SLAB-ROWS'!G2437,'SAGE IMPORT'!B:B,'SLAB-ROWS'!H2437,'SAGE IMPORT'!C:C,'SLAB-ROWS'!A2437)</f>
        <v>0</v>
      </c>
      <c r="L2437" s="199" t="s">
        <v>397</v>
      </c>
      <c r="M2437" s="205">
        <f>SUMIFS('SAGE IMPORT'!E:E,'SAGE IMPORT'!A:A,'SLAB-ROWS'!G2437,'SAGE IMPORT'!B:B,'SLAB-ROWS'!H2437,'SAGE IMPORT'!C:C,'SLAB-ROWS'!A2437)</f>
        <v>0</v>
      </c>
      <c r="N2437" s="199" t="s">
        <v>391</v>
      </c>
    </row>
    <row r="2438" spans="1:14" x14ac:dyDescent="0.2">
      <c r="A2438" s="183" t="s">
        <v>503</v>
      </c>
      <c r="B2438" s="184" t="s">
        <v>508</v>
      </c>
      <c r="C2438" s="184"/>
      <c r="D2438" s="185" t="str">
        <f t="shared" si="216"/>
        <v>****</v>
      </c>
      <c r="E2438" s="185">
        <f t="shared" si="217"/>
        <v>0</v>
      </c>
      <c r="F2438" s="185"/>
      <c r="G2438" s="185">
        <f t="shared" si="218"/>
        <v>0</v>
      </c>
      <c r="H2438" s="186">
        <f t="shared" si="219"/>
        <v>0</v>
      </c>
      <c r="I2438" s="197">
        <f>SUMIFS('SAGE IMPORT'!Y:Y,'SAGE IMPORT'!A:A,'SLAB-ROWS'!G2438,'SAGE IMPORT'!B:B,'SLAB-ROWS'!H2438,'SAGE IMPORT'!C:C,'SLAB-ROWS'!A2438)</f>
        <v>0</v>
      </c>
      <c r="J2438" s="198">
        <f>SUMIFS('SAGE IMPORT'!K:K,'SAGE IMPORT'!A:A,'SLAB-ROWS'!G2438,'SAGE IMPORT'!B:B,'SLAB-ROWS'!H2438,'SAGE IMPORT'!C:C,'SLAB-ROWS'!A2438)</f>
        <v>0</v>
      </c>
      <c r="K2438" s="199">
        <f>SUMIFS('SAGE IMPORT'!Q:Q,'SAGE IMPORT'!A:A,'SLAB-ROWS'!G2438,'SAGE IMPORT'!B:B,'SLAB-ROWS'!H2438,'SAGE IMPORT'!C:C,'SLAB-ROWS'!A2438)</f>
        <v>0</v>
      </c>
      <c r="L2438" s="199" t="s">
        <v>397</v>
      </c>
      <c r="M2438" s="205">
        <f>SUMIFS('SAGE IMPORT'!E:E,'SAGE IMPORT'!A:A,'SLAB-ROWS'!G2438,'SAGE IMPORT'!B:B,'SLAB-ROWS'!H2438,'SAGE IMPORT'!C:C,'SLAB-ROWS'!A2438)</f>
        <v>0</v>
      </c>
      <c r="N2438" s="199" t="s">
        <v>391</v>
      </c>
    </row>
    <row r="2439" spans="1:14" x14ac:dyDescent="0.2">
      <c r="A2439" s="183" t="s">
        <v>504</v>
      </c>
      <c r="B2439" s="184" t="s">
        <v>509</v>
      </c>
      <c r="C2439" s="184"/>
      <c r="D2439" s="185" t="str">
        <f t="shared" si="216"/>
        <v>****</v>
      </c>
      <c r="E2439" s="185">
        <f t="shared" si="217"/>
        <v>0</v>
      </c>
      <c r="F2439" s="185"/>
      <c r="G2439" s="185">
        <f t="shared" si="218"/>
        <v>0</v>
      </c>
      <c r="H2439" s="186">
        <f t="shared" si="219"/>
        <v>0</v>
      </c>
      <c r="I2439" s="197">
        <f>SUMIFS('SAGE IMPORT'!Y:Y,'SAGE IMPORT'!A:A,'SLAB-ROWS'!G2439,'SAGE IMPORT'!B:B,'SLAB-ROWS'!H2439,'SAGE IMPORT'!C:C,'SLAB-ROWS'!A2439)</f>
        <v>0</v>
      </c>
      <c r="J2439" s="198">
        <f>SUMIFS('SAGE IMPORT'!K:K,'SAGE IMPORT'!A:A,'SLAB-ROWS'!G2439,'SAGE IMPORT'!B:B,'SLAB-ROWS'!H2439,'SAGE IMPORT'!C:C,'SLAB-ROWS'!A2439)</f>
        <v>0</v>
      </c>
      <c r="K2439" s="199">
        <f>SUMIFS('SAGE IMPORT'!Q:Q,'SAGE IMPORT'!A:A,'SLAB-ROWS'!G2439,'SAGE IMPORT'!B:B,'SLAB-ROWS'!H2439,'SAGE IMPORT'!C:C,'SLAB-ROWS'!A2439)</f>
        <v>0</v>
      </c>
      <c r="L2439" s="199" t="s">
        <v>397</v>
      </c>
      <c r="M2439" s="205">
        <f>SUMIFS('SAGE IMPORT'!E:E,'SAGE IMPORT'!A:A,'SLAB-ROWS'!G2439,'SAGE IMPORT'!B:B,'SLAB-ROWS'!H2439,'SAGE IMPORT'!C:C,'SLAB-ROWS'!A2439)</f>
        <v>0</v>
      </c>
      <c r="N2439" s="199" t="s">
        <v>391</v>
      </c>
    </row>
    <row r="2440" spans="1:14" x14ac:dyDescent="0.2">
      <c r="A2440" s="183" t="s">
        <v>41</v>
      </c>
      <c r="B2440" s="184" t="s">
        <v>65</v>
      </c>
      <c r="C2440" s="184"/>
      <c r="D2440" s="185" t="str">
        <f>D2434</f>
        <v>****</v>
      </c>
      <c r="E2440" s="185">
        <f>E2434</f>
        <v>0</v>
      </c>
      <c r="F2440" s="185"/>
      <c r="G2440" s="185">
        <f>G2434</f>
        <v>0</v>
      </c>
      <c r="H2440" s="186">
        <f>H2434</f>
        <v>0</v>
      </c>
      <c r="I2440" s="197">
        <f>SUMIFS('SAGE IMPORT'!Y:Y,'SAGE IMPORT'!A:A,'SLAB-ROWS'!G2440,'SAGE IMPORT'!B:B,'SLAB-ROWS'!H2440,'SAGE IMPORT'!C:C,'SLAB-ROWS'!A2440)</f>
        <v>0</v>
      </c>
      <c r="J2440" s="198">
        <f>SUMIFS('SAGE IMPORT'!K:K,'SAGE IMPORT'!A:A,'SLAB-ROWS'!G2440,'SAGE IMPORT'!B:B,'SLAB-ROWS'!H2440,'SAGE IMPORT'!C:C,'SLAB-ROWS'!A2440)</f>
        <v>0</v>
      </c>
      <c r="K2440" s="199">
        <f>SUMIFS('SAGE IMPORT'!Q:Q,'SAGE IMPORT'!A:A,'SLAB-ROWS'!G2440,'SAGE IMPORT'!B:B,'SLAB-ROWS'!H2440,'SAGE IMPORT'!C:C,'SLAB-ROWS'!A2440)</f>
        <v>0</v>
      </c>
      <c r="L2440" s="199" t="s">
        <v>391</v>
      </c>
      <c r="M2440" s="205">
        <f>SUMIFS('SAGE IMPORT'!E:E,'SAGE IMPORT'!A:A,'SLAB-ROWS'!G2440,'SAGE IMPORT'!B:B,'SLAB-ROWS'!H2440,'SAGE IMPORT'!C:C,'SLAB-ROWS'!A2440)</f>
        <v>0</v>
      </c>
      <c r="N2440" s="199" t="s">
        <v>391</v>
      </c>
    </row>
    <row r="2441" spans="1:14" x14ac:dyDescent="0.2">
      <c r="A2441" s="183" t="s">
        <v>498</v>
      </c>
      <c r="B2441" s="184" t="s">
        <v>140</v>
      </c>
      <c r="C2441" s="184"/>
      <c r="D2441" s="185" t="str">
        <f t="shared" si="216"/>
        <v>****</v>
      </c>
      <c r="E2441" s="185">
        <f t="shared" si="217"/>
        <v>0</v>
      </c>
      <c r="F2441" s="185"/>
      <c r="G2441" s="185">
        <f t="shared" si="218"/>
        <v>0</v>
      </c>
      <c r="H2441" s="186">
        <f t="shared" si="219"/>
        <v>0</v>
      </c>
      <c r="I2441" s="197">
        <f>SUMIFS('SAGE IMPORT'!Y:Y,'SAGE IMPORT'!A:A,'SLAB-ROWS'!G2441,'SAGE IMPORT'!B:B,'SLAB-ROWS'!H2441,'SAGE IMPORT'!C:C,'SLAB-ROWS'!A2441)</f>
        <v>0</v>
      </c>
      <c r="J2441" s="198">
        <f>SUMIFS('SAGE IMPORT'!K:K,'SAGE IMPORT'!A:A,'SLAB-ROWS'!G2441,'SAGE IMPORT'!B:B,'SLAB-ROWS'!H2441,'SAGE IMPORT'!C:C,'SLAB-ROWS'!A2441)</f>
        <v>0</v>
      </c>
      <c r="K2441" s="199">
        <f>SUMIFS('SAGE IMPORT'!Q:Q,'SAGE IMPORT'!A:A,'SLAB-ROWS'!G2441,'SAGE IMPORT'!B:B,'SLAB-ROWS'!H2441,'SAGE IMPORT'!C:C,'SLAB-ROWS'!A2441)</f>
        <v>0</v>
      </c>
      <c r="L2441" s="199" t="s">
        <v>399</v>
      </c>
      <c r="M2441" s="205">
        <f>SUMIFS('SAGE IMPORT'!E:E,'SAGE IMPORT'!A:A,'SLAB-ROWS'!G2441,'SAGE IMPORT'!B:B,'SLAB-ROWS'!H2441,'SAGE IMPORT'!C:C,'SLAB-ROWS'!A2441)</f>
        <v>0</v>
      </c>
      <c r="N2441" s="199" t="s">
        <v>399</v>
      </c>
    </row>
    <row r="2442" spans="1:14" x14ac:dyDescent="0.2">
      <c r="A2442" s="183" t="s">
        <v>42</v>
      </c>
      <c r="B2442" s="184" t="s">
        <v>138</v>
      </c>
      <c r="C2442" s="184"/>
      <c r="D2442" s="185" t="str">
        <f t="shared" si="216"/>
        <v>****</v>
      </c>
      <c r="E2442" s="185">
        <f t="shared" si="217"/>
        <v>0</v>
      </c>
      <c r="F2442" s="185"/>
      <c r="G2442" s="185">
        <f t="shared" si="218"/>
        <v>0</v>
      </c>
      <c r="H2442" s="186">
        <f t="shared" si="219"/>
        <v>0</v>
      </c>
      <c r="I2442" s="197">
        <f>SUMIFS('SAGE IMPORT'!Y:Y,'SAGE IMPORT'!A:A,'SLAB-ROWS'!G2442,'SAGE IMPORT'!B:B,'SLAB-ROWS'!H2442,'SAGE IMPORT'!C:C,'SLAB-ROWS'!A2442)</f>
        <v>0</v>
      </c>
      <c r="J2442" s="198">
        <f>SUMIFS('SAGE IMPORT'!K:K,'SAGE IMPORT'!A:A,'SLAB-ROWS'!G2442,'SAGE IMPORT'!B:B,'SLAB-ROWS'!H2442,'SAGE IMPORT'!C:C,'SLAB-ROWS'!A2442)</f>
        <v>0</v>
      </c>
      <c r="K2442" s="199">
        <f>SUMIFS('SAGE IMPORT'!Q:Q,'SAGE IMPORT'!A:A,'SLAB-ROWS'!G2442,'SAGE IMPORT'!B:B,'SLAB-ROWS'!H2442,'SAGE IMPORT'!C:C,'SLAB-ROWS'!A2442)</f>
        <v>0</v>
      </c>
      <c r="L2442" s="199" t="s">
        <v>399</v>
      </c>
      <c r="M2442" s="205">
        <f>SUMIFS('SAGE IMPORT'!E:E,'SAGE IMPORT'!A:A,'SLAB-ROWS'!G2442,'SAGE IMPORT'!B:B,'SLAB-ROWS'!H2442,'SAGE IMPORT'!C:C,'SLAB-ROWS'!A2442)</f>
        <v>0</v>
      </c>
      <c r="N2442" s="199" t="s">
        <v>399</v>
      </c>
    </row>
    <row r="2443" spans="1:14" x14ac:dyDescent="0.2">
      <c r="A2443" s="183" t="s">
        <v>77</v>
      </c>
      <c r="B2443" s="184" t="s">
        <v>139</v>
      </c>
      <c r="C2443" s="184"/>
      <c r="D2443" s="185" t="str">
        <f t="shared" si="216"/>
        <v>****</v>
      </c>
      <c r="E2443" s="185">
        <f t="shared" si="217"/>
        <v>0</v>
      </c>
      <c r="F2443" s="185"/>
      <c r="G2443" s="185">
        <f t="shared" si="218"/>
        <v>0</v>
      </c>
      <c r="H2443" s="186">
        <f t="shared" si="219"/>
        <v>0</v>
      </c>
      <c r="I2443" s="197">
        <f>SUMIFS('SAGE IMPORT'!Y:Y,'SAGE IMPORT'!A:A,'SLAB-ROWS'!G2443,'SAGE IMPORT'!B:B,'SLAB-ROWS'!H2443,'SAGE IMPORT'!C:C,'SLAB-ROWS'!A2443)</f>
        <v>0</v>
      </c>
      <c r="J2443" s="198">
        <f>SUMIFS('SAGE IMPORT'!K:K,'SAGE IMPORT'!A:A,'SLAB-ROWS'!G2443,'SAGE IMPORT'!B:B,'SLAB-ROWS'!H2443,'SAGE IMPORT'!C:C,'SLAB-ROWS'!A2443)</f>
        <v>0</v>
      </c>
      <c r="K2443" s="199">
        <f>SUMIFS('SAGE IMPORT'!Q:Q,'SAGE IMPORT'!A:A,'SLAB-ROWS'!G2443,'SAGE IMPORT'!B:B,'SLAB-ROWS'!H2443,'SAGE IMPORT'!C:C,'SLAB-ROWS'!A2443)</f>
        <v>0</v>
      </c>
      <c r="L2443" s="199" t="s">
        <v>399</v>
      </c>
      <c r="M2443" s="205">
        <f>SUMIFS('SAGE IMPORT'!E:E,'SAGE IMPORT'!A:A,'SLAB-ROWS'!G2443,'SAGE IMPORT'!B:B,'SLAB-ROWS'!H2443,'SAGE IMPORT'!C:C,'SLAB-ROWS'!A2443)</f>
        <v>0</v>
      </c>
      <c r="N2443" s="199" t="s">
        <v>399</v>
      </c>
    </row>
    <row r="2444" spans="1:14" x14ac:dyDescent="0.2">
      <c r="A2444" s="183" t="s">
        <v>43</v>
      </c>
      <c r="B2444" s="184" t="s">
        <v>141</v>
      </c>
      <c r="C2444" s="184"/>
      <c r="D2444" s="185" t="str">
        <f t="shared" si="216"/>
        <v>****</v>
      </c>
      <c r="E2444" s="185">
        <f t="shared" si="217"/>
        <v>0</v>
      </c>
      <c r="F2444" s="185"/>
      <c r="G2444" s="185">
        <f t="shared" si="218"/>
        <v>0</v>
      </c>
      <c r="H2444" s="186">
        <f t="shared" si="219"/>
        <v>0</v>
      </c>
      <c r="I2444" s="197">
        <f>SUMIFS('SAGE IMPORT'!Y:Y,'SAGE IMPORT'!A:A,'SLAB-ROWS'!G2444,'SAGE IMPORT'!B:B,'SLAB-ROWS'!H2444,'SAGE IMPORT'!C:C,'SLAB-ROWS'!A2444)</f>
        <v>0</v>
      </c>
      <c r="J2444" s="198">
        <f>SUMIFS('SAGE IMPORT'!K:K,'SAGE IMPORT'!A:A,'SLAB-ROWS'!G2444,'SAGE IMPORT'!B:B,'SLAB-ROWS'!H2444,'SAGE IMPORT'!C:C,'SLAB-ROWS'!A2444)</f>
        <v>0</v>
      </c>
      <c r="K2444" s="199">
        <f>SUMIFS('SAGE IMPORT'!Q:Q,'SAGE IMPORT'!A:A,'SLAB-ROWS'!G2444,'SAGE IMPORT'!B:B,'SLAB-ROWS'!H2444,'SAGE IMPORT'!C:C,'SLAB-ROWS'!A2444)</f>
        <v>0</v>
      </c>
      <c r="L2444" s="199" t="s">
        <v>391</v>
      </c>
      <c r="M2444" s="205">
        <f>SUMIFS('SAGE IMPORT'!E:E,'SAGE IMPORT'!A:A,'SLAB-ROWS'!G2444,'SAGE IMPORT'!B:B,'SLAB-ROWS'!H2444,'SAGE IMPORT'!C:C,'SLAB-ROWS'!A2444)</f>
        <v>0</v>
      </c>
      <c r="N2444" s="199" t="s">
        <v>391</v>
      </c>
    </row>
    <row r="2445" spans="1:14" x14ac:dyDescent="0.2">
      <c r="A2445" s="183"/>
      <c r="B2445" s="184"/>
      <c r="C2445" s="184"/>
      <c r="D2445" s="185" t="str">
        <f t="shared" si="216"/>
        <v>****</v>
      </c>
      <c r="E2445" s="185">
        <f t="shared" si="217"/>
        <v>0</v>
      </c>
      <c r="F2445" s="185"/>
      <c r="G2445" s="185">
        <f t="shared" si="218"/>
        <v>0</v>
      </c>
      <c r="H2445" s="186">
        <f t="shared" si="219"/>
        <v>0</v>
      </c>
      <c r="I2445" s="197">
        <f>SUMIFS('SAGE IMPORT'!Y:Y,'SAGE IMPORT'!A:A,'SLAB-ROWS'!G2445,'SAGE IMPORT'!B:B,'SLAB-ROWS'!H2445,'SAGE IMPORT'!C:C,'SLAB-ROWS'!A2445)</f>
        <v>0</v>
      </c>
      <c r="J2445" s="198">
        <f>SUMIFS('SAGE IMPORT'!K:K,'SAGE IMPORT'!A:A,'SLAB-ROWS'!G2445,'SAGE IMPORT'!B:B,'SLAB-ROWS'!H2445,'SAGE IMPORT'!C:C,'SLAB-ROWS'!A2445)</f>
        <v>0</v>
      </c>
      <c r="K2445" s="199">
        <f>SUMIFS('SAGE IMPORT'!Q:Q,'SAGE IMPORT'!A:A,'SLAB-ROWS'!G2445,'SAGE IMPORT'!B:B,'SLAB-ROWS'!H2445,'SAGE IMPORT'!C:C,'SLAB-ROWS'!A2445)</f>
        <v>0</v>
      </c>
      <c r="L2445" s="199"/>
      <c r="M2445" s="205">
        <f>SUMIFS('SAGE IMPORT'!E:E,'SAGE IMPORT'!A:A,'SLAB-ROWS'!G2445,'SAGE IMPORT'!B:B,'SLAB-ROWS'!H2445,'SAGE IMPORT'!C:C,'SLAB-ROWS'!A2445)</f>
        <v>0</v>
      </c>
      <c r="N2445" s="199"/>
    </row>
    <row r="2446" spans="1:14" x14ac:dyDescent="0.2">
      <c r="A2446" s="183" t="s">
        <v>44</v>
      </c>
      <c r="B2446" s="184" t="s">
        <v>69</v>
      </c>
      <c r="C2446" s="184"/>
      <c r="D2446" s="185" t="str">
        <f t="shared" si="216"/>
        <v>****</v>
      </c>
      <c r="E2446" s="185">
        <f t="shared" si="217"/>
        <v>0</v>
      </c>
      <c r="F2446" s="185"/>
      <c r="G2446" s="185">
        <f t="shared" si="218"/>
        <v>0</v>
      </c>
      <c r="H2446" s="186">
        <f t="shared" si="219"/>
        <v>0</v>
      </c>
      <c r="I2446" s="197">
        <f>SUMIFS('SAGE IMPORT'!Y:Y,'SAGE IMPORT'!A:A,'SLAB-ROWS'!G2446,'SAGE IMPORT'!B:B,'SLAB-ROWS'!H2446,'SAGE IMPORT'!C:C,'SLAB-ROWS'!A2446)</f>
        <v>0</v>
      </c>
      <c r="J2446" s="198">
        <f>SUMIFS('SAGE IMPORT'!K:K,'SAGE IMPORT'!A:A,'SLAB-ROWS'!G2446,'SAGE IMPORT'!B:B,'SLAB-ROWS'!H2446,'SAGE IMPORT'!C:C,'SLAB-ROWS'!A2446)</f>
        <v>0</v>
      </c>
      <c r="K2446" s="199">
        <f>SUMIFS('SAGE IMPORT'!Q:Q,'SAGE IMPORT'!A:A,'SLAB-ROWS'!G2446,'SAGE IMPORT'!B:B,'SLAB-ROWS'!H2446,'SAGE IMPORT'!C:C,'SLAB-ROWS'!A2446)</f>
        <v>0</v>
      </c>
      <c r="L2446" s="199" t="s">
        <v>391</v>
      </c>
      <c r="M2446" s="205">
        <f>SUMIFS('SAGE IMPORT'!E:E,'SAGE IMPORT'!A:A,'SLAB-ROWS'!G2446,'SAGE IMPORT'!B:B,'SLAB-ROWS'!H2446,'SAGE IMPORT'!C:C,'SLAB-ROWS'!A2446)</f>
        <v>0</v>
      </c>
      <c r="N2446" s="199" t="s">
        <v>391</v>
      </c>
    </row>
    <row r="2447" spans="1:14" x14ac:dyDescent="0.2">
      <c r="A2447" s="183" t="s">
        <v>45</v>
      </c>
      <c r="B2447" s="184" t="s">
        <v>46</v>
      </c>
      <c r="C2447" s="184"/>
      <c r="D2447" s="185" t="str">
        <f t="shared" si="216"/>
        <v>****</v>
      </c>
      <c r="E2447" s="185">
        <f t="shared" si="217"/>
        <v>0</v>
      </c>
      <c r="F2447" s="185"/>
      <c r="G2447" s="185">
        <f t="shared" si="218"/>
        <v>0</v>
      </c>
      <c r="H2447" s="186">
        <f t="shared" si="219"/>
        <v>0</v>
      </c>
      <c r="I2447" s="197">
        <f>SUMIFS('SAGE IMPORT'!Y:Y,'SAGE IMPORT'!A:A,'SLAB-ROWS'!G2447,'SAGE IMPORT'!B:B,'SLAB-ROWS'!H2447,'SAGE IMPORT'!C:C,'SLAB-ROWS'!A2447)</f>
        <v>0</v>
      </c>
      <c r="J2447" s="198">
        <f>SUMIFS('SAGE IMPORT'!K:K,'SAGE IMPORT'!A:A,'SLAB-ROWS'!G2447,'SAGE IMPORT'!B:B,'SLAB-ROWS'!H2447,'SAGE IMPORT'!C:C,'SLAB-ROWS'!A2447)</f>
        <v>0</v>
      </c>
      <c r="K2447" s="199">
        <f>SUMIFS('SAGE IMPORT'!Q:Q,'SAGE IMPORT'!A:A,'SLAB-ROWS'!G2447,'SAGE IMPORT'!B:B,'SLAB-ROWS'!H2447,'SAGE IMPORT'!C:C,'SLAB-ROWS'!A2447)</f>
        <v>0</v>
      </c>
      <c r="L2447" s="199" t="s">
        <v>391</v>
      </c>
      <c r="M2447" s="205">
        <f>SUMIFS('SAGE IMPORT'!E:E,'SAGE IMPORT'!A:A,'SLAB-ROWS'!G2447,'SAGE IMPORT'!B:B,'SLAB-ROWS'!H2447,'SAGE IMPORT'!C:C,'SLAB-ROWS'!A2447)</f>
        <v>0</v>
      </c>
      <c r="N2447" s="199" t="s">
        <v>391</v>
      </c>
    </row>
    <row r="2448" spans="1:14" x14ac:dyDescent="0.2">
      <c r="A2448" s="183" t="s">
        <v>142</v>
      </c>
      <c r="B2448" s="184" t="s">
        <v>143</v>
      </c>
      <c r="C2448" s="184"/>
      <c r="D2448" s="185" t="str">
        <f t="shared" si="216"/>
        <v>****</v>
      </c>
      <c r="E2448" s="185">
        <f t="shared" si="217"/>
        <v>0</v>
      </c>
      <c r="F2448" s="185"/>
      <c r="G2448" s="185">
        <f t="shared" si="218"/>
        <v>0</v>
      </c>
      <c r="H2448" s="186">
        <f t="shared" si="219"/>
        <v>0</v>
      </c>
      <c r="I2448" s="197">
        <f>SUMIFS('SAGE IMPORT'!Y:Y,'SAGE IMPORT'!A:A,'SLAB-ROWS'!G2448,'SAGE IMPORT'!B:B,'SLAB-ROWS'!H2448,'SAGE IMPORT'!C:C,'SLAB-ROWS'!A2448)</f>
        <v>0</v>
      </c>
      <c r="J2448" s="198">
        <f>SUMIFS('SAGE IMPORT'!K:K,'SAGE IMPORT'!A:A,'SLAB-ROWS'!G2448,'SAGE IMPORT'!B:B,'SLAB-ROWS'!H2448,'SAGE IMPORT'!C:C,'SLAB-ROWS'!A2448)</f>
        <v>0</v>
      </c>
      <c r="K2448" s="199">
        <f>SUMIFS('SAGE IMPORT'!Q:Q,'SAGE IMPORT'!A:A,'SLAB-ROWS'!G2448,'SAGE IMPORT'!B:B,'SLAB-ROWS'!H2448,'SAGE IMPORT'!C:C,'SLAB-ROWS'!A2448)</f>
        <v>0</v>
      </c>
      <c r="L2448" s="199" t="s">
        <v>354</v>
      </c>
      <c r="M2448" s="205">
        <f>SUMIFS('SAGE IMPORT'!E:E,'SAGE IMPORT'!A:A,'SLAB-ROWS'!G2448,'SAGE IMPORT'!B:B,'SLAB-ROWS'!H2448,'SAGE IMPORT'!C:C,'SLAB-ROWS'!A2448)</f>
        <v>0</v>
      </c>
      <c r="N2448" s="199" t="s">
        <v>354</v>
      </c>
    </row>
    <row r="2449" spans="1:14" x14ac:dyDescent="0.2">
      <c r="A2449" s="183" t="s">
        <v>144</v>
      </c>
      <c r="B2449" s="184" t="s">
        <v>145</v>
      </c>
      <c r="C2449" s="184"/>
      <c r="D2449" s="185" t="str">
        <f t="shared" si="216"/>
        <v>****</v>
      </c>
      <c r="E2449" s="185">
        <f t="shared" si="217"/>
        <v>0</v>
      </c>
      <c r="F2449" s="185"/>
      <c r="G2449" s="185">
        <f t="shared" si="218"/>
        <v>0</v>
      </c>
      <c r="H2449" s="186">
        <f t="shared" si="219"/>
        <v>0</v>
      </c>
      <c r="I2449" s="197">
        <f>SUMIFS('SAGE IMPORT'!Y:Y,'SAGE IMPORT'!A:A,'SLAB-ROWS'!G2449,'SAGE IMPORT'!B:B,'SLAB-ROWS'!H2449,'SAGE IMPORT'!C:C,'SLAB-ROWS'!A2449)</f>
        <v>0</v>
      </c>
      <c r="J2449" s="198">
        <f>SUMIFS('SAGE IMPORT'!K:K,'SAGE IMPORT'!A:A,'SLAB-ROWS'!G2449,'SAGE IMPORT'!B:B,'SLAB-ROWS'!H2449,'SAGE IMPORT'!C:C,'SLAB-ROWS'!A2449)</f>
        <v>0</v>
      </c>
      <c r="K2449" s="199">
        <f>SUMIFS('SAGE IMPORT'!Q:Q,'SAGE IMPORT'!A:A,'SLAB-ROWS'!G2449,'SAGE IMPORT'!B:B,'SLAB-ROWS'!H2449,'SAGE IMPORT'!C:C,'SLAB-ROWS'!A2449)</f>
        <v>0</v>
      </c>
      <c r="L2449" s="199" t="s">
        <v>391</v>
      </c>
      <c r="M2449" s="205">
        <f>SUMIFS('SAGE IMPORT'!E:E,'SAGE IMPORT'!A:A,'SLAB-ROWS'!G2449,'SAGE IMPORT'!B:B,'SLAB-ROWS'!H2449,'SAGE IMPORT'!C:C,'SLAB-ROWS'!A2449)</f>
        <v>0</v>
      </c>
      <c r="N2449" s="199" t="s">
        <v>391</v>
      </c>
    </row>
    <row r="2450" spans="1:14" x14ac:dyDescent="0.2">
      <c r="A2450" s="183" t="s">
        <v>47</v>
      </c>
      <c r="B2450" s="184" t="s">
        <v>66</v>
      </c>
      <c r="C2450" s="184"/>
      <c r="D2450" s="185" t="str">
        <f t="shared" ref="D2450:D2461" si="220">D2449</f>
        <v>****</v>
      </c>
      <c r="E2450" s="185">
        <f t="shared" ref="E2450:E2461" si="221">E2449</f>
        <v>0</v>
      </c>
      <c r="F2450" s="185"/>
      <c r="G2450" s="185">
        <f t="shared" ref="G2450:G2461" si="222">G2449</f>
        <v>0</v>
      </c>
      <c r="H2450" s="186">
        <f t="shared" ref="H2450:H2461" si="223">H2449</f>
        <v>0</v>
      </c>
      <c r="I2450" s="197">
        <f>SUMIFS('SAGE IMPORT'!Y:Y,'SAGE IMPORT'!A:A,'SLAB-ROWS'!G2450,'SAGE IMPORT'!B:B,'SLAB-ROWS'!H2450,'SAGE IMPORT'!C:C,'SLAB-ROWS'!A2450)</f>
        <v>0</v>
      </c>
      <c r="J2450" s="198">
        <f>SUMIFS('SAGE IMPORT'!K:K,'SAGE IMPORT'!A:A,'SLAB-ROWS'!G2450,'SAGE IMPORT'!B:B,'SLAB-ROWS'!H2450,'SAGE IMPORT'!C:C,'SLAB-ROWS'!A2450)</f>
        <v>0</v>
      </c>
      <c r="K2450" s="199">
        <f>SUMIFS('SAGE IMPORT'!Q:Q,'SAGE IMPORT'!A:A,'SLAB-ROWS'!G2450,'SAGE IMPORT'!B:B,'SLAB-ROWS'!H2450,'SAGE IMPORT'!C:C,'SLAB-ROWS'!A2450)</f>
        <v>0</v>
      </c>
      <c r="L2450" s="199" t="s">
        <v>395</v>
      </c>
      <c r="M2450" s="205">
        <f>SUMIFS('SAGE IMPORT'!E:E,'SAGE IMPORT'!A:A,'SLAB-ROWS'!G2450,'SAGE IMPORT'!B:B,'SLAB-ROWS'!H2450,'SAGE IMPORT'!C:C,'SLAB-ROWS'!A2450)</f>
        <v>0</v>
      </c>
      <c r="N2450" s="199" t="s">
        <v>395</v>
      </c>
    </row>
    <row r="2451" spans="1:14" x14ac:dyDescent="0.2">
      <c r="A2451" s="183"/>
      <c r="B2451" s="451" t="s">
        <v>622</v>
      </c>
      <c r="C2451" s="452"/>
      <c r="D2451" s="453"/>
      <c r="E2451" s="453"/>
      <c r="F2451" s="453"/>
      <c r="G2451" s="453">
        <f t="shared" si="222"/>
        <v>0</v>
      </c>
      <c r="H2451" s="454">
        <f t="shared" si="223"/>
        <v>0</v>
      </c>
      <c r="I2451" s="455"/>
      <c r="J2451" s="456"/>
      <c r="K2451" s="457">
        <f>SUMIFS('SAGE IMPORT'!Q:Q,'SAGE IMPORT'!A:A,'SLAB-ROWS'!G2451,'SAGE IMPORT'!B:B,'SLAB-ROWS'!H2451,'SAGE IMPORT'!D:D,'SLAB-ROWS'!B2451)</f>
        <v>0</v>
      </c>
      <c r="L2451" s="457" t="s">
        <v>395</v>
      </c>
      <c r="M2451" s="458"/>
      <c r="N2451" s="457"/>
    </row>
    <row r="2452" spans="1:14" x14ac:dyDescent="0.2">
      <c r="A2452" s="183" t="s">
        <v>48</v>
      </c>
      <c r="B2452" s="184" t="s">
        <v>67</v>
      </c>
      <c r="C2452" s="184"/>
      <c r="D2452" s="185" t="str">
        <f>D2450</f>
        <v>****</v>
      </c>
      <c r="E2452" s="185">
        <f>E2450</f>
        <v>0</v>
      </c>
      <c r="F2452" s="185"/>
      <c r="G2452" s="185">
        <f>G2450</f>
        <v>0</v>
      </c>
      <c r="H2452" s="186">
        <f>H2450</f>
        <v>0</v>
      </c>
      <c r="I2452" s="197">
        <f>SUMIFS('SAGE IMPORT'!Y:Y,'SAGE IMPORT'!A:A,'SLAB-ROWS'!G2452,'SAGE IMPORT'!B:B,'SLAB-ROWS'!H2452,'SAGE IMPORT'!C:C,'SLAB-ROWS'!A2452)</f>
        <v>0</v>
      </c>
      <c r="J2452" s="198">
        <f>SUMIFS('SAGE IMPORT'!K:K,'SAGE IMPORT'!A:A,'SLAB-ROWS'!G2452,'SAGE IMPORT'!B:B,'SLAB-ROWS'!H2452,'SAGE IMPORT'!C:C,'SLAB-ROWS'!A2452)</f>
        <v>0</v>
      </c>
      <c r="K2452" s="199">
        <f>SUMIFS('SAGE IMPORT'!Q:Q,'SAGE IMPORT'!A:A,'SLAB-ROWS'!G2452,'SAGE IMPORT'!B:B,'SLAB-ROWS'!H2452,'SAGE IMPORT'!C:C,'SLAB-ROWS'!A2452)</f>
        <v>0</v>
      </c>
      <c r="L2452" s="199" t="s">
        <v>391</v>
      </c>
      <c r="M2452" s="205">
        <f>SUMIFS('SAGE IMPORT'!E:E,'SAGE IMPORT'!A:A,'SLAB-ROWS'!G2452,'SAGE IMPORT'!B:B,'SLAB-ROWS'!H2452,'SAGE IMPORT'!C:C,'SLAB-ROWS'!A2452)</f>
        <v>0</v>
      </c>
      <c r="N2452" s="199" t="s">
        <v>391</v>
      </c>
    </row>
    <row r="2453" spans="1:14" x14ac:dyDescent="0.2">
      <c r="A2453" s="183" t="s">
        <v>146</v>
      </c>
      <c r="B2453" s="184" t="s">
        <v>147</v>
      </c>
      <c r="C2453" s="184"/>
      <c r="D2453" s="185" t="str">
        <f t="shared" si="220"/>
        <v>****</v>
      </c>
      <c r="E2453" s="185">
        <f t="shared" si="221"/>
        <v>0</v>
      </c>
      <c r="F2453" s="185"/>
      <c r="G2453" s="185">
        <f t="shared" si="222"/>
        <v>0</v>
      </c>
      <c r="H2453" s="186">
        <f t="shared" si="223"/>
        <v>0</v>
      </c>
      <c r="I2453" s="197">
        <f>SUMIFS('SAGE IMPORT'!Y:Y,'SAGE IMPORT'!A:A,'SLAB-ROWS'!G2453,'SAGE IMPORT'!B:B,'SLAB-ROWS'!H2453,'SAGE IMPORT'!C:C,'SLAB-ROWS'!A2453)</f>
        <v>0</v>
      </c>
      <c r="J2453" s="198">
        <f>SUMIFS('SAGE IMPORT'!K:K,'SAGE IMPORT'!A:A,'SLAB-ROWS'!G2453,'SAGE IMPORT'!B:B,'SLAB-ROWS'!H2453,'SAGE IMPORT'!C:C,'SLAB-ROWS'!A2453)</f>
        <v>0</v>
      </c>
      <c r="K2453" s="199">
        <f>SUMIFS('SAGE IMPORT'!Q:Q,'SAGE IMPORT'!A:A,'SLAB-ROWS'!G2453,'SAGE IMPORT'!B:B,'SLAB-ROWS'!H2453,'SAGE IMPORT'!C:C,'SLAB-ROWS'!A2453)</f>
        <v>0</v>
      </c>
      <c r="L2453" s="199" t="s">
        <v>393</v>
      </c>
      <c r="M2453" s="205">
        <f>SUMIFS('SAGE IMPORT'!E:E,'SAGE IMPORT'!A:A,'SLAB-ROWS'!G2453,'SAGE IMPORT'!B:B,'SLAB-ROWS'!H2453,'SAGE IMPORT'!C:C,'SLAB-ROWS'!A2453)</f>
        <v>0</v>
      </c>
      <c r="N2453" s="199" t="s">
        <v>393</v>
      </c>
    </row>
    <row r="2454" spans="1:14" x14ac:dyDescent="0.2">
      <c r="A2454" s="183" t="s">
        <v>148</v>
      </c>
      <c r="B2454" s="184" t="s">
        <v>149</v>
      </c>
      <c r="C2454" s="184"/>
      <c r="D2454" s="185" t="str">
        <f t="shared" si="220"/>
        <v>****</v>
      </c>
      <c r="E2454" s="185">
        <f t="shared" si="221"/>
        <v>0</v>
      </c>
      <c r="F2454" s="185"/>
      <c r="G2454" s="185">
        <f t="shared" si="222"/>
        <v>0</v>
      </c>
      <c r="H2454" s="186">
        <f t="shared" si="223"/>
        <v>0</v>
      </c>
      <c r="I2454" s="197">
        <f>SUMIFS('SAGE IMPORT'!Y:Y,'SAGE IMPORT'!A:A,'SLAB-ROWS'!G2454,'SAGE IMPORT'!B:B,'SLAB-ROWS'!H2454,'SAGE IMPORT'!C:C,'SLAB-ROWS'!A2454)</f>
        <v>0</v>
      </c>
      <c r="J2454" s="198">
        <f>SUMIFS('SAGE IMPORT'!K:K,'SAGE IMPORT'!A:A,'SLAB-ROWS'!G2454,'SAGE IMPORT'!B:B,'SLAB-ROWS'!H2454,'SAGE IMPORT'!C:C,'SLAB-ROWS'!A2454)</f>
        <v>0</v>
      </c>
      <c r="K2454" s="199">
        <f>SUMIFS('SAGE IMPORT'!Q:Q,'SAGE IMPORT'!A:A,'SLAB-ROWS'!G2454,'SAGE IMPORT'!B:B,'SLAB-ROWS'!H2454,'SAGE IMPORT'!C:C,'SLAB-ROWS'!A2454)</f>
        <v>0</v>
      </c>
      <c r="L2454" s="199" t="s">
        <v>391</v>
      </c>
      <c r="M2454" s="205">
        <f>SUMIFS('SAGE IMPORT'!E:E,'SAGE IMPORT'!A:A,'SLAB-ROWS'!G2454,'SAGE IMPORT'!B:B,'SLAB-ROWS'!H2454,'SAGE IMPORT'!C:C,'SLAB-ROWS'!A2454)</f>
        <v>0</v>
      </c>
      <c r="N2454" s="199" t="s">
        <v>391</v>
      </c>
    </row>
    <row r="2455" spans="1:14" x14ac:dyDescent="0.2">
      <c r="A2455" s="183" t="s">
        <v>150</v>
      </c>
      <c r="B2455" s="184" t="s">
        <v>151</v>
      </c>
      <c r="C2455" s="184"/>
      <c r="D2455" s="185" t="str">
        <f t="shared" si="220"/>
        <v>****</v>
      </c>
      <c r="E2455" s="185">
        <f t="shared" si="221"/>
        <v>0</v>
      </c>
      <c r="F2455" s="185"/>
      <c r="G2455" s="185">
        <f t="shared" si="222"/>
        <v>0</v>
      </c>
      <c r="H2455" s="186">
        <f t="shared" si="223"/>
        <v>0</v>
      </c>
      <c r="I2455" s="197">
        <f>SUMIFS('SAGE IMPORT'!Y:Y,'SAGE IMPORT'!A:A,'SLAB-ROWS'!G2455,'SAGE IMPORT'!B:B,'SLAB-ROWS'!H2455,'SAGE IMPORT'!C:C,'SLAB-ROWS'!A2455)</f>
        <v>0</v>
      </c>
      <c r="J2455" s="198">
        <f>SUMIFS('SAGE IMPORT'!K:K,'SAGE IMPORT'!A:A,'SLAB-ROWS'!G2455,'SAGE IMPORT'!B:B,'SLAB-ROWS'!H2455,'SAGE IMPORT'!C:C,'SLAB-ROWS'!A2455)</f>
        <v>0</v>
      </c>
      <c r="K2455" s="199">
        <f>SUMIFS('SAGE IMPORT'!Q:Q,'SAGE IMPORT'!A:A,'SLAB-ROWS'!G2455,'SAGE IMPORT'!B:B,'SLAB-ROWS'!H2455,'SAGE IMPORT'!C:C,'SLAB-ROWS'!A2455)</f>
        <v>0</v>
      </c>
      <c r="L2455" s="199" t="s">
        <v>391</v>
      </c>
      <c r="M2455" s="205">
        <f>SUMIFS('SAGE IMPORT'!E:E,'SAGE IMPORT'!A:A,'SLAB-ROWS'!G2455,'SAGE IMPORT'!B:B,'SLAB-ROWS'!H2455,'SAGE IMPORT'!C:C,'SLAB-ROWS'!A2455)</f>
        <v>0</v>
      </c>
      <c r="N2455" s="199" t="s">
        <v>391</v>
      </c>
    </row>
    <row r="2456" spans="1:14" x14ac:dyDescent="0.2">
      <c r="A2456" s="183" t="s">
        <v>55</v>
      </c>
      <c r="B2456" s="184" t="s">
        <v>56</v>
      </c>
      <c r="C2456" s="184"/>
      <c r="D2456" s="185" t="str">
        <f t="shared" si="220"/>
        <v>****</v>
      </c>
      <c r="E2456" s="185">
        <f t="shared" si="221"/>
        <v>0</v>
      </c>
      <c r="F2456" s="185"/>
      <c r="G2456" s="185">
        <f t="shared" si="222"/>
        <v>0</v>
      </c>
      <c r="H2456" s="186">
        <f t="shared" si="223"/>
        <v>0</v>
      </c>
      <c r="I2456" s="197">
        <f>SUMIFS('SAGE IMPORT'!Y:Y,'SAGE IMPORT'!A:A,'SLAB-ROWS'!G2456,'SAGE IMPORT'!B:B,'SLAB-ROWS'!H2456,'SAGE IMPORT'!C:C,'SLAB-ROWS'!A2456)</f>
        <v>0</v>
      </c>
      <c r="J2456" s="198">
        <f>SUMIFS('SAGE IMPORT'!K:K,'SAGE IMPORT'!A:A,'SLAB-ROWS'!G2456,'SAGE IMPORT'!B:B,'SLAB-ROWS'!H2456,'SAGE IMPORT'!C:C,'SLAB-ROWS'!A2456)</f>
        <v>0</v>
      </c>
      <c r="K2456" s="199">
        <f>SUMIFS('SAGE IMPORT'!Q:Q,'SAGE IMPORT'!A:A,'SLAB-ROWS'!G2456,'SAGE IMPORT'!B:B,'SLAB-ROWS'!H2456,'SAGE IMPORT'!C:C,'SLAB-ROWS'!A2456)</f>
        <v>0</v>
      </c>
      <c r="L2456" s="199" t="s">
        <v>395</v>
      </c>
      <c r="M2456" s="205">
        <f>SUMIFS('SAGE IMPORT'!E:E,'SAGE IMPORT'!A:A,'SLAB-ROWS'!G2456,'SAGE IMPORT'!B:B,'SLAB-ROWS'!H2456,'SAGE IMPORT'!C:C,'SLAB-ROWS'!A2456)</f>
        <v>0</v>
      </c>
      <c r="N2456" s="199" t="s">
        <v>395</v>
      </c>
    </row>
    <row r="2457" spans="1:14" x14ac:dyDescent="0.2">
      <c r="A2457" s="183" t="s">
        <v>152</v>
      </c>
      <c r="B2457" s="184" t="s">
        <v>153</v>
      </c>
      <c r="C2457" s="184"/>
      <c r="D2457" s="185" t="str">
        <f t="shared" si="220"/>
        <v>****</v>
      </c>
      <c r="E2457" s="185">
        <f t="shared" si="221"/>
        <v>0</v>
      </c>
      <c r="F2457" s="185"/>
      <c r="G2457" s="185">
        <f t="shared" si="222"/>
        <v>0</v>
      </c>
      <c r="H2457" s="186">
        <f t="shared" si="223"/>
        <v>0</v>
      </c>
      <c r="I2457" s="197">
        <f>SUMIFS('SAGE IMPORT'!Y:Y,'SAGE IMPORT'!A:A,'SLAB-ROWS'!G2457,'SAGE IMPORT'!B:B,'SLAB-ROWS'!H2457,'SAGE IMPORT'!C:C,'SLAB-ROWS'!A2457)</f>
        <v>0</v>
      </c>
      <c r="J2457" s="198">
        <f>SUMIFS('SAGE IMPORT'!K:K,'SAGE IMPORT'!A:A,'SLAB-ROWS'!G2457,'SAGE IMPORT'!B:B,'SLAB-ROWS'!H2457,'SAGE IMPORT'!C:C,'SLAB-ROWS'!A2457)</f>
        <v>0</v>
      </c>
      <c r="K2457" s="199">
        <f>SUMIFS('SAGE IMPORT'!Q:Q,'SAGE IMPORT'!A:A,'SLAB-ROWS'!G2457,'SAGE IMPORT'!B:B,'SLAB-ROWS'!H2457,'SAGE IMPORT'!C:C,'SLAB-ROWS'!A2457)</f>
        <v>0</v>
      </c>
      <c r="L2457" s="199" t="s">
        <v>399</v>
      </c>
      <c r="M2457" s="205">
        <f>SUMIFS('SAGE IMPORT'!E:E,'SAGE IMPORT'!A:A,'SLAB-ROWS'!G2457,'SAGE IMPORT'!B:B,'SLAB-ROWS'!H2457,'SAGE IMPORT'!C:C,'SLAB-ROWS'!A2457)</f>
        <v>0</v>
      </c>
      <c r="N2457" s="199" t="s">
        <v>399</v>
      </c>
    </row>
    <row r="2458" spans="1:14" x14ac:dyDescent="0.2">
      <c r="A2458" s="183"/>
      <c r="B2458" s="184"/>
      <c r="C2458" s="184"/>
      <c r="D2458" s="185" t="str">
        <f t="shared" si="220"/>
        <v>****</v>
      </c>
      <c r="E2458" s="185">
        <f t="shared" si="221"/>
        <v>0</v>
      </c>
      <c r="F2458" s="185"/>
      <c r="G2458" s="185">
        <f t="shared" si="222"/>
        <v>0</v>
      </c>
      <c r="H2458" s="186">
        <f t="shared" si="223"/>
        <v>0</v>
      </c>
      <c r="I2458" s="197">
        <f>SUMIFS('SAGE IMPORT'!Y:Y,'SAGE IMPORT'!A:A,'SLAB-ROWS'!G2458,'SAGE IMPORT'!B:B,'SLAB-ROWS'!H2458,'SAGE IMPORT'!C:C,'SLAB-ROWS'!A2458)</f>
        <v>0</v>
      </c>
      <c r="J2458" s="198">
        <f>SUMIFS('SAGE IMPORT'!K:K,'SAGE IMPORT'!A:A,'SLAB-ROWS'!G2458,'SAGE IMPORT'!B:B,'SLAB-ROWS'!H2458,'SAGE IMPORT'!C:C,'SLAB-ROWS'!A2458)</f>
        <v>0</v>
      </c>
      <c r="K2458" s="199">
        <f>SUMIFS('SAGE IMPORT'!Q:Q,'SAGE IMPORT'!A:A,'SLAB-ROWS'!G2458,'SAGE IMPORT'!B:B,'SLAB-ROWS'!H2458,'SAGE IMPORT'!C:C,'SLAB-ROWS'!A2458)</f>
        <v>0</v>
      </c>
      <c r="L2458" s="199"/>
      <c r="M2458" s="205">
        <f>SUMIFS('SAGE IMPORT'!E:E,'SAGE IMPORT'!A:A,'SLAB-ROWS'!G2458,'SAGE IMPORT'!B:B,'SLAB-ROWS'!H2458,'SAGE IMPORT'!C:C,'SLAB-ROWS'!A2458)</f>
        <v>0</v>
      </c>
      <c r="N2458" s="199"/>
    </row>
    <row r="2459" spans="1:14" x14ac:dyDescent="0.2">
      <c r="A2459" s="183" t="s">
        <v>49</v>
      </c>
      <c r="B2459" s="184" t="s">
        <v>50</v>
      </c>
      <c r="C2459" s="184"/>
      <c r="D2459" s="185" t="str">
        <f t="shared" si="220"/>
        <v>****</v>
      </c>
      <c r="E2459" s="185">
        <f t="shared" si="221"/>
        <v>0</v>
      </c>
      <c r="F2459" s="185"/>
      <c r="G2459" s="185">
        <f t="shared" si="222"/>
        <v>0</v>
      </c>
      <c r="H2459" s="186">
        <f t="shared" si="223"/>
        <v>0</v>
      </c>
      <c r="I2459" s="197">
        <f>SUMIFS('SAGE IMPORT'!Y:Y,'SAGE IMPORT'!A:A,'SLAB-ROWS'!G2459,'SAGE IMPORT'!B:B,'SLAB-ROWS'!H2459,'SAGE IMPORT'!C:C,'SLAB-ROWS'!A2459)</f>
        <v>0</v>
      </c>
      <c r="J2459" s="198">
        <f>SUMIFS('SAGE IMPORT'!K:K,'SAGE IMPORT'!A:A,'SLAB-ROWS'!G2459,'SAGE IMPORT'!B:B,'SLAB-ROWS'!H2459,'SAGE IMPORT'!C:C,'SLAB-ROWS'!A2459)</f>
        <v>0</v>
      </c>
      <c r="K2459" s="199">
        <f>SUMIFS('SAGE IMPORT'!Q:Q,'SAGE IMPORT'!A:A,'SLAB-ROWS'!G2459,'SAGE IMPORT'!B:B,'SLAB-ROWS'!H2459,'SAGE IMPORT'!C:C,'SLAB-ROWS'!A2459)</f>
        <v>0</v>
      </c>
      <c r="L2459" s="199" t="s">
        <v>391</v>
      </c>
      <c r="M2459" s="205">
        <f>SUMIFS('SAGE IMPORT'!E:E,'SAGE IMPORT'!A:A,'SLAB-ROWS'!G2459,'SAGE IMPORT'!B:B,'SLAB-ROWS'!H2459,'SAGE IMPORT'!C:C,'SLAB-ROWS'!A2459)</f>
        <v>0</v>
      </c>
      <c r="N2459" s="199" t="s">
        <v>391</v>
      </c>
    </row>
    <row r="2460" spans="1:14" x14ac:dyDescent="0.2">
      <c r="A2460" s="183" t="s">
        <v>51</v>
      </c>
      <c r="B2460" s="184" t="s">
        <v>52</v>
      </c>
      <c r="C2460" s="184"/>
      <c r="D2460" s="185" t="str">
        <f t="shared" si="220"/>
        <v>****</v>
      </c>
      <c r="E2460" s="185">
        <f t="shared" si="221"/>
        <v>0</v>
      </c>
      <c r="F2460" s="185"/>
      <c r="G2460" s="185">
        <f t="shared" si="222"/>
        <v>0</v>
      </c>
      <c r="H2460" s="186">
        <f t="shared" si="223"/>
        <v>0</v>
      </c>
      <c r="I2460" s="197">
        <f>SUMIFS('SAGE IMPORT'!Y:Y,'SAGE IMPORT'!A:A,'SLAB-ROWS'!G2460,'SAGE IMPORT'!B:B,'SLAB-ROWS'!H2460,'SAGE IMPORT'!C:C,'SLAB-ROWS'!A2460)</f>
        <v>0</v>
      </c>
      <c r="J2460" s="198">
        <f>SUMIFS('SAGE IMPORT'!K:K,'SAGE IMPORT'!A:A,'SLAB-ROWS'!G2460,'SAGE IMPORT'!B:B,'SLAB-ROWS'!H2460,'SAGE IMPORT'!C:C,'SLAB-ROWS'!A2460)</f>
        <v>0</v>
      </c>
      <c r="K2460" s="199">
        <f>SUMIFS('SAGE IMPORT'!Q:Q,'SAGE IMPORT'!A:A,'SLAB-ROWS'!G2460,'SAGE IMPORT'!B:B,'SLAB-ROWS'!H2460,'SAGE IMPORT'!C:C,'SLAB-ROWS'!A2460)</f>
        <v>0</v>
      </c>
      <c r="L2460" s="199" t="s">
        <v>391</v>
      </c>
      <c r="M2460" s="205">
        <f>SUMIFS('SAGE IMPORT'!E:E,'SAGE IMPORT'!A:A,'SLAB-ROWS'!G2460,'SAGE IMPORT'!B:B,'SLAB-ROWS'!H2460,'SAGE IMPORT'!C:C,'SLAB-ROWS'!A2460)</f>
        <v>0</v>
      </c>
      <c r="N2460" s="199" t="s">
        <v>391</v>
      </c>
    </row>
    <row r="2461" spans="1:14" x14ac:dyDescent="0.2">
      <c r="A2461" s="183" t="s">
        <v>53</v>
      </c>
      <c r="B2461" s="184" t="s">
        <v>54</v>
      </c>
      <c r="C2461" s="184"/>
      <c r="D2461" s="185" t="str">
        <f t="shared" si="220"/>
        <v>****</v>
      </c>
      <c r="E2461" s="185">
        <f t="shared" si="221"/>
        <v>0</v>
      </c>
      <c r="F2461" s="185"/>
      <c r="G2461" s="185">
        <f t="shared" si="222"/>
        <v>0</v>
      </c>
      <c r="H2461" s="186">
        <f t="shared" si="223"/>
        <v>0</v>
      </c>
      <c r="I2461" s="197">
        <f>SUMIFS('SAGE IMPORT'!Y:Y,'SAGE IMPORT'!A:A,'SLAB-ROWS'!G2461,'SAGE IMPORT'!B:B,'SLAB-ROWS'!H2461,'SAGE IMPORT'!C:C,'SLAB-ROWS'!A2461)</f>
        <v>0</v>
      </c>
      <c r="J2461" s="198">
        <f>SUMIFS('SAGE IMPORT'!K:K,'SAGE IMPORT'!A:A,'SLAB-ROWS'!G2461,'SAGE IMPORT'!B:B,'SLAB-ROWS'!H2461,'SAGE IMPORT'!C:C,'SLAB-ROWS'!A2461)</f>
        <v>0</v>
      </c>
      <c r="K2461" s="199">
        <f>SUMIFS('SAGE IMPORT'!Q:Q,'SAGE IMPORT'!A:A,'SLAB-ROWS'!G2461,'SAGE IMPORT'!B:B,'SLAB-ROWS'!H2461,'SAGE IMPORT'!C:C,'SLAB-ROWS'!A2461)</f>
        <v>0</v>
      </c>
      <c r="L2461" s="199" t="s">
        <v>391</v>
      </c>
      <c r="M2461" s="205">
        <f>SUMIFS('SAGE IMPORT'!E:E,'SAGE IMPORT'!A:A,'SLAB-ROWS'!G2461,'SAGE IMPORT'!B:B,'SLAB-ROWS'!H2461,'SAGE IMPORT'!C:C,'SLAB-ROWS'!A2461)</f>
        <v>0</v>
      </c>
      <c r="N2461" s="199" t="s">
        <v>391</v>
      </c>
    </row>
    <row r="2462" spans="1:14" x14ac:dyDescent="0.2">
      <c r="A2462" s="183"/>
      <c r="B2462" s="184"/>
      <c r="C2462" s="184"/>
      <c r="D2462" s="184"/>
      <c r="E2462" s="184"/>
      <c r="F2462" s="184"/>
      <c r="G2462" s="184"/>
      <c r="H2462" s="184"/>
      <c r="I2462" s="197">
        <f>SUMIFS('SAGE IMPORT'!Y:Y,'SAGE IMPORT'!A:A,'SLAB-ROWS'!G2462,'SAGE IMPORT'!B:B,'SLAB-ROWS'!H2462,'SAGE IMPORT'!C:C,'SLAB-ROWS'!A2462)</f>
        <v>0</v>
      </c>
      <c r="J2462" s="198">
        <f>SUMIFS('SAGE IMPORT'!K:K,'SAGE IMPORT'!A:A,'SLAB-ROWS'!G2462,'SAGE IMPORT'!B:B,'SLAB-ROWS'!H2462,'SAGE IMPORT'!C:C,'SLAB-ROWS'!A2462)</f>
        <v>0</v>
      </c>
      <c r="K2462" s="199">
        <f>SUMIFS('SAGE IMPORT'!Q:Q,'SAGE IMPORT'!A:A,'SLAB-ROWS'!G2462,'SAGE IMPORT'!B:B,'SLAB-ROWS'!H2462,'SAGE IMPORT'!C:C,'SLAB-ROWS'!A2462)</f>
        <v>0</v>
      </c>
      <c r="L2462" s="199"/>
      <c r="M2462" s="205">
        <f>SUMIFS('SAGE IMPORT'!E:E,'SAGE IMPORT'!A:A,'SLAB-ROWS'!G2462,'SAGE IMPORT'!B:B,'SLAB-ROWS'!H2462,'SAGE IMPORT'!C:C,'SLAB-ROWS'!A2462)</f>
        <v>0</v>
      </c>
      <c r="N2462" s="199"/>
    </row>
    <row r="2463" spans="1:14" ht="12" x14ac:dyDescent="0.25">
      <c r="C2463" s="200" t="s">
        <v>74</v>
      </c>
      <c r="D2463" s="200"/>
      <c r="E2463" s="200"/>
      <c r="F2463" s="200"/>
      <c r="G2463" s="200"/>
      <c r="H2463" s="200"/>
      <c r="I2463" s="201">
        <f>SUM(I2379:I2462)</f>
        <v>0</v>
      </c>
      <c r="J2463" s="202"/>
      <c r="K2463" s="202"/>
      <c r="L2463" s="202"/>
      <c r="M2463" s="205">
        <f>SUMIFS('SAGE IMPORT'!E:E,'SAGE IMPORT'!A:A,'SLAB-ROWS'!G2463,'SAGE IMPORT'!B:B,'SLAB-ROWS'!H2463,'SAGE IMPORT'!C:C,'SLAB-ROWS'!A2463)</f>
        <v>0</v>
      </c>
    </row>
    <row r="2464" spans="1:14" ht="12" x14ac:dyDescent="0.25">
      <c r="C2464" s="200" t="s">
        <v>75</v>
      </c>
      <c r="D2464" s="200"/>
      <c r="E2464" s="200"/>
      <c r="F2464" s="200"/>
      <c r="G2464" s="200"/>
      <c r="H2464" s="200"/>
      <c r="I2464" s="203">
        <f>SUMIFS('SAGE IMPORT'!Y:Y,'SAGE IMPORT'!A:A,'SLAB-ROWS'!G2378,'SAGE IMPORT'!B:B,'SLAB-ROWS'!H2378)-I2463</f>
        <v>0</v>
      </c>
      <c r="J2464" s="202"/>
      <c r="K2464" s="202"/>
      <c r="L2464" s="202"/>
      <c r="M2464" s="205">
        <f>SUMIFS('SAGE IMPORT'!E:E,'SAGE IMPORT'!A:A,'SLAB-ROWS'!G2464,'SAGE IMPORT'!B:B,'SLAB-ROWS'!H2464,'SAGE IMPORT'!C:C,'SLAB-ROWS'!A2464)</f>
        <v>0</v>
      </c>
    </row>
    <row r="2465" spans="1:14" ht="12" x14ac:dyDescent="0.2">
      <c r="D2465" s="191" t="s">
        <v>359</v>
      </c>
      <c r="E2465" s="190" t="s">
        <v>358</v>
      </c>
      <c r="F2465" s="190"/>
      <c r="G2465" s="191" t="s">
        <v>159</v>
      </c>
      <c r="H2465" s="192" t="s">
        <v>357</v>
      </c>
      <c r="I2465" s="194" t="s">
        <v>383</v>
      </c>
      <c r="J2465" s="194" t="s">
        <v>356</v>
      </c>
      <c r="K2465" s="194" t="s">
        <v>355</v>
      </c>
      <c r="L2465" s="194"/>
      <c r="M2465" s="194" t="s">
        <v>394</v>
      </c>
      <c r="N2465" s="194"/>
    </row>
    <row r="2466" spans="1:14" ht="12" x14ac:dyDescent="0.2">
      <c r="D2466" s="195" t="str">
        <f>'START-SLABS'!A37</f>
        <v>****</v>
      </c>
      <c r="E2466" s="195">
        <f>'START-SLABS'!C37</f>
        <v>0</v>
      </c>
      <c r="F2466" s="195">
        <f>'START-SLABS'!D37</f>
        <v>0</v>
      </c>
      <c r="G2466" s="195">
        <f>'START-SLABS'!F37</f>
        <v>0</v>
      </c>
      <c r="H2466" s="195">
        <f>'START-SLABS'!G37</f>
        <v>0</v>
      </c>
      <c r="I2466" s="196"/>
      <c r="J2466" s="196"/>
      <c r="K2466" s="196"/>
      <c r="L2466" s="196"/>
      <c r="M2466" s="196"/>
      <c r="N2466" s="194"/>
    </row>
    <row r="2467" spans="1:14" x14ac:dyDescent="0.2">
      <c r="A2467" s="183" t="s">
        <v>16</v>
      </c>
      <c r="B2467" s="184" t="s">
        <v>17</v>
      </c>
      <c r="C2467" s="184"/>
      <c r="D2467" s="185" t="str">
        <f>D2466</f>
        <v>****</v>
      </c>
      <c r="E2467" s="185">
        <f>E2466</f>
        <v>0</v>
      </c>
      <c r="F2467" s="185"/>
      <c r="G2467" s="185">
        <f>G2466</f>
        <v>0</v>
      </c>
      <c r="H2467" s="186">
        <f>H2466</f>
        <v>0</v>
      </c>
      <c r="I2467" s="197">
        <f>SUMIFS('SAGE IMPORT'!Y:Y,'SAGE IMPORT'!A:A,'SLAB-ROWS'!G2467,'SAGE IMPORT'!B:B,'SLAB-ROWS'!H2467,'SAGE IMPORT'!C:C,'SLAB-ROWS'!A2467)</f>
        <v>0</v>
      </c>
      <c r="J2467" s="198">
        <f>SUMIFS('SAGE IMPORT'!K:K,'SAGE IMPORT'!A:A,'SLAB-ROWS'!G2467,'SAGE IMPORT'!B:B,'SLAB-ROWS'!H2467,'SAGE IMPORT'!C:C,'SLAB-ROWS'!A2467)</f>
        <v>0</v>
      </c>
      <c r="K2467" s="199">
        <f>SUMIFS('SAGE IMPORT'!Q:Q,'SAGE IMPORT'!A:A,'SLAB-ROWS'!G2467,'SAGE IMPORT'!B:B,'SLAB-ROWS'!H2467,'SAGE IMPORT'!C:C,'SLAB-ROWS'!A2467)</f>
        <v>0</v>
      </c>
      <c r="L2467" s="199" t="s">
        <v>391</v>
      </c>
      <c r="M2467" s="205">
        <f>SUMIFS('SAGE IMPORT'!E:E,'SAGE IMPORT'!A:A,'SLAB-ROWS'!G2467,'SAGE IMPORT'!B:B,'SLAB-ROWS'!H2467,'SAGE IMPORT'!C:C,'SLAB-ROWS'!A2467)</f>
        <v>0</v>
      </c>
      <c r="N2467" s="199" t="s">
        <v>391</v>
      </c>
    </row>
    <row r="2468" spans="1:14" x14ac:dyDescent="0.2">
      <c r="A2468" s="183" t="s">
        <v>78</v>
      </c>
      <c r="B2468" s="184" t="s">
        <v>81</v>
      </c>
      <c r="C2468" s="184"/>
      <c r="D2468" s="185" t="str">
        <f t="shared" ref="D2468:D2537" si="224">D2467</f>
        <v>****</v>
      </c>
      <c r="E2468" s="185">
        <f t="shared" ref="E2468:E2537" si="225">E2467</f>
        <v>0</v>
      </c>
      <c r="F2468" s="185"/>
      <c r="G2468" s="185">
        <f t="shared" ref="G2468:G2537" si="226">G2467</f>
        <v>0</v>
      </c>
      <c r="H2468" s="186">
        <f t="shared" ref="H2468:H2537" si="227">H2467</f>
        <v>0</v>
      </c>
      <c r="I2468" s="197">
        <f>SUMIFS('SAGE IMPORT'!Y:Y,'SAGE IMPORT'!A:A,'SLAB-ROWS'!G2468,'SAGE IMPORT'!B:B,'SLAB-ROWS'!H2468,'SAGE IMPORT'!C:C,'SLAB-ROWS'!A2468)</f>
        <v>0</v>
      </c>
      <c r="J2468" s="198">
        <f>SUMIFS('SAGE IMPORT'!K:K,'SAGE IMPORT'!A:A,'SLAB-ROWS'!G2468,'SAGE IMPORT'!B:B,'SLAB-ROWS'!H2468,'SAGE IMPORT'!C:C,'SLAB-ROWS'!A2468)</f>
        <v>0</v>
      </c>
      <c r="K2468" s="199">
        <f>SUMIFS('SAGE IMPORT'!Q:Q,'SAGE IMPORT'!A:A,'SLAB-ROWS'!G2468,'SAGE IMPORT'!B:B,'SLAB-ROWS'!H2468,'SAGE IMPORT'!C:C,'SLAB-ROWS'!A2468)</f>
        <v>0</v>
      </c>
      <c r="L2468" s="199" t="s">
        <v>391</v>
      </c>
      <c r="M2468" s="205">
        <f>SUMIFS('SAGE IMPORT'!E:E,'SAGE IMPORT'!A:A,'SLAB-ROWS'!G2468,'SAGE IMPORT'!B:B,'SLAB-ROWS'!H2468,'SAGE IMPORT'!C:C,'SLAB-ROWS'!A2468)</f>
        <v>0</v>
      </c>
      <c r="N2468" s="199" t="s">
        <v>391</v>
      </c>
    </row>
    <row r="2469" spans="1:14" x14ac:dyDescent="0.2">
      <c r="A2469" s="183" t="s">
        <v>79</v>
      </c>
      <c r="B2469" s="184" t="s">
        <v>82</v>
      </c>
      <c r="C2469" s="184"/>
      <c r="D2469" s="185" t="str">
        <f t="shared" si="224"/>
        <v>****</v>
      </c>
      <c r="E2469" s="185">
        <f t="shared" si="225"/>
        <v>0</v>
      </c>
      <c r="F2469" s="185"/>
      <c r="G2469" s="185">
        <f t="shared" si="226"/>
        <v>0</v>
      </c>
      <c r="H2469" s="186">
        <f t="shared" si="227"/>
        <v>0</v>
      </c>
      <c r="I2469" s="197">
        <f>SUMIFS('SAGE IMPORT'!Y:Y,'SAGE IMPORT'!A:A,'SLAB-ROWS'!G2469,'SAGE IMPORT'!B:B,'SLAB-ROWS'!H2469,'SAGE IMPORT'!C:C,'SLAB-ROWS'!A2469)</f>
        <v>0</v>
      </c>
      <c r="J2469" s="198">
        <f>SUMIFS('SAGE IMPORT'!K:K,'SAGE IMPORT'!A:A,'SLAB-ROWS'!G2469,'SAGE IMPORT'!B:B,'SLAB-ROWS'!H2469,'SAGE IMPORT'!C:C,'SLAB-ROWS'!A2469)</f>
        <v>0</v>
      </c>
      <c r="K2469" s="199">
        <f>SUMIFS('SAGE IMPORT'!Q:Q,'SAGE IMPORT'!A:A,'SLAB-ROWS'!G2469,'SAGE IMPORT'!B:B,'SLAB-ROWS'!H2469,'SAGE IMPORT'!C:C,'SLAB-ROWS'!A2469)</f>
        <v>0</v>
      </c>
      <c r="L2469" s="199" t="s">
        <v>391</v>
      </c>
      <c r="M2469" s="205">
        <f>SUMIFS('SAGE IMPORT'!E:E,'SAGE IMPORT'!A:A,'SLAB-ROWS'!G2469,'SAGE IMPORT'!B:B,'SLAB-ROWS'!H2469,'SAGE IMPORT'!C:C,'SLAB-ROWS'!A2469)</f>
        <v>0</v>
      </c>
      <c r="N2469" s="199" t="s">
        <v>391</v>
      </c>
    </row>
    <row r="2470" spans="1:14" x14ac:dyDescent="0.2">
      <c r="A2470" s="183" t="s">
        <v>80</v>
      </c>
      <c r="B2470" s="184" t="s">
        <v>83</v>
      </c>
      <c r="C2470" s="184"/>
      <c r="D2470" s="185" t="str">
        <f t="shared" si="224"/>
        <v>****</v>
      </c>
      <c r="E2470" s="185">
        <f t="shared" si="225"/>
        <v>0</v>
      </c>
      <c r="F2470" s="185"/>
      <c r="G2470" s="185">
        <f t="shared" si="226"/>
        <v>0</v>
      </c>
      <c r="H2470" s="186">
        <f t="shared" si="227"/>
        <v>0</v>
      </c>
      <c r="I2470" s="197">
        <f>SUMIFS('SAGE IMPORT'!Y:Y,'SAGE IMPORT'!A:A,'SLAB-ROWS'!G2470,'SAGE IMPORT'!B:B,'SLAB-ROWS'!H2470,'SAGE IMPORT'!C:C,'SLAB-ROWS'!A2470)</f>
        <v>0</v>
      </c>
      <c r="J2470" s="198">
        <f>SUMIFS('SAGE IMPORT'!K:K,'SAGE IMPORT'!A:A,'SLAB-ROWS'!G2470,'SAGE IMPORT'!B:B,'SLAB-ROWS'!H2470,'SAGE IMPORT'!C:C,'SLAB-ROWS'!A2470)</f>
        <v>0</v>
      </c>
      <c r="K2470" s="199">
        <f>SUMIFS('SAGE IMPORT'!Q:Q,'SAGE IMPORT'!A:A,'SLAB-ROWS'!G2470,'SAGE IMPORT'!B:B,'SLAB-ROWS'!H2470,'SAGE IMPORT'!C:C,'SLAB-ROWS'!A2470)</f>
        <v>0</v>
      </c>
      <c r="L2470" s="199" t="s">
        <v>391</v>
      </c>
      <c r="M2470" s="205">
        <f>SUMIFS('SAGE IMPORT'!E:E,'SAGE IMPORT'!A:A,'SLAB-ROWS'!G2470,'SAGE IMPORT'!B:B,'SLAB-ROWS'!H2470,'SAGE IMPORT'!C:C,'SLAB-ROWS'!A2470)</f>
        <v>0</v>
      </c>
      <c r="N2470" s="199" t="s">
        <v>391</v>
      </c>
    </row>
    <row r="2471" spans="1:14" x14ac:dyDescent="0.2">
      <c r="A2471" s="183" t="s">
        <v>18</v>
      </c>
      <c r="B2471" s="184" t="s">
        <v>19</v>
      </c>
      <c r="C2471" s="184"/>
      <c r="D2471" s="185" t="str">
        <f t="shared" si="224"/>
        <v>****</v>
      </c>
      <c r="E2471" s="185">
        <f t="shared" si="225"/>
        <v>0</v>
      </c>
      <c r="F2471" s="185"/>
      <c r="G2471" s="185">
        <f t="shared" si="226"/>
        <v>0</v>
      </c>
      <c r="H2471" s="186">
        <f t="shared" si="227"/>
        <v>0</v>
      </c>
      <c r="I2471" s="197">
        <f>SUMIFS('SAGE IMPORT'!Y:Y,'SAGE IMPORT'!A:A,'SLAB-ROWS'!G2471,'SAGE IMPORT'!B:B,'SLAB-ROWS'!H2471,'SAGE IMPORT'!C:C,'SLAB-ROWS'!A2471)</f>
        <v>0</v>
      </c>
      <c r="J2471" s="198">
        <f>SUMIFS('SAGE IMPORT'!K:K,'SAGE IMPORT'!A:A,'SLAB-ROWS'!G2471,'SAGE IMPORT'!B:B,'SLAB-ROWS'!H2471,'SAGE IMPORT'!C:C,'SLAB-ROWS'!A2471)</f>
        <v>0</v>
      </c>
      <c r="K2471" s="199">
        <f>SUMIFS('SAGE IMPORT'!Q:Q,'SAGE IMPORT'!A:A,'SLAB-ROWS'!G2471,'SAGE IMPORT'!B:B,'SLAB-ROWS'!H2471,'SAGE IMPORT'!C:C,'SLAB-ROWS'!A2471)</f>
        <v>0</v>
      </c>
      <c r="L2471" s="199" t="s">
        <v>391</v>
      </c>
      <c r="M2471" s="205">
        <f>SUMIFS('SAGE IMPORT'!E:E,'SAGE IMPORT'!A:A,'SLAB-ROWS'!G2471,'SAGE IMPORT'!B:B,'SLAB-ROWS'!H2471,'SAGE IMPORT'!C:C,'SLAB-ROWS'!A2471)</f>
        <v>0</v>
      </c>
      <c r="N2471" s="199" t="s">
        <v>391</v>
      </c>
    </row>
    <row r="2472" spans="1:14" x14ac:dyDescent="0.2">
      <c r="A2472" s="183"/>
      <c r="B2472" s="184"/>
      <c r="C2472" s="184"/>
      <c r="D2472" s="185" t="str">
        <f t="shared" si="224"/>
        <v>****</v>
      </c>
      <c r="E2472" s="185">
        <f t="shared" si="225"/>
        <v>0</v>
      </c>
      <c r="F2472" s="185"/>
      <c r="G2472" s="185">
        <f t="shared" si="226"/>
        <v>0</v>
      </c>
      <c r="H2472" s="186">
        <f t="shared" si="227"/>
        <v>0</v>
      </c>
      <c r="I2472" s="197">
        <f>SUMIFS('SAGE IMPORT'!Y:Y,'SAGE IMPORT'!A:A,'SLAB-ROWS'!G2472,'SAGE IMPORT'!B:B,'SLAB-ROWS'!H2472,'SAGE IMPORT'!C:C,'SLAB-ROWS'!A2472)</f>
        <v>0</v>
      </c>
      <c r="J2472" s="198">
        <f>SUMIFS('SAGE IMPORT'!K:K,'SAGE IMPORT'!A:A,'SLAB-ROWS'!G2472,'SAGE IMPORT'!B:B,'SLAB-ROWS'!H2472,'SAGE IMPORT'!C:C,'SLAB-ROWS'!A2472)</f>
        <v>0</v>
      </c>
      <c r="K2472" s="199">
        <f>SUMIFS('SAGE IMPORT'!Q:Q,'SAGE IMPORT'!A:A,'SLAB-ROWS'!G2472,'SAGE IMPORT'!B:B,'SLAB-ROWS'!H2472,'SAGE IMPORT'!C:C,'SLAB-ROWS'!A2472)</f>
        <v>0</v>
      </c>
      <c r="L2472" s="199"/>
      <c r="M2472" s="205">
        <f>SUMIFS('SAGE IMPORT'!E:E,'SAGE IMPORT'!A:A,'SLAB-ROWS'!G2472,'SAGE IMPORT'!B:B,'SLAB-ROWS'!H2472,'SAGE IMPORT'!C:C,'SLAB-ROWS'!A2472)</f>
        <v>0</v>
      </c>
      <c r="N2472" s="199"/>
    </row>
    <row r="2473" spans="1:14" x14ac:dyDescent="0.2">
      <c r="A2473" s="183" t="s">
        <v>84</v>
      </c>
      <c r="B2473" s="184" t="s">
        <v>85</v>
      </c>
      <c r="C2473" s="184"/>
      <c r="D2473" s="185" t="str">
        <f t="shared" si="224"/>
        <v>****</v>
      </c>
      <c r="E2473" s="185">
        <f t="shared" si="225"/>
        <v>0</v>
      </c>
      <c r="F2473" s="185"/>
      <c r="G2473" s="185">
        <f t="shared" si="226"/>
        <v>0</v>
      </c>
      <c r="H2473" s="186">
        <f t="shared" si="227"/>
        <v>0</v>
      </c>
      <c r="I2473" s="197">
        <f>SUMIFS('SAGE IMPORT'!Y:Y,'SAGE IMPORT'!A:A,'SLAB-ROWS'!G2473,'SAGE IMPORT'!B:B,'SLAB-ROWS'!H2473,'SAGE IMPORT'!C:C,'SLAB-ROWS'!A2473)</f>
        <v>0</v>
      </c>
      <c r="J2473" s="198">
        <f>SUMIFS('SAGE IMPORT'!K:K,'SAGE IMPORT'!A:A,'SLAB-ROWS'!G2473,'SAGE IMPORT'!B:B,'SLAB-ROWS'!H2473,'SAGE IMPORT'!C:C,'SLAB-ROWS'!A2473)</f>
        <v>0</v>
      </c>
      <c r="K2473" s="199">
        <f>SUMIFS('SAGE IMPORT'!Q:Q,'SAGE IMPORT'!A:A,'SLAB-ROWS'!G2473,'SAGE IMPORT'!B:B,'SLAB-ROWS'!H2473,'SAGE IMPORT'!C:C,'SLAB-ROWS'!A2473)</f>
        <v>0</v>
      </c>
      <c r="L2473" s="199" t="s">
        <v>393</v>
      </c>
      <c r="M2473" s="205">
        <f>SUMIFS('SAGE IMPORT'!E:E,'SAGE IMPORT'!A:A,'SLAB-ROWS'!G2473,'SAGE IMPORT'!B:B,'SLAB-ROWS'!H2473,'SAGE IMPORT'!C:C,'SLAB-ROWS'!A2473)</f>
        <v>0</v>
      </c>
      <c r="N2473" s="199" t="s">
        <v>393</v>
      </c>
    </row>
    <row r="2474" spans="1:14" x14ac:dyDescent="0.2">
      <c r="A2474" s="183" t="s">
        <v>20</v>
      </c>
      <c r="B2474" s="184" t="s">
        <v>21</v>
      </c>
      <c r="C2474" s="184"/>
      <c r="D2474" s="185" t="str">
        <f t="shared" si="224"/>
        <v>****</v>
      </c>
      <c r="E2474" s="185">
        <f t="shared" si="225"/>
        <v>0</v>
      </c>
      <c r="F2474" s="185"/>
      <c r="G2474" s="185">
        <f t="shared" si="226"/>
        <v>0</v>
      </c>
      <c r="H2474" s="186">
        <f t="shared" si="227"/>
        <v>0</v>
      </c>
      <c r="I2474" s="197">
        <f>SUMIFS('SAGE IMPORT'!Y:Y,'SAGE IMPORT'!A:A,'SLAB-ROWS'!G2474,'SAGE IMPORT'!B:B,'SLAB-ROWS'!H2474,'SAGE IMPORT'!C:C,'SLAB-ROWS'!A2474)</f>
        <v>0</v>
      </c>
      <c r="J2474" s="198">
        <f>SUMIFS('SAGE IMPORT'!K:K,'SAGE IMPORT'!A:A,'SLAB-ROWS'!G2474,'SAGE IMPORT'!B:B,'SLAB-ROWS'!H2474,'SAGE IMPORT'!C:C,'SLAB-ROWS'!A2474)</f>
        <v>0</v>
      </c>
      <c r="K2474" s="199">
        <f>SUMIFS('SAGE IMPORT'!Q:Q,'SAGE IMPORT'!A:A,'SLAB-ROWS'!G2474,'SAGE IMPORT'!B:B,'SLAB-ROWS'!H2474,'SAGE IMPORT'!C:C,'SLAB-ROWS'!A2474)</f>
        <v>0</v>
      </c>
      <c r="L2474" s="199" t="s">
        <v>354</v>
      </c>
      <c r="M2474" s="205">
        <f>SUMIFS('SAGE IMPORT'!E:E,'SAGE IMPORT'!A:A,'SLAB-ROWS'!G2474,'SAGE IMPORT'!B:B,'SLAB-ROWS'!H2474,'SAGE IMPORT'!C:C,'SLAB-ROWS'!A2474)</f>
        <v>0</v>
      </c>
      <c r="N2474" s="199" t="s">
        <v>354</v>
      </c>
    </row>
    <row r="2475" spans="1:14" x14ac:dyDescent="0.2">
      <c r="A2475" s="183" t="s">
        <v>22</v>
      </c>
      <c r="B2475" s="184" t="s">
        <v>58</v>
      </c>
      <c r="C2475" s="184"/>
      <c r="D2475" s="185" t="str">
        <f t="shared" si="224"/>
        <v>****</v>
      </c>
      <c r="E2475" s="185">
        <f t="shared" si="225"/>
        <v>0</v>
      </c>
      <c r="F2475" s="185"/>
      <c r="G2475" s="185">
        <f t="shared" si="226"/>
        <v>0</v>
      </c>
      <c r="H2475" s="186">
        <f t="shared" si="227"/>
        <v>0</v>
      </c>
      <c r="I2475" s="197">
        <f>SUMIFS('SAGE IMPORT'!Y:Y,'SAGE IMPORT'!A:A,'SLAB-ROWS'!G2475,'SAGE IMPORT'!B:B,'SLAB-ROWS'!H2475,'SAGE IMPORT'!C:C,'SLAB-ROWS'!A2475)</f>
        <v>0</v>
      </c>
      <c r="J2475" s="198">
        <f>SUMIFS('SAGE IMPORT'!K:K,'SAGE IMPORT'!A:A,'SLAB-ROWS'!G2475,'SAGE IMPORT'!B:B,'SLAB-ROWS'!H2475,'SAGE IMPORT'!C:C,'SLAB-ROWS'!A2475)</f>
        <v>0</v>
      </c>
      <c r="K2475" s="199">
        <f>SUMIFS('SAGE IMPORT'!Q:Q,'SAGE IMPORT'!A:A,'SLAB-ROWS'!G2475,'SAGE IMPORT'!B:B,'SLAB-ROWS'!H2475,'SAGE IMPORT'!C:C,'SLAB-ROWS'!A2475)</f>
        <v>0</v>
      </c>
      <c r="L2475" s="199" t="s">
        <v>354</v>
      </c>
      <c r="M2475" s="205">
        <f>SUMIFS('SAGE IMPORT'!E:E,'SAGE IMPORT'!A:A,'SLAB-ROWS'!G2475,'SAGE IMPORT'!B:B,'SLAB-ROWS'!H2475,'SAGE IMPORT'!C:C,'SLAB-ROWS'!A2475)</f>
        <v>0</v>
      </c>
      <c r="N2475" s="199" t="s">
        <v>354</v>
      </c>
    </row>
    <row r="2476" spans="1:14" x14ac:dyDescent="0.2">
      <c r="A2476" s="183"/>
      <c r="B2476" s="184"/>
      <c r="C2476" s="184"/>
      <c r="D2476" s="185" t="str">
        <f t="shared" si="224"/>
        <v>****</v>
      </c>
      <c r="E2476" s="185">
        <f t="shared" si="225"/>
        <v>0</v>
      </c>
      <c r="F2476" s="185"/>
      <c r="G2476" s="185">
        <f t="shared" si="226"/>
        <v>0</v>
      </c>
      <c r="H2476" s="186">
        <f t="shared" si="227"/>
        <v>0</v>
      </c>
      <c r="I2476" s="197">
        <f>SUMIFS('SAGE IMPORT'!Y:Y,'SAGE IMPORT'!A:A,'SLAB-ROWS'!G2476,'SAGE IMPORT'!B:B,'SLAB-ROWS'!H2476,'SAGE IMPORT'!C:C,'SLAB-ROWS'!A2476)</f>
        <v>0</v>
      </c>
      <c r="J2476" s="198">
        <f>SUMIFS('SAGE IMPORT'!K:K,'SAGE IMPORT'!A:A,'SLAB-ROWS'!G2476,'SAGE IMPORT'!B:B,'SLAB-ROWS'!H2476,'SAGE IMPORT'!C:C,'SLAB-ROWS'!A2476)</f>
        <v>0</v>
      </c>
      <c r="K2476" s="199">
        <f>SUMIFS('SAGE IMPORT'!Q:Q,'SAGE IMPORT'!A:A,'SLAB-ROWS'!G2476,'SAGE IMPORT'!B:B,'SLAB-ROWS'!H2476,'SAGE IMPORT'!C:C,'SLAB-ROWS'!A2476)</f>
        <v>0</v>
      </c>
      <c r="L2476" s="199"/>
      <c r="M2476" s="205">
        <f>SUMIFS('SAGE IMPORT'!E:E,'SAGE IMPORT'!A:A,'SLAB-ROWS'!G2476,'SAGE IMPORT'!B:B,'SLAB-ROWS'!H2476,'SAGE IMPORT'!C:C,'SLAB-ROWS'!A2476)</f>
        <v>0</v>
      </c>
      <c r="N2476" s="199"/>
    </row>
    <row r="2477" spans="1:14" x14ac:dyDescent="0.2">
      <c r="A2477" s="183" t="s">
        <v>23</v>
      </c>
      <c r="B2477" s="184" t="s">
        <v>105</v>
      </c>
      <c r="C2477" s="184"/>
      <c r="D2477" s="185" t="str">
        <f t="shared" si="224"/>
        <v>****</v>
      </c>
      <c r="E2477" s="185">
        <f t="shared" si="225"/>
        <v>0</v>
      </c>
      <c r="F2477" s="185"/>
      <c r="G2477" s="185">
        <f t="shared" si="226"/>
        <v>0</v>
      </c>
      <c r="H2477" s="186">
        <f t="shared" si="227"/>
        <v>0</v>
      </c>
      <c r="I2477" s="197">
        <f>SUMIFS('SAGE IMPORT'!Y:Y,'SAGE IMPORT'!A:A,'SLAB-ROWS'!G2477,'SAGE IMPORT'!B:B,'SLAB-ROWS'!H2477,'SAGE IMPORT'!C:C,'SLAB-ROWS'!A2477)</f>
        <v>0</v>
      </c>
      <c r="J2477" s="198">
        <f>SUMIFS('SAGE IMPORT'!K:K,'SAGE IMPORT'!A:A,'SLAB-ROWS'!G2477,'SAGE IMPORT'!B:B,'SLAB-ROWS'!H2477,'SAGE IMPORT'!C:C,'SLAB-ROWS'!A2477)</f>
        <v>0</v>
      </c>
      <c r="K2477" s="199">
        <f>SUMIFS('SAGE IMPORT'!Q:Q,'SAGE IMPORT'!A:A,'SLAB-ROWS'!G2477,'SAGE IMPORT'!B:B,'SLAB-ROWS'!H2477,'SAGE IMPORT'!C:C,'SLAB-ROWS'!A2477)</f>
        <v>0</v>
      </c>
      <c r="L2477" s="199" t="s">
        <v>354</v>
      </c>
      <c r="M2477" s="205">
        <f>SUMIFS('SAGE IMPORT'!E:E,'SAGE IMPORT'!A:A,'SLAB-ROWS'!G2477,'SAGE IMPORT'!B:B,'SLAB-ROWS'!H2477,'SAGE IMPORT'!C:C,'SLAB-ROWS'!A2477)</f>
        <v>0</v>
      </c>
      <c r="N2477" s="199" t="s">
        <v>354</v>
      </c>
    </row>
    <row r="2478" spans="1:14" x14ac:dyDescent="0.2">
      <c r="A2478" s="183" t="s">
        <v>100</v>
      </c>
      <c r="B2478" s="184" t="s">
        <v>106</v>
      </c>
      <c r="C2478" s="184"/>
      <c r="D2478" s="185" t="str">
        <f t="shared" si="224"/>
        <v>****</v>
      </c>
      <c r="E2478" s="185">
        <f t="shared" si="225"/>
        <v>0</v>
      </c>
      <c r="F2478" s="185"/>
      <c r="G2478" s="185">
        <f t="shared" si="226"/>
        <v>0</v>
      </c>
      <c r="H2478" s="186">
        <f t="shared" si="227"/>
        <v>0</v>
      </c>
      <c r="I2478" s="197">
        <f>SUMIFS('SAGE IMPORT'!Y:Y,'SAGE IMPORT'!A:A,'SLAB-ROWS'!G2478,'SAGE IMPORT'!B:B,'SLAB-ROWS'!H2478,'SAGE IMPORT'!C:C,'SLAB-ROWS'!A2478)</f>
        <v>0</v>
      </c>
      <c r="J2478" s="198">
        <f>SUMIFS('SAGE IMPORT'!K:K,'SAGE IMPORT'!A:A,'SLAB-ROWS'!G2478,'SAGE IMPORT'!B:B,'SLAB-ROWS'!H2478,'SAGE IMPORT'!C:C,'SLAB-ROWS'!A2478)</f>
        <v>0</v>
      </c>
      <c r="K2478" s="199">
        <f>SUMIFS('SAGE IMPORT'!Q:Q,'SAGE IMPORT'!A:A,'SLAB-ROWS'!G2478,'SAGE IMPORT'!B:B,'SLAB-ROWS'!H2478,'SAGE IMPORT'!C:C,'SLAB-ROWS'!A2478)</f>
        <v>0</v>
      </c>
      <c r="L2478" s="199" t="s">
        <v>354</v>
      </c>
      <c r="M2478" s="205">
        <f>SUMIFS('SAGE IMPORT'!E:E,'SAGE IMPORT'!A:A,'SLAB-ROWS'!G2478,'SAGE IMPORT'!B:B,'SLAB-ROWS'!H2478,'SAGE IMPORT'!C:C,'SLAB-ROWS'!A2478)</f>
        <v>0</v>
      </c>
      <c r="N2478" s="199" t="s">
        <v>354</v>
      </c>
    </row>
    <row r="2479" spans="1:14" x14ac:dyDescent="0.2">
      <c r="A2479" s="183" t="s">
        <v>101</v>
      </c>
      <c r="B2479" s="184" t="s">
        <v>107</v>
      </c>
      <c r="C2479" s="184"/>
      <c r="D2479" s="185" t="str">
        <f t="shared" si="224"/>
        <v>****</v>
      </c>
      <c r="E2479" s="185">
        <f t="shared" si="225"/>
        <v>0</v>
      </c>
      <c r="F2479" s="185"/>
      <c r="G2479" s="185">
        <f t="shared" si="226"/>
        <v>0</v>
      </c>
      <c r="H2479" s="186">
        <f t="shared" si="227"/>
        <v>0</v>
      </c>
      <c r="I2479" s="197">
        <f>SUMIFS('SAGE IMPORT'!Y:Y,'SAGE IMPORT'!A:A,'SLAB-ROWS'!G2479,'SAGE IMPORT'!B:B,'SLAB-ROWS'!H2479,'SAGE IMPORT'!C:C,'SLAB-ROWS'!A2479)</f>
        <v>0</v>
      </c>
      <c r="J2479" s="198">
        <f>SUMIFS('SAGE IMPORT'!K:K,'SAGE IMPORT'!A:A,'SLAB-ROWS'!G2479,'SAGE IMPORT'!B:B,'SLAB-ROWS'!H2479,'SAGE IMPORT'!C:C,'SLAB-ROWS'!A2479)</f>
        <v>0</v>
      </c>
      <c r="K2479" s="199">
        <f>SUMIFS('SAGE IMPORT'!Q:Q,'SAGE IMPORT'!A:A,'SLAB-ROWS'!G2479,'SAGE IMPORT'!B:B,'SLAB-ROWS'!H2479,'SAGE IMPORT'!C:C,'SLAB-ROWS'!A2479)</f>
        <v>0</v>
      </c>
      <c r="L2479" s="199" t="s">
        <v>354</v>
      </c>
      <c r="M2479" s="205">
        <f>SUMIFS('SAGE IMPORT'!E:E,'SAGE IMPORT'!A:A,'SLAB-ROWS'!G2479,'SAGE IMPORT'!B:B,'SLAB-ROWS'!H2479,'SAGE IMPORT'!C:C,'SLAB-ROWS'!A2479)</f>
        <v>0</v>
      </c>
      <c r="N2479" s="199" t="s">
        <v>354</v>
      </c>
    </row>
    <row r="2480" spans="1:14" x14ac:dyDescent="0.2">
      <c r="A2480" s="183" t="s">
        <v>102</v>
      </c>
      <c r="B2480" s="184" t="s">
        <v>108</v>
      </c>
      <c r="C2480" s="184"/>
      <c r="D2480" s="185" t="str">
        <f t="shared" si="224"/>
        <v>****</v>
      </c>
      <c r="E2480" s="185">
        <f t="shared" si="225"/>
        <v>0</v>
      </c>
      <c r="F2480" s="185"/>
      <c r="G2480" s="185">
        <f t="shared" si="226"/>
        <v>0</v>
      </c>
      <c r="H2480" s="186">
        <f t="shared" si="227"/>
        <v>0</v>
      </c>
      <c r="I2480" s="197">
        <f>SUMIFS('SAGE IMPORT'!Y:Y,'SAGE IMPORT'!A:A,'SLAB-ROWS'!G2480,'SAGE IMPORT'!B:B,'SLAB-ROWS'!H2480,'SAGE IMPORT'!C:C,'SLAB-ROWS'!A2480)</f>
        <v>0</v>
      </c>
      <c r="J2480" s="198">
        <f>SUMIFS('SAGE IMPORT'!K:K,'SAGE IMPORT'!A:A,'SLAB-ROWS'!G2480,'SAGE IMPORT'!B:B,'SLAB-ROWS'!H2480,'SAGE IMPORT'!C:C,'SLAB-ROWS'!A2480)</f>
        <v>0</v>
      </c>
      <c r="K2480" s="199">
        <f>SUMIFS('SAGE IMPORT'!Q:Q,'SAGE IMPORT'!A:A,'SLAB-ROWS'!G2480,'SAGE IMPORT'!B:B,'SLAB-ROWS'!H2480,'SAGE IMPORT'!C:C,'SLAB-ROWS'!A2480)</f>
        <v>0</v>
      </c>
      <c r="L2480" s="199" t="s">
        <v>395</v>
      </c>
      <c r="M2480" s="205">
        <f>SUMIFS('SAGE IMPORT'!E:E,'SAGE IMPORT'!A:A,'SLAB-ROWS'!G2480,'SAGE IMPORT'!B:B,'SLAB-ROWS'!H2480,'SAGE IMPORT'!C:C,'SLAB-ROWS'!A2480)</f>
        <v>0</v>
      </c>
      <c r="N2480" s="199" t="s">
        <v>395</v>
      </c>
    </row>
    <row r="2481" spans="1:14" x14ac:dyDescent="0.2">
      <c r="A2481" s="183" t="s">
        <v>103</v>
      </c>
      <c r="B2481" s="184" t="s">
        <v>110</v>
      </c>
      <c r="C2481" s="184"/>
      <c r="D2481" s="185" t="str">
        <f t="shared" si="224"/>
        <v>****</v>
      </c>
      <c r="E2481" s="185">
        <f t="shared" si="225"/>
        <v>0</v>
      </c>
      <c r="F2481" s="185"/>
      <c r="G2481" s="185">
        <f t="shared" si="226"/>
        <v>0</v>
      </c>
      <c r="H2481" s="186">
        <f t="shared" si="227"/>
        <v>0</v>
      </c>
      <c r="I2481" s="197">
        <f>SUMIFS('SAGE IMPORT'!Y:Y,'SAGE IMPORT'!A:A,'SLAB-ROWS'!G2481,'SAGE IMPORT'!B:B,'SLAB-ROWS'!H2481,'SAGE IMPORT'!C:C,'SLAB-ROWS'!A2481)</f>
        <v>0</v>
      </c>
      <c r="J2481" s="198">
        <f>SUMIFS('SAGE IMPORT'!K:K,'SAGE IMPORT'!A:A,'SLAB-ROWS'!G2481,'SAGE IMPORT'!B:B,'SLAB-ROWS'!H2481,'SAGE IMPORT'!C:C,'SLAB-ROWS'!A2481)</f>
        <v>0</v>
      </c>
      <c r="K2481" s="199">
        <f>SUMIFS('SAGE IMPORT'!Q:Q,'SAGE IMPORT'!A:A,'SLAB-ROWS'!G2481,'SAGE IMPORT'!B:B,'SLAB-ROWS'!H2481,'SAGE IMPORT'!C:C,'SLAB-ROWS'!A2481)</f>
        <v>0</v>
      </c>
      <c r="L2481" s="199" t="s">
        <v>395</v>
      </c>
      <c r="M2481" s="205">
        <f>SUMIFS('SAGE IMPORT'!E:E,'SAGE IMPORT'!A:A,'SLAB-ROWS'!G2481,'SAGE IMPORT'!B:B,'SLAB-ROWS'!H2481,'SAGE IMPORT'!C:C,'SLAB-ROWS'!A2481)</f>
        <v>0</v>
      </c>
      <c r="N2481" s="199" t="s">
        <v>395</v>
      </c>
    </row>
    <row r="2482" spans="1:14" x14ac:dyDescent="0.2">
      <c r="A2482" s="183" t="s">
        <v>104</v>
      </c>
      <c r="B2482" s="184" t="s">
        <v>109</v>
      </c>
      <c r="C2482" s="184"/>
      <c r="D2482" s="185" t="str">
        <f t="shared" si="224"/>
        <v>****</v>
      </c>
      <c r="E2482" s="185">
        <f t="shared" si="225"/>
        <v>0</v>
      </c>
      <c r="F2482" s="185"/>
      <c r="G2482" s="185">
        <f t="shared" si="226"/>
        <v>0</v>
      </c>
      <c r="H2482" s="186">
        <f t="shared" si="227"/>
        <v>0</v>
      </c>
      <c r="I2482" s="197">
        <f>SUMIFS('SAGE IMPORT'!Y:Y,'SAGE IMPORT'!A:A,'SLAB-ROWS'!G2482,'SAGE IMPORT'!B:B,'SLAB-ROWS'!H2482,'SAGE IMPORT'!C:C,'SLAB-ROWS'!A2482)</f>
        <v>0</v>
      </c>
      <c r="J2482" s="198">
        <f>SUMIFS('SAGE IMPORT'!K:K,'SAGE IMPORT'!A:A,'SLAB-ROWS'!G2482,'SAGE IMPORT'!B:B,'SLAB-ROWS'!H2482,'SAGE IMPORT'!C:C,'SLAB-ROWS'!A2482)</f>
        <v>0</v>
      </c>
      <c r="K2482" s="199">
        <f>SUMIFS('SAGE IMPORT'!Q:Q,'SAGE IMPORT'!A:A,'SLAB-ROWS'!G2482,'SAGE IMPORT'!B:B,'SLAB-ROWS'!H2482,'SAGE IMPORT'!C:C,'SLAB-ROWS'!A2482)</f>
        <v>0</v>
      </c>
      <c r="L2482" s="199" t="s">
        <v>354</v>
      </c>
      <c r="M2482" s="205">
        <f>SUMIFS('SAGE IMPORT'!E:E,'SAGE IMPORT'!A:A,'SLAB-ROWS'!G2482,'SAGE IMPORT'!B:B,'SLAB-ROWS'!H2482,'SAGE IMPORT'!C:C,'SLAB-ROWS'!A2482)</f>
        <v>0</v>
      </c>
      <c r="N2482" s="199" t="s">
        <v>354</v>
      </c>
    </row>
    <row r="2483" spans="1:14" x14ac:dyDescent="0.2">
      <c r="A2483" s="183"/>
      <c r="B2483" s="184"/>
      <c r="C2483" s="184"/>
      <c r="D2483" s="185" t="str">
        <f t="shared" si="224"/>
        <v>****</v>
      </c>
      <c r="E2483" s="185">
        <f t="shared" si="225"/>
        <v>0</v>
      </c>
      <c r="F2483" s="185"/>
      <c r="G2483" s="185">
        <f t="shared" si="226"/>
        <v>0</v>
      </c>
      <c r="H2483" s="186">
        <f t="shared" si="227"/>
        <v>0</v>
      </c>
      <c r="I2483" s="197">
        <f>SUMIFS('SAGE IMPORT'!Y:Y,'SAGE IMPORT'!A:A,'SLAB-ROWS'!G2483,'SAGE IMPORT'!B:B,'SLAB-ROWS'!H2483,'SAGE IMPORT'!C:C,'SLAB-ROWS'!A2483)</f>
        <v>0</v>
      </c>
      <c r="J2483" s="198">
        <f>SUMIFS('SAGE IMPORT'!K:K,'SAGE IMPORT'!A:A,'SLAB-ROWS'!G2483,'SAGE IMPORT'!B:B,'SLAB-ROWS'!H2483,'SAGE IMPORT'!C:C,'SLAB-ROWS'!A2483)</f>
        <v>0</v>
      </c>
      <c r="K2483" s="199">
        <f>SUMIFS('SAGE IMPORT'!Q:Q,'SAGE IMPORT'!A:A,'SLAB-ROWS'!G2483,'SAGE IMPORT'!B:B,'SLAB-ROWS'!H2483,'SAGE IMPORT'!C:C,'SLAB-ROWS'!A2483)</f>
        <v>0</v>
      </c>
      <c r="L2483" s="199"/>
      <c r="M2483" s="205">
        <f>SUMIFS('SAGE IMPORT'!E:E,'SAGE IMPORT'!A:A,'SLAB-ROWS'!G2483,'SAGE IMPORT'!B:B,'SLAB-ROWS'!H2483,'SAGE IMPORT'!C:C,'SLAB-ROWS'!A2483)</f>
        <v>0</v>
      </c>
      <c r="N2483" s="199"/>
    </row>
    <row r="2484" spans="1:14" x14ac:dyDescent="0.2">
      <c r="A2484" s="183" t="s">
        <v>24</v>
      </c>
      <c r="B2484" s="184" t="s">
        <v>68</v>
      </c>
      <c r="C2484" s="184"/>
      <c r="D2484" s="185" t="str">
        <f t="shared" si="224"/>
        <v>****</v>
      </c>
      <c r="E2484" s="185">
        <f t="shared" si="225"/>
        <v>0</v>
      </c>
      <c r="F2484" s="185"/>
      <c r="G2484" s="185">
        <f t="shared" si="226"/>
        <v>0</v>
      </c>
      <c r="H2484" s="186">
        <f t="shared" si="227"/>
        <v>0</v>
      </c>
      <c r="I2484" s="197">
        <f>SUMIFS('SAGE IMPORT'!Y:Y,'SAGE IMPORT'!A:A,'SLAB-ROWS'!G2484,'SAGE IMPORT'!B:B,'SLAB-ROWS'!H2484,'SAGE IMPORT'!C:C,'SLAB-ROWS'!A2484)</f>
        <v>0</v>
      </c>
      <c r="J2484" s="198">
        <f>SUMIFS('SAGE IMPORT'!K:K,'SAGE IMPORT'!A:A,'SLAB-ROWS'!G2484,'SAGE IMPORT'!B:B,'SLAB-ROWS'!H2484,'SAGE IMPORT'!C:C,'SLAB-ROWS'!A2484)</f>
        <v>0</v>
      </c>
      <c r="K2484" s="199">
        <f>SUMIFS('SAGE IMPORT'!Q:Q,'SAGE IMPORT'!A:A,'SLAB-ROWS'!G2484,'SAGE IMPORT'!B:B,'SLAB-ROWS'!H2484,'SAGE IMPORT'!C:C,'SLAB-ROWS'!A2484)</f>
        <v>0</v>
      </c>
      <c r="L2484" s="199" t="s">
        <v>392</v>
      </c>
      <c r="M2484" s="205">
        <f>SUMIFS('SAGE IMPORT'!E:E,'SAGE IMPORT'!A:A,'SLAB-ROWS'!G2484,'SAGE IMPORT'!B:B,'SLAB-ROWS'!H2484,'SAGE IMPORT'!C:C,'SLAB-ROWS'!A2484)</f>
        <v>0</v>
      </c>
      <c r="N2484" s="199" t="s">
        <v>392</v>
      </c>
    </row>
    <row r="2485" spans="1:14" x14ac:dyDescent="0.2">
      <c r="A2485" s="183" t="s">
        <v>93</v>
      </c>
      <c r="B2485" s="184" t="s">
        <v>86</v>
      </c>
      <c r="C2485" s="184"/>
      <c r="D2485" s="185" t="str">
        <f t="shared" si="224"/>
        <v>****</v>
      </c>
      <c r="E2485" s="185">
        <f t="shared" si="225"/>
        <v>0</v>
      </c>
      <c r="F2485" s="185"/>
      <c r="G2485" s="185">
        <f t="shared" si="226"/>
        <v>0</v>
      </c>
      <c r="H2485" s="186">
        <f t="shared" si="227"/>
        <v>0</v>
      </c>
      <c r="I2485" s="197">
        <f>SUMIFS('SAGE IMPORT'!Y:Y,'SAGE IMPORT'!A:A,'SLAB-ROWS'!G2485,'SAGE IMPORT'!B:B,'SLAB-ROWS'!H2485,'SAGE IMPORT'!C:C,'SLAB-ROWS'!A2485)</f>
        <v>0</v>
      </c>
      <c r="J2485" s="198">
        <f>SUMIFS('SAGE IMPORT'!K:K,'SAGE IMPORT'!A:A,'SLAB-ROWS'!G2485,'SAGE IMPORT'!B:B,'SLAB-ROWS'!H2485,'SAGE IMPORT'!C:C,'SLAB-ROWS'!A2485)</f>
        <v>0</v>
      </c>
      <c r="K2485" s="199">
        <f>SUMIFS('SAGE IMPORT'!Q:Q,'SAGE IMPORT'!A:A,'SLAB-ROWS'!G2485,'SAGE IMPORT'!B:B,'SLAB-ROWS'!H2485,'SAGE IMPORT'!C:C,'SLAB-ROWS'!A2485)</f>
        <v>0</v>
      </c>
      <c r="L2485" s="199" t="s">
        <v>392</v>
      </c>
      <c r="M2485" s="205">
        <f>SUMIFS('SAGE IMPORT'!E:E,'SAGE IMPORT'!A:A,'SLAB-ROWS'!G2485,'SAGE IMPORT'!B:B,'SLAB-ROWS'!H2485,'SAGE IMPORT'!C:C,'SLAB-ROWS'!A2485)</f>
        <v>0</v>
      </c>
      <c r="N2485" s="199" t="s">
        <v>392</v>
      </c>
    </row>
    <row r="2486" spans="1:14" x14ac:dyDescent="0.2">
      <c r="A2486" s="183" t="s">
        <v>94</v>
      </c>
      <c r="B2486" s="184" t="s">
        <v>87</v>
      </c>
      <c r="C2486" s="184"/>
      <c r="D2486" s="185" t="str">
        <f t="shared" si="224"/>
        <v>****</v>
      </c>
      <c r="E2486" s="185">
        <f t="shared" si="225"/>
        <v>0</v>
      </c>
      <c r="F2486" s="185"/>
      <c r="G2486" s="185">
        <f t="shared" si="226"/>
        <v>0</v>
      </c>
      <c r="H2486" s="186">
        <f t="shared" si="227"/>
        <v>0</v>
      </c>
      <c r="I2486" s="197">
        <f>SUMIFS('SAGE IMPORT'!Y:Y,'SAGE IMPORT'!A:A,'SLAB-ROWS'!G2486,'SAGE IMPORT'!B:B,'SLAB-ROWS'!H2486,'SAGE IMPORT'!C:C,'SLAB-ROWS'!A2486)</f>
        <v>0</v>
      </c>
      <c r="J2486" s="198">
        <f>SUMIFS('SAGE IMPORT'!K:K,'SAGE IMPORT'!A:A,'SLAB-ROWS'!G2486,'SAGE IMPORT'!B:B,'SLAB-ROWS'!H2486,'SAGE IMPORT'!C:C,'SLAB-ROWS'!A2486)</f>
        <v>0</v>
      </c>
      <c r="K2486" s="199">
        <f>SUMIFS('SAGE IMPORT'!Q:Q,'SAGE IMPORT'!A:A,'SLAB-ROWS'!G2486,'SAGE IMPORT'!B:B,'SLAB-ROWS'!H2486,'SAGE IMPORT'!C:C,'SLAB-ROWS'!A2486)</f>
        <v>0</v>
      </c>
      <c r="L2486" s="199" t="s">
        <v>392</v>
      </c>
      <c r="M2486" s="205">
        <f>SUMIFS('SAGE IMPORT'!E:E,'SAGE IMPORT'!A:A,'SLAB-ROWS'!G2486,'SAGE IMPORT'!B:B,'SLAB-ROWS'!H2486,'SAGE IMPORT'!C:C,'SLAB-ROWS'!A2486)</f>
        <v>0</v>
      </c>
      <c r="N2486" s="199" t="s">
        <v>392</v>
      </c>
    </row>
    <row r="2487" spans="1:14" x14ac:dyDescent="0.2">
      <c r="A2487" s="183" t="s">
        <v>95</v>
      </c>
      <c r="B2487" s="184" t="s">
        <v>88</v>
      </c>
      <c r="C2487" s="184"/>
      <c r="D2487" s="185" t="str">
        <f t="shared" si="224"/>
        <v>****</v>
      </c>
      <c r="E2487" s="185">
        <f t="shared" si="225"/>
        <v>0</v>
      </c>
      <c r="F2487" s="185"/>
      <c r="G2487" s="185">
        <f t="shared" si="226"/>
        <v>0</v>
      </c>
      <c r="H2487" s="186">
        <f t="shared" si="227"/>
        <v>0</v>
      </c>
      <c r="I2487" s="197">
        <f>SUMIFS('SAGE IMPORT'!Y:Y,'SAGE IMPORT'!A:A,'SLAB-ROWS'!G2487,'SAGE IMPORT'!B:B,'SLAB-ROWS'!H2487,'SAGE IMPORT'!C:C,'SLAB-ROWS'!A2487)</f>
        <v>0</v>
      </c>
      <c r="J2487" s="198">
        <f>SUMIFS('SAGE IMPORT'!K:K,'SAGE IMPORT'!A:A,'SLAB-ROWS'!G2487,'SAGE IMPORT'!B:B,'SLAB-ROWS'!H2487,'SAGE IMPORT'!C:C,'SLAB-ROWS'!A2487)</f>
        <v>0</v>
      </c>
      <c r="K2487" s="199">
        <f>SUMIFS('SAGE IMPORT'!Q:Q,'SAGE IMPORT'!A:A,'SLAB-ROWS'!G2487,'SAGE IMPORT'!B:B,'SLAB-ROWS'!H2487,'SAGE IMPORT'!C:C,'SLAB-ROWS'!A2487)</f>
        <v>0</v>
      </c>
      <c r="L2487" s="199" t="s">
        <v>393</v>
      </c>
      <c r="M2487" s="205">
        <f>SUMIFS('SAGE IMPORT'!E:E,'SAGE IMPORT'!A:A,'SLAB-ROWS'!G2487,'SAGE IMPORT'!B:B,'SLAB-ROWS'!H2487,'SAGE IMPORT'!C:C,'SLAB-ROWS'!A2487)</f>
        <v>0</v>
      </c>
      <c r="N2487" s="199" t="s">
        <v>393</v>
      </c>
    </row>
    <row r="2488" spans="1:14" x14ac:dyDescent="0.2">
      <c r="A2488" s="183" t="s">
        <v>96</v>
      </c>
      <c r="B2488" s="184" t="s">
        <v>89</v>
      </c>
      <c r="C2488" s="184"/>
      <c r="D2488" s="185" t="str">
        <f t="shared" si="224"/>
        <v>****</v>
      </c>
      <c r="E2488" s="185">
        <f t="shared" si="225"/>
        <v>0</v>
      </c>
      <c r="F2488" s="185"/>
      <c r="G2488" s="185">
        <f t="shared" si="226"/>
        <v>0</v>
      </c>
      <c r="H2488" s="186">
        <f t="shared" si="227"/>
        <v>0</v>
      </c>
      <c r="I2488" s="197">
        <f>SUMIFS('SAGE IMPORT'!Y:Y,'SAGE IMPORT'!A:A,'SLAB-ROWS'!G2488,'SAGE IMPORT'!B:B,'SLAB-ROWS'!H2488,'SAGE IMPORT'!C:C,'SLAB-ROWS'!A2488)</f>
        <v>0</v>
      </c>
      <c r="J2488" s="198">
        <f>SUMIFS('SAGE IMPORT'!K:K,'SAGE IMPORT'!A:A,'SLAB-ROWS'!G2488,'SAGE IMPORT'!B:B,'SLAB-ROWS'!H2488,'SAGE IMPORT'!C:C,'SLAB-ROWS'!A2488)</f>
        <v>0</v>
      </c>
      <c r="K2488" s="199">
        <f>SUMIFS('SAGE IMPORT'!Q:Q,'SAGE IMPORT'!A:A,'SLAB-ROWS'!G2488,'SAGE IMPORT'!B:B,'SLAB-ROWS'!H2488,'SAGE IMPORT'!C:C,'SLAB-ROWS'!A2488)</f>
        <v>0</v>
      </c>
      <c r="L2488" s="199" t="s">
        <v>396</v>
      </c>
      <c r="M2488" s="205">
        <f>SUMIFS('SAGE IMPORT'!E:E,'SAGE IMPORT'!A:A,'SLAB-ROWS'!G2488,'SAGE IMPORT'!B:B,'SLAB-ROWS'!H2488,'SAGE IMPORT'!C:C,'SLAB-ROWS'!A2488)</f>
        <v>0</v>
      </c>
      <c r="N2488" s="199" t="s">
        <v>396</v>
      </c>
    </row>
    <row r="2489" spans="1:14" x14ac:dyDescent="0.2">
      <c r="A2489" s="183" t="s">
        <v>97</v>
      </c>
      <c r="B2489" s="184" t="s">
        <v>90</v>
      </c>
      <c r="C2489" s="184"/>
      <c r="D2489" s="185" t="str">
        <f t="shared" si="224"/>
        <v>****</v>
      </c>
      <c r="E2489" s="185">
        <f t="shared" si="225"/>
        <v>0</v>
      </c>
      <c r="F2489" s="185"/>
      <c r="G2489" s="185">
        <f t="shared" si="226"/>
        <v>0</v>
      </c>
      <c r="H2489" s="186">
        <f t="shared" si="227"/>
        <v>0</v>
      </c>
      <c r="I2489" s="197">
        <f>SUMIFS('SAGE IMPORT'!Y:Y,'SAGE IMPORT'!A:A,'SLAB-ROWS'!G2489,'SAGE IMPORT'!B:B,'SLAB-ROWS'!H2489,'SAGE IMPORT'!C:C,'SLAB-ROWS'!A2489)</f>
        <v>0</v>
      </c>
      <c r="J2489" s="198">
        <f>SUMIFS('SAGE IMPORT'!K:K,'SAGE IMPORT'!A:A,'SLAB-ROWS'!G2489,'SAGE IMPORT'!B:B,'SLAB-ROWS'!H2489,'SAGE IMPORT'!C:C,'SLAB-ROWS'!A2489)</f>
        <v>0</v>
      </c>
      <c r="K2489" s="199">
        <f>SUMIFS('SAGE IMPORT'!Q:Q,'SAGE IMPORT'!A:A,'SLAB-ROWS'!G2489,'SAGE IMPORT'!B:B,'SLAB-ROWS'!H2489,'SAGE IMPORT'!C:C,'SLAB-ROWS'!A2489)</f>
        <v>0</v>
      </c>
      <c r="L2489" s="199" t="s">
        <v>396</v>
      </c>
      <c r="M2489" s="205">
        <f>SUMIFS('SAGE IMPORT'!E:E,'SAGE IMPORT'!A:A,'SLAB-ROWS'!G2489,'SAGE IMPORT'!B:B,'SLAB-ROWS'!H2489,'SAGE IMPORT'!C:C,'SLAB-ROWS'!A2489)</f>
        <v>0</v>
      </c>
      <c r="N2489" s="199" t="s">
        <v>396</v>
      </c>
    </row>
    <row r="2490" spans="1:14" x14ac:dyDescent="0.2">
      <c r="A2490" s="183" t="s">
        <v>98</v>
      </c>
      <c r="B2490" s="184" t="s">
        <v>91</v>
      </c>
      <c r="C2490" s="184"/>
      <c r="D2490" s="185" t="str">
        <f t="shared" si="224"/>
        <v>****</v>
      </c>
      <c r="E2490" s="185">
        <f t="shared" si="225"/>
        <v>0</v>
      </c>
      <c r="F2490" s="185"/>
      <c r="G2490" s="185">
        <f t="shared" si="226"/>
        <v>0</v>
      </c>
      <c r="H2490" s="186">
        <f t="shared" si="227"/>
        <v>0</v>
      </c>
      <c r="I2490" s="197">
        <f>SUMIFS('SAGE IMPORT'!Y:Y,'SAGE IMPORT'!A:A,'SLAB-ROWS'!G2490,'SAGE IMPORT'!B:B,'SLAB-ROWS'!H2490,'SAGE IMPORT'!C:C,'SLAB-ROWS'!A2490)</f>
        <v>0</v>
      </c>
      <c r="J2490" s="198">
        <f>SUMIFS('SAGE IMPORT'!K:K,'SAGE IMPORT'!A:A,'SLAB-ROWS'!G2490,'SAGE IMPORT'!B:B,'SLAB-ROWS'!H2490,'SAGE IMPORT'!C:C,'SLAB-ROWS'!A2490)</f>
        <v>0</v>
      </c>
      <c r="K2490" s="199">
        <f>SUMIFS('SAGE IMPORT'!Q:Q,'SAGE IMPORT'!A:A,'SLAB-ROWS'!G2490,'SAGE IMPORT'!B:B,'SLAB-ROWS'!H2490,'SAGE IMPORT'!C:C,'SLAB-ROWS'!A2490)</f>
        <v>0</v>
      </c>
      <c r="L2490" s="199" t="s">
        <v>393</v>
      </c>
      <c r="M2490" s="205">
        <f>SUMIFS('SAGE IMPORT'!E:E,'SAGE IMPORT'!A:A,'SLAB-ROWS'!G2490,'SAGE IMPORT'!B:B,'SLAB-ROWS'!H2490,'SAGE IMPORT'!C:C,'SLAB-ROWS'!A2490)</f>
        <v>0</v>
      </c>
      <c r="N2490" s="199" t="s">
        <v>393</v>
      </c>
    </row>
    <row r="2491" spans="1:14" x14ac:dyDescent="0.2">
      <c r="A2491" s="183" t="s">
        <v>99</v>
      </c>
      <c r="B2491" s="184" t="s">
        <v>92</v>
      </c>
      <c r="C2491" s="184"/>
      <c r="D2491" s="185" t="str">
        <f t="shared" si="224"/>
        <v>****</v>
      </c>
      <c r="E2491" s="185">
        <f t="shared" si="225"/>
        <v>0</v>
      </c>
      <c r="F2491" s="185"/>
      <c r="G2491" s="185">
        <f t="shared" si="226"/>
        <v>0</v>
      </c>
      <c r="H2491" s="186">
        <f t="shared" si="227"/>
        <v>0</v>
      </c>
      <c r="I2491" s="197">
        <f>SUMIFS('SAGE IMPORT'!Y:Y,'SAGE IMPORT'!A:A,'SLAB-ROWS'!G2491,'SAGE IMPORT'!B:B,'SLAB-ROWS'!H2491,'SAGE IMPORT'!C:C,'SLAB-ROWS'!A2491)</f>
        <v>0</v>
      </c>
      <c r="J2491" s="198">
        <f>SUMIFS('SAGE IMPORT'!K:K,'SAGE IMPORT'!A:A,'SLAB-ROWS'!G2491,'SAGE IMPORT'!B:B,'SLAB-ROWS'!H2491,'SAGE IMPORT'!C:C,'SLAB-ROWS'!A2491)</f>
        <v>0</v>
      </c>
      <c r="K2491" s="199">
        <f>SUMIFS('SAGE IMPORT'!Q:Q,'SAGE IMPORT'!A:A,'SLAB-ROWS'!G2491,'SAGE IMPORT'!B:B,'SLAB-ROWS'!H2491,'SAGE IMPORT'!C:C,'SLAB-ROWS'!A2491)</f>
        <v>0</v>
      </c>
      <c r="L2491" s="199" t="s">
        <v>393</v>
      </c>
      <c r="M2491" s="205">
        <f>SUMIFS('SAGE IMPORT'!E:E,'SAGE IMPORT'!A:A,'SLAB-ROWS'!G2491,'SAGE IMPORT'!B:B,'SLAB-ROWS'!H2491,'SAGE IMPORT'!C:C,'SLAB-ROWS'!A2491)</f>
        <v>0</v>
      </c>
      <c r="N2491" s="199" t="s">
        <v>393</v>
      </c>
    </row>
    <row r="2492" spans="1:14" x14ac:dyDescent="0.2">
      <c r="A2492" s="183" t="s">
        <v>25</v>
      </c>
      <c r="B2492" s="184" t="s">
        <v>59</v>
      </c>
      <c r="C2492" s="184"/>
      <c r="D2492" s="185" t="str">
        <f t="shared" si="224"/>
        <v>****</v>
      </c>
      <c r="E2492" s="185">
        <f t="shared" si="225"/>
        <v>0</v>
      </c>
      <c r="F2492" s="185"/>
      <c r="G2492" s="185">
        <f t="shared" si="226"/>
        <v>0</v>
      </c>
      <c r="H2492" s="186">
        <f t="shared" si="227"/>
        <v>0</v>
      </c>
      <c r="I2492" s="197">
        <f>SUMIFS('SAGE IMPORT'!Y:Y,'SAGE IMPORT'!A:A,'SLAB-ROWS'!G2492,'SAGE IMPORT'!B:B,'SLAB-ROWS'!H2492,'SAGE IMPORT'!C:C,'SLAB-ROWS'!A2492)</f>
        <v>0</v>
      </c>
      <c r="J2492" s="198">
        <f>SUMIFS('SAGE IMPORT'!K:K,'SAGE IMPORT'!A:A,'SLAB-ROWS'!G2492,'SAGE IMPORT'!B:B,'SLAB-ROWS'!H2492,'SAGE IMPORT'!C:C,'SLAB-ROWS'!A2492)</f>
        <v>0</v>
      </c>
      <c r="K2492" s="199">
        <f>SUMIFS('SAGE IMPORT'!Q:Q,'SAGE IMPORT'!A:A,'SLAB-ROWS'!G2492,'SAGE IMPORT'!B:B,'SLAB-ROWS'!H2492,'SAGE IMPORT'!C:C,'SLAB-ROWS'!A2492)</f>
        <v>0</v>
      </c>
      <c r="L2492" s="199" t="s">
        <v>397</v>
      </c>
      <c r="M2492" s="205">
        <f>SUMIFS('SAGE IMPORT'!E:E,'SAGE IMPORT'!A:A,'SLAB-ROWS'!G2492,'SAGE IMPORT'!B:B,'SLAB-ROWS'!H2492,'SAGE IMPORT'!C:C,'SLAB-ROWS'!A2492)</f>
        <v>0</v>
      </c>
      <c r="N2492" s="199" t="s">
        <v>397</v>
      </c>
    </row>
    <row r="2493" spans="1:14" x14ac:dyDescent="0.2">
      <c r="A2493" s="183" t="s">
        <v>26</v>
      </c>
      <c r="B2493" s="184" t="s">
        <v>60</v>
      </c>
      <c r="C2493" s="184"/>
      <c r="D2493" s="185" t="str">
        <f t="shared" si="224"/>
        <v>****</v>
      </c>
      <c r="E2493" s="185">
        <f t="shared" si="225"/>
        <v>0</v>
      </c>
      <c r="F2493" s="185"/>
      <c r="G2493" s="185">
        <f t="shared" si="226"/>
        <v>0</v>
      </c>
      <c r="H2493" s="186">
        <f t="shared" si="227"/>
        <v>0</v>
      </c>
      <c r="I2493" s="197">
        <f>SUMIFS('SAGE IMPORT'!Y:Y,'SAGE IMPORT'!A:A,'SLAB-ROWS'!G2493,'SAGE IMPORT'!B:B,'SLAB-ROWS'!H2493,'SAGE IMPORT'!C:C,'SLAB-ROWS'!A2493)</f>
        <v>0</v>
      </c>
      <c r="J2493" s="198">
        <f>SUMIFS('SAGE IMPORT'!K:K,'SAGE IMPORT'!A:A,'SLAB-ROWS'!G2493,'SAGE IMPORT'!B:B,'SLAB-ROWS'!H2493,'SAGE IMPORT'!C:C,'SLAB-ROWS'!A2493)</f>
        <v>0</v>
      </c>
      <c r="K2493" s="199">
        <f>SUMIFS('SAGE IMPORT'!Q:Q,'SAGE IMPORT'!A:A,'SLAB-ROWS'!G2493,'SAGE IMPORT'!B:B,'SLAB-ROWS'!H2493,'SAGE IMPORT'!C:C,'SLAB-ROWS'!A2493)</f>
        <v>0</v>
      </c>
      <c r="L2493" s="199" t="s">
        <v>354</v>
      </c>
      <c r="M2493" s="205">
        <f>SUMIFS('SAGE IMPORT'!E:E,'SAGE IMPORT'!A:A,'SLAB-ROWS'!G2493,'SAGE IMPORT'!B:B,'SLAB-ROWS'!H2493,'SAGE IMPORT'!C:C,'SLAB-ROWS'!A2493)</f>
        <v>0</v>
      </c>
      <c r="N2493" s="199" t="s">
        <v>354</v>
      </c>
    </row>
    <row r="2494" spans="1:14" x14ac:dyDescent="0.2">
      <c r="A2494" s="183"/>
      <c r="B2494" s="184"/>
      <c r="C2494" s="184"/>
      <c r="D2494" s="185" t="str">
        <f t="shared" si="224"/>
        <v>****</v>
      </c>
      <c r="E2494" s="185">
        <f t="shared" si="225"/>
        <v>0</v>
      </c>
      <c r="F2494" s="185"/>
      <c r="G2494" s="185">
        <f t="shared" si="226"/>
        <v>0</v>
      </c>
      <c r="H2494" s="186">
        <f t="shared" si="227"/>
        <v>0</v>
      </c>
      <c r="I2494" s="197">
        <f>SUMIFS('SAGE IMPORT'!Y:Y,'SAGE IMPORT'!A:A,'SLAB-ROWS'!G2494,'SAGE IMPORT'!B:B,'SLAB-ROWS'!H2494,'SAGE IMPORT'!C:C,'SLAB-ROWS'!A2494)</f>
        <v>0</v>
      </c>
      <c r="J2494" s="198">
        <f>SUMIFS('SAGE IMPORT'!K:K,'SAGE IMPORT'!A:A,'SLAB-ROWS'!G2494,'SAGE IMPORT'!B:B,'SLAB-ROWS'!H2494,'SAGE IMPORT'!C:C,'SLAB-ROWS'!A2494)</f>
        <v>0</v>
      </c>
      <c r="K2494" s="199">
        <f>SUMIFS('SAGE IMPORT'!Q:Q,'SAGE IMPORT'!A:A,'SLAB-ROWS'!G2494,'SAGE IMPORT'!B:B,'SLAB-ROWS'!H2494,'SAGE IMPORT'!C:C,'SLAB-ROWS'!A2494)</f>
        <v>0</v>
      </c>
      <c r="L2494" s="199"/>
      <c r="M2494" s="205">
        <f>SUMIFS('SAGE IMPORT'!E:E,'SAGE IMPORT'!A:A,'SLAB-ROWS'!G2494,'SAGE IMPORT'!B:B,'SLAB-ROWS'!H2494,'SAGE IMPORT'!C:C,'SLAB-ROWS'!A2494)</f>
        <v>0</v>
      </c>
      <c r="N2494" s="199"/>
    </row>
    <row r="2495" spans="1:14" x14ac:dyDescent="0.2">
      <c r="A2495" s="183" t="s">
        <v>27</v>
      </c>
      <c r="B2495" s="184" t="s">
        <v>28</v>
      </c>
      <c r="C2495" s="184"/>
      <c r="D2495" s="185" t="str">
        <f t="shared" si="224"/>
        <v>****</v>
      </c>
      <c r="E2495" s="185">
        <f t="shared" si="225"/>
        <v>0</v>
      </c>
      <c r="F2495" s="185"/>
      <c r="G2495" s="185">
        <f t="shared" si="226"/>
        <v>0</v>
      </c>
      <c r="H2495" s="186">
        <f t="shared" si="227"/>
        <v>0</v>
      </c>
      <c r="I2495" s="197">
        <f>SUMIFS('SAGE IMPORT'!Y:Y,'SAGE IMPORT'!A:A,'SLAB-ROWS'!G2495,'SAGE IMPORT'!B:B,'SLAB-ROWS'!H2495,'SAGE IMPORT'!C:C,'SLAB-ROWS'!A2495)</f>
        <v>0</v>
      </c>
      <c r="J2495" s="198">
        <f>SUMIFS('SAGE IMPORT'!K:K,'SAGE IMPORT'!A:A,'SLAB-ROWS'!G2495,'SAGE IMPORT'!B:B,'SLAB-ROWS'!H2495,'SAGE IMPORT'!C:C,'SLAB-ROWS'!A2495)</f>
        <v>0</v>
      </c>
      <c r="K2495" s="199">
        <f>SUMIFS('SAGE IMPORT'!Q:Q,'SAGE IMPORT'!A:A,'SLAB-ROWS'!G2495,'SAGE IMPORT'!B:B,'SLAB-ROWS'!H2495,'SAGE IMPORT'!C:C,'SLAB-ROWS'!A2495)</f>
        <v>0</v>
      </c>
      <c r="L2495" s="199" t="s">
        <v>391</v>
      </c>
      <c r="M2495" s="205">
        <f>SUMIFS('SAGE IMPORT'!E:E,'SAGE IMPORT'!A:A,'SLAB-ROWS'!G2495,'SAGE IMPORT'!B:B,'SLAB-ROWS'!H2495,'SAGE IMPORT'!C:C,'SLAB-ROWS'!A2495)</f>
        <v>0</v>
      </c>
      <c r="N2495" s="199" t="s">
        <v>391</v>
      </c>
    </row>
    <row r="2496" spans="1:14" x14ac:dyDescent="0.2">
      <c r="A2496" s="183" t="s">
        <v>111</v>
      </c>
      <c r="B2496" s="184" t="s">
        <v>112</v>
      </c>
      <c r="C2496" s="184"/>
      <c r="D2496" s="185" t="str">
        <f t="shared" si="224"/>
        <v>****</v>
      </c>
      <c r="E2496" s="185">
        <f t="shared" si="225"/>
        <v>0</v>
      </c>
      <c r="F2496" s="185"/>
      <c r="G2496" s="185">
        <f t="shared" si="226"/>
        <v>0</v>
      </c>
      <c r="H2496" s="186">
        <f t="shared" si="227"/>
        <v>0</v>
      </c>
      <c r="I2496" s="197">
        <f>SUMIFS('SAGE IMPORT'!Y:Y,'SAGE IMPORT'!A:A,'SLAB-ROWS'!G2496,'SAGE IMPORT'!B:B,'SLAB-ROWS'!H2496,'SAGE IMPORT'!C:C,'SLAB-ROWS'!A2496)</f>
        <v>0</v>
      </c>
      <c r="J2496" s="198">
        <f>SUMIFS('SAGE IMPORT'!K:K,'SAGE IMPORT'!A:A,'SLAB-ROWS'!G2496,'SAGE IMPORT'!B:B,'SLAB-ROWS'!H2496,'SAGE IMPORT'!C:C,'SLAB-ROWS'!A2496)</f>
        <v>0</v>
      </c>
      <c r="K2496" s="199">
        <f>SUMIFS('SAGE IMPORT'!Q:Q,'SAGE IMPORT'!A:A,'SLAB-ROWS'!G2496,'SAGE IMPORT'!B:B,'SLAB-ROWS'!H2496,'SAGE IMPORT'!C:C,'SLAB-ROWS'!A2496)</f>
        <v>0</v>
      </c>
      <c r="L2496" s="199" t="s">
        <v>393</v>
      </c>
      <c r="M2496" s="205">
        <f>SUMIFS('SAGE IMPORT'!E:E,'SAGE IMPORT'!A:A,'SLAB-ROWS'!G2496,'SAGE IMPORT'!B:B,'SLAB-ROWS'!H2496,'SAGE IMPORT'!C:C,'SLAB-ROWS'!A2496)</f>
        <v>0</v>
      </c>
      <c r="N2496" s="199" t="s">
        <v>393</v>
      </c>
    </row>
    <row r="2497" spans="1:14" x14ac:dyDescent="0.2">
      <c r="A2497" s="183" t="s">
        <v>29</v>
      </c>
      <c r="B2497" s="184" t="s">
        <v>30</v>
      </c>
      <c r="C2497" s="184"/>
      <c r="D2497" s="185" t="str">
        <f t="shared" si="224"/>
        <v>****</v>
      </c>
      <c r="E2497" s="185">
        <f t="shared" si="225"/>
        <v>0</v>
      </c>
      <c r="F2497" s="185"/>
      <c r="G2497" s="185">
        <f t="shared" si="226"/>
        <v>0</v>
      </c>
      <c r="H2497" s="186">
        <f t="shared" si="227"/>
        <v>0</v>
      </c>
      <c r="I2497" s="197">
        <f>SUMIFS('SAGE IMPORT'!Y:Y,'SAGE IMPORT'!A:A,'SLAB-ROWS'!G2497,'SAGE IMPORT'!B:B,'SLAB-ROWS'!H2497,'SAGE IMPORT'!C:C,'SLAB-ROWS'!A2497)</f>
        <v>0</v>
      </c>
      <c r="J2497" s="198">
        <f>SUMIFS('SAGE IMPORT'!K:K,'SAGE IMPORT'!A:A,'SLAB-ROWS'!G2497,'SAGE IMPORT'!B:B,'SLAB-ROWS'!H2497,'SAGE IMPORT'!C:C,'SLAB-ROWS'!A2497)</f>
        <v>0</v>
      </c>
      <c r="K2497" s="199">
        <f>SUMIFS('SAGE IMPORT'!Q:Q,'SAGE IMPORT'!A:A,'SLAB-ROWS'!G2497,'SAGE IMPORT'!B:B,'SLAB-ROWS'!H2497,'SAGE IMPORT'!C:C,'SLAB-ROWS'!A2497)</f>
        <v>0</v>
      </c>
      <c r="L2497" s="199" t="s">
        <v>391</v>
      </c>
      <c r="M2497" s="205">
        <f>SUMIFS('SAGE IMPORT'!E:E,'SAGE IMPORT'!A:A,'SLAB-ROWS'!G2497,'SAGE IMPORT'!B:B,'SLAB-ROWS'!H2497,'SAGE IMPORT'!C:C,'SLAB-ROWS'!A2497)</f>
        <v>0</v>
      </c>
      <c r="N2497" s="199" t="s">
        <v>391</v>
      </c>
    </row>
    <row r="2498" spans="1:14" x14ac:dyDescent="0.2">
      <c r="A2498" s="183" t="s">
        <v>31</v>
      </c>
      <c r="B2498" s="184" t="s">
        <v>61</v>
      </c>
      <c r="C2498" s="184"/>
      <c r="D2498" s="185" t="str">
        <f t="shared" si="224"/>
        <v>****</v>
      </c>
      <c r="E2498" s="185">
        <f t="shared" si="225"/>
        <v>0</v>
      </c>
      <c r="F2498" s="185"/>
      <c r="G2498" s="185">
        <f t="shared" si="226"/>
        <v>0</v>
      </c>
      <c r="H2498" s="186">
        <f t="shared" si="227"/>
        <v>0</v>
      </c>
      <c r="I2498" s="197">
        <f>SUMIFS('SAGE IMPORT'!Y:Y,'SAGE IMPORT'!A:A,'SLAB-ROWS'!G2498,'SAGE IMPORT'!B:B,'SLAB-ROWS'!H2498,'SAGE IMPORT'!C:C,'SLAB-ROWS'!A2498)</f>
        <v>0</v>
      </c>
      <c r="J2498" s="198">
        <f>SUMIFS('SAGE IMPORT'!K:K,'SAGE IMPORT'!A:A,'SLAB-ROWS'!G2498,'SAGE IMPORT'!B:B,'SLAB-ROWS'!H2498,'SAGE IMPORT'!C:C,'SLAB-ROWS'!A2498)</f>
        <v>0</v>
      </c>
      <c r="K2498" s="199">
        <f>SUMIFS('SAGE IMPORT'!Q:Q,'SAGE IMPORT'!A:A,'SLAB-ROWS'!G2498,'SAGE IMPORT'!B:B,'SLAB-ROWS'!H2498,'SAGE IMPORT'!C:C,'SLAB-ROWS'!A2498)</f>
        <v>0</v>
      </c>
      <c r="L2498" s="199" t="s">
        <v>354</v>
      </c>
      <c r="M2498" s="205">
        <f>SUMIFS('SAGE IMPORT'!E:E,'SAGE IMPORT'!A:A,'SLAB-ROWS'!G2498,'SAGE IMPORT'!B:B,'SLAB-ROWS'!H2498,'SAGE IMPORT'!C:C,'SLAB-ROWS'!A2498)</f>
        <v>0</v>
      </c>
      <c r="N2498" s="199" t="s">
        <v>354</v>
      </c>
    </row>
    <row r="2499" spans="1:14" x14ac:dyDescent="0.2">
      <c r="A2499" s="183" t="s">
        <v>34</v>
      </c>
      <c r="B2499" s="184" t="s">
        <v>35</v>
      </c>
      <c r="C2499" s="184"/>
      <c r="D2499" s="185" t="str">
        <f t="shared" si="224"/>
        <v>****</v>
      </c>
      <c r="E2499" s="185">
        <f t="shared" si="225"/>
        <v>0</v>
      </c>
      <c r="F2499" s="185"/>
      <c r="G2499" s="185">
        <f t="shared" si="226"/>
        <v>0</v>
      </c>
      <c r="H2499" s="186">
        <f t="shared" si="227"/>
        <v>0</v>
      </c>
      <c r="I2499" s="197">
        <f>SUMIFS('SAGE IMPORT'!Y:Y,'SAGE IMPORT'!A:A,'SLAB-ROWS'!G2499,'SAGE IMPORT'!B:B,'SLAB-ROWS'!H2499,'SAGE IMPORT'!C:C,'SLAB-ROWS'!A2499)</f>
        <v>0</v>
      </c>
      <c r="J2499" s="198">
        <f>SUMIFS('SAGE IMPORT'!K:K,'SAGE IMPORT'!A:A,'SLAB-ROWS'!G2499,'SAGE IMPORT'!B:B,'SLAB-ROWS'!H2499,'SAGE IMPORT'!C:C,'SLAB-ROWS'!A2499)</f>
        <v>0</v>
      </c>
      <c r="K2499" s="199">
        <f>SUMIFS('SAGE IMPORT'!Q:Q,'SAGE IMPORT'!A:A,'SLAB-ROWS'!G2499,'SAGE IMPORT'!B:B,'SLAB-ROWS'!H2499,'SAGE IMPORT'!C:C,'SLAB-ROWS'!A2499)</f>
        <v>0</v>
      </c>
      <c r="L2499" s="199" t="s">
        <v>354</v>
      </c>
      <c r="M2499" s="205">
        <f>SUMIFS('SAGE IMPORT'!E:E,'SAGE IMPORT'!A:A,'SLAB-ROWS'!G2499,'SAGE IMPORT'!B:B,'SLAB-ROWS'!H2499,'SAGE IMPORT'!C:C,'SLAB-ROWS'!A2499)</f>
        <v>0</v>
      </c>
      <c r="N2499" s="199" t="s">
        <v>354</v>
      </c>
    </row>
    <row r="2500" spans="1:14" x14ac:dyDescent="0.2">
      <c r="A2500" s="183" t="s">
        <v>36</v>
      </c>
      <c r="B2500" s="184" t="s">
        <v>113</v>
      </c>
      <c r="C2500" s="184"/>
      <c r="D2500" s="185" t="str">
        <f t="shared" si="224"/>
        <v>****</v>
      </c>
      <c r="E2500" s="185">
        <f t="shared" si="225"/>
        <v>0</v>
      </c>
      <c r="F2500" s="185"/>
      <c r="G2500" s="185">
        <f t="shared" si="226"/>
        <v>0</v>
      </c>
      <c r="H2500" s="186">
        <f t="shared" si="227"/>
        <v>0</v>
      </c>
      <c r="I2500" s="197">
        <f>SUMIFS('SAGE IMPORT'!Y:Y,'SAGE IMPORT'!A:A,'SLAB-ROWS'!G2500,'SAGE IMPORT'!B:B,'SLAB-ROWS'!H2500,'SAGE IMPORT'!C:C,'SLAB-ROWS'!A2500)</f>
        <v>0</v>
      </c>
      <c r="J2500" s="198">
        <f>SUMIFS('SAGE IMPORT'!K:K,'SAGE IMPORT'!A:A,'SLAB-ROWS'!G2500,'SAGE IMPORT'!B:B,'SLAB-ROWS'!H2500,'SAGE IMPORT'!C:C,'SLAB-ROWS'!A2500)</f>
        <v>0</v>
      </c>
      <c r="K2500" s="199">
        <f>SUMIFS('SAGE IMPORT'!Q:Q,'SAGE IMPORT'!A:A,'SLAB-ROWS'!G2500,'SAGE IMPORT'!B:B,'SLAB-ROWS'!H2500,'SAGE IMPORT'!C:C,'SLAB-ROWS'!A2500)</f>
        <v>0</v>
      </c>
      <c r="L2500" s="199" t="s">
        <v>393</v>
      </c>
      <c r="M2500" s="205">
        <f>SUMIFS('SAGE IMPORT'!E:E,'SAGE IMPORT'!A:A,'SLAB-ROWS'!G2500,'SAGE IMPORT'!B:B,'SLAB-ROWS'!H2500,'SAGE IMPORT'!C:C,'SLAB-ROWS'!A2500)</f>
        <v>0</v>
      </c>
      <c r="N2500" s="199" t="s">
        <v>393</v>
      </c>
    </row>
    <row r="2501" spans="1:14" x14ac:dyDescent="0.2">
      <c r="A2501" s="183" t="s">
        <v>57</v>
      </c>
      <c r="B2501" s="184" t="s">
        <v>71</v>
      </c>
      <c r="C2501" s="184"/>
      <c r="D2501" s="185" t="str">
        <f t="shared" si="224"/>
        <v>****</v>
      </c>
      <c r="E2501" s="185">
        <f t="shared" si="225"/>
        <v>0</v>
      </c>
      <c r="F2501" s="185"/>
      <c r="G2501" s="185">
        <f t="shared" si="226"/>
        <v>0</v>
      </c>
      <c r="H2501" s="186">
        <f t="shared" si="227"/>
        <v>0</v>
      </c>
      <c r="I2501" s="197">
        <f>SUMIFS('SAGE IMPORT'!Y:Y,'SAGE IMPORT'!A:A,'SLAB-ROWS'!G2501,'SAGE IMPORT'!B:B,'SLAB-ROWS'!H2501,'SAGE IMPORT'!C:C,'SLAB-ROWS'!A2501)</f>
        <v>0</v>
      </c>
      <c r="J2501" s="198">
        <f>SUMIFS('SAGE IMPORT'!K:K,'SAGE IMPORT'!A:A,'SLAB-ROWS'!G2501,'SAGE IMPORT'!B:B,'SLAB-ROWS'!H2501,'SAGE IMPORT'!C:C,'SLAB-ROWS'!A2501)</f>
        <v>0</v>
      </c>
      <c r="K2501" s="199">
        <f>SUMIFS('SAGE IMPORT'!Q:Q,'SAGE IMPORT'!A:A,'SLAB-ROWS'!G2501,'SAGE IMPORT'!B:B,'SLAB-ROWS'!H2501,'SAGE IMPORT'!C:C,'SLAB-ROWS'!A2501)</f>
        <v>0</v>
      </c>
      <c r="L2501" s="199" t="s">
        <v>397</v>
      </c>
      <c r="M2501" s="205">
        <f>SUMIFS('SAGE IMPORT'!E:E,'SAGE IMPORT'!A:A,'SLAB-ROWS'!G2501,'SAGE IMPORT'!B:B,'SLAB-ROWS'!H2501,'SAGE IMPORT'!C:C,'SLAB-ROWS'!A2501)</f>
        <v>0</v>
      </c>
      <c r="N2501" s="199" t="s">
        <v>397</v>
      </c>
    </row>
    <row r="2502" spans="1:14" x14ac:dyDescent="0.2">
      <c r="A2502" s="183" t="s">
        <v>32</v>
      </c>
      <c r="B2502" s="184" t="s">
        <v>62</v>
      </c>
      <c r="C2502" s="184"/>
      <c r="D2502" s="185" t="str">
        <f t="shared" si="224"/>
        <v>****</v>
      </c>
      <c r="E2502" s="185">
        <f t="shared" si="225"/>
        <v>0</v>
      </c>
      <c r="F2502" s="185"/>
      <c r="G2502" s="185">
        <f t="shared" si="226"/>
        <v>0</v>
      </c>
      <c r="H2502" s="186">
        <f t="shared" si="227"/>
        <v>0</v>
      </c>
      <c r="I2502" s="197">
        <f>SUMIFS('SAGE IMPORT'!Y:Y,'SAGE IMPORT'!A:A,'SLAB-ROWS'!G2502,'SAGE IMPORT'!B:B,'SLAB-ROWS'!H2502,'SAGE IMPORT'!C:C,'SLAB-ROWS'!A2502)</f>
        <v>0</v>
      </c>
      <c r="J2502" s="198">
        <f>SUMIFS('SAGE IMPORT'!K:K,'SAGE IMPORT'!A:A,'SLAB-ROWS'!G2502,'SAGE IMPORT'!B:B,'SLAB-ROWS'!H2502,'SAGE IMPORT'!C:C,'SLAB-ROWS'!A2502)</f>
        <v>0</v>
      </c>
      <c r="K2502" s="199">
        <f>SUMIFS('SAGE IMPORT'!Q:Q,'SAGE IMPORT'!A:A,'SLAB-ROWS'!G2502,'SAGE IMPORT'!B:B,'SLAB-ROWS'!H2502,'SAGE IMPORT'!C:C,'SLAB-ROWS'!A2502)</f>
        <v>0</v>
      </c>
      <c r="L2502" s="199" t="s">
        <v>397</v>
      </c>
      <c r="M2502" s="205">
        <f>SUMIFS('SAGE IMPORT'!E:E,'SAGE IMPORT'!A:A,'SLAB-ROWS'!G2502,'SAGE IMPORT'!B:B,'SLAB-ROWS'!H2502,'SAGE IMPORT'!C:C,'SLAB-ROWS'!A2502)</f>
        <v>0</v>
      </c>
      <c r="N2502" s="199" t="s">
        <v>397</v>
      </c>
    </row>
    <row r="2503" spans="1:14" x14ac:dyDescent="0.2">
      <c r="A2503" s="183" t="s">
        <v>33</v>
      </c>
      <c r="B2503" s="184" t="s">
        <v>63</v>
      </c>
      <c r="C2503" s="184"/>
      <c r="D2503" s="185" t="str">
        <f t="shared" si="224"/>
        <v>****</v>
      </c>
      <c r="E2503" s="185">
        <f t="shared" si="225"/>
        <v>0</v>
      </c>
      <c r="F2503" s="185"/>
      <c r="G2503" s="185">
        <f t="shared" si="226"/>
        <v>0</v>
      </c>
      <c r="H2503" s="186">
        <f t="shared" si="227"/>
        <v>0</v>
      </c>
      <c r="I2503" s="197">
        <f>SUMIFS('SAGE IMPORT'!Y:Y,'SAGE IMPORT'!A:A,'SLAB-ROWS'!G2503,'SAGE IMPORT'!B:B,'SLAB-ROWS'!H2503,'SAGE IMPORT'!C:C,'SLAB-ROWS'!A2503)</f>
        <v>0</v>
      </c>
      <c r="J2503" s="198">
        <f>SUMIFS('SAGE IMPORT'!K:K,'SAGE IMPORT'!A:A,'SLAB-ROWS'!G2503,'SAGE IMPORT'!B:B,'SLAB-ROWS'!H2503,'SAGE IMPORT'!C:C,'SLAB-ROWS'!A2503)</f>
        <v>0</v>
      </c>
      <c r="K2503" s="199">
        <f>SUMIFS('SAGE IMPORT'!Q:Q,'SAGE IMPORT'!A:A,'SLAB-ROWS'!G2503,'SAGE IMPORT'!B:B,'SLAB-ROWS'!H2503,'SAGE IMPORT'!C:C,'SLAB-ROWS'!A2503)</f>
        <v>0</v>
      </c>
      <c r="L2503" s="199" t="s">
        <v>397</v>
      </c>
      <c r="M2503" s="205">
        <f>SUMIFS('SAGE IMPORT'!E:E,'SAGE IMPORT'!A:A,'SLAB-ROWS'!G2503,'SAGE IMPORT'!B:B,'SLAB-ROWS'!H2503,'SAGE IMPORT'!C:C,'SLAB-ROWS'!A2503)</f>
        <v>0</v>
      </c>
      <c r="N2503" s="199" t="s">
        <v>397</v>
      </c>
    </row>
    <row r="2504" spans="1:14" x14ac:dyDescent="0.2">
      <c r="A2504" s="183" t="s">
        <v>73</v>
      </c>
      <c r="B2504" s="184" t="s">
        <v>72</v>
      </c>
      <c r="C2504" s="184"/>
      <c r="D2504" s="185" t="str">
        <f t="shared" si="224"/>
        <v>****</v>
      </c>
      <c r="E2504" s="185">
        <f t="shared" si="225"/>
        <v>0</v>
      </c>
      <c r="F2504" s="185"/>
      <c r="G2504" s="185">
        <f t="shared" si="226"/>
        <v>0</v>
      </c>
      <c r="H2504" s="186">
        <f t="shared" si="227"/>
        <v>0</v>
      </c>
      <c r="I2504" s="197">
        <f>SUMIFS('SAGE IMPORT'!Y:Y,'SAGE IMPORT'!A:A,'SLAB-ROWS'!G2504,'SAGE IMPORT'!B:B,'SLAB-ROWS'!H2504,'SAGE IMPORT'!C:C,'SLAB-ROWS'!A2504)</f>
        <v>0</v>
      </c>
      <c r="J2504" s="198">
        <f>SUMIFS('SAGE IMPORT'!K:K,'SAGE IMPORT'!A:A,'SLAB-ROWS'!G2504,'SAGE IMPORT'!B:B,'SLAB-ROWS'!H2504,'SAGE IMPORT'!C:C,'SLAB-ROWS'!A2504)</f>
        <v>0</v>
      </c>
      <c r="K2504" s="199">
        <f>SUMIFS('SAGE IMPORT'!Q:Q,'SAGE IMPORT'!A:A,'SLAB-ROWS'!G2504,'SAGE IMPORT'!B:B,'SLAB-ROWS'!H2504,'SAGE IMPORT'!C:C,'SLAB-ROWS'!A2504)</f>
        <v>0</v>
      </c>
      <c r="L2504" s="199" t="s">
        <v>397</v>
      </c>
      <c r="M2504" s="205">
        <f>SUMIFS('SAGE IMPORT'!E:E,'SAGE IMPORT'!A:A,'SLAB-ROWS'!G2504,'SAGE IMPORT'!B:B,'SLAB-ROWS'!H2504,'SAGE IMPORT'!C:C,'SLAB-ROWS'!A2504)</f>
        <v>0</v>
      </c>
      <c r="N2504" s="199" t="s">
        <v>397</v>
      </c>
    </row>
    <row r="2505" spans="1:14" x14ac:dyDescent="0.2">
      <c r="A2505" s="183" t="s">
        <v>114</v>
      </c>
      <c r="B2505" s="184" t="s">
        <v>115</v>
      </c>
      <c r="C2505" s="184"/>
      <c r="D2505" s="185" t="str">
        <f t="shared" si="224"/>
        <v>****</v>
      </c>
      <c r="E2505" s="185">
        <f t="shared" si="225"/>
        <v>0</v>
      </c>
      <c r="F2505" s="185"/>
      <c r="G2505" s="185">
        <f t="shared" si="226"/>
        <v>0</v>
      </c>
      <c r="H2505" s="186">
        <f t="shared" si="227"/>
        <v>0</v>
      </c>
      <c r="I2505" s="197">
        <f>SUMIFS('SAGE IMPORT'!Y:Y,'SAGE IMPORT'!A:A,'SLAB-ROWS'!G2505,'SAGE IMPORT'!B:B,'SLAB-ROWS'!H2505,'SAGE IMPORT'!C:C,'SLAB-ROWS'!A2505)</f>
        <v>0</v>
      </c>
      <c r="J2505" s="198">
        <f>SUMIFS('SAGE IMPORT'!K:K,'SAGE IMPORT'!A:A,'SLAB-ROWS'!G2505,'SAGE IMPORT'!B:B,'SLAB-ROWS'!H2505,'SAGE IMPORT'!C:C,'SLAB-ROWS'!A2505)</f>
        <v>0</v>
      </c>
      <c r="K2505" s="199">
        <f>SUMIFS('SAGE IMPORT'!Q:Q,'SAGE IMPORT'!A:A,'SLAB-ROWS'!G2505,'SAGE IMPORT'!B:B,'SLAB-ROWS'!H2505,'SAGE IMPORT'!C:C,'SLAB-ROWS'!A2505)</f>
        <v>0</v>
      </c>
      <c r="L2505" s="199" t="s">
        <v>397</v>
      </c>
      <c r="M2505" s="205">
        <f>SUMIFS('SAGE IMPORT'!E:E,'SAGE IMPORT'!A:A,'SLAB-ROWS'!G2505,'SAGE IMPORT'!B:B,'SLAB-ROWS'!H2505,'SAGE IMPORT'!C:C,'SLAB-ROWS'!A2505)</f>
        <v>0</v>
      </c>
      <c r="N2505" s="199" t="s">
        <v>397</v>
      </c>
    </row>
    <row r="2506" spans="1:14" x14ac:dyDescent="0.2">
      <c r="A2506" s="183" t="s">
        <v>37</v>
      </c>
      <c r="B2506" s="184" t="s">
        <v>64</v>
      </c>
      <c r="C2506" s="184"/>
      <c r="D2506" s="185" t="str">
        <f t="shared" si="224"/>
        <v>****</v>
      </c>
      <c r="E2506" s="185">
        <f t="shared" si="225"/>
        <v>0</v>
      </c>
      <c r="F2506" s="185"/>
      <c r="G2506" s="185">
        <f t="shared" si="226"/>
        <v>0</v>
      </c>
      <c r="H2506" s="186">
        <f t="shared" si="227"/>
        <v>0</v>
      </c>
      <c r="I2506" s="197">
        <f>SUMIFS('SAGE IMPORT'!Y:Y,'SAGE IMPORT'!A:A,'SLAB-ROWS'!G2506,'SAGE IMPORT'!B:B,'SLAB-ROWS'!H2506,'SAGE IMPORT'!C:C,'SLAB-ROWS'!A2506)</f>
        <v>0</v>
      </c>
      <c r="J2506" s="198">
        <f>SUMIFS('SAGE IMPORT'!K:K,'SAGE IMPORT'!A:A,'SLAB-ROWS'!G2506,'SAGE IMPORT'!B:B,'SLAB-ROWS'!H2506,'SAGE IMPORT'!C:C,'SLAB-ROWS'!A2506)</f>
        <v>0</v>
      </c>
      <c r="K2506" s="199">
        <f>SUMIFS('SAGE IMPORT'!Q:Q,'SAGE IMPORT'!A:A,'SLAB-ROWS'!G2506,'SAGE IMPORT'!B:B,'SLAB-ROWS'!H2506,'SAGE IMPORT'!C:C,'SLAB-ROWS'!A2506)</f>
        <v>0</v>
      </c>
      <c r="L2506" s="199" t="s">
        <v>393</v>
      </c>
      <c r="M2506" s="205">
        <f>SUMIFS('SAGE IMPORT'!E:E,'SAGE IMPORT'!A:A,'SLAB-ROWS'!G2506,'SAGE IMPORT'!B:B,'SLAB-ROWS'!H2506,'SAGE IMPORT'!C:C,'SLAB-ROWS'!A2506)</f>
        <v>0</v>
      </c>
      <c r="N2506" s="199" t="s">
        <v>393</v>
      </c>
    </row>
    <row r="2507" spans="1:14" x14ac:dyDescent="0.2">
      <c r="A2507" s="183" t="s">
        <v>38</v>
      </c>
      <c r="B2507" s="184" t="s">
        <v>116</v>
      </c>
      <c r="C2507" s="184"/>
      <c r="D2507" s="185" t="str">
        <f t="shared" si="224"/>
        <v>****</v>
      </c>
      <c r="E2507" s="185">
        <f t="shared" si="225"/>
        <v>0</v>
      </c>
      <c r="F2507" s="185"/>
      <c r="G2507" s="185">
        <f t="shared" si="226"/>
        <v>0</v>
      </c>
      <c r="H2507" s="186">
        <f t="shared" si="227"/>
        <v>0</v>
      </c>
      <c r="I2507" s="197">
        <f>SUMIFS('SAGE IMPORT'!Y:Y,'SAGE IMPORT'!A:A,'SLAB-ROWS'!G2507,'SAGE IMPORT'!B:B,'SLAB-ROWS'!H2507,'SAGE IMPORT'!C:C,'SLAB-ROWS'!A2507)</f>
        <v>0</v>
      </c>
      <c r="J2507" s="198">
        <f>SUMIFS('SAGE IMPORT'!K:K,'SAGE IMPORT'!A:A,'SLAB-ROWS'!G2507,'SAGE IMPORT'!B:B,'SLAB-ROWS'!H2507,'SAGE IMPORT'!C:C,'SLAB-ROWS'!A2507)</f>
        <v>0</v>
      </c>
      <c r="K2507" s="199">
        <f>SUMIFS('SAGE IMPORT'!Q:Q,'SAGE IMPORT'!A:A,'SLAB-ROWS'!G2507,'SAGE IMPORT'!B:B,'SLAB-ROWS'!H2507,'SAGE IMPORT'!C:C,'SLAB-ROWS'!A2507)</f>
        <v>0</v>
      </c>
      <c r="L2507" s="199" t="s">
        <v>393</v>
      </c>
      <c r="M2507" s="205">
        <f>SUMIFS('SAGE IMPORT'!E:E,'SAGE IMPORT'!A:A,'SLAB-ROWS'!G2507,'SAGE IMPORT'!B:B,'SLAB-ROWS'!H2507,'SAGE IMPORT'!C:C,'SLAB-ROWS'!A2507)</f>
        <v>0</v>
      </c>
      <c r="N2507" s="199" t="s">
        <v>393</v>
      </c>
    </row>
    <row r="2508" spans="1:14" x14ac:dyDescent="0.2">
      <c r="A2508" s="183" t="s">
        <v>117</v>
      </c>
      <c r="B2508" s="184" t="s">
        <v>118</v>
      </c>
      <c r="C2508" s="184"/>
      <c r="D2508" s="185" t="str">
        <f t="shared" si="224"/>
        <v>****</v>
      </c>
      <c r="E2508" s="185">
        <f t="shared" si="225"/>
        <v>0</v>
      </c>
      <c r="F2508" s="185"/>
      <c r="G2508" s="185">
        <f t="shared" si="226"/>
        <v>0</v>
      </c>
      <c r="H2508" s="186">
        <f t="shared" si="227"/>
        <v>0</v>
      </c>
      <c r="I2508" s="197">
        <f>SUMIFS('SAGE IMPORT'!Y:Y,'SAGE IMPORT'!A:A,'SLAB-ROWS'!G2508,'SAGE IMPORT'!B:B,'SLAB-ROWS'!H2508,'SAGE IMPORT'!C:C,'SLAB-ROWS'!A2508)</f>
        <v>0</v>
      </c>
      <c r="J2508" s="198">
        <f>SUMIFS('SAGE IMPORT'!K:K,'SAGE IMPORT'!A:A,'SLAB-ROWS'!G2508,'SAGE IMPORT'!B:B,'SLAB-ROWS'!H2508,'SAGE IMPORT'!C:C,'SLAB-ROWS'!A2508)</f>
        <v>0</v>
      </c>
      <c r="K2508" s="199">
        <f>SUMIFS('SAGE IMPORT'!Q:Q,'SAGE IMPORT'!A:A,'SLAB-ROWS'!G2508,'SAGE IMPORT'!B:B,'SLAB-ROWS'!H2508,'SAGE IMPORT'!C:C,'SLAB-ROWS'!A2508)</f>
        <v>0</v>
      </c>
      <c r="L2508" s="199" t="s">
        <v>393</v>
      </c>
      <c r="M2508" s="205">
        <f>SUMIFS('SAGE IMPORT'!E:E,'SAGE IMPORT'!A:A,'SLAB-ROWS'!G2508,'SAGE IMPORT'!B:B,'SLAB-ROWS'!H2508,'SAGE IMPORT'!C:C,'SLAB-ROWS'!A2508)</f>
        <v>0</v>
      </c>
      <c r="N2508" s="199" t="s">
        <v>393</v>
      </c>
    </row>
    <row r="2509" spans="1:14" x14ac:dyDescent="0.2">
      <c r="A2509" s="183" t="s">
        <v>119</v>
      </c>
      <c r="B2509" s="184" t="s">
        <v>120</v>
      </c>
      <c r="C2509" s="184"/>
      <c r="D2509" s="185" t="str">
        <f t="shared" si="224"/>
        <v>****</v>
      </c>
      <c r="E2509" s="185">
        <f t="shared" si="225"/>
        <v>0</v>
      </c>
      <c r="F2509" s="185"/>
      <c r="G2509" s="185">
        <f t="shared" si="226"/>
        <v>0</v>
      </c>
      <c r="H2509" s="186">
        <f t="shared" si="227"/>
        <v>0</v>
      </c>
      <c r="I2509" s="197">
        <f>SUMIFS('SAGE IMPORT'!Y:Y,'SAGE IMPORT'!A:A,'SLAB-ROWS'!G2509,'SAGE IMPORT'!B:B,'SLAB-ROWS'!H2509,'SAGE IMPORT'!C:C,'SLAB-ROWS'!A2509)</f>
        <v>0</v>
      </c>
      <c r="J2509" s="198">
        <f>SUMIFS('SAGE IMPORT'!K:K,'SAGE IMPORT'!A:A,'SLAB-ROWS'!G2509,'SAGE IMPORT'!B:B,'SLAB-ROWS'!H2509,'SAGE IMPORT'!C:C,'SLAB-ROWS'!A2509)</f>
        <v>0</v>
      </c>
      <c r="K2509" s="199">
        <f>SUMIFS('SAGE IMPORT'!Q:Q,'SAGE IMPORT'!A:A,'SLAB-ROWS'!G2509,'SAGE IMPORT'!B:B,'SLAB-ROWS'!H2509,'SAGE IMPORT'!C:C,'SLAB-ROWS'!A2509)</f>
        <v>0</v>
      </c>
      <c r="L2509" s="199" t="s">
        <v>393</v>
      </c>
      <c r="M2509" s="205">
        <f>SUMIFS('SAGE IMPORT'!E:E,'SAGE IMPORT'!A:A,'SLAB-ROWS'!G2509,'SAGE IMPORT'!B:B,'SLAB-ROWS'!H2509,'SAGE IMPORT'!C:C,'SLAB-ROWS'!A2509)</f>
        <v>0</v>
      </c>
      <c r="N2509" s="199" t="s">
        <v>393</v>
      </c>
    </row>
    <row r="2510" spans="1:14" x14ac:dyDescent="0.2">
      <c r="A2510" s="183"/>
      <c r="B2510" s="184"/>
      <c r="C2510" s="184"/>
      <c r="D2510" s="185" t="str">
        <f t="shared" si="224"/>
        <v>****</v>
      </c>
      <c r="E2510" s="185">
        <f t="shared" si="225"/>
        <v>0</v>
      </c>
      <c r="F2510" s="185"/>
      <c r="G2510" s="185">
        <f t="shared" si="226"/>
        <v>0</v>
      </c>
      <c r="H2510" s="186">
        <f t="shared" si="227"/>
        <v>0</v>
      </c>
      <c r="I2510" s="197">
        <f>SUMIFS('SAGE IMPORT'!Y:Y,'SAGE IMPORT'!A:A,'SLAB-ROWS'!G2510,'SAGE IMPORT'!B:B,'SLAB-ROWS'!H2510,'SAGE IMPORT'!C:C,'SLAB-ROWS'!A2510)</f>
        <v>0</v>
      </c>
      <c r="J2510" s="198">
        <f>SUMIFS('SAGE IMPORT'!K:K,'SAGE IMPORT'!A:A,'SLAB-ROWS'!G2510,'SAGE IMPORT'!B:B,'SLAB-ROWS'!H2510,'SAGE IMPORT'!C:C,'SLAB-ROWS'!A2510)</f>
        <v>0</v>
      </c>
      <c r="K2510" s="199">
        <f>SUMIFS('SAGE IMPORT'!Q:Q,'SAGE IMPORT'!A:A,'SLAB-ROWS'!G2510,'SAGE IMPORT'!B:B,'SLAB-ROWS'!H2510,'SAGE IMPORT'!C:C,'SLAB-ROWS'!A2510)</f>
        <v>0</v>
      </c>
      <c r="L2510" s="199"/>
      <c r="M2510" s="205">
        <f>SUMIFS('SAGE IMPORT'!E:E,'SAGE IMPORT'!A:A,'SLAB-ROWS'!G2510,'SAGE IMPORT'!B:B,'SLAB-ROWS'!H2510,'SAGE IMPORT'!C:C,'SLAB-ROWS'!A2510)</f>
        <v>0</v>
      </c>
      <c r="N2510" s="199"/>
    </row>
    <row r="2511" spans="1:14" x14ac:dyDescent="0.2">
      <c r="A2511" s="183" t="s">
        <v>124</v>
      </c>
      <c r="B2511" s="184" t="s">
        <v>125</v>
      </c>
      <c r="C2511" s="184"/>
      <c r="D2511" s="185" t="str">
        <f t="shared" si="224"/>
        <v>****</v>
      </c>
      <c r="E2511" s="185">
        <f t="shared" si="225"/>
        <v>0</v>
      </c>
      <c r="F2511" s="185"/>
      <c r="G2511" s="185">
        <f t="shared" si="226"/>
        <v>0</v>
      </c>
      <c r="H2511" s="186">
        <f t="shared" si="227"/>
        <v>0</v>
      </c>
      <c r="I2511" s="197">
        <f>SUMIFS('SAGE IMPORT'!Y:Y,'SAGE IMPORT'!A:A,'SLAB-ROWS'!G2511,'SAGE IMPORT'!B:B,'SLAB-ROWS'!H2511,'SAGE IMPORT'!C:C,'SLAB-ROWS'!A2511)</f>
        <v>0</v>
      </c>
      <c r="J2511" s="198">
        <f>SUMIFS('SAGE IMPORT'!K:K,'SAGE IMPORT'!A:A,'SLAB-ROWS'!G2511,'SAGE IMPORT'!B:B,'SLAB-ROWS'!H2511,'SAGE IMPORT'!C:C,'SLAB-ROWS'!A2511)</f>
        <v>0</v>
      </c>
      <c r="K2511" s="199">
        <f>SUMIFS('SAGE IMPORT'!Q:Q,'SAGE IMPORT'!A:A,'SLAB-ROWS'!G2511,'SAGE IMPORT'!B:B,'SLAB-ROWS'!H2511,'SAGE IMPORT'!C:C,'SLAB-ROWS'!A2511)</f>
        <v>0</v>
      </c>
      <c r="L2511" s="199" t="s">
        <v>354</v>
      </c>
      <c r="M2511" s="205">
        <f>SUMIFS('SAGE IMPORT'!E:E,'SAGE IMPORT'!A:A,'SLAB-ROWS'!G2511,'SAGE IMPORT'!B:B,'SLAB-ROWS'!H2511,'SAGE IMPORT'!C:C,'SLAB-ROWS'!A2511)</f>
        <v>0</v>
      </c>
      <c r="N2511" s="199" t="s">
        <v>354</v>
      </c>
    </row>
    <row r="2512" spans="1:14" x14ac:dyDescent="0.2">
      <c r="A2512" s="183" t="s">
        <v>121</v>
      </c>
      <c r="B2512" s="184" t="s">
        <v>126</v>
      </c>
      <c r="C2512" s="184"/>
      <c r="D2512" s="185" t="str">
        <f t="shared" si="224"/>
        <v>****</v>
      </c>
      <c r="E2512" s="185">
        <f t="shared" si="225"/>
        <v>0</v>
      </c>
      <c r="F2512" s="185"/>
      <c r="G2512" s="185">
        <f t="shared" si="226"/>
        <v>0</v>
      </c>
      <c r="H2512" s="186">
        <f t="shared" si="227"/>
        <v>0</v>
      </c>
      <c r="I2512" s="197">
        <f>SUMIFS('SAGE IMPORT'!Y:Y,'SAGE IMPORT'!A:A,'SLAB-ROWS'!G2512,'SAGE IMPORT'!B:B,'SLAB-ROWS'!H2512,'SAGE IMPORT'!C:C,'SLAB-ROWS'!A2512)</f>
        <v>0</v>
      </c>
      <c r="J2512" s="198">
        <f>SUMIFS('SAGE IMPORT'!K:K,'SAGE IMPORT'!A:A,'SLAB-ROWS'!G2512,'SAGE IMPORT'!B:B,'SLAB-ROWS'!H2512,'SAGE IMPORT'!C:C,'SLAB-ROWS'!A2512)</f>
        <v>0</v>
      </c>
      <c r="K2512" s="199">
        <f>SUMIFS('SAGE IMPORT'!Q:Q,'SAGE IMPORT'!A:A,'SLAB-ROWS'!G2512,'SAGE IMPORT'!B:B,'SLAB-ROWS'!H2512,'SAGE IMPORT'!C:C,'SLAB-ROWS'!A2512)</f>
        <v>0</v>
      </c>
      <c r="L2512" s="199" t="s">
        <v>396</v>
      </c>
      <c r="M2512" s="205">
        <f>SUMIFS('SAGE IMPORT'!E:E,'SAGE IMPORT'!A:A,'SLAB-ROWS'!G2512,'SAGE IMPORT'!B:B,'SLAB-ROWS'!H2512,'SAGE IMPORT'!C:C,'SLAB-ROWS'!A2512)</f>
        <v>0</v>
      </c>
      <c r="N2512" s="199" t="s">
        <v>396</v>
      </c>
    </row>
    <row r="2513" spans="1:14" x14ac:dyDescent="0.2">
      <c r="A2513" s="183" t="s">
        <v>122</v>
      </c>
      <c r="B2513" s="184" t="s">
        <v>127</v>
      </c>
      <c r="C2513" s="184"/>
      <c r="D2513" s="185" t="str">
        <f t="shared" si="224"/>
        <v>****</v>
      </c>
      <c r="E2513" s="185">
        <f t="shared" si="225"/>
        <v>0</v>
      </c>
      <c r="F2513" s="185"/>
      <c r="G2513" s="185">
        <f t="shared" si="226"/>
        <v>0</v>
      </c>
      <c r="H2513" s="186">
        <f t="shared" si="227"/>
        <v>0</v>
      </c>
      <c r="I2513" s="197">
        <f>SUMIFS('SAGE IMPORT'!Y:Y,'SAGE IMPORT'!A:A,'SLAB-ROWS'!G2513,'SAGE IMPORT'!B:B,'SLAB-ROWS'!H2513,'SAGE IMPORT'!C:C,'SLAB-ROWS'!A2513)</f>
        <v>0</v>
      </c>
      <c r="J2513" s="198">
        <f>SUMIFS('SAGE IMPORT'!K:K,'SAGE IMPORT'!A:A,'SLAB-ROWS'!G2513,'SAGE IMPORT'!B:B,'SLAB-ROWS'!H2513,'SAGE IMPORT'!C:C,'SLAB-ROWS'!A2513)</f>
        <v>0</v>
      </c>
      <c r="K2513" s="199">
        <f>SUMIFS('SAGE IMPORT'!Q:Q,'SAGE IMPORT'!A:A,'SLAB-ROWS'!G2513,'SAGE IMPORT'!B:B,'SLAB-ROWS'!H2513,'SAGE IMPORT'!C:C,'SLAB-ROWS'!A2513)</f>
        <v>0</v>
      </c>
      <c r="L2513" s="199" t="s">
        <v>396</v>
      </c>
      <c r="M2513" s="205">
        <f>SUMIFS('SAGE IMPORT'!E:E,'SAGE IMPORT'!A:A,'SLAB-ROWS'!G2513,'SAGE IMPORT'!B:B,'SLAB-ROWS'!H2513,'SAGE IMPORT'!C:C,'SLAB-ROWS'!A2513)</f>
        <v>0</v>
      </c>
      <c r="N2513" s="199" t="s">
        <v>396</v>
      </c>
    </row>
    <row r="2514" spans="1:14" x14ac:dyDescent="0.2">
      <c r="A2514" s="183" t="s">
        <v>123</v>
      </c>
      <c r="B2514" s="184" t="s">
        <v>128</v>
      </c>
      <c r="C2514" s="184"/>
      <c r="D2514" s="185" t="str">
        <f t="shared" si="224"/>
        <v>****</v>
      </c>
      <c r="E2514" s="185">
        <f t="shared" si="225"/>
        <v>0</v>
      </c>
      <c r="F2514" s="185"/>
      <c r="G2514" s="185">
        <f t="shared" si="226"/>
        <v>0</v>
      </c>
      <c r="H2514" s="186">
        <f t="shared" si="227"/>
        <v>0</v>
      </c>
      <c r="I2514" s="197">
        <f>SUMIFS('SAGE IMPORT'!Y:Y,'SAGE IMPORT'!A:A,'SLAB-ROWS'!G2514,'SAGE IMPORT'!B:B,'SLAB-ROWS'!H2514,'SAGE IMPORT'!C:C,'SLAB-ROWS'!A2514)</f>
        <v>0</v>
      </c>
      <c r="J2514" s="198">
        <f>SUMIFS('SAGE IMPORT'!K:K,'SAGE IMPORT'!A:A,'SLAB-ROWS'!G2514,'SAGE IMPORT'!B:B,'SLAB-ROWS'!H2514,'SAGE IMPORT'!C:C,'SLAB-ROWS'!A2514)</f>
        <v>0</v>
      </c>
      <c r="K2514" s="199">
        <f>SUMIFS('SAGE IMPORT'!Q:Q,'SAGE IMPORT'!A:A,'SLAB-ROWS'!G2514,'SAGE IMPORT'!B:B,'SLAB-ROWS'!H2514,'SAGE IMPORT'!C:C,'SLAB-ROWS'!A2514)</f>
        <v>0</v>
      </c>
      <c r="L2514" s="199" t="s">
        <v>396</v>
      </c>
      <c r="M2514" s="205">
        <f>SUMIFS('SAGE IMPORT'!E:E,'SAGE IMPORT'!A:A,'SLAB-ROWS'!G2514,'SAGE IMPORT'!B:B,'SLAB-ROWS'!H2514,'SAGE IMPORT'!C:C,'SLAB-ROWS'!A2514)</f>
        <v>0</v>
      </c>
      <c r="N2514" s="199" t="s">
        <v>396</v>
      </c>
    </row>
    <row r="2515" spans="1:14" x14ac:dyDescent="0.2">
      <c r="A2515" s="183" t="s">
        <v>76</v>
      </c>
      <c r="B2515" s="184" t="s">
        <v>129</v>
      </c>
      <c r="C2515" s="184"/>
      <c r="D2515" s="185" t="str">
        <f t="shared" si="224"/>
        <v>****</v>
      </c>
      <c r="E2515" s="185">
        <f t="shared" si="225"/>
        <v>0</v>
      </c>
      <c r="F2515" s="185"/>
      <c r="G2515" s="185">
        <f t="shared" si="226"/>
        <v>0</v>
      </c>
      <c r="H2515" s="186">
        <f t="shared" si="227"/>
        <v>0</v>
      </c>
      <c r="I2515" s="197">
        <f>SUMIFS('SAGE IMPORT'!Y:Y,'SAGE IMPORT'!A:A,'SLAB-ROWS'!G2515,'SAGE IMPORT'!B:B,'SLAB-ROWS'!H2515,'SAGE IMPORT'!C:C,'SLAB-ROWS'!A2515)</f>
        <v>0</v>
      </c>
      <c r="J2515" s="198">
        <f>SUMIFS('SAGE IMPORT'!K:K,'SAGE IMPORT'!A:A,'SLAB-ROWS'!G2515,'SAGE IMPORT'!B:B,'SLAB-ROWS'!H2515,'SAGE IMPORT'!C:C,'SLAB-ROWS'!A2515)</f>
        <v>0</v>
      </c>
      <c r="K2515" s="199">
        <f>SUMIFS('SAGE IMPORT'!Q:Q,'SAGE IMPORT'!A:A,'SLAB-ROWS'!G2515,'SAGE IMPORT'!B:B,'SLAB-ROWS'!H2515,'SAGE IMPORT'!C:C,'SLAB-ROWS'!A2515)</f>
        <v>0</v>
      </c>
      <c r="L2515" s="199" t="s">
        <v>395</v>
      </c>
      <c r="M2515" s="205">
        <f>SUMIFS('SAGE IMPORT'!E:E,'SAGE IMPORT'!A:A,'SLAB-ROWS'!G2515,'SAGE IMPORT'!B:B,'SLAB-ROWS'!H2515,'SAGE IMPORT'!C:C,'SLAB-ROWS'!A2515)</f>
        <v>0</v>
      </c>
      <c r="N2515" s="199" t="s">
        <v>395</v>
      </c>
    </row>
    <row r="2516" spans="1:14" x14ac:dyDescent="0.2">
      <c r="A2516" s="183"/>
      <c r="B2516" s="451" t="s">
        <v>621</v>
      </c>
      <c r="C2516" s="452"/>
      <c r="D2516" s="453"/>
      <c r="E2516" s="453"/>
      <c r="F2516" s="453"/>
      <c r="G2516" s="453">
        <f t="shared" si="226"/>
        <v>0</v>
      </c>
      <c r="H2516" s="454">
        <f t="shared" si="227"/>
        <v>0</v>
      </c>
      <c r="I2516" s="455"/>
      <c r="J2516" s="456"/>
      <c r="K2516" s="457">
        <f>SUMIFS('SAGE IMPORT'!Q:Q,'SAGE IMPORT'!A:A,'SLAB-ROWS'!G2516,'SAGE IMPORT'!B:B,'SLAB-ROWS'!H2516,'SAGE IMPORT'!D:D,'SLAB-ROWS'!B2516)</f>
        <v>0</v>
      </c>
      <c r="L2516" s="457" t="s">
        <v>395</v>
      </c>
      <c r="M2516" s="458"/>
      <c r="N2516" s="457"/>
    </row>
    <row r="2517" spans="1:14" x14ac:dyDescent="0.2">
      <c r="A2517" s="183" t="s">
        <v>130</v>
      </c>
      <c r="B2517" s="184" t="s">
        <v>131</v>
      </c>
      <c r="C2517" s="184"/>
      <c r="D2517" s="185" t="str">
        <f>D2515</f>
        <v>****</v>
      </c>
      <c r="E2517" s="185">
        <f>E2515</f>
        <v>0</v>
      </c>
      <c r="F2517" s="185"/>
      <c r="G2517" s="185">
        <f>G2515</f>
        <v>0</v>
      </c>
      <c r="H2517" s="186">
        <f>H2515</f>
        <v>0</v>
      </c>
      <c r="I2517" s="197">
        <f>SUMIFS('SAGE IMPORT'!Y:Y,'SAGE IMPORT'!A:A,'SLAB-ROWS'!G2517,'SAGE IMPORT'!B:B,'SLAB-ROWS'!H2517,'SAGE IMPORT'!C:C,'SLAB-ROWS'!A2517)</f>
        <v>0</v>
      </c>
      <c r="J2517" s="198">
        <f>SUMIFS('SAGE IMPORT'!K:K,'SAGE IMPORT'!A:A,'SLAB-ROWS'!G2517,'SAGE IMPORT'!B:B,'SLAB-ROWS'!H2517,'SAGE IMPORT'!C:C,'SLAB-ROWS'!A2517)</f>
        <v>0</v>
      </c>
      <c r="K2517" s="199">
        <f>SUMIFS('SAGE IMPORT'!Q:Q,'SAGE IMPORT'!A:A,'SLAB-ROWS'!G2517,'SAGE IMPORT'!B:B,'SLAB-ROWS'!H2517,'SAGE IMPORT'!C:C,'SLAB-ROWS'!A2517)</f>
        <v>0</v>
      </c>
      <c r="L2517" s="199" t="s">
        <v>395</v>
      </c>
      <c r="M2517" s="205">
        <f>SUMIFS('SAGE IMPORT'!E:E,'SAGE IMPORT'!A:A,'SLAB-ROWS'!G2517,'SAGE IMPORT'!B:B,'SLAB-ROWS'!H2517,'SAGE IMPORT'!C:C,'SLAB-ROWS'!A2517)</f>
        <v>0</v>
      </c>
      <c r="N2517" s="199" t="s">
        <v>395</v>
      </c>
    </row>
    <row r="2518" spans="1:14" x14ac:dyDescent="0.2">
      <c r="A2518" s="183"/>
      <c r="B2518" s="184"/>
      <c r="C2518" s="184"/>
      <c r="D2518" s="185" t="str">
        <f t="shared" si="224"/>
        <v>****</v>
      </c>
      <c r="E2518" s="185">
        <f t="shared" si="225"/>
        <v>0</v>
      </c>
      <c r="F2518" s="185"/>
      <c r="G2518" s="185">
        <f t="shared" si="226"/>
        <v>0</v>
      </c>
      <c r="H2518" s="186">
        <f t="shared" si="227"/>
        <v>0</v>
      </c>
      <c r="I2518" s="197">
        <f>SUMIFS('SAGE IMPORT'!Y:Y,'SAGE IMPORT'!A:A,'SLAB-ROWS'!G2518,'SAGE IMPORT'!B:B,'SLAB-ROWS'!H2518,'SAGE IMPORT'!C:C,'SLAB-ROWS'!A2518)</f>
        <v>0</v>
      </c>
      <c r="J2518" s="198">
        <f>SUMIFS('SAGE IMPORT'!K:K,'SAGE IMPORT'!A:A,'SLAB-ROWS'!G2518,'SAGE IMPORT'!B:B,'SLAB-ROWS'!H2518,'SAGE IMPORT'!C:C,'SLAB-ROWS'!A2518)</f>
        <v>0</v>
      </c>
      <c r="K2518" s="199">
        <f>SUMIFS('SAGE IMPORT'!Q:Q,'SAGE IMPORT'!A:A,'SLAB-ROWS'!G2518,'SAGE IMPORT'!B:B,'SLAB-ROWS'!H2518,'SAGE IMPORT'!C:C,'SLAB-ROWS'!A2518)</f>
        <v>0</v>
      </c>
      <c r="L2518" s="199"/>
      <c r="M2518" s="205">
        <f>SUMIFS('SAGE IMPORT'!E:E,'SAGE IMPORT'!A:A,'SLAB-ROWS'!G2518,'SAGE IMPORT'!B:B,'SLAB-ROWS'!H2518,'SAGE IMPORT'!C:C,'SLAB-ROWS'!A2518)</f>
        <v>0</v>
      </c>
      <c r="N2518" s="199"/>
    </row>
    <row r="2519" spans="1:14" x14ac:dyDescent="0.2">
      <c r="A2519" s="183" t="s">
        <v>39</v>
      </c>
      <c r="B2519" s="184" t="s">
        <v>40</v>
      </c>
      <c r="C2519" s="184"/>
      <c r="D2519" s="185" t="str">
        <f t="shared" si="224"/>
        <v>****</v>
      </c>
      <c r="E2519" s="185">
        <f t="shared" si="225"/>
        <v>0</v>
      </c>
      <c r="F2519" s="185"/>
      <c r="G2519" s="185">
        <f t="shared" si="226"/>
        <v>0</v>
      </c>
      <c r="H2519" s="186">
        <f t="shared" si="227"/>
        <v>0</v>
      </c>
      <c r="I2519" s="197">
        <f>SUMIFS('SAGE IMPORT'!Y:Y,'SAGE IMPORT'!A:A,'SLAB-ROWS'!G2519,'SAGE IMPORT'!B:B,'SLAB-ROWS'!H2519,'SAGE IMPORT'!C:C,'SLAB-ROWS'!A2519)</f>
        <v>0</v>
      </c>
      <c r="J2519" s="198">
        <f>SUMIFS('SAGE IMPORT'!K:K,'SAGE IMPORT'!A:A,'SLAB-ROWS'!G2519,'SAGE IMPORT'!B:B,'SLAB-ROWS'!H2519,'SAGE IMPORT'!C:C,'SLAB-ROWS'!A2519)</f>
        <v>0</v>
      </c>
      <c r="K2519" s="199">
        <f>SUMIFS('SAGE IMPORT'!Q:Q,'SAGE IMPORT'!A:A,'SLAB-ROWS'!G2519,'SAGE IMPORT'!B:B,'SLAB-ROWS'!H2519,'SAGE IMPORT'!C:C,'SLAB-ROWS'!A2519)</f>
        <v>0</v>
      </c>
      <c r="L2519" s="199" t="s">
        <v>391</v>
      </c>
      <c r="M2519" s="205">
        <f>SUMIFS('SAGE IMPORT'!E:E,'SAGE IMPORT'!A:A,'SLAB-ROWS'!G2519,'SAGE IMPORT'!B:B,'SLAB-ROWS'!H2519,'SAGE IMPORT'!C:C,'SLAB-ROWS'!A2519)</f>
        <v>0</v>
      </c>
      <c r="N2519" s="199" t="s">
        <v>391</v>
      </c>
    </row>
    <row r="2520" spans="1:14" x14ac:dyDescent="0.2">
      <c r="A2520" s="183" t="s">
        <v>132</v>
      </c>
      <c r="B2520" s="184" t="s">
        <v>135</v>
      </c>
      <c r="C2520" s="184"/>
      <c r="D2520" s="185" t="str">
        <f t="shared" si="224"/>
        <v>****</v>
      </c>
      <c r="E2520" s="185">
        <f t="shared" si="225"/>
        <v>0</v>
      </c>
      <c r="F2520" s="185"/>
      <c r="G2520" s="185">
        <f t="shared" si="226"/>
        <v>0</v>
      </c>
      <c r="H2520" s="186">
        <f t="shared" si="227"/>
        <v>0</v>
      </c>
      <c r="I2520" s="197">
        <f>SUMIFS('SAGE IMPORT'!Y:Y,'SAGE IMPORT'!A:A,'SLAB-ROWS'!G2520,'SAGE IMPORT'!B:B,'SLAB-ROWS'!H2520,'SAGE IMPORT'!C:C,'SLAB-ROWS'!A2520)</f>
        <v>0</v>
      </c>
      <c r="J2520" s="198">
        <f>SUMIFS('SAGE IMPORT'!K:K,'SAGE IMPORT'!A:A,'SLAB-ROWS'!G2520,'SAGE IMPORT'!B:B,'SLAB-ROWS'!H2520,'SAGE IMPORT'!C:C,'SLAB-ROWS'!A2520)</f>
        <v>0</v>
      </c>
      <c r="K2520" s="199">
        <f>SUMIFS('SAGE IMPORT'!Q:Q,'SAGE IMPORT'!A:A,'SLAB-ROWS'!G2520,'SAGE IMPORT'!B:B,'SLAB-ROWS'!H2520,'SAGE IMPORT'!C:C,'SLAB-ROWS'!A2520)</f>
        <v>0</v>
      </c>
      <c r="L2520" s="199" t="s">
        <v>391</v>
      </c>
      <c r="M2520" s="205">
        <f>SUMIFS('SAGE IMPORT'!E:E,'SAGE IMPORT'!A:A,'SLAB-ROWS'!G2520,'SAGE IMPORT'!B:B,'SLAB-ROWS'!H2520,'SAGE IMPORT'!C:C,'SLAB-ROWS'!A2520)</f>
        <v>0</v>
      </c>
      <c r="N2520" s="199" t="s">
        <v>391</v>
      </c>
    </row>
    <row r="2521" spans="1:14" x14ac:dyDescent="0.2">
      <c r="A2521" s="183" t="s">
        <v>133</v>
      </c>
      <c r="B2521" s="184" t="s">
        <v>136</v>
      </c>
      <c r="C2521" s="184"/>
      <c r="D2521" s="185" t="str">
        <f t="shared" si="224"/>
        <v>****</v>
      </c>
      <c r="E2521" s="185">
        <f t="shared" si="225"/>
        <v>0</v>
      </c>
      <c r="F2521" s="185"/>
      <c r="G2521" s="185">
        <f t="shared" si="226"/>
        <v>0</v>
      </c>
      <c r="H2521" s="186">
        <f t="shared" si="227"/>
        <v>0</v>
      </c>
      <c r="I2521" s="197">
        <f>SUMIFS('SAGE IMPORT'!Y:Y,'SAGE IMPORT'!A:A,'SLAB-ROWS'!G2521,'SAGE IMPORT'!B:B,'SLAB-ROWS'!H2521,'SAGE IMPORT'!C:C,'SLAB-ROWS'!A2521)</f>
        <v>0</v>
      </c>
      <c r="J2521" s="198">
        <f>SUMIFS('SAGE IMPORT'!K:K,'SAGE IMPORT'!A:A,'SLAB-ROWS'!G2521,'SAGE IMPORT'!B:B,'SLAB-ROWS'!H2521,'SAGE IMPORT'!C:C,'SLAB-ROWS'!A2521)</f>
        <v>0</v>
      </c>
      <c r="K2521" s="199">
        <f>SUMIFS('SAGE IMPORT'!Q:Q,'SAGE IMPORT'!A:A,'SLAB-ROWS'!G2521,'SAGE IMPORT'!B:B,'SLAB-ROWS'!H2521,'SAGE IMPORT'!C:C,'SLAB-ROWS'!A2521)</f>
        <v>0</v>
      </c>
      <c r="L2521" s="199" t="s">
        <v>391</v>
      </c>
      <c r="M2521" s="205">
        <f>SUMIFS('SAGE IMPORT'!E:E,'SAGE IMPORT'!A:A,'SLAB-ROWS'!G2521,'SAGE IMPORT'!B:B,'SLAB-ROWS'!H2521,'SAGE IMPORT'!C:C,'SLAB-ROWS'!A2521)</f>
        <v>0</v>
      </c>
      <c r="N2521" s="199" t="s">
        <v>391</v>
      </c>
    </row>
    <row r="2522" spans="1:14" x14ac:dyDescent="0.2">
      <c r="A2522" s="183" t="s">
        <v>134</v>
      </c>
      <c r="B2522" s="184" t="s">
        <v>137</v>
      </c>
      <c r="C2522" s="184"/>
      <c r="D2522" s="185" t="str">
        <f t="shared" si="224"/>
        <v>****</v>
      </c>
      <c r="E2522" s="185">
        <f t="shared" si="225"/>
        <v>0</v>
      </c>
      <c r="F2522" s="185"/>
      <c r="G2522" s="185">
        <f t="shared" si="226"/>
        <v>0</v>
      </c>
      <c r="H2522" s="186">
        <f t="shared" si="227"/>
        <v>0</v>
      </c>
      <c r="I2522" s="197">
        <f>SUMIFS('SAGE IMPORT'!Y:Y,'SAGE IMPORT'!A:A,'SLAB-ROWS'!G2522,'SAGE IMPORT'!B:B,'SLAB-ROWS'!H2522,'SAGE IMPORT'!C:C,'SLAB-ROWS'!A2522)</f>
        <v>0</v>
      </c>
      <c r="J2522" s="198">
        <f>SUMIFS('SAGE IMPORT'!K:K,'SAGE IMPORT'!A:A,'SLAB-ROWS'!G2522,'SAGE IMPORT'!B:B,'SLAB-ROWS'!H2522,'SAGE IMPORT'!C:C,'SLAB-ROWS'!A2522)</f>
        <v>0</v>
      </c>
      <c r="K2522" s="199">
        <f>SUMIFS('SAGE IMPORT'!Q:Q,'SAGE IMPORT'!A:A,'SLAB-ROWS'!G2522,'SAGE IMPORT'!B:B,'SLAB-ROWS'!H2522,'SAGE IMPORT'!C:C,'SLAB-ROWS'!A2522)</f>
        <v>0</v>
      </c>
      <c r="L2522" s="199" t="s">
        <v>398</v>
      </c>
      <c r="M2522" s="205">
        <f>SUMIFS('SAGE IMPORT'!E:E,'SAGE IMPORT'!A:A,'SLAB-ROWS'!G2522,'SAGE IMPORT'!B:B,'SLAB-ROWS'!H2522,'SAGE IMPORT'!C:C,'SLAB-ROWS'!A2522)</f>
        <v>0</v>
      </c>
      <c r="N2522" s="199" t="s">
        <v>398</v>
      </c>
    </row>
    <row r="2523" spans="1:14" x14ac:dyDescent="0.2">
      <c r="A2523" s="183" t="s">
        <v>497</v>
      </c>
      <c r="B2523" s="184" t="s">
        <v>505</v>
      </c>
      <c r="C2523" s="184"/>
      <c r="D2523" s="185" t="str">
        <f t="shared" si="224"/>
        <v>****</v>
      </c>
      <c r="E2523" s="185">
        <f t="shared" si="225"/>
        <v>0</v>
      </c>
      <c r="F2523" s="185"/>
      <c r="G2523" s="185">
        <f t="shared" si="226"/>
        <v>0</v>
      </c>
      <c r="H2523" s="186">
        <f t="shared" si="227"/>
        <v>0</v>
      </c>
      <c r="I2523" s="197">
        <f>SUMIFS('SAGE IMPORT'!Y:Y,'SAGE IMPORT'!A:A,'SLAB-ROWS'!G2523,'SAGE IMPORT'!B:B,'SLAB-ROWS'!H2523,'SAGE IMPORT'!C:C,'SLAB-ROWS'!A2523)</f>
        <v>0</v>
      </c>
      <c r="J2523" s="198">
        <f>SUMIFS('SAGE IMPORT'!K:K,'SAGE IMPORT'!A:A,'SLAB-ROWS'!G2523,'SAGE IMPORT'!B:B,'SLAB-ROWS'!H2523,'SAGE IMPORT'!C:C,'SLAB-ROWS'!A2523)</f>
        <v>0</v>
      </c>
      <c r="K2523" s="199">
        <f>SUMIFS('SAGE IMPORT'!Q:Q,'SAGE IMPORT'!A:A,'SLAB-ROWS'!G2523,'SAGE IMPORT'!B:B,'SLAB-ROWS'!H2523,'SAGE IMPORT'!C:C,'SLAB-ROWS'!A2523)</f>
        <v>0</v>
      </c>
      <c r="L2523" s="199" t="s">
        <v>397</v>
      </c>
      <c r="M2523" s="205">
        <f>SUMIFS('SAGE IMPORT'!E:E,'SAGE IMPORT'!A:A,'SLAB-ROWS'!G2523,'SAGE IMPORT'!B:B,'SLAB-ROWS'!H2523,'SAGE IMPORT'!C:C,'SLAB-ROWS'!A2523)</f>
        <v>0</v>
      </c>
      <c r="N2523" s="199" t="s">
        <v>391</v>
      </c>
    </row>
    <row r="2524" spans="1:14" x14ac:dyDescent="0.2">
      <c r="A2524" s="183" t="s">
        <v>501</v>
      </c>
      <c r="B2524" s="184" t="s">
        <v>506</v>
      </c>
      <c r="C2524" s="184"/>
      <c r="D2524" s="185" t="str">
        <f t="shared" si="224"/>
        <v>****</v>
      </c>
      <c r="E2524" s="185">
        <f t="shared" si="225"/>
        <v>0</v>
      </c>
      <c r="F2524" s="185"/>
      <c r="G2524" s="185">
        <f t="shared" si="226"/>
        <v>0</v>
      </c>
      <c r="H2524" s="186">
        <f t="shared" si="227"/>
        <v>0</v>
      </c>
      <c r="I2524" s="197">
        <f>SUMIFS('SAGE IMPORT'!Y:Y,'SAGE IMPORT'!A:A,'SLAB-ROWS'!G2524,'SAGE IMPORT'!B:B,'SLAB-ROWS'!H2524,'SAGE IMPORT'!C:C,'SLAB-ROWS'!A2524)</f>
        <v>0</v>
      </c>
      <c r="J2524" s="198">
        <f>SUMIFS('SAGE IMPORT'!K:K,'SAGE IMPORT'!A:A,'SLAB-ROWS'!G2524,'SAGE IMPORT'!B:B,'SLAB-ROWS'!H2524,'SAGE IMPORT'!C:C,'SLAB-ROWS'!A2524)</f>
        <v>0</v>
      </c>
      <c r="K2524" s="199">
        <f>SUMIFS('SAGE IMPORT'!Q:Q,'SAGE IMPORT'!A:A,'SLAB-ROWS'!G2524,'SAGE IMPORT'!B:B,'SLAB-ROWS'!H2524,'SAGE IMPORT'!C:C,'SLAB-ROWS'!A2524)</f>
        <v>0</v>
      </c>
      <c r="L2524" s="199" t="s">
        <v>397</v>
      </c>
      <c r="M2524" s="205">
        <f>SUMIFS('SAGE IMPORT'!E:E,'SAGE IMPORT'!A:A,'SLAB-ROWS'!G2524,'SAGE IMPORT'!B:B,'SLAB-ROWS'!H2524,'SAGE IMPORT'!C:C,'SLAB-ROWS'!A2524)</f>
        <v>0</v>
      </c>
      <c r="N2524" s="199" t="s">
        <v>391</v>
      </c>
    </row>
    <row r="2525" spans="1:14" x14ac:dyDescent="0.2">
      <c r="A2525" s="183" t="s">
        <v>502</v>
      </c>
      <c r="B2525" s="184" t="s">
        <v>507</v>
      </c>
      <c r="C2525" s="184"/>
      <c r="D2525" s="185" t="str">
        <f t="shared" si="224"/>
        <v>****</v>
      </c>
      <c r="E2525" s="185">
        <f t="shared" si="225"/>
        <v>0</v>
      </c>
      <c r="F2525" s="185"/>
      <c r="G2525" s="185">
        <f t="shared" si="226"/>
        <v>0</v>
      </c>
      <c r="H2525" s="186">
        <f t="shared" si="227"/>
        <v>0</v>
      </c>
      <c r="I2525" s="197">
        <f>SUMIFS('SAGE IMPORT'!Y:Y,'SAGE IMPORT'!A:A,'SLAB-ROWS'!G2525,'SAGE IMPORT'!B:B,'SLAB-ROWS'!H2525,'SAGE IMPORT'!C:C,'SLAB-ROWS'!A2525)</f>
        <v>0</v>
      </c>
      <c r="J2525" s="198">
        <f>SUMIFS('SAGE IMPORT'!K:K,'SAGE IMPORT'!A:A,'SLAB-ROWS'!G2525,'SAGE IMPORT'!B:B,'SLAB-ROWS'!H2525,'SAGE IMPORT'!C:C,'SLAB-ROWS'!A2525)</f>
        <v>0</v>
      </c>
      <c r="K2525" s="199">
        <f>SUMIFS('SAGE IMPORT'!Q:Q,'SAGE IMPORT'!A:A,'SLAB-ROWS'!G2525,'SAGE IMPORT'!B:B,'SLAB-ROWS'!H2525,'SAGE IMPORT'!C:C,'SLAB-ROWS'!A2525)</f>
        <v>0</v>
      </c>
      <c r="L2525" s="199" t="s">
        <v>397</v>
      </c>
      <c r="M2525" s="205">
        <f>SUMIFS('SAGE IMPORT'!E:E,'SAGE IMPORT'!A:A,'SLAB-ROWS'!G2525,'SAGE IMPORT'!B:B,'SLAB-ROWS'!H2525,'SAGE IMPORT'!C:C,'SLAB-ROWS'!A2525)</f>
        <v>0</v>
      </c>
      <c r="N2525" s="199" t="s">
        <v>391</v>
      </c>
    </row>
    <row r="2526" spans="1:14" x14ac:dyDescent="0.2">
      <c r="A2526" s="183" t="s">
        <v>503</v>
      </c>
      <c r="B2526" s="184" t="s">
        <v>508</v>
      </c>
      <c r="C2526" s="184"/>
      <c r="D2526" s="185" t="str">
        <f t="shared" si="224"/>
        <v>****</v>
      </c>
      <c r="E2526" s="185">
        <f t="shared" si="225"/>
        <v>0</v>
      </c>
      <c r="F2526" s="185"/>
      <c r="G2526" s="185">
        <f t="shared" si="226"/>
        <v>0</v>
      </c>
      <c r="H2526" s="186">
        <f t="shared" si="227"/>
        <v>0</v>
      </c>
      <c r="I2526" s="197">
        <f>SUMIFS('SAGE IMPORT'!Y:Y,'SAGE IMPORT'!A:A,'SLAB-ROWS'!G2526,'SAGE IMPORT'!B:B,'SLAB-ROWS'!H2526,'SAGE IMPORT'!C:C,'SLAB-ROWS'!A2526)</f>
        <v>0</v>
      </c>
      <c r="J2526" s="198">
        <f>SUMIFS('SAGE IMPORT'!K:K,'SAGE IMPORT'!A:A,'SLAB-ROWS'!G2526,'SAGE IMPORT'!B:B,'SLAB-ROWS'!H2526,'SAGE IMPORT'!C:C,'SLAB-ROWS'!A2526)</f>
        <v>0</v>
      </c>
      <c r="K2526" s="199">
        <f>SUMIFS('SAGE IMPORT'!Q:Q,'SAGE IMPORT'!A:A,'SLAB-ROWS'!G2526,'SAGE IMPORT'!B:B,'SLAB-ROWS'!H2526,'SAGE IMPORT'!C:C,'SLAB-ROWS'!A2526)</f>
        <v>0</v>
      </c>
      <c r="L2526" s="199" t="s">
        <v>397</v>
      </c>
      <c r="M2526" s="205">
        <f>SUMIFS('SAGE IMPORT'!E:E,'SAGE IMPORT'!A:A,'SLAB-ROWS'!G2526,'SAGE IMPORT'!B:B,'SLAB-ROWS'!H2526,'SAGE IMPORT'!C:C,'SLAB-ROWS'!A2526)</f>
        <v>0</v>
      </c>
      <c r="N2526" s="199" t="s">
        <v>391</v>
      </c>
    </row>
    <row r="2527" spans="1:14" x14ac:dyDescent="0.2">
      <c r="A2527" s="183" t="s">
        <v>504</v>
      </c>
      <c r="B2527" s="184" t="s">
        <v>509</v>
      </c>
      <c r="C2527" s="184"/>
      <c r="D2527" s="185" t="str">
        <f t="shared" si="224"/>
        <v>****</v>
      </c>
      <c r="E2527" s="185">
        <f t="shared" si="225"/>
        <v>0</v>
      </c>
      <c r="F2527" s="185"/>
      <c r="G2527" s="185">
        <f t="shared" si="226"/>
        <v>0</v>
      </c>
      <c r="H2527" s="186">
        <f t="shared" si="227"/>
        <v>0</v>
      </c>
      <c r="I2527" s="197">
        <f>SUMIFS('SAGE IMPORT'!Y:Y,'SAGE IMPORT'!A:A,'SLAB-ROWS'!G2527,'SAGE IMPORT'!B:B,'SLAB-ROWS'!H2527,'SAGE IMPORT'!C:C,'SLAB-ROWS'!A2527)</f>
        <v>0</v>
      </c>
      <c r="J2527" s="198">
        <f>SUMIFS('SAGE IMPORT'!K:K,'SAGE IMPORT'!A:A,'SLAB-ROWS'!G2527,'SAGE IMPORT'!B:B,'SLAB-ROWS'!H2527,'SAGE IMPORT'!C:C,'SLAB-ROWS'!A2527)</f>
        <v>0</v>
      </c>
      <c r="K2527" s="199">
        <f>SUMIFS('SAGE IMPORT'!Q:Q,'SAGE IMPORT'!A:A,'SLAB-ROWS'!G2527,'SAGE IMPORT'!B:B,'SLAB-ROWS'!H2527,'SAGE IMPORT'!C:C,'SLAB-ROWS'!A2527)</f>
        <v>0</v>
      </c>
      <c r="L2527" s="199" t="s">
        <v>397</v>
      </c>
      <c r="M2527" s="205">
        <f>SUMIFS('SAGE IMPORT'!E:E,'SAGE IMPORT'!A:A,'SLAB-ROWS'!G2527,'SAGE IMPORT'!B:B,'SLAB-ROWS'!H2527,'SAGE IMPORT'!C:C,'SLAB-ROWS'!A2527)</f>
        <v>0</v>
      </c>
      <c r="N2527" s="199" t="s">
        <v>391</v>
      </c>
    </row>
    <row r="2528" spans="1:14" x14ac:dyDescent="0.2">
      <c r="A2528" s="183" t="s">
        <v>41</v>
      </c>
      <c r="B2528" s="184" t="s">
        <v>65</v>
      </c>
      <c r="C2528" s="184"/>
      <c r="D2528" s="185" t="str">
        <f>D2522</f>
        <v>****</v>
      </c>
      <c r="E2528" s="185">
        <f>E2522</f>
        <v>0</v>
      </c>
      <c r="F2528" s="185"/>
      <c r="G2528" s="185">
        <f>G2522</f>
        <v>0</v>
      </c>
      <c r="H2528" s="186">
        <f>H2522</f>
        <v>0</v>
      </c>
      <c r="I2528" s="197">
        <f>SUMIFS('SAGE IMPORT'!Y:Y,'SAGE IMPORT'!A:A,'SLAB-ROWS'!G2528,'SAGE IMPORT'!B:B,'SLAB-ROWS'!H2528,'SAGE IMPORT'!C:C,'SLAB-ROWS'!A2528)</f>
        <v>0</v>
      </c>
      <c r="J2528" s="198">
        <f>SUMIFS('SAGE IMPORT'!K:K,'SAGE IMPORT'!A:A,'SLAB-ROWS'!G2528,'SAGE IMPORT'!B:B,'SLAB-ROWS'!H2528,'SAGE IMPORT'!C:C,'SLAB-ROWS'!A2528)</f>
        <v>0</v>
      </c>
      <c r="K2528" s="199">
        <f>SUMIFS('SAGE IMPORT'!Q:Q,'SAGE IMPORT'!A:A,'SLAB-ROWS'!G2528,'SAGE IMPORT'!B:B,'SLAB-ROWS'!H2528,'SAGE IMPORT'!C:C,'SLAB-ROWS'!A2528)</f>
        <v>0</v>
      </c>
      <c r="L2528" s="199" t="s">
        <v>391</v>
      </c>
      <c r="M2528" s="205">
        <f>SUMIFS('SAGE IMPORT'!E:E,'SAGE IMPORT'!A:A,'SLAB-ROWS'!G2528,'SAGE IMPORT'!B:B,'SLAB-ROWS'!H2528,'SAGE IMPORT'!C:C,'SLAB-ROWS'!A2528)</f>
        <v>0</v>
      </c>
      <c r="N2528" s="199" t="s">
        <v>391</v>
      </c>
    </row>
    <row r="2529" spans="1:14" x14ac:dyDescent="0.2">
      <c r="A2529" s="183" t="s">
        <v>498</v>
      </c>
      <c r="B2529" s="184" t="s">
        <v>140</v>
      </c>
      <c r="C2529" s="184"/>
      <c r="D2529" s="185" t="str">
        <f t="shared" si="224"/>
        <v>****</v>
      </c>
      <c r="E2529" s="185">
        <f t="shared" si="225"/>
        <v>0</v>
      </c>
      <c r="F2529" s="185"/>
      <c r="G2529" s="185">
        <f t="shared" si="226"/>
        <v>0</v>
      </c>
      <c r="H2529" s="186">
        <f t="shared" si="227"/>
        <v>0</v>
      </c>
      <c r="I2529" s="197">
        <f>SUMIFS('SAGE IMPORT'!Y:Y,'SAGE IMPORT'!A:A,'SLAB-ROWS'!G2529,'SAGE IMPORT'!B:B,'SLAB-ROWS'!H2529,'SAGE IMPORT'!C:C,'SLAB-ROWS'!A2529)</f>
        <v>0</v>
      </c>
      <c r="J2529" s="198">
        <f>SUMIFS('SAGE IMPORT'!K:K,'SAGE IMPORT'!A:A,'SLAB-ROWS'!G2529,'SAGE IMPORT'!B:B,'SLAB-ROWS'!H2529,'SAGE IMPORT'!C:C,'SLAB-ROWS'!A2529)</f>
        <v>0</v>
      </c>
      <c r="K2529" s="199">
        <f>SUMIFS('SAGE IMPORT'!Q:Q,'SAGE IMPORT'!A:A,'SLAB-ROWS'!G2529,'SAGE IMPORT'!B:B,'SLAB-ROWS'!H2529,'SAGE IMPORT'!C:C,'SLAB-ROWS'!A2529)</f>
        <v>0</v>
      </c>
      <c r="L2529" s="199" t="s">
        <v>399</v>
      </c>
      <c r="M2529" s="205">
        <f>SUMIFS('SAGE IMPORT'!E:E,'SAGE IMPORT'!A:A,'SLAB-ROWS'!G2529,'SAGE IMPORT'!B:B,'SLAB-ROWS'!H2529,'SAGE IMPORT'!C:C,'SLAB-ROWS'!A2529)</f>
        <v>0</v>
      </c>
      <c r="N2529" s="199" t="s">
        <v>399</v>
      </c>
    </row>
    <row r="2530" spans="1:14" x14ac:dyDescent="0.2">
      <c r="A2530" s="183" t="s">
        <v>42</v>
      </c>
      <c r="B2530" s="184" t="s">
        <v>138</v>
      </c>
      <c r="C2530" s="184"/>
      <c r="D2530" s="185" t="str">
        <f t="shared" si="224"/>
        <v>****</v>
      </c>
      <c r="E2530" s="185">
        <f t="shared" si="225"/>
        <v>0</v>
      </c>
      <c r="F2530" s="185"/>
      <c r="G2530" s="185">
        <f t="shared" si="226"/>
        <v>0</v>
      </c>
      <c r="H2530" s="186">
        <f t="shared" si="227"/>
        <v>0</v>
      </c>
      <c r="I2530" s="197">
        <f>SUMIFS('SAGE IMPORT'!Y:Y,'SAGE IMPORT'!A:A,'SLAB-ROWS'!G2530,'SAGE IMPORT'!B:B,'SLAB-ROWS'!H2530,'SAGE IMPORT'!C:C,'SLAB-ROWS'!A2530)</f>
        <v>0</v>
      </c>
      <c r="J2530" s="198">
        <f>SUMIFS('SAGE IMPORT'!K:K,'SAGE IMPORT'!A:A,'SLAB-ROWS'!G2530,'SAGE IMPORT'!B:B,'SLAB-ROWS'!H2530,'SAGE IMPORT'!C:C,'SLAB-ROWS'!A2530)</f>
        <v>0</v>
      </c>
      <c r="K2530" s="199">
        <f>SUMIFS('SAGE IMPORT'!Q:Q,'SAGE IMPORT'!A:A,'SLAB-ROWS'!G2530,'SAGE IMPORT'!B:B,'SLAB-ROWS'!H2530,'SAGE IMPORT'!C:C,'SLAB-ROWS'!A2530)</f>
        <v>0</v>
      </c>
      <c r="L2530" s="199" t="s">
        <v>399</v>
      </c>
      <c r="M2530" s="205">
        <f>SUMIFS('SAGE IMPORT'!E:E,'SAGE IMPORT'!A:A,'SLAB-ROWS'!G2530,'SAGE IMPORT'!B:B,'SLAB-ROWS'!H2530,'SAGE IMPORT'!C:C,'SLAB-ROWS'!A2530)</f>
        <v>0</v>
      </c>
      <c r="N2530" s="199" t="s">
        <v>399</v>
      </c>
    </row>
    <row r="2531" spans="1:14" x14ac:dyDescent="0.2">
      <c r="A2531" s="183" t="s">
        <v>77</v>
      </c>
      <c r="B2531" s="184" t="s">
        <v>139</v>
      </c>
      <c r="C2531" s="184"/>
      <c r="D2531" s="185" t="str">
        <f t="shared" si="224"/>
        <v>****</v>
      </c>
      <c r="E2531" s="185">
        <f t="shared" si="225"/>
        <v>0</v>
      </c>
      <c r="F2531" s="185"/>
      <c r="G2531" s="185">
        <f t="shared" si="226"/>
        <v>0</v>
      </c>
      <c r="H2531" s="186">
        <f t="shared" si="227"/>
        <v>0</v>
      </c>
      <c r="I2531" s="197">
        <f>SUMIFS('SAGE IMPORT'!Y:Y,'SAGE IMPORT'!A:A,'SLAB-ROWS'!G2531,'SAGE IMPORT'!B:B,'SLAB-ROWS'!H2531,'SAGE IMPORT'!C:C,'SLAB-ROWS'!A2531)</f>
        <v>0</v>
      </c>
      <c r="J2531" s="198">
        <f>SUMIFS('SAGE IMPORT'!K:K,'SAGE IMPORT'!A:A,'SLAB-ROWS'!G2531,'SAGE IMPORT'!B:B,'SLAB-ROWS'!H2531,'SAGE IMPORT'!C:C,'SLAB-ROWS'!A2531)</f>
        <v>0</v>
      </c>
      <c r="K2531" s="199">
        <f>SUMIFS('SAGE IMPORT'!Q:Q,'SAGE IMPORT'!A:A,'SLAB-ROWS'!G2531,'SAGE IMPORT'!B:B,'SLAB-ROWS'!H2531,'SAGE IMPORT'!C:C,'SLAB-ROWS'!A2531)</f>
        <v>0</v>
      </c>
      <c r="L2531" s="199" t="s">
        <v>399</v>
      </c>
      <c r="M2531" s="205">
        <f>SUMIFS('SAGE IMPORT'!E:E,'SAGE IMPORT'!A:A,'SLAB-ROWS'!G2531,'SAGE IMPORT'!B:B,'SLAB-ROWS'!H2531,'SAGE IMPORT'!C:C,'SLAB-ROWS'!A2531)</f>
        <v>0</v>
      </c>
      <c r="N2531" s="199" t="s">
        <v>399</v>
      </c>
    </row>
    <row r="2532" spans="1:14" x14ac:dyDescent="0.2">
      <c r="A2532" s="183" t="s">
        <v>43</v>
      </c>
      <c r="B2532" s="184" t="s">
        <v>141</v>
      </c>
      <c r="C2532" s="184"/>
      <c r="D2532" s="185" t="str">
        <f t="shared" si="224"/>
        <v>****</v>
      </c>
      <c r="E2532" s="185">
        <f t="shared" si="225"/>
        <v>0</v>
      </c>
      <c r="F2532" s="185"/>
      <c r="G2532" s="185">
        <f t="shared" si="226"/>
        <v>0</v>
      </c>
      <c r="H2532" s="186">
        <f t="shared" si="227"/>
        <v>0</v>
      </c>
      <c r="I2532" s="197">
        <f>SUMIFS('SAGE IMPORT'!Y:Y,'SAGE IMPORT'!A:A,'SLAB-ROWS'!G2532,'SAGE IMPORT'!B:B,'SLAB-ROWS'!H2532,'SAGE IMPORT'!C:C,'SLAB-ROWS'!A2532)</f>
        <v>0</v>
      </c>
      <c r="J2532" s="198">
        <f>SUMIFS('SAGE IMPORT'!K:K,'SAGE IMPORT'!A:A,'SLAB-ROWS'!G2532,'SAGE IMPORT'!B:B,'SLAB-ROWS'!H2532,'SAGE IMPORT'!C:C,'SLAB-ROWS'!A2532)</f>
        <v>0</v>
      </c>
      <c r="K2532" s="199">
        <f>SUMIFS('SAGE IMPORT'!Q:Q,'SAGE IMPORT'!A:A,'SLAB-ROWS'!G2532,'SAGE IMPORT'!B:B,'SLAB-ROWS'!H2532,'SAGE IMPORT'!C:C,'SLAB-ROWS'!A2532)</f>
        <v>0</v>
      </c>
      <c r="L2532" s="199" t="s">
        <v>391</v>
      </c>
      <c r="M2532" s="205">
        <f>SUMIFS('SAGE IMPORT'!E:E,'SAGE IMPORT'!A:A,'SLAB-ROWS'!G2532,'SAGE IMPORT'!B:B,'SLAB-ROWS'!H2532,'SAGE IMPORT'!C:C,'SLAB-ROWS'!A2532)</f>
        <v>0</v>
      </c>
      <c r="N2532" s="199" t="s">
        <v>391</v>
      </c>
    </row>
    <row r="2533" spans="1:14" x14ac:dyDescent="0.2">
      <c r="A2533" s="183"/>
      <c r="B2533" s="184"/>
      <c r="C2533" s="184"/>
      <c r="D2533" s="185" t="str">
        <f t="shared" si="224"/>
        <v>****</v>
      </c>
      <c r="E2533" s="185">
        <f t="shared" si="225"/>
        <v>0</v>
      </c>
      <c r="F2533" s="185"/>
      <c r="G2533" s="185">
        <f t="shared" si="226"/>
        <v>0</v>
      </c>
      <c r="H2533" s="186">
        <f t="shared" si="227"/>
        <v>0</v>
      </c>
      <c r="I2533" s="197">
        <f>SUMIFS('SAGE IMPORT'!Y:Y,'SAGE IMPORT'!A:A,'SLAB-ROWS'!G2533,'SAGE IMPORT'!B:B,'SLAB-ROWS'!H2533,'SAGE IMPORT'!C:C,'SLAB-ROWS'!A2533)</f>
        <v>0</v>
      </c>
      <c r="J2533" s="198">
        <f>SUMIFS('SAGE IMPORT'!K:K,'SAGE IMPORT'!A:A,'SLAB-ROWS'!G2533,'SAGE IMPORT'!B:B,'SLAB-ROWS'!H2533,'SAGE IMPORT'!C:C,'SLAB-ROWS'!A2533)</f>
        <v>0</v>
      </c>
      <c r="K2533" s="199">
        <f>SUMIFS('SAGE IMPORT'!Q:Q,'SAGE IMPORT'!A:A,'SLAB-ROWS'!G2533,'SAGE IMPORT'!B:B,'SLAB-ROWS'!H2533,'SAGE IMPORT'!C:C,'SLAB-ROWS'!A2533)</f>
        <v>0</v>
      </c>
      <c r="L2533" s="199"/>
      <c r="M2533" s="205">
        <f>SUMIFS('SAGE IMPORT'!E:E,'SAGE IMPORT'!A:A,'SLAB-ROWS'!G2533,'SAGE IMPORT'!B:B,'SLAB-ROWS'!H2533,'SAGE IMPORT'!C:C,'SLAB-ROWS'!A2533)</f>
        <v>0</v>
      </c>
      <c r="N2533" s="199"/>
    </row>
    <row r="2534" spans="1:14" x14ac:dyDescent="0.2">
      <c r="A2534" s="183" t="s">
        <v>44</v>
      </c>
      <c r="B2534" s="184" t="s">
        <v>69</v>
      </c>
      <c r="C2534" s="184"/>
      <c r="D2534" s="185" t="str">
        <f t="shared" si="224"/>
        <v>****</v>
      </c>
      <c r="E2534" s="185">
        <f t="shared" si="225"/>
        <v>0</v>
      </c>
      <c r="F2534" s="185"/>
      <c r="G2534" s="185">
        <f t="shared" si="226"/>
        <v>0</v>
      </c>
      <c r="H2534" s="186">
        <f t="shared" si="227"/>
        <v>0</v>
      </c>
      <c r="I2534" s="197">
        <f>SUMIFS('SAGE IMPORT'!Y:Y,'SAGE IMPORT'!A:A,'SLAB-ROWS'!G2534,'SAGE IMPORT'!B:B,'SLAB-ROWS'!H2534,'SAGE IMPORT'!C:C,'SLAB-ROWS'!A2534)</f>
        <v>0</v>
      </c>
      <c r="J2534" s="198">
        <f>SUMIFS('SAGE IMPORT'!K:K,'SAGE IMPORT'!A:A,'SLAB-ROWS'!G2534,'SAGE IMPORT'!B:B,'SLAB-ROWS'!H2534,'SAGE IMPORT'!C:C,'SLAB-ROWS'!A2534)</f>
        <v>0</v>
      </c>
      <c r="K2534" s="199">
        <f>SUMIFS('SAGE IMPORT'!Q:Q,'SAGE IMPORT'!A:A,'SLAB-ROWS'!G2534,'SAGE IMPORT'!B:B,'SLAB-ROWS'!H2534,'SAGE IMPORT'!C:C,'SLAB-ROWS'!A2534)</f>
        <v>0</v>
      </c>
      <c r="L2534" s="199" t="s">
        <v>391</v>
      </c>
      <c r="M2534" s="205">
        <f>SUMIFS('SAGE IMPORT'!E:E,'SAGE IMPORT'!A:A,'SLAB-ROWS'!G2534,'SAGE IMPORT'!B:B,'SLAB-ROWS'!H2534,'SAGE IMPORT'!C:C,'SLAB-ROWS'!A2534)</f>
        <v>0</v>
      </c>
      <c r="N2534" s="199" t="s">
        <v>391</v>
      </c>
    </row>
    <row r="2535" spans="1:14" x14ac:dyDescent="0.2">
      <c r="A2535" s="183" t="s">
        <v>45</v>
      </c>
      <c r="B2535" s="184" t="s">
        <v>46</v>
      </c>
      <c r="C2535" s="184"/>
      <c r="D2535" s="185" t="str">
        <f t="shared" si="224"/>
        <v>****</v>
      </c>
      <c r="E2535" s="185">
        <f t="shared" si="225"/>
        <v>0</v>
      </c>
      <c r="F2535" s="185"/>
      <c r="G2535" s="185">
        <f t="shared" si="226"/>
        <v>0</v>
      </c>
      <c r="H2535" s="186">
        <f t="shared" si="227"/>
        <v>0</v>
      </c>
      <c r="I2535" s="197">
        <f>SUMIFS('SAGE IMPORT'!Y:Y,'SAGE IMPORT'!A:A,'SLAB-ROWS'!G2535,'SAGE IMPORT'!B:B,'SLAB-ROWS'!H2535,'SAGE IMPORT'!C:C,'SLAB-ROWS'!A2535)</f>
        <v>0</v>
      </c>
      <c r="J2535" s="198">
        <f>SUMIFS('SAGE IMPORT'!K:K,'SAGE IMPORT'!A:A,'SLAB-ROWS'!G2535,'SAGE IMPORT'!B:B,'SLAB-ROWS'!H2535,'SAGE IMPORT'!C:C,'SLAB-ROWS'!A2535)</f>
        <v>0</v>
      </c>
      <c r="K2535" s="199">
        <f>SUMIFS('SAGE IMPORT'!Q:Q,'SAGE IMPORT'!A:A,'SLAB-ROWS'!G2535,'SAGE IMPORT'!B:B,'SLAB-ROWS'!H2535,'SAGE IMPORT'!C:C,'SLAB-ROWS'!A2535)</f>
        <v>0</v>
      </c>
      <c r="L2535" s="199" t="s">
        <v>391</v>
      </c>
      <c r="M2535" s="205">
        <f>SUMIFS('SAGE IMPORT'!E:E,'SAGE IMPORT'!A:A,'SLAB-ROWS'!G2535,'SAGE IMPORT'!B:B,'SLAB-ROWS'!H2535,'SAGE IMPORT'!C:C,'SLAB-ROWS'!A2535)</f>
        <v>0</v>
      </c>
      <c r="N2535" s="199" t="s">
        <v>391</v>
      </c>
    </row>
    <row r="2536" spans="1:14" x14ac:dyDescent="0.2">
      <c r="A2536" s="183" t="s">
        <v>142</v>
      </c>
      <c r="B2536" s="184" t="s">
        <v>143</v>
      </c>
      <c r="C2536" s="184"/>
      <c r="D2536" s="185" t="str">
        <f t="shared" si="224"/>
        <v>****</v>
      </c>
      <c r="E2536" s="185">
        <f t="shared" si="225"/>
        <v>0</v>
      </c>
      <c r="F2536" s="185"/>
      <c r="G2536" s="185">
        <f t="shared" si="226"/>
        <v>0</v>
      </c>
      <c r="H2536" s="186">
        <f t="shared" si="227"/>
        <v>0</v>
      </c>
      <c r="I2536" s="197">
        <f>SUMIFS('SAGE IMPORT'!Y:Y,'SAGE IMPORT'!A:A,'SLAB-ROWS'!G2536,'SAGE IMPORT'!B:B,'SLAB-ROWS'!H2536,'SAGE IMPORT'!C:C,'SLAB-ROWS'!A2536)</f>
        <v>0</v>
      </c>
      <c r="J2536" s="198">
        <f>SUMIFS('SAGE IMPORT'!K:K,'SAGE IMPORT'!A:A,'SLAB-ROWS'!G2536,'SAGE IMPORT'!B:B,'SLAB-ROWS'!H2536,'SAGE IMPORT'!C:C,'SLAB-ROWS'!A2536)</f>
        <v>0</v>
      </c>
      <c r="K2536" s="199">
        <f>SUMIFS('SAGE IMPORT'!Q:Q,'SAGE IMPORT'!A:A,'SLAB-ROWS'!G2536,'SAGE IMPORT'!B:B,'SLAB-ROWS'!H2536,'SAGE IMPORT'!C:C,'SLAB-ROWS'!A2536)</f>
        <v>0</v>
      </c>
      <c r="L2536" s="199" t="s">
        <v>354</v>
      </c>
      <c r="M2536" s="205">
        <f>SUMIFS('SAGE IMPORT'!E:E,'SAGE IMPORT'!A:A,'SLAB-ROWS'!G2536,'SAGE IMPORT'!B:B,'SLAB-ROWS'!H2536,'SAGE IMPORT'!C:C,'SLAB-ROWS'!A2536)</f>
        <v>0</v>
      </c>
      <c r="N2536" s="199" t="s">
        <v>354</v>
      </c>
    </row>
    <row r="2537" spans="1:14" x14ac:dyDescent="0.2">
      <c r="A2537" s="183" t="s">
        <v>144</v>
      </c>
      <c r="B2537" s="184" t="s">
        <v>145</v>
      </c>
      <c r="C2537" s="184"/>
      <c r="D2537" s="185" t="str">
        <f t="shared" si="224"/>
        <v>****</v>
      </c>
      <c r="E2537" s="185">
        <f t="shared" si="225"/>
        <v>0</v>
      </c>
      <c r="F2537" s="185"/>
      <c r="G2537" s="185">
        <f t="shared" si="226"/>
        <v>0</v>
      </c>
      <c r="H2537" s="186">
        <f t="shared" si="227"/>
        <v>0</v>
      </c>
      <c r="I2537" s="197">
        <f>SUMIFS('SAGE IMPORT'!Y:Y,'SAGE IMPORT'!A:A,'SLAB-ROWS'!G2537,'SAGE IMPORT'!B:B,'SLAB-ROWS'!H2537,'SAGE IMPORT'!C:C,'SLAB-ROWS'!A2537)</f>
        <v>0</v>
      </c>
      <c r="J2537" s="198">
        <f>SUMIFS('SAGE IMPORT'!K:K,'SAGE IMPORT'!A:A,'SLAB-ROWS'!G2537,'SAGE IMPORT'!B:B,'SLAB-ROWS'!H2537,'SAGE IMPORT'!C:C,'SLAB-ROWS'!A2537)</f>
        <v>0</v>
      </c>
      <c r="K2537" s="199">
        <f>SUMIFS('SAGE IMPORT'!Q:Q,'SAGE IMPORT'!A:A,'SLAB-ROWS'!G2537,'SAGE IMPORT'!B:B,'SLAB-ROWS'!H2537,'SAGE IMPORT'!C:C,'SLAB-ROWS'!A2537)</f>
        <v>0</v>
      </c>
      <c r="L2537" s="199" t="s">
        <v>391</v>
      </c>
      <c r="M2537" s="205">
        <f>SUMIFS('SAGE IMPORT'!E:E,'SAGE IMPORT'!A:A,'SLAB-ROWS'!G2537,'SAGE IMPORT'!B:B,'SLAB-ROWS'!H2537,'SAGE IMPORT'!C:C,'SLAB-ROWS'!A2537)</f>
        <v>0</v>
      </c>
      <c r="N2537" s="199" t="s">
        <v>391</v>
      </c>
    </row>
    <row r="2538" spans="1:14" x14ac:dyDescent="0.2">
      <c r="A2538" s="183" t="s">
        <v>47</v>
      </c>
      <c r="B2538" s="184" t="s">
        <v>66</v>
      </c>
      <c r="C2538" s="184"/>
      <c r="D2538" s="185" t="str">
        <f t="shared" ref="D2538:D2549" si="228">D2537</f>
        <v>****</v>
      </c>
      <c r="E2538" s="185">
        <f t="shared" ref="E2538:E2549" si="229">E2537</f>
        <v>0</v>
      </c>
      <c r="F2538" s="185"/>
      <c r="G2538" s="185">
        <f t="shared" ref="G2538:G2549" si="230">G2537</f>
        <v>0</v>
      </c>
      <c r="H2538" s="186">
        <f t="shared" ref="H2538:H2549" si="231">H2537</f>
        <v>0</v>
      </c>
      <c r="I2538" s="197">
        <f>SUMIFS('SAGE IMPORT'!Y:Y,'SAGE IMPORT'!A:A,'SLAB-ROWS'!G2538,'SAGE IMPORT'!B:B,'SLAB-ROWS'!H2538,'SAGE IMPORT'!C:C,'SLAB-ROWS'!A2538)</f>
        <v>0</v>
      </c>
      <c r="J2538" s="198">
        <f>SUMIFS('SAGE IMPORT'!K:K,'SAGE IMPORT'!A:A,'SLAB-ROWS'!G2538,'SAGE IMPORT'!B:B,'SLAB-ROWS'!H2538,'SAGE IMPORT'!C:C,'SLAB-ROWS'!A2538)</f>
        <v>0</v>
      </c>
      <c r="K2538" s="199">
        <f>SUMIFS('SAGE IMPORT'!Q:Q,'SAGE IMPORT'!A:A,'SLAB-ROWS'!G2538,'SAGE IMPORT'!B:B,'SLAB-ROWS'!H2538,'SAGE IMPORT'!C:C,'SLAB-ROWS'!A2538)</f>
        <v>0</v>
      </c>
      <c r="L2538" s="199" t="s">
        <v>395</v>
      </c>
      <c r="M2538" s="205">
        <f>SUMIFS('SAGE IMPORT'!E:E,'SAGE IMPORT'!A:A,'SLAB-ROWS'!G2538,'SAGE IMPORT'!B:B,'SLAB-ROWS'!H2538,'SAGE IMPORT'!C:C,'SLAB-ROWS'!A2538)</f>
        <v>0</v>
      </c>
      <c r="N2538" s="199" t="s">
        <v>395</v>
      </c>
    </row>
    <row r="2539" spans="1:14" x14ac:dyDescent="0.2">
      <c r="A2539" s="183"/>
      <c r="B2539" s="451" t="s">
        <v>622</v>
      </c>
      <c r="C2539" s="452"/>
      <c r="D2539" s="453"/>
      <c r="E2539" s="453"/>
      <c r="F2539" s="453"/>
      <c r="G2539" s="453">
        <f t="shared" si="230"/>
        <v>0</v>
      </c>
      <c r="H2539" s="454">
        <f t="shared" si="231"/>
        <v>0</v>
      </c>
      <c r="I2539" s="455"/>
      <c r="J2539" s="456"/>
      <c r="K2539" s="457">
        <f>SUMIFS('SAGE IMPORT'!Q:Q,'SAGE IMPORT'!A:A,'SLAB-ROWS'!G2539,'SAGE IMPORT'!B:B,'SLAB-ROWS'!H2539,'SAGE IMPORT'!D:D,'SLAB-ROWS'!B2539)</f>
        <v>0</v>
      </c>
      <c r="L2539" s="457" t="s">
        <v>395</v>
      </c>
      <c r="M2539" s="458"/>
      <c r="N2539" s="457"/>
    </row>
    <row r="2540" spans="1:14" x14ac:dyDescent="0.2">
      <c r="A2540" s="183" t="s">
        <v>48</v>
      </c>
      <c r="B2540" s="184" t="s">
        <v>67</v>
      </c>
      <c r="C2540" s="184"/>
      <c r="D2540" s="185" t="str">
        <f>D2538</f>
        <v>****</v>
      </c>
      <c r="E2540" s="185">
        <f>E2538</f>
        <v>0</v>
      </c>
      <c r="F2540" s="185"/>
      <c r="G2540" s="185">
        <f>G2538</f>
        <v>0</v>
      </c>
      <c r="H2540" s="186">
        <f>H2538</f>
        <v>0</v>
      </c>
      <c r="I2540" s="197">
        <f>SUMIFS('SAGE IMPORT'!Y:Y,'SAGE IMPORT'!A:A,'SLAB-ROWS'!G2540,'SAGE IMPORT'!B:B,'SLAB-ROWS'!H2540,'SAGE IMPORT'!C:C,'SLAB-ROWS'!A2540)</f>
        <v>0</v>
      </c>
      <c r="J2540" s="198">
        <f>SUMIFS('SAGE IMPORT'!K:K,'SAGE IMPORT'!A:A,'SLAB-ROWS'!G2540,'SAGE IMPORT'!B:B,'SLAB-ROWS'!H2540,'SAGE IMPORT'!C:C,'SLAB-ROWS'!A2540)</f>
        <v>0</v>
      </c>
      <c r="K2540" s="199">
        <f>SUMIFS('SAGE IMPORT'!Q:Q,'SAGE IMPORT'!A:A,'SLAB-ROWS'!G2540,'SAGE IMPORT'!B:B,'SLAB-ROWS'!H2540,'SAGE IMPORT'!C:C,'SLAB-ROWS'!A2540)</f>
        <v>0</v>
      </c>
      <c r="L2540" s="199" t="s">
        <v>391</v>
      </c>
      <c r="M2540" s="205">
        <f>SUMIFS('SAGE IMPORT'!E:E,'SAGE IMPORT'!A:A,'SLAB-ROWS'!G2540,'SAGE IMPORT'!B:B,'SLAB-ROWS'!H2540,'SAGE IMPORT'!C:C,'SLAB-ROWS'!A2540)</f>
        <v>0</v>
      </c>
      <c r="N2540" s="199" t="s">
        <v>391</v>
      </c>
    </row>
    <row r="2541" spans="1:14" x14ac:dyDescent="0.2">
      <c r="A2541" s="183" t="s">
        <v>146</v>
      </c>
      <c r="B2541" s="184" t="s">
        <v>147</v>
      </c>
      <c r="C2541" s="184"/>
      <c r="D2541" s="185" t="str">
        <f t="shared" si="228"/>
        <v>****</v>
      </c>
      <c r="E2541" s="185">
        <f t="shared" si="229"/>
        <v>0</v>
      </c>
      <c r="F2541" s="185"/>
      <c r="G2541" s="185">
        <f t="shared" si="230"/>
        <v>0</v>
      </c>
      <c r="H2541" s="186">
        <f t="shared" si="231"/>
        <v>0</v>
      </c>
      <c r="I2541" s="197">
        <f>SUMIFS('SAGE IMPORT'!Y:Y,'SAGE IMPORT'!A:A,'SLAB-ROWS'!G2541,'SAGE IMPORT'!B:B,'SLAB-ROWS'!H2541,'SAGE IMPORT'!C:C,'SLAB-ROWS'!A2541)</f>
        <v>0</v>
      </c>
      <c r="J2541" s="198">
        <f>SUMIFS('SAGE IMPORT'!K:K,'SAGE IMPORT'!A:A,'SLAB-ROWS'!G2541,'SAGE IMPORT'!B:B,'SLAB-ROWS'!H2541,'SAGE IMPORT'!C:C,'SLAB-ROWS'!A2541)</f>
        <v>0</v>
      </c>
      <c r="K2541" s="199">
        <f>SUMIFS('SAGE IMPORT'!Q:Q,'SAGE IMPORT'!A:A,'SLAB-ROWS'!G2541,'SAGE IMPORT'!B:B,'SLAB-ROWS'!H2541,'SAGE IMPORT'!C:C,'SLAB-ROWS'!A2541)</f>
        <v>0</v>
      </c>
      <c r="L2541" s="199" t="s">
        <v>393</v>
      </c>
      <c r="M2541" s="205">
        <f>SUMIFS('SAGE IMPORT'!E:E,'SAGE IMPORT'!A:A,'SLAB-ROWS'!G2541,'SAGE IMPORT'!B:B,'SLAB-ROWS'!H2541,'SAGE IMPORT'!C:C,'SLAB-ROWS'!A2541)</f>
        <v>0</v>
      </c>
      <c r="N2541" s="199" t="s">
        <v>393</v>
      </c>
    </row>
    <row r="2542" spans="1:14" x14ac:dyDescent="0.2">
      <c r="A2542" s="183" t="s">
        <v>148</v>
      </c>
      <c r="B2542" s="184" t="s">
        <v>149</v>
      </c>
      <c r="C2542" s="184"/>
      <c r="D2542" s="185" t="str">
        <f t="shared" si="228"/>
        <v>****</v>
      </c>
      <c r="E2542" s="185">
        <f t="shared" si="229"/>
        <v>0</v>
      </c>
      <c r="F2542" s="185"/>
      <c r="G2542" s="185">
        <f t="shared" si="230"/>
        <v>0</v>
      </c>
      <c r="H2542" s="186">
        <f t="shared" si="231"/>
        <v>0</v>
      </c>
      <c r="I2542" s="197">
        <f>SUMIFS('SAGE IMPORT'!Y:Y,'SAGE IMPORT'!A:A,'SLAB-ROWS'!G2542,'SAGE IMPORT'!B:B,'SLAB-ROWS'!H2542,'SAGE IMPORT'!C:C,'SLAB-ROWS'!A2542)</f>
        <v>0</v>
      </c>
      <c r="J2542" s="198">
        <f>SUMIFS('SAGE IMPORT'!K:K,'SAGE IMPORT'!A:A,'SLAB-ROWS'!G2542,'SAGE IMPORT'!B:B,'SLAB-ROWS'!H2542,'SAGE IMPORT'!C:C,'SLAB-ROWS'!A2542)</f>
        <v>0</v>
      </c>
      <c r="K2542" s="199">
        <f>SUMIFS('SAGE IMPORT'!Q:Q,'SAGE IMPORT'!A:A,'SLAB-ROWS'!G2542,'SAGE IMPORT'!B:B,'SLAB-ROWS'!H2542,'SAGE IMPORT'!C:C,'SLAB-ROWS'!A2542)</f>
        <v>0</v>
      </c>
      <c r="L2542" s="199" t="s">
        <v>391</v>
      </c>
      <c r="M2542" s="205">
        <f>SUMIFS('SAGE IMPORT'!E:E,'SAGE IMPORT'!A:A,'SLAB-ROWS'!G2542,'SAGE IMPORT'!B:B,'SLAB-ROWS'!H2542,'SAGE IMPORT'!C:C,'SLAB-ROWS'!A2542)</f>
        <v>0</v>
      </c>
      <c r="N2542" s="199" t="s">
        <v>391</v>
      </c>
    </row>
    <row r="2543" spans="1:14" x14ac:dyDescent="0.2">
      <c r="A2543" s="183" t="s">
        <v>150</v>
      </c>
      <c r="B2543" s="184" t="s">
        <v>151</v>
      </c>
      <c r="C2543" s="184"/>
      <c r="D2543" s="185" t="str">
        <f t="shared" si="228"/>
        <v>****</v>
      </c>
      <c r="E2543" s="185">
        <f t="shared" si="229"/>
        <v>0</v>
      </c>
      <c r="F2543" s="185"/>
      <c r="G2543" s="185">
        <f t="shared" si="230"/>
        <v>0</v>
      </c>
      <c r="H2543" s="186">
        <f t="shared" si="231"/>
        <v>0</v>
      </c>
      <c r="I2543" s="197">
        <f>SUMIFS('SAGE IMPORT'!Y:Y,'SAGE IMPORT'!A:A,'SLAB-ROWS'!G2543,'SAGE IMPORT'!B:B,'SLAB-ROWS'!H2543,'SAGE IMPORT'!C:C,'SLAB-ROWS'!A2543)</f>
        <v>0</v>
      </c>
      <c r="J2543" s="198">
        <f>SUMIFS('SAGE IMPORT'!K:K,'SAGE IMPORT'!A:A,'SLAB-ROWS'!G2543,'SAGE IMPORT'!B:B,'SLAB-ROWS'!H2543,'SAGE IMPORT'!C:C,'SLAB-ROWS'!A2543)</f>
        <v>0</v>
      </c>
      <c r="K2543" s="199">
        <f>SUMIFS('SAGE IMPORT'!Q:Q,'SAGE IMPORT'!A:A,'SLAB-ROWS'!G2543,'SAGE IMPORT'!B:B,'SLAB-ROWS'!H2543,'SAGE IMPORT'!C:C,'SLAB-ROWS'!A2543)</f>
        <v>0</v>
      </c>
      <c r="L2543" s="199" t="s">
        <v>391</v>
      </c>
      <c r="M2543" s="205">
        <f>SUMIFS('SAGE IMPORT'!E:E,'SAGE IMPORT'!A:A,'SLAB-ROWS'!G2543,'SAGE IMPORT'!B:B,'SLAB-ROWS'!H2543,'SAGE IMPORT'!C:C,'SLAB-ROWS'!A2543)</f>
        <v>0</v>
      </c>
      <c r="N2543" s="199" t="s">
        <v>391</v>
      </c>
    </row>
    <row r="2544" spans="1:14" x14ac:dyDescent="0.2">
      <c r="A2544" s="183" t="s">
        <v>55</v>
      </c>
      <c r="B2544" s="184" t="s">
        <v>56</v>
      </c>
      <c r="C2544" s="184"/>
      <c r="D2544" s="185" t="str">
        <f t="shared" si="228"/>
        <v>****</v>
      </c>
      <c r="E2544" s="185">
        <f t="shared" si="229"/>
        <v>0</v>
      </c>
      <c r="F2544" s="185"/>
      <c r="G2544" s="185">
        <f t="shared" si="230"/>
        <v>0</v>
      </c>
      <c r="H2544" s="186">
        <f t="shared" si="231"/>
        <v>0</v>
      </c>
      <c r="I2544" s="197">
        <f>SUMIFS('SAGE IMPORT'!Y:Y,'SAGE IMPORT'!A:A,'SLAB-ROWS'!G2544,'SAGE IMPORT'!B:B,'SLAB-ROWS'!H2544,'SAGE IMPORT'!C:C,'SLAB-ROWS'!A2544)</f>
        <v>0</v>
      </c>
      <c r="J2544" s="198">
        <f>SUMIFS('SAGE IMPORT'!K:K,'SAGE IMPORT'!A:A,'SLAB-ROWS'!G2544,'SAGE IMPORT'!B:B,'SLAB-ROWS'!H2544,'SAGE IMPORT'!C:C,'SLAB-ROWS'!A2544)</f>
        <v>0</v>
      </c>
      <c r="K2544" s="199">
        <f>SUMIFS('SAGE IMPORT'!Q:Q,'SAGE IMPORT'!A:A,'SLAB-ROWS'!G2544,'SAGE IMPORT'!B:B,'SLAB-ROWS'!H2544,'SAGE IMPORT'!C:C,'SLAB-ROWS'!A2544)</f>
        <v>0</v>
      </c>
      <c r="L2544" s="199" t="s">
        <v>395</v>
      </c>
      <c r="M2544" s="205">
        <f>SUMIFS('SAGE IMPORT'!E:E,'SAGE IMPORT'!A:A,'SLAB-ROWS'!G2544,'SAGE IMPORT'!B:B,'SLAB-ROWS'!H2544,'SAGE IMPORT'!C:C,'SLAB-ROWS'!A2544)</f>
        <v>0</v>
      </c>
      <c r="N2544" s="199" t="s">
        <v>395</v>
      </c>
    </row>
    <row r="2545" spans="1:14" x14ac:dyDescent="0.2">
      <c r="A2545" s="183" t="s">
        <v>152</v>
      </c>
      <c r="B2545" s="184" t="s">
        <v>153</v>
      </c>
      <c r="C2545" s="184"/>
      <c r="D2545" s="185" t="str">
        <f t="shared" si="228"/>
        <v>****</v>
      </c>
      <c r="E2545" s="185">
        <f t="shared" si="229"/>
        <v>0</v>
      </c>
      <c r="F2545" s="185"/>
      <c r="G2545" s="185">
        <f t="shared" si="230"/>
        <v>0</v>
      </c>
      <c r="H2545" s="186">
        <f t="shared" si="231"/>
        <v>0</v>
      </c>
      <c r="I2545" s="197">
        <f>SUMIFS('SAGE IMPORT'!Y:Y,'SAGE IMPORT'!A:A,'SLAB-ROWS'!G2545,'SAGE IMPORT'!B:B,'SLAB-ROWS'!H2545,'SAGE IMPORT'!C:C,'SLAB-ROWS'!A2545)</f>
        <v>0</v>
      </c>
      <c r="J2545" s="198">
        <f>SUMIFS('SAGE IMPORT'!K:K,'SAGE IMPORT'!A:A,'SLAB-ROWS'!G2545,'SAGE IMPORT'!B:B,'SLAB-ROWS'!H2545,'SAGE IMPORT'!C:C,'SLAB-ROWS'!A2545)</f>
        <v>0</v>
      </c>
      <c r="K2545" s="199">
        <f>SUMIFS('SAGE IMPORT'!Q:Q,'SAGE IMPORT'!A:A,'SLAB-ROWS'!G2545,'SAGE IMPORT'!B:B,'SLAB-ROWS'!H2545,'SAGE IMPORT'!C:C,'SLAB-ROWS'!A2545)</f>
        <v>0</v>
      </c>
      <c r="L2545" s="199" t="s">
        <v>399</v>
      </c>
      <c r="M2545" s="205">
        <f>SUMIFS('SAGE IMPORT'!E:E,'SAGE IMPORT'!A:A,'SLAB-ROWS'!G2545,'SAGE IMPORT'!B:B,'SLAB-ROWS'!H2545,'SAGE IMPORT'!C:C,'SLAB-ROWS'!A2545)</f>
        <v>0</v>
      </c>
      <c r="N2545" s="199" t="s">
        <v>399</v>
      </c>
    </row>
    <row r="2546" spans="1:14" x14ac:dyDescent="0.2">
      <c r="A2546" s="183"/>
      <c r="B2546" s="184"/>
      <c r="C2546" s="184"/>
      <c r="D2546" s="185" t="str">
        <f t="shared" si="228"/>
        <v>****</v>
      </c>
      <c r="E2546" s="185">
        <f t="shared" si="229"/>
        <v>0</v>
      </c>
      <c r="F2546" s="185"/>
      <c r="G2546" s="185">
        <f t="shared" si="230"/>
        <v>0</v>
      </c>
      <c r="H2546" s="186">
        <f t="shared" si="231"/>
        <v>0</v>
      </c>
      <c r="I2546" s="197">
        <f>SUMIFS('SAGE IMPORT'!Y:Y,'SAGE IMPORT'!A:A,'SLAB-ROWS'!G2546,'SAGE IMPORT'!B:B,'SLAB-ROWS'!H2546,'SAGE IMPORT'!C:C,'SLAB-ROWS'!A2546)</f>
        <v>0</v>
      </c>
      <c r="J2546" s="198">
        <f>SUMIFS('SAGE IMPORT'!K:K,'SAGE IMPORT'!A:A,'SLAB-ROWS'!G2546,'SAGE IMPORT'!B:B,'SLAB-ROWS'!H2546,'SAGE IMPORT'!C:C,'SLAB-ROWS'!A2546)</f>
        <v>0</v>
      </c>
      <c r="K2546" s="199">
        <f>SUMIFS('SAGE IMPORT'!Q:Q,'SAGE IMPORT'!A:A,'SLAB-ROWS'!G2546,'SAGE IMPORT'!B:B,'SLAB-ROWS'!H2546,'SAGE IMPORT'!C:C,'SLAB-ROWS'!A2546)</f>
        <v>0</v>
      </c>
      <c r="L2546" s="199"/>
      <c r="M2546" s="205">
        <f>SUMIFS('SAGE IMPORT'!E:E,'SAGE IMPORT'!A:A,'SLAB-ROWS'!G2546,'SAGE IMPORT'!B:B,'SLAB-ROWS'!H2546,'SAGE IMPORT'!C:C,'SLAB-ROWS'!A2546)</f>
        <v>0</v>
      </c>
      <c r="N2546" s="199"/>
    </row>
    <row r="2547" spans="1:14" x14ac:dyDescent="0.2">
      <c r="A2547" s="183" t="s">
        <v>49</v>
      </c>
      <c r="B2547" s="184" t="s">
        <v>50</v>
      </c>
      <c r="C2547" s="184"/>
      <c r="D2547" s="185" t="str">
        <f t="shared" si="228"/>
        <v>****</v>
      </c>
      <c r="E2547" s="185">
        <f t="shared" si="229"/>
        <v>0</v>
      </c>
      <c r="F2547" s="185"/>
      <c r="G2547" s="185">
        <f t="shared" si="230"/>
        <v>0</v>
      </c>
      <c r="H2547" s="186">
        <f t="shared" si="231"/>
        <v>0</v>
      </c>
      <c r="I2547" s="197">
        <f>SUMIFS('SAGE IMPORT'!Y:Y,'SAGE IMPORT'!A:A,'SLAB-ROWS'!G2547,'SAGE IMPORT'!B:B,'SLAB-ROWS'!H2547,'SAGE IMPORT'!C:C,'SLAB-ROWS'!A2547)</f>
        <v>0</v>
      </c>
      <c r="J2547" s="198">
        <f>SUMIFS('SAGE IMPORT'!K:K,'SAGE IMPORT'!A:A,'SLAB-ROWS'!G2547,'SAGE IMPORT'!B:B,'SLAB-ROWS'!H2547,'SAGE IMPORT'!C:C,'SLAB-ROWS'!A2547)</f>
        <v>0</v>
      </c>
      <c r="K2547" s="199">
        <f>SUMIFS('SAGE IMPORT'!Q:Q,'SAGE IMPORT'!A:A,'SLAB-ROWS'!G2547,'SAGE IMPORT'!B:B,'SLAB-ROWS'!H2547,'SAGE IMPORT'!C:C,'SLAB-ROWS'!A2547)</f>
        <v>0</v>
      </c>
      <c r="L2547" s="199" t="s">
        <v>391</v>
      </c>
      <c r="M2547" s="205">
        <f>SUMIFS('SAGE IMPORT'!E:E,'SAGE IMPORT'!A:A,'SLAB-ROWS'!G2547,'SAGE IMPORT'!B:B,'SLAB-ROWS'!H2547,'SAGE IMPORT'!C:C,'SLAB-ROWS'!A2547)</f>
        <v>0</v>
      </c>
      <c r="N2547" s="199" t="s">
        <v>391</v>
      </c>
    </row>
    <row r="2548" spans="1:14" x14ac:dyDescent="0.2">
      <c r="A2548" s="183" t="s">
        <v>51</v>
      </c>
      <c r="B2548" s="184" t="s">
        <v>52</v>
      </c>
      <c r="C2548" s="184"/>
      <c r="D2548" s="185" t="str">
        <f t="shared" si="228"/>
        <v>****</v>
      </c>
      <c r="E2548" s="185">
        <f t="shared" si="229"/>
        <v>0</v>
      </c>
      <c r="F2548" s="185"/>
      <c r="G2548" s="185">
        <f t="shared" si="230"/>
        <v>0</v>
      </c>
      <c r="H2548" s="186">
        <f t="shared" si="231"/>
        <v>0</v>
      </c>
      <c r="I2548" s="197">
        <f>SUMIFS('SAGE IMPORT'!Y:Y,'SAGE IMPORT'!A:A,'SLAB-ROWS'!G2548,'SAGE IMPORT'!B:B,'SLAB-ROWS'!H2548,'SAGE IMPORT'!C:C,'SLAB-ROWS'!A2548)</f>
        <v>0</v>
      </c>
      <c r="J2548" s="198">
        <f>SUMIFS('SAGE IMPORT'!K:K,'SAGE IMPORT'!A:A,'SLAB-ROWS'!G2548,'SAGE IMPORT'!B:B,'SLAB-ROWS'!H2548,'SAGE IMPORT'!C:C,'SLAB-ROWS'!A2548)</f>
        <v>0</v>
      </c>
      <c r="K2548" s="199">
        <f>SUMIFS('SAGE IMPORT'!Q:Q,'SAGE IMPORT'!A:A,'SLAB-ROWS'!G2548,'SAGE IMPORT'!B:B,'SLAB-ROWS'!H2548,'SAGE IMPORT'!C:C,'SLAB-ROWS'!A2548)</f>
        <v>0</v>
      </c>
      <c r="L2548" s="199" t="s">
        <v>391</v>
      </c>
      <c r="M2548" s="205">
        <f>SUMIFS('SAGE IMPORT'!E:E,'SAGE IMPORT'!A:A,'SLAB-ROWS'!G2548,'SAGE IMPORT'!B:B,'SLAB-ROWS'!H2548,'SAGE IMPORT'!C:C,'SLAB-ROWS'!A2548)</f>
        <v>0</v>
      </c>
      <c r="N2548" s="199" t="s">
        <v>391</v>
      </c>
    </row>
    <row r="2549" spans="1:14" x14ac:dyDescent="0.2">
      <c r="A2549" s="183" t="s">
        <v>53</v>
      </c>
      <c r="B2549" s="184" t="s">
        <v>54</v>
      </c>
      <c r="C2549" s="184"/>
      <c r="D2549" s="185" t="str">
        <f t="shared" si="228"/>
        <v>****</v>
      </c>
      <c r="E2549" s="185">
        <f t="shared" si="229"/>
        <v>0</v>
      </c>
      <c r="F2549" s="185"/>
      <c r="G2549" s="185">
        <f t="shared" si="230"/>
        <v>0</v>
      </c>
      <c r="H2549" s="186">
        <f t="shared" si="231"/>
        <v>0</v>
      </c>
      <c r="I2549" s="197">
        <f>SUMIFS('SAGE IMPORT'!Y:Y,'SAGE IMPORT'!A:A,'SLAB-ROWS'!G2549,'SAGE IMPORT'!B:B,'SLAB-ROWS'!H2549,'SAGE IMPORT'!C:C,'SLAB-ROWS'!A2549)</f>
        <v>0</v>
      </c>
      <c r="J2549" s="198">
        <f>SUMIFS('SAGE IMPORT'!K:K,'SAGE IMPORT'!A:A,'SLAB-ROWS'!G2549,'SAGE IMPORT'!B:B,'SLAB-ROWS'!H2549,'SAGE IMPORT'!C:C,'SLAB-ROWS'!A2549)</f>
        <v>0</v>
      </c>
      <c r="K2549" s="199">
        <f>SUMIFS('SAGE IMPORT'!Q:Q,'SAGE IMPORT'!A:A,'SLAB-ROWS'!G2549,'SAGE IMPORT'!B:B,'SLAB-ROWS'!H2549,'SAGE IMPORT'!C:C,'SLAB-ROWS'!A2549)</f>
        <v>0</v>
      </c>
      <c r="L2549" s="199" t="s">
        <v>391</v>
      </c>
      <c r="M2549" s="205">
        <f>SUMIFS('SAGE IMPORT'!E:E,'SAGE IMPORT'!A:A,'SLAB-ROWS'!G2549,'SAGE IMPORT'!B:B,'SLAB-ROWS'!H2549,'SAGE IMPORT'!C:C,'SLAB-ROWS'!A2549)</f>
        <v>0</v>
      </c>
      <c r="N2549" s="199" t="s">
        <v>391</v>
      </c>
    </row>
    <row r="2550" spans="1:14" x14ac:dyDescent="0.2">
      <c r="A2550" s="183"/>
      <c r="B2550" s="184"/>
      <c r="C2550" s="184"/>
      <c r="D2550" s="184"/>
      <c r="E2550" s="184"/>
      <c r="F2550" s="184"/>
      <c r="G2550" s="184"/>
      <c r="H2550" s="184"/>
      <c r="I2550" s="197">
        <f>SUMIFS('SAGE IMPORT'!Y:Y,'SAGE IMPORT'!A:A,'SLAB-ROWS'!G2550,'SAGE IMPORT'!B:B,'SLAB-ROWS'!H2550,'SAGE IMPORT'!C:C,'SLAB-ROWS'!A2550)</f>
        <v>0</v>
      </c>
      <c r="J2550" s="198">
        <f>SUMIFS('SAGE IMPORT'!K:K,'SAGE IMPORT'!A:A,'SLAB-ROWS'!G2550,'SAGE IMPORT'!B:B,'SLAB-ROWS'!H2550,'SAGE IMPORT'!C:C,'SLAB-ROWS'!A2550)</f>
        <v>0</v>
      </c>
      <c r="K2550" s="199">
        <f>SUMIFS('SAGE IMPORT'!Q:Q,'SAGE IMPORT'!A:A,'SLAB-ROWS'!G2550,'SAGE IMPORT'!B:B,'SLAB-ROWS'!H2550,'SAGE IMPORT'!C:C,'SLAB-ROWS'!A2550)</f>
        <v>0</v>
      </c>
      <c r="L2550" s="199"/>
      <c r="M2550" s="205">
        <f>SUMIFS('SAGE IMPORT'!E:E,'SAGE IMPORT'!A:A,'SLAB-ROWS'!G2550,'SAGE IMPORT'!B:B,'SLAB-ROWS'!H2550,'SAGE IMPORT'!C:C,'SLAB-ROWS'!A2550)</f>
        <v>0</v>
      </c>
      <c r="N2550" s="199"/>
    </row>
    <row r="2551" spans="1:14" ht="12" x14ac:dyDescent="0.25">
      <c r="C2551" s="200" t="s">
        <v>74</v>
      </c>
      <c r="D2551" s="200"/>
      <c r="E2551" s="200"/>
      <c r="F2551" s="200"/>
      <c r="G2551" s="200"/>
      <c r="H2551" s="200"/>
      <c r="I2551" s="201">
        <f>SUM(I2467:I2550)</f>
        <v>0</v>
      </c>
      <c r="J2551" s="202"/>
      <c r="K2551" s="202"/>
      <c r="L2551" s="202"/>
      <c r="M2551" s="205">
        <f>SUMIFS('SAGE IMPORT'!E:E,'SAGE IMPORT'!A:A,'SLAB-ROWS'!G2551,'SAGE IMPORT'!B:B,'SLAB-ROWS'!H2551,'SAGE IMPORT'!C:C,'SLAB-ROWS'!A2551)</f>
        <v>0</v>
      </c>
      <c r="N2551" s="202"/>
    </row>
    <row r="2552" spans="1:14" ht="12" x14ac:dyDescent="0.25">
      <c r="C2552" s="200" t="s">
        <v>75</v>
      </c>
      <c r="D2552" s="200"/>
      <c r="E2552" s="200"/>
      <c r="F2552" s="200"/>
      <c r="G2552" s="200"/>
      <c r="H2552" s="200"/>
      <c r="I2552" s="203">
        <f>SUMIFS('SAGE IMPORT'!Y:Y,'SAGE IMPORT'!A:A,'SLAB-ROWS'!G2466,'SAGE IMPORT'!B:B,'SLAB-ROWS'!H2466)-I2551</f>
        <v>0</v>
      </c>
      <c r="J2552" s="202"/>
      <c r="K2552" s="202"/>
      <c r="L2552" s="202"/>
      <c r="M2552" s="205">
        <f>SUMIFS('SAGE IMPORT'!E:E,'SAGE IMPORT'!A:A,'SLAB-ROWS'!G2552,'SAGE IMPORT'!B:B,'SLAB-ROWS'!H2552,'SAGE IMPORT'!C:C,'SLAB-ROWS'!A2552)</f>
        <v>0</v>
      </c>
      <c r="N2552" s="202"/>
    </row>
    <row r="2553" spans="1:14" ht="12" x14ac:dyDescent="0.2">
      <c r="D2553" s="191" t="s">
        <v>359</v>
      </c>
      <c r="E2553" s="190" t="s">
        <v>358</v>
      </c>
      <c r="F2553" s="190"/>
      <c r="G2553" s="191" t="s">
        <v>159</v>
      </c>
      <c r="H2553" s="192" t="s">
        <v>357</v>
      </c>
      <c r="I2553" s="194" t="s">
        <v>383</v>
      </c>
      <c r="J2553" s="194" t="s">
        <v>356</v>
      </c>
      <c r="K2553" s="194" t="s">
        <v>355</v>
      </c>
      <c r="L2553" s="194"/>
      <c r="M2553" s="194" t="s">
        <v>394</v>
      </c>
      <c r="N2553" s="194"/>
    </row>
    <row r="2554" spans="1:14" x14ac:dyDescent="0.2">
      <c r="D2554" s="195" t="str">
        <f>'START-SLABS'!A38</f>
        <v>****</v>
      </c>
      <c r="E2554" s="195">
        <f>'START-SLABS'!C38</f>
        <v>0</v>
      </c>
      <c r="F2554" s="195">
        <f>'START-SLABS'!D38</f>
        <v>0</v>
      </c>
      <c r="G2554" s="195">
        <f>'START-SLABS'!F38</f>
        <v>0</v>
      </c>
      <c r="H2554" s="195">
        <f>'START-SLABS'!G38</f>
        <v>0</v>
      </c>
      <c r="I2554" s="196"/>
      <c r="J2554" s="196"/>
      <c r="K2554" s="196"/>
      <c r="L2554" s="196"/>
      <c r="M2554" s="196"/>
      <c r="N2554" s="196"/>
    </row>
    <row r="2555" spans="1:14" x14ac:dyDescent="0.2">
      <c r="A2555" s="183" t="s">
        <v>16</v>
      </c>
      <c r="B2555" s="184" t="s">
        <v>17</v>
      </c>
      <c r="C2555" s="184"/>
      <c r="D2555" s="185" t="str">
        <f>D2554</f>
        <v>****</v>
      </c>
      <c r="E2555" s="185">
        <f>E2554</f>
        <v>0</v>
      </c>
      <c r="F2555" s="185"/>
      <c r="G2555" s="185">
        <f>G2554</f>
        <v>0</v>
      </c>
      <c r="H2555" s="186">
        <f>H2554</f>
        <v>0</v>
      </c>
      <c r="I2555" s="197">
        <f>SUMIFS('SAGE IMPORT'!Y:Y,'SAGE IMPORT'!A:A,'SLAB-ROWS'!G2555,'SAGE IMPORT'!B:B,'SLAB-ROWS'!H2555,'SAGE IMPORT'!C:C,'SLAB-ROWS'!A2555)</f>
        <v>0</v>
      </c>
      <c r="J2555" s="198">
        <f>SUMIFS('SAGE IMPORT'!K:K,'SAGE IMPORT'!A:A,'SLAB-ROWS'!G2555,'SAGE IMPORT'!B:B,'SLAB-ROWS'!H2555,'SAGE IMPORT'!C:C,'SLAB-ROWS'!A2555)</f>
        <v>0</v>
      </c>
      <c r="K2555" s="199">
        <f>SUMIFS('SAGE IMPORT'!Q:Q,'SAGE IMPORT'!A:A,'SLAB-ROWS'!G2555,'SAGE IMPORT'!B:B,'SLAB-ROWS'!H2555,'SAGE IMPORT'!C:C,'SLAB-ROWS'!A2555)</f>
        <v>0</v>
      </c>
      <c r="L2555" s="199" t="s">
        <v>391</v>
      </c>
      <c r="M2555" s="205">
        <f>SUMIFS('SAGE IMPORT'!E:E,'SAGE IMPORT'!A:A,'SLAB-ROWS'!G2555,'SAGE IMPORT'!B:B,'SLAB-ROWS'!H2555,'SAGE IMPORT'!C:C,'SLAB-ROWS'!A2555)</f>
        <v>0</v>
      </c>
      <c r="N2555" s="199" t="s">
        <v>391</v>
      </c>
    </row>
    <row r="2556" spans="1:14" x14ac:dyDescent="0.2">
      <c r="A2556" s="183" t="s">
        <v>78</v>
      </c>
      <c r="B2556" s="184" t="s">
        <v>81</v>
      </c>
      <c r="C2556" s="184"/>
      <c r="D2556" s="185" t="str">
        <f t="shared" ref="D2556:D2625" si="232">D2555</f>
        <v>****</v>
      </c>
      <c r="E2556" s="185">
        <f t="shared" ref="E2556:E2625" si="233">E2555</f>
        <v>0</v>
      </c>
      <c r="F2556" s="185"/>
      <c r="G2556" s="185">
        <f t="shared" ref="G2556:G2625" si="234">G2555</f>
        <v>0</v>
      </c>
      <c r="H2556" s="186">
        <f t="shared" ref="H2556:H2625" si="235">H2555</f>
        <v>0</v>
      </c>
      <c r="I2556" s="197">
        <f>SUMIFS('SAGE IMPORT'!Y:Y,'SAGE IMPORT'!A:A,'SLAB-ROWS'!G2556,'SAGE IMPORT'!B:B,'SLAB-ROWS'!H2556,'SAGE IMPORT'!C:C,'SLAB-ROWS'!A2556)</f>
        <v>0</v>
      </c>
      <c r="J2556" s="198">
        <f>SUMIFS('SAGE IMPORT'!K:K,'SAGE IMPORT'!A:A,'SLAB-ROWS'!G2556,'SAGE IMPORT'!B:B,'SLAB-ROWS'!H2556,'SAGE IMPORT'!C:C,'SLAB-ROWS'!A2556)</f>
        <v>0</v>
      </c>
      <c r="K2556" s="199">
        <f>SUMIFS('SAGE IMPORT'!Q:Q,'SAGE IMPORT'!A:A,'SLAB-ROWS'!G2556,'SAGE IMPORT'!B:B,'SLAB-ROWS'!H2556,'SAGE IMPORT'!C:C,'SLAB-ROWS'!A2556)</f>
        <v>0</v>
      </c>
      <c r="L2556" s="199" t="s">
        <v>391</v>
      </c>
      <c r="M2556" s="205">
        <f>SUMIFS('SAGE IMPORT'!E:E,'SAGE IMPORT'!A:A,'SLAB-ROWS'!G2556,'SAGE IMPORT'!B:B,'SLAB-ROWS'!H2556,'SAGE IMPORT'!C:C,'SLAB-ROWS'!A2556)</f>
        <v>0</v>
      </c>
      <c r="N2556" s="199" t="s">
        <v>391</v>
      </c>
    </row>
    <row r="2557" spans="1:14" x14ac:dyDescent="0.2">
      <c r="A2557" s="183" t="s">
        <v>79</v>
      </c>
      <c r="B2557" s="184" t="s">
        <v>82</v>
      </c>
      <c r="C2557" s="184"/>
      <c r="D2557" s="185" t="str">
        <f t="shared" si="232"/>
        <v>****</v>
      </c>
      <c r="E2557" s="185">
        <f t="shared" si="233"/>
        <v>0</v>
      </c>
      <c r="F2557" s="185"/>
      <c r="G2557" s="185">
        <f t="shared" si="234"/>
        <v>0</v>
      </c>
      <c r="H2557" s="186">
        <f t="shared" si="235"/>
        <v>0</v>
      </c>
      <c r="I2557" s="197">
        <f>SUMIFS('SAGE IMPORT'!Y:Y,'SAGE IMPORT'!A:A,'SLAB-ROWS'!G2557,'SAGE IMPORT'!B:B,'SLAB-ROWS'!H2557,'SAGE IMPORT'!C:C,'SLAB-ROWS'!A2557)</f>
        <v>0</v>
      </c>
      <c r="J2557" s="198">
        <f>SUMIFS('SAGE IMPORT'!K:K,'SAGE IMPORT'!A:A,'SLAB-ROWS'!G2557,'SAGE IMPORT'!B:B,'SLAB-ROWS'!H2557,'SAGE IMPORT'!C:C,'SLAB-ROWS'!A2557)</f>
        <v>0</v>
      </c>
      <c r="K2557" s="199">
        <f>SUMIFS('SAGE IMPORT'!Q:Q,'SAGE IMPORT'!A:A,'SLAB-ROWS'!G2557,'SAGE IMPORT'!B:B,'SLAB-ROWS'!H2557,'SAGE IMPORT'!C:C,'SLAB-ROWS'!A2557)</f>
        <v>0</v>
      </c>
      <c r="L2557" s="199" t="s">
        <v>391</v>
      </c>
      <c r="M2557" s="205">
        <f>SUMIFS('SAGE IMPORT'!E:E,'SAGE IMPORT'!A:A,'SLAB-ROWS'!G2557,'SAGE IMPORT'!B:B,'SLAB-ROWS'!H2557,'SAGE IMPORT'!C:C,'SLAB-ROWS'!A2557)</f>
        <v>0</v>
      </c>
      <c r="N2557" s="199" t="s">
        <v>391</v>
      </c>
    </row>
    <row r="2558" spans="1:14" x14ac:dyDescent="0.2">
      <c r="A2558" s="183" t="s">
        <v>80</v>
      </c>
      <c r="B2558" s="184" t="s">
        <v>83</v>
      </c>
      <c r="C2558" s="184"/>
      <c r="D2558" s="185" t="str">
        <f t="shared" si="232"/>
        <v>****</v>
      </c>
      <c r="E2558" s="185">
        <f t="shared" si="233"/>
        <v>0</v>
      </c>
      <c r="F2558" s="185"/>
      <c r="G2558" s="185">
        <f t="shared" si="234"/>
        <v>0</v>
      </c>
      <c r="H2558" s="186">
        <f t="shared" si="235"/>
        <v>0</v>
      </c>
      <c r="I2558" s="197">
        <f>SUMIFS('SAGE IMPORT'!Y:Y,'SAGE IMPORT'!A:A,'SLAB-ROWS'!G2558,'SAGE IMPORT'!B:B,'SLAB-ROWS'!H2558,'SAGE IMPORT'!C:C,'SLAB-ROWS'!A2558)</f>
        <v>0</v>
      </c>
      <c r="J2558" s="198">
        <f>SUMIFS('SAGE IMPORT'!K:K,'SAGE IMPORT'!A:A,'SLAB-ROWS'!G2558,'SAGE IMPORT'!B:B,'SLAB-ROWS'!H2558,'SAGE IMPORT'!C:C,'SLAB-ROWS'!A2558)</f>
        <v>0</v>
      </c>
      <c r="K2558" s="199">
        <f>SUMIFS('SAGE IMPORT'!Q:Q,'SAGE IMPORT'!A:A,'SLAB-ROWS'!G2558,'SAGE IMPORT'!B:B,'SLAB-ROWS'!H2558,'SAGE IMPORT'!C:C,'SLAB-ROWS'!A2558)</f>
        <v>0</v>
      </c>
      <c r="L2558" s="199" t="s">
        <v>391</v>
      </c>
      <c r="M2558" s="205">
        <f>SUMIFS('SAGE IMPORT'!E:E,'SAGE IMPORT'!A:A,'SLAB-ROWS'!G2558,'SAGE IMPORT'!B:B,'SLAB-ROWS'!H2558,'SAGE IMPORT'!C:C,'SLAB-ROWS'!A2558)</f>
        <v>0</v>
      </c>
      <c r="N2558" s="199" t="s">
        <v>391</v>
      </c>
    </row>
    <row r="2559" spans="1:14" x14ac:dyDescent="0.2">
      <c r="A2559" s="183" t="s">
        <v>18</v>
      </c>
      <c r="B2559" s="184" t="s">
        <v>19</v>
      </c>
      <c r="C2559" s="184"/>
      <c r="D2559" s="185" t="str">
        <f t="shared" si="232"/>
        <v>****</v>
      </c>
      <c r="E2559" s="185">
        <f t="shared" si="233"/>
        <v>0</v>
      </c>
      <c r="F2559" s="185"/>
      <c r="G2559" s="185">
        <f t="shared" si="234"/>
        <v>0</v>
      </c>
      <c r="H2559" s="186">
        <f t="shared" si="235"/>
        <v>0</v>
      </c>
      <c r="I2559" s="197">
        <f>SUMIFS('SAGE IMPORT'!Y:Y,'SAGE IMPORT'!A:A,'SLAB-ROWS'!G2559,'SAGE IMPORT'!B:B,'SLAB-ROWS'!H2559,'SAGE IMPORT'!C:C,'SLAB-ROWS'!A2559)</f>
        <v>0</v>
      </c>
      <c r="J2559" s="198">
        <f>SUMIFS('SAGE IMPORT'!K:K,'SAGE IMPORT'!A:A,'SLAB-ROWS'!G2559,'SAGE IMPORT'!B:B,'SLAB-ROWS'!H2559,'SAGE IMPORT'!C:C,'SLAB-ROWS'!A2559)</f>
        <v>0</v>
      </c>
      <c r="K2559" s="199">
        <f>SUMIFS('SAGE IMPORT'!Q:Q,'SAGE IMPORT'!A:A,'SLAB-ROWS'!G2559,'SAGE IMPORT'!B:B,'SLAB-ROWS'!H2559,'SAGE IMPORT'!C:C,'SLAB-ROWS'!A2559)</f>
        <v>0</v>
      </c>
      <c r="L2559" s="199" t="s">
        <v>391</v>
      </c>
      <c r="M2559" s="205">
        <f>SUMIFS('SAGE IMPORT'!E:E,'SAGE IMPORT'!A:A,'SLAB-ROWS'!G2559,'SAGE IMPORT'!B:B,'SLAB-ROWS'!H2559,'SAGE IMPORT'!C:C,'SLAB-ROWS'!A2559)</f>
        <v>0</v>
      </c>
      <c r="N2559" s="199" t="s">
        <v>391</v>
      </c>
    </row>
    <row r="2560" spans="1:14" x14ac:dyDescent="0.2">
      <c r="A2560" s="183"/>
      <c r="B2560" s="184"/>
      <c r="C2560" s="184"/>
      <c r="D2560" s="185" t="str">
        <f t="shared" si="232"/>
        <v>****</v>
      </c>
      <c r="E2560" s="185">
        <f t="shared" si="233"/>
        <v>0</v>
      </c>
      <c r="F2560" s="185"/>
      <c r="G2560" s="185">
        <f t="shared" si="234"/>
        <v>0</v>
      </c>
      <c r="H2560" s="186">
        <f t="shared" si="235"/>
        <v>0</v>
      </c>
      <c r="I2560" s="197">
        <f>SUMIFS('SAGE IMPORT'!Y:Y,'SAGE IMPORT'!A:A,'SLAB-ROWS'!G2560,'SAGE IMPORT'!B:B,'SLAB-ROWS'!H2560,'SAGE IMPORT'!C:C,'SLAB-ROWS'!A2560)</f>
        <v>0</v>
      </c>
      <c r="J2560" s="198">
        <f>SUMIFS('SAGE IMPORT'!K:K,'SAGE IMPORT'!A:A,'SLAB-ROWS'!G2560,'SAGE IMPORT'!B:B,'SLAB-ROWS'!H2560,'SAGE IMPORT'!C:C,'SLAB-ROWS'!A2560)</f>
        <v>0</v>
      </c>
      <c r="K2560" s="199">
        <f>SUMIFS('SAGE IMPORT'!Q:Q,'SAGE IMPORT'!A:A,'SLAB-ROWS'!G2560,'SAGE IMPORT'!B:B,'SLAB-ROWS'!H2560,'SAGE IMPORT'!C:C,'SLAB-ROWS'!A2560)</f>
        <v>0</v>
      </c>
      <c r="L2560" s="199"/>
      <c r="M2560" s="205">
        <f>SUMIFS('SAGE IMPORT'!E:E,'SAGE IMPORT'!A:A,'SLAB-ROWS'!G2560,'SAGE IMPORT'!B:B,'SLAB-ROWS'!H2560,'SAGE IMPORT'!C:C,'SLAB-ROWS'!A2560)</f>
        <v>0</v>
      </c>
      <c r="N2560" s="199"/>
    </row>
    <row r="2561" spans="1:14" x14ac:dyDescent="0.2">
      <c r="A2561" s="183" t="s">
        <v>84</v>
      </c>
      <c r="B2561" s="184" t="s">
        <v>85</v>
      </c>
      <c r="C2561" s="184"/>
      <c r="D2561" s="185" t="str">
        <f t="shared" si="232"/>
        <v>****</v>
      </c>
      <c r="E2561" s="185">
        <f t="shared" si="233"/>
        <v>0</v>
      </c>
      <c r="F2561" s="185"/>
      <c r="G2561" s="185">
        <f t="shared" si="234"/>
        <v>0</v>
      </c>
      <c r="H2561" s="186">
        <f t="shared" si="235"/>
        <v>0</v>
      </c>
      <c r="I2561" s="197">
        <f>SUMIFS('SAGE IMPORT'!Y:Y,'SAGE IMPORT'!A:A,'SLAB-ROWS'!G2561,'SAGE IMPORT'!B:B,'SLAB-ROWS'!H2561,'SAGE IMPORT'!C:C,'SLAB-ROWS'!A2561)</f>
        <v>0</v>
      </c>
      <c r="J2561" s="198">
        <f>SUMIFS('SAGE IMPORT'!K:K,'SAGE IMPORT'!A:A,'SLAB-ROWS'!G2561,'SAGE IMPORT'!B:B,'SLAB-ROWS'!H2561,'SAGE IMPORT'!C:C,'SLAB-ROWS'!A2561)</f>
        <v>0</v>
      </c>
      <c r="K2561" s="199">
        <f>SUMIFS('SAGE IMPORT'!Q:Q,'SAGE IMPORT'!A:A,'SLAB-ROWS'!G2561,'SAGE IMPORT'!B:B,'SLAB-ROWS'!H2561,'SAGE IMPORT'!C:C,'SLAB-ROWS'!A2561)</f>
        <v>0</v>
      </c>
      <c r="L2561" s="199" t="s">
        <v>393</v>
      </c>
      <c r="M2561" s="205">
        <f>SUMIFS('SAGE IMPORT'!E:E,'SAGE IMPORT'!A:A,'SLAB-ROWS'!G2561,'SAGE IMPORT'!B:B,'SLAB-ROWS'!H2561,'SAGE IMPORT'!C:C,'SLAB-ROWS'!A2561)</f>
        <v>0</v>
      </c>
      <c r="N2561" s="199" t="s">
        <v>393</v>
      </c>
    </row>
    <row r="2562" spans="1:14" x14ac:dyDescent="0.2">
      <c r="A2562" s="183" t="s">
        <v>20</v>
      </c>
      <c r="B2562" s="184" t="s">
        <v>21</v>
      </c>
      <c r="C2562" s="184"/>
      <c r="D2562" s="185" t="str">
        <f t="shared" si="232"/>
        <v>****</v>
      </c>
      <c r="E2562" s="185">
        <f t="shared" si="233"/>
        <v>0</v>
      </c>
      <c r="F2562" s="185"/>
      <c r="G2562" s="185">
        <f t="shared" si="234"/>
        <v>0</v>
      </c>
      <c r="H2562" s="186">
        <f t="shared" si="235"/>
        <v>0</v>
      </c>
      <c r="I2562" s="197">
        <f>SUMIFS('SAGE IMPORT'!Y:Y,'SAGE IMPORT'!A:A,'SLAB-ROWS'!G2562,'SAGE IMPORT'!B:B,'SLAB-ROWS'!H2562,'SAGE IMPORT'!C:C,'SLAB-ROWS'!A2562)</f>
        <v>0</v>
      </c>
      <c r="J2562" s="198">
        <f>SUMIFS('SAGE IMPORT'!K:K,'SAGE IMPORT'!A:A,'SLAB-ROWS'!G2562,'SAGE IMPORT'!B:B,'SLAB-ROWS'!H2562,'SAGE IMPORT'!C:C,'SLAB-ROWS'!A2562)</f>
        <v>0</v>
      </c>
      <c r="K2562" s="199">
        <f>SUMIFS('SAGE IMPORT'!Q:Q,'SAGE IMPORT'!A:A,'SLAB-ROWS'!G2562,'SAGE IMPORT'!B:B,'SLAB-ROWS'!H2562,'SAGE IMPORT'!C:C,'SLAB-ROWS'!A2562)</f>
        <v>0</v>
      </c>
      <c r="L2562" s="199" t="s">
        <v>354</v>
      </c>
      <c r="M2562" s="205">
        <f>SUMIFS('SAGE IMPORT'!E:E,'SAGE IMPORT'!A:A,'SLAB-ROWS'!G2562,'SAGE IMPORT'!B:B,'SLAB-ROWS'!H2562,'SAGE IMPORT'!C:C,'SLAB-ROWS'!A2562)</f>
        <v>0</v>
      </c>
      <c r="N2562" s="199" t="s">
        <v>354</v>
      </c>
    </row>
    <row r="2563" spans="1:14" x14ac:dyDescent="0.2">
      <c r="A2563" s="183" t="s">
        <v>22</v>
      </c>
      <c r="B2563" s="184" t="s">
        <v>58</v>
      </c>
      <c r="C2563" s="184"/>
      <c r="D2563" s="185" t="str">
        <f t="shared" si="232"/>
        <v>****</v>
      </c>
      <c r="E2563" s="185">
        <f t="shared" si="233"/>
        <v>0</v>
      </c>
      <c r="F2563" s="185"/>
      <c r="G2563" s="185">
        <f t="shared" si="234"/>
        <v>0</v>
      </c>
      <c r="H2563" s="186">
        <f t="shared" si="235"/>
        <v>0</v>
      </c>
      <c r="I2563" s="197">
        <f>SUMIFS('SAGE IMPORT'!Y:Y,'SAGE IMPORT'!A:A,'SLAB-ROWS'!G2563,'SAGE IMPORT'!B:B,'SLAB-ROWS'!H2563,'SAGE IMPORT'!C:C,'SLAB-ROWS'!A2563)</f>
        <v>0</v>
      </c>
      <c r="J2563" s="198">
        <f>SUMIFS('SAGE IMPORT'!K:K,'SAGE IMPORT'!A:A,'SLAB-ROWS'!G2563,'SAGE IMPORT'!B:B,'SLAB-ROWS'!H2563,'SAGE IMPORT'!C:C,'SLAB-ROWS'!A2563)</f>
        <v>0</v>
      </c>
      <c r="K2563" s="199">
        <f>SUMIFS('SAGE IMPORT'!Q:Q,'SAGE IMPORT'!A:A,'SLAB-ROWS'!G2563,'SAGE IMPORT'!B:B,'SLAB-ROWS'!H2563,'SAGE IMPORT'!C:C,'SLAB-ROWS'!A2563)</f>
        <v>0</v>
      </c>
      <c r="L2563" s="199" t="s">
        <v>354</v>
      </c>
      <c r="M2563" s="205">
        <f>SUMIFS('SAGE IMPORT'!E:E,'SAGE IMPORT'!A:A,'SLAB-ROWS'!G2563,'SAGE IMPORT'!B:B,'SLAB-ROWS'!H2563,'SAGE IMPORT'!C:C,'SLAB-ROWS'!A2563)</f>
        <v>0</v>
      </c>
      <c r="N2563" s="199" t="s">
        <v>354</v>
      </c>
    </row>
    <row r="2564" spans="1:14" x14ac:dyDescent="0.2">
      <c r="A2564" s="183"/>
      <c r="B2564" s="184"/>
      <c r="C2564" s="184"/>
      <c r="D2564" s="185" t="str">
        <f t="shared" si="232"/>
        <v>****</v>
      </c>
      <c r="E2564" s="185">
        <f t="shared" si="233"/>
        <v>0</v>
      </c>
      <c r="F2564" s="185"/>
      <c r="G2564" s="185">
        <f t="shared" si="234"/>
        <v>0</v>
      </c>
      <c r="H2564" s="186">
        <f t="shared" si="235"/>
        <v>0</v>
      </c>
      <c r="I2564" s="197">
        <f>SUMIFS('SAGE IMPORT'!Y:Y,'SAGE IMPORT'!A:A,'SLAB-ROWS'!G2564,'SAGE IMPORT'!B:B,'SLAB-ROWS'!H2564,'SAGE IMPORT'!C:C,'SLAB-ROWS'!A2564)</f>
        <v>0</v>
      </c>
      <c r="J2564" s="198">
        <f>SUMIFS('SAGE IMPORT'!K:K,'SAGE IMPORT'!A:A,'SLAB-ROWS'!G2564,'SAGE IMPORT'!B:B,'SLAB-ROWS'!H2564,'SAGE IMPORT'!C:C,'SLAB-ROWS'!A2564)</f>
        <v>0</v>
      </c>
      <c r="K2564" s="199">
        <f>SUMIFS('SAGE IMPORT'!Q:Q,'SAGE IMPORT'!A:A,'SLAB-ROWS'!G2564,'SAGE IMPORT'!B:B,'SLAB-ROWS'!H2564,'SAGE IMPORT'!C:C,'SLAB-ROWS'!A2564)</f>
        <v>0</v>
      </c>
      <c r="L2564" s="199"/>
      <c r="M2564" s="205">
        <f>SUMIFS('SAGE IMPORT'!E:E,'SAGE IMPORT'!A:A,'SLAB-ROWS'!G2564,'SAGE IMPORT'!B:B,'SLAB-ROWS'!H2564,'SAGE IMPORT'!C:C,'SLAB-ROWS'!A2564)</f>
        <v>0</v>
      </c>
      <c r="N2564" s="199"/>
    </row>
    <row r="2565" spans="1:14" x14ac:dyDescent="0.2">
      <c r="A2565" s="183" t="s">
        <v>23</v>
      </c>
      <c r="B2565" s="184" t="s">
        <v>105</v>
      </c>
      <c r="C2565" s="184"/>
      <c r="D2565" s="185" t="str">
        <f t="shared" si="232"/>
        <v>****</v>
      </c>
      <c r="E2565" s="185">
        <f t="shared" si="233"/>
        <v>0</v>
      </c>
      <c r="F2565" s="185"/>
      <c r="G2565" s="185">
        <f t="shared" si="234"/>
        <v>0</v>
      </c>
      <c r="H2565" s="186">
        <f t="shared" si="235"/>
        <v>0</v>
      </c>
      <c r="I2565" s="197">
        <f>SUMIFS('SAGE IMPORT'!Y:Y,'SAGE IMPORT'!A:A,'SLAB-ROWS'!G2565,'SAGE IMPORT'!B:B,'SLAB-ROWS'!H2565,'SAGE IMPORT'!C:C,'SLAB-ROWS'!A2565)</f>
        <v>0</v>
      </c>
      <c r="J2565" s="198">
        <f>SUMIFS('SAGE IMPORT'!K:K,'SAGE IMPORT'!A:A,'SLAB-ROWS'!G2565,'SAGE IMPORT'!B:B,'SLAB-ROWS'!H2565,'SAGE IMPORT'!C:C,'SLAB-ROWS'!A2565)</f>
        <v>0</v>
      </c>
      <c r="K2565" s="199">
        <f>SUMIFS('SAGE IMPORT'!Q:Q,'SAGE IMPORT'!A:A,'SLAB-ROWS'!G2565,'SAGE IMPORT'!B:B,'SLAB-ROWS'!H2565,'SAGE IMPORT'!C:C,'SLAB-ROWS'!A2565)</f>
        <v>0</v>
      </c>
      <c r="L2565" s="199" t="s">
        <v>354</v>
      </c>
      <c r="M2565" s="205">
        <f>SUMIFS('SAGE IMPORT'!E:E,'SAGE IMPORT'!A:A,'SLAB-ROWS'!G2565,'SAGE IMPORT'!B:B,'SLAB-ROWS'!H2565,'SAGE IMPORT'!C:C,'SLAB-ROWS'!A2565)</f>
        <v>0</v>
      </c>
      <c r="N2565" s="199" t="s">
        <v>354</v>
      </c>
    </row>
    <row r="2566" spans="1:14" x14ac:dyDescent="0.2">
      <c r="A2566" s="183" t="s">
        <v>100</v>
      </c>
      <c r="B2566" s="184" t="s">
        <v>106</v>
      </c>
      <c r="C2566" s="184"/>
      <c r="D2566" s="185" t="str">
        <f t="shared" si="232"/>
        <v>****</v>
      </c>
      <c r="E2566" s="185">
        <f t="shared" si="233"/>
        <v>0</v>
      </c>
      <c r="F2566" s="185"/>
      <c r="G2566" s="185">
        <f t="shared" si="234"/>
        <v>0</v>
      </c>
      <c r="H2566" s="186">
        <f t="shared" si="235"/>
        <v>0</v>
      </c>
      <c r="I2566" s="197">
        <f>SUMIFS('SAGE IMPORT'!Y:Y,'SAGE IMPORT'!A:A,'SLAB-ROWS'!G2566,'SAGE IMPORT'!B:B,'SLAB-ROWS'!H2566,'SAGE IMPORT'!C:C,'SLAB-ROWS'!A2566)</f>
        <v>0</v>
      </c>
      <c r="J2566" s="198">
        <f>SUMIFS('SAGE IMPORT'!K:K,'SAGE IMPORT'!A:A,'SLAB-ROWS'!G2566,'SAGE IMPORT'!B:B,'SLAB-ROWS'!H2566,'SAGE IMPORT'!C:C,'SLAB-ROWS'!A2566)</f>
        <v>0</v>
      </c>
      <c r="K2566" s="199">
        <f>SUMIFS('SAGE IMPORT'!Q:Q,'SAGE IMPORT'!A:A,'SLAB-ROWS'!G2566,'SAGE IMPORT'!B:B,'SLAB-ROWS'!H2566,'SAGE IMPORT'!C:C,'SLAB-ROWS'!A2566)</f>
        <v>0</v>
      </c>
      <c r="L2566" s="199" t="s">
        <v>354</v>
      </c>
      <c r="M2566" s="205">
        <f>SUMIFS('SAGE IMPORT'!E:E,'SAGE IMPORT'!A:A,'SLAB-ROWS'!G2566,'SAGE IMPORT'!B:B,'SLAB-ROWS'!H2566,'SAGE IMPORT'!C:C,'SLAB-ROWS'!A2566)</f>
        <v>0</v>
      </c>
      <c r="N2566" s="199" t="s">
        <v>354</v>
      </c>
    </row>
    <row r="2567" spans="1:14" x14ac:dyDescent="0.2">
      <c r="A2567" s="183" t="s">
        <v>101</v>
      </c>
      <c r="B2567" s="184" t="s">
        <v>107</v>
      </c>
      <c r="C2567" s="184"/>
      <c r="D2567" s="185" t="str">
        <f t="shared" si="232"/>
        <v>****</v>
      </c>
      <c r="E2567" s="185">
        <f t="shared" si="233"/>
        <v>0</v>
      </c>
      <c r="F2567" s="185"/>
      <c r="G2567" s="185">
        <f t="shared" si="234"/>
        <v>0</v>
      </c>
      <c r="H2567" s="186">
        <f t="shared" si="235"/>
        <v>0</v>
      </c>
      <c r="I2567" s="197">
        <f>SUMIFS('SAGE IMPORT'!Y:Y,'SAGE IMPORT'!A:A,'SLAB-ROWS'!G2567,'SAGE IMPORT'!B:B,'SLAB-ROWS'!H2567,'SAGE IMPORT'!C:C,'SLAB-ROWS'!A2567)</f>
        <v>0</v>
      </c>
      <c r="J2567" s="198">
        <f>SUMIFS('SAGE IMPORT'!K:K,'SAGE IMPORT'!A:A,'SLAB-ROWS'!G2567,'SAGE IMPORT'!B:B,'SLAB-ROWS'!H2567,'SAGE IMPORT'!C:C,'SLAB-ROWS'!A2567)</f>
        <v>0</v>
      </c>
      <c r="K2567" s="199">
        <f>SUMIFS('SAGE IMPORT'!Q:Q,'SAGE IMPORT'!A:A,'SLAB-ROWS'!G2567,'SAGE IMPORT'!B:B,'SLAB-ROWS'!H2567,'SAGE IMPORT'!C:C,'SLAB-ROWS'!A2567)</f>
        <v>0</v>
      </c>
      <c r="L2567" s="199" t="s">
        <v>354</v>
      </c>
      <c r="M2567" s="205">
        <f>SUMIFS('SAGE IMPORT'!E:E,'SAGE IMPORT'!A:A,'SLAB-ROWS'!G2567,'SAGE IMPORT'!B:B,'SLAB-ROWS'!H2567,'SAGE IMPORT'!C:C,'SLAB-ROWS'!A2567)</f>
        <v>0</v>
      </c>
      <c r="N2567" s="199" t="s">
        <v>354</v>
      </c>
    </row>
    <row r="2568" spans="1:14" x14ac:dyDescent="0.2">
      <c r="A2568" s="183" t="s">
        <v>102</v>
      </c>
      <c r="B2568" s="184" t="s">
        <v>108</v>
      </c>
      <c r="C2568" s="184"/>
      <c r="D2568" s="185" t="str">
        <f t="shared" si="232"/>
        <v>****</v>
      </c>
      <c r="E2568" s="185">
        <f t="shared" si="233"/>
        <v>0</v>
      </c>
      <c r="F2568" s="185"/>
      <c r="G2568" s="185">
        <f t="shared" si="234"/>
        <v>0</v>
      </c>
      <c r="H2568" s="186">
        <f t="shared" si="235"/>
        <v>0</v>
      </c>
      <c r="I2568" s="197">
        <f>SUMIFS('SAGE IMPORT'!Y:Y,'SAGE IMPORT'!A:A,'SLAB-ROWS'!G2568,'SAGE IMPORT'!B:B,'SLAB-ROWS'!H2568,'SAGE IMPORT'!C:C,'SLAB-ROWS'!A2568)</f>
        <v>0</v>
      </c>
      <c r="J2568" s="198">
        <f>SUMIFS('SAGE IMPORT'!K:K,'SAGE IMPORT'!A:A,'SLAB-ROWS'!G2568,'SAGE IMPORT'!B:B,'SLAB-ROWS'!H2568,'SAGE IMPORT'!C:C,'SLAB-ROWS'!A2568)</f>
        <v>0</v>
      </c>
      <c r="K2568" s="199">
        <f>SUMIFS('SAGE IMPORT'!Q:Q,'SAGE IMPORT'!A:A,'SLAB-ROWS'!G2568,'SAGE IMPORT'!B:B,'SLAB-ROWS'!H2568,'SAGE IMPORT'!C:C,'SLAB-ROWS'!A2568)</f>
        <v>0</v>
      </c>
      <c r="L2568" s="199" t="s">
        <v>395</v>
      </c>
      <c r="M2568" s="205">
        <f>SUMIFS('SAGE IMPORT'!E:E,'SAGE IMPORT'!A:A,'SLAB-ROWS'!G2568,'SAGE IMPORT'!B:B,'SLAB-ROWS'!H2568,'SAGE IMPORT'!C:C,'SLAB-ROWS'!A2568)</f>
        <v>0</v>
      </c>
      <c r="N2568" s="199" t="s">
        <v>395</v>
      </c>
    </row>
    <row r="2569" spans="1:14" x14ac:dyDescent="0.2">
      <c r="A2569" s="183" t="s">
        <v>103</v>
      </c>
      <c r="B2569" s="184" t="s">
        <v>110</v>
      </c>
      <c r="C2569" s="184"/>
      <c r="D2569" s="185" t="str">
        <f t="shared" si="232"/>
        <v>****</v>
      </c>
      <c r="E2569" s="185">
        <f t="shared" si="233"/>
        <v>0</v>
      </c>
      <c r="F2569" s="185"/>
      <c r="G2569" s="185">
        <f t="shared" si="234"/>
        <v>0</v>
      </c>
      <c r="H2569" s="186">
        <f t="shared" si="235"/>
        <v>0</v>
      </c>
      <c r="I2569" s="197">
        <f>SUMIFS('SAGE IMPORT'!Y:Y,'SAGE IMPORT'!A:A,'SLAB-ROWS'!G2569,'SAGE IMPORT'!B:B,'SLAB-ROWS'!H2569,'SAGE IMPORT'!C:C,'SLAB-ROWS'!A2569)</f>
        <v>0</v>
      </c>
      <c r="J2569" s="198">
        <f>SUMIFS('SAGE IMPORT'!K:K,'SAGE IMPORT'!A:A,'SLAB-ROWS'!G2569,'SAGE IMPORT'!B:B,'SLAB-ROWS'!H2569,'SAGE IMPORT'!C:C,'SLAB-ROWS'!A2569)</f>
        <v>0</v>
      </c>
      <c r="K2569" s="199">
        <f>SUMIFS('SAGE IMPORT'!Q:Q,'SAGE IMPORT'!A:A,'SLAB-ROWS'!G2569,'SAGE IMPORT'!B:B,'SLAB-ROWS'!H2569,'SAGE IMPORT'!C:C,'SLAB-ROWS'!A2569)</f>
        <v>0</v>
      </c>
      <c r="L2569" s="199" t="s">
        <v>395</v>
      </c>
      <c r="M2569" s="205">
        <f>SUMIFS('SAGE IMPORT'!E:E,'SAGE IMPORT'!A:A,'SLAB-ROWS'!G2569,'SAGE IMPORT'!B:B,'SLAB-ROWS'!H2569,'SAGE IMPORT'!C:C,'SLAB-ROWS'!A2569)</f>
        <v>0</v>
      </c>
      <c r="N2569" s="199" t="s">
        <v>395</v>
      </c>
    </row>
    <row r="2570" spans="1:14" x14ac:dyDescent="0.2">
      <c r="A2570" s="183" t="s">
        <v>104</v>
      </c>
      <c r="B2570" s="184" t="s">
        <v>109</v>
      </c>
      <c r="C2570" s="184"/>
      <c r="D2570" s="185" t="str">
        <f t="shared" si="232"/>
        <v>****</v>
      </c>
      <c r="E2570" s="185">
        <f t="shared" si="233"/>
        <v>0</v>
      </c>
      <c r="F2570" s="185"/>
      <c r="G2570" s="185">
        <f t="shared" si="234"/>
        <v>0</v>
      </c>
      <c r="H2570" s="186">
        <f t="shared" si="235"/>
        <v>0</v>
      </c>
      <c r="I2570" s="197">
        <f>SUMIFS('SAGE IMPORT'!Y:Y,'SAGE IMPORT'!A:A,'SLAB-ROWS'!G2570,'SAGE IMPORT'!B:B,'SLAB-ROWS'!H2570,'SAGE IMPORT'!C:C,'SLAB-ROWS'!A2570)</f>
        <v>0</v>
      </c>
      <c r="J2570" s="198">
        <f>SUMIFS('SAGE IMPORT'!K:K,'SAGE IMPORT'!A:A,'SLAB-ROWS'!G2570,'SAGE IMPORT'!B:B,'SLAB-ROWS'!H2570,'SAGE IMPORT'!C:C,'SLAB-ROWS'!A2570)</f>
        <v>0</v>
      </c>
      <c r="K2570" s="199">
        <f>SUMIFS('SAGE IMPORT'!Q:Q,'SAGE IMPORT'!A:A,'SLAB-ROWS'!G2570,'SAGE IMPORT'!B:B,'SLAB-ROWS'!H2570,'SAGE IMPORT'!C:C,'SLAB-ROWS'!A2570)</f>
        <v>0</v>
      </c>
      <c r="L2570" s="199" t="s">
        <v>354</v>
      </c>
      <c r="M2570" s="205">
        <f>SUMIFS('SAGE IMPORT'!E:E,'SAGE IMPORT'!A:A,'SLAB-ROWS'!G2570,'SAGE IMPORT'!B:B,'SLAB-ROWS'!H2570,'SAGE IMPORT'!C:C,'SLAB-ROWS'!A2570)</f>
        <v>0</v>
      </c>
      <c r="N2570" s="199" t="s">
        <v>354</v>
      </c>
    </row>
    <row r="2571" spans="1:14" x14ac:dyDescent="0.2">
      <c r="A2571" s="183"/>
      <c r="B2571" s="184"/>
      <c r="C2571" s="184"/>
      <c r="D2571" s="185" t="str">
        <f t="shared" si="232"/>
        <v>****</v>
      </c>
      <c r="E2571" s="185">
        <f t="shared" si="233"/>
        <v>0</v>
      </c>
      <c r="F2571" s="185"/>
      <c r="G2571" s="185">
        <f t="shared" si="234"/>
        <v>0</v>
      </c>
      <c r="H2571" s="186">
        <f t="shared" si="235"/>
        <v>0</v>
      </c>
      <c r="I2571" s="197">
        <f>SUMIFS('SAGE IMPORT'!Y:Y,'SAGE IMPORT'!A:A,'SLAB-ROWS'!G2571,'SAGE IMPORT'!B:B,'SLAB-ROWS'!H2571,'SAGE IMPORT'!C:C,'SLAB-ROWS'!A2571)</f>
        <v>0</v>
      </c>
      <c r="J2571" s="198">
        <f>SUMIFS('SAGE IMPORT'!K:K,'SAGE IMPORT'!A:A,'SLAB-ROWS'!G2571,'SAGE IMPORT'!B:B,'SLAB-ROWS'!H2571,'SAGE IMPORT'!C:C,'SLAB-ROWS'!A2571)</f>
        <v>0</v>
      </c>
      <c r="K2571" s="199">
        <f>SUMIFS('SAGE IMPORT'!Q:Q,'SAGE IMPORT'!A:A,'SLAB-ROWS'!G2571,'SAGE IMPORT'!B:B,'SLAB-ROWS'!H2571,'SAGE IMPORT'!C:C,'SLAB-ROWS'!A2571)</f>
        <v>0</v>
      </c>
      <c r="L2571" s="199"/>
      <c r="M2571" s="205">
        <f>SUMIFS('SAGE IMPORT'!E:E,'SAGE IMPORT'!A:A,'SLAB-ROWS'!G2571,'SAGE IMPORT'!B:B,'SLAB-ROWS'!H2571,'SAGE IMPORT'!C:C,'SLAB-ROWS'!A2571)</f>
        <v>0</v>
      </c>
      <c r="N2571" s="199"/>
    </row>
    <row r="2572" spans="1:14" x14ac:dyDescent="0.2">
      <c r="A2572" s="183" t="s">
        <v>24</v>
      </c>
      <c r="B2572" s="184" t="s">
        <v>68</v>
      </c>
      <c r="C2572" s="184"/>
      <c r="D2572" s="185" t="str">
        <f t="shared" si="232"/>
        <v>****</v>
      </c>
      <c r="E2572" s="185">
        <f t="shared" si="233"/>
        <v>0</v>
      </c>
      <c r="F2572" s="185"/>
      <c r="G2572" s="185">
        <f t="shared" si="234"/>
        <v>0</v>
      </c>
      <c r="H2572" s="186">
        <f t="shared" si="235"/>
        <v>0</v>
      </c>
      <c r="I2572" s="197">
        <f>SUMIFS('SAGE IMPORT'!Y:Y,'SAGE IMPORT'!A:A,'SLAB-ROWS'!G2572,'SAGE IMPORT'!B:B,'SLAB-ROWS'!H2572,'SAGE IMPORT'!C:C,'SLAB-ROWS'!A2572)</f>
        <v>0</v>
      </c>
      <c r="J2572" s="198">
        <f>SUMIFS('SAGE IMPORT'!K:K,'SAGE IMPORT'!A:A,'SLAB-ROWS'!G2572,'SAGE IMPORT'!B:B,'SLAB-ROWS'!H2572,'SAGE IMPORT'!C:C,'SLAB-ROWS'!A2572)</f>
        <v>0</v>
      </c>
      <c r="K2572" s="199">
        <f>SUMIFS('SAGE IMPORT'!Q:Q,'SAGE IMPORT'!A:A,'SLAB-ROWS'!G2572,'SAGE IMPORT'!B:B,'SLAB-ROWS'!H2572,'SAGE IMPORT'!C:C,'SLAB-ROWS'!A2572)</f>
        <v>0</v>
      </c>
      <c r="L2572" s="199" t="s">
        <v>392</v>
      </c>
      <c r="M2572" s="205">
        <f>SUMIFS('SAGE IMPORT'!E:E,'SAGE IMPORT'!A:A,'SLAB-ROWS'!G2572,'SAGE IMPORT'!B:B,'SLAB-ROWS'!H2572,'SAGE IMPORT'!C:C,'SLAB-ROWS'!A2572)</f>
        <v>0</v>
      </c>
      <c r="N2572" s="199" t="s">
        <v>392</v>
      </c>
    </row>
    <row r="2573" spans="1:14" x14ac:dyDescent="0.2">
      <c r="A2573" s="183" t="s">
        <v>93</v>
      </c>
      <c r="B2573" s="184" t="s">
        <v>86</v>
      </c>
      <c r="C2573" s="184"/>
      <c r="D2573" s="185" t="str">
        <f t="shared" si="232"/>
        <v>****</v>
      </c>
      <c r="E2573" s="185">
        <f t="shared" si="233"/>
        <v>0</v>
      </c>
      <c r="F2573" s="185"/>
      <c r="G2573" s="185">
        <f t="shared" si="234"/>
        <v>0</v>
      </c>
      <c r="H2573" s="186">
        <f t="shared" si="235"/>
        <v>0</v>
      </c>
      <c r="I2573" s="197">
        <f>SUMIFS('SAGE IMPORT'!Y:Y,'SAGE IMPORT'!A:A,'SLAB-ROWS'!G2573,'SAGE IMPORT'!B:B,'SLAB-ROWS'!H2573,'SAGE IMPORT'!C:C,'SLAB-ROWS'!A2573)</f>
        <v>0</v>
      </c>
      <c r="J2573" s="198">
        <f>SUMIFS('SAGE IMPORT'!K:K,'SAGE IMPORT'!A:A,'SLAB-ROWS'!G2573,'SAGE IMPORT'!B:B,'SLAB-ROWS'!H2573,'SAGE IMPORT'!C:C,'SLAB-ROWS'!A2573)</f>
        <v>0</v>
      </c>
      <c r="K2573" s="199">
        <f>SUMIFS('SAGE IMPORT'!Q:Q,'SAGE IMPORT'!A:A,'SLAB-ROWS'!G2573,'SAGE IMPORT'!B:B,'SLAB-ROWS'!H2573,'SAGE IMPORT'!C:C,'SLAB-ROWS'!A2573)</f>
        <v>0</v>
      </c>
      <c r="L2573" s="199" t="s">
        <v>392</v>
      </c>
      <c r="M2573" s="205">
        <f>SUMIFS('SAGE IMPORT'!E:E,'SAGE IMPORT'!A:A,'SLAB-ROWS'!G2573,'SAGE IMPORT'!B:B,'SLAB-ROWS'!H2573,'SAGE IMPORT'!C:C,'SLAB-ROWS'!A2573)</f>
        <v>0</v>
      </c>
      <c r="N2573" s="199" t="s">
        <v>392</v>
      </c>
    </row>
    <row r="2574" spans="1:14" x14ac:dyDescent="0.2">
      <c r="A2574" s="183" t="s">
        <v>94</v>
      </c>
      <c r="B2574" s="184" t="s">
        <v>87</v>
      </c>
      <c r="C2574" s="184"/>
      <c r="D2574" s="185" t="str">
        <f t="shared" si="232"/>
        <v>****</v>
      </c>
      <c r="E2574" s="185">
        <f t="shared" si="233"/>
        <v>0</v>
      </c>
      <c r="F2574" s="185"/>
      <c r="G2574" s="185">
        <f t="shared" si="234"/>
        <v>0</v>
      </c>
      <c r="H2574" s="186">
        <f t="shared" si="235"/>
        <v>0</v>
      </c>
      <c r="I2574" s="197">
        <f>SUMIFS('SAGE IMPORT'!Y:Y,'SAGE IMPORT'!A:A,'SLAB-ROWS'!G2574,'SAGE IMPORT'!B:B,'SLAB-ROWS'!H2574,'SAGE IMPORT'!C:C,'SLAB-ROWS'!A2574)</f>
        <v>0</v>
      </c>
      <c r="J2574" s="198">
        <f>SUMIFS('SAGE IMPORT'!K:K,'SAGE IMPORT'!A:A,'SLAB-ROWS'!G2574,'SAGE IMPORT'!B:B,'SLAB-ROWS'!H2574,'SAGE IMPORT'!C:C,'SLAB-ROWS'!A2574)</f>
        <v>0</v>
      </c>
      <c r="K2574" s="199">
        <f>SUMIFS('SAGE IMPORT'!Q:Q,'SAGE IMPORT'!A:A,'SLAB-ROWS'!G2574,'SAGE IMPORT'!B:B,'SLAB-ROWS'!H2574,'SAGE IMPORT'!C:C,'SLAB-ROWS'!A2574)</f>
        <v>0</v>
      </c>
      <c r="L2574" s="199" t="s">
        <v>392</v>
      </c>
      <c r="M2574" s="205">
        <f>SUMIFS('SAGE IMPORT'!E:E,'SAGE IMPORT'!A:A,'SLAB-ROWS'!G2574,'SAGE IMPORT'!B:B,'SLAB-ROWS'!H2574,'SAGE IMPORT'!C:C,'SLAB-ROWS'!A2574)</f>
        <v>0</v>
      </c>
      <c r="N2574" s="199" t="s">
        <v>392</v>
      </c>
    </row>
    <row r="2575" spans="1:14" x14ac:dyDescent="0.2">
      <c r="A2575" s="183" t="s">
        <v>95</v>
      </c>
      <c r="B2575" s="184" t="s">
        <v>88</v>
      </c>
      <c r="C2575" s="184"/>
      <c r="D2575" s="185" t="str">
        <f t="shared" si="232"/>
        <v>****</v>
      </c>
      <c r="E2575" s="185">
        <f t="shared" si="233"/>
        <v>0</v>
      </c>
      <c r="F2575" s="185"/>
      <c r="G2575" s="185">
        <f t="shared" si="234"/>
        <v>0</v>
      </c>
      <c r="H2575" s="186">
        <f t="shared" si="235"/>
        <v>0</v>
      </c>
      <c r="I2575" s="197">
        <f>SUMIFS('SAGE IMPORT'!Y:Y,'SAGE IMPORT'!A:A,'SLAB-ROWS'!G2575,'SAGE IMPORT'!B:B,'SLAB-ROWS'!H2575,'SAGE IMPORT'!C:C,'SLAB-ROWS'!A2575)</f>
        <v>0</v>
      </c>
      <c r="J2575" s="198">
        <f>SUMIFS('SAGE IMPORT'!K:K,'SAGE IMPORT'!A:A,'SLAB-ROWS'!G2575,'SAGE IMPORT'!B:B,'SLAB-ROWS'!H2575,'SAGE IMPORT'!C:C,'SLAB-ROWS'!A2575)</f>
        <v>0</v>
      </c>
      <c r="K2575" s="199">
        <f>SUMIFS('SAGE IMPORT'!Q:Q,'SAGE IMPORT'!A:A,'SLAB-ROWS'!G2575,'SAGE IMPORT'!B:B,'SLAB-ROWS'!H2575,'SAGE IMPORT'!C:C,'SLAB-ROWS'!A2575)</f>
        <v>0</v>
      </c>
      <c r="L2575" s="199" t="s">
        <v>393</v>
      </c>
      <c r="M2575" s="205">
        <f>SUMIFS('SAGE IMPORT'!E:E,'SAGE IMPORT'!A:A,'SLAB-ROWS'!G2575,'SAGE IMPORT'!B:B,'SLAB-ROWS'!H2575,'SAGE IMPORT'!C:C,'SLAB-ROWS'!A2575)</f>
        <v>0</v>
      </c>
      <c r="N2575" s="199" t="s">
        <v>393</v>
      </c>
    </row>
    <row r="2576" spans="1:14" x14ac:dyDescent="0.2">
      <c r="A2576" s="183" t="s">
        <v>96</v>
      </c>
      <c r="B2576" s="184" t="s">
        <v>89</v>
      </c>
      <c r="C2576" s="184"/>
      <c r="D2576" s="185" t="str">
        <f t="shared" si="232"/>
        <v>****</v>
      </c>
      <c r="E2576" s="185">
        <f t="shared" si="233"/>
        <v>0</v>
      </c>
      <c r="F2576" s="185"/>
      <c r="G2576" s="185">
        <f t="shared" si="234"/>
        <v>0</v>
      </c>
      <c r="H2576" s="186">
        <f t="shared" si="235"/>
        <v>0</v>
      </c>
      <c r="I2576" s="197">
        <f>SUMIFS('SAGE IMPORT'!Y:Y,'SAGE IMPORT'!A:A,'SLAB-ROWS'!G2576,'SAGE IMPORT'!B:B,'SLAB-ROWS'!H2576,'SAGE IMPORT'!C:C,'SLAB-ROWS'!A2576)</f>
        <v>0</v>
      </c>
      <c r="J2576" s="198">
        <f>SUMIFS('SAGE IMPORT'!K:K,'SAGE IMPORT'!A:A,'SLAB-ROWS'!G2576,'SAGE IMPORT'!B:B,'SLAB-ROWS'!H2576,'SAGE IMPORT'!C:C,'SLAB-ROWS'!A2576)</f>
        <v>0</v>
      </c>
      <c r="K2576" s="199">
        <f>SUMIFS('SAGE IMPORT'!Q:Q,'SAGE IMPORT'!A:A,'SLAB-ROWS'!G2576,'SAGE IMPORT'!B:B,'SLAB-ROWS'!H2576,'SAGE IMPORT'!C:C,'SLAB-ROWS'!A2576)</f>
        <v>0</v>
      </c>
      <c r="L2576" s="199" t="s">
        <v>396</v>
      </c>
      <c r="M2576" s="205">
        <f>SUMIFS('SAGE IMPORT'!E:E,'SAGE IMPORT'!A:A,'SLAB-ROWS'!G2576,'SAGE IMPORT'!B:B,'SLAB-ROWS'!H2576,'SAGE IMPORT'!C:C,'SLAB-ROWS'!A2576)</f>
        <v>0</v>
      </c>
      <c r="N2576" s="199" t="s">
        <v>396</v>
      </c>
    </row>
    <row r="2577" spans="1:14" x14ac:dyDescent="0.2">
      <c r="A2577" s="183" t="s">
        <v>97</v>
      </c>
      <c r="B2577" s="184" t="s">
        <v>90</v>
      </c>
      <c r="C2577" s="184"/>
      <c r="D2577" s="185" t="str">
        <f t="shared" si="232"/>
        <v>****</v>
      </c>
      <c r="E2577" s="185">
        <f t="shared" si="233"/>
        <v>0</v>
      </c>
      <c r="F2577" s="185"/>
      <c r="G2577" s="185">
        <f t="shared" si="234"/>
        <v>0</v>
      </c>
      <c r="H2577" s="186">
        <f t="shared" si="235"/>
        <v>0</v>
      </c>
      <c r="I2577" s="197">
        <f>SUMIFS('SAGE IMPORT'!Y:Y,'SAGE IMPORT'!A:A,'SLAB-ROWS'!G2577,'SAGE IMPORT'!B:B,'SLAB-ROWS'!H2577,'SAGE IMPORT'!C:C,'SLAB-ROWS'!A2577)</f>
        <v>0</v>
      </c>
      <c r="J2577" s="198">
        <f>SUMIFS('SAGE IMPORT'!K:K,'SAGE IMPORT'!A:A,'SLAB-ROWS'!G2577,'SAGE IMPORT'!B:B,'SLAB-ROWS'!H2577,'SAGE IMPORT'!C:C,'SLAB-ROWS'!A2577)</f>
        <v>0</v>
      </c>
      <c r="K2577" s="199">
        <f>SUMIFS('SAGE IMPORT'!Q:Q,'SAGE IMPORT'!A:A,'SLAB-ROWS'!G2577,'SAGE IMPORT'!B:B,'SLAB-ROWS'!H2577,'SAGE IMPORT'!C:C,'SLAB-ROWS'!A2577)</f>
        <v>0</v>
      </c>
      <c r="L2577" s="199" t="s">
        <v>396</v>
      </c>
      <c r="M2577" s="205">
        <f>SUMIFS('SAGE IMPORT'!E:E,'SAGE IMPORT'!A:A,'SLAB-ROWS'!G2577,'SAGE IMPORT'!B:B,'SLAB-ROWS'!H2577,'SAGE IMPORT'!C:C,'SLAB-ROWS'!A2577)</f>
        <v>0</v>
      </c>
      <c r="N2577" s="199" t="s">
        <v>396</v>
      </c>
    </row>
    <row r="2578" spans="1:14" x14ac:dyDescent="0.2">
      <c r="A2578" s="183" t="s">
        <v>98</v>
      </c>
      <c r="B2578" s="184" t="s">
        <v>91</v>
      </c>
      <c r="C2578" s="184"/>
      <c r="D2578" s="185" t="str">
        <f t="shared" si="232"/>
        <v>****</v>
      </c>
      <c r="E2578" s="185">
        <f t="shared" si="233"/>
        <v>0</v>
      </c>
      <c r="F2578" s="185"/>
      <c r="G2578" s="185">
        <f t="shared" si="234"/>
        <v>0</v>
      </c>
      <c r="H2578" s="186">
        <f t="shared" si="235"/>
        <v>0</v>
      </c>
      <c r="I2578" s="197">
        <f>SUMIFS('SAGE IMPORT'!Y:Y,'SAGE IMPORT'!A:A,'SLAB-ROWS'!G2578,'SAGE IMPORT'!B:B,'SLAB-ROWS'!H2578,'SAGE IMPORT'!C:C,'SLAB-ROWS'!A2578)</f>
        <v>0</v>
      </c>
      <c r="J2578" s="198">
        <f>SUMIFS('SAGE IMPORT'!K:K,'SAGE IMPORT'!A:A,'SLAB-ROWS'!G2578,'SAGE IMPORT'!B:B,'SLAB-ROWS'!H2578,'SAGE IMPORT'!C:C,'SLAB-ROWS'!A2578)</f>
        <v>0</v>
      </c>
      <c r="K2578" s="199">
        <f>SUMIFS('SAGE IMPORT'!Q:Q,'SAGE IMPORT'!A:A,'SLAB-ROWS'!G2578,'SAGE IMPORT'!B:B,'SLAB-ROWS'!H2578,'SAGE IMPORT'!C:C,'SLAB-ROWS'!A2578)</f>
        <v>0</v>
      </c>
      <c r="L2578" s="199" t="s">
        <v>393</v>
      </c>
      <c r="M2578" s="205">
        <f>SUMIFS('SAGE IMPORT'!E:E,'SAGE IMPORT'!A:A,'SLAB-ROWS'!G2578,'SAGE IMPORT'!B:B,'SLAB-ROWS'!H2578,'SAGE IMPORT'!C:C,'SLAB-ROWS'!A2578)</f>
        <v>0</v>
      </c>
      <c r="N2578" s="199" t="s">
        <v>393</v>
      </c>
    </row>
    <row r="2579" spans="1:14" x14ac:dyDescent="0.2">
      <c r="A2579" s="183" t="s">
        <v>99</v>
      </c>
      <c r="B2579" s="184" t="s">
        <v>92</v>
      </c>
      <c r="C2579" s="184"/>
      <c r="D2579" s="185" t="str">
        <f t="shared" si="232"/>
        <v>****</v>
      </c>
      <c r="E2579" s="185">
        <f t="shared" si="233"/>
        <v>0</v>
      </c>
      <c r="F2579" s="185"/>
      <c r="G2579" s="185">
        <f t="shared" si="234"/>
        <v>0</v>
      </c>
      <c r="H2579" s="186">
        <f t="shared" si="235"/>
        <v>0</v>
      </c>
      <c r="I2579" s="197">
        <f>SUMIFS('SAGE IMPORT'!Y:Y,'SAGE IMPORT'!A:A,'SLAB-ROWS'!G2579,'SAGE IMPORT'!B:B,'SLAB-ROWS'!H2579,'SAGE IMPORT'!C:C,'SLAB-ROWS'!A2579)</f>
        <v>0</v>
      </c>
      <c r="J2579" s="198">
        <f>SUMIFS('SAGE IMPORT'!K:K,'SAGE IMPORT'!A:A,'SLAB-ROWS'!G2579,'SAGE IMPORT'!B:B,'SLAB-ROWS'!H2579,'SAGE IMPORT'!C:C,'SLAB-ROWS'!A2579)</f>
        <v>0</v>
      </c>
      <c r="K2579" s="199">
        <f>SUMIFS('SAGE IMPORT'!Q:Q,'SAGE IMPORT'!A:A,'SLAB-ROWS'!G2579,'SAGE IMPORT'!B:B,'SLAB-ROWS'!H2579,'SAGE IMPORT'!C:C,'SLAB-ROWS'!A2579)</f>
        <v>0</v>
      </c>
      <c r="L2579" s="199" t="s">
        <v>393</v>
      </c>
      <c r="M2579" s="205">
        <f>SUMIFS('SAGE IMPORT'!E:E,'SAGE IMPORT'!A:A,'SLAB-ROWS'!G2579,'SAGE IMPORT'!B:B,'SLAB-ROWS'!H2579,'SAGE IMPORT'!C:C,'SLAB-ROWS'!A2579)</f>
        <v>0</v>
      </c>
      <c r="N2579" s="199" t="s">
        <v>393</v>
      </c>
    </row>
    <row r="2580" spans="1:14" x14ac:dyDescent="0.2">
      <c r="A2580" s="183" t="s">
        <v>25</v>
      </c>
      <c r="B2580" s="184" t="s">
        <v>59</v>
      </c>
      <c r="C2580" s="184"/>
      <c r="D2580" s="185" t="str">
        <f t="shared" si="232"/>
        <v>****</v>
      </c>
      <c r="E2580" s="185">
        <f t="shared" si="233"/>
        <v>0</v>
      </c>
      <c r="F2580" s="185"/>
      <c r="G2580" s="185">
        <f t="shared" si="234"/>
        <v>0</v>
      </c>
      <c r="H2580" s="186">
        <f t="shared" si="235"/>
        <v>0</v>
      </c>
      <c r="I2580" s="197">
        <f>SUMIFS('SAGE IMPORT'!Y:Y,'SAGE IMPORT'!A:A,'SLAB-ROWS'!G2580,'SAGE IMPORT'!B:B,'SLAB-ROWS'!H2580,'SAGE IMPORT'!C:C,'SLAB-ROWS'!A2580)</f>
        <v>0</v>
      </c>
      <c r="J2580" s="198">
        <f>SUMIFS('SAGE IMPORT'!K:K,'SAGE IMPORT'!A:A,'SLAB-ROWS'!G2580,'SAGE IMPORT'!B:B,'SLAB-ROWS'!H2580,'SAGE IMPORT'!C:C,'SLAB-ROWS'!A2580)</f>
        <v>0</v>
      </c>
      <c r="K2580" s="199">
        <f>SUMIFS('SAGE IMPORT'!Q:Q,'SAGE IMPORT'!A:A,'SLAB-ROWS'!G2580,'SAGE IMPORT'!B:B,'SLAB-ROWS'!H2580,'SAGE IMPORT'!C:C,'SLAB-ROWS'!A2580)</f>
        <v>0</v>
      </c>
      <c r="L2580" s="199" t="s">
        <v>397</v>
      </c>
      <c r="M2580" s="205">
        <f>SUMIFS('SAGE IMPORT'!E:E,'SAGE IMPORT'!A:A,'SLAB-ROWS'!G2580,'SAGE IMPORT'!B:B,'SLAB-ROWS'!H2580,'SAGE IMPORT'!C:C,'SLAB-ROWS'!A2580)</f>
        <v>0</v>
      </c>
      <c r="N2580" s="199" t="s">
        <v>397</v>
      </c>
    </row>
    <row r="2581" spans="1:14" x14ac:dyDescent="0.2">
      <c r="A2581" s="183" t="s">
        <v>26</v>
      </c>
      <c r="B2581" s="184" t="s">
        <v>60</v>
      </c>
      <c r="C2581" s="184"/>
      <c r="D2581" s="185" t="str">
        <f t="shared" si="232"/>
        <v>****</v>
      </c>
      <c r="E2581" s="185">
        <f t="shared" si="233"/>
        <v>0</v>
      </c>
      <c r="F2581" s="185"/>
      <c r="G2581" s="185">
        <f t="shared" si="234"/>
        <v>0</v>
      </c>
      <c r="H2581" s="186">
        <f t="shared" si="235"/>
        <v>0</v>
      </c>
      <c r="I2581" s="197">
        <f>SUMIFS('SAGE IMPORT'!Y:Y,'SAGE IMPORT'!A:A,'SLAB-ROWS'!G2581,'SAGE IMPORT'!B:B,'SLAB-ROWS'!H2581,'SAGE IMPORT'!C:C,'SLAB-ROWS'!A2581)</f>
        <v>0</v>
      </c>
      <c r="J2581" s="198">
        <f>SUMIFS('SAGE IMPORT'!K:K,'SAGE IMPORT'!A:A,'SLAB-ROWS'!G2581,'SAGE IMPORT'!B:B,'SLAB-ROWS'!H2581,'SAGE IMPORT'!C:C,'SLAB-ROWS'!A2581)</f>
        <v>0</v>
      </c>
      <c r="K2581" s="199">
        <f>SUMIFS('SAGE IMPORT'!Q:Q,'SAGE IMPORT'!A:A,'SLAB-ROWS'!G2581,'SAGE IMPORT'!B:B,'SLAB-ROWS'!H2581,'SAGE IMPORT'!C:C,'SLAB-ROWS'!A2581)</f>
        <v>0</v>
      </c>
      <c r="L2581" s="199" t="s">
        <v>354</v>
      </c>
      <c r="M2581" s="205">
        <f>SUMIFS('SAGE IMPORT'!E:E,'SAGE IMPORT'!A:A,'SLAB-ROWS'!G2581,'SAGE IMPORT'!B:B,'SLAB-ROWS'!H2581,'SAGE IMPORT'!C:C,'SLAB-ROWS'!A2581)</f>
        <v>0</v>
      </c>
      <c r="N2581" s="199" t="s">
        <v>354</v>
      </c>
    </row>
    <row r="2582" spans="1:14" x14ac:dyDescent="0.2">
      <c r="A2582" s="183"/>
      <c r="B2582" s="184"/>
      <c r="C2582" s="184"/>
      <c r="D2582" s="185" t="str">
        <f t="shared" si="232"/>
        <v>****</v>
      </c>
      <c r="E2582" s="185">
        <f t="shared" si="233"/>
        <v>0</v>
      </c>
      <c r="F2582" s="185"/>
      <c r="G2582" s="185">
        <f t="shared" si="234"/>
        <v>0</v>
      </c>
      <c r="H2582" s="186">
        <f t="shared" si="235"/>
        <v>0</v>
      </c>
      <c r="I2582" s="197">
        <f>SUMIFS('SAGE IMPORT'!Y:Y,'SAGE IMPORT'!A:A,'SLAB-ROWS'!G2582,'SAGE IMPORT'!B:B,'SLAB-ROWS'!H2582,'SAGE IMPORT'!C:C,'SLAB-ROWS'!A2582)</f>
        <v>0</v>
      </c>
      <c r="J2582" s="198">
        <f>SUMIFS('SAGE IMPORT'!K:K,'SAGE IMPORT'!A:A,'SLAB-ROWS'!G2582,'SAGE IMPORT'!B:B,'SLAB-ROWS'!H2582,'SAGE IMPORT'!C:C,'SLAB-ROWS'!A2582)</f>
        <v>0</v>
      </c>
      <c r="K2582" s="199">
        <f>SUMIFS('SAGE IMPORT'!Q:Q,'SAGE IMPORT'!A:A,'SLAB-ROWS'!G2582,'SAGE IMPORT'!B:B,'SLAB-ROWS'!H2582,'SAGE IMPORT'!C:C,'SLAB-ROWS'!A2582)</f>
        <v>0</v>
      </c>
      <c r="L2582" s="199"/>
      <c r="M2582" s="205">
        <f>SUMIFS('SAGE IMPORT'!E:E,'SAGE IMPORT'!A:A,'SLAB-ROWS'!G2582,'SAGE IMPORT'!B:B,'SLAB-ROWS'!H2582,'SAGE IMPORT'!C:C,'SLAB-ROWS'!A2582)</f>
        <v>0</v>
      </c>
      <c r="N2582" s="199"/>
    </row>
    <row r="2583" spans="1:14" x14ac:dyDescent="0.2">
      <c r="A2583" s="183" t="s">
        <v>27</v>
      </c>
      <c r="B2583" s="184" t="s">
        <v>28</v>
      </c>
      <c r="C2583" s="184"/>
      <c r="D2583" s="185" t="str">
        <f t="shared" si="232"/>
        <v>****</v>
      </c>
      <c r="E2583" s="185">
        <f t="shared" si="233"/>
        <v>0</v>
      </c>
      <c r="F2583" s="185"/>
      <c r="G2583" s="185">
        <f t="shared" si="234"/>
        <v>0</v>
      </c>
      <c r="H2583" s="186">
        <f t="shared" si="235"/>
        <v>0</v>
      </c>
      <c r="I2583" s="197">
        <f>SUMIFS('SAGE IMPORT'!Y:Y,'SAGE IMPORT'!A:A,'SLAB-ROWS'!G2583,'SAGE IMPORT'!B:B,'SLAB-ROWS'!H2583,'SAGE IMPORT'!C:C,'SLAB-ROWS'!A2583)</f>
        <v>0</v>
      </c>
      <c r="J2583" s="198">
        <f>SUMIFS('SAGE IMPORT'!K:K,'SAGE IMPORT'!A:A,'SLAB-ROWS'!G2583,'SAGE IMPORT'!B:B,'SLAB-ROWS'!H2583,'SAGE IMPORT'!C:C,'SLAB-ROWS'!A2583)</f>
        <v>0</v>
      </c>
      <c r="K2583" s="199">
        <f>SUMIFS('SAGE IMPORT'!Q:Q,'SAGE IMPORT'!A:A,'SLAB-ROWS'!G2583,'SAGE IMPORT'!B:B,'SLAB-ROWS'!H2583,'SAGE IMPORT'!C:C,'SLAB-ROWS'!A2583)</f>
        <v>0</v>
      </c>
      <c r="L2583" s="199" t="s">
        <v>391</v>
      </c>
      <c r="M2583" s="205">
        <f>SUMIFS('SAGE IMPORT'!E:E,'SAGE IMPORT'!A:A,'SLAB-ROWS'!G2583,'SAGE IMPORT'!B:B,'SLAB-ROWS'!H2583,'SAGE IMPORT'!C:C,'SLAB-ROWS'!A2583)</f>
        <v>0</v>
      </c>
      <c r="N2583" s="199" t="s">
        <v>391</v>
      </c>
    </row>
    <row r="2584" spans="1:14" x14ac:dyDescent="0.2">
      <c r="A2584" s="183" t="s">
        <v>111</v>
      </c>
      <c r="B2584" s="184" t="s">
        <v>112</v>
      </c>
      <c r="C2584" s="184"/>
      <c r="D2584" s="185" t="str">
        <f t="shared" si="232"/>
        <v>****</v>
      </c>
      <c r="E2584" s="185">
        <f t="shared" si="233"/>
        <v>0</v>
      </c>
      <c r="F2584" s="185"/>
      <c r="G2584" s="185">
        <f t="shared" si="234"/>
        <v>0</v>
      </c>
      <c r="H2584" s="186">
        <f t="shared" si="235"/>
        <v>0</v>
      </c>
      <c r="I2584" s="197">
        <f>SUMIFS('SAGE IMPORT'!Y:Y,'SAGE IMPORT'!A:A,'SLAB-ROWS'!G2584,'SAGE IMPORT'!B:B,'SLAB-ROWS'!H2584,'SAGE IMPORT'!C:C,'SLAB-ROWS'!A2584)</f>
        <v>0</v>
      </c>
      <c r="J2584" s="198">
        <f>SUMIFS('SAGE IMPORT'!K:K,'SAGE IMPORT'!A:A,'SLAB-ROWS'!G2584,'SAGE IMPORT'!B:B,'SLAB-ROWS'!H2584,'SAGE IMPORT'!C:C,'SLAB-ROWS'!A2584)</f>
        <v>0</v>
      </c>
      <c r="K2584" s="199">
        <f>SUMIFS('SAGE IMPORT'!Q:Q,'SAGE IMPORT'!A:A,'SLAB-ROWS'!G2584,'SAGE IMPORT'!B:B,'SLAB-ROWS'!H2584,'SAGE IMPORT'!C:C,'SLAB-ROWS'!A2584)</f>
        <v>0</v>
      </c>
      <c r="L2584" s="199" t="s">
        <v>393</v>
      </c>
      <c r="M2584" s="205">
        <f>SUMIFS('SAGE IMPORT'!E:E,'SAGE IMPORT'!A:A,'SLAB-ROWS'!G2584,'SAGE IMPORT'!B:B,'SLAB-ROWS'!H2584,'SAGE IMPORT'!C:C,'SLAB-ROWS'!A2584)</f>
        <v>0</v>
      </c>
      <c r="N2584" s="199" t="s">
        <v>393</v>
      </c>
    </row>
    <row r="2585" spans="1:14" x14ac:dyDescent="0.2">
      <c r="A2585" s="183" t="s">
        <v>29</v>
      </c>
      <c r="B2585" s="184" t="s">
        <v>30</v>
      </c>
      <c r="C2585" s="184"/>
      <c r="D2585" s="185" t="str">
        <f t="shared" si="232"/>
        <v>****</v>
      </c>
      <c r="E2585" s="185">
        <f t="shared" si="233"/>
        <v>0</v>
      </c>
      <c r="F2585" s="185"/>
      <c r="G2585" s="185">
        <f t="shared" si="234"/>
        <v>0</v>
      </c>
      <c r="H2585" s="186">
        <f t="shared" si="235"/>
        <v>0</v>
      </c>
      <c r="I2585" s="197">
        <f>SUMIFS('SAGE IMPORT'!Y:Y,'SAGE IMPORT'!A:A,'SLAB-ROWS'!G2585,'SAGE IMPORT'!B:B,'SLAB-ROWS'!H2585,'SAGE IMPORT'!C:C,'SLAB-ROWS'!A2585)</f>
        <v>0</v>
      </c>
      <c r="J2585" s="198">
        <f>SUMIFS('SAGE IMPORT'!K:K,'SAGE IMPORT'!A:A,'SLAB-ROWS'!G2585,'SAGE IMPORT'!B:B,'SLAB-ROWS'!H2585,'SAGE IMPORT'!C:C,'SLAB-ROWS'!A2585)</f>
        <v>0</v>
      </c>
      <c r="K2585" s="199">
        <f>SUMIFS('SAGE IMPORT'!Q:Q,'SAGE IMPORT'!A:A,'SLAB-ROWS'!G2585,'SAGE IMPORT'!B:B,'SLAB-ROWS'!H2585,'SAGE IMPORT'!C:C,'SLAB-ROWS'!A2585)</f>
        <v>0</v>
      </c>
      <c r="L2585" s="199" t="s">
        <v>391</v>
      </c>
      <c r="M2585" s="205">
        <f>SUMIFS('SAGE IMPORT'!E:E,'SAGE IMPORT'!A:A,'SLAB-ROWS'!G2585,'SAGE IMPORT'!B:B,'SLAB-ROWS'!H2585,'SAGE IMPORT'!C:C,'SLAB-ROWS'!A2585)</f>
        <v>0</v>
      </c>
      <c r="N2585" s="199" t="s">
        <v>391</v>
      </c>
    </row>
    <row r="2586" spans="1:14" x14ac:dyDescent="0.2">
      <c r="A2586" s="183" t="s">
        <v>31</v>
      </c>
      <c r="B2586" s="184" t="s">
        <v>61</v>
      </c>
      <c r="C2586" s="184"/>
      <c r="D2586" s="185" t="str">
        <f t="shared" si="232"/>
        <v>****</v>
      </c>
      <c r="E2586" s="185">
        <f t="shared" si="233"/>
        <v>0</v>
      </c>
      <c r="F2586" s="185"/>
      <c r="G2586" s="185">
        <f t="shared" si="234"/>
        <v>0</v>
      </c>
      <c r="H2586" s="186">
        <f t="shared" si="235"/>
        <v>0</v>
      </c>
      <c r="I2586" s="197">
        <f>SUMIFS('SAGE IMPORT'!Y:Y,'SAGE IMPORT'!A:A,'SLAB-ROWS'!G2586,'SAGE IMPORT'!B:B,'SLAB-ROWS'!H2586,'SAGE IMPORT'!C:C,'SLAB-ROWS'!A2586)</f>
        <v>0</v>
      </c>
      <c r="J2586" s="198">
        <f>SUMIFS('SAGE IMPORT'!K:K,'SAGE IMPORT'!A:A,'SLAB-ROWS'!G2586,'SAGE IMPORT'!B:B,'SLAB-ROWS'!H2586,'SAGE IMPORT'!C:C,'SLAB-ROWS'!A2586)</f>
        <v>0</v>
      </c>
      <c r="K2586" s="199">
        <f>SUMIFS('SAGE IMPORT'!Q:Q,'SAGE IMPORT'!A:A,'SLAB-ROWS'!G2586,'SAGE IMPORT'!B:B,'SLAB-ROWS'!H2586,'SAGE IMPORT'!C:C,'SLAB-ROWS'!A2586)</f>
        <v>0</v>
      </c>
      <c r="L2586" s="199" t="s">
        <v>354</v>
      </c>
      <c r="M2586" s="205">
        <f>SUMIFS('SAGE IMPORT'!E:E,'SAGE IMPORT'!A:A,'SLAB-ROWS'!G2586,'SAGE IMPORT'!B:B,'SLAB-ROWS'!H2586,'SAGE IMPORT'!C:C,'SLAB-ROWS'!A2586)</f>
        <v>0</v>
      </c>
      <c r="N2586" s="199" t="s">
        <v>354</v>
      </c>
    </row>
    <row r="2587" spans="1:14" x14ac:dyDescent="0.2">
      <c r="A2587" s="183" t="s">
        <v>34</v>
      </c>
      <c r="B2587" s="184" t="s">
        <v>35</v>
      </c>
      <c r="C2587" s="184"/>
      <c r="D2587" s="185" t="str">
        <f t="shared" si="232"/>
        <v>****</v>
      </c>
      <c r="E2587" s="185">
        <f t="shared" si="233"/>
        <v>0</v>
      </c>
      <c r="F2587" s="185"/>
      <c r="G2587" s="185">
        <f t="shared" si="234"/>
        <v>0</v>
      </c>
      <c r="H2587" s="186">
        <f t="shared" si="235"/>
        <v>0</v>
      </c>
      <c r="I2587" s="197">
        <f>SUMIFS('SAGE IMPORT'!Y:Y,'SAGE IMPORT'!A:A,'SLAB-ROWS'!G2587,'SAGE IMPORT'!B:B,'SLAB-ROWS'!H2587,'SAGE IMPORT'!C:C,'SLAB-ROWS'!A2587)</f>
        <v>0</v>
      </c>
      <c r="J2587" s="198">
        <f>SUMIFS('SAGE IMPORT'!K:K,'SAGE IMPORT'!A:A,'SLAB-ROWS'!G2587,'SAGE IMPORT'!B:B,'SLAB-ROWS'!H2587,'SAGE IMPORT'!C:C,'SLAB-ROWS'!A2587)</f>
        <v>0</v>
      </c>
      <c r="K2587" s="199">
        <f>SUMIFS('SAGE IMPORT'!Q:Q,'SAGE IMPORT'!A:A,'SLAB-ROWS'!G2587,'SAGE IMPORT'!B:B,'SLAB-ROWS'!H2587,'SAGE IMPORT'!C:C,'SLAB-ROWS'!A2587)</f>
        <v>0</v>
      </c>
      <c r="L2587" s="199" t="s">
        <v>354</v>
      </c>
      <c r="M2587" s="205">
        <f>SUMIFS('SAGE IMPORT'!E:E,'SAGE IMPORT'!A:A,'SLAB-ROWS'!G2587,'SAGE IMPORT'!B:B,'SLAB-ROWS'!H2587,'SAGE IMPORT'!C:C,'SLAB-ROWS'!A2587)</f>
        <v>0</v>
      </c>
      <c r="N2587" s="199" t="s">
        <v>354</v>
      </c>
    </row>
    <row r="2588" spans="1:14" x14ac:dyDescent="0.2">
      <c r="A2588" s="183" t="s">
        <v>36</v>
      </c>
      <c r="B2588" s="184" t="s">
        <v>113</v>
      </c>
      <c r="C2588" s="184"/>
      <c r="D2588" s="185" t="str">
        <f t="shared" si="232"/>
        <v>****</v>
      </c>
      <c r="E2588" s="185">
        <f t="shared" si="233"/>
        <v>0</v>
      </c>
      <c r="F2588" s="185"/>
      <c r="G2588" s="185">
        <f t="shared" si="234"/>
        <v>0</v>
      </c>
      <c r="H2588" s="186">
        <f t="shared" si="235"/>
        <v>0</v>
      </c>
      <c r="I2588" s="197">
        <f>SUMIFS('SAGE IMPORT'!Y:Y,'SAGE IMPORT'!A:A,'SLAB-ROWS'!G2588,'SAGE IMPORT'!B:B,'SLAB-ROWS'!H2588,'SAGE IMPORT'!C:C,'SLAB-ROWS'!A2588)</f>
        <v>0</v>
      </c>
      <c r="J2588" s="198">
        <f>SUMIFS('SAGE IMPORT'!K:K,'SAGE IMPORT'!A:A,'SLAB-ROWS'!G2588,'SAGE IMPORT'!B:B,'SLAB-ROWS'!H2588,'SAGE IMPORT'!C:C,'SLAB-ROWS'!A2588)</f>
        <v>0</v>
      </c>
      <c r="K2588" s="199">
        <f>SUMIFS('SAGE IMPORT'!Q:Q,'SAGE IMPORT'!A:A,'SLAB-ROWS'!G2588,'SAGE IMPORT'!B:B,'SLAB-ROWS'!H2588,'SAGE IMPORT'!C:C,'SLAB-ROWS'!A2588)</f>
        <v>0</v>
      </c>
      <c r="L2588" s="199" t="s">
        <v>393</v>
      </c>
      <c r="M2588" s="205">
        <f>SUMIFS('SAGE IMPORT'!E:E,'SAGE IMPORT'!A:A,'SLAB-ROWS'!G2588,'SAGE IMPORT'!B:B,'SLAB-ROWS'!H2588,'SAGE IMPORT'!C:C,'SLAB-ROWS'!A2588)</f>
        <v>0</v>
      </c>
      <c r="N2588" s="199" t="s">
        <v>393</v>
      </c>
    </row>
    <row r="2589" spans="1:14" x14ac:dyDescent="0.2">
      <c r="A2589" s="183" t="s">
        <v>57</v>
      </c>
      <c r="B2589" s="184" t="s">
        <v>71</v>
      </c>
      <c r="C2589" s="184"/>
      <c r="D2589" s="185" t="str">
        <f t="shared" si="232"/>
        <v>****</v>
      </c>
      <c r="E2589" s="185">
        <f t="shared" si="233"/>
        <v>0</v>
      </c>
      <c r="F2589" s="185"/>
      <c r="G2589" s="185">
        <f t="shared" si="234"/>
        <v>0</v>
      </c>
      <c r="H2589" s="186">
        <f t="shared" si="235"/>
        <v>0</v>
      </c>
      <c r="I2589" s="197">
        <f>SUMIFS('SAGE IMPORT'!Y:Y,'SAGE IMPORT'!A:A,'SLAB-ROWS'!G2589,'SAGE IMPORT'!B:B,'SLAB-ROWS'!H2589,'SAGE IMPORT'!C:C,'SLAB-ROWS'!A2589)</f>
        <v>0</v>
      </c>
      <c r="J2589" s="198">
        <f>SUMIFS('SAGE IMPORT'!K:K,'SAGE IMPORT'!A:A,'SLAB-ROWS'!G2589,'SAGE IMPORT'!B:B,'SLAB-ROWS'!H2589,'SAGE IMPORT'!C:C,'SLAB-ROWS'!A2589)</f>
        <v>0</v>
      </c>
      <c r="K2589" s="199">
        <f>SUMIFS('SAGE IMPORT'!Q:Q,'SAGE IMPORT'!A:A,'SLAB-ROWS'!G2589,'SAGE IMPORT'!B:B,'SLAB-ROWS'!H2589,'SAGE IMPORT'!C:C,'SLAB-ROWS'!A2589)</f>
        <v>0</v>
      </c>
      <c r="L2589" s="199" t="s">
        <v>397</v>
      </c>
      <c r="M2589" s="205">
        <f>SUMIFS('SAGE IMPORT'!E:E,'SAGE IMPORT'!A:A,'SLAB-ROWS'!G2589,'SAGE IMPORT'!B:B,'SLAB-ROWS'!H2589,'SAGE IMPORT'!C:C,'SLAB-ROWS'!A2589)</f>
        <v>0</v>
      </c>
      <c r="N2589" s="199" t="s">
        <v>397</v>
      </c>
    </row>
    <row r="2590" spans="1:14" x14ac:dyDescent="0.2">
      <c r="A2590" s="183" t="s">
        <v>32</v>
      </c>
      <c r="B2590" s="184" t="s">
        <v>62</v>
      </c>
      <c r="C2590" s="184"/>
      <c r="D2590" s="185" t="str">
        <f t="shared" si="232"/>
        <v>****</v>
      </c>
      <c r="E2590" s="185">
        <f t="shared" si="233"/>
        <v>0</v>
      </c>
      <c r="F2590" s="185"/>
      <c r="G2590" s="185">
        <f t="shared" si="234"/>
        <v>0</v>
      </c>
      <c r="H2590" s="186">
        <f t="shared" si="235"/>
        <v>0</v>
      </c>
      <c r="I2590" s="197">
        <f>SUMIFS('SAGE IMPORT'!Y:Y,'SAGE IMPORT'!A:A,'SLAB-ROWS'!G2590,'SAGE IMPORT'!B:B,'SLAB-ROWS'!H2590,'SAGE IMPORT'!C:C,'SLAB-ROWS'!A2590)</f>
        <v>0</v>
      </c>
      <c r="J2590" s="198">
        <f>SUMIFS('SAGE IMPORT'!K:K,'SAGE IMPORT'!A:A,'SLAB-ROWS'!G2590,'SAGE IMPORT'!B:B,'SLAB-ROWS'!H2590,'SAGE IMPORT'!C:C,'SLAB-ROWS'!A2590)</f>
        <v>0</v>
      </c>
      <c r="K2590" s="199">
        <f>SUMIFS('SAGE IMPORT'!Q:Q,'SAGE IMPORT'!A:A,'SLAB-ROWS'!G2590,'SAGE IMPORT'!B:B,'SLAB-ROWS'!H2590,'SAGE IMPORT'!C:C,'SLAB-ROWS'!A2590)</f>
        <v>0</v>
      </c>
      <c r="L2590" s="199" t="s">
        <v>397</v>
      </c>
      <c r="M2590" s="205">
        <f>SUMIFS('SAGE IMPORT'!E:E,'SAGE IMPORT'!A:A,'SLAB-ROWS'!G2590,'SAGE IMPORT'!B:B,'SLAB-ROWS'!H2590,'SAGE IMPORT'!C:C,'SLAB-ROWS'!A2590)</f>
        <v>0</v>
      </c>
      <c r="N2590" s="199" t="s">
        <v>397</v>
      </c>
    </row>
    <row r="2591" spans="1:14" x14ac:dyDescent="0.2">
      <c r="A2591" s="183" t="s">
        <v>33</v>
      </c>
      <c r="B2591" s="184" t="s">
        <v>63</v>
      </c>
      <c r="C2591" s="184"/>
      <c r="D2591" s="185" t="str">
        <f t="shared" si="232"/>
        <v>****</v>
      </c>
      <c r="E2591" s="185">
        <f t="shared" si="233"/>
        <v>0</v>
      </c>
      <c r="F2591" s="185"/>
      <c r="G2591" s="185">
        <f t="shared" si="234"/>
        <v>0</v>
      </c>
      <c r="H2591" s="186">
        <f t="shared" si="235"/>
        <v>0</v>
      </c>
      <c r="I2591" s="197">
        <f>SUMIFS('SAGE IMPORT'!Y:Y,'SAGE IMPORT'!A:A,'SLAB-ROWS'!G2591,'SAGE IMPORT'!B:B,'SLAB-ROWS'!H2591,'SAGE IMPORT'!C:C,'SLAB-ROWS'!A2591)</f>
        <v>0</v>
      </c>
      <c r="J2591" s="198">
        <f>SUMIFS('SAGE IMPORT'!K:K,'SAGE IMPORT'!A:A,'SLAB-ROWS'!G2591,'SAGE IMPORT'!B:B,'SLAB-ROWS'!H2591,'SAGE IMPORT'!C:C,'SLAB-ROWS'!A2591)</f>
        <v>0</v>
      </c>
      <c r="K2591" s="199">
        <f>SUMIFS('SAGE IMPORT'!Q:Q,'SAGE IMPORT'!A:A,'SLAB-ROWS'!G2591,'SAGE IMPORT'!B:B,'SLAB-ROWS'!H2591,'SAGE IMPORT'!C:C,'SLAB-ROWS'!A2591)</f>
        <v>0</v>
      </c>
      <c r="L2591" s="199" t="s">
        <v>397</v>
      </c>
      <c r="M2591" s="205">
        <f>SUMIFS('SAGE IMPORT'!E:E,'SAGE IMPORT'!A:A,'SLAB-ROWS'!G2591,'SAGE IMPORT'!B:B,'SLAB-ROWS'!H2591,'SAGE IMPORT'!C:C,'SLAB-ROWS'!A2591)</f>
        <v>0</v>
      </c>
      <c r="N2591" s="199" t="s">
        <v>397</v>
      </c>
    </row>
    <row r="2592" spans="1:14" x14ac:dyDescent="0.2">
      <c r="A2592" s="183" t="s">
        <v>73</v>
      </c>
      <c r="B2592" s="184" t="s">
        <v>72</v>
      </c>
      <c r="C2592" s="184"/>
      <c r="D2592" s="185" t="str">
        <f t="shared" si="232"/>
        <v>****</v>
      </c>
      <c r="E2592" s="185">
        <f t="shared" si="233"/>
        <v>0</v>
      </c>
      <c r="F2592" s="185"/>
      <c r="G2592" s="185">
        <f t="shared" si="234"/>
        <v>0</v>
      </c>
      <c r="H2592" s="186">
        <f t="shared" si="235"/>
        <v>0</v>
      </c>
      <c r="I2592" s="197">
        <f>SUMIFS('SAGE IMPORT'!Y:Y,'SAGE IMPORT'!A:A,'SLAB-ROWS'!G2592,'SAGE IMPORT'!B:B,'SLAB-ROWS'!H2592,'SAGE IMPORT'!C:C,'SLAB-ROWS'!A2592)</f>
        <v>0</v>
      </c>
      <c r="J2592" s="198">
        <f>SUMIFS('SAGE IMPORT'!K:K,'SAGE IMPORT'!A:A,'SLAB-ROWS'!G2592,'SAGE IMPORT'!B:B,'SLAB-ROWS'!H2592,'SAGE IMPORT'!C:C,'SLAB-ROWS'!A2592)</f>
        <v>0</v>
      </c>
      <c r="K2592" s="199">
        <f>SUMIFS('SAGE IMPORT'!Q:Q,'SAGE IMPORT'!A:A,'SLAB-ROWS'!G2592,'SAGE IMPORT'!B:B,'SLAB-ROWS'!H2592,'SAGE IMPORT'!C:C,'SLAB-ROWS'!A2592)</f>
        <v>0</v>
      </c>
      <c r="L2592" s="199" t="s">
        <v>397</v>
      </c>
      <c r="M2592" s="205">
        <f>SUMIFS('SAGE IMPORT'!E:E,'SAGE IMPORT'!A:A,'SLAB-ROWS'!G2592,'SAGE IMPORT'!B:B,'SLAB-ROWS'!H2592,'SAGE IMPORT'!C:C,'SLAB-ROWS'!A2592)</f>
        <v>0</v>
      </c>
      <c r="N2592" s="199" t="s">
        <v>397</v>
      </c>
    </row>
    <row r="2593" spans="1:14" x14ac:dyDescent="0.2">
      <c r="A2593" s="183" t="s">
        <v>114</v>
      </c>
      <c r="B2593" s="184" t="s">
        <v>115</v>
      </c>
      <c r="C2593" s="184"/>
      <c r="D2593" s="185" t="str">
        <f t="shared" si="232"/>
        <v>****</v>
      </c>
      <c r="E2593" s="185">
        <f t="shared" si="233"/>
        <v>0</v>
      </c>
      <c r="F2593" s="185"/>
      <c r="G2593" s="185">
        <f t="shared" si="234"/>
        <v>0</v>
      </c>
      <c r="H2593" s="186">
        <f t="shared" si="235"/>
        <v>0</v>
      </c>
      <c r="I2593" s="197">
        <f>SUMIFS('SAGE IMPORT'!Y:Y,'SAGE IMPORT'!A:A,'SLAB-ROWS'!G2593,'SAGE IMPORT'!B:B,'SLAB-ROWS'!H2593,'SAGE IMPORT'!C:C,'SLAB-ROWS'!A2593)</f>
        <v>0</v>
      </c>
      <c r="J2593" s="198">
        <f>SUMIFS('SAGE IMPORT'!K:K,'SAGE IMPORT'!A:A,'SLAB-ROWS'!G2593,'SAGE IMPORT'!B:B,'SLAB-ROWS'!H2593,'SAGE IMPORT'!C:C,'SLAB-ROWS'!A2593)</f>
        <v>0</v>
      </c>
      <c r="K2593" s="199">
        <f>SUMIFS('SAGE IMPORT'!Q:Q,'SAGE IMPORT'!A:A,'SLAB-ROWS'!G2593,'SAGE IMPORT'!B:B,'SLAB-ROWS'!H2593,'SAGE IMPORT'!C:C,'SLAB-ROWS'!A2593)</f>
        <v>0</v>
      </c>
      <c r="L2593" s="199" t="s">
        <v>397</v>
      </c>
      <c r="M2593" s="205">
        <f>SUMIFS('SAGE IMPORT'!E:E,'SAGE IMPORT'!A:A,'SLAB-ROWS'!G2593,'SAGE IMPORT'!B:B,'SLAB-ROWS'!H2593,'SAGE IMPORT'!C:C,'SLAB-ROWS'!A2593)</f>
        <v>0</v>
      </c>
      <c r="N2593" s="199" t="s">
        <v>397</v>
      </c>
    </row>
    <row r="2594" spans="1:14" x14ac:dyDescent="0.2">
      <c r="A2594" s="183" t="s">
        <v>37</v>
      </c>
      <c r="B2594" s="184" t="s">
        <v>64</v>
      </c>
      <c r="C2594" s="184"/>
      <c r="D2594" s="185" t="str">
        <f t="shared" si="232"/>
        <v>****</v>
      </c>
      <c r="E2594" s="185">
        <f t="shared" si="233"/>
        <v>0</v>
      </c>
      <c r="F2594" s="185"/>
      <c r="G2594" s="185">
        <f t="shared" si="234"/>
        <v>0</v>
      </c>
      <c r="H2594" s="186">
        <f t="shared" si="235"/>
        <v>0</v>
      </c>
      <c r="I2594" s="197">
        <f>SUMIFS('SAGE IMPORT'!Y:Y,'SAGE IMPORT'!A:A,'SLAB-ROWS'!G2594,'SAGE IMPORT'!B:B,'SLAB-ROWS'!H2594,'SAGE IMPORT'!C:C,'SLAB-ROWS'!A2594)</f>
        <v>0</v>
      </c>
      <c r="J2594" s="198">
        <f>SUMIFS('SAGE IMPORT'!K:K,'SAGE IMPORT'!A:A,'SLAB-ROWS'!G2594,'SAGE IMPORT'!B:B,'SLAB-ROWS'!H2594,'SAGE IMPORT'!C:C,'SLAB-ROWS'!A2594)</f>
        <v>0</v>
      </c>
      <c r="K2594" s="199">
        <f>SUMIFS('SAGE IMPORT'!Q:Q,'SAGE IMPORT'!A:A,'SLAB-ROWS'!G2594,'SAGE IMPORT'!B:B,'SLAB-ROWS'!H2594,'SAGE IMPORT'!C:C,'SLAB-ROWS'!A2594)</f>
        <v>0</v>
      </c>
      <c r="L2594" s="199" t="s">
        <v>393</v>
      </c>
      <c r="M2594" s="205">
        <f>SUMIFS('SAGE IMPORT'!E:E,'SAGE IMPORT'!A:A,'SLAB-ROWS'!G2594,'SAGE IMPORT'!B:B,'SLAB-ROWS'!H2594,'SAGE IMPORT'!C:C,'SLAB-ROWS'!A2594)</f>
        <v>0</v>
      </c>
      <c r="N2594" s="199" t="s">
        <v>393</v>
      </c>
    </row>
    <row r="2595" spans="1:14" x14ac:dyDescent="0.2">
      <c r="A2595" s="183" t="s">
        <v>38</v>
      </c>
      <c r="B2595" s="184" t="s">
        <v>116</v>
      </c>
      <c r="C2595" s="184"/>
      <c r="D2595" s="185" t="str">
        <f t="shared" si="232"/>
        <v>****</v>
      </c>
      <c r="E2595" s="185">
        <f t="shared" si="233"/>
        <v>0</v>
      </c>
      <c r="F2595" s="185"/>
      <c r="G2595" s="185">
        <f t="shared" si="234"/>
        <v>0</v>
      </c>
      <c r="H2595" s="186">
        <f t="shared" si="235"/>
        <v>0</v>
      </c>
      <c r="I2595" s="197">
        <f>SUMIFS('SAGE IMPORT'!Y:Y,'SAGE IMPORT'!A:A,'SLAB-ROWS'!G2595,'SAGE IMPORT'!B:B,'SLAB-ROWS'!H2595,'SAGE IMPORT'!C:C,'SLAB-ROWS'!A2595)</f>
        <v>0</v>
      </c>
      <c r="J2595" s="198">
        <f>SUMIFS('SAGE IMPORT'!K:K,'SAGE IMPORT'!A:A,'SLAB-ROWS'!G2595,'SAGE IMPORT'!B:B,'SLAB-ROWS'!H2595,'SAGE IMPORT'!C:C,'SLAB-ROWS'!A2595)</f>
        <v>0</v>
      </c>
      <c r="K2595" s="199">
        <f>SUMIFS('SAGE IMPORT'!Q:Q,'SAGE IMPORT'!A:A,'SLAB-ROWS'!G2595,'SAGE IMPORT'!B:B,'SLAB-ROWS'!H2595,'SAGE IMPORT'!C:C,'SLAB-ROWS'!A2595)</f>
        <v>0</v>
      </c>
      <c r="L2595" s="199" t="s">
        <v>393</v>
      </c>
      <c r="M2595" s="205">
        <f>SUMIFS('SAGE IMPORT'!E:E,'SAGE IMPORT'!A:A,'SLAB-ROWS'!G2595,'SAGE IMPORT'!B:B,'SLAB-ROWS'!H2595,'SAGE IMPORT'!C:C,'SLAB-ROWS'!A2595)</f>
        <v>0</v>
      </c>
      <c r="N2595" s="199" t="s">
        <v>393</v>
      </c>
    </row>
    <row r="2596" spans="1:14" x14ac:dyDescent="0.2">
      <c r="A2596" s="183" t="s">
        <v>117</v>
      </c>
      <c r="B2596" s="184" t="s">
        <v>118</v>
      </c>
      <c r="C2596" s="184"/>
      <c r="D2596" s="185" t="str">
        <f t="shared" si="232"/>
        <v>****</v>
      </c>
      <c r="E2596" s="185">
        <f t="shared" si="233"/>
        <v>0</v>
      </c>
      <c r="F2596" s="185"/>
      <c r="G2596" s="185">
        <f t="shared" si="234"/>
        <v>0</v>
      </c>
      <c r="H2596" s="186">
        <f t="shared" si="235"/>
        <v>0</v>
      </c>
      <c r="I2596" s="197">
        <f>SUMIFS('SAGE IMPORT'!Y:Y,'SAGE IMPORT'!A:A,'SLAB-ROWS'!G2596,'SAGE IMPORT'!B:B,'SLAB-ROWS'!H2596,'SAGE IMPORT'!C:C,'SLAB-ROWS'!A2596)</f>
        <v>0</v>
      </c>
      <c r="J2596" s="198">
        <f>SUMIFS('SAGE IMPORT'!K:K,'SAGE IMPORT'!A:A,'SLAB-ROWS'!G2596,'SAGE IMPORT'!B:B,'SLAB-ROWS'!H2596,'SAGE IMPORT'!C:C,'SLAB-ROWS'!A2596)</f>
        <v>0</v>
      </c>
      <c r="K2596" s="199">
        <f>SUMIFS('SAGE IMPORT'!Q:Q,'SAGE IMPORT'!A:A,'SLAB-ROWS'!G2596,'SAGE IMPORT'!B:B,'SLAB-ROWS'!H2596,'SAGE IMPORT'!C:C,'SLAB-ROWS'!A2596)</f>
        <v>0</v>
      </c>
      <c r="L2596" s="199" t="s">
        <v>393</v>
      </c>
      <c r="M2596" s="205">
        <f>SUMIFS('SAGE IMPORT'!E:E,'SAGE IMPORT'!A:A,'SLAB-ROWS'!G2596,'SAGE IMPORT'!B:B,'SLAB-ROWS'!H2596,'SAGE IMPORT'!C:C,'SLAB-ROWS'!A2596)</f>
        <v>0</v>
      </c>
      <c r="N2596" s="199" t="s">
        <v>393</v>
      </c>
    </row>
    <row r="2597" spans="1:14" x14ac:dyDescent="0.2">
      <c r="A2597" s="183" t="s">
        <v>119</v>
      </c>
      <c r="B2597" s="184" t="s">
        <v>120</v>
      </c>
      <c r="C2597" s="184"/>
      <c r="D2597" s="185" t="str">
        <f t="shared" si="232"/>
        <v>****</v>
      </c>
      <c r="E2597" s="185">
        <f t="shared" si="233"/>
        <v>0</v>
      </c>
      <c r="F2597" s="185"/>
      <c r="G2597" s="185">
        <f t="shared" si="234"/>
        <v>0</v>
      </c>
      <c r="H2597" s="186">
        <f t="shared" si="235"/>
        <v>0</v>
      </c>
      <c r="I2597" s="197">
        <f>SUMIFS('SAGE IMPORT'!Y:Y,'SAGE IMPORT'!A:A,'SLAB-ROWS'!G2597,'SAGE IMPORT'!B:B,'SLAB-ROWS'!H2597,'SAGE IMPORT'!C:C,'SLAB-ROWS'!A2597)</f>
        <v>0</v>
      </c>
      <c r="J2597" s="198">
        <f>SUMIFS('SAGE IMPORT'!K:K,'SAGE IMPORT'!A:A,'SLAB-ROWS'!G2597,'SAGE IMPORT'!B:B,'SLAB-ROWS'!H2597,'SAGE IMPORT'!C:C,'SLAB-ROWS'!A2597)</f>
        <v>0</v>
      </c>
      <c r="K2597" s="199">
        <f>SUMIFS('SAGE IMPORT'!Q:Q,'SAGE IMPORT'!A:A,'SLAB-ROWS'!G2597,'SAGE IMPORT'!B:B,'SLAB-ROWS'!H2597,'SAGE IMPORT'!C:C,'SLAB-ROWS'!A2597)</f>
        <v>0</v>
      </c>
      <c r="L2597" s="199" t="s">
        <v>393</v>
      </c>
      <c r="M2597" s="205">
        <f>SUMIFS('SAGE IMPORT'!E:E,'SAGE IMPORT'!A:A,'SLAB-ROWS'!G2597,'SAGE IMPORT'!B:B,'SLAB-ROWS'!H2597,'SAGE IMPORT'!C:C,'SLAB-ROWS'!A2597)</f>
        <v>0</v>
      </c>
      <c r="N2597" s="199" t="s">
        <v>393</v>
      </c>
    </row>
    <row r="2598" spans="1:14" x14ac:dyDescent="0.2">
      <c r="A2598" s="183"/>
      <c r="B2598" s="184"/>
      <c r="C2598" s="184"/>
      <c r="D2598" s="185" t="str">
        <f t="shared" si="232"/>
        <v>****</v>
      </c>
      <c r="E2598" s="185">
        <f t="shared" si="233"/>
        <v>0</v>
      </c>
      <c r="F2598" s="185"/>
      <c r="G2598" s="185">
        <f t="shared" si="234"/>
        <v>0</v>
      </c>
      <c r="H2598" s="186">
        <f t="shared" si="235"/>
        <v>0</v>
      </c>
      <c r="I2598" s="197">
        <f>SUMIFS('SAGE IMPORT'!Y:Y,'SAGE IMPORT'!A:A,'SLAB-ROWS'!G2598,'SAGE IMPORT'!B:B,'SLAB-ROWS'!H2598,'SAGE IMPORT'!C:C,'SLAB-ROWS'!A2598)</f>
        <v>0</v>
      </c>
      <c r="J2598" s="198">
        <f>SUMIFS('SAGE IMPORT'!K:K,'SAGE IMPORT'!A:A,'SLAB-ROWS'!G2598,'SAGE IMPORT'!B:B,'SLAB-ROWS'!H2598,'SAGE IMPORT'!C:C,'SLAB-ROWS'!A2598)</f>
        <v>0</v>
      </c>
      <c r="K2598" s="199">
        <f>SUMIFS('SAGE IMPORT'!Q:Q,'SAGE IMPORT'!A:A,'SLAB-ROWS'!G2598,'SAGE IMPORT'!B:B,'SLAB-ROWS'!H2598,'SAGE IMPORT'!C:C,'SLAB-ROWS'!A2598)</f>
        <v>0</v>
      </c>
      <c r="L2598" s="199"/>
      <c r="M2598" s="205">
        <f>SUMIFS('SAGE IMPORT'!E:E,'SAGE IMPORT'!A:A,'SLAB-ROWS'!G2598,'SAGE IMPORT'!B:B,'SLAB-ROWS'!H2598,'SAGE IMPORT'!C:C,'SLAB-ROWS'!A2598)</f>
        <v>0</v>
      </c>
      <c r="N2598" s="199"/>
    </row>
    <row r="2599" spans="1:14" x14ac:dyDescent="0.2">
      <c r="A2599" s="183" t="s">
        <v>124</v>
      </c>
      <c r="B2599" s="184" t="s">
        <v>125</v>
      </c>
      <c r="C2599" s="184"/>
      <c r="D2599" s="185" t="str">
        <f t="shared" si="232"/>
        <v>****</v>
      </c>
      <c r="E2599" s="185">
        <f t="shared" si="233"/>
        <v>0</v>
      </c>
      <c r="F2599" s="185"/>
      <c r="G2599" s="185">
        <f t="shared" si="234"/>
        <v>0</v>
      </c>
      <c r="H2599" s="186">
        <f t="shared" si="235"/>
        <v>0</v>
      </c>
      <c r="I2599" s="197">
        <f>SUMIFS('SAGE IMPORT'!Y:Y,'SAGE IMPORT'!A:A,'SLAB-ROWS'!G2599,'SAGE IMPORT'!B:B,'SLAB-ROWS'!H2599,'SAGE IMPORT'!C:C,'SLAB-ROWS'!A2599)</f>
        <v>0</v>
      </c>
      <c r="J2599" s="198">
        <f>SUMIFS('SAGE IMPORT'!K:K,'SAGE IMPORT'!A:A,'SLAB-ROWS'!G2599,'SAGE IMPORT'!B:B,'SLAB-ROWS'!H2599,'SAGE IMPORT'!C:C,'SLAB-ROWS'!A2599)</f>
        <v>0</v>
      </c>
      <c r="K2599" s="199">
        <f>SUMIFS('SAGE IMPORT'!Q:Q,'SAGE IMPORT'!A:A,'SLAB-ROWS'!G2599,'SAGE IMPORT'!B:B,'SLAB-ROWS'!H2599,'SAGE IMPORT'!C:C,'SLAB-ROWS'!A2599)</f>
        <v>0</v>
      </c>
      <c r="L2599" s="199" t="s">
        <v>354</v>
      </c>
      <c r="M2599" s="205">
        <f>SUMIFS('SAGE IMPORT'!E:E,'SAGE IMPORT'!A:A,'SLAB-ROWS'!G2599,'SAGE IMPORT'!B:B,'SLAB-ROWS'!H2599,'SAGE IMPORT'!C:C,'SLAB-ROWS'!A2599)</f>
        <v>0</v>
      </c>
      <c r="N2599" s="199" t="s">
        <v>354</v>
      </c>
    </row>
    <row r="2600" spans="1:14" x14ac:dyDescent="0.2">
      <c r="A2600" s="183" t="s">
        <v>121</v>
      </c>
      <c r="B2600" s="184" t="s">
        <v>126</v>
      </c>
      <c r="C2600" s="184"/>
      <c r="D2600" s="185" t="str">
        <f t="shared" si="232"/>
        <v>****</v>
      </c>
      <c r="E2600" s="185">
        <f t="shared" si="233"/>
        <v>0</v>
      </c>
      <c r="F2600" s="185"/>
      <c r="G2600" s="185">
        <f t="shared" si="234"/>
        <v>0</v>
      </c>
      <c r="H2600" s="186">
        <f t="shared" si="235"/>
        <v>0</v>
      </c>
      <c r="I2600" s="197">
        <f>SUMIFS('SAGE IMPORT'!Y:Y,'SAGE IMPORT'!A:A,'SLAB-ROWS'!G2600,'SAGE IMPORT'!B:B,'SLAB-ROWS'!H2600,'SAGE IMPORT'!C:C,'SLAB-ROWS'!A2600)</f>
        <v>0</v>
      </c>
      <c r="J2600" s="198">
        <f>SUMIFS('SAGE IMPORT'!K:K,'SAGE IMPORT'!A:A,'SLAB-ROWS'!G2600,'SAGE IMPORT'!B:B,'SLAB-ROWS'!H2600,'SAGE IMPORT'!C:C,'SLAB-ROWS'!A2600)</f>
        <v>0</v>
      </c>
      <c r="K2600" s="199">
        <f>SUMIFS('SAGE IMPORT'!Q:Q,'SAGE IMPORT'!A:A,'SLAB-ROWS'!G2600,'SAGE IMPORT'!B:B,'SLAB-ROWS'!H2600,'SAGE IMPORT'!C:C,'SLAB-ROWS'!A2600)</f>
        <v>0</v>
      </c>
      <c r="L2600" s="199" t="s">
        <v>396</v>
      </c>
      <c r="M2600" s="205">
        <f>SUMIFS('SAGE IMPORT'!E:E,'SAGE IMPORT'!A:A,'SLAB-ROWS'!G2600,'SAGE IMPORT'!B:B,'SLAB-ROWS'!H2600,'SAGE IMPORT'!C:C,'SLAB-ROWS'!A2600)</f>
        <v>0</v>
      </c>
      <c r="N2600" s="199" t="s">
        <v>396</v>
      </c>
    </row>
    <row r="2601" spans="1:14" x14ac:dyDescent="0.2">
      <c r="A2601" s="183" t="s">
        <v>122</v>
      </c>
      <c r="B2601" s="184" t="s">
        <v>127</v>
      </c>
      <c r="C2601" s="184"/>
      <c r="D2601" s="185" t="str">
        <f t="shared" si="232"/>
        <v>****</v>
      </c>
      <c r="E2601" s="185">
        <f t="shared" si="233"/>
        <v>0</v>
      </c>
      <c r="F2601" s="185"/>
      <c r="G2601" s="185">
        <f t="shared" si="234"/>
        <v>0</v>
      </c>
      <c r="H2601" s="186">
        <f t="shared" si="235"/>
        <v>0</v>
      </c>
      <c r="I2601" s="197">
        <f>SUMIFS('SAGE IMPORT'!Y:Y,'SAGE IMPORT'!A:A,'SLAB-ROWS'!G2601,'SAGE IMPORT'!B:B,'SLAB-ROWS'!H2601,'SAGE IMPORT'!C:C,'SLAB-ROWS'!A2601)</f>
        <v>0</v>
      </c>
      <c r="J2601" s="198">
        <f>SUMIFS('SAGE IMPORT'!K:K,'SAGE IMPORT'!A:A,'SLAB-ROWS'!G2601,'SAGE IMPORT'!B:B,'SLAB-ROWS'!H2601,'SAGE IMPORT'!C:C,'SLAB-ROWS'!A2601)</f>
        <v>0</v>
      </c>
      <c r="K2601" s="199">
        <f>SUMIFS('SAGE IMPORT'!Q:Q,'SAGE IMPORT'!A:A,'SLAB-ROWS'!G2601,'SAGE IMPORT'!B:B,'SLAB-ROWS'!H2601,'SAGE IMPORT'!C:C,'SLAB-ROWS'!A2601)</f>
        <v>0</v>
      </c>
      <c r="L2601" s="199" t="s">
        <v>396</v>
      </c>
      <c r="M2601" s="205">
        <f>SUMIFS('SAGE IMPORT'!E:E,'SAGE IMPORT'!A:A,'SLAB-ROWS'!G2601,'SAGE IMPORT'!B:B,'SLAB-ROWS'!H2601,'SAGE IMPORT'!C:C,'SLAB-ROWS'!A2601)</f>
        <v>0</v>
      </c>
      <c r="N2601" s="199" t="s">
        <v>396</v>
      </c>
    </row>
    <row r="2602" spans="1:14" x14ac:dyDescent="0.2">
      <c r="A2602" s="183" t="s">
        <v>123</v>
      </c>
      <c r="B2602" s="184" t="s">
        <v>128</v>
      </c>
      <c r="C2602" s="184"/>
      <c r="D2602" s="185" t="str">
        <f t="shared" si="232"/>
        <v>****</v>
      </c>
      <c r="E2602" s="185">
        <f t="shared" si="233"/>
        <v>0</v>
      </c>
      <c r="F2602" s="185"/>
      <c r="G2602" s="185">
        <f t="shared" si="234"/>
        <v>0</v>
      </c>
      <c r="H2602" s="186">
        <f t="shared" si="235"/>
        <v>0</v>
      </c>
      <c r="I2602" s="197">
        <f>SUMIFS('SAGE IMPORT'!Y:Y,'SAGE IMPORT'!A:A,'SLAB-ROWS'!G2602,'SAGE IMPORT'!B:B,'SLAB-ROWS'!H2602,'SAGE IMPORT'!C:C,'SLAB-ROWS'!A2602)</f>
        <v>0</v>
      </c>
      <c r="J2602" s="198">
        <f>SUMIFS('SAGE IMPORT'!K:K,'SAGE IMPORT'!A:A,'SLAB-ROWS'!G2602,'SAGE IMPORT'!B:B,'SLAB-ROWS'!H2602,'SAGE IMPORT'!C:C,'SLAB-ROWS'!A2602)</f>
        <v>0</v>
      </c>
      <c r="K2602" s="199">
        <f>SUMIFS('SAGE IMPORT'!Q:Q,'SAGE IMPORT'!A:A,'SLAB-ROWS'!G2602,'SAGE IMPORT'!B:B,'SLAB-ROWS'!H2602,'SAGE IMPORT'!C:C,'SLAB-ROWS'!A2602)</f>
        <v>0</v>
      </c>
      <c r="L2602" s="199" t="s">
        <v>396</v>
      </c>
      <c r="M2602" s="205">
        <f>SUMIFS('SAGE IMPORT'!E:E,'SAGE IMPORT'!A:A,'SLAB-ROWS'!G2602,'SAGE IMPORT'!B:B,'SLAB-ROWS'!H2602,'SAGE IMPORT'!C:C,'SLAB-ROWS'!A2602)</f>
        <v>0</v>
      </c>
      <c r="N2602" s="199" t="s">
        <v>396</v>
      </c>
    </row>
    <row r="2603" spans="1:14" x14ac:dyDescent="0.2">
      <c r="A2603" s="183" t="s">
        <v>76</v>
      </c>
      <c r="B2603" s="184" t="s">
        <v>129</v>
      </c>
      <c r="C2603" s="184"/>
      <c r="D2603" s="185" t="str">
        <f t="shared" si="232"/>
        <v>****</v>
      </c>
      <c r="E2603" s="185">
        <f t="shared" si="233"/>
        <v>0</v>
      </c>
      <c r="F2603" s="185"/>
      <c r="G2603" s="185">
        <f t="shared" si="234"/>
        <v>0</v>
      </c>
      <c r="H2603" s="186">
        <f t="shared" si="235"/>
        <v>0</v>
      </c>
      <c r="I2603" s="197">
        <f>SUMIFS('SAGE IMPORT'!Y:Y,'SAGE IMPORT'!A:A,'SLAB-ROWS'!G2603,'SAGE IMPORT'!B:B,'SLAB-ROWS'!H2603,'SAGE IMPORT'!C:C,'SLAB-ROWS'!A2603)</f>
        <v>0</v>
      </c>
      <c r="J2603" s="198">
        <f>SUMIFS('SAGE IMPORT'!K:K,'SAGE IMPORT'!A:A,'SLAB-ROWS'!G2603,'SAGE IMPORT'!B:B,'SLAB-ROWS'!H2603,'SAGE IMPORT'!C:C,'SLAB-ROWS'!A2603)</f>
        <v>0</v>
      </c>
      <c r="K2603" s="199">
        <f>SUMIFS('SAGE IMPORT'!Q:Q,'SAGE IMPORT'!A:A,'SLAB-ROWS'!G2603,'SAGE IMPORT'!B:B,'SLAB-ROWS'!H2603,'SAGE IMPORT'!C:C,'SLAB-ROWS'!A2603)</f>
        <v>0</v>
      </c>
      <c r="L2603" s="199" t="s">
        <v>395</v>
      </c>
      <c r="M2603" s="205">
        <f>SUMIFS('SAGE IMPORT'!E:E,'SAGE IMPORT'!A:A,'SLAB-ROWS'!G2603,'SAGE IMPORT'!B:B,'SLAB-ROWS'!H2603,'SAGE IMPORT'!C:C,'SLAB-ROWS'!A2603)</f>
        <v>0</v>
      </c>
      <c r="N2603" s="199" t="s">
        <v>395</v>
      </c>
    </row>
    <row r="2604" spans="1:14" x14ac:dyDescent="0.2">
      <c r="A2604" s="183"/>
      <c r="B2604" s="451" t="s">
        <v>621</v>
      </c>
      <c r="C2604" s="452"/>
      <c r="D2604" s="453"/>
      <c r="E2604" s="453"/>
      <c r="F2604" s="453"/>
      <c r="G2604" s="453">
        <f t="shared" si="234"/>
        <v>0</v>
      </c>
      <c r="H2604" s="454">
        <f t="shared" si="235"/>
        <v>0</v>
      </c>
      <c r="I2604" s="455"/>
      <c r="J2604" s="456"/>
      <c r="K2604" s="457">
        <f>SUMIFS('SAGE IMPORT'!Q:Q,'SAGE IMPORT'!A:A,'SLAB-ROWS'!G2604,'SAGE IMPORT'!B:B,'SLAB-ROWS'!H2604,'SAGE IMPORT'!D:D,'SLAB-ROWS'!B2604)</f>
        <v>0</v>
      </c>
      <c r="L2604" s="457" t="s">
        <v>395</v>
      </c>
      <c r="M2604" s="458"/>
      <c r="N2604" s="457"/>
    </row>
    <row r="2605" spans="1:14" x14ac:dyDescent="0.2">
      <c r="A2605" s="183" t="s">
        <v>130</v>
      </c>
      <c r="B2605" s="184" t="s">
        <v>131</v>
      </c>
      <c r="C2605" s="184"/>
      <c r="D2605" s="185" t="str">
        <f>D2603</f>
        <v>****</v>
      </c>
      <c r="E2605" s="185">
        <f>E2603</f>
        <v>0</v>
      </c>
      <c r="F2605" s="185"/>
      <c r="G2605" s="185">
        <f>G2603</f>
        <v>0</v>
      </c>
      <c r="H2605" s="186">
        <f>H2603</f>
        <v>0</v>
      </c>
      <c r="I2605" s="197">
        <f>SUMIFS('SAGE IMPORT'!Y:Y,'SAGE IMPORT'!A:A,'SLAB-ROWS'!G2605,'SAGE IMPORT'!B:B,'SLAB-ROWS'!H2605,'SAGE IMPORT'!C:C,'SLAB-ROWS'!A2605)</f>
        <v>0</v>
      </c>
      <c r="J2605" s="198">
        <f>SUMIFS('SAGE IMPORT'!K:K,'SAGE IMPORT'!A:A,'SLAB-ROWS'!G2605,'SAGE IMPORT'!B:B,'SLAB-ROWS'!H2605,'SAGE IMPORT'!C:C,'SLAB-ROWS'!A2605)</f>
        <v>0</v>
      </c>
      <c r="K2605" s="199">
        <f>SUMIFS('SAGE IMPORT'!Q:Q,'SAGE IMPORT'!A:A,'SLAB-ROWS'!G2605,'SAGE IMPORT'!B:B,'SLAB-ROWS'!H2605,'SAGE IMPORT'!C:C,'SLAB-ROWS'!A2605)</f>
        <v>0</v>
      </c>
      <c r="L2605" s="199" t="s">
        <v>395</v>
      </c>
      <c r="M2605" s="205">
        <f>SUMIFS('SAGE IMPORT'!E:E,'SAGE IMPORT'!A:A,'SLAB-ROWS'!G2605,'SAGE IMPORT'!B:B,'SLAB-ROWS'!H2605,'SAGE IMPORT'!C:C,'SLAB-ROWS'!A2605)</f>
        <v>0</v>
      </c>
      <c r="N2605" s="199" t="s">
        <v>395</v>
      </c>
    </row>
    <row r="2606" spans="1:14" x14ac:dyDescent="0.2">
      <c r="A2606" s="183"/>
      <c r="B2606" s="184"/>
      <c r="C2606" s="184"/>
      <c r="D2606" s="185" t="str">
        <f t="shared" si="232"/>
        <v>****</v>
      </c>
      <c r="E2606" s="185">
        <f t="shared" si="233"/>
        <v>0</v>
      </c>
      <c r="F2606" s="185"/>
      <c r="G2606" s="185">
        <f t="shared" si="234"/>
        <v>0</v>
      </c>
      <c r="H2606" s="186">
        <f t="shared" si="235"/>
        <v>0</v>
      </c>
      <c r="I2606" s="197">
        <f>SUMIFS('SAGE IMPORT'!Y:Y,'SAGE IMPORT'!A:A,'SLAB-ROWS'!G2606,'SAGE IMPORT'!B:B,'SLAB-ROWS'!H2606,'SAGE IMPORT'!C:C,'SLAB-ROWS'!A2606)</f>
        <v>0</v>
      </c>
      <c r="J2606" s="198">
        <f>SUMIFS('SAGE IMPORT'!K:K,'SAGE IMPORT'!A:A,'SLAB-ROWS'!G2606,'SAGE IMPORT'!B:B,'SLAB-ROWS'!H2606,'SAGE IMPORT'!C:C,'SLAB-ROWS'!A2606)</f>
        <v>0</v>
      </c>
      <c r="K2606" s="199">
        <f>SUMIFS('SAGE IMPORT'!Q:Q,'SAGE IMPORT'!A:A,'SLAB-ROWS'!G2606,'SAGE IMPORT'!B:B,'SLAB-ROWS'!H2606,'SAGE IMPORT'!C:C,'SLAB-ROWS'!A2606)</f>
        <v>0</v>
      </c>
      <c r="L2606" s="199"/>
      <c r="M2606" s="205">
        <f>SUMIFS('SAGE IMPORT'!E:E,'SAGE IMPORT'!A:A,'SLAB-ROWS'!G2606,'SAGE IMPORT'!B:B,'SLAB-ROWS'!H2606,'SAGE IMPORT'!C:C,'SLAB-ROWS'!A2606)</f>
        <v>0</v>
      </c>
      <c r="N2606" s="199"/>
    </row>
    <row r="2607" spans="1:14" x14ac:dyDescent="0.2">
      <c r="A2607" s="183" t="s">
        <v>39</v>
      </c>
      <c r="B2607" s="184" t="s">
        <v>40</v>
      </c>
      <c r="C2607" s="184"/>
      <c r="D2607" s="185" t="str">
        <f t="shared" si="232"/>
        <v>****</v>
      </c>
      <c r="E2607" s="185">
        <f t="shared" si="233"/>
        <v>0</v>
      </c>
      <c r="F2607" s="185"/>
      <c r="G2607" s="185">
        <f t="shared" si="234"/>
        <v>0</v>
      </c>
      <c r="H2607" s="186">
        <f t="shared" si="235"/>
        <v>0</v>
      </c>
      <c r="I2607" s="197">
        <f>SUMIFS('SAGE IMPORT'!Y:Y,'SAGE IMPORT'!A:A,'SLAB-ROWS'!G2607,'SAGE IMPORT'!B:B,'SLAB-ROWS'!H2607,'SAGE IMPORT'!C:C,'SLAB-ROWS'!A2607)</f>
        <v>0</v>
      </c>
      <c r="J2607" s="198">
        <f>SUMIFS('SAGE IMPORT'!K:K,'SAGE IMPORT'!A:A,'SLAB-ROWS'!G2607,'SAGE IMPORT'!B:B,'SLAB-ROWS'!H2607,'SAGE IMPORT'!C:C,'SLAB-ROWS'!A2607)</f>
        <v>0</v>
      </c>
      <c r="K2607" s="199">
        <f>SUMIFS('SAGE IMPORT'!Q:Q,'SAGE IMPORT'!A:A,'SLAB-ROWS'!G2607,'SAGE IMPORT'!B:B,'SLAB-ROWS'!H2607,'SAGE IMPORT'!C:C,'SLAB-ROWS'!A2607)</f>
        <v>0</v>
      </c>
      <c r="L2607" s="199" t="s">
        <v>391</v>
      </c>
      <c r="M2607" s="205">
        <f>SUMIFS('SAGE IMPORT'!E:E,'SAGE IMPORT'!A:A,'SLAB-ROWS'!G2607,'SAGE IMPORT'!B:B,'SLAB-ROWS'!H2607,'SAGE IMPORT'!C:C,'SLAB-ROWS'!A2607)</f>
        <v>0</v>
      </c>
      <c r="N2607" s="199" t="s">
        <v>391</v>
      </c>
    </row>
    <row r="2608" spans="1:14" x14ac:dyDescent="0.2">
      <c r="A2608" s="183" t="s">
        <v>132</v>
      </c>
      <c r="B2608" s="184" t="s">
        <v>135</v>
      </c>
      <c r="C2608" s="184"/>
      <c r="D2608" s="185" t="str">
        <f t="shared" si="232"/>
        <v>****</v>
      </c>
      <c r="E2608" s="185">
        <f t="shared" si="233"/>
        <v>0</v>
      </c>
      <c r="F2608" s="185"/>
      <c r="G2608" s="185">
        <f t="shared" si="234"/>
        <v>0</v>
      </c>
      <c r="H2608" s="186">
        <f t="shared" si="235"/>
        <v>0</v>
      </c>
      <c r="I2608" s="197">
        <f>SUMIFS('SAGE IMPORT'!Y:Y,'SAGE IMPORT'!A:A,'SLAB-ROWS'!G2608,'SAGE IMPORT'!B:B,'SLAB-ROWS'!H2608,'SAGE IMPORT'!C:C,'SLAB-ROWS'!A2608)</f>
        <v>0</v>
      </c>
      <c r="J2608" s="198">
        <f>SUMIFS('SAGE IMPORT'!K:K,'SAGE IMPORT'!A:A,'SLAB-ROWS'!G2608,'SAGE IMPORT'!B:B,'SLAB-ROWS'!H2608,'SAGE IMPORT'!C:C,'SLAB-ROWS'!A2608)</f>
        <v>0</v>
      </c>
      <c r="K2608" s="199">
        <f>SUMIFS('SAGE IMPORT'!Q:Q,'SAGE IMPORT'!A:A,'SLAB-ROWS'!G2608,'SAGE IMPORT'!B:B,'SLAB-ROWS'!H2608,'SAGE IMPORT'!C:C,'SLAB-ROWS'!A2608)</f>
        <v>0</v>
      </c>
      <c r="L2608" s="199" t="s">
        <v>391</v>
      </c>
      <c r="M2608" s="205">
        <f>SUMIFS('SAGE IMPORT'!E:E,'SAGE IMPORT'!A:A,'SLAB-ROWS'!G2608,'SAGE IMPORT'!B:B,'SLAB-ROWS'!H2608,'SAGE IMPORT'!C:C,'SLAB-ROWS'!A2608)</f>
        <v>0</v>
      </c>
      <c r="N2608" s="199" t="s">
        <v>391</v>
      </c>
    </row>
    <row r="2609" spans="1:14" x14ac:dyDescent="0.2">
      <c r="A2609" s="183" t="s">
        <v>133</v>
      </c>
      <c r="B2609" s="184" t="s">
        <v>136</v>
      </c>
      <c r="C2609" s="184"/>
      <c r="D2609" s="185" t="str">
        <f t="shared" si="232"/>
        <v>****</v>
      </c>
      <c r="E2609" s="185">
        <f t="shared" si="233"/>
        <v>0</v>
      </c>
      <c r="F2609" s="185"/>
      <c r="G2609" s="185">
        <f t="shared" si="234"/>
        <v>0</v>
      </c>
      <c r="H2609" s="186">
        <f t="shared" si="235"/>
        <v>0</v>
      </c>
      <c r="I2609" s="197">
        <f>SUMIFS('SAGE IMPORT'!Y:Y,'SAGE IMPORT'!A:A,'SLAB-ROWS'!G2609,'SAGE IMPORT'!B:B,'SLAB-ROWS'!H2609,'SAGE IMPORT'!C:C,'SLAB-ROWS'!A2609)</f>
        <v>0</v>
      </c>
      <c r="J2609" s="198">
        <f>SUMIFS('SAGE IMPORT'!K:K,'SAGE IMPORT'!A:A,'SLAB-ROWS'!G2609,'SAGE IMPORT'!B:B,'SLAB-ROWS'!H2609,'SAGE IMPORT'!C:C,'SLAB-ROWS'!A2609)</f>
        <v>0</v>
      </c>
      <c r="K2609" s="199">
        <f>SUMIFS('SAGE IMPORT'!Q:Q,'SAGE IMPORT'!A:A,'SLAB-ROWS'!G2609,'SAGE IMPORT'!B:B,'SLAB-ROWS'!H2609,'SAGE IMPORT'!C:C,'SLAB-ROWS'!A2609)</f>
        <v>0</v>
      </c>
      <c r="L2609" s="199" t="s">
        <v>391</v>
      </c>
      <c r="M2609" s="205">
        <f>SUMIFS('SAGE IMPORT'!E:E,'SAGE IMPORT'!A:A,'SLAB-ROWS'!G2609,'SAGE IMPORT'!B:B,'SLAB-ROWS'!H2609,'SAGE IMPORT'!C:C,'SLAB-ROWS'!A2609)</f>
        <v>0</v>
      </c>
      <c r="N2609" s="199" t="s">
        <v>391</v>
      </c>
    </row>
    <row r="2610" spans="1:14" x14ac:dyDescent="0.2">
      <c r="A2610" s="183" t="s">
        <v>134</v>
      </c>
      <c r="B2610" s="184" t="s">
        <v>137</v>
      </c>
      <c r="C2610" s="184"/>
      <c r="D2610" s="185" t="str">
        <f t="shared" si="232"/>
        <v>****</v>
      </c>
      <c r="E2610" s="185">
        <f t="shared" si="233"/>
        <v>0</v>
      </c>
      <c r="F2610" s="185"/>
      <c r="G2610" s="185">
        <f t="shared" si="234"/>
        <v>0</v>
      </c>
      <c r="H2610" s="186">
        <f t="shared" si="235"/>
        <v>0</v>
      </c>
      <c r="I2610" s="197">
        <f>SUMIFS('SAGE IMPORT'!Y:Y,'SAGE IMPORT'!A:A,'SLAB-ROWS'!G2610,'SAGE IMPORT'!B:B,'SLAB-ROWS'!H2610,'SAGE IMPORT'!C:C,'SLAB-ROWS'!A2610)</f>
        <v>0</v>
      </c>
      <c r="J2610" s="198">
        <f>SUMIFS('SAGE IMPORT'!K:K,'SAGE IMPORT'!A:A,'SLAB-ROWS'!G2610,'SAGE IMPORT'!B:B,'SLAB-ROWS'!H2610,'SAGE IMPORT'!C:C,'SLAB-ROWS'!A2610)</f>
        <v>0</v>
      </c>
      <c r="K2610" s="199">
        <f>SUMIFS('SAGE IMPORT'!Q:Q,'SAGE IMPORT'!A:A,'SLAB-ROWS'!G2610,'SAGE IMPORT'!B:B,'SLAB-ROWS'!H2610,'SAGE IMPORT'!C:C,'SLAB-ROWS'!A2610)</f>
        <v>0</v>
      </c>
      <c r="L2610" s="199" t="s">
        <v>398</v>
      </c>
      <c r="M2610" s="205">
        <f>SUMIFS('SAGE IMPORT'!E:E,'SAGE IMPORT'!A:A,'SLAB-ROWS'!G2610,'SAGE IMPORT'!B:B,'SLAB-ROWS'!H2610,'SAGE IMPORT'!C:C,'SLAB-ROWS'!A2610)</f>
        <v>0</v>
      </c>
      <c r="N2610" s="199" t="s">
        <v>398</v>
      </c>
    </row>
    <row r="2611" spans="1:14" x14ac:dyDescent="0.2">
      <c r="A2611" s="183" t="s">
        <v>497</v>
      </c>
      <c r="B2611" s="184" t="s">
        <v>505</v>
      </c>
      <c r="C2611" s="184"/>
      <c r="D2611" s="185" t="str">
        <f t="shared" si="232"/>
        <v>****</v>
      </c>
      <c r="E2611" s="185">
        <f t="shared" si="233"/>
        <v>0</v>
      </c>
      <c r="F2611" s="185"/>
      <c r="G2611" s="185">
        <f t="shared" si="234"/>
        <v>0</v>
      </c>
      <c r="H2611" s="186">
        <f t="shared" si="235"/>
        <v>0</v>
      </c>
      <c r="I2611" s="197">
        <f>SUMIFS('SAGE IMPORT'!Y:Y,'SAGE IMPORT'!A:A,'SLAB-ROWS'!G2611,'SAGE IMPORT'!B:B,'SLAB-ROWS'!H2611,'SAGE IMPORT'!C:C,'SLAB-ROWS'!A2611)</f>
        <v>0</v>
      </c>
      <c r="J2611" s="198">
        <f>SUMIFS('SAGE IMPORT'!K:K,'SAGE IMPORT'!A:A,'SLAB-ROWS'!G2611,'SAGE IMPORT'!B:B,'SLAB-ROWS'!H2611,'SAGE IMPORT'!C:C,'SLAB-ROWS'!A2611)</f>
        <v>0</v>
      </c>
      <c r="K2611" s="199">
        <f>SUMIFS('SAGE IMPORT'!Q:Q,'SAGE IMPORT'!A:A,'SLAB-ROWS'!G2611,'SAGE IMPORT'!B:B,'SLAB-ROWS'!H2611,'SAGE IMPORT'!C:C,'SLAB-ROWS'!A2611)</f>
        <v>0</v>
      </c>
      <c r="L2611" s="199" t="s">
        <v>397</v>
      </c>
      <c r="M2611" s="205">
        <f>SUMIFS('SAGE IMPORT'!E:E,'SAGE IMPORT'!A:A,'SLAB-ROWS'!G2611,'SAGE IMPORT'!B:B,'SLAB-ROWS'!H2611,'SAGE IMPORT'!C:C,'SLAB-ROWS'!A2611)</f>
        <v>0</v>
      </c>
      <c r="N2611" s="199" t="s">
        <v>391</v>
      </c>
    </row>
    <row r="2612" spans="1:14" x14ac:dyDescent="0.2">
      <c r="A2612" s="183" t="s">
        <v>501</v>
      </c>
      <c r="B2612" s="184" t="s">
        <v>506</v>
      </c>
      <c r="C2612" s="184"/>
      <c r="D2612" s="185" t="str">
        <f t="shared" si="232"/>
        <v>****</v>
      </c>
      <c r="E2612" s="185">
        <f t="shared" si="233"/>
        <v>0</v>
      </c>
      <c r="F2612" s="185"/>
      <c r="G2612" s="185">
        <f t="shared" si="234"/>
        <v>0</v>
      </c>
      <c r="H2612" s="186">
        <f t="shared" si="235"/>
        <v>0</v>
      </c>
      <c r="I2612" s="197">
        <f>SUMIFS('SAGE IMPORT'!Y:Y,'SAGE IMPORT'!A:A,'SLAB-ROWS'!G2612,'SAGE IMPORT'!B:B,'SLAB-ROWS'!H2612,'SAGE IMPORT'!C:C,'SLAB-ROWS'!A2612)</f>
        <v>0</v>
      </c>
      <c r="J2612" s="198">
        <f>SUMIFS('SAGE IMPORT'!K:K,'SAGE IMPORT'!A:A,'SLAB-ROWS'!G2612,'SAGE IMPORT'!B:B,'SLAB-ROWS'!H2612,'SAGE IMPORT'!C:C,'SLAB-ROWS'!A2612)</f>
        <v>0</v>
      </c>
      <c r="K2612" s="199">
        <f>SUMIFS('SAGE IMPORT'!Q:Q,'SAGE IMPORT'!A:A,'SLAB-ROWS'!G2612,'SAGE IMPORT'!B:B,'SLAB-ROWS'!H2612,'SAGE IMPORT'!C:C,'SLAB-ROWS'!A2612)</f>
        <v>0</v>
      </c>
      <c r="L2612" s="199" t="s">
        <v>397</v>
      </c>
      <c r="M2612" s="205">
        <f>SUMIFS('SAGE IMPORT'!E:E,'SAGE IMPORT'!A:A,'SLAB-ROWS'!G2612,'SAGE IMPORT'!B:B,'SLAB-ROWS'!H2612,'SAGE IMPORT'!C:C,'SLAB-ROWS'!A2612)</f>
        <v>0</v>
      </c>
      <c r="N2612" s="199" t="s">
        <v>391</v>
      </c>
    </row>
    <row r="2613" spans="1:14" x14ac:dyDescent="0.2">
      <c r="A2613" s="183" t="s">
        <v>502</v>
      </c>
      <c r="B2613" s="184" t="s">
        <v>507</v>
      </c>
      <c r="C2613" s="184"/>
      <c r="D2613" s="185" t="str">
        <f t="shared" si="232"/>
        <v>****</v>
      </c>
      <c r="E2613" s="185">
        <f t="shared" si="233"/>
        <v>0</v>
      </c>
      <c r="F2613" s="185"/>
      <c r="G2613" s="185">
        <f t="shared" si="234"/>
        <v>0</v>
      </c>
      <c r="H2613" s="186">
        <f t="shared" si="235"/>
        <v>0</v>
      </c>
      <c r="I2613" s="197">
        <f>SUMIFS('SAGE IMPORT'!Y:Y,'SAGE IMPORT'!A:A,'SLAB-ROWS'!G2613,'SAGE IMPORT'!B:B,'SLAB-ROWS'!H2613,'SAGE IMPORT'!C:C,'SLAB-ROWS'!A2613)</f>
        <v>0</v>
      </c>
      <c r="J2613" s="198">
        <f>SUMIFS('SAGE IMPORT'!K:K,'SAGE IMPORT'!A:A,'SLAB-ROWS'!G2613,'SAGE IMPORT'!B:B,'SLAB-ROWS'!H2613,'SAGE IMPORT'!C:C,'SLAB-ROWS'!A2613)</f>
        <v>0</v>
      </c>
      <c r="K2613" s="199">
        <f>SUMIFS('SAGE IMPORT'!Q:Q,'SAGE IMPORT'!A:A,'SLAB-ROWS'!G2613,'SAGE IMPORT'!B:B,'SLAB-ROWS'!H2613,'SAGE IMPORT'!C:C,'SLAB-ROWS'!A2613)</f>
        <v>0</v>
      </c>
      <c r="L2613" s="199" t="s">
        <v>397</v>
      </c>
      <c r="M2613" s="205">
        <f>SUMIFS('SAGE IMPORT'!E:E,'SAGE IMPORT'!A:A,'SLAB-ROWS'!G2613,'SAGE IMPORT'!B:B,'SLAB-ROWS'!H2613,'SAGE IMPORT'!C:C,'SLAB-ROWS'!A2613)</f>
        <v>0</v>
      </c>
      <c r="N2613" s="199" t="s">
        <v>391</v>
      </c>
    </row>
    <row r="2614" spans="1:14" x14ac:dyDescent="0.2">
      <c r="A2614" s="183" t="s">
        <v>503</v>
      </c>
      <c r="B2614" s="184" t="s">
        <v>508</v>
      </c>
      <c r="C2614" s="184"/>
      <c r="D2614" s="185" t="str">
        <f t="shared" si="232"/>
        <v>****</v>
      </c>
      <c r="E2614" s="185">
        <f t="shared" si="233"/>
        <v>0</v>
      </c>
      <c r="F2614" s="185"/>
      <c r="G2614" s="185">
        <f t="shared" si="234"/>
        <v>0</v>
      </c>
      <c r="H2614" s="186">
        <f t="shared" si="235"/>
        <v>0</v>
      </c>
      <c r="I2614" s="197">
        <f>SUMIFS('SAGE IMPORT'!Y:Y,'SAGE IMPORT'!A:A,'SLAB-ROWS'!G2614,'SAGE IMPORT'!B:B,'SLAB-ROWS'!H2614,'SAGE IMPORT'!C:C,'SLAB-ROWS'!A2614)</f>
        <v>0</v>
      </c>
      <c r="J2614" s="198">
        <f>SUMIFS('SAGE IMPORT'!K:K,'SAGE IMPORT'!A:A,'SLAB-ROWS'!G2614,'SAGE IMPORT'!B:B,'SLAB-ROWS'!H2614,'SAGE IMPORT'!C:C,'SLAB-ROWS'!A2614)</f>
        <v>0</v>
      </c>
      <c r="K2614" s="199">
        <f>SUMIFS('SAGE IMPORT'!Q:Q,'SAGE IMPORT'!A:A,'SLAB-ROWS'!G2614,'SAGE IMPORT'!B:B,'SLAB-ROWS'!H2614,'SAGE IMPORT'!C:C,'SLAB-ROWS'!A2614)</f>
        <v>0</v>
      </c>
      <c r="L2614" s="199" t="s">
        <v>397</v>
      </c>
      <c r="M2614" s="205">
        <f>SUMIFS('SAGE IMPORT'!E:E,'SAGE IMPORT'!A:A,'SLAB-ROWS'!G2614,'SAGE IMPORT'!B:B,'SLAB-ROWS'!H2614,'SAGE IMPORT'!C:C,'SLAB-ROWS'!A2614)</f>
        <v>0</v>
      </c>
      <c r="N2614" s="199" t="s">
        <v>391</v>
      </c>
    </row>
    <row r="2615" spans="1:14" x14ac:dyDescent="0.2">
      <c r="A2615" s="183" t="s">
        <v>504</v>
      </c>
      <c r="B2615" s="184" t="s">
        <v>509</v>
      </c>
      <c r="C2615" s="184"/>
      <c r="D2615" s="185" t="str">
        <f t="shared" si="232"/>
        <v>****</v>
      </c>
      <c r="E2615" s="185">
        <f t="shared" si="233"/>
        <v>0</v>
      </c>
      <c r="F2615" s="185"/>
      <c r="G2615" s="185">
        <f t="shared" si="234"/>
        <v>0</v>
      </c>
      <c r="H2615" s="186">
        <f t="shared" si="235"/>
        <v>0</v>
      </c>
      <c r="I2615" s="197">
        <f>SUMIFS('SAGE IMPORT'!Y:Y,'SAGE IMPORT'!A:A,'SLAB-ROWS'!G2615,'SAGE IMPORT'!B:B,'SLAB-ROWS'!H2615,'SAGE IMPORT'!C:C,'SLAB-ROWS'!A2615)</f>
        <v>0</v>
      </c>
      <c r="J2615" s="198">
        <f>SUMIFS('SAGE IMPORT'!K:K,'SAGE IMPORT'!A:A,'SLAB-ROWS'!G2615,'SAGE IMPORT'!B:B,'SLAB-ROWS'!H2615,'SAGE IMPORT'!C:C,'SLAB-ROWS'!A2615)</f>
        <v>0</v>
      </c>
      <c r="K2615" s="199">
        <f>SUMIFS('SAGE IMPORT'!Q:Q,'SAGE IMPORT'!A:A,'SLAB-ROWS'!G2615,'SAGE IMPORT'!B:B,'SLAB-ROWS'!H2615,'SAGE IMPORT'!C:C,'SLAB-ROWS'!A2615)</f>
        <v>0</v>
      </c>
      <c r="L2615" s="199" t="s">
        <v>397</v>
      </c>
      <c r="M2615" s="205">
        <f>SUMIFS('SAGE IMPORT'!E:E,'SAGE IMPORT'!A:A,'SLAB-ROWS'!G2615,'SAGE IMPORT'!B:B,'SLAB-ROWS'!H2615,'SAGE IMPORT'!C:C,'SLAB-ROWS'!A2615)</f>
        <v>0</v>
      </c>
      <c r="N2615" s="199" t="s">
        <v>391</v>
      </c>
    </row>
    <row r="2616" spans="1:14" x14ac:dyDescent="0.2">
      <c r="A2616" s="183" t="s">
        <v>41</v>
      </c>
      <c r="B2616" s="184" t="s">
        <v>65</v>
      </c>
      <c r="C2616" s="184"/>
      <c r="D2616" s="185" t="str">
        <f>D2610</f>
        <v>****</v>
      </c>
      <c r="E2616" s="185">
        <f>E2610</f>
        <v>0</v>
      </c>
      <c r="F2616" s="185"/>
      <c r="G2616" s="185">
        <f>G2610</f>
        <v>0</v>
      </c>
      <c r="H2616" s="186">
        <f>H2610</f>
        <v>0</v>
      </c>
      <c r="I2616" s="197">
        <f>SUMIFS('SAGE IMPORT'!Y:Y,'SAGE IMPORT'!A:A,'SLAB-ROWS'!G2616,'SAGE IMPORT'!B:B,'SLAB-ROWS'!H2616,'SAGE IMPORT'!C:C,'SLAB-ROWS'!A2616)</f>
        <v>0</v>
      </c>
      <c r="J2616" s="198">
        <f>SUMIFS('SAGE IMPORT'!K:K,'SAGE IMPORT'!A:A,'SLAB-ROWS'!G2616,'SAGE IMPORT'!B:B,'SLAB-ROWS'!H2616,'SAGE IMPORT'!C:C,'SLAB-ROWS'!A2616)</f>
        <v>0</v>
      </c>
      <c r="K2616" s="199">
        <f>SUMIFS('SAGE IMPORT'!Q:Q,'SAGE IMPORT'!A:A,'SLAB-ROWS'!G2616,'SAGE IMPORT'!B:B,'SLAB-ROWS'!H2616,'SAGE IMPORT'!C:C,'SLAB-ROWS'!A2616)</f>
        <v>0</v>
      </c>
      <c r="L2616" s="199" t="s">
        <v>391</v>
      </c>
      <c r="M2616" s="205">
        <f>SUMIFS('SAGE IMPORT'!E:E,'SAGE IMPORT'!A:A,'SLAB-ROWS'!G2616,'SAGE IMPORT'!B:B,'SLAB-ROWS'!H2616,'SAGE IMPORT'!C:C,'SLAB-ROWS'!A2616)</f>
        <v>0</v>
      </c>
      <c r="N2616" s="199" t="s">
        <v>391</v>
      </c>
    </row>
    <row r="2617" spans="1:14" x14ac:dyDescent="0.2">
      <c r="A2617" s="183" t="s">
        <v>498</v>
      </c>
      <c r="B2617" s="184" t="s">
        <v>140</v>
      </c>
      <c r="C2617" s="184"/>
      <c r="D2617" s="185" t="str">
        <f t="shared" si="232"/>
        <v>****</v>
      </c>
      <c r="E2617" s="185">
        <f t="shared" si="233"/>
        <v>0</v>
      </c>
      <c r="F2617" s="185"/>
      <c r="G2617" s="185">
        <f t="shared" si="234"/>
        <v>0</v>
      </c>
      <c r="H2617" s="186">
        <f t="shared" si="235"/>
        <v>0</v>
      </c>
      <c r="I2617" s="197">
        <f>SUMIFS('SAGE IMPORT'!Y:Y,'SAGE IMPORT'!A:A,'SLAB-ROWS'!G2617,'SAGE IMPORT'!B:B,'SLAB-ROWS'!H2617,'SAGE IMPORT'!C:C,'SLAB-ROWS'!A2617)</f>
        <v>0</v>
      </c>
      <c r="J2617" s="198">
        <f>SUMIFS('SAGE IMPORT'!K:K,'SAGE IMPORT'!A:A,'SLAB-ROWS'!G2617,'SAGE IMPORT'!B:B,'SLAB-ROWS'!H2617,'SAGE IMPORT'!C:C,'SLAB-ROWS'!A2617)</f>
        <v>0</v>
      </c>
      <c r="K2617" s="199">
        <f>SUMIFS('SAGE IMPORT'!Q:Q,'SAGE IMPORT'!A:A,'SLAB-ROWS'!G2617,'SAGE IMPORT'!B:B,'SLAB-ROWS'!H2617,'SAGE IMPORT'!C:C,'SLAB-ROWS'!A2617)</f>
        <v>0</v>
      </c>
      <c r="L2617" s="199" t="s">
        <v>399</v>
      </c>
      <c r="M2617" s="205">
        <f>SUMIFS('SAGE IMPORT'!E:E,'SAGE IMPORT'!A:A,'SLAB-ROWS'!G2617,'SAGE IMPORT'!B:B,'SLAB-ROWS'!H2617,'SAGE IMPORT'!C:C,'SLAB-ROWS'!A2617)</f>
        <v>0</v>
      </c>
      <c r="N2617" s="199" t="s">
        <v>399</v>
      </c>
    </row>
    <row r="2618" spans="1:14" x14ac:dyDescent="0.2">
      <c r="A2618" s="183" t="s">
        <v>42</v>
      </c>
      <c r="B2618" s="184" t="s">
        <v>138</v>
      </c>
      <c r="C2618" s="184"/>
      <c r="D2618" s="185" t="str">
        <f t="shared" si="232"/>
        <v>****</v>
      </c>
      <c r="E2618" s="185">
        <f t="shared" si="233"/>
        <v>0</v>
      </c>
      <c r="F2618" s="185"/>
      <c r="G2618" s="185">
        <f t="shared" si="234"/>
        <v>0</v>
      </c>
      <c r="H2618" s="186">
        <f t="shared" si="235"/>
        <v>0</v>
      </c>
      <c r="I2618" s="197">
        <f>SUMIFS('SAGE IMPORT'!Y:Y,'SAGE IMPORT'!A:A,'SLAB-ROWS'!G2618,'SAGE IMPORT'!B:B,'SLAB-ROWS'!H2618,'SAGE IMPORT'!C:C,'SLAB-ROWS'!A2618)</f>
        <v>0</v>
      </c>
      <c r="J2618" s="198">
        <f>SUMIFS('SAGE IMPORT'!K:K,'SAGE IMPORT'!A:A,'SLAB-ROWS'!G2618,'SAGE IMPORT'!B:B,'SLAB-ROWS'!H2618,'SAGE IMPORT'!C:C,'SLAB-ROWS'!A2618)</f>
        <v>0</v>
      </c>
      <c r="K2618" s="199">
        <f>SUMIFS('SAGE IMPORT'!Q:Q,'SAGE IMPORT'!A:A,'SLAB-ROWS'!G2618,'SAGE IMPORT'!B:B,'SLAB-ROWS'!H2618,'SAGE IMPORT'!C:C,'SLAB-ROWS'!A2618)</f>
        <v>0</v>
      </c>
      <c r="L2618" s="199" t="s">
        <v>399</v>
      </c>
      <c r="M2618" s="205">
        <f>SUMIFS('SAGE IMPORT'!E:E,'SAGE IMPORT'!A:A,'SLAB-ROWS'!G2618,'SAGE IMPORT'!B:B,'SLAB-ROWS'!H2618,'SAGE IMPORT'!C:C,'SLAB-ROWS'!A2618)</f>
        <v>0</v>
      </c>
      <c r="N2618" s="199" t="s">
        <v>399</v>
      </c>
    </row>
    <row r="2619" spans="1:14" x14ac:dyDescent="0.2">
      <c r="A2619" s="183" t="s">
        <v>77</v>
      </c>
      <c r="B2619" s="184" t="s">
        <v>139</v>
      </c>
      <c r="C2619" s="184"/>
      <c r="D2619" s="185" t="str">
        <f t="shared" si="232"/>
        <v>****</v>
      </c>
      <c r="E2619" s="185">
        <f t="shared" si="233"/>
        <v>0</v>
      </c>
      <c r="F2619" s="185"/>
      <c r="G2619" s="185">
        <f t="shared" si="234"/>
        <v>0</v>
      </c>
      <c r="H2619" s="186">
        <f t="shared" si="235"/>
        <v>0</v>
      </c>
      <c r="I2619" s="197">
        <f>SUMIFS('SAGE IMPORT'!Y:Y,'SAGE IMPORT'!A:A,'SLAB-ROWS'!G2619,'SAGE IMPORT'!B:B,'SLAB-ROWS'!H2619,'SAGE IMPORT'!C:C,'SLAB-ROWS'!A2619)</f>
        <v>0</v>
      </c>
      <c r="J2619" s="198">
        <f>SUMIFS('SAGE IMPORT'!K:K,'SAGE IMPORT'!A:A,'SLAB-ROWS'!G2619,'SAGE IMPORT'!B:B,'SLAB-ROWS'!H2619,'SAGE IMPORT'!C:C,'SLAB-ROWS'!A2619)</f>
        <v>0</v>
      </c>
      <c r="K2619" s="199">
        <f>SUMIFS('SAGE IMPORT'!Q:Q,'SAGE IMPORT'!A:A,'SLAB-ROWS'!G2619,'SAGE IMPORT'!B:B,'SLAB-ROWS'!H2619,'SAGE IMPORT'!C:C,'SLAB-ROWS'!A2619)</f>
        <v>0</v>
      </c>
      <c r="L2619" s="199" t="s">
        <v>399</v>
      </c>
      <c r="M2619" s="205">
        <f>SUMIFS('SAGE IMPORT'!E:E,'SAGE IMPORT'!A:A,'SLAB-ROWS'!G2619,'SAGE IMPORT'!B:B,'SLAB-ROWS'!H2619,'SAGE IMPORT'!C:C,'SLAB-ROWS'!A2619)</f>
        <v>0</v>
      </c>
      <c r="N2619" s="199" t="s">
        <v>399</v>
      </c>
    </row>
    <row r="2620" spans="1:14" x14ac:dyDescent="0.2">
      <c r="A2620" s="183" t="s">
        <v>43</v>
      </c>
      <c r="B2620" s="184" t="s">
        <v>141</v>
      </c>
      <c r="C2620" s="184"/>
      <c r="D2620" s="185" t="str">
        <f t="shared" si="232"/>
        <v>****</v>
      </c>
      <c r="E2620" s="185">
        <f t="shared" si="233"/>
        <v>0</v>
      </c>
      <c r="F2620" s="185"/>
      <c r="G2620" s="185">
        <f t="shared" si="234"/>
        <v>0</v>
      </c>
      <c r="H2620" s="186">
        <f t="shared" si="235"/>
        <v>0</v>
      </c>
      <c r="I2620" s="197">
        <f>SUMIFS('SAGE IMPORT'!Y:Y,'SAGE IMPORT'!A:A,'SLAB-ROWS'!G2620,'SAGE IMPORT'!B:B,'SLAB-ROWS'!H2620,'SAGE IMPORT'!C:C,'SLAB-ROWS'!A2620)</f>
        <v>0</v>
      </c>
      <c r="J2620" s="198">
        <f>SUMIFS('SAGE IMPORT'!K:K,'SAGE IMPORT'!A:A,'SLAB-ROWS'!G2620,'SAGE IMPORT'!B:B,'SLAB-ROWS'!H2620,'SAGE IMPORT'!C:C,'SLAB-ROWS'!A2620)</f>
        <v>0</v>
      </c>
      <c r="K2620" s="199">
        <f>SUMIFS('SAGE IMPORT'!Q:Q,'SAGE IMPORT'!A:A,'SLAB-ROWS'!G2620,'SAGE IMPORT'!B:B,'SLAB-ROWS'!H2620,'SAGE IMPORT'!C:C,'SLAB-ROWS'!A2620)</f>
        <v>0</v>
      </c>
      <c r="L2620" s="199" t="s">
        <v>391</v>
      </c>
      <c r="M2620" s="205">
        <f>SUMIFS('SAGE IMPORT'!E:E,'SAGE IMPORT'!A:A,'SLAB-ROWS'!G2620,'SAGE IMPORT'!B:B,'SLAB-ROWS'!H2620,'SAGE IMPORT'!C:C,'SLAB-ROWS'!A2620)</f>
        <v>0</v>
      </c>
      <c r="N2620" s="199" t="s">
        <v>391</v>
      </c>
    </row>
    <row r="2621" spans="1:14" x14ac:dyDescent="0.2">
      <c r="A2621" s="183"/>
      <c r="B2621" s="184"/>
      <c r="C2621" s="184"/>
      <c r="D2621" s="185" t="str">
        <f t="shared" si="232"/>
        <v>****</v>
      </c>
      <c r="E2621" s="185">
        <f t="shared" si="233"/>
        <v>0</v>
      </c>
      <c r="F2621" s="185"/>
      <c r="G2621" s="185">
        <f t="shared" si="234"/>
        <v>0</v>
      </c>
      <c r="H2621" s="186">
        <f t="shared" si="235"/>
        <v>0</v>
      </c>
      <c r="I2621" s="197">
        <f>SUMIFS('SAGE IMPORT'!Y:Y,'SAGE IMPORT'!A:A,'SLAB-ROWS'!G2621,'SAGE IMPORT'!B:B,'SLAB-ROWS'!H2621,'SAGE IMPORT'!C:C,'SLAB-ROWS'!A2621)</f>
        <v>0</v>
      </c>
      <c r="J2621" s="198">
        <f>SUMIFS('SAGE IMPORT'!K:K,'SAGE IMPORT'!A:A,'SLAB-ROWS'!G2621,'SAGE IMPORT'!B:B,'SLAB-ROWS'!H2621,'SAGE IMPORT'!C:C,'SLAB-ROWS'!A2621)</f>
        <v>0</v>
      </c>
      <c r="K2621" s="199">
        <f>SUMIFS('SAGE IMPORT'!Q:Q,'SAGE IMPORT'!A:A,'SLAB-ROWS'!G2621,'SAGE IMPORT'!B:B,'SLAB-ROWS'!H2621,'SAGE IMPORT'!C:C,'SLAB-ROWS'!A2621)</f>
        <v>0</v>
      </c>
      <c r="L2621" s="199"/>
      <c r="M2621" s="205">
        <f>SUMIFS('SAGE IMPORT'!E:E,'SAGE IMPORT'!A:A,'SLAB-ROWS'!G2621,'SAGE IMPORT'!B:B,'SLAB-ROWS'!H2621,'SAGE IMPORT'!C:C,'SLAB-ROWS'!A2621)</f>
        <v>0</v>
      </c>
      <c r="N2621" s="199"/>
    </row>
    <row r="2622" spans="1:14" x14ac:dyDescent="0.2">
      <c r="A2622" s="183" t="s">
        <v>44</v>
      </c>
      <c r="B2622" s="184" t="s">
        <v>69</v>
      </c>
      <c r="C2622" s="184"/>
      <c r="D2622" s="185" t="str">
        <f t="shared" si="232"/>
        <v>****</v>
      </c>
      <c r="E2622" s="185">
        <f t="shared" si="233"/>
        <v>0</v>
      </c>
      <c r="F2622" s="185"/>
      <c r="G2622" s="185">
        <f t="shared" si="234"/>
        <v>0</v>
      </c>
      <c r="H2622" s="186">
        <f t="shared" si="235"/>
        <v>0</v>
      </c>
      <c r="I2622" s="197">
        <f>SUMIFS('SAGE IMPORT'!Y:Y,'SAGE IMPORT'!A:A,'SLAB-ROWS'!G2622,'SAGE IMPORT'!B:B,'SLAB-ROWS'!H2622,'SAGE IMPORT'!C:C,'SLAB-ROWS'!A2622)</f>
        <v>0</v>
      </c>
      <c r="J2622" s="198">
        <f>SUMIFS('SAGE IMPORT'!K:K,'SAGE IMPORT'!A:A,'SLAB-ROWS'!G2622,'SAGE IMPORT'!B:B,'SLAB-ROWS'!H2622,'SAGE IMPORT'!C:C,'SLAB-ROWS'!A2622)</f>
        <v>0</v>
      </c>
      <c r="K2622" s="199">
        <f>SUMIFS('SAGE IMPORT'!Q:Q,'SAGE IMPORT'!A:A,'SLAB-ROWS'!G2622,'SAGE IMPORT'!B:B,'SLAB-ROWS'!H2622,'SAGE IMPORT'!C:C,'SLAB-ROWS'!A2622)</f>
        <v>0</v>
      </c>
      <c r="L2622" s="199" t="s">
        <v>391</v>
      </c>
      <c r="M2622" s="205">
        <f>SUMIFS('SAGE IMPORT'!E:E,'SAGE IMPORT'!A:A,'SLAB-ROWS'!G2622,'SAGE IMPORT'!B:B,'SLAB-ROWS'!H2622,'SAGE IMPORT'!C:C,'SLAB-ROWS'!A2622)</f>
        <v>0</v>
      </c>
      <c r="N2622" s="199" t="s">
        <v>391</v>
      </c>
    </row>
    <row r="2623" spans="1:14" x14ac:dyDescent="0.2">
      <c r="A2623" s="183" t="s">
        <v>45</v>
      </c>
      <c r="B2623" s="184" t="s">
        <v>46</v>
      </c>
      <c r="C2623" s="184"/>
      <c r="D2623" s="185" t="str">
        <f t="shared" si="232"/>
        <v>****</v>
      </c>
      <c r="E2623" s="185">
        <f t="shared" si="233"/>
        <v>0</v>
      </c>
      <c r="F2623" s="185"/>
      <c r="G2623" s="185">
        <f t="shared" si="234"/>
        <v>0</v>
      </c>
      <c r="H2623" s="186">
        <f t="shared" si="235"/>
        <v>0</v>
      </c>
      <c r="I2623" s="197">
        <f>SUMIFS('SAGE IMPORT'!Y:Y,'SAGE IMPORT'!A:A,'SLAB-ROWS'!G2623,'SAGE IMPORT'!B:B,'SLAB-ROWS'!H2623,'SAGE IMPORT'!C:C,'SLAB-ROWS'!A2623)</f>
        <v>0</v>
      </c>
      <c r="J2623" s="198">
        <f>SUMIFS('SAGE IMPORT'!K:K,'SAGE IMPORT'!A:A,'SLAB-ROWS'!G2623,'SAGE IMPORT'!B:B,'SLAB-ROWS'!H2623,'SAGE IMPORT'!C:C,'SLAB-ROWS'!A2623)</f>
        <v>0</v>
      </c>
      <c r="K2623" s="199">
        <f>SUMIFS('SAGE IMPORT'!Q:Q,'SAGE IMPORT'!A:A,'SLAB-ROWS'!G2623,'SAGE IMPORT'!B:B,'SLAB-ROWS'!H2623,'SAGE IMPORT'!C:C,'SLAB-ROWS'!A2623)</f>
        <v>0</v>
      </c>
      <c r="L2623" s="199" t="s">
        <v>391</v>
      </c>
      <c r="M2623" s="205">
        <f>SUMIFS('SAGE IMPORT'!E:E,'SAGE IMPORT'!A:A,'SLAB-ROWS'!G2623,'SAGE IMPORT'!B:B,'SLAB-ROWS'!H2623,'SAGE IMPORT'!C:C,'SLAB-ROWS'!A2623)</f>
        <v>0</v>
      </c>
      <c r="N2623" s="199" t="s">
        <v>391</v>
      </c>
    </row>
    <row r="2624" spans="1:14" x14ac:dyDescent="0.2">
      <c r="A2624" s="183" t="s">
        <v>142</v>
      </c>
      <c r="B2624" s="184" t="s">
        <v>143</v>
      </c>
      <c r="C2624" s="184"/>
      <c r="D2624" s="185" t="str">
        <f t="shared" si="232"/>
        <v>****</v>
      </c>
      <c r="E2624" s="185">
        <f t="shared" si="233"/>
        <v>0</v>
      </c>
      <c r="F2624" s="185"/>
      <c r="G2624" s="185">
        <f t="shared" si="234"/>
        <v>0</v>
      </c>
      <c r="H2624" s="186">
        <f t="shared" si="235"/>
        <v>0</v>
      </c>
      <c r="I2624" s="197">
        <f>SUMIFS('SAGE IMPORT'!Y:Y,'SAGE IMPORT'!A:A,'SLAB-ROWS'!G2624,'SAGE IMPORT'!B:B,'SLAB-ROWS'!H2624,'SAGE IMPORT'!C:C,'SLAB-ROWS'!A2624)</f>
        <v>0</v>
      </c>
      <c r="J2624" s="198">
        <f>SUMIFS('SAGE IMPORT'!K:K,'SAGE IMPORT'!A:A,'SLAB-ROWS'!G2624,'SAGE IMPORT'!B:B,'SLAB-ROWS'!H2624,'SAGE IMPORT'!C:C,'SLAB-ROWS'!A2624)</f>
        <v>0</v>
      </c>
      <c r="K2624" s="199">
        <f>SUMIFS('SAGE IMPORT'!Q:Q,'SAGE IMPORT'!A:A,'SLAB-ROWS'!G2624,'SAGE IMPORT'!B:B,'SLAB-ROWS'!H2624,'SAGE IMPORT'!C:C,'SLAB-ROWS'!A2624)</f>
        <v>0</v>
      </c>
      <c r="L2624" s="199" t="s">
        <v>354</v>
      </c>
      <c r="M2624" s="205">
        <f>SUMIFS('SAGE IMPORT'!E:E,'SAGE IMPORT'!A:A,'SLAB-ROWS'!G2624,'SAGE IMPORT'!B:B,'SLAB-ROWS'!H2624,'SAGE IMPORT'!C:C,'SLAB-ROWS'!A2624)</f>
        <v>0</v>
      </c>
      <c r="N2624" s="199" t="s">
        <v>354</v>
      </c>
    </row>
    <row r="2625" spans="1:14" x14ac:dyDescent="0.2">
      <c r="A2625" s="183" t="s">
        <v>144</v>
      </c>
      <c r="B2625" s="184" t="s">
        <v>145</v>
      </c>
      <c r="C2625" s="184"/>
      <c r="D2625" s="185" t="str">
        <f t="shared" si="232"/>
        <v>****</v>
      </c>
      <c r="E2625" s="185">
        <f t="shared" si="233"/>
        <v>0</v>
      </c>
      <c r="F2625" s="185"/>
      <c r="G2625" s="185">
        <f t="shared" si="234"/>
        <v>0</v>
      </c>
      <c r="H2625" s="186">
        <f t="shared" si="235"/>
        <v>0</v>
      </c>
      <c r="I2625" s="197">
        <f>SUMIFS('SAGE IMPORT'!Y:Y,'SAGE IMPORT'!A:A,'SLAB-ROWS'!G2625,'SAGE IMPORT'!B:B,'SLAB-ROWS'!H2625,'SAGE IMPORT'!C:C,'SLAB-ROWS'!A2625)</f>
        <v>0</v>
      </c>
      <c r="J2625" s="198">
        <f>SUMIFS('SAGE IMPORT'!K:K,'SAGE IMPORT'!A:A,'SLAB-ROWS'!G2625,'SAGE IMPORT'!B:B,'SLAB-ROWS'!H2625,'SAGE IMPORT'!C:C,'SLAB-ROWS'!A2625)</f>
        <v>0</v>
      </c>
      <c r="K2625" s="199">
        <f>SUMIFS('SAGE IMPORT'!Q:Q,'SAGE IMPORT'!A:A,'SLAB-ROWS'!G2625,'SAGE IMPORT'!B:B,'SLAB-ROWS'!H2625,'SAGE IMPORT'!C:C,'SLAB-ROWS'!A2625)</f>
        <v>0</v>
      </c>
      <c r="L2625" s="199" t="s">
        <v>391</v>
      </c>
      <c r="M2625" s="205">
        <f>SUMIFS('SAGE IMPORT'!E:E,'SAGE IMPORT'!A:A,'SLAB-ROWS'!G2625,'SAGE IMPORT'!B:B,'SLAB-ROWS'!H2625,'SAGE IMPORT'!C:C,'SLAB-ROWS'!A2625)</f>
        <v>0</v>
      </c>
      <c r="N2625" s="199" t="s">
        <v>391</v>
      </c>
    </row>
    <row r="2626" spans="1:14" x14ac:dyDescent="0.2">
      <c r="A2626" s="183" t="s">
        <v>47</v>
      </c>
      <c r="B2626" s="184" t="s">
        <v>66</v>
      </c>
      <c r="C2626" s="184"/>
      <c r="D2626" s="185" t="str">
        <f t="shared" ref="D2626:D2637" si="236">D2625</f>
        <v>****</v>
      </c>
      <c r="E2626" s="185">
        <f t="shared" ref="E2626:E2637" si="237">E2625</f>
        <v>0</v>
      </c>
      <c r="F2626" s="185"/>
      <c r="G2626" s="185">
        <f t="shared" ref="G2626:G2637" si="238">G2625</f>
        <v>0</v>
      </c>
      <c r="H2626" s="186">
        <f t="shared" ref="H2626:H2637" si="239">H2625</f>
        <v>0</v>
      </c>
      <c r="I2626" s="197">
        <f>SUMIFS('SAGE IMPORT'!Y:Y,'SAGE IMPORT'!A:A,'SLAB-ROWS'!G2626,'SAGE IMPORT'!B:B,'SLAB-ROWS'!H2626,'SAGE IMPORT'!C:C,'SLAB-ROWS'!A2626)</f>
        <v>0</v>
      </c>
      <c r="J2626" s="198">
        <f>SUMIFS('SAGE IMPORT'!K:K,'SAGE IMPORT'!A:A,'SLAB-ROWS'!G2626,'SAGE IMPORT'!B:B,'SLAB-ROWS'!H2626,'SAGE IMPORT'!C:C,'SLAB-ROWS'!A2626)</f>
        <v>0</v>
      </c>
      <c r="K2626" s="199">
        <f>SUMIFS('SAGE IMPORT'!Q:Q,'SAGE IMPORT'!A:A,'SLAB-ROWS'!G2626,'SAGE IMPORT'!B:B,'SLAB-ROWS'!H2626,'SAGE IMPORT'!C:C,'SLAB-ROWS'!A2626)</f>
        <v>0</v>
      </c>
      <c r="L2626" s="199" t="s">
        <v>395</v>
      </c>
      <c r="M2626" s="205">
        <f>SUMIFS('SAGE IMPORT'!E:E,'SAGE IMPORT'!A:A,'SLAB-ROWS'!G2626,'SAGE IMPORT'!B:B,'SLAB-ROWS'!H2626,'SAGE IMPORT'!C:C,'SLAB-ROWS'!A2626)</f>
        <v>0</v>
      </c>
      <c r="N2626" s="199" t="s">
        <v>395</v>
      </c>
    </row>
    <row r="2627" spans="1:14" x14ac:dyDescent="0.2">
      <c r="A2627" s="183"/>
      <c r="B2627" s="451" t="s">
        <v>622</v>
      </c>
      <c r="C2627" s="452"/>
      <c r="D2627" s="453"/>
      <c r="E2627" s="453"/>
      <c r="F2627" s="453"/>
      <c r="G2627" s="453">
        <f t="shared" si="238"/>
        <v>0</v>
      </c>
      <c r="H2627" s="454">
        <f t="shared" si="239"/>
        <v>0</v>
      </c>
      <c r="I2627" s="455"/>
      <c r="J2627" s="456"/>
      <c r="K2627" s="457">
        <f>SUMIFS('SAGE IMPORT'!Q:Q,'SAGE IMPORT'!A:A,'SLAB-ROWS'!G2627,'SAGE IMPORT'!B:B,'SLAB-ROWS'!H2627,'SAGE IMPORT'!D:D,'SLAB-ROWS'!B2627)</f>
        <v>0</v>
      </c>
      <c r="L2627" s="457" t="s">
        <v>395</v>
      </c>
      <c r="M2627" s="458"/>
      <c r="N2627" s="457"/>
    </row>
    <row r="2628" spans="1:14" x14ac:dyDescent="0.2">
      <c r="A2628" s="183" t="s">
        <v>48</v>
      </c>
      <c r="B2628" s="184" t="s">
        <v>67</v>
      </c>
      <c r="C2628" s="184"/>
      <c r="D2628" s="185" t="str">
        <f>D2626</f>
        <v>****</v>
      </c>
      <c r="E2628" s="185">
        <f>E2626</f>
        <v>0</v>
      </c>
      <c r="F2628" s="185"/>
      <c r="G2628" s="185">
        <f>G2626</f>
        <v>0</v>
      </c>
      <c r="H2628" s="186">
        <f>H2626</f>
        <v>0</v>
      </c>
      <c r="I2628" s="197">
        <f>SUMIFS('SAGE IMPORT'!Y:Y,'SAGE IMPORT'!A:A,'SLAB-ROWS'!G2628,'SAGE IMPORT'!B:B,'SLAB-ROWS'!H2628,'SAGE IMPORT'!C:C,'SLAB-ROWS'!A2628)</f>
        <v>0</v>
      </c>
      <c r="J2628" s="198">
        <f>SUMIFS('SAGE IMPORT'!K:K,'SAGE IMPORT'!A:A,'SLAB-ROWS'!G2628,'SAGE IMPORT'!B:B,'SLAB-ROWS'!H2628,'SAGE IMPORT'!C:C,'SLAB-ROWS'!A2628)</f>
        <v>0</v>
      </c>
      <c r="K2628" s="199">
        <f>SUMIFS('SAGE IMPORT'!Q:Q,'SAGE IMPORT'!A:A,'SLAB-ROWS'!G2628,'SAGE IMPORT'!B:B,'SLAB-ROWS'!H2628,'SAGE IMPORT'!C:C,'SLAB-ROWS'!A2628)</f>
        <v>0</v>
      </c>
      <c r="L2628" s="199" t="s">
        <v>391</v>
      </c>
      <c r="M2628" s="205">
        <f>SUMIFS('SAGE IMPORT'!E:E,'SAGE IMPORT'!A:A,'SLAB-ROWS'!G2628,'SAGE IMPORT'!B:B,'SLAB-ROWS'!H2628,'SAGE IMPORT'!C:C,'SLAB-ROWS'!A2628)</f>
        <v>0</v>
      </c>
      <c r="N2628" s="199" t="s">
        <v>391</v>
      </c>
    </row>
    <row r="2629" spans="1:14" x14ac:dyDescent="0.2">
      <c r="A2629" s="183" t="s">
        <v>146</v>
      </c>
      <c r="B2629" s="184" t="s">
        <v>147</v>
      </c>
      <c r="C2629" s="184"/>
      <c r="D2629" s="185" t="str">
        <f t="shared" si="236"/>
        <v>****</v>
      </c>
      <c r="E2629" s="185">
        <f t="shared" si="237"/>
        <v>0</v>
      </c>
      <c r="F2629" s="185"/>
      <c r="G2629" s="185">
        <f t="shared" si="238"/>
        <v>0</v>
      </c>
      <c r="H2629" s="186">
        <f t="shared" si="239"/>
        <v>0</v>
      </c>
      <c r="I2629" s="197">
        <f>SUMIFS('SAGE IMPORT'!Y:Y,'SAGE IMPORT'!A:A,'SLAB-ROWS'!G2629,'SAGE IMPORT'!B:B,'SLAB-ROWS'!H2629,'SAGE IMPORT'!C:C,'SLAB-ROWS'!A2629)</f>
        <v>0</v>
      </c>
      <c r="J2629" s="198">
        <f>SUMIFS('SAGE IMPORT'!K:K,'SAGE IMPORT'!A:A,'SLAB-ROWS'!G2629,'SAGE IMPORT'!B:B,'SLAB-ROWS'!H2629,'SAGE IMPORT'!C:C,'SLAB-ROWS'!A2629)</f>
        <v>0</v>
      </c>
      <c r="K2629" s="199">
        <f>SUMIFS('SAGE IMPORT'!Q:Q,'SAGE IMPORT'!A:A,'SLAB-ROWS'!G2629,'SAGE IMPORT'!B:B,'SLAB-ROWS'!H2629,'SAGE IMPORT'!C:C,'SLAB-ROWS'!A2629)</f>
        <v>0</v>
      </c>
      <c r="L2629" s="199" t="s">
        <v>393</v>
      </c>
      <c r="M2629" s="205">
        <f>SUMIFS('SAGE IMPORT'!E:E,'SAGE IMPORT'!A:A,'SLAB-ROWS'!G2629,'SAGE IMPORT'!B:B,'SLAB-ROWS'!H2629,'SAGE IMPORT'!C:C,'SLAB-ROWS'!A2629)</f>
        <v>0</v>
      </c>
      <c r="N2629" s="199" t="s">
        <v>393</v>
      </c>
    </row>
    <row r="2630" spans="1:14" x14ac:dyDescent="0.2">
      <c r="A2630" s="183" t="s">
        <v>148</v>
      </c>
      <c r="B2630" s="184" t="s">
        <v>149</v>
      </c>
      <c r="C2630" s="184"/>
      <c r="D2630" s="185" t="str">
        <f t="shared" si="236"/>
        <v>****</v>
      </c>
      <c r="E2630" s="185">
        <f t="shared" si="237"/>
        <v>0</v>
      </c>
      <c r="F2630" s="185"/>
      <c r="G2630" s="185">
        <f t="shared" si="238"/>
        <v>0</v>
      </c>
      <c r="H2630" s="186">
        <f t="shared" si="239"/>
        <v>0</v>
      </c>
      <c r="I2630" s="197">
        <f>SUMIFS('SAGE IMPORT'!Y:Y,'SAGE IMPORT'!A:A,'SLAB-ROWS'!G2630,'SAGE IMPORT'!B:B,'SLAB-ROWS'!H2630,'SAGE IMPORT'!C:C,'SLAB-ROWS'!A2630)</f>
        <v>0</v>
      </c>
      <c r="J2630" s="198">
        <f>SUMIFS('SAGE IMPORT'!K:K,'SAGE IMPORT'!A:A,'SLAB-ROWS'!G2630,'SAGE IMPORT'!B:B,'SLAB-ROWS'!H2630,'SAGE IMPORT'!C:C,'SLAB-ROWS'!A2630)</f>
        <v>0</v>
      </c>
      <c r="K2630" s="199">
        <f>SUMIFS('SAGE IMPORT'!Q:Q,'SAGE IMPORT'!A:A,'SLAB-ROWS'!G2630,'SAGE IMPORT'!B:B,'SLAB-ROWS'!H2630,'SAGE IMPORT'!C:C,'SLAB-ROWS'!A2630)</f>
        <v>0</v>
      </c>
      <c r="L2630" s="199" t="s">
        <v>391</v>
      </c>
      <c r="M2630" s="205">
        <f>SUMIFS('SAGE IMPORT'!E:E,'SAGE IMPORT'!A:A,'SLAB-ROWS'!G2630,'SAGE IMPORT'!B:B,'SLAB-ROWS'!H2630,'SAGE IMPORT'!C:C,'SLAB-ROWS'!A2630)</f>
        <v>0</v>
      </c>
      <c r="N2630" s="199" t="s">
        <v>391</v>
      </c>
    </row>
    <row r="2631" spans="1:14" x14ac:dyDescent="0.2">
      <c r="A2631" s="183" t="s">
        <v>150</v>
      </c>
      <c r="B2631" s="184" t="s">
        <v>151</v>
      </c>
      <c r="C2631" s="184"/>
      <c r="D2631" s="185" t="str">
        <f t="shared" si="236"/>
        <v>****</v>
      </c>
      <c r="E2631" s="185">
        <f t="shared" si="237"/>
        <v>0</v>
      </c>
      <c r="F2631" s="185"/>
      <c r="G2631" s="185">
        <f t="shared" si="238"/>
        <v>0</v>
      </c>
      <c r="H2631" s="186">
        <f t="shared" si="239"/>
        <v>0</v>
      </c>
      <c r="I2631" s="197">
        <f>SUMIFS('SAGE IMPORT'!Y:Y,'SAGE IMPORT'!A:A,'SLAB-ROWS'!G2631,'SAGE IMPORT'!B:B,'SLAB-ROWS'!H2631,'SAGE IMPORT'!C:C,'SLAB-ROWS'!A2631)</f>
        <v>0</v>
      </c>
      <c r="J2631" s="198">
        <f>SUMIFS('SAGE IMPORT'!K:K,'SAGE IMPORT'!A:A,'SLAB-ROWS'!G2631,'SAGE IMPORT'!B:B,'SLAB-ROWS'!H2631,'SAGE IMPORT'!C:C,'SLAB-ROWS'!A2631)</f>
        <v>0</v>
      </c>
      <c r="K2631" s="199">
        <f>SUMIFS('SAGE IMPORT'!Q:Q,'SAGE IMPORT'!A:A,'SLAB-ROWS'!G2631,'SAGE IMPORT'!B:B,'SLAB-ROWS'!H2631,'SAGE IMPORT'!C:C,'SLAB-ROWS'!A2631)</f>
        <v>0</v>
      </c>
      <c r="L2631" s="199" t="s">
        <v>391</v>
      </c>
      <c r="M2631" s="205">
        <f>SUMIFS('SAGE IMPORT'!E:E,'SAGE IMPORT'!A:A,'SLAB-ROWS'!G2631,'SAGE IMPORT'!B:B,'SLAB-ROWS'!H2631,'SAGE IMPORT'!C:C,'SLAB-ROWS'!A2631)</f>
        <v>0</v>
      </c>
      <c r="N2631" s="199" t="s">
        <v>391</v>
      </c>
    </row>
    <row r="2632" spans="1:14" x14ac:dyDescent="0.2">
      <c r="A2632" s="183" t="s">
        <v>55</v>
      </c>
      <c r="B2632" s="184" t="s">
        <v>56</v>
      </c>
      <c r="C2632" s="184"/>
      <c r="D2632" s="185" t="str">
        <f t="shared" si="236"/>
        <v>****</v>
      </c>
      <c r="E2632" s="185">
        <f t="shared" si="237"/>
        <v>0</v>
      </c>
      <c r="F2632" s="185"/>
      <c r="G2632" s="185">
        <f t="shared" si="238"/>
        <v>0</v>
      </c>
      <c r="H2632" s="186">
        <f t="shared" si="239"/>
        <v>0</v>
      </c>
      <c r="I2632" s="197">
        <f>SUMIFS('SAGE IMPORT'!Y:Y,'SAGE IMPORT'!A:A,'SLAB-ROWS'!G2632,'SAGE IMPORT'!B:B,'SLAB-ROWS'!H2632,'SAGE IMPORT'!C:C,'SLAB-ROWS'!A2632)</f>
        <v>0</v>
      </c>
      <c r="J2632" s="198">
        <f>SUMIFS('SAGE IMPORT'!K:K,'SAGE IMPORT'!A:A,'SLAB-ROWS'!G2632,'SAGE IMPORT'!B:B,'SLAB-ROWS'!H2632,'SAGE IMPORT'!C:C,'SLAB-ROWS'!A2632)</f>
        <v>0</v>
      </c>
      <c r="K2632" s="199">
        <f>SUMIFS('SAGE IMPORT'!Q:Q,'SAGE IMPORT'!A:A,'SLAB-ROWS'!G2632,'SAGE IMPORT'!B:B,'SLAB-ROWS'!H2632,'SAGE IMPORT'!C:C,'SLAB-ROWS'!A2632)</f>
        <v>0</v>
      </c>
      <c r="L2632" s="199" t="s">
        <v>395</v>
      </c>
      <c r="M2632" s="205">
        <f>SUMIFS('SAGE IMPORT'!E:E,'SAGE IMPORT'!A:A,'SLAB-ROWS'!G2632,'SAGE IMPORT'!B:B,'SLAB-ROWS'!H2632,'SAGE IMPORT'!C:C,'SLAB-ROWS'!A2632)</f>
        <v>0</v>
      </c>
      <c r="N2632" s="199" t="s">
        <v>395</v>
      </c>
    </row>
    <row r="2633" spans="1:14" x14ac:dyDescent="0.2">
      <c r="A2633" s="183" t="s">
        <v>152</v>
      </c>
      <c r="B2633" s="184" t="s">
        <v>153</v>
      </c>
      <c r="C2633" s="184"/>
      <c r="D2633" s="185" t="str">
        <f t="shared" si="236"/>
        <v>****</v>
      </c>
      <c r="E2633" s="185">
        <f t="shared" si="237"/>
        <v>0</v>
      </c>
      <c r="F2633" s="185"/>
      <c r="G2633" s="185">
        <f t="shared" si="238"/>
        <v>0</v>
      </c>
      <c r="H2633" s="186">
        <f t="shared" si="239"/>
        <v>0</v>
      </c>
      <c r="I2633" s="197">
        <f>SUMIFS('SAGE IMPORT'!Y:Y,'SAGE IMPORT'!A:A,'SLAB-ROWS'!G2633,'SAGE IMPORT'!B:B,'SLAB-ROWS'!H2633,'SAGE IMPORT'!C:C,'SLAB-ROWS'!A2633)</f>
        <v>0</v>
      </c>
      <c r="J2633" s="198">
        <f>SUMIFS('SAGE IMPORT'!K:K,'SAGE IMPORT'!A:A,'SLAB-ROWS'!G2633,'SAGE IMPORT'!B:B,'SLAB-ROWS'!H2633,'SAGE IMPORT'!C:C,'SLAB-ROWS'!A2633)</f>
        <v>0</v>
      </c>
      <c r="K2633" s="199">
        <f>SUMIFS('SAGE IMPORT'!Q:Q,'SAGE IMPORT'!A:A,'SLAB-ROWS'!G2633,'SAGE IMPORT'!B:B,'SLAB-ROWS'!H2633,'SAGE IMPORT'!C:C,'SLAB-ROWS'!A2633)</f>
        <v>0</v>
      </c>
      <c r="L2633" s="199" t="s">
        <v>399</v>
      </c>
      <c r="M2633" s="205">
        <f>SUMIFS('SAGE IMPORT'!E:E,'SAGE IMPORT'!A:A,'SLAB-ROWS'!G2633,'SAGE IMPORT'!B:B,'SLAB-ROWS'!H2633,'SAGE IMPORT'!C:C,'SLAB-ROWS'!A2633)</f>
        <v>0</v>
      </c>
      <c r="N2633" s="199" t="s">
        <v>399</v>
      </c>
    </row>
    <row r="2634" spans="1:14" x14ac:dyDescent="0.2">
      <c r="A2634" s="183"/>
      <c r="B2634" s="184"/>
      <c r="C2634" s="184"/>
      <c r="D2634" s="185" t="str">
        <f t="shared" si="236"/>
        <v>****</v>
      </c>
      <c r="E2634" s="185">
        <f t="shared" si="237"/>
        <v>0</v>
      </c>
      <c r="F2634" s="185"/>
      <c r="G2634" s="185">
        <f t="shared" si="238"/>
        <v>0</v>
      </c>
      <c r="H2634" s="186">
        <f t="shared" si="239"/>
        <v>0</v>
      </c>
      <c r="I2634" s="197">
        <f>SUMIFS('SAGE IMPORT'!Y:Y,'SAGE IMPORT'!A:A,'SLAB-ROWS'!G2634,'SAGE IMPORT'!B:B,'SLAB-ROWS'!H2634,'SAGE IMPORT'!C:C,'SLAB-ROWS'!A2634)</f>
        <v>0</v>
      </c>
      <c r="J2634" s="198">
        <f>SUMIFS('SAGE IMPORT'!K:K,'SAGE IMPORT'!A:A,'SLAB-ROWS'!G2634,'SAGE IMPORT'!B:B,'SLAB-ROWS'!H2634,'SAGE IMPORT'!C:C,'SLAB-ROWS'!A2634)</f>
        <v>0</v>
      </c>
      <c r="K2634" s="199">
        <f>SUMIFS('SAGE IMPORT'!Q:Q,'SAGE IMPORT'!A:A,'SLAB-ROWS'!G2634,'SAGE IMPORT'!B:B,'SLAB-ROWS'!H2634,'SAGE IMPORT'!C:C,'SLAB-ROWS'!A2634)</f>
        <v>0</v>
      </c>
      <c r="L2634" s="199"/>
      <c r="M2634" s="205">
        <f>SUMIFS('SAGE IMPORT'!E:E,'SAGE IMPORT'!A:A,'SLAB-ROWS'!G2634,'SAGE IMPORT'!B:B,'SLAB-ROWS'!H2634,'SAGE IMPORT'!C:C,'SLAB-ROWS'!A2634)</f>
        <v>0</v>
      </c>
      <c r="N2634" s="199"/>
    </row>
    <row r="2635" spans="1:14" x14ac:dyDescent="0.2">
      <c r="A2635" s="183" t="s">
        <v>49</v>
      </c>
      <c r="B2635" s="184" t="s">
        <v>50</v>
      </c>
      <c r="C2635" s="184"/>
      <c r="D2635" s="185" t="str">
        <f t="shared" si="236"/>
        <v>****</v>
      </c>
      <c r="E2635" s="185">
        <f t="shared" si="237"/>
        <v>0</v>
      </c>
      <c r="F2635" s="185"/>
      <c r="G2635" s="185">
        <f t="shared" si="238"/>
        <v>0</v>
      </c>
      <c r="H2635" s="186">
        <f t="shared" si="239"/>
        <v>0</v>
      </c>
      <c r="I2635" s="197">
        <f>SUMIFS('SAGE IMPORT'!Y:Y,'SAGE IMPORT'!A:A,'SLAB-ROWS'!G2635,'SAGE IMPORT'!B:B,'SLAB-ROWS'!H2635,'SAGE IMPORT'!C:C,'SLAB-ROWS'!A2635)</f>
        <v>0</v>
      </c>
      <c r="J2635" s="198">
        <f>SUMIFS('SAGE IMPORT'!K:K,'SAGE IMPORT'!A:A,'SLAB-ROWS'!G2635,'SAGE IMPORT'!B:B,'SLAB-ROWS'!H2635,'SAGE IMPORT'!C:C,'SLAB-ROWS'!A2635)</f>
        <v>0</v>
      </c>
      <c r="K2635" s="199">
        <f>SUMIFS('SAGE IMPORT'!Q:Q,'SAGE IMPORT'!A:A,'SLAB-ROWS'!G2635,'SAGE IMPORT'!B:B,'SLAB-ROWS'!H2635,'SAGE IMPORT'!C:C,'SLAB-ROWS'!A2635)</f>
        <v>0</v>
      </c>
      <c r="L2635" s="199" t="s">
        <v>391</v>
      </c>
      <c r="M2635" s="205">
        <f>SUMIFS('SAGE IMPORT'!E:E,'SAGE IMPORT'!A:A,'SLAB-ROWS'!G2635,'SAGE IMPORT'!B:B,'SLAB-ROWS'!H2635,'SAGE IMPORT'!C:C,'SLAB-ROWS'!A2635)</f>
        <v>0</v>
      </c>
      <c r="N2635" s="199" t="s">
        <v>391</v>
      </c>
    </row>
    <row r="2636" spans="1:14" x14ac:dyDescent="0.2">
      <c r="A2636" s="183" t="s">
        <v>51</v>
      </c>
      <c r="B2636" s="184" t="s">
        <v>52</v>
      </c>
      <c r="C2636" s="184"/>
      <c r="D2636" s="185" t="str">
        <f t="shared" si="236"/>
        <v>****</v>
      </c>
      <c r="E2636" s="185">
        <f t="shared" si="237"/>
        <v>0</v>
      </c>
      <c r="F2636" s="185"/>
      <c r="G2636" s="185">
        <f t="shared" si="238"/>
        <v>0</v>
      </c>
      <c r="H2636" s="186">
        <f t="shared" si="239"/>
        <v>0</v>
      </c>
      <c r="I2636" s="197">
        <f>SUMIFS('SAGE IMPORT'!Y:Y,'SAGE IMPORT'!A:A,'SLAB-ROWS'!G2636,'SAGE IMPORT'!B:B,'SLAB-ROWS'!H2636,'SAGE IMPORT'!C:C,'SLAB-ROWS'!A2636)</f>
        <v>0</v>
      </c>
      <c r="J2636" s="198">
        <f>SUMIFS('SAGE IMPORT'!K:K,'SAGE IMPORT'!A:A,'SLAB-ROWS'!G2636,'SAGE IMPORT'!B:B,'SLAB-ROWS'!H2636,'SAGE IMPORT'!C:C,'SLAB-ROWS'!A2636)</f>
        <v>0</v>
      </c>
      <c r="K2636" s="199">
        <f>SUMIFS('SAGE IMPORT'!Q:Q,'SAGE IMPORT'!A:A,'SLAB-ROWS'!G2636,'SAGE IMPORT'!B:B,'SLAB-ROWS'!H2636,'SAGE IMPORT'!C:C,'SLAB-ROWS'!A2636)</f>
        <v>0</v>
      </c>
      <c r="L2636" s="199" t="s">
        <v>391</v>
      </c>
      <c r="M2636" s="205">
        <f>SUMIFS('SAGE IMPORT'!E:E,'SAGE IMPORT'!A:A,'SLAB-ROWS'!G2636,'SAGE IMPORT'!B:B,'SLAB-ROWS'!H2636,'SAGE IMPORT'!C:C,'SLAB-ROWS'!A2636)</f>
        <v>0</v>
      </c>
      <c r="N2636" s="199" t="s">
        <v>391</v>
      </c>
    </row>
    <row r="2637" spans="1:14" x14ac:dyDescent="0.2">
      <c r="A2637" s="183" t="s">
        <v>53</v>
      </c>
      <c r="B2637" s="184" t="s">
        <v>54</v>
      </c>
      <c r="C2637" s="184"/>
      <c r="D2637" s="185" t="str">
        <f t="shared" si="236"/>
        <v>****</v>
      </c>
      <c r="E2637" s="185">
        <f t="shared" si="237"/>
        <v>0</v>
      </c>
      <c r="F2637" s="185"/>
      <c r="G2637" s="185">
        <f t="shared" si="238"/>
        <v>0</v>
      </c>
      <c r="H2637" s="186">
        <f t="shared" si="239"/>
        <v>0</v>
      </c>
      <c r="I2637" s="197">
        <f>SUMIFS('SAGE IMPORT'!Y:Y,'SAGE IMPORT'!A:A,'SLAB-ROWS'!G2637,'SAGE IMPORT'!B:B,'SLAB-ROWS'!H2637,'SAGE IMPORT'!C:C,'SLAB-ROWS'!A2637)</f>
        <v>0</v>
      </c>
      <c r="J2637" s="198">
        <f>SUMIFS('SAGE IMPORT'!K:K,'SAGE IMPORT'!A:A,'SLAB-ROWS'!G2637,'SAGE IMPORT'!B:B,'SLAB-ROWS'!H2637,'SAGE IMPORT'!C:C,'SLAB-ROWS'!A2637)</f>
        <v>0</v>
      </c>
      <c r="K2637" s="199">
        <f>SUMIFS('SAGE IMPORT'!Q:Q,'SAGE IMPORT'!A:A,'SLAB-ROWS'!G2637,'SAGE IMPORT'!B:B,'SLAB-ROWS'!H2637,'SAGE IMPORT'!C:C,'SLAB-ROWS'!A2637)</f>
        <v>0</v>
      </c>
      <c r="L2637" s="199" t="s">
        <v>391</v>
      </c>
      <c r="M2637" s="205">
        <f>SUMIFS('SAGE IMPORT'!E:E,'SAGE IMPORT'!A:A,'SLAB-ROWS'!G2637,'SAGE IMPORT'!B:B,'SLAB-ROWS'!H2637,'SAGE IMPORT'!C:C,'SLAB-ROWS'!A2637)</f>
        <v>0</v>
      </c>
      <c r="N2637" s="199" t="s">
        <v>391</v>
      </c>
    </row>
    <row r="2638" spans="1:14" x14ac:dyDescent="0.2">
      <c r="A2638" s="183"/>
      <c r="B2638" s="184"/>
      <c r="C2638" s="184"/>
      <c r="D2638" s="184"/>
      <c r="E2638" s="184"/>
      <c r="F2638" s="184"/>
      <c r="G2638" s="184"/>
      <c r="H2638" s="184"/>
      <c r="I2638" s="197">
        <f>SUMIFS('SAGE IMPORT'!Y:Y,'SAGE IMPORT'!A:A,'SLAB-ROWS'!G2638,'SAGE IMPORT'!B:B,'SLAB-ROWS'!H2638,'SAGE IMPORT'!C:C,'SLAB-ROWS'!A2638)</f>
        <v>0</v>
      </c>
      <c r="J2638" s="198">
        <f>SUMIFS('SAGE IMPORT'!K:K,'SAGE IMPORT'!A:A,'SLAB-ROWS'!G2638,'SAGE IMPORT'!B:B,'SLAB-ROWS'!H2638,'SAGE IMPORT'!C:C,'SLAB-ROWS'!A2638)</f>
        <v>0</v>
      </c>
      <c r="K2638" s="199">
        <f>SUMIFS('SAGE IMPORT'!Q:Q,'SAGE IMPORT'!A:A,'SLAB-ROWS'!G2638,'SAGE IMPORT'!B:B,'SLAB-ROWS'!H2638,'SAGE IMPORT'!C:C,'SLAB-ROWS'!A2638)</f>
        <v>0</v>
      </c>
      <c r="L2638" s="199"/>
      <c r="M2638" s="205">
        <f>SUMIFS('SAGE IMPORT'!E:E,'SAGE IMPORT'!A:A,'SLAB-ROWS'!G2638,'SAGE IMPORT'!B:B,'SLAB-ROWS'!H2638,'SAGE IMPORT'!C:C,'SLAB-ROWS'!A2638)</f>
        <v>0</v>
      </c>
      <c r="N2638" s="199"/>
    </row>
    <row r="2639" spans="1:14" ht="12" x14ac:dyDescent="0.25">
      <c r="C2639" s="200" t="s">
        <v>74</v>
      </c>
      <c r="D2639" s="200"/>
      <c r="E2639" s="200"/>
      <c r="F2639" s="200"/>
      <c r="G2639" s="200"/>
      <c r="H2639" s="200"/>
      <c r="I2639" s="201">
        <f>SUM(I2555:I2638)</f>
        <v>0</v>
      </c>
      <c r="J2639" s="202"/>
      <c r="K2639" s="202"/>
      <c r="L2639" s="202"/>
      <c r="M2639" s="205">
        <f>SUMIFS('SAGE IMPORT'!E:E,'SAGE IMPORT'!A:A,'SLAB-ROWS'!G2639,'SAGE IMPORT'!B:B,'SLAB-ROWS'!H2639,'SAGE IMPORT'!C:C,'SLAB-ROWS'!A2639)</f>
        <v>0</v>
      </c>
    </row>
    <row r="2640" spans="1:14" ht="12" x14ac:dyDescent="0.25">
      <c r="C2640" s="200" t="s">
        <v>75</v>
      </c>
      <c r="D2640" s="200"/>
      <c r="E2640" s="200"/>
      <c r="F2640" s="200"/>
      <c r="G2640" s="200"/>
      <c r="H2640" s="200"/>
      <c r="I2640" s="203">
        <f>SUMIFS('SAGE IMPORT'!Y:Y,'SAGE IMPORT'!A:A,'SLAB-ROWS'!G2554,'SAGE IMPORT'!B:B,'SLAB-ROWS'!H2554)-I2639</f>
        <v>0</v>
      </c>
      <c r="J2640" s="202"/>
      <c r="K2640" s="202"/>
      <c r="L2640" s="202"/>
      <c r="M2640" s="205">
        <f>SUMIFS('SAGE IMPORT'!E:E,'SAGE IMPORT'!A:A,'SLAB-ROWS'!G2640,'SAGE IMPORT'!B:B,'SLAB-ROWS'!H2640,'SAGE IMPORT'!C:C,'SLAB-ROWS'!A2640)</f>
        <v>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60"/>
  <sheetViews>
    <sheetView zoomScaleNormal="100" workbookViewId="0">
      <selection activeCell="D640" sqref="D640:I640"/>
    </sheetView>
  </sheetViews>
  <sheetFormatPr defaultColWidth="9.109375" defaultRowHeight="11.4" x14ac:dyDescent="0.2"/>
  <cols>
    <col min="1" max="1" width="12.109375" style="187" customWidth="1"/>
    <col min="2" max="2" width="22.6640625" style="188" customWidth="1"/>
    <col min="3" max="3" width="10.33203125" style="189" customWidth="1"/>
    <col min="4" max="4" width="11.6640625" style="189" customWidth="1"/>
    <col min="5" max="5" width="1.109375" style="189" customWidth="1"/>
    <col min="6" max="6" width="11.6640625" style="189" customWidth="1"/>
    <col min="7" max="7" width="2" style="189" customWidth="1"/>
    <col min="8" max="9" width="11.6640625" style="189" customWidth="1"/>
    <col min="10" max="10" width="19.33203125" style="193" customWidth="1"/>
    <col min="11" max="12" width="12.6640625" style="189" customWidth="1"/>
    <col min="13" max="13" width="4.88671875" style="189" customWidth="1"/>
    <col min="14" max="14" width="13.6640625" style="188" customWidth="1"/>
    <col min="15" max="15" width="6" style="188" customWidth="1"/>
    <col min="16" max="16384" width="9.109375" style="188"/>
  </cols>
  <sheetData>
    <row r="1" spans="1:20" ht="21.75" customHeight="1" x14ac:dyDescent="0.2">
      <c r="D1" s="191" t="s">
        <v>359</v>
      </c>
      <c r="E1" s="191"/>
      <c r="F1" s="190" t="s">
        <v>358</v>
      </c>
      <c r="G1" s="190"/>
      <c r="H1" s="191" t="s">
        <v>159</v>
      </c>
      <c r="I1" s="192" t="s">
        <v>357</v>
      </c>
      <c r="J1" s="194" t="s">
        <v>383</v>
      </c>
      <c r="K1" s="194" t="s">
        <v>356</v>
      </c>
      <c r="L1" s="194" t="s">
        <v>355</v>
      </c>
      <c r="M1" s="194"/>
      <c r="N1" s="194" t="s">
        <v>394</v>
      </c>
      <c r="O1" s="194"/>
    </row>
    <row r="2" spans="1:20" ht="12" x14ac:dyDescent="0.2">
      <c r="D2" s="196" t="str">
        <f>'START-FW'!A8</f>
        <v>****</v>
      </c>
      <c r="E2" s="195">
        <f>'START-FW'!B8</f>
        <v>0</v>
      </c>
      <c r="F2" s="195">
        <f>'START-FW'!C8</f>
        <v>41</v>
      </c>
      <c r="G2" s="195" t="str">
        <f>'START-FW'!D8</f>
        <v>1100 ST. OLAF CT</v>
      </c>
      <c r="H2" s="195" t="str">
        <f>'START-FW'!F8</f>
        <v>PLAN 2</v>
      </c>
      <c r="I2" s="195" t="str">
        <f>'START-FW'!G8</f>
        <v>ELV C</v>
      </c>
      <c r="J2" s="196"/>
      <c r="K2" s="196"/>
      <c r="L2" s="196"/>
      <c r="M2" s="196"/>
      <c r="N2" s="196"/>
      <c r="O2" s="194"/>
      <c r="T2" s="188" t="s">
        <v>401</v>
      </c>
    </row>
    <row r="3" spans="1:20" x14ac:dyDescent="0.2">
      <c r="A3" s="184" t="s">
        <v>522</v>
      </c>
      <c r="B3" s="184" t="s">
        <v>17</v>
      </c>
      <c r="C3" s="184"/>
      <c r="D3" s="185" t="str">
        <f>D2</f>
        <v>****</v>
      </c>
      <c r="E3" s="185"/>
      <c r="F3" s="185">
        <f>F2</f>
        <v>41</v>
      </c>
      <c r="G3" s="185"/>
      <c r="H3" s="185" t="str">
        <f>H2</f>
        <v>PLAN 2</v>
      </c>
      <c r="I3" s="186" t="str">
        <f>I2</f>
        <v>ELV C</v>
      </c>
      <c r="J3" s="197">
        <f>SUMIFS('SAGE IMPORT'!Y:Y,'SAGE IMPORT'!A:A,'FW-ROWS'!H3,'SAGE IMPORT'!B:B,'FW-ROWS'!I3,'SAGE IMPORT'!C:C,'FW-ROWS'!A3)</f>
        <v>0</v>
      </c>
      <c r="K3" s="198">
        <f>SUMIFS('SAGE IMPORT'!K:K,'SAGE IMPORT'!A:A,'FW-ROWS'!H3,'SAGE IMPORT'!B:B,'FW-ROWS'!I3,'SAGE IMPORT'!C:C,'FW-ROWS'!A3)</f>
        <v>0</v>
      </c>
      <c r="L3" s="199">
        <f>SUMIFS('SAGE IMPORT'!Q:Q,'SAGE IMPORT'!A:A,'FW-ROWS'!H3,'SAGE IMPORT'!B:B,'FW-ROWS'!I3,'SAGE IMPORT'!C:C,'FW-ROWS'!A3)</f>
        <v>0</v>
      </c>
      <c r="M3" s="199" t="s">
        <v>391</v>
      </c>
      <c r="N3" s="205">
        <f>SUMIFS('SAGE IMPORT'!E:E,'SAGE IMPORT'!A:A,'FW-ROWS'!H3,'SAGE IMPORT'!B:B,'FW-ROWS'!I3,'SAGE IMPORT'!C:C,'FW-ROWS'!A3)</f>
        <v>0</v>
      </c>
      <c r="O3" s="199" t="s">
        <v>391</v>
      </c>
      <c r="T3" s="188" t="s">
        <v>402</v>
      </c>
    </row>
    <row r="4" spans="1:20" x14ac:dyDescent="0.2">
      <c r="A4" s="184" t="s">
        <v>523</v>
      </c>
      <c r="B4" s="184" t="s">
        <v>19</v>
      </c>
      <c r="C4" s="184"/>
      <c r="D4" s="185" t="str">
        <f t="shared" ref="D4:F18" si="0">D3</f>
        <v>****</v>
      </c>
      <c r="E4" s="185"/>
      <c r="F4" s="185">
        <f t="shared" si="0"/>
        <v>41</v>
      </c>
      <c r="G4" s="185"/>
      <c r="H4" s="185" t="str">
        <f t="shared" ref="H4:I18" si="1">H3</f>
        <v>PLAN 2</v>
      </c>
      <c r="I4" s="186" t="str">
        <f t="shared" si="1"/>
        <v>ELV C</v>
      </c>
      <c r="J4" s="197">
        <f>SUMIFS('SAGE IMPORT'!Y:Y,'SAGE IMPORT'!A:A,'FW-ROWS'!H4,'SAGE IMPORT'!B:B,'FW-ROWS'!I4,'SAGE IMPORT'!C:C,'FW-ROWS'!A4)</f>
        <v>0</v>
      </c>
      <c r="K4" s="198">
        <f>SUMIFS('SAGE IMPORT'!K:K,'SAGE IMPORT'!A:A,'FW-ROWS'!H4,'SAGE IMPORT'!B:B,'FW-ROWS'!I4,'SAGE IMPORT'!C:C,'FW-ROWS'!A4)</f>
        <v>0</v>
      </c>
      <c r="L4" s="199">
        <f>SUMIFS('SAGE IMPORT'!Q:Q,'SAGE IMPORT'!A:A,'FW-ROWS'!H4,'SAGE IMPORT'!B:B,'FW-ROWS'!I4,'SAGE IMPORT'!C:C,'FW-ROWS'!A4)</f>
        <v>0</v>
      </c>
      <c r="M4" s="199" t="s">
        <v>391</v>
      </c>
      <c r="N4" s="205">
        <f>SUMIFS('SAGE IMPORT'!E:E,'SAGE IMPORT'!A:A,'FW-ROWS'!H4,'SAGE IMPORT'!B:B,'FW-ROWS'!I4,'SAGE IMPORT'!C:C,'FW-ROWS'!A4)</f>
        <v>0</v>
      </c>
      <c r="O4" s="199" t="s">
        <v>391</v>
      </c>
      <c r="T4" s="188" t="s">
        <v>403</v>
      </c>
    </row>
    <row r="5" spans="1:20" x14ac:dyDescent="0.2">
      <c r="A5" s="184" t="s">
        <v>524</v>
      </c>
      <c r="B5" s="184" t="s">
        <v>525</v>
      </c>
      <c r="C5" s="184"/>
      <c r="D5" s="185" t="str">
        <f t="shared" si="0"/>
        <v>****</v>
      </c>
      <c r="E5" s="185"/>
      <c r="F5" s="185">
        <f t="shared" si="0"/>
        <v>41</v>
      </c>
      <c r="G5" s="185"/>
      <c r="H5" s="185" t="str">
        <f t="shared" si="1"/>
        <v>PLAN 2</v>
      </c>
      <c r="I5" s="186" t="str">
        <f t="shared" si="1"/>
        <v>ELV C</v>
      </c>
      <c r="J5" s="197">
        <f>SUMIFS('SAGE IMPORT'!Y:Y,'SAGE IMPORT'!A:A,'FW-ROWS'!H5,'SAGE IMPORT'!B:B,'FW-ROWS'!I5,'SAGE IMPORT'!C:C,'FW-ROWS'!A5)</f>
        <v>0</v>
      </c>
      <c r="K5" s="198">
        <f>SUMIFS('SAGE IMPORT'!K:K,'SAGE IMPORT'!A:A,'FW-ROWS'!H5,'SAGE IMPORT'!B:B,'FW-ROWS'!I5,'SAGE IMPORT'!C:C,'FW-ROWS'!A5)</f>
        <v>0</v>
      </c>
      <c r="L5" s="199">
        <f>SUMIFS('SAGE IMPORT'!Q:Q,'SAGE IMPORT'!A:A,'FW-ROWS'!H5,'SAGE IMPORT'!B:B,'FW-ROWS'!I5,'SAGE IMPORT'!C:C,'FW-ROWS'!A5)</f>
        <v>0</v>
      </c>
      <c r="M5" s="199" t="s">
        <v>391</v>
      </c>
      <c r="N5" s="205">
        <f>SUMIFS('SAGE IMPORT'!E:E,'SAGE IMPORT'!A:A,'FW-ROWS'!H5,'SAGE IMPORT'!B:B,'FW-ROWS'!I5,'SAGE IMPORT'!C:C,'FW-ROWS'!A5)</f>
        <v>0</v>
      </c>
      <c r="O5" s="199" t="s">
        <v>391</v>
      </c>
    </row>
    <row r="6" spans="1:20" x14ac:dyDescent="0.2">
      <c r="A6" s="184"/>
      <c r="B6" s="184"/>
      <c r="C6" s="184"/>
      <c r="D6" s="185"/>
      <c r="E6" s="185"/>
      <c r="F6" s="185"/>
      <c r="G6" s="185"/>
      <c r="H6" s="185"/>
      <c r="I6" s="186"/>
      <c r="J6" s="197"/>
      <c r="K6" s="198"/>
      <c r="L6" s="199"/>
      <c r="M6" s="199"/>
      <c r="N6" s="205"/>
      <c r="O6" s="199"/>
    </row>
    <row r="7" spans="1:20" x14ac:dyDescent="0.2">
      <c r="A7" s="184" t="s">
        <v>529</v>
      </c>
      <c r="B7" s="184" t="s">
        <v>528</v>
      </c>
      <c r="C7" s="184"/>
      <c r="D7" s="185" t="str">
        <f>D5</f>
        <v>****</v>
      </c>
      <c r="E7" s="185"/>
      <c r="F7" s="185">
        <f>F5</f>
        <v>41</v>
      </c>
      <c r="G7" s="185"/>
      <c r="H7" s="185" t="str">
        <f>H5</f>
        <v>PLAN 2</v>
      </c>
      <c r="I7" s="186" t="str">
        <f>I5</f>
        <v>ELV C</v>
      </c>
      <c r="J7" s="197">
        <f>SUMIFS('SAGE IMPORT'!Y:Y,'SAGE IMPORT'!A:A,'FW-ROWS'!H7,'SAGE IMPORT'!B:B,'FW-ROWS'!I7,'SAGE IMPORT'!C:C,'FW-ROWS'!A7)</f>
        <v>0</v>
      </c>
      <c r="K7" s="198">
        <f>SUMIFS('SAGE IMPORT'!K:K,'SAGE IMPORT'!A:A,'FW-ROWS'!H7,'SAGE IMPORT'!B:B,'FW-ROWS'!I7,'SAGE IMPORT'!C:C,'FW-ROWS'!A7)</f>
        <v>0</v>
      </c>
      <c r="L7" s="199">
        <f>SUMIFS('SAGE IMPORT'!Q:Q,'SAGE IMPORT'!A:A,'FW-ROWS'!H7,'SAGE IMPORT'!B:B,'FW-ROWS'!I7,'SAGE IMPORT'!C:C,'FW-ROWS'!A7)</f>
        <v>0</v>
      </c>
      <c r="M7" s="199" t="s">
        <v>391</v>
      </c>
      <c r="N7" s="205">
        <f>SUMIFS('SAGE IMPORT'!E:E,'SAGE IMPORT'!A:A,'FW-ROWS'!H7,'SAGE IMPORT'!B:B,'FW-ROWS'!I7,'SAGE IMPORT'!C:C,'FW-ROWS'!A7)</f>
        <v>0</v>
      </c>
      <c r="O7" s="199" t="s">
        <v>391</v>
      </c>
    </row>
    <row r="8" spans="1:20" x14ac:dyDescent="0.2">
      <c r="A8" s="184" t="s">
        <v>530</v>
      </c>
      <c r="B8" s="184" t="s">
        <v>531</v>
      </c>
      <c r="C8" s="184"/>
      <c r="D8" s="185" t="str">
        <f t="shared" ref="D8" si="2">D7</f>
        <v>****</v>
      </c>
      <c r="E8" s="185"/>
      <c r="F8" s="185">
        <f t="shared" si="0"/>
        <v>41</v>
      </c>
      <c r="G8" s="185"/>
      <c r="H8" s="185" t="str">
        <f t="shared" si="1"/>
        <v>PLAN 2</v>
      </c>
      <c r="I8" s="186" t="str">
        <f t="shared" si="1"/>
        <v>ELV C</v>
      </c>
      <c r="J8" s="197">
        <f>SUMIFS('SAGE IMPORT'!Y:Y,'SAGE IMPORT'!A:A,'FW-ROWS'!H8,'SAGE IMPORT'!B:B,'FW-ROWS'!I8,'SAGE IMPORT'!C:C,'FW-ROWS'!A8)</f>
        <v>0</v>
      </c>
      <c r="K8" s="198">
        <f>SUMIFS('SAGE IMPORT'!K:K,'SAGE IMPORT'!A:A,'FW-ROWS'!H8,'SAGE IMPORT'!B:B,'FW-ROWS'!I8,'SAGE IMPORT'!C:C,'FW-ROWS'!A8)</f>
        <v>0</v>
      </c>
      <c r="L8" s="199">
        <f>SUMIFS('SAGE IMPORT'!Q:Q,'SAGE IMPORT'!A:A,'FW-ROWS'!H8,'SAGE IMPORT'!B:B,'FW-ROWS'!I8,'SAGE IMPORT'!C:C,'FW-ROWS'!A8)</f>
        <v>0</v>
      </c>
      <c r="M8" s="199"/>
      <c r="N8" s="205">
        <f>SUMIFS('SAGE IMPORT'!E:E,'SAGE IMPORT'!A:A,'FW-ROWS'!H8,'SAGE IMPORT'!B:B,'FW-ROWS'!I8,'SAGE IMPORT'!C:C,'FW-ROWS'!A8)</f>
        <v>0</v>
      </c>
      <c r="O8" s="199"/>
    </row>
    <row r="9" spans="1:20" x14ac:dyDescent="0.2">
      <c r="A9" s="184" t="s">
        <v>533</v>
      </c>
      <c r="B9" s="184" t="s">
        <v>532</v>
      </c>
      <c r="C9" s="184"/>
      <c r="D9" s="185" t="str">
        <f t="shared" ref="D9" si="3">D8</f>
        <v>****</v>
      </c>
      <c r="E9" s="185"/>
      <c r="F9" s="185">
        <f t="shared" si="0"/>
        <v>41</v>
      </c>
      <c r="G9" s="185"/>
      <c r="H9" s="185" t="str">
        <f t="shared" si="1"/>
        <v>PLAN 2</v>
      </c>
      <c r="I9" s="186" t="str">
        <f t="shared" si="1"/>
        <v>ELV C</v>
      </c>
      <c r="J9" s="197">
        <f>SUMIFS('SAGE IMPORT'!Y:Y,'SAGE IMPORT'!A:A,'FW-ROWS'!H9,'SAGE IMPORT'!B:B,'FW-ROWS'!I9,'SAGE IMPORT'!C:C,'FW-ROWS'!A9)</f>
        <v>0</v>
      </c>
      <c r="K9" s="198">
        <f>SUMIFS('SAGE IMPORT'!K:K,'SAGE IMPORT'!A:A,'FW-ROWS'!H9,'SAGE IMPORT'!B:B,'FW-ROWS'!I9,'SAGE IMPORT'!C:C,'FW-ROWS'!A9)</f>
        <v>0</v>
      </c>
      <c r="L9" s="199">
        <f>SUMIFS('SAGE IMPORT'!Q:Q,'SAGE IMPORT'!A:A,'FW-ROWS'!H9,'SAGE IMPORT'!B:B,'FW-ROWS'!I9,'SAGE IMPORT'!C:C,'FW-ROWS'!A9)</f>
        <v>0</v>
      </c>
      <c r="M9" s="199" t="s">
        <v>393</v>
      </c>
      <c r="N9" s="205">
        <f>SUMIFS('SAGE IMPORT'!E:E,'SAGE IMPORT'!A:A,'FW-ROWS'!H9,'SAGE IMPORT'!B:B,'FW-ROWS'!I9,'SAGE IMPORT'!C:C,'FW-ROWS'!A9)</f>
        <v>0</v>
      </c>
      <c r="O9" s="199" t="s">
        <v>393</v>
      </c>
    </row>
    <row r="10" spans="1:20" x14ac:dyDescent="0.2">
      <c r="A10" s="184" t="s">
        <v>541</v>
      </c>
      <c r="B10" s="184" t="s">
        <v>59</v>
      </c>
      <c r="C10" s="184"/>
      <c r="D10" s="185" t="str">
        <f t="shared" ref="D10" si="4">D9</f>
        <v>****</v>
      </c>
      <c r="E10" s="185"/>
      <c r="F10" s="185">
        <f>F9</f>
        <v>41</v>
      </c>
      <c r="G10" s="185"/>
      <c r="H10" s="185" t="str">
        <f>H9</f>
        <v>PLAN 2</v>
      </c>
      <c r="I10" s="186" t="str">
        <f>I9</f>
        <v>ELV C</v>
      </c>
      <c r="J10" s="197">
        <f>SUMIFS('SAGE IMPORT'!Y:Y,'SAGE IMPORT'!A:A,'FW-ROWS'!H10,'SAGE IMPORT'!B:B,'FW-ROWS'!I10,'SAGE IMPORT'!C:C,'FW-ROWS'!A10)</f>
        <v>0</v>
      </c>
      <c r="K10" s="198">
        <f>SUMIFS('SAGE IMPORT'!K:K,'SAGE IMPORT'!A:A,'FW-ROWS'!H10,'SAGE IMPORT'!B:B,'FW-ROWS'!I10,'SAGE IMPORT'!C:C,'FW-ROWS'!A10)</f>
        <v>0</v>
      </c>
      <c r="L10" s="199">
        <f>SUMIFS('SAGE IMPORT'!Q:Q,'SAGE IMPORT'!A:A,'FW-ROWS'!H10,'SAGE IMPORT'!B:B,'FW-ROWS'!I10,'SAGE IMPORT'!C:C,'FW-ROWS'!A10)</f>
        <v>0</v>
      </c>
      <c r="M10" s="199" t="s">
        <v>354</v>
      </c>
      <c r="N10" s="205">
        <f>SUMIFS('SAGE IMPORT'!E:E,'SAGE IMPORT'!A:A,'FW-ROWS'!H10,'SAGE IMPORT'!B:B,'FW-ROWS'!I10,'SAGE IMPORT'!C:C,'FW-ROWS'!A10)</f>
        <v>0</v>
      </c>
      <c r="O10" s="199" t="s">
        <v>354</v>
      </c>
    </row>
    <row r="11" spans="1:20" x14ac:dyDescent="0.2">
      <c r="A11" s="184"/>
      <c r="B11" s="184"/>
      <c r="C11" s="184"/>
      <c r="D11" s="185"/>
      <c r="E11" s="185"/>
      <c r="F11" s="185"/>
      <c r="G11" s="185"/>
      <c r="H11" s="185"/>
      <c r="I11" s="186"/>
      <c r="J11" s="197"/>
      <c r="K11" s="198"/>
      <c r="L11" s="199"/>
      <c r="M11" s="199"/>
      <c r="N11" s="205"/>
      <c r="O11" s="199"/>
    </row>
    <row r="12" spans="1:20" x14ac:dyDescent="0.2">
      <c r="A12" s="184" t="s">
        <v>543</v>
      </c>
      <c r="B12" s="184" t="s">
        <v>545</v>
      </c>
      <c r="C12" s="184"/>
      <c r="D12" s="185" t="str">
        <f>D10</f>
        <v>****</v>
      </c>
      <c r="E12" s="185"/>
      <c r="F12" s="185">
        <f>F10</f>
        <v>41</v>
      </c>
      <c r="G12" s="185"/>
      <c r="H12" s="185" t="str">
        <f>H10</f>
        <v>PLAN 2</v>
      </c>
      <c r="I12" s="186" t="str">
        <f>I10</f>
        <v>ELV C</v>
      </c>
      <c r="J12" s="197">
        <f>SUMIFS('SAGE IMPORT'!Y:Y,'SAGE IMPORT'!A:A,'FW-ROWS'!H12,'SAGE IMPORT'!B:B,'FW-ROWS'!I12,'SAGE IMPORT'!C:C,'FW-ROWS'!A12)</f>
        <v>0</v>
      </c>
      <c r="K12" s="198">
        <f>SUMIFS('SAGE IMPORT'!K:K,'SAGE IMPORT'!A:A,'FW-ROWS'!H12,'SAGE IMPORT'!B:B,'FW-ROWS'!I12,'SAGE IMPORT'!C:C,'FW-ROWS'!A12)</f>
        <v>0</v>
      </c>
      <c r="L12" s="199">
        <f>SUMIFS('SAGE IMPORT'!Q:Q,'SAGE IMPORT'!A:A,'FW-ROWS'!H12,'SAGE IMPORT'!B:B,'FW-ROWS'!I12,'SAGE IMPORT'!C:C,'FW-ROWS'!A12)</f>
        <v>0</v>
      </c>
      <c r="M12" s="199"/>
      <c r="N12" s="205">
        <f>SUMIFS('SAGE IMPORT'!E:E,'SAGE IMPORT'!A:A,'FW-ROWS'!H12,'SAGE IMPORT'!B:B,'FW-ROWS'!I12,'SAGE IMPORT'!C:C,'FW-ROWS'!A12)</f>
        <v>0</v>
      </c>
      <c r="O12" s="199"/>
    </row>
    <row r="13" spans="1:20" x14ac:dyDescent="0.2">
      <c r="A13" s="184" t="s">
        <v>544</v>
      </c>
      <c r="B13" s="184" t="s">
        <v>546</v>
      </c>
      <c r="C13" s="184"/>
      <c r="D13" s="185" t="str">
        <f t="shared" si="0"/>
        <v>****</v>
      </c>
      <c r="E13" s="185"/>
      <c r="F13" s="185">
        <f t="shared" si="0"/>
        <v>41</v>
      </c>
      <c r="G13" s="185"/>
      <c r="H13" s="185" t="str">
        <f t="shared" si="1"/>
        <v>PLAN 2</v>
      </c>
      <c r="I13" s="186" t="str">
        <f t="shared" si="1"/>
        <v>ELV C</v>
      </c>
      <c r="J13" s="197">
        <f>SUMIFS('SAGE IMPORT'!Y:Y,'SAGE IMPORT'!A:A,'FW-ROWS'!H13,'SAGE IMPORT'!B:B,'FW-ROWS'!I13,'SAGE IMPORT'!C:C,'FW-ROWS'!A13)</f>
        <v>0</v>
      </c>
      <c r="K13" s="198">
        <f>SUMIFS('SAGE IMPORT'!K:K,'SAGE IMPORT'!A:A,'FW-ROWS'!H13,'SAGE IMPORT'!B:B,'FW-ROWS'!I13,'SAGE IMPORT'!C:C,'FW-ROWS'!A13)</f>
        <v>0</v>
      </c>
      <c r="L13" s="199">
        <f>SUMIFS('SAGE IMPORT'!Q:Q,'SAGE IMPORT'!A:A,'FW-ROWS'!H13,'SAGE IMPORT'!B:B,'FW-ROWS'!I13,'SAGE IMPORT'!C:C,'FW-ROWS'!A13)</f>
        <v>0</v>
      </c>
      <c r="M13" s="199" t="s">
        <v>354</v>
      </c>
      <c r="N13" s="205">
        <f>SUMIFS('SAGE IMPORT'!E:E,'SAGE IMPORT'!A:A,'FW-ROWS'!H13,'SAGE IMPORT'!B:B,'FW-ROWS'!I13,'SAGE IMPORT'!C:C,'FW-ROWS'!A13)</f>
        <v>0</v>
      </c>
      <c r="O13" s="199" t="s">
        <v>354</v>
      </c>
    </row>
    <row r="14" spans="1:20" x14ac:dyDescent="0.2">
      <c r="A14" s="184" t="s">
        <v>549</v>
      </c>
      <c r="B14" s="184" t="s">
        <v>550</v>
      </c>
      <c r="C14" s="184"/>
      <c r="D14" s="185" t="str">
        <f t="shared" si="0"/>
        <v>****</v>
      </c>
      <c r="E14" s="185"/>
      <c r="F14" s="185">
        <f t="shared" si="0"/>
        <v>41</v>
      </c>
      <c r="G14" s="185"/>
      <c r="H14" s="185" t="str">
        <f t="shared" si="1"/>
        <v>PLAN 2</v>
      </c>
      <c r="I14" s="186" t="str">
        <f t="shared" si="1"/>
        <v>ELV C</v>
      </c>
      <c r="J14" s="197">
        <f>SUMIFS('SAGE IMPORT'!Y:Y,'SAGE IMPORT'!A:A,'FW-ROWS'!H14,'SAGE IMPORT'!B:B,'FW-ROWS'!I14,'SAGE IMPORT'!C:C,'FW-ROWS'!A14)</f>
        <v>0</v>
      </c>
      <c r="K14" s="198">
        <f>SUMIFS('SAGE IMPORT'!K:K,'SAGE IMPORT'!A:A,'FW-ROWS'!H14,'SAGE IMPORT'!B:B,'FW-ROWS'!I14,'SAGE IMPORT'!C:C,'FW-ROWS'!A14)</f>
        <v>0</v>
      </c>
      <c r="L14" s="199">
        <f>SUMIFS('SAGE IMPORT'!Q:Q,'SAGE IMPORT'!A:A,'FW-ROWS'!H14,'SAGE IMPORT'!B:B,'FW-ROWS'!I14,'SAGE IMPORT'!C:C,'FW-ROWS'!A14)</f>
        <v>0</v>
      </c>
      <c r="M14" s="199" t="s">
        <v>354</v>
      </c>
      <c r="N14" s="205">
        <f>SUMIFS('SAGE IMPORT'!E:E,'SAGE IMPORT'!A:A,'FW-ROWS'!H14,'SAGE IMPORT'!B:B,'FW-ROWS'!I14,'SAGE IMPORT'!C:C,'FW-ROWS'!A14)</f>
        <v>0</v>
      </c>
      <c r="O14" s="199" t="s">
        <v>354</v>
      </c>
    </row>
    <row r="15" spans="1:20" x14ac:dyDescent="0.2">
      <c r="A15" s="184" t="s">
        <v>551</v>
      </c>
      <c r="B15" s="184" t="s">
        <v>140</v>
      </c>
      <c r="C15" s="184"/>
      <c r="D15" s="185" t="str">
        <f t="shared" si="0"/>
        <v>****</v>
      </c>
      <c r="E15" s="185"/>
      <c r="F15" s="185">
        <f t="shared" si="0"/>
        <v>41</v>
      </c>
      <c r="G15" s="185"/>
      <c r="H15" s="185" t="str">
        <f t="shared" si="1"/>
        <v>PLAN 2</v>
      </c>
      <c r="I15" s="186" t="str">
        <f t="shared" si="1"/>
        <v>ELV C</v>
      </c>
      <c r="J15" s="197">
        <f>SUMIFS('SAGE IMPORT'!Y:Y,'SAGE IMPORT'!A:A,'FW-ROWS'!H15,'SAGE IMPORT'!B:B,'FW-ROWS'!I15,'SAGE IMPORT'!C:C,'FW-ROWS'!A15)</f>
        <v>0</v>
      </c>
      <c r="K15" s="198">
        <f>SUMIFS('SAGE IMPORT'!K:K,'SAGE IMPORT'!A:A,'FW-ROWS'!H15,'SAGE IMPORT'!B:B,'FW-ROWS'!I15,'SAGE IMPORT'!C:C,'FW-ROWS'!A15)</f>
        <v>0</v>
      </c>
      <c r="L15" s="199">
        <f>SUMIFS('SAGE IMPORT'!Q:Q,'SAGE IMPORT'!A:A,'FW-ROWS'!H15,'SAGE IMPORT'!B:B,'FW-ROWS'!I15,'SAGE IMPORT'!C:C,'FW-ROWS'!A15)</f>
        <v>0</v>
      </c>
      <c r="M15" s="199" t="s">
        <v>354</v>
      </c>
      <c r="N15" s="205">
        <f>SUMIFS('SAGE IMPORT'!E:E,'SAGE IMPORT'!A:A,'FW-ROWS'!H15,'SAGE IMPORT'!B:B,'FW-ROWS'!I15,'SAGE IMPORT'!C:C,'FW-ROWS'!A15)</f>
        <v>0</v>
      </c>
      <c r="O15" s="199" t="s">
        <v>354</v>
      </c>
    </row>
    <row r="16" spans="1:20" x14ac:dyDescent="0.2">
      <c r="A16" s="184" t="s">
        <v>556</v>
      </c>
      <c r="B16" s="184" t="s">
        <v>555</v>
      </c>
      <c r="C16" s="184"/>
      <c r="D16" s="185" t="str">
        <f t="shared" si="0"/>
        <v>****</v>
      </c>
      <c r="E16" s="185"/>
      <c r="F16" s="185">
        <f t="shared" si="0"/>
        <v>41</v>
      </c>
      <c r="G16" s="185"/>
      <c r="H16" s="185" t="str">
        <f t="shared" si="1"/>
        <v>PLAN 2</v>
      </c>
      <c r="I16" s="186" t="str">
        <f t="shared" si="1"/>
        <v>ELV C</v>
      </c>
      <c r="J16" s="197">
        <f>SUMIFS('SAGE IMPORT'!Y:Y,'SAGE IMPORT'!A:A,'FW-ROWS'!H16,'SAGE IMPORT'!B:B,'FW-ROWS'!I16,'SAGE IMPORT'!C:C,'FW-ROWS'!A16)</f>
        <v>0</v>
      </c>
      <c r="K16" s="198">
        <f>SUMIFS('SAGE IMPORT'!K:K,'SAGE IMPORT'!A:A,'FW-ROWS'!H16,'SAGE IMPORT'!B:B,'FW-ROWS'!I16,'SAGE IMPORT'!C:C,'FW-ROWS'!A16)</f>
        <v>0</v>
      </c>
      <c r="L16" s="199">
        <f>SUMIFS('SAGE IMPORT'!Q:Q,'SAGE IMPORT'!A:A,'FW-ROWS'!H16,'SAGE IMPORT'!B:B,'FW-ROWS'!I16,'SAGE IMPORT'!C:C,'FW-ROWS'!A16)</f>
        <v>0</v>
      </c>
      <c r="M16" s="199" t="s">
        <v>395</v>
      </c>
      <c r="N16" s="205">
        <f>SUMIFS('SAGE IMPORT'!E:E,'SAGE IMPORT'!A:A,'FW-ROWS'!H16,'SAGE IMPORT'!B:B,'FW-ROWS'!I16,'SAGE IMPORT'!C:C,'FW-ROWS'!A16)</f>
        <v>0</v>
      </c>
      <c r="O16" s="199" t="s">
        <v>395</v>
      </c>
    </row>
    <row r="17" spans="1:15" x14ac:dyDescent="0.2">
      <c r="A17" s="184" t="s">
        <v>557</v>
      </c>
      <c r="B17" s="184" t="s">
        <v>559</v>
      </c>
      <c r="C17" s="184"/>
      <c r="D17" s="185" t="str">
        <f t="shared" si="0"/>
        <v>****</v>
      </c>
      <c r="E17" s="185"/>
      <c r="F17" s="185">
        <f t="shared" si="0"/>
        <v>41</v>
      </c>
      <c r="G17" s="185"/>
      <c r="H17" s="185" t="str">
        <f t="shared" si="1"/>
        <v>PLAN 2</v>
      </c>
      <c r="I17" s="186" t="str">
        <f t="shared" si="1"/>
        <v>ELV C</v>
      </c>
      <c r="J17" s="197">
        <f>SUMIFS('SAGE IMPORT'!Y:Y,'SAGE IMPORT'!A:A,'FW-ROWS'!H17,'SAGE IMPORT'!B:B,'FW-ROWS'!I17,'SAGE IMPORT'!C:C,'FW-ROWS'!A17)</f>
        <v>0</v>
      </c>
      <c r="K17" s="198">
        <f>SUMIFS('SAGE IMPORT'!K:K,'SAGE IMPORT'!A:A,'FW-ROWS'!H17,'SAGE IMPORT'!B:B,'FW-ROWS'!I17,'SAGE IMPORT'!C:C,'FW-ROWS'!A17)</f>
        <v>0</v>
      </c>
      <c r="L17" s="199">
        <f>SUMIFS('SAGE IMPORT'!Q:Q,'SAGE IMPORT'!A:A,'FW-ROWS'!H17,'SAGE IMPORT'!B:B,'FW-ROWS'!I17,'SAGE IMPORT'!C:C,'FW-ROWS'!A17)</f>
        <v>0</v>
      </c>
      <c r="M17" s="199" t="s">
        <v>395</v>
      </c>
      <c r="N17" s="205">
        <f>SUMIFS('SAGE IMPORT'!E:E,'SAGE IMPORT'!A:A,'FW-ROWS'!H17,'SAGE IMPORT'!B:B,'FW-ROWS'!I17,'SAGE IMPORT'!C:C,'FW-ROWS'!A17)</f>
        <v>0</v>
      </c>
      <c r="O17" s="199" t="s">
        <v>395</v>
      </c>
    </row>
    <row r="18" spans="1:15" x14ac:dyDescent="0.2">
      <c r="A18" s="184" t="s">
        <v>560</v>
      </c>
      <c r="B18" s="184" t="s">
        <v>561</v>
      </c>
      <c r="C18" s="184"/>
      <c r="D18" s="185" t="str">
        <f t="shared" si="0"/>
        <v>****</v>
      </c>
      <c r="E18" s="185"/>
      <c r="F18" s="185">
        <f t="shared" si="0"/>
        <v>41</v>
      </c>
      <c r="G18" s="185"/>
      <c r="H18" s="185" t="str">
        <f t="shared" si="1"/>
        <v>PLAN 2</v>
      </c>
      <c r="I18" s="186" t="str">
        <f t="shared" si="1"/>
        <v>ELV C</v>
      </c>
      <c r="J18" s="197">
        <f>SUMIFS('SAGE IMPORT'!Y:Y,'SAGE IMPORT'!A:A,'FW-ROWS'!H18,'SAGE IMPORT'!B:B,'FW-ROWS'!I18,'SAGE IMPORT'!C:C,'FW-ROWS'!A18)</f>
        <v>0</v>
      </c>
      <c r="K18" s="198">
        <f>SUMIFS('SAGE IMPORT'!K:K,'SAGE IMPORT'!A:A,'FW-ROWS'!H18,'SAGE IMPORT'!B:B,'FW-ROWS'!I18,'SAGE IMPORT'!C:C,'FW-ROWS'!A18)</f>
        <v>0</v>
      </c>
      <c r="L18" s="199">
        <f>SUMIFS('SAGE IMPORT'!Q:Q,'SAGE IMPORT'!A:A,'FW-ROWS'!H18,'SAGE IMPORT'!B:B,'FW-ROWS'!I18,'SAGE IMPORT'!C:C,'FW-ROWS'!A18)</f>
        <v>0</v>
      </c>
      <c r="M18" s="199" t="s">
        <v>354</v>
      </c>
      <c r="N18" s="205">
        <f>SUMIFS('SAGE IMPORT'!E:E,'SAGE IMPORT'!A:A,'FW-ROWS'!H18,'SAGE IMPORT'!B:B,'FW-ROWS'!I18,'SAGE IMPORT'!C:C,'FW-ROWS'!A18)</f>
        <v>0</v>
      </c>
      <c r="O18" s="199" t="s">
        <v>354</v>
      </c>
    </row>
    <row r="19" spans="1:15" x14ac:dyDescent="0.2">
      <c r="A19" s="184"/>
      <c r="B19" s="184"/>
      <c r="C19" s="184"/>
      <c r="D19" s="185"/>
      <c r="E19" s="185"/>
      <c r="F19" s="185"/>
      <c r="G19" s="185"/>
      <c r="H19" s="185"/>
      <c r="I19" s="186"/>
      <c r="J19" s="197"/>
      <c r="K19" s="198"/>
      <c r="L19" s="199"/>
      <c r="M19" s="199"/>
      <c r="N19" s="205"/>
      <c r="O19" s="199"/>
    </row>
    <row r="20" spans="1:15" x14ac:dyDescent="0.2">
      <c r="A20" s="184" t="s">
        <v>563</v>
      </c>
      <c r="B20" s="184" t="s">
        <v>565</v>
      </c>
      <c r="C20" s="184"/>
      <c r="D20" s="185" t="str">
        <f>D18</f>
        <v>****</v>
      </c>
      <c r="E20" s="185"/>
      <c r="F20" s="185">
        <f>F18</f>
        <v>41</v>
      </c>
      <c r="G20" s="185"/>
      <c r="H20" s="185" t="str">
        <f>H18</f>
        <v>PLAN 2</v>
      </c>
      <c r="I20" s="186" t="str">
        <f>I18</f>
        <v>ELV C</v>
      </c>
      <c r="J20" s="197">
        <f>SUMIFS('SAGE IMPORT'!Y:Y,'SAGE IMPORT'!A:A,'FW-ROWS'!H20,'SAGE IMPORT'!B:B,'FW-ROWS'!I20,'SAGE IMPORT'!C:C,'FW-ROWS'!A20)</f>
        <v>0</v>
      </c>
      <c r="K20" s="198">
        <f>SUMIFS('SAGE IMPORT'!K:K,'SAGE IMPORT'!A:A,'FW-ROWS'!H20,'SAGE IMPORT'!B:B,'FW-ROWS'!I20,'SAGE IMPORT'!C:C,'FW-ROWS'!A20)</f>
        <v>0</v>
      </c>
      <c r="L20" s="199">
        <f>SUMIFS('SAGE IMPORT'!Q:Q,'SAGE IMPORT'!A:A,'FW-ROWS'!H20,'SAGE IMPORT'!B:B,'FW-ROWS'!I20,'SAGE IMPORT'!C:C,'FW-ROWS'!A20)</f>
        <v>0</v>
      </c>
      <c r="M20" s="199" t="s">
        <v>392</v>
      </c>
      <c r="N20" s="205">
        <f>SUMIFS('SAGE IMPORT'!E:E,'SAGE IMPORT'!A:A,'FW-ROWS'!H20,'SAGE IMPORT'!B:B,'FW-ROWS'!I20,'SAGE IMPORT'!C:C,'FW-ROWS'!A20)</f>
        <v>0</v>
      </c>
      <c r="O20" s="199" t="s">
        <v>392</v>
      </c>
    </row>
    <row r="21" spans="1:15" ht="12" x14ac:dyDescent="0.25">
      <c r="C21" s="200" t="s">
        <v>74</v>
      </c>
      <c r="D21" s="200"/>
      <c r="E21" s="200"/>
      <c r="F21" s="200"/>
      <c r="G21" s="200"/>
      <c r="H21" s="200"/>
      <c r="I21" s="200"/>
      <c r="J21" s="201">
        <f>SUM(J3:J20)</f>
        <v>0</v>
      </c>
      <c r="K21" s="202"/>
      <c r="L21" s="202"/>
      <c r="M21" s="202"/>
      <c r="N21" s="205">
        <f>SUMIFS('SAGE IMPORT'!E:E,'SAGE IMPORT'!A:A,'FW-ROWS'!H21,'SAGE IMPORT'!B:B,'FW-ROWS'!I21,'SAGE IMPORT'!C:C,'FW-ROWS'!A21)</f>
        <v>0</v>
      </c>
      <c r="O21" s="202"/>
    </row>
    <row r="22" spans="1:15" ht="12" x14ac:dyDescent="0.25">
      <c r="C22" s="200" t="s">
        <v>75</v>
      </c>
      <c r="D22" s="200"/>
      <c r="E22" s="200"/>
      <c r="F22" s="200"/>
      <c r="G22" s="200"/>
      <c r="H22" s="200"/>
      <c r="I22" s="200"/>
      <c r="J22" s="203">
        <f>SUMIFS('SAGE IMPORT'!Y:Y,'SAGE IMPORT'!A:A,'FW-ROWS'!H2,'SAGE IMPORT'!B:B,'FW-ROWS'!I2)-J21</f>
        <v>0</v>
      </c>
      <c r="K22" s="202"/>
      <c r="L22" s="202"/>
      <c r="M22" s="202"/>
      <c r="N22" s="205">
        <f>SUMIFS('SAGE IMPORT'!E:E,'SAGE IMPORT'!A:A,'FW-ROWS'!H22,'SAGE IMPORT'!B:B,'FW-ROWS'!I22,'SAGE IMPORT'!C:C,'FW-ROWS'!A22)</f>
        <v>0</v>
      </c>
      <c r="O22" s="202"/>
    </row>
    <row r="23" spans="1:15" ht="12" x14ac:dyDescent="0.2">
      <c r="D23" s="191" t="s">
        <v>359</v>
      </c>
      <c r="E23" s="191"/>
      <c r="F23" s="190" t="s">
        <v>358</v>
      </c>
      <c r="G23" s="190"/>
      <c r="H23" s="191" t="s">
        <v>159</v>
      </c>
      <c r="I23" s="192" t="s">
        <v>357</v>
      </c>
      <c r="J23" s="194" t="s">
        <v>383</v>
      </c>
      <c r="K23" s="194" t="s">
        <v>356</v>
      </c>
      <c r="L23" s="194" t="s">
        <v>355</v>
      </c>
      <c r="M23" s="194"/>
      <c r="N23" s="194" t="s">
        <v>394</v>
      </c>
      <c r="O23" s="194"/>
    </row>
    <row r="24" spans="1:15" ht="12" x14ac:dyDescent="0.2">
      <c r="D24" s="196" t="str">
        <f>'START-FW'!A9</f>
        <v>****</v>
      </c>
      <c r="E24" s="195">
        <f>'START-FW'!B9</f>
        <v>0</v>
      </c>
      <c r="F24" s="195">
        <f>'START-FW'!C9</f>
        <v>0</v>
      </c>
      <c r="G24" s="195">
        <f>'START-FW'!D9</f>
        <v>0</v>
      </c>
      <c r="H24" s="195" t="str">
        <f>'START-FW'!F9</f>
        <v xml:space="preserve">PLAN ALL </v>
      </c>
      <c r="I24" s="195">
        <f>'START-FW'!G9</f>
        <v>0</v>
      </c>
      <c r="J24" s="196"/>
      <c r="K24" s="196"/>
      <c r="L24" s="196"/>
      <c r="M24" s="196"/>
      <c r="N24" s="196"/>
      <c r="O24" s="194"/>
    </row>
    <row r="25" spans="1:15" x14ac:dyDescent="0.2">
      <c r="A25" s="184" t="s">
        <v>522</v>
      </c>
      <c r="B25" s="184" t="s">
        <v>17</v>
      </c>
      <c r="C25" s="184"/>
      <c r="D25" s="185" t="str">
        <f t="shared" ref="D25" si="5">D24</f>
        <v>****</v>
      </c>
      <c r="E25" s="185"/>
      <c r="F25" s="185">
        <f t="shared" ref="F25" si="6">F24</f>
        <v>0</v>
      </c>
      <c r="G25" s="185"/>
      <c r="H25" s="185" t="str">
        <f t="shared" ref="H25" si="7">H24</f>
        <v xml:space="preserve">PLAN ALL </v>
      </c>
      <c r="I25" s="186">
        <f t="shared" ref="I25" si="8">I24</f>
        <v>0</v>
      </c>
      <c r="J25" s="197">
        <f>SUMIFS('SAGE IMPORT'!Y:Y,'SAGE IMPORT'!A:A,'FW-ROWS'!H25,'SAGE IMPORT'!B:B,'FW-ROWS'!I25,'SAGE IMPORT'!C:C,'FW-ROWS'!A25)</f>
        <v>0</v>
      </c>
      <c r="K25" s="198">
        <f>SUMIFS('SAGE IMPORT'!K:K,'SAGE IMPORT'!A:A,'FW-ROWS'!H25,'SAGE IMPORT'!B:B,'FW-ROWS'!I25,'SAGE IMPORT'!C:C,'FW-ROWS'!A25)</f>
        <v>0</v>
      </c>
      <c r="L25" s="199">
        <f>SUMIFS('SAGE IMPORT'!Q:Q,'SAGE IMPORT'!A:A,'FW-ROWS'!H25,'SAGE IMPORT'!B:B,'FW-ROWS'!I25,'SAGE IMPORT'!C:C,'FW-ROWS'!A25)</f>
        <v>0</v>
      </c>
      <c r="M25" s="199" t="s">
        <v>391</v>
      </c>
      <c r="N25" s="205">
        <f>SUMIFS('SAGE IMPORT'!E:E,'SAGE IMPORT'!A:A,'FW-ROWS'!H25,'SAGE IMPORT'!B:B,'FW-ROWS'!I25,'SAGE IMPORT'!C:C,'FW-ROWS'!A25)</f>
        <v>0</v>
      </c>
      <c r="O25" s="199" t="s">
        <v>391</v>
      </c>
    </row>
    <row r="26" spans="1:15" x14ac:dyDescent="0.2">
      <c r="A26" s="184" t="s">
        <v>523</v>
      </c>
      <c r="B26" s="184" t="s">
        <v>19</v>
      </c>
      <c r="C26" s="184"/>
      <c r="D26" s="185" t="str">
        <f t="shared" ref="D26:F26" si="9">D25</f>
        <v>****</v>
      </c>
      <c r="E26" s="185"/>
      <c r="F26" s="185">
        <f t="shared" si="9"/>
        <v>0</v>
      </c>
      <c r="G26" s="185"/>
      <c r="H26" s="185" t="str">
        <f t="shared" ref="H26:I26" si="10">H25</f>
        <v xml:space="preserve">PLAN ALL </v>
      </c>
      <c r="I26" s="186">
        <f t="shared" si="10"/>
        <v>0</v>
      </c>
      <c r="J26" s="197">
        <f>SUMIFS('SAGE IMPORT'!Y:Y,'SAGE IMPORT'!A:A,'FW-ROWS'!H26,'SAGE IMPORT'!B:B,'FW-ROWS'!I26,'SAGE IMPORT'!C:C,'FW-ROWS'!A26)</f>
        <v>0</v>
      </c>
      <c r="K26" s="198">
        <f>SUMIFS('SAGE IMPORT'!K:K,'SAGE IMPORT'!A:A,'FW-ROWS'!H26,'SAGE IMPORT'!B:B,'FW-ROWS'!I26,'SAGE IMPORT'!C:C,'FW-ROWS'!A26)</f>
        <v>0</v>
      </c>
      <c r="L26" s="199">
        <f>SUMIFS('SAGE IMPORT'!Q:Q,'SAGE IMPORT'!A:A,'FW-ROWS'!H26,'SAGE IMPORT'!B:B,'FW-ROWS'!I26,'SAGE IMPORT'!C:C,'FW-ROWS'!A26)</f>
        <v>0</v>
      </c>
      <c r="M26" s="199" t="s">
        <v>391</v>
      </c>
      <c r="N26" s="205">
        <f>SUMIFS('SAGE IMPORT'!E:E,'SAGE IMPORT'!A:A,'FW-ROWS'!H26,'SAGE IMPORT'!B:B,'FW-ROWS'!I26,'SAGE IMPORT'!C:C,'FW-ROWS'!A26)</f>
        <v>0</v>
      </c>
      <c r="O26" s="199" t="s">
        <v>391</v>
      </c>
    </row>
    <row r="27" spans="1:15" x14ac:dyDescent="0.2">
      <c r="A27" s="184" t="s">
        <v>524</v>
      </c>
      <c r="B27" s="184" t="s">
        <v>525</v>
      </c>
      <c r="C27" s="184"/>
      <c r="D27" s="185" t="str">
        <f t="shared" ref="D27:F27" si="11">D26</f>
        <v>****</v>
      </c>
      <c r="E27" s="185"/>
      <c r="F27" s="185">
        <f t="shared" si="11"/>
        <v>0</v>
      </c>
      <c r="G27" s="185"/>
      <c r="H27" s="185" t="str">
        <f t="shared" ref="H27:I27" si="12">H26</f>
        <v xml:space="preserve">PLAN ALL </v>
      </c>
      <c r="I27" s="186">
        <f t="shared" si="12"/>
        <v>0</v>
      </c>
      <c r="J27" s="197">
        <f>SUMIFS('SAGE IMPORT'!Y:Y,'SAGE IMPORT'!A:A,'FW-ROWS'!H27,'SAGE IMPORT'!B:B,'FW-ROWS'!I27,'SAGE IMPORT'!C:C,'FW-ROWS'!A27)</f>
        <v>0</v>
      </c>
      <c r="K27" s="198">
        <f>SUMIFS('SAGE IMPORT'!K:K,'SAGE IMPORT'!A:A,'FW-ROWS'!H27,'SAGE IMPORT'!B:B,'FW-ROWS'!I27,'SAGE IMPORT'!C:C,'FW-ROWS'!A27)</f>
        <v>0</v>
      </c>
      <c r="L27" s="199">
        <f>SUMIFS('SAGE IMPORT'!Q:Q,'SAGE IMPORT'!A:A,'FW-ROWS'!H27,'SAGE IMPORT'!B:B,'FW-ROWS'!I27,'SAGE IMPORT'!C:C,'FW-ROWS'!A27)</f>
        <v>0</v>
      </c>
      <c r="M27" s="199" t="s">
        <v>391</v>
      </c>
      <c r="N27" s="205">
        <f>SUMIFS('SAGE IMPORT'!E:E,'SAGE IMPORT'!A:A,'FW-ROWS'!H27,'SAGE IMPORT'!B:B,'FW-ROWS'!I27,'SAGE IMPORT'!C:C,'FW-ROWS'!A27)</f>
        <v>0</v>
      </c>
      <c r="O27" s="199" t="s">
        <v>391</v>
      </c>
    </row>
    <row r="28" spans="1:15" x14ac:dyDescent="0.2">
      <c r="A28" s="184"/>
      <c r="B28" s="184"/>
      <c r="C28" s="184"/>
      <c r="D28" s="185"/>
      <c r="E28" s="185"/>
      <c r="F28" s="185"/>
      <c r="G28" s="185"/>
      <c r="H28" s="185"/>
      <c r="I28" s="186"/>
      <c r="J28" s="197"/>
      <c r="K28" s="198"/>
      <c r="L28" s="199"/>
      <c r="M28" s="199"/>
      <c r="N28" s="205"/>
      <c r="O28" s="199"/>
    </row>
    <row r="29" spans="1:15" x14ac:dyDescent="0.2">
      <c r="A29" s="184" t="s">
        <v>529</v>
      </c>
      <c r="B29" s="184" t="s">
        <v>528</v>
      </c>
      <c r="C29" s="184"/>
      <c r="D29" s="185" t="str">
        <f t="shared" ref="D29:F29" si="13">D27</f>
        <v>****</v>
      </c>
      <c r="E29" s="185"/>
      <c r="F29" s="185">
        <f t="shared" si="13"/>
        <v>0</v>
      </c>
      <c r="G29" s="185"/>
      <c r="H29" s="185" t="str">
        <f t="shared" ref="H29:I29" si="14">H27</f>
        <v xml:space="preserve">PLAN ALL </v>
      </c>
      <c r="I29" s="186">
        <f t="shared" si="14"/>
        <v>0</v>
      </c>
      <c r="J29" s="197">
        <f>SUMIFS('SAGE IMPORT'!Y:Y,'SAGE IMPORT'!A:A,'FW-ROWS'!H29,'SAGE IMPORT'!B:B,'FW-ROWS'!I29,'SAGE IMPORT'!C:C,'FW-ROWS'!A29)</f>
        <v>0</v>
      </c>
      <c r="K29" s="198">
        <f>SUMIFS('SAGE IMPORT'!K:K,'SAGE IMPORT'!A:A,'FW-ROWS'!H29,'SAGE IMPORT'!B:B,'FW-ROWS'!I29,'SAGE IMPORT'!C:C,'FW-ROWS'!A29)</f>
        <v>0</v>
      </c>
      <c r="L29" s="199">
        <f>SUMIFS('SAGE IMPORT'!Q:Q,'SAGE IMPORT'!A:A,'FW-ROWS'!H29,'SAGE IMPORT'!B:B,'FW-ROWS'!I29,'SAGE IMPORT'!C:C,'FW-ROWS'!A29)</f>
        <v>0</v>
      </c>
      <c r="M29" s="199" t="s">
        <v>391</v>
      </c>
      <c r="N29" s="205">
        <f>SUMIFS('SAGE IMPORT'!E:E,'SAGE IMPORT'!A:A,'FW-ROWS'!H29,'SAGE IMPORT'!B:B,'FW-ROWS'!I29,'SAGE IMPORT'!C:C,'FW-ROWS'!A29)</f>
        <v>0</v>
      </c>
      <c r="O29" s="199" t="s">
        <v>391</v>
      </c>
    </row>
    <row r="30" spans="1:15" x14ac:dyDescent="0.2">
      <c r="A30" s="184" t="s">
        <v>530</v>
      </c>
      <c r="B30" s="184" t="s">
        <v>531</v>
      </c>
      <c r="C30" s="184"/>
      <c r="D30" s="185" t="str">
        <f t="shared" ref="D30:F32" si="15">D29</f>
        <v>****</v>
      </c>
      <c r="E30" s="185"/>
      <c r="F30" s="185">
        <f t="shared" si="15"/>
        <v>0</v>
      </c>
      <c r="G30" s="185"/>
      <c r="H30" s="185" t="str">
        <f t="shared" ref="H30:I30" si="16">H29</f>
        <v xml:space="preserve">PLAN ALL </v>
      </c>
      <c r="I30" s="186">
        <f t="shared" si="16"/>
        <v>0</v>
      </c>
      <c r="J30" s="197">
        <f>SUMIFS('SAGE IMPORT'!Y:Y,'SAGE IMPORT'!A:A,'FW-ROWS'!H30,'SAGE IMPORT'!B:B,'FW-ROWS'!I30,'SAGE IMPORT'!C:C,'FW-ROWS'!A30)</f>
        <v>0</v>
      </c>
      <c r="K30" s="198">
        <f>SUMIFS('SAGE IMPORT'!K:K,'SAGE IMPORT'!A:A,'FW-ROWS'!H30,'SAGE IMPORT'!B:B,'FW-ROWS'!I30,'SAGE IMPORT'!C:C,'FW-ROWS'!A30)</f>
        <v>0</v>
      </c>
      <c r="L30" s="199">
        <f>SUMIFS('SAGE IMPORT'!Q:Q,'SAGE IMPORT'!A:A,'FW-ROWS'!H30,'SAGE IMPORT'!B:B,'FW-ROWS'!I30,'SAGE IMPORT'!C:C,'FW-ROWS'!A30)</f>
        <v>0</v>
      </c>
      <c r="M30" s="199"/>
      <c r="N30" s="205">
        <f>SUMIFS('SAGE IMPORT'!E:E,'SAGE IMPORT'!A:A,'FW-ROWS'!H30,'SAGE IMPORT'!B:B,'FW-ROWS'!I30,'SAGE IMPORT'!C:C,'FW-ROWS'!A30)</f>
        <v>0</v>
      </c>
      <c r="O30" s="199"/>
    </row>
    <row r="31" spans="1:15" x14ac:dyDescent="0.2">
      <c r="A31" s="184" t="s">
        <v>533</v>
      </c>
      <c r="B31" s="184" t="s">
        <v>532</v>
      </c>
      <c r="C31" s="184"/>
      <c r="D31" s="185" t="str">
        <f t="shared" si="15"/>
        <v>****</v>
      </c>
      <c r="E31" s="185"/>
      <c r="F31" s="185">
        <f t="shared" si="15"/>
        <v>0</v>
      </c>
      <c r="G31" s="185"/>
      <c r="H31" s="185" t="str">
        <f t="shared" ref="H31:I31" si="17">H30</f>
        <v xml:space="preserve">PLAN ALL </v>
      </c>
      <c r="I31" s="186">
        <f t="shared" si="17"/>
        <v>0</v>
      </c>
      <c r="J31" s="197">
        <f>SUMIFS('SAGE IMPORT'!Y:Y,'SAGE IMPORT'!A:A,'FW-ROWS'!H31,'SAGE IMPORT'!B:B,'FW-ROWS'!I31,'SAGE IMPORT'!C:C,'FW-ROWS'!A31)</f>
        <v>0</v>
      </c>
      <c r="K31" s="198">
        <f>SUMIFS('SAGE IMPORT'!K:K,'SAGE IMPORT'!A:A,'FW-ROWS'!H31,'SAGE IMPORT'!B:B,'FW-ROWS'!I31,'SAGE IMPORT'!C:C,'FW-ROWS'!A31)</f>
        <v>0</v>
      </c>
      <c r="L31" s="199">
        <f>SUMIFS('SAGE IMPORT'!Q:Q,'SAGE IMPORT'!A:A,'FW-ROWS'!H31,'SAGE IMPORT'!B:B,'FW-ROWS'!I31,'SAGE IMPORT'!C:C,'FW-ROWS'!A31)</f>
        <v>0</v>
      </c>
      <c r="M31" s="199" t="s">
        <v>393</v>
      </c>
      <c r="N31" s="205">
        <f>SUMIFS('SAGE IMPORT'!E:E,'SAGE IMPORT'!A:A,'FW-ROWS'!H31,'SAGE IMPORT'!B:B,'FW-ROWS'!I31,'SAGE IMPORT'!C:C,'FW-ROWS'!A31)</f>
        <v>0</v>
      </c>
      <c r="O31" s="199" t="s">
        <v>393</v>
      </c>
    </row>
    <row r="32" spans="1:15" x14ac:dyDescent="0.2">
      <c r="A32" s="184" t="s">
        <v>541</v>
      </c>
      <c r="B32" s="184" t="s">
        <v>59</v>
      </c>
      <c r="C32" s="184"/>
      <c r="D32" s="185" t="str">
        <f t="shared" si="15"/>
        <v>****</v>
      </c>
      <c r="E32" s="185"/>
      <c r="F32" s="185">
        <f t="shared" si="15"/>
        <v>0</v>
      </c>
      <c r="G32" s="185"/>
      <c r="H32" s="185" t="str">
        <f t="shared" ref="H32" si="18">H31</f>
        <v xml:space="preserve">PLAN ALL </v>
      </c>
      <c r="I32" s="186">
        <f t="shared" ref="I32" si="19">I31</f>
        <v>0</v>
      </c>
      <c r="J32" s="197">
        <f>SUMIFS('SAGE IMPORT'!Y:Y,'SAGE IMPORT'!A:A,'FW-ROWS'!H32,'SAGE IMPORT'!B:B,'FW-ROWS'!I32,'SAGE IMPORT'!C:C,'FW-ROWS'!A32)</f>
        <v>0</v>
      </c>
      <c r="K32" s="198">
        <f>SUMIFS('SAGE IMPORT'!K:K,'SAGE IMPORT'!A:A,'FW-ROWS'!H32,'SAGE IMPORT'!B:B,'FW-ROWS'!I32,'SAGE IMPORT'!C:C,'FW-ROWS'!A32)</f>
        <v>0</v>
      </c>
      <c r="L32" s="199">
        <f>SUMIFS('SAGE IMPORT'!Q:Q,'SAGE IMPORT'!A:A,'FW-ROWS'!H32,'SAGE IMPORT'!B:B,'FW-ROWS'!I32,'SAGE IMPORT'!C:C,'FW-ROWS'!A32)</f>
        <v>0</v>
      </c>
      <c r="M32" s="199" t="s">
        <v>354</v>
      </c>
      <c r="N32" s="205">
        <f>SUMIFS('SAGE IMPORT'!E:E,'SAGE IMPORT'!A:A,'FW-ROWS'!H32,'SAGE IMPORT'!B:B,'FW-ROWS'!I32,'SAGE IMPORT'!C:C,'FW-ROWS'!A32)</f>
        <v>0</v>
      </c>
      <c r="O32" s="199" t="s">
        <v>354</v>
      </c>
    </row>
    <row r="33" spans="1:15" x14ac:dyDescent="0.2">
      <c r="A33" s="184"/>
      <c r="B33" s="184"/>
      <c r="C33" s="184"/>
      <c r="D33" s="185"/>
      <c r="E33" s="185"/>
      <c r="F33" s="185"/>
      <c r="G33" s="185"/>
      <c r="H33" s="185"/>
      <c r="I33" s="186"/>
      <c r="J33" s="197"/>
      <c r="K33" s="198"/>
      <c r="L33" s="199"/>
      <c r="M33" s="199"/>
      <c r="N33" s="205"/>
      <c r="O33" s="199"/>
    </row>
    <row r="34" spans="1:15" x14ac:dyDescent="0.2">
      <c r="A34" s="184" t="s">
        <v>543</v>
      </c>
      <c r="B34" s="184" t="s">
        <v>545</v>
      </c>
      <c r="C34" s="184"/>
      <c r="D34" s="185" t="str">
        <f t="shared" ref="D34:F34" si="20">D32</f>
        <v>****</v>
      </c>
      <c r="E34" s="185"/>
      <c r="F34" s="185">
        <f t="shared" si="20"/>
        <v>0</v>
      </c>
      <c r="G34" s="185"/>
      <c r="H34" s="185" t="str">
        <f t="shared" ref="H34:I34" si="21">H32</f>
        <v xml:space="preserve">PLAN ALL </v>
      </c>
      <c r="I34" s="186">
        <f t="shared" si="21"/>
        <v>0</v>
      </c>
      <c r="J34" s="197">
        <f>SUMIFS('SAGE IMPORT'!Y:Y,'SAGE IMPORT'!A:A,'FW-ROWS'!H34,'SAGE IMPORT'!B:B,'FW-ROWS'!I34,'SAGE IMPORT'!C:C,'FW-ROWS'!A34)</f>
        <v>0</v>
      </c>
      <c r="K34" s="198">
        <f>SUMIFS('SAGE IMPORT'!K:K,'SAGE IMPORT'!A:A,'FW-ROWS'!H34,'SAGE IMPORT'!B:B,'FW-ROWS'!I34,'SAGE IMPORT'!C:C,'FW-ROWS'!A34)</f>
        <v>0</v>
      </c>
      <c r="L34" s="199">
        <f>SUMIFS('SAGE IMPORT'!Q:Q,'SAGE IMPORT'!A:A,'FW-ROWS'!H34,'SAGE IMPORT'!B:B,'FW-ROWS'!I34,'SAGE IMPORT'!C:C,'FW-ROWS'!A34)</f>
        <v>0</v>
      </c>
      <c r="M34" s="199"/>
      <c r="N34" s="205">
        <f>SUMIFS('SAGE IMPORT'!E:E,'SAGE IMPORT'!A:A,'FW-ROWS'!H34,'SAGE IMPORT'!B:B,'FW-ROWS'!I34,'SAGE IMPORT'!C:C,'FW-ROWS'!A34)</f>
        <v>0</v>
      </c>
      <c r="O34" s="199"/>
    </row>
    <row r="35" spans="1:15" x14ac:dyDescent="0.2">
      <c r="A35" s="184" t="s">
        <v>544</v>
      </c>
      <c r="B35" s="184" t="s">
        <v>546</v>
      </c>
      <c r="C35" s="184"/>
      <c r="D35" s="185" t="str">
        <f t="shared" ref="D35:F35" si="22">D34</f>
        <v>****</v>
      </c>
      <c r="E35" s="185"/>
      <c r="F35" s="185">
        <f t="shared" si="22"/>
        <v>0</v>
      </c>
      <c r="G35" s="185"/>
      <c r="H35" s="185" t="str">
        <f t="shared" ref="H35:I35" si="23">H34</f>
        <v xml:space="preserve">PLAN ALL </v>
      </c>
      <c r="I35" s="186">
        <f t="shared" si="23"/>
        <v>0</v>
      </c>
      <c r="J35" s="197">
        <f>SUMIFS('SAGE IMPORT'!Y:Y,'SAGE IMPORT'!A:A,'FW-ROWS'!H35,'SAGE IMPORT'!B:B,'FW-ROWS'!I35,'SAGE IMPORT'!C:C,'FW-ROWS'!A35)</f>
        <v>0</v>
      </c>
      <c r="K35" s="198">
        <f>SUMIFS('SAGE IMPORT'!K:K,'SAGE IMPORT'!A:A,'FW-ROWS'!H35,'SAGE IMPORT'!B:B,'FW-ROWS'!I35,'SAGE IMPORT'!C:C,'FW-ROWS'!A35)</f>
        <v>0</v>
      </c>
      <c r="L35" s="199">
        <f>SUMIFS('SAGE IMPORT'!Q:Q,'SAGE IMPORT'!A:A,'FW-ROWS'!H35,'SAGE IMPORT'!B:B,'FW-ROWS'!I35,'SAGE IMPORT'!C:C,'FW-ROWS'!A35)</f>
        <v>0</v>
      </c>
      <c r="M35" s="199" t="s">
        <v>354</v>
      </c>
      <c r="N35" s="205">
        <f>SUMIFS('SAGE IMPORT'!E:E,'SAGE IMPORT'!A:A,'FW-ROWS'!H35,'SAGE IMPORT'!B:B,'FW-ROWS'!I35,'SAGE IMPORT'!C:C,'FW-ROWS'!A35)</f>
        <v>0</v>
      </c>
      <c r="O35" s="199" t="s">
        <v>354</v>
      </c>
    </row>
    <row r="36" spans="1:15" x14ac:dyDescent="0.2">
      <c r="A36" s="184" t="s">
        <v>549</v>
      </c>
      <c r="B36" s="184" t="s">
        <v>550</v>
      </c>
      <c r="C36" s="184"/>
      <c r="D36" s="185" t="str">
        <f t="shared" ref="D36:F36" si="24">D35</f>
        <v>****</v>
      </c>
      <c r="E36" s="185"/>
      <c r="F36" s="185">
        <f t="shared" si="24"/>
        <v>0</v>
      </c>
      <c r="G36" s="185"/>
      <c r="H36" s="185" t="str">
        <f t="shared" ref="H36:I36" si="25">H35</f>
        <v xml:space="preserve">PLAN ALL </v>
      </c>
      <c r="I36" s="186">
        <f t="shared" si="25"/>
        <v>0</v>
      </c>
      <c r="J36" s="197">
        <f>SUMIFS('SAGE IMPORT'!Y:Y,'SAGE IMPORT'!A:A,'FW-ROWS'!H36,'SAGE IMPORT'!B:B,'FW-ROWS'!I36,'SAGE IMPORT'!C:C,'FW-ROWS'!A36)</f>
        <v>0</v>
      </c>
      <c r="K36" s="198">
        <f>SUMIFS('SAGE IMPORT'!K:K,'SAGE IMPORT'!A:A,'FW-ROWS'!H36,'SAGE IMPORT'!B:B,'FW-ROWS'!I36,'SAGE IMPORT'!C:C,'FW-ROWS'!A36)</f>
        <v>0</v>
      </c>
      <c r="L36" s="199">
        <f>SUMIFS('SAGE IMPORT'!Q:Q,'SAGE IMPORT'!A:A,'FW-ROWS'!H36,'SAGE IMPORT'!B:B,'FW-ROWS'!I36,'SAGE IMPORT'!C:C,'FW-ROWS'!A36)</f>
        <v>0</v>
      </c>
      <c r="M36" s="199" t="s">
        <v>354</v>
      </c>
      <c r="N36" s="205">
        <f>SUMIFS('SAGE IMPORT'!E:E,'SAGE IMPORT'!A:A,'FW-ROWS'!H36,'SAGE IMPORT'!B:B,'FW-ROWS'!I36,'SAGE IMPORT'!C:C,'FW-ROWS'!A36)</f>
        <v>0</v>
      </c>
      <c r="O36" s="199" t="s">
        <v>354</v>
      </c>
    </row>
    <row r="37" spans="1:15" x14ac:dyDescent="0.2">
      <c r="A37" s="184" t="s">
        <v>551</v>
      </c>
      <c r="B37" s="184" t="s">
        <v>140</v>
      </c>
      <c r="C37" s="184"/>
      <c r="D37" s="185" t="str">
        <f t="shared" ref="D37:F37" si="26">D36</f>
        <v>****</v>
      </c>
      <c r="E37" s="185"/>
      <c r="F37" s="185">
        <f t="shared" si="26"/>
        <v>0</v>
      </c>
      <c r="G37" s="185"/>
      <c r="H37" s="185" t="str">
        <f t="shared" ref="H37:I37" si="27">H36</f>
        <v xml:space="preserve">PLAN ALL </v>
      </c>
      <c r="I37" s="186">
        <f t="shared" si="27"/>
        <v>0</v>
      </c>
      <c r="J37" s="197">
        <f>SUMIFS('SAGE IMPORT'!Y:Y,'SAGE IMPORT'!A:A,'FW-ROWS'!H37,'SAGE IMPORT'!B:B,'FW-ROWS'!I37,'SAGE IMPORT'!C:C,'FW-ROWS'!A37)</f>
        <v>0</v>
      </c>
      <c r="K37" s="198">
        <f>SUMIFS('SAGE IMPORT'!K:K,'SAGE IMPORT'!A:A,'FW-ROWS'!H37,'SAGE IMPORT'!B:B,'FW-ROWS'!I37,'SAGE IMPORT'!C:C,'FW-ROWS'!A37)</f>
        <v>0</v>
      </c>
      <c r="L37" s="199">
        <f>SUMIFS('SAGE IMPORT'!Q:Q,'SAGE IMPORT'!A:A,'FW-ROWS'!H37,'SAGE IMPORT'!B:B,'FW-ROWS'!I37,'SAGE IMPORT'!C:C,'FW-ROWS'!A37)</f>
        <v>0</v>
      </c>
      <c r="M37" s="199" t="s">
        <v>354</v>
      </c>
      <c r="N37" s="205">
        <f>SUMIFS('SAGE IMPORT'!E:E,'SAGE IMPORT'!A:A,'FW-ROWS'!H37,'SAGE IMPORT'!B:B,'FW-ROWS'!I37,'SAGE IMPORT'!C:C,'FW-ROWS'!A37)</f>
        <v>0</v>
      </c>
      <c r="O37" s="199" t="s">
        <v>354</v>
      </c>
    </row>
    <row r="38" spans="1:15" x14ac:dyDescent="0.2">
      <c r="A38" s="184" t="s">
        <v>556</v>
      </c>
      <c r="B38" s="184" t="s">
        <v>555</v>
      </c>
      <c r="C38" s="184"/>
      <c r="D38" s="185" t="str">
        <f t="shared" ref="D38:F38" si="28">D37</f>
        <v>****</v>
      </c>
      <c r="E38" s="185"/>
      <c r="F38" s="185">
        <f t="shared" si="28"/>
        <v>0</v>
      </c>
      <c r="G38" s="185"/>
      <c r="H38" s="185" t="str">
        <f t="shared" ref="H38:I38" si="29">H37</f>
        <v xml:space="preserve">PLAN ALL </v>
      </c>
      <c r="I38" s="186">
        <f t="shared" si="29"/>
        <v>0</v>
      </c>
      <c r="J38" s="197">
        <f>SUMIFS('SAGE IMPORT'!Y:Y,'SAGE IMPORT'!A:A,'FW-ROWS'!H38,'SAGE IMPORT'!B:B,'FW-ROWS'!I38,'SAGE IMPORT'!C:C,'FW-ROWS'!A38)</f>
        <v>0</v>
      </c>
      <c r="K38" s="198">
        <f>SUMIFS('SAGE IMPORT'!K:K,'SAGE IMPORT'!A:A,'FW-ROWS'!H38,'SAGE IMPORT'!B:B,'FW-ROWS'!I38,'SAGE IMPORT'!C:C,'FW-ROWS'!A38)</f>
        <v>0</v>
      </c>
      <c r="L38" s="199">
        <f>SUMIFS('SAGE IMPORT'!Q:Q,'SAGE IMPORT'!A:A,'FW-ROWS'!H38,'SAGE IMPORT'!B:B,'FW-ROWS'!I38,'SAGE IMPORT'!C:C,'FW-ROWS'!A38)</f>
        <v>0</v>
      </c>
      <c r="M38" s="199" t="s">
        <v>395</v>
      </c>
      <c r="N38" s="205">
        <f>SUMIFS('SAGE IMPORT'!E:E,'SAGE IMPORT'!A:A,'FW-ROWS'!H38,'SAGE IMPORT'!B:B,'FW-ROWS'!I38,'SAGE IMPORT'!C:C,'FW-ROWS'!A38)</f>
        <v>0</v>
      </c>
      <c r="O38" s="199" t="s">
        <v>395</v>
      </c>
    </row>
    <row r="39" spans="1:15" x14ac:dyDescent="0.2">
      <c r="A39" s="184" t="s">
        <v>557</v>
      </c>
      <c r="B39" s="184" t="s">
        <v>559</v>
      </c>
      <c r="C39" s="184"/>
      <c r="D39" s="185" t="str">
        <f t="shared" ref="D39:F39" si="30">D38</f>
        <v>****</v>
      </c>
      <c r="E39" s="185"/>
      <c r="F39" s="185">
        <f t="shared" si="30"/>
        <v>0</v>
      </c>
      <c r="G39" s="185"/>
      <c r="H39" s="185" t="str">
        <f t="shared" ref="H39:I39" si="31">H38</f>
        <v xml:space="preserve">PLAN ALL </v>
      </c>
      <c r="I39" s="186">
        <f t="shared" si="31"/>
        <v>0</v>
      </c>
      <c r="J39" s="197">
        <f>SUMIFS('SAGE IMPORT'!Y:Y,'SAGE IMPORT'!A:A,'FW-ROWS'!H39,'SAGE IMPORT'!B:B,'FW-ROWS'!I39,'SAGE IMPORT'!C:C,'FW-ROWS'!A39)</f>
        <v>0</v>
      </c>
      <c r="K39" s="198">
        <f>SUMIFS('SAGE IMPORT'!K:K,'SAGE IMPORT'!A:A,'FW-ROWS'!H39,'SAGE IMPORT'!B:B,'FW-ROWS'!I39,'SAGE IMPORT'!C:C,'FW-ROWS'!A39)</f>
        <v>0</v>
      </c>
      <c r="L39" s="199">
        <f>SUMIFS('SAGE IMPORT'!Q:Q,'SAGE IMPORT'!A:A,'FW-ROWS'!H39,'SAGE IMPORT'!B:B,'FW-ROWS'!I39,'SAGE IMPORT'!C:C,'FW-ROWS'!A39)</f>
        <v>0</v>
      </c>
      <c r="M39" s="199" t="s">
        <v>395</v>
      </c>
      <c r="N39" s="205">
        <f>SUMIFS('SAGE IMPORT'!E:E,'SAGE IMPORT'!A:A,'FW-ROWS'!H39,'SAGE IMPORT'!B:B,'FW-ROWS'!I39,'SAGE IMPORT'!C:C,'FW-ROWS'!A39)</f>
        <v>0</v>
      </c>
      <c r="O39" s="199" t="s">
        <v>395</v>
      </c>
    </row>
    <row r="40" spans="1:15" x14ac:dyDescent="0.2">
      <c r="A40" s="184" t="s">
        <v>560</v>
      </c>
      <c r="B40" s="184" t="s">
        <v>561</v>
      </c>
      <c r="C40" s="184"/>
      <c r="D40" s="185" t="str">
        <f t="shared" ref="D40:F40" si="32">D39</f>
        <v>****</v>
      </c>
      <c r="E40" s="185"/>
      <c r="F40" s="185">
        <f t="shared" si="32"/>
        <v>0</v>
      </c>
      <c r="G40" s="185"/>
      <c r="H40" s="185" t="str">
        <f t="shared" ref="H40:I40" si="33">H39</f>
        <v xml:space="preserve">PLAN ALL </v>
      </c>
      <c r="I40" s="186">
        <f t="shared" si="33"/>
        <v>0</v>
      </c>
      <c r="J40" s="197">
        <f>SUMIFS('SAGE IMPORT'!Y:Y,'SAGE IMPORT'!A:A,'FW-ROWS'!H40,'SAGE IMPORT'!B:B,'FW-ROWS'!I40,'SAGE IMPORT'!C:C,'FW-ROWS'!A40)</f>
        <v>0</v>
      </c>
      <c r="K40" s="198">
        <f>SUMIFS('SAGE IMPORT'!K:K,'SAGE IMPORT'!A:A,'FW-ROWS'!H40,'SAGE IMPORT'!B:B,'FW-ROWS'!I40,'SAGE IMPORT'!C:C,'FW-ROWS'!A40)</f>
        <v>0</v>
      </c>
      <c r="L40" s="199">
        <f>SUMIFS('SAGE IMPORT'!Q:Q,'SAGE IMPORT'!A:A,'FW-ROWS'!H40,'SAGE IMPORT'!B:B,'FW-ROWS'!I40,'SAGE IMPORT'!C:C,'FW-ROWS'!A40)</f>
        <v>0</v>
      </c>
      <c r="M40" s="199" t="s">
        <v>354</v>
      </c>
      <c r="N40" s="205">
        <f>SUMIFS('SAGE IMPORT'!E:E,'SAGE IMPORT'!A:A,'FW-ROWS'!H40,'SAGE IMPORT'!B:B,'FW-ROWS'!I40,'SAGE IMPORT'!C:C,'FW-ROWS'!A40)</f>
        <v>0</v>
      </c>
      <c r="O40" s="199" t="s">
        <v>354</v>
      </c>
    </row>
    <row r="41" spans="1:15" x14ac:dyDescent="0.2">
      <c r="A41" s="184"/>
      <c r="B41" s="184"/>
      <c r="C41" s="184"/>
      <c r="D41" s="185"/>
      <c r="E41" s="185"/>
      <c r="F41" s="185"/>
      <c r="G41" s="185"/>
      <c r="H41" s="185"/>
      <c r="I41" s="186"/>
      <c r="J41" s="197"/>
      <c r="K41" s="198"/>
      <c r="L41" s="199"/>
      <c r="M41" s="199"/>
      <c r="N41" s="205"/>
      <c r="O41" s="199"/>
    </row>
    <row r="42" spans="1:15" x14ac:dyDescent="0.2">
      <c r="A42" s="184" t="s">
        <v>563</v>
      </c>
      <c r="B42" s="184" t="s">
        <v>565</v>
      </c>
      <c r="C42" s="184"/>
      <c r="D42" s="185" t="str">
        <f t="shared" ref="D42:F42" si="34">D40</f>
        <v>****</v>
      </c>
      <c r="E42" s="185"/>
      <c r="F42" s="185">
        <f t="shared" si="34"/>
        <v>0</v>
      </c>
      <c r="G42" s="185"/>
      <c r="H42" s="185" t="str">
        <f t="shared" ref="H42:I42" si="35">H40</f>
        <v xml:space="preserve">PLAN ALL </v>
      </c>
      <c r="I42" s="186">
        <f t="shared" si="35"/>
        <v>0</v>
      </c>
      <c r="J42" s="197">
        <f>SUMIFS('SAGE IMPORT'!Y:Y,'SAGE IMPORT'!A:A,'FW-ROWS'!H42,'SAGE IMPORT'!B:B,'FW-ROWS'!I42,'SAGE IMPORT'!C:C,'FW-ROWS'!A42)</f>
        <v>0</v>
      </c>
      <c r="K42" s="198">
        <f>SUMIFS('SAGE IMPORT'!K:K,'SAGE IMPORT'!A:A,'FW-ROWS'!H42,'SAGE IMPORT'!B:B,'FW-ROWS'!I42,'SAGE IMPORT'!C:C,'FW-ROWS'!A42)</f>
        <v>0</v>
      </c>
      <c r="L42" s="199">
        <f>SUMIFS('SAGE IMPORT'!Q:Q,'SAGE IMPORT'!A:A,'FW-ROWS'!H42,'SAGE IMPORT'!B:B,'FW-ROWS'!I42,'SAGE IMPORT'!C:C,'FW-ROWS'!A42)</f>
        <v>0</v>
      </c>
      <c r="M42" s="199" t="s">
        <v>392</v>
      </c>
      <c r="N42" s="205">
        <f>SUMIFS('SAGE IMPORT'!E:E,'SAGE IMPORT'!A:A,'FW-ROWS'!H42,'SAGE IMPORT'!B:B,'FW-ROWS'!I42,'SAGE IMPORT'!C:C,'FW-ROWS'!A42)</f>
        <v>0</v>
      </c>
      <c r="O42" s="199" t="s">
        <v>392</v>
      </c>
    </row>
    <row r="43" spans="1:15" ht="12" x14ac:dyDescent="0.25">
      <c r="C43" s="200" t="s">
        <v>74</v>
      </c>
      <c r="D43" s="200"/>
      <c r="E43" s="200"/>
      <c r="F43" s="200"/>
      <c r="G43" s="200"/>
      <c r="H43" s="200"/>
      <c r="I43" s="200"/>
      <c r="J43" s="201">
        <f t="shared" ref="J43" si="36">SUM(J25:J42)</f>
        <v>0</v>
      </c>
      <c r="K43" s="202"/>
      <c r="L43" s="202"/>
      <c r="M43" s="202"/>
      <c r="N43" s="205">
        <f>SUMIFS('SAGE IMPORT'!E:E,'SAGE IMPORT'!A:A,'FW-ROWS'!H43,'SAGE IMPORT'!B:B,'FW-ROWS'!I43,'SAGE IMPORT'!C:C,'FW-ROWS'!A43)</f>
        <v>0</v>
      </c>
      <c r="O43" s="202"/>
    </row>
    <row r="44" spans="1:15" ht="12" x14ac:dyDescent="0.25">
      <c r="C44" s="200" t="s">
        <v>75</v>
      </c>
      <c r="D44" s="200"/>
      <c r="E44" s="200"/>
      <c r="F44" s="200"/>
      <c r="G44" s="200"/>
      <c r="H44" s="200"/>
      <c r="I44" s="200"/>
      <c r="J44" s="203">
        <f>SUMIFS('SAGE IMPORT'!Y:Y,'SAGE IMPORT'!A:A,'FW-ROWS'!H24,'SAGE IMPORT'!B:B,'FW-ROWS'!I24)-J43</f>
        <v>0</v>
      </c>
      <c r="K44" s="202"/>
      <c r="L44" s="202"/>
      <c r="M44" s="202"/>
      <c r="N44" s="205">
        <f>SUMIFS('SAGE IMPORT'!E:E,'SAGE IMPORT'!A:A,'FW-ROWS'!H44,'SAGE IMPORT'!B:B,'FW-ROWS'!I44,'SAGE IMPORT'!C:C,'FW-ROWS'!A44)</f>
        <v>0</v>
      </c>
      <c r="O44" s="202"/>
    </row>
    <row r="45" spans="1:15" ht="12" x14ac:dyDescent="0.2">
      <c r="D45" s="191" t="s">
        <v>359</v>
      </c>
      <c r="E45" s="191"/>
      <c r="F45" s="190" t="s">
        <v>358</v>
      </c>
      <c r="G45" s="190"/>
      <c r="H45" s="191" t="s">
        <v>159</v>
      </c>
      <c r="I45" s="192" t="s">
        <v>357</v>
      </c>
      <c r="J45" s="194" t="s">
        <v>383</v>
      </c>
      <c r="K45" s="194" t="s">
        <v>356</v>
      </c>
      <c r="L45" s="194" t="s">
        <v>355</v>
      </c>
      <c r="M45" s="194"/>
      <c r="N45" s="194" t="s">
        <v>394</v>
      </c>
      <c r="O45" s="194"/>
    </row>
    <row r="46" spans="1:15" ht="12" x14ac:dyDescent="0.2">
      <c r="D46" s="196" t="str">
        <f>'START-FW'!A10</f>
        <v>****</v>
      </c>
      <c r="E46" s="195">
        <f>'START-FW'!B10</f>
        <v>0</v>
      </c>
      <c r="F46" s="195">
        <f>'START-FW'!C10</f>
        <v>0</v>
      </c>
      <c r="G46" s="195">
        <f>'START-FW'!D10</f>
        <v>0</v>
      </c>
      <c r="H46" s="195" t="str">
        <f>'START-FW'!F10</f>
        <v xml:space="preserve">PLAN ALL </v>
      </c>
      <c r="I46" s="195">
        <f>'START-FW'!G10</f>
        <v>0</v>
      </c>
      <c r="J46" s="196"/>
      <c r="K46" s="196"/>
      <c r="L46" s="196"/>
      <c r="M46" s="196"/>
      <c r="N46" s="196"/>
      <c r="O46" s="194"/>
    </row>
    <row r="47" spans="1:15" x14ac:dyDescent="0.2">
      <c r="A47" s="184" t="s">
        <v>522</v>
      </c>
      <c r="B47" s="184" t="s">
        <v>17</v>
      </c>
      <c r="C47" s="184"/>
      <c r="D47" s="185" t="str">
        <f t="shared" ref="D47" si="37">D46</f>
        <v>****</v>
      </c>
      <c r="E47" s="185"/>
      <c r="F47" s="185">
        <f t="shared" ref="F47" si="38">F46</f>
        <v>0</v>
      </c>
      <c r="G47" s="185"/>
      <c r="H47" s="185" t="str">
        <f t="shared" ref="H47" si="39">H46</f>
        <v xml:space="preserve">PLAN ALL </v>
      </c>
      <c r="I47" s="186">
        <f t="shared" ref="I47" si="40">I46</f>
        <v>0</v>
      </c>
      <c r="J47" s="197">
        <f>SUMIFS('SAGE IMPORT'!Y:Y,'SAGE IMPORT'!A:A,'FW-ROWS'!H47,'SAGE IMPORT'!B:B,'FW-ROWS'!I47,'SAGE IMPORT'!C:C,'FW-ROWS'!A47)</f>
        <v>0</v>
      </c>
      <c r="K47" s="198">
        <f>SUMIFS('SAGE IMPORT'!K:K,'SAGE IMPORT'!A:A,'FW-ROWS'!H47,'SAGE IMPORT'!B:B,'FW-ROWS'!I47,'SAGE IMPORT'!C:C,'FW-ROWS'!A47)</f>
        <v>0</v>
      </c>
      <c r="L47" s="199">
        <f>SUMIFS('SAGE IMPORT'!Q:Q,'SAGE IMPORT'!A:A,'FW-ROWS'!H47,'SAGE IMPORT'!B:B,'FW-ROWS'!I47,'SAGE IMPORT'!C:C,'FW-ROWS'!A47)</f>
        <v>0</v>
      </c>
      <c r="M47" s="199" t="s">
        <v>391</v>
      </c>
      <c r="N47" s="205">
        <f>SUMIFS('SAGE IMPORT'!E:E,'SAGE IMPORT'!A:A,'FW-ROWS'!H47,'SAGE IMPORT'!B:B,'FW-ROWS'!I47,'SAGE IMPORT'!C:C,'FW-ROWS'!A47)</f>
        <v>0</v>
      </c>
      <c r="O47" s="199" t="s">
        <v>391</v>
      </c>
    </row>
    <row r="48" spans="1:15" x14ac:dyDescent="0.2">
      <c r="A48" s="184" t="s">
        <v>523</v>
      </c>
      <c r="B48" s="184" t="s">
        <v>19</v>
      </c>
      <c r="C48" s="184"/>
      <c r="D48" s="185" t="str">
        <f t="shared" ref="D48:F48" si="41">D47</f>
        <v>****</v>
      </c>
      <c r="E48" s="185"/>
      <c r="F48" s="185">
        <f t="shared" si="41"/>
        <v>0</v>
      </c>
      <c r="G48" s="185"/>
      <c r="H48" s="185" t="str">
        <f t="shared" ref="H48:I48" si="42">H47</f>
        <v xml:space="preserve">PLAN ALL </v>
      </c>
      <c r="I48" s="186">
        <f t="shared" si="42"/>
        <v>0</v>
      </c>
      <c r="J48" s="197">
        <f>SUMIFS('SAGE IMPORT'!Y:Y,'SAGE IMPORT'!A:A,'FW-ROWS'!H48,'SAGE IMPORT'!B:B,'FW-ROWS'!I48,'SAGE IMPORT'!C:C,'FW-ROWS'!A48)</f>
        <v>0</v>
      </c>
      <c r="K48" s="198">
        <f>SUMIFS('SAGE IMPORT'!K:K,'SAGE IMPORT'!A:A,'FW-ROWS'!H48,'SAGE IMPORT'!B:B,'FW-ROWS'!I48,'SAGE IMPORT'!C:C,'FW-ROWS'!A48)</f>
        <v>0</v>
      </c>
      <c r="L48" s="199">
        <f>SUMIFS('SAGE IMPORT'!Q:Q,'SAGE IMPORT'!A:A,'FW-ROWS'!H48,'SAGE IMPORT'!B:B,'FW-ROWS'!I48,'SAGE IMPORT'!C:C,'FW-ROWS'!A48)</f>
        <v>0</v>
      </c>
      <c r="M48" s="199" t="s">
        <v>391</v>
      </c>
      <c r="N48" s="205">
        <f>SUMIFS('SAGE IMPORT'!E:E,'SAGE IMPORT'!A:A,'FW-ROWS'!H48,'SAGE IMPORT'!B:B,'FW-ROWS'!I48,'SAGE IMPORT'!C:C,'FW-ROWS'!A48)</f>
        <v>0</v>
      </c>
      <c r="O48" s="199" t="s">
        <v>391</v>
      </c>
    </row>
    <row r="49" spans="1:15" x14ac:dyDescent="0.2">
      <c r="A49" s="184" t="s">
        <v>524</v>
      </c>
      <c r="B49" s="184" t="s">
        <v>525</v>
      </c>
      <c r="C49" s="184"/>
      <c r="D49" s="185" t="str">
        <f t="shared" ref="D49:F49" si="43">D48</f>
        <v>****</v>
      </c>
      <c r="E49" s="185"/>
      <c r="F49" s="185">
        <f t="shared" si="43"/>
        <v>0</v>
      </c>
      <c r="G49" s="185"/>
      <c r="H49" s="185" t="str">
        <f t="shared" ref="H49:I49" si="44">H48</f>
        <v xml:space="preserve">PLAN ALL </v>
      </c>
      <c r="I49" s="186">
        <f t="shared" si="44"/>
        <v>0</v>
      </c>
      <c r="J49" s="197">
        <f>SUMIFS('SAGE IMPORT'!Y:Y,'SAGE IMPORT'!A:A,'FW-ROWS'!H49,'SAGE IMPORT'!B:B,'FW-ROWS'!I49,'SAGE IMPORT'!C:C,'FW-ROWS'!A49)</f>
        <v>0</v>
      </c>
      <c r="K49" s="198">
        <f>SUMIFS('SAGE IMPORT'!K:K,'SAGE IMPORT'!A:A,'FW-ROWS'!H49,'SAGE IMPORT'!B:B,'FW-ROWS'!I49,'SAGE IMPORT'!C:C,'FW-ROWS'!A49)</f>
        <v>0</v>
      </c>
      <c r="L49" s="199">
        <f>SUMIFS('SAGE IMPORT'!Q:Q,'SAGE IMPORT'!A:A,'FW-ROWS'!H49,'SAGE IMPORT'!B:B,'FW-ROWS'!I49,'SAGE IMPORT'!C:C,'FW-ROWS'!A49)</f>
        <v>0</v>
      </c>
      <c r="M49" s="199" t="s">
        <v>391</v>
      </c>
      <c r="N49" s="205">
        <f>SUMIFS('SAGE IMPORT'!E:E,'SAGE IMPORT'!A:A,'FW-ROWS'!H49,'SAGE IMPORT'!B:B,'FW-ROWS'!I49,'SAGE IMPORT'!C:C,'FW-ROWS'!A49)</f>
        <v>0</v>
      </c>
      <c r="O49" s="199" t="s">
        <v>391</v>
      </c>
    </row>
    <row r="50" spans="1:15" x14ac:dyDescent="0.2">
      <c r="A50" s="184"/>
      <c r="B50" s="184"/>
      <c r="C50" s="184"/>
      <c r="D50" s="185"/>
      <c r="E50" s="185"/>
      <c r="F50" s="185"/>
      <c r="G50" s="185"/>
      <c r="H50" s="185"/>
      <c r="I50" s="186"/>
      <c r="J50" s="197"/>
      <c r="K50" s="198"/>
      <c r="L50" s="199"/>
      <c r="M50" s="199"/>
      <c r="N50" s="205"/>
      <c r="O50" s="199"/>
    </row>
    <row r="51" spans="1:15" x14ac:dyDescent="0.2">
      <c r="A51" s="184" t="s">
        <v>529</v>
      </c>
      <c r="B51" s="184" t="s">
        <v>528</v>
      </c>
      <c r="C51" s="184"/>
      <c r="D51" s="185" t="str">
        <f t="shared" ref="D51:F51" si="45">D49</f>
        <v>****</v>
      </c>
      <c r="E51" s="185"/>
      <c r="F51" s="185">
        <f t="shared" si="45"/>
        <v>0</v>
      </c>
      <c r="G51" s="185"/>
      <c r="H51" s="185" t="str">
        <f t="shared" ref="H51:I51" si="46">H49</f>
        <v xml:space="preserve">PLAN ALL </v>
      </c>
      <c r="I51" s="186">
        <f t="shared" si="46"/>
        <v>0</v>
      </c>
      <c r="J51" s="197">
        <f>SUMIFS('SAGE IMPORT'!Y:Y,'SAGE IMPORT'!A:A,'FW-ROWS'!H51,'SAGE IMPORT'!B:B,'FW-ROWS'!I51,'SAGE IMPORT'!C:C,'FW-ROWS'!A51)</f>
        <v>0</v>
      </c>
      <c r="K51" s="198">
        <f>SUMIFS('SAGE IMPORT'!K:K,'SAGE IMPORT'!A:A,'FW-ROWS'!H51,'SAGE IMPORT'!B:B,'FW-ROWS'!I51,'SAGE IMPORT'!C:C,'FW-ROWS'!A51)</f>
        <v>0</v>
      </c>
      <c r="L51" s="199">
        <f>SUMIFS('SAGE IMPORT'!Q:Q,'SAGE IMPORT'!A:A,'FW-ROWS'!H51,'SAGE IMPORT'!B:B,'FW-ROWS'!I51,'SAGE IMPORT'!C:C,'FW-ROWS'!A51)</f>
        <v>0</v>
      </c>
      <c r="M51" s="199" t="s">
        <v>391</v>
      </c>
      <c r="N51" s="205">
        <f>SUMIFS('SAGE IMPORT'!E:E,'SAGE IMPORT'!A:A,'FW-ROWS'!H51,'SAGE IMPORT'!B:B,'FW-ROWS'!I51,'SAGE IMPORT'!C:C,'FW-ROWS'!A51)</f>
        <v>0</v>
      </c>
      <c r="O51" s="199" t="s">
        <v>391</v>
      </c>
    </row>
    <row r="52" spans="1:15" x14ac:dyDescent="0.2">
      <c r="A52" s="184" t="s">
        <v>530</v>
      </c>
      <c r="B52" s="184" t="s">
        <v>531</v>
      </c>
      <c r="C52" s="184"/>
      <c r="D52" s="185" t="str">
        <f t="shared" ref="D52:F54" si="47">D51</f>
        <v>****</v>
      </c>
      <c r="E52" s="185"/>
      <c r="F52" s="185">
        <f t="shared" si="47"/>
        <v>0</v>
      </c>
      <c r="G52" s="185"/>
      <c r="H52" s="185" t="str">
        <f t="shared" ref="H52:I52" si="48">H51</f>
        <v xml:space="preserve">PLAN ALL </v>
      </c>
      <c r="I52" s="186">
        <f t="shared" si="48"/>
        <v>0</v>
      </c>
      <c r="J52" s="197">
        <f>SUMIFS('SAGE IMPORT'!Y:Y,'SAGE IMPORT'!A:A,'FW-ROWS'!H52,'SAGE IMPORT'!B:B,'FW-ROWS'!I52,'SAGE IMPORT'!C:C,'FW-ROWS'!A52)</f>
        <v>0</v>
      </c>
      <c r="K52" s="198">
        <f>SUMIFS('SAGE IMPORT'!K:K,'SAGE IMPORT'!A:A,'FW-ROWS'!H52,'SAGE IMPORT'!B:B,'FW-ROWS'!I52,'SAGE IMPORT'!C:C,'FW-ROWS'!A52)</f>
        <v>0</v>
      </c>
      <c r="L52" s="199">
        <f>SUMIFS('SAGE IMPORT'!Q:Q,'SAGE IMPORT'!A:A,'FW-ROWS'!H52,'SAGE IMPORT'!B:B,'FW-ROWS'!I52,'SAGE IMPORT'!C:C,'FW-ROWS'!A52)</f>
        <v>0</v>
      </c>
      <c r="M52" s="199"/>
      <c r="N52" s="205">
        <f>SUMIFS('SAGE IMPORT'!E:E,'SAGE IMPORT'!A:A,'FW-ROWS'!H52,'SAGE IMPORT'!B:B,'FW-ROWS'!I52,'SAGE IMPORT'!C:C,'FW-ROWS'!A52)</f>
        <v>0</v>
      </c>
      <c r="O52" s="199"/>
    </row>
    <row r="53" spans="1:15" x14ac:dyDescent="0.2">
      <c r="A53" s="184" t="s">
        <v>533</v>
      </c>
      <c r="B53" s="184" t="s">
        <v>532</v>
      </c>
      <c r="C53" s="184"/>
      <c r="D53" s="185" t="str">
        <f t="shared" si="47"/>
        <v>****</v>
      </c>
      <c r="E53" s="185"/>
      <c r="F53" s="185">
        <f t="shared" si="47"/>
        <v>0</v>
      </c>
      <c r="G53" s="185"/>
      <c r="H53" s="185" t="str">
        <f t="shared" ref="H53:I53" si="49">H52</f>
        <v xml:space="preserve">PLAN ALL </v>
      </c>
      <c r="I53" s="186">
        <f t="shared" si="49"/>
        <v>0</v>
      </c>
      <c r="J53" s="197">
        <f>SUMIFS('SAGE IMPORT'!Y:Y,'SAGE IMPORT'!A:A,'FW-ROWS'!H53,'SAGE IMPORT'!B:B,'FW-ROWS'!I53,'SAGE IMPORT'!C:C,'FW-ROWS'!A53)</f>
        <v>0</v>
      </c>
      <c r="K53" s="198">
        <f>SUMIFS('SAGE IMPORT'!K:K,'SAGE IMPORT'!A:A,'FW-ROWS'!H53,'SAGE IMPORT'!B:B,'FW-ROWS'!I53,'SAGE IMPORT'!C:C,'FW-ROWS'!A53)</f>
        <v>0</v>
      </c>
      <c r="L53" s="199">
        <f>SUMIFS('SAGE IMPORT'!Q:Q,'SAGE IMPORT'!A:A,'FW-ROWS'!H53,'SAGE IMPORT'!B:B,'FW-ROWS'!I53,'SAGE IMPORT'!C:C,'FW-ROWS'!A53)</f>
        <v>0</v>
      </c>
      <c r="M53" s="199" t="s">
        <v>393</v>
      </c>
      <c r="N53" s="205">
        <f>SUMIFS('SAGE IMPORT'!E:E,'SAGE IMPORT'!A:A,'FW-ROWS'!H53,'SAGE IMPORT'!B:B,'FW-ROWS'!I53,'SAGE IMPORT'!C:C,'FW-ROWS'!A53)</f>
        <v>0</v>
      </c>
      <c r="O53" s="199" t="s">
        <v>393</v>
      </c>
    </row>
    <row r="54" spans="1:15" x14ac:dyDescent="0.2">
      <c r="A54" s="184" t="s">
        <v>541</v>
      </c>
      <c r="B54" s="184" t="s">
        <v>59</v>
      </c>
      <c r="C54" s="184"/>
      <c r="D54" s="185" t="str">
        <f t="shared" si="47"/>
        <v>****</v>
      </c>
      <c r="E54" s="185"/>
      <c r="F54" s="185">
        <f t="shared" si="47"/>
        <v>0</v>
      </c>
      <c r="G54" s="185"/>
      <c r="H54" s="185" t="str">
        <f t="shared" ref="H54" si="50">H53</f>
        <v xml:space="preserve">PLAN ALL </v>
      </c>
      <c r="I54" s="186">
        <f t="shared" ref="I54" si="51">I53</f>
        <v>0</v>
      </c>
      <c r="J54" s="197">
        <f>SUMIFS('SAGE IMPORT'!Y:Y,'SAGE IMPORT'!A:A,'FW-ROWS'!H54,'SAGE IMPORT'!B:B,'FW-ROWS'!I54,'SAGE IMPORT'!C:C,'FW-ROWS'!A54)</f>
        <v>0</v>
      </c>
      <c r="K54" s="198">
        <f>SUMIFS('SAGE IMPORT'!K:K,'SAGE IMPORT'!A:A,'FW-ROWS'!H54,'SAGE IMPORT'!B:B,'FW-ROWS'!I54,'SAGE IMPORT'!C:C,'FW-ROWS'!A54)</f>
        <v>0</v>
      </c>
      <c r="L54" s="199">
        <f>SUMIFS('SAGE IMPORT'!Q:Q,'SAGE IMPORT'!A:A,'FW-ROWS'!H54,'SAGE IMPORT'!B:B,'FW-ROWS'!I54,'SAGE IMPORT'!C:C,'FW-ROWS'!A54)</f>
        <v>0</v>
      </c>
      <c r="M54" s="199" t="s">
        <v>354</v>
      </c>
      <c r="N54" s="205">
        <f>SUMIFS('SAGE IMPORT'!E:E,'SAGE IMPORT'!A:A,'FW-ROWS'!H54,'SAGE IMPORT'!B:B,'FW-ROWS'!I54,'SAGE IMPORT'!C:C,'FW-ROWS'!A54)</f>
        <v>0</v>
      </c>
      <c r="O54" s="199" t="s">
        <v>354</v>
      </c>
    </row>
    <row r="55" spans="1:15" x14ac:dyDescent="0.2">
      <c r="A55" s="184"/>
      <c r="B55" s="184"/>
      <c r="C55" s="184"/>
      <c r="D55" s="185"/>
      <c r="E55" s="185"/>
      <c r="F55" s="185"/>
      <c r="G55" s="185"/>
      <c r="H55" s="185"/>
      <c r="I55" s="186"/>
      <c r="J55" s="197"/>
      <c r="K55" s="198"/>
      <c r="L55" s="199"/>
      <c r="M55" s="199"/>
      <c r="N55" s="205"/>
      <c r="O55" s="199"/>
    </row>
    <row r="56" spans="1:15" x14ac:dyDescent="0.2">
      <c r="A56" s="184" t="s">
        <v>543</v>
      </c>
      <c r="B56" s="184" t="s">
        <v>545</v>
      </c>
      <c r="C56" s="184"/>
      <c r="D56" s="185" t="str">
        <f t="shared" ref="D56:F56" si="52">D54</f>
        <v>****</v>
      </c>
      <c r="E56" s="185"/>
      <c r="F56" s="185">
        <f t="shared" si="52"/>
        <v>0</v>
      </c>
      <c r="G56" s="185"/>
      <c r="H56" s="185" t="str">
        <f t="shared" ref="H56:I56" si="53">H54</f>
        <v xml:space="preserve">PLAN ALL </v>
      </c>
      <c r="I56" s="186">
        <f t="shared" si="53"/>
        <v>0</v>
      </c>
      <c r="J56" s="197">
        <f>SUMIFS('SAGE IMPORT'!Y:Y,'SAGE IMPORT'!A:A,'FW-ROWS'!H56,'SAGE IMPORT'!B:B,'FW-ROWS'!I56,'SAGE IMPORT'!C:C,'FW-ROWS'!A56)</f>
        <v>0</v>
      </c>
      <c r="K56" s="198">
        <f>SUMIFS('SAGE IMPORT'!K:K,'SAGE IMPORT'!A:A,'FW-ROWS'!H56,'SAGE IMPORT'!B:B,'FW-ROWS'!I56,'SAGE IMPORT'!C:C,'FW-ROWS'!A56)</f>
        <v>0</v>
      </c>
      <c r="L56" s="199">
        <f>SUMIFS('SAGE IMPORT'!Q:Q,'SAGE IMPORT'!A:A,'FW-ROWS'!H56,'SAGE IMPORT'!B:B,'FW-ROWS'!I56,'SAGE IMPORT'!C:C,'FW-ROWS'!A56)</f>
        <v>0</v>
      </c>
      <c r="M56" s="199"/>
      <c r="N56" s="205">
        <f>SUMIFS('SAGE IMPORT'!E:E,'SAGE IMPORT'!A:A,'FW-ROWS'!H56,'SAGE IMPORT'!B:B,'FW-ROWS'!I56,'SAGE IMPORT'!C:C,'FW-ROWS'!A56)</f>
        <v>0</v>
      </c>
      <c r="O56" s="199"/>
    </row>
    <row r="57" spans="1:15" x14ac:dyDescent="0.2">
      <c r="A57" s="184" t="s">
        <v>544</v>
      </c>
      <c r="B57" s="184" t="s">
        <v>546</v>
      </c>
      <c r="C57" s="184"/>
      <c r="D57" s="185" t="str">
        <f t="shared" ref="D57:F57" si="54">D56</f>
        <v>****</v>
      </c>
      <c r="E57" s="185"/>
      <c r="F57" s="185">
        <f t="shared" si="54"/>
        <v>0</v>
      </c>
      <c r="G57" s="185"/>
      <c r="H57" s="185" t="str">
        <f t="shared" ref="H57:I57" si="55">H56</f>
        <v xml:space="preserve">PLAN ALL </v>
      </c>
      <c r="I57" s="186">
        <f t="shared" si="55"/>
        <v>0</v>
      </c>
      <c r="J57" s="197">
        <f>SUMIFS('SAGE IMPORT'!Y:Y,'SAGE IMPORT'!A:A,'FW-ROWS'!H57,'SAGE IMPORT'!B:B,'FW-ROWS'!I57,'SAGE IMPORT'!C:C,'FW-ROWS'!A57)</f>
        <v>0</v>
      </c>
      <c r="K57" s="198">
        <f>SUMIFS('SAGE IMPORT'!K:K,'SAGE IMPORT'!A:A,'FW-ROWS'!H57,'SAGE IMPORT'!B:B,'FW-ROWS'!I57,'SAGE IMPORT'!C:C,'FW-ROWS'!A57)</f>
        <v>0</v>
      </c>
      <c r="L57" s="199">
        <f>SUMIFS('SAGE IMPORT'!Q:Q,'SAGE IMPORT'!A:A,'FW-ROWS'!H57,'SAGE IMPORT'!B:B,'FW-ROWS'!I57,'SAGE IMPORT'!C:C,'FW-ROWS'!A57)</f>
        <v>0</v>
      </c>
      <c r="M57" s="199" t="s">
        <v>354</v>
      </c>
      <c r="N57" s="205">
        <f>SUMIFS('SAGE IMPORT'!E:E,'SAGE IMPORT'!A:A,'FW-ROWS'!H57,'SAGE IMPORT'!B:B,'FW-ROWS'!I57,'SAGE IMPORT'!C:C,'FW-ROWS'!A57)</f>
        <v>0</v>
      </c>
      <c r="O57" s="199" t="s">
        <v>354</v>
      </c>
    </row>
    <row r="58" spans="1:15" x14ac:dyDescent="0.2">
      <c r="A58" s="184" t="s">
        <v>549</v>
      </c>
      <c r="B58" s="184" t="s">
        <v>550</v>
      </c>
      <c r="C58" s="184"/>
      <c r="D58" s="185" t="str">
        <f t="shared" ref="D58:F58" si="56">D57</f>
        <v>****</v>
      </c>
      <c r="E58" s="185"/>
      <c r="F58" s="185">
        <f t="shared" si="56"/>
        <v>0</v>
      </c>
      <c r="G58" s="185"/>
      <c r="H58" s="185" t="str">
        <f t="shared" ref="H58:I58" si="57">H57</f>
        <v xml:space="preserve">PLAN ALL </v>
      </c>
      <c r="I58" s="186">
        <f t="shared" si="57"/>
        <v>0</v>
      </c>
      <c r="J58" s="197">
        <f>SUMIFS('SAGE IMPORT'!Y:Y,'SAGE IMPORT'!A:A,'FW-ROWS'!H58,'SAGE IMPORT'!B:B,'FW-ROWS'!I58,'SAGE IMPORT'!C:C,'FW-ROWS'!A58)</f>
        <v>0</v>
      </c>
      <c r="K58" s="198">
        <f>SUMIFS('SAGE IMPORT'!K:K,'SAGE IMPORT'!A:A,'FW-ROWS'!H58,'SAGE IMPORT'!B:B,'FW-ROWS'!I58,'SAGE IMPORT'!C:C,'FW-ROWS'!A58)</f>
        <v>0</v>
      </c>
      <c r="L58" s="199">
        <f>SUMIFS('SAGE IMPORT'!Q:Q,'SAGE IMPORT'!A:A,'FW-ROWS'!H58,'SAGE IMPORT'!B:B,'FW-ROWS'!I58,'SAGE IMPORT'!C:C,'FW-ROWS'!A58)</f>
        <v>0</v>
      </c>
      <c r="M58" s="199" t="s">
        <v>354</v>
      </c>
      <c r="N58" s="205">
        <f>SUMIFS('SAGE IMPORT'!E:E,'SAGE IMPORT'!A:A,'FW-ROWS'!H58,'SAGE IMPORT'!B:B,'FW-ROWS'!I58,'SAGE IMPORT'!C:C,'FW-ROWS'!A58)</f>
        <v>0</v>
      </c>
      <c r="O58" s="199" t="s">
        <v>354</v>
      </c>
    </row>
    <row r="59" spans="1:15" x14ac:dyDescent="0.2">
      <c r="A59" s="184" t="s">
        <v>551</v>
      </c>
      <c r="B59" s="184" t="s">
        <v>140</v>
      </c>
      <c r="C59" s="184"/>
      <c r="D59" s="185" t="str">
        <f t="shared" ref="D59:F59" si="58">D58</f>
        <v>****</v>
      </c>
      <c r="E59" s="185"/>
      <c r="F59" s="185">
        <f t="shared" si="58"/>
        <v>0</v>
      </c>
      <c r="G59" s="185"/>
      <c r="H59" s="185" t="str">
        <f t="shared" ref="H59:I59" si="59">H58</f>
        <v xml:space="preserve">PLAN ALL </v>
      </c>
      <c r="I59" s="186">
        <f t="shared" si="59"/>
        <v>0</v>
      </c>
      <c r="J59" s="197">
        <f>SUMIFS('SAGE IMPORT'!Y:Y,'SAGE IMPORT'!A:A,'FW-ROWS'!H59,'SAGE IMPORT'!B:B,'FW-ROWS'!I59,'SAGE IMPORT'!C:C,'FW-ROWS'!A59)</f>
        <v>0</v>
      </c>
      <c r="K59" s="198">
        <f>SUMIFS('SAGE IMPORT'!K:K,'SAGE IMPORT'!A:A,'FW-ROWS'!H59,'SAGE IMPORT'!B:B,'FW-ROWS'!I59,'SAGE IMPORT'!C:C,'FW-ROWS'!A59)</f>
        <v>0</v>
      </c>
      <c r="L59" s="199">
        <f>SUMIFS('SAGE IMPORT'!Q:Q,'SAGE IMPORT'!A:A,'FW-ROWS'!H59,'SAGE IMPORT'!B:B,'FW-ROWS'!I59,'SAGE IMPORT'!C:C,'FW-ROWS'!A59)</f>
        <v>0</v>
      </c>
      <c r="M59" s="199" t="s">
        <v>354</v>
      </c>
      <c r="N59" s="205">
        <f>SUMIFS('SAGE IMPORT'!E:E,'SAGE IMPORT'!A:A,'FW-ROWS'!H59,'SAGE IMPORT'!B:B,'FW-ROWS'!I59,'SAGE IMPORT'!C:C,'FW-ROWS'!A59)</f>
        <v>0</v>
      </c>
      <c r="O59" s="199" t="s">
        <v>354</v>
      </c>
    </row>
    <row r="60" spans="1:15" x14ac:dyDescent="0.2">
      <c r="A60" s="184" t="s">
        <v>556</v>
      </c>
      <c r="B60" s="184" t="s">
        <v>555</v>
      </c>
      <c r="C60" s="184"/>
      <c r="D60" s="185" t="str">
        <f t="shared" ref="D60:F60" si="60">D59</f>
        <v>****</v>
      </c>
      <c r="E60" s="185"/>
      <c r="F60" s="185">
        <f t="shared" si="60"/>
        <v>0</v>
      </c>
      <c r="G60" s="185"/>
      <c r="H60" s="185" t="str">
        <f t="shared" ref="H60:I60" si="61">H59</f>
        <v xml:space="preserve">PLAN ALL </v>
      </c>
      <c r="I60" s="186">
        <f t="shared" si="61"/>
        <v>0</v>
      </c>
      <c r="J60" s="197">
        <f>SUMIFS('SAGE IMPORT'!Y:Y,'SAGE IMPORT'!A:A,'FW-ROWS'!H60,'SAGE IMPORT'!B:B,'FW-ROWS'!I60,'SAGE IMPORT'!C:C,'FW-ROWS'!A60)</f>
        <v>0</v>
      </c>
      <c r="K60" s="198">
        <f>SUMIFS('SAGE IMPORT'!K:K,'SAGE IMPORT'!A:A,'FW-ROWS'!H60,'SAGE IMPORT'!B:B,'FW-ROWS'!I60,'SAGE IMPORT'!C:C,'FW-ROWS'!A60)</f>
        <v>0</v>
      </c>
      <c r="L60" s="199">
        <f>SUMIFS('SAGE IMPORT'!Q:Q,'SAGE IMPORT'!A:A,'FW-ROWS'!H60,'SAGE IMPORT'!B:B,'FW-ROWS'!I60,'SAGE IMPORT'!C:C,'FW-ROWS'!A60)</f>
        <v>0</v>
      </c>
      <c r="M60" s="199" t="s">
        <v>395</v>
      </c>
      <c r="N60" s="205">
        <f>SUMIFS('SAGE IMPORT'!E:E,'SAGE IMPORT'!A:A,'FW-ROWS'!H60,'SAGE IMPORT'!B:B,'FW-ROWS'!I60,'SAGE IMPORT'!C:C,'FW-ROWS'!A60)</f>
        <v>0</v>
      </c>
      <c r="O60" s="199" t="s">
        <v>395</v>
      </c>
    </row>
    <row r="61" spans="1:15" x14ac:dyDescent="0.2">
      <c r="A61" s="184" t="s">
        <v>557</v>
      </c>
      <c r="B61" s="184" t="s">
        <v>559</v>
      </c>
      <c r="C61" s="184"/>
      <c r="D61" s="185" t="str">
        <f t="shared" ref="D61:F61" si="62">D60</f>
        <v>****</v>
      </c>
      <c r="E61" s="185"/>
      <c r="F61" s="185">
        <f t="shared" si="62"/>
        <v>0</v>
      </c>
      <c r="G61" s="185"/>
      <c r="H61" s="185" t="str">
        <f t="shared" ref="H61:I61" si="63">H60</f>
        <v xml:space="preserve">PLAN ALL </v>
      </c>
      <c r="I61" s="186">
        <f t="shared" si="63"/>
        <v>0</v>
      </c>
      <c r="J61" s="197">
        <f>SUMIFS('SAGE IMPORT'!Y:Y,'SAGE IMPORT'!A:A,'FW-ROWS'!H61,'SAGE IMPORT'!B:B,'FW-ROWS'!I61,'SAGE IMPORT'!C:C,'FW-ROWS'!A61)</f>
        <v>0</v>
      </c>
      <c r="K61" s="198">
        <f>SUMIFS('SAGE IMPORT'!K:K,'SAGE IMPORT'!A:A,'FW-ROWS'!H61,'SAGE IMPORT'!B:B,'FW-ROWS'!I61,'SAGE IMPORT'!C:C,'FW-ROWS'!A61)</f>
        <v>0</v>
      </c>
      <c r="L61" s="199">
        <f>SUMIFS('SAGE IMPORT'!Q:Q,'SAGE IMPORT'!A:A,'FW-ROWS'!H61,'SAGE IMPORT'!B:B,'FW-ROWS'!I61,'SAGE IMPORT'!C:C,'FW-ROWS'!A61)</f>
        <v>0</v>
      </c>
      <c r="M61" s="199" t="s">
        <v>395</v>
      </c>
      <c r="N61" s="205">
        <f>SUMIFS('SAGE IMPORT'!E:E,'SAGE IMPORT'!A:A,'FW-ROWS'!H61,'SAGE IMPORT'!B:B,'FW-ROWS'!I61,'SAGE IMPORT'!C:C,'FW-ROWS'!A61)</f>
        <v>0</v>
      </c>
      <c r="O61" s="199" t="s">
        <v>395</v>
      </c>
    </row>
    <row r="62" spans="1:15" x14ac:dyDescent="0.2">
      <c r="A62" s="184" t="s">
        <v>560</v>
      </c>
      <c r="B62" s="184" t="s">
        <v>561</v>
      </c>
      <c r="C62" s="184"/>
      <c r="D62" s="185" t="str">
        <f t="shared" ref="D62:F62" si="64">D61</f>
        <v>****</v>
      </c>
      <c r="E62" s="185"/>
      <c r="F62" s="185">
        <f t="shared" si="64"/>
        <v>0</v>
      </c>
      <c r="G62" s="185"/>
      <c r="H62" s="185" t="str">
        <f t="shared" ref="H62:I62" si="65">H61</f>
        <v xml:space="preserve">PLAN ALL </v>
      </c>
      <c r="I62" s="186">
        <f t="shared" si="65"/>
        <v>0</v>
      </c>
      <c r="J62" s="197">
        <f>SUMIFS('SAGE IMPORT'!Y:Y,'SAGE IMPORT'!A:A,'FW-ROWS'!H62,'SAGE IMPORT'!B:B,'FW-ROWS'!I62,'SAGE IMPORT'!C:C,'FW-ROWS'!A62)</f>
        <v>0</v>
      </c>
      <c r="K62" s="198">
        <f>SUMIFS('SAGE IMPORT'!K:K,'SAGE IMPORT'!A:A,'FW-ROWS'!H62,'SAGE IMPORT'!B:B,'FW-ROWS'!I62,'SAGE IMPORT'!C:C,'FW-ROWS'!A62)</f>
        <v>0</v>
      </c>
      <c r="L62" s="199">
        <f>SUMIFS('SAGE IMPORT'!Q:Q,'SAGE IMPORT'!A:A,'FW-ROWS'!H62,'SAGE IMPORT'!B:B,'FW-ROWS'!I62,'SAGE IMPORT'!C:C,'FW-ROWS'!A62)</f>
        <v>0</v>
      </c>
      <c r="M62" s="199" t="s">
        <v>354</v>
      </c>
      <c r="N62" s="205">
        <f>SUMIFS('SAGE IMPORT'!E:E,'SAGE IMPORT'!A:A,'FW-ROWS'!H62,'SAGE IMPORT'!B:B,'FW-ROWS'!I62,'SAGE IMPORT'!C:C,'FW-ROWS'!A62)</f>
        <v>0</v>
      </c>
      <c r="O62" s="199" t="s">
        <v>354</v>
      </c>
    </row>
    <row r="63" spans="1:15" x14ac:dyDescent="0.2">
      <c r="A63" s="184"/>
      <c r="B63" s="184"/>
      <c r="C63" s="184"/>
      <c r="D63" s="185"/>
      <c r="E63" s="185"/>
      <c r="F63" s="185"/>
      <c r="G63" s="185"/>
      <c r="H63" s="185"/>
      <c r="I63" s="186"/>
      <c r="J63" s="197"/>
      <c r="K63" s="198"/>
      <c r="L63" s="199"/>
      <c r="M63" s="199"/>
      <c r="N63" s="205"/>
      <c r="O63" s="199"/>
    </row>
    <row r="64" spans="1:15" x14ac:dyDescent="0.2">
      <c r="A64" s="184" t="s">
        <v>563</v>
      </c>
      <c r="B64" s="184" t="s">
        <v>565</v>
      </c>
      <c r="C64" s="184"/>
      <c r="D64" s="185" t="str">
        <f t="shared" ref="D64:F64" si="66">D62</f>
        <v>****</v>
      </c>
      <c r="E64" s="185"/>
      <c r="F64" s="185">
        <f t="shared" si="66"/>
        <v>0</v>
      </c>
      <c r="G64" s="185"/>
      <c r="H64" s="185" t="str">
        <f t="shared" ref="H64:I64" si="67">H62</f>
        <v xml:space="preserve">PLAN ALL </v>
      </c>
      <c r="I64" s="186">
        <f t="shared" si="67"/>
        <v>0</v>
      </c>
      <c r="J64" s="197">
        <f>SUMIFS('SAGE IMPORT'!Y:Y,'SAGE IMPORT'!A:A,'FW-ROWS'!H64,'SAGE IMPORT'!B:B,'FW-ROWS'!I64,'SAGE IMPORT'!C:C,'FW-ROWS'!A64)</f>
        <v>0</v>
      </c>
      <c r="K64" s="198">
        <f>SUMIFS('SAGE IMPORT'!K:K,'SAGE IMPORT'!A:A,'FW-ROWS'!H64,'SAGE IMPORT'!B:B,'FW-ROWS'!I64,'SAGE IMPORT'!C:C,'FW-ROWS'!A64)</f>
        <v>0</v>
      </c>
      <c r="L64" s="199">
        <f>SUMIFS('SAGE IMPORT'!Q:Q,'SAGE IMPORT'!A:A,'FW-ROWS'!H64,'SAGE IMPORT'!B:B,'FW-ROWS'!I64,'SAGE IMPORT'!C:C,'FW-ROWS'!A64)</f>
        <v>0</v>
      </c>
      <c r="M64" s="199" t="s">
        <v>392</v>
      </c>
      <c r="N64" s="205">
        <f>SUMIFS('SAGE IMPORT'!E:E,'SAGE IMPORT'!A:A,'FW-ROWS'!H64,'SAGE IMPORT'!B:B,'FW-ROWS'!I64,'SAGE IMPORT'!C:C,'FW-ROWS'!A64)</f>
        <v>0</v>
      </c>
      <c r="O64" s="199" t="s">
        <v>392</v>
      </c>
    </row>
    <row r="65" spans="1:15" ht="12" x14ac:dyDescent="0.25">
      <c r="C65" s="200" t="s">
        <v>74</v>
      </c>
      <c r="D65" s="200"/>
      <c r="E65" s="200"/>
      <c r="F65" s="200"/>
      <c r="G65" s="200"/>
      <c r="H65" s="200"/>
      <c r="I65" s="200"/>
      <c r="J65" s="201">
        <f t="shared" ref="J65" si="68">SUM(J47:J64)</f>
        <v>0</v>
      </c>
      <c r="K65" s="202"/>
      <c r="L65" s="202"/>
      <c r="M65" s="202"/>
      <c r="N65" s="205">
        <f>SUMIFS('SAGE IMPORT'!E:E,'SAGE IMPORT'!A:A,'FW-ROWS'!H65,'SAGE IMPORT'!B:B,'FW-ROWS'!I65,'SAGE IMPORT'!C:C,'FW-ROWS'!A65)</f>
        <v>0</v>
      </c>
      <c r="O65" s="202"/>
    </row>
    <row r="66" spans="1:15" ht="12" x14ac:dyDescent="0.25">
      <c r="C66" s="200" t="s">
        <v>75</v>
      </c>
      <c r="D66" s="200"/>
      <c r="E66" s="200"/>
      <c r="F66" s="200"/>
      <c r="G66" s="200"/>
      <c r="H66" s="200"/>
      <c r="I66" s="200"/>
      <c r="J66" s="203">
        <f>SUMIFS('SAGE IMPORT'!Y:Y,'SAGE IMPORT'!A:A,'FW-ROWS'!H46,'SAGE IMPORT'!B:B,'FW-ROWS'!I46)-J65</f>
        <v>0</v>
      </c>
      <c r="K66" s="202"/>
      <c r="L66" s="202"/>
      <c r="M66" s="202"/>
      <c r="N66" s="205">
        <f>SUMIFS('SAGE IMPORT'!E:E,'SAGE IMPORT'!A:A,'FW-ROWS'!H66,'SAGE IMPORT'!B:B,'FW-ROWS'!I66,'SAGE IMPORT'!C:C,'FW-ROWS'!A66)</f>
        <v>0</v>
      </c>
      <c r="O66" s="202"/>
    </row>
    <row r="67" spans="1:15" ht="12" x14ac:dyDescent="0.2">
      <c r="D67" s="191" t="s">
        <v>359</v>
      </c>
      <c r="E67" s="191"/>
      <c r="F67" s="190" t="s">
        <v>358</v>
      </c>
      <c r="G67" s="190"/>
      <c r="H67" s="191" t="s">
        <v>159</v>
      </c>
      <c r="I67" s="192" t="s">
        <v>357</v>
      </c>
      <c r="J67" s="194" t="s">
        <v>383</v>
      </c>
      <c r="K67" s="194" t="s">
        <v>356</v>
      </c>
      <c r="L67" s="194" t="s">
        <v>355</v>
      </c>
      <c r="M67" s="194"/>
      <c r="N67" s="194" t="s">
        <v>394</v>
      </c>
      <c r="O67" s="194"/>
    </row>
    <row r="68" spans="1:15" ht="12" x14ac:dyDescent="0.2">
      <c r="D68" s="196" t="str">
        <f>'START-FW'!A11</f>
        <v>****</v>
      </c>
      <c r="E68" s="195">
        <f>'START-FW'!B11</f>
        <v>0</v>
      </c>
      <c r="F68" s="195">
        <f>'START-FW'!C11</f>
        <v>0</v>
      </c>
      <c r="G68" s="195">
        <f>'START-FW'!D11</f>
        <v>0</v>
      </c>
      <c r="H68" s="195">
        <f>'START-FW'!F11</f>
        <v>0</v>
      </c>
      <c r="I68" s="195">
        <f>'START-FW'!G11</f>
        <v>0</v>
      </c>
      <c r="J68" s="196"/>
      <c r="K68" s="196"/>
      <c r="L68" s="196"/>
      <c r="M68" s="196"/>
      <c r="N68" s="196"/>
      <c r="O68" s="194"/>
    </row>
    <row r="69" spans="1:15" x14ac:dyDescent="0.2">
      <c r="A69" s="184" t="s">
        <v>522</v>
      </c>
      <c r="B69" s="184" t="s">
        <v>17</v>
      </c>
      <c r="C69" s="184"/>
      <c r="D69" s="185" t="str">
        <f t="shared" ref="D69" si="69">D68</f>
        <v>****</v>
      </c>
      <c r="E69" s="185"/>
      <c r="F69" s="185">
        <f t="shared" ref="F69" si="70">F68</f>
        <v>0</v>
      </c>
      <c r="G69" s="185"/>
      <c r="H69" s="185">
        <f t="shared" ref="H69" si="71">H68</f>
        <v>0</v>
      </c>
      <c r="I69" s="186">
        <f t="shared" ref="I69" si="72">I68</f>
        <v>0</v>
      </c>
      <c r="J69" s="197">
        <f>SUMIFS('SAGE IMPORT'!Y:Y,'SAGE IMPORT'!A:A,'FW-ROWS'!H69,'SAGE IMPORT'!B:B,'FW-ROWS'!I69,'SAGE IMPORT'!C:C,'FW-ROWS'!A69)</f>
        <v>0</v>
      </c>
      <c r="K69" s="198">
        <f>SUMIFS('SAGE IMPORT'!K:K,'SAGE IMPORT'!A:A,'FW-ROWS'!H69,'SAGE IMPORT'!B:B,'FW-ROWS'!I69,'SAGE IMPORT'!C:C,'FW-ROWS'!A69)</f>
        <v>0</v>
      </c>
      <c r="L69" s="199">
        <f>SUMIFS('SAGE IMPORT'!Q:Q,'SAGE IMPORT'!A:A,'FW-ROWS'!H69,'SAGE IMPORT'!B:B,'FW-ROWS'!I69,'SAGE IMPORT'!C:C,'FW-ROWS'!A69)</f>
        <v>0</v>
      </c>
      <c r="M69" s="199" t="s">
        <v>391</v>
      </c>
      <c r="N69" s="205">
        <f>SUMIFS('SAGE IMPORT'!E:E,'SAGE IMPORT'!A:A,'FW-ROWS'!H69,'SAGE IMPORT'!B:B,'FW-ROWS'!I69,'SAGE IMPORT'!C:C,'FW-ROWS'!A69)</f>
        <v>0</v>
      </c>
      <c r="O69" s="199" t="s">
        <v>391</v>
      </c>
    </row>
    <row r="70" spans="1:15" x14ac:dyDescent="0.2">
      <c r="A70" s="184" t="s">
        <v>523</v>
      </c>
      <c r="B70" s="184" t="s">
        <v>19</v>
      </c>
      <c r="C70" s="184"/>
      <c r="D70" s="185" t="str">
        <f t="shared" ref="D70:F70" si="73">D69</f>
        <v>****</v>
      </c>
      <c r="E70" s="185"/>
      <c r="F70" s="185">
        <f t="shared" si="73"/>
        <v>0</v>
      </c>
      <c r="G70" s="185"/>
      <c r="H70" s="185">
        <f t="shared" ref="H70:I70" si="74">H69</f>
        <v>0</v>
      </c>
      <c r="I70" s="186">
        <f t="shared" si="74"/>
        <v>0</v>
      </c>
      <c r="J70" s="197">
        <f>SUMIFS('SAGE IMPORT'!Y:Y,'SAGE IMPORT'!A:A,'FW-ROWS'!H70,'SAGE IMPORT'!B:B,'FW-ROWS'!I70,'SAGE IMPORT'!C:C,'FW-ROWS'!A70)</f>
        <v>0</v>
      </c>
      <c r="K70" s="198">
        <f>SUMIFS('SAGE IMPORT'!K:K,'SAGE IMPORT'!A:A,'FW-ROWS'!H70,'SAGE IMPORT'!B:B,'FW-ROWS'!I70,'SAGE IMPORT'!C:C,'FW-ROWS'!A70)</f>
        <v>0</v>
      </c>
      <c r="L70" s="199">
        <f>SUMIFS('SAGE IMPORT'!Q:Q,'SAGE IMPORT'!A:A,'FW-ROWS'!H70,'SAGE IMPORT'!B:B,'FW-ROWS'!I70,'SAGE IMPORT'!C:C,'FW-ROWS'!A70)</f>
        <v>0</v>
      </c>
      <c r="M70" s="199" t="s">
        <v>391</v>
      </c>
      <c r="N70" s="205">
        <f>SUMIFS('SAGE IMPORT'!E:E,'SAGE IMPORT'!A:A,'FW-ROWS'!H70,'SAGE IMPORT'!B:B,'FW-ROWS'!I70,'SAGE IMPORT'!C:C,'FW-ROWS'!A70)</f>
        <v>0</v>
      </c>
      <c r="O70" s="199" t="s">
        <v>391</v>
      </c>
    </row>
    <row r="71" spans="1:15" x14ac:dyDescent="0.2">
      <c r="A71" s="184" t="s">
        <v>524</v>
      </c>
      <c r="B71" s="184" t="s">
        <v>525</v>
      </c>
      <c r="C71" s="184"/>
      <c r="D71" s="185" t="str">
        <f t="shared" ref="D71:F71" si="75">D70</f>
        <v>****</v>
      </c>
      <c r="E71" s="185"/>
      <c r="F71" s="185">
        <f t="shared" si="75"/>
        <v>0</v>
      </c>
      <c r="G71" s="185"/>
      <c r="H71" s="185">
        <f t="shared" ref="H71:I71" si="76">H70</f>
        <v>0</v>
      </c>
      <c r="I71" s="186">
        <f t="shared" si="76"/>
        <v>0</v>
      </c>
      <c r="J71" s="197">
        <f>SUMIFS('SAGE IMPORT'!Y:Y,'SAGE IMPORT'!A:A,'FW-ROWS'!H71,'SAGE IMPORT'!B:B,'FW-ROWS'!I71,'SAGE IMPORT'!C:C,'FW-ROWS'!A71)</f>
        <v>0</v>
      </c>
      <c r="K71" s="198">
        <f>SUMIFS('SAGE IMPORT'!K:K,'SAGE IMPORT'!A:A,'FW-ROWS'!H71,'SAGE IMPORT'!B:B,'FW-ROWS'!I71,'SAGE IMPORT'!C:C,'FW-ROWS'!A71)</f>
        <v>0</v>
      </c>
      <c r="L71" s="199">
        <f>SUMIFS('SAGE IMPORT'!Q:Q,'SAGE IMPORT'!A:A,'FW-ROWS'!H71,'SAGE IMPORT'!B:B,'FW-ROWS'!I71,'SAGE IMPORT'!C:C,'FW-ROWS'!A71)</f>
        <v>0</v>
      </c>
      <c r="M71" s="199" t="s">
        <v>391</v>
      </c>
      <c r="N71" s="205">
        <f>SUMIFS('SAGE IMPORT'!E:E,'SAGE IMPORT'!A:A,'FW-ROWS'!H71,'SAGE IMPORT'!B:B,'FW-ROWS'!I71,'SAGE IMPORT'!C:C,'FW-ROWS'!A71)</f>
        <v>0</v>
      </c>
      <c r="O71" s="199" t="s">
        <v>391</v>
      </c>
    </row>
    <row r="72" spans="1:15" x14ac:dyDescent="0.2">
      <c r="A72" s="184"/>
      <c r="B72" s="184"/>
      <c r="C72" s="184"/>
      <c r="D72" s="185"/>
      <c r="E72" s="185"/>
      <c r="F72" s="185"/>
      <c r="G72" s="185"/>
      <c r="H72" s="185"/>
      <c r="I72" s="186"/>
      <c r="J72" s="197"/>
      <c r="K72" s="198"/>
      <c r="L72" s="199"/>
      <c r="M72" s="199"/>
      <c r="N72" s="205"/>
      <c r="O72" s="199"/>
    </row>
    <row r="73" spans="1:15" x14ac:dyDescent="0.2">
      <c r="A73" s="184" t="s">
        <v>529</v>
      </c>
      <c r="B73" s="184" t="s">
        <v>528</v>
      </c>
      <c r="C73" s="184"/>
      <c r="D73" s="185" t="str">
        <f t="shared" ref="D73:F73" si="77">D71</f>
        <v>****</v>
      </c>
      <c r="E73" s="185"/>
      <c r="F73" s="185">
        <f t="shared" si="77"/>
        <v>0</v>
      </c>
      <c r="G73" s="185"/>
      <c r="H73" s="185">
        <f t="shared" ref="H73:I73" si="78">H71</f>
        <v>0</v>
      </c>
      <c r="I73" s="186">
        <f t="shared" si="78"/>
        <v>0</v>
      </c>
      <c r="J73" s="197">
        <f>SUMIFS('SAGE IMPORT'!Y:Y,'SAGE IMPORT'!A:A,'FW-ROWS'!H73,'SAGE IMPORT'!B:B,'FW-ROWS'!I73,'SAGE IMPORT'!C:C,'FW-ROWS'!A73)</f>
        <v>0</v>
      </c>
      <c r="K73" s="198">
        <f>SUMIFS('SAGE IMPORT'!K:K,'SAGE IMPORT'!A:A,'FW-ROWS'!H73,'SAGE IMPORT'!B:B,'FW-ROWS'!I73,'SAGE IMPORT'!C:C,'FW-ROWS'!A73)</f>
        <v>0</v>
      </c>
      <c r="L73" s="199">
        <f>SUMIFS('SAGE IMPORT'!Q:Q,'SAGE IMPORT'!A:A,'FW-ROWS'!H73,'SAGE IMPORT'!B:B,'FW-ROWS'!I73,'SAGE IMPORT'!C:C,'FW-ROWS'!A73)</f>
        <v>0</v>
      </c>
      <c r="M73" s="199" t="s">
        <v>391</v>
      </c>
      <c r="N73" s="205">
        <f>SUMIFS('SAGE IMPORT'!E:E,'SAGE IMPORT'!A:A,'FW-ROWS'!H73,'SAGE IMPORT'!B:B,'FW-ROWS'!I73,'SAGE IMPORT'!C:C,'FW-ROWS'!A73)</f>
        <v>0</v>
      </c>
      <c r="O73" s="199" t="s">
        <v>391</v>
      </c>
    </row>
    <row r="74" spans="1:15" x14ac:dyDescent="0.2">
      <c r="A74" s="184" t="s">
        <v>530</v>
      </c>
      <c r="B74" s="184" t="s">
        <v>531</v>
      </c>
      <c r="C74" s="184"/>
      <c r="D74" s="185" t="str">
        <f t="shared" ref="D74:F76" si="79">D73</f>
        <v>****</v>
      </c>
      <c r="E74" s="185"/>
      <c r="F74" s="185">
        <f t="shared" si="79"/>
        <v>0</v>
      </c>
      <c r="G74" s="185"/>
      <c r="H74" s="185">
        <f t="shared" ref="H74:I74" si="80">H73</f>
        <v>0</v>
      </c>
      <c r="I74" s="186">
        <f t="shared" si="80"/>
        <v>0</v>
      </c>
      <c r="J74" s="197">
        <f>SUMIFS('SAGE IMPORT'!Y:Y,'SAGE IMPORT'!A:A,'FW-ROWS'!H74,'SAGE IMPORT'!B:B,'FW-ROWS'!I74,'SAGE IMPORT'!C:C,'FW-ROWS'!A74)</f>
        <v>0</v>
      </c>
      <c r="K74" s="198">
        <f>SUMIFS('SAGE IMPORT'!K:K,'SAGE IMPORT'!A:A,'FW-ROWS'!H74,'SAGE IMPORT'!B:B,'FW-ROWS'!I74,'SAGE IMPORT'!C:C,'FW-ROWS'!A74)</f>
        <v>0</v>
      </c>
      <c r="L74" s="199">
        <f>SUMIFS('SAGE IMPORT'!Q:Q,'SAGE IMPORT'!A:A,'FW-ROWS'!H74,'SAGE IMPORT'!B:B,'FW-ROWS'!I74,'SAGE IMPORT'!C:C,'FW-ROWS'!A74)</f>
        <v>0</v>
      </c>
      <c r="M74" s="199"/>
      <c r="N74" s="205">
        <f>SUMIFS('SAGE IMPORT'!E:E,'SAGE IMPORT'!A:A,'FW-ROWS'!H74,'SAGE IMPORT'!B:B,'FW-ROWS'!I74,'SAGE IMPORT'!C:C,'FW-ROWS'!A74)</f>
        <v>0</v>
      </c>
      <c r="O74" s="199"/>
    </row>
    <row r="75" spans="1:15" x14ac:dyDescent="0.2">
      <c r="A75" s="184" t="s">
        <v>533</v>
      </c>
      <c r="B75" s="184" t="s">
        <v>532</v>
      </c>
      <c r="C75" s="184"/>
      <c r="D75" s="185" t="str">
        <f t="shared" si="79"/>
        <v>****</v>
      </c>
      <c r="E75" s="185"/>
      <c r="F75" s="185">
        <f t="shared" si="79"/>
        <v>0</v>
      </c>
      <c r="G75" s="185"/>
      <c r="H75" s="185">
        <f t="shared" ref="H75:I75" si="81">H74</f>
        <v>0</v>
      </c>
      <c r="I75" s="186">
        <f t="shared" si="81"/>
        <v>0</v>
      </c>
      <c r="J75" s="197">
        <f>SUMIFS('SAGE IMPORT'!Y:Y,'SAGE IMPORT'!A:A,'FW-ROWS'!H75,'SAGE IMPORT'!B:B,'FW-ROWS'!I75,'SAGE IMPORT'!C:C,'FW-ROWS'!A75)</f>
        <v>0</v>
      </c>
      <c r="K75" s="198">
        <f>SUMIFS('SAGE IMPORT'!K:K,'SAGE IMPORT'!A:A,'FW-ROWS'!H75,'SAGE IMPORT'!B:B,'FW-ROWS'!I75,'SAGE IMPORT'!C:C,'FW-ROWS'!A75)</f>
        <v>0</v>
      </c>
      <c r="L75" s="199">
        <f>SUMIFS('SAGE IMPORT'!Q:Q,'SAGE IMPORT'!A:A,'FW-ROWS'!H75,'SAGE IMPORT'!B:B,'FW-ROWS'!I75,'SAGE IMPORT'!C:C,'FW-ROWS'!A75)</f>
        <v>0</v>
      </c>
      <c r="M75" s="199" t="s">
        <v>393</v>
      </c>
      <c r="N75" s="205">
        <f>SUMIFS('SAGE IMPORT'!E:E,'SAGE IMPORT'!A:A,'FW-ROWS'!H75,'SAGE IMPORT'!B:B,'FW-ROWS'!I75,'SAGE IMPORT'!C:C,'FW-ROWS'!A75)</f>
        <v>0</v>
      </c>
      <c r="O75" s="199" t="s">
        <v>393</v>
      </c>
    </row>
    <row r="76" spans="1:15" x14ac:dyDescent="0.2">
      <c r="A76" s="184" t="s">
        <v>541</v>
      </c>
      <c r="B76" s="184" t="s">
        <v>59</v>
      </c>
      <c r="C76" s="184"/>
      <c r="D76" s="185" t="str">
        <f t="shared" si="79"/>
        <v>****</v>
      </c>
      <c r="E76" s="185"/>
      <c r="F76" s="185">
        <f t="shared" si="79"/>
        <v>0</v>
      </c>
      <c r="G76" s="185"/>
      <c r="H76" s="185">
        <f t="shared" ref="H76" si="82">H75</f>
        <v>0</v>
      </c>
      <c r="I76" s="186">
        <f t="shared" ref="I76" si="83">I75</f>
        <v>0</v>
      </c>
      <c r="J76" s="197">
        <f>SUMIFS('SAGE IMPORT'!Y:Y,'SAGE IMPORT'!A:A,'FW-ROWS'!H76,'SAGE IMPORT'!B:B,'FW-ROWS'!I76,'SAGE IMPORT'!C:C,'FW-ROWS'!A76)</f>
        <v>0</v>
      </c>
      <c r="K76" s="198">
        <f>SUMIFS('SAGE IMPORT'!K:K,'SAGE IMPORT'!A:A,'FW-ROWS'!H76,'SAGE IMPORT'!B:B,'FW-ROWS'!I76,'SAGE IMPORT'!C:C,'FW-ROWS'!A76)</f>
        <v>0</v>
      </c>
      <c r="L76" s="199">
        <f>SUMIFS('SAGE IMPORT'!Q:Q,'SAGE IMPORT'!A:A,'FW-ROWS'!H76,'SAGE IMPORT'!B:B,'FW-ROWS'!I76,'SAGE IMPORT'!C:C,'FW-ROWS'!A76)</f>
        <v>0</v>
      </c>
      <c r="M76" s="199" t="s">
        <v>354</v>
      </c>
      <c r="N76" s="205">
        <f>SUMIFS('SAGE IMPORT'!E:E,'SAGE IMPORT'!A:A,'FW-ROWS'!H76,'SAGE IMPORT'!B:B,'FW-ROWS'!I76,'SAGE IMPORT'!C:C,'FW-ROWS'!A76)</f>
        <v>0</v>
      </c>
      <c r="O76" s="199" t="s">
        <v>354</v>
      </c>
    </row>
    <row r="77" spans="1:15" x14ac:dyDescent="0.2">
      <c r="A77" s="184"/>
      <c r="B77" s="184"/>
      <c r="C77" s="184"/>
      <c r="D77" s="185"/>
      <c r="E77" s="185"/>
      <c r="F77" s="185"/>
      <c r="G77" s="185"/>
      <c r="H77" s="185"/>
      <c r="I77" s="186"/>
      <c r="J77" s="197"/>
      <c r="K77" s="198"/>
      <c r="L77" s="199"/>
      <c r="M77" s="199"/>
      <c r="N77" s="205"/>
      <c r="O77" s="199"/>
    </row>
    <row r="78" spans="1:15" x14ac:dyDescent="0.2">
      <c r="A78" s="184" t="s">
        <v>543</v>
      </c>
      <c r="B78" s="184" t="s">
        <v>545</v>
      </c>
      <c r="C78" s="184"/>
      <c r="D78" s="185" t="str">
        <f t="shared" ref="D78:F78" si="84">D76</f>
        <v>****</v>
      </c>
      <c r="E78" s="185"/>
      <c r="F78" s="185">
        <f t="shared" si="84"/>
        <v>0</v>
      </c>
      <c r="G78" s="185"/>
      <c r="H78" s="185">
        <f t="shared" ref="H78:I78" si="85">H76</f>
        <v>0</v>
      </c>
      <c r="I78" s="186">
        <f t="shared" si="85"/>
        <v>0</v>
      </c>
      <c r="J78" s="197">
        <f>SUMIFS('SAGE IMPORT'!Y:Y,'SAGE IMPORT'!A:A,'FW-ROWS'!H78,'SAGE IMPORT'!B:B,'FW-ROWS'!I78,'SAGE IMPORT'!C:C,'FW-ROWS'!A78)</f>
        <v>0</v>
      </c>
      <c r="K78" s="198">
        <f>SUMIFS('SAGE IMPORT'!K:K,'SAGE IMPORT'!A:A,'FW-ROWS'!H78,'SAGE IMPORT'!B:B,'FW-ROWS'!I78,'SAGE IMPORT'!C:C,'FW-ROWS'!A78)</f>
        <v>0</v>
      </c>
      <c r="L78" s="199">
        <f>SUMIFS('SAGE IMPORT'!Q:Q,'SAGE IMPORT'!A:A,'FW-ROWS'!H78,'SAGE IMPORT'!B:B,'FW-ROWS'!I78,'SAGE IMPORT'!C:C,'FW-ROWS'!A78)</f>
        <v>0</v>
      </c>
      <c r="M78" s="199"/>
      <c r="N78" s="205">
        <f>SUMIFS('SAGE IMPORT'!E:E,'SAGE IMPORT'!A:A,'FW-ROWS'!H78,'SAGE IMPORT'!B:B,'FW-ROWS'!I78,'SAGE IMPORT'!C:C,'FW-ROWS'!A78)</f>
        <v>0</v>
      </c>
      <c r="O78" s="199"/>
    </row>
    <row r="79" spans="1:15" x14ac:dyDescent="0.2">
      <c r="A79" s="184" t="s">
        <v>544</v>
      </c>
      <c r="B79" s="184" t="s">
        <v>546</v>
      </c>
      <c r="C79" s="184"/>
      <c r="D79" s="185" t="str">
        <f t="shared" ref="D79:F79" si="86">D78</f>
        <v>****</v>
      </c>
      <c r="E79" s="185"/>
      <c r="F79" s="185">
        <f t="shared" si="86"/>
        <v>0</v>
      </c>
      <c r="G79" s="185"/>
      <c r="H79" s="185">
        <f t="shared" ref="H79:I79" si="87">H78</f>
        <v>0</v>
      </c>
      <c r="I79" s="186">
        <f t="shared" si="87"/>
        <v>0</v>
      </c>
      <c r="J79" s="197">
        <f>SUMIFS('SAGE IMPORT'!Y:Y,'SAGE IMPORT'!A:A,'FW-ROWS'!H79,'SAGE IMPORT'!B:B,'FW-ROWS'!I79,'SAGE IMPORT'!C:C,'FW-ROWS'!A79)</f>
        <v>0</v>
      </c>
      <c r="K79" s="198">
        <f>SUMIFS('SAGE IMPORT'!K:K,'SAGE IMPORT'!A:A,'FW-ROWS'!H79,'SAGE IMPORT'!B:B,'FW-ROWS'!I79,'SAGE IMPORT'!C:C,'FW-ROWS'!A79)</f>
        <v>0</v>
      </c>
      <c r="L79" s="199">
        <f>SUMIFS('SAGE IMPORT'!Q:Q,'SAGE IMPORT'!A:A,'FW-ROWS'!H79,'SAGE IMPORT'!B:B,'FW-ROWS'!I79,'SAGE IMPORT'!C:C,'FW-ROWS'!A79)</f>
        <v>0</v>
      </c>
      <c r="M79" s="199" t="s">
        <v>354</v>
      </c>
      <c r="N79" s="205">
        <f>SUMIFS('SAGE IMPORT'!E:E,'SAGE IMPORT'!A:A,'FW-ROWS'!H79,'SAGE IMPORT'!B:B,'FW-ROWS'!I79,'SAGE IMPORT'!C:C,'FW-ROWS'!A79)</f>
        <v>0</v>
      </c>
      <c r="O79" s="199" t="s">
        <v>354</v>
      </c>
    </row>
    <row r="80" spans="1:15" x14ac:dyDescent="0.2">
      <c r="A80" s="184" t="s">
        <v>549</v>
      </c>
      <c r="B80" s="184" t="s">
        <v>550</v>
      </c>
      <c r="C80" s="184"/>
      <c r="D80" s="185" t="str">
        <f t="shared" ref="D80:F80" si="88">D79</f>
        <v>****</v>
      </c>
      <c r="E80" s="185"/>
      <c r="F80" s="185">
        <f t="shared" si="88"/>
        <v>0</v>
      </c>
      <c r="G80" s="185"/>
      <c r="H80" s="185">
        <f t="shared" ref="H80:I80" si="89">H79</f>
        <v>0</v>
      </c>
      <c r="I80" s="186">
        <f t="shared" si="89"/>
        <v>0</v>
      </c>
      <c r="J80" s="197">
        <f>SUMIFS('SAGE IMPORT'!Y:Y,'SAGE IMPORT'!A:A,'FW-ROWS'!H80,'SAGE IMPORT'!B:B,'FW-ROWS'!I80,'SAGE IMPORT'!C:C,'FW-ROWS'!A80)</f>
        <v>0</v>
      </c>
      <c r="K80" s="198">
        <f>SUMIFS('SAGE IMPORT'!K:K,'SAGE IMPORT'!A:A,'FW-ROWS'!H80,'SAGE IMPORT'!B:B,'FW-ROWS'!I80,'SAGE IMPORT'!C:C,'FW-ROWS'!A80)</f>
        <v>0</v>
      </c>
      <c r="L80" s="199">
        <f>SUMIFS('SAGE IMPORT'!Q:Q,'SAGE IMPORT'!A:A,'FW-ROWS'!H80,'SAGE IMPORT'!B:B,'FW-ROWS'!I80,'SAGE IMPORT'!C:C,'FW-ROWS'!A80)</f>
        <v>0</v>
      </c>
      <c r="M80" s="199" t="s">
        <v>354</v>
      </c>
      <c r="N80" s="205">
        <f>SUMIFS('SAGE IMPORT'!E:E,'SAGE IMPORT'!A:A,'FW-ROWS'!H80,'SAGE IMPORT'!B:B,'FW-ROWS'!I80,'SAGE IMPORT'!C:C,'FW-ROWS'!A80)</f>
        <v>0</v>
      </c>
      <c r="O80" s="199" t="s">
        <v>354</v>
      </c>
    </row>
    <row r="81" spans="1:15" x14ac:dyDescent="0.2">
      <c r="A81" s="184" t="s">
        <v>551</v>
      </c>
      <c r="B81" s="184" t="s">
        <v>140</v>
      </c>
      <c r="C81" s="184"/>
      <c r="D81" s="185" t="str">
        <f t="shared" ref="D81:F81" si="90">D80</f>
        <v>****</v>
      </c>
      <c r="E81" s="185"/>
      <c r="F81" s="185">
        <f t="shared" si="90"/>
        <v>0</v>
      </c>
      <c r="G81" s="185"/>
      <c r="H81" s="185">
        <f t="shared" ref="H81:I81" si="91">H80</f>
        <v>0</v>
      </c>
      <c r="I81" s="186">
        <f t="shared" si="91"/>
        <v>0</v>
      </c>
      <c r="J81" s="197">
        <f>SUMIFS('SAGE IMPORT'!Y:Y,'SAGE IMPORT'!A:A,'FW-ROWS'!H81,'SAGE IMPORT'!B:B,'FW-ROWS'!I81,'SAGE IMPORT'!C:C,'FW-ROWS'!A81)</f>
        <v>0</v>
      </c>
      <c r="K81" s="198">
        <f>SUMIFS('SAGE IMPORT'!K:K,'SAGE IMPORT'!A:A,'FW-ROWS'!H81,'SAGE IMPORT'!B:B,'FW-ROWS'!I81,'SAGE IMPORT'!C:C,'FW-ROWS'!A81)</f>
        <v>0</v>
      </c>
      <c r="L81" s="199">
        <f>SUMIFS('SAGE IMPORT'!Q:Q,'SAGE IMPORT'!A:A,'FW-ROWS'!H81,'SAGE IMPORT'!B:B,'FW-ROWS'!I81,'SAGE IMPORT'!C:C,'FW-ROWS'!A81)</f>
        <v>0</v>
      </c>
      <c r="M81" s="199" t="s">
        <v>354</v>
      </c>
      <c r="N81" s="205">
        <f>SUMIFS('SAGE IMPORT'!E:E,'SAGE IMPORT'!A:A,'FW-ROWS'!H81,'SAGE IMPORT'!B:B,'FW-ROWS'!I81,'SAGE IMPORT'!C:C,'FW-ROWS'!A81)</f>
        <v>0</v>
      </c>
      <c r="O81" s="199" t="s">
        <v>354</v>
      </c>
    </row>
    <row r="82" spans="1:15" x14ac:dyDescent="0.2">
      <c r="A82" s="184" t="s">
        <v>556</v>
      </c>
      <c r="B82" s="184" t="s">
        <v>555</v>
      </c>
      <c r="C82" s="184"/>
      <c r="D82" s="185" t="str">
        <f t="shared" ref="D82:F82" si="92">D81</f>
        <v>****</v>
      </c>
      <c r="E82" s="185"/>
      <c r="F82" s="185">
        <f t="shared" si="92"/>
        <v>0</v>
      </c>
      <c r="G82" s="185"/>
      <c r="H82" s="185">
        <f t="shared" ref="H82:I82" si="93">H81</f>
        <v>0</v>
      </c>
      <c r="I82" s="186">
        <f t="shared" si="93"/>
        <v>0</v>
      </c>
      <c r="J82" s="197">
        <f>SUMIFS('SAGE IMPORT'!Y:Y,'SAGE IMPORT'!A:A,'FW-ROWS'!H82,'SAGE IMPORT'!B:B,'FW-ROWS'!I82,'SAGE IMPORT'!C:C,'FW-ROWS'!A82)</f>
        <v>0</v>
      </c>
      <c r="K82" s="198">
        <f>SUMIFS('SAGE IMPORT'!K:K,'SAGE IMPORT'!A:A,'FW-ROWS'!H82,'SAGE IMPORT'!B:B,'FW-ROWS'!I82,'SAGE IMPORT'!C:C,'FW-ROWS'!A82)</f>
        <v>0</v>
      </c>
      <c r="L82" s="199">
        <f>SUMIFS('SAGE IMPORT'!Q:Q,'SAGE IMPORT'!A:A,'FW-ROWS'!H82,'SAGE IMPORT'!B:B,'FW-ROWS'!I82,'SAGE IMPORT'!C:C,'FW-ROWS'!A82)</f>
        <v>0</v>
      </c>
      <c r="M82" s="199" t="s">
        <v>395</v>
      </c>
      <c r="N82" s="205">
        <f>SUMIFS('SAGE IMPORT'!E:E,'SAGE IMPORT'!A:A,'FW-ROWS'!H82,'SAGE IMPORT'!B:B,'FW-ROWS'!I82,'SAGE IMPORT'!C:C,'FW-ROWS'!A82)</f>
        <v>0</v>
      </c>
      <c r="O82" s="199" t="s">
        <v>395</v>
      </c>
    </row>
    <row r="83" spans="1:15" x14ac:dyDescent="0.2">
      <c r="A83" s="184" t="s">
        <v>557</v>
      </c>
      <c r="B83" s="184" t="s">
        <v>559</v>
      </c>
      <c r="C83" s="184"/>
      <c r="D83" s="185" t="str">
        <f t="shared" ref="D83:F83" si="94">D82</f>
        <v>****</v>
      </c>
      <c r="E83" s="185"/>
      <c r="F83" s="185">
        <f t="shared" si="94"/>
        <v>0</v>
      </c>
      <c r="G83" s="185"/>
      <c r="H83" s="185">
        <f t="shared" ref="H83:I83" si="95">H82</f>
        <v>0</v>
      </c>
      <c r="I83" s="186">
        <f t="shared" si="95"/>
        <v>0</v>
      </c>
      <c r="J83" s="197">
        <f>SUMIFS('SAGE IMPORT'!Y:Y,'SAGE IMPORT'!A:A,'FW-ROWS'!H83,'SAGE IMPORT'!B:B,'FW-ROWS'!I83,'SAGE IMPORT'!C:C,'FW-ROWS'!A83)</f>
        <v>0</v>
      </c>
      <c r="K83" s="198">
        <f>SUMIFS('SAGE IMPORT'!K:K,'SAGE IMPORT'!A:A,'FW-ROWS'!H83,'SAGE IMPORT'!B:B,'FW-ROWS'!I83,'SAGE IMPORT'!C:C,'FW-ROWS'!A83)</f>
        <v>0</v>
      </c>
      <c r="L83" s="199">
        <f>SUMIFS('SAGE IMPORT'!Q:Q,'SAGE IMPORT'!A:A,'FW-ROWS'!H83,'SAGE IMPORT'!B:B,'FW-ROWS'!I83,'SAGE IMPORT'!C:C,'FW-ROWS'!A83)</f>
        <v>0</v>
      </c>
      <c r="M83" s="199" t="s">
        <v>395</v>
      </c>
      <c r="N83" s="205">
        <f>SUMIFS('SAGE IMPORT'!E:E,'SAGE IMPORT'!A:A,'FW-ROWS'!H83,'SAGE IMPORT'!B:B,'FW-ROWS'!I83,'SAGE IMPORT'!C:C,'FW-ROWS'!A83)</f>
        <v>0</v>
      </c>
      <c r="O83" s="199" t="s">
        <v>395</v>
      </c>
    </row>
    <row r="84" spans="1:15" x14ac:dyDescent="0.2">
      <c r="A84" s="184" t="s">
        <v>560</v>
      </c>
      <c r="B84" s="184" t="s">
        <v>561</v>
      </c>
      <c r="C84" s="184"/>
      <c r="D84" s="185" t="str">
        <f t="shared" ref="D84:F84" si="96">D83</f>
        <v>****</v>
      </c>
      <c r="E84" s="185"/>
      <c r="F84" s="185">
        <f t="shared" si="96"/>
        <v>0</v>
      </c>
      <c r="G84" s="185"/>
      <c r="H84" s="185">
        <f t="shared" ref="H84:I84" si="97">H83</f>
        <v>0</v>
      </c>
      <c r="I84" s="186">
        <f t="shared" si="97"/>
        <v>0</v>
      </c>
      <c r="J84" s="197">
        <f>SUMIFS('SAGE IMPORT'!Y:Y,'SAGE IMPORT'!A:A,'FW-ROWS'!H84,'SAGE IMPORT'!B:B,'FW-ROWS'!I84,'SAGE IMPORT'!C:C,'FW-ROWS'!A84)</f>
        <v>0</v>
      </c>
      <c r="K84" s="198">
        <f>SUMIFS('SAGE IMPORT'!K:K,'SAGE IMPORT'!A:A,'FW-ROWS'!H84,'SAGE IMPORT'!B:B,'FW-ROWS'!I84,'SAGE IMPORT'!C:C,'FW-ROWS'!A84)</f>
        <v>0</v>
      </c>
      <c r="L84" s="199">
        <f>SUMIFS('SAGE IMPORT'!Q:Q,'SAGE IMPORT'!A:A,'FW-ROWS'!H84,'SAGE IMPORT'!B:B,'FW-ROWS'!I84,'SAGE IMPORT'!C:C,'FW-ROWS'!A84)</f>
        <v>0</v>
      </c>
      <c r="M84" s="199" t="s">
        <v>354</v>
      </c>
      <c r="N84" s="205">
        <f>SUMIFS('SAGE IMPORT'!E:E,'SAGE IMPORT'!A:A,'FW-ROWS'!H84,'SAGE IMPORT'!B:B,'FW-ROWS'!I84,'SAGE IMPORT'!C:C,'FW-ROWS'!A84)</f>
        <v>0</v>
      </c>
      <c r="O84" s="199" t="s">
        <v>354</v>
      </c>
    </row>
    <row r="85" spans="1:15" x14ac:dyDescent="0.2">
      <c r="A85" s="184"/>
      <c r="B85" s="184"/>
      <c r="C85" s="184"/>
      <c r="D85" s="185"/>
      <c r="E85" s="185"/>
      <c r="F85" s="185"/>
      <c r="G85" s="185"/>
      <c r="H85" s="185"/>
      <c r="I85" s="186"/>
      <c r="J85" s="197"/>
      <c r="K85" s="198"/>
      <c r="L85" s="199"/>
      <c r="M85" s="199"/>
      <c r="N85" s="205"/>
      <c r="O85" s="199"/>
    </row>
    <row r="86" spans="1:15" x14ac:dyDescent="0.2">
      <c r="A86" s="184" t="s">
        <v>563</v>
      </c>
      <c r="B86" s="184" t="s">
        <v>565</v>
      </c>
      <c r="C86" s="184"/>
      <c r="D86" s="185" t="str">
        <f t="shared" ref="D86:F86" si="98">D84</f>
        <v>****</v>
      </c>
      <c r="E86" s="185"/>
      <c r="F86" s="185">
        <f t="shared" si="98"/>
        <v>0</v>
      </c>
      <c r="G86" s="185"/>
      <c r="H86" s="185">
        <f t="shared" ref="H86:I86" si="99">H84</f>
        <v>0</v>
      </c>
      <c r="I86" s="186">
        <f t="shared" si="99"/>
        <v>0</v>
      </c>
      <c r="J86" s="197">
        <f>SUMIFS('SAGE IMPORT'!Y:Y,'SAGE IMPORT'!A:A,'FW-ROWS'!H86,'SAGE IMPORT'!B:B,'FW-ROWS'!I86,'SAGE IMPORT'!C:C,'FW-ROWS'!A86)</f>
        <v>0</v>
      </c>
      <c r="K86" s="198">
        <f>SUMIFS('SAGE IMPORT'!K:K,'SAGE IMPORT'!A:A,'FW-ROWS'!H86,'SAGE IMPORT'!B:B,'FW-ROWS'!I86,'SAGE IMPORT'!C:C,'FW-ROWS'!A86)</f>
        <v>0</v>
      </c>
      <c r="L86" s="199">
        <f>SUMIFS('SAGE IMPORT'!Q:Q,'SAGE IMPORT'!A:A,'FW-ROWS'!H86,'SAGE IMPORT'!B:B,'FW-ROWS'!I86,'SAGE IMPORT'!C:C,'FW-ROWS'!A86)</f>
        <v>0</v>
      </c>
      <c r="M86" s="199" t="s">
        <v>392</v>
      </c>
      <c r="N86" s="205">
        <f>SUMIFS('SAGE IMPORT'!E:E,'SAGE IMPORT'!A:A,'FW-ROWS'!H86,'SAGE IMPORT'!B:B,'FW-ROWS'!I86,'SAGE IMPORT'!C:C,'FW-ROWS'!A86)</f>
        <v>0</v>
      </c>
      <c r="O86" s="199" t="s">
        <v>392</v>
      </c>
    </row>
    <row r="87" spans="1:15" ht="12" x14ac:dyDescent="0.25">
      <c r="C87" s="200" t="s">
        <v>74</v>
      </c>
      <c r="D87" s="200"/>
      <c r="E87" s="200"/>
      <c r="F87" s="200"/>
      <c r="G87" s="200"/>
      <c r="H87" s="200"/>
      <c r="I87" s="200"/>
      <c r="J87" s="201">
        <f t="shared" ref="J87" si="100">SUM(J69:J86)</f>
        <v>0</v>
      </c>
      <c r="K87" s="202"/>
      <c r="L87" s="202"/>
      <c r="M87" s="202"/>
      <c r="N87" s="205">
        <f>SUMIFS('SAGE IMPORT'!E:E,'SAGE IMPORT'!A:A,'FW-ROWS'!H87,'SAGE IMPORT'!B:B,'FW-ROWS'!I87,'SAGE IMPORT'!C:C,'FW-ROWS'!A87)</f>
        <v>0</v>
      </c>
      <c r="O87" s="202"/>
    </row>
    <row r="88" spans="1:15" ht="12" x14ac:dyDescent="0.25">
      <c r="C88" s="200" t="s">
        <v>75</v>
      </c>
      <c r="D88" s="200"/>
      <c r="E88" s="200"/>
      <c r="F88" s="200"/>
      <c r="G88" s="200"/>
      <c r="H88" s="200"/>
      <c r="I88" s="200"/>
      <c r="J88" s="203">
        <f>SUMIFS('SAGE IMPORT'!Y:Y,'SAGE IMPORT'!A:A,'FW-ROWS'!H68,'SAGE IMPORT'!B:B,'FW-ROWS'!I68)-J87</f>
        <v>0</v>
      </c>
      <c r="K88" s="202"/>
      <c r="L88" s="202"/>
      <c r="M88" s="202"/>
      <c r="N88" s="205">
        <f>SUMIFS('SAGE IMPORT'!E:E,'SAGE IMPORT'!A:A,'FW-ROWS'!H88,'SAGE IMPORT'!B:B,'FW-ROWS'!I88,'SAGE IMPORT'!C:C,'FW-ROWS'!A88)</f>
        <v>0</v>
      </c>
      <c r="O88" s="202"/>
    </row>
    <row r="89" spans="1:15" ht="12" x14ac:dyDescent="0.2">
      <c r="D89" s="191" t="s">
        <v>359</v>
      </c>
      <c r="E89" s="191"/>
      <c r="F89" s="190" t="s">
        <v>358</v>
      </c>
      <c r="G89" s="190"/>
      <c r="H89" s="191" t="s">
        <v>159</v>
      </c>
      <c r="I89" s="192" t="s">
        <v>357</v>
      </c>
      <c r="J89" s="194" t="s">
        <v>383</v>
      </c>
      <c r="K89" s="194" t="s">
        <v>356</v>
      </c>
      <c r="L89" s="194" t="s">
        <v>355</v>
      </c>
      <c r="M89" s="194"/>
      <c r="N89" s="194" t="s">
        <v>394</v>
      </c>
      <c r="O89" s="194"/>
    </row>
    <row r="90" spans="1:15" ht="12" x14ac:dyDescent="0.2">
      <c r="D90" s="196" t="str">
        <f>'START-FW'!A12</f>
        <v>****</v>
      </c>
      <c r="E90" s="195">
        <f>'START-FW'!B12</f>
        <v>0</v>
      </c>
      <c r="F90" s="195">
        <f>'START-FW'!C12</f>
        <v>42</v>
      </c>
      <c r="G90" s="195" t="str">
        <f>'START-FW'!D12</f>
        <v>1090 ST. OLAF CT</v>
      </c>
      <c r="H90" s="195" t="str">
        <f>'START-FW'!F12</f>
        <v>PLAN 3</v>
      </c>
      <c r="I90" s="195" t="str">
        <f>'START-FW'!G12</f>
        <v>ELV BC</v>
      </c>
      <c r="J90" s="196"/>
      <c r="K90" s="196"/>
      <c r="L90" s="196"/>
      <c r="M90" s="196"/>
      <c r="N90" s="196"/>
      <c r="O90" s="194"/>
    </row>
    <row r="91" spans="1:15" x14ac:dyDescent="0.2">
      <c r="A91" s="184" t="s">
        <v>522</v>
      </c>
      <c r="B91" s="184" t="s">
        <v>17</v>
      </c>
      <c r="C91" s="184"/>
      <c r="D91" s="185" t="str">
        <f t="shared" ref="D91" si="101">D90</f>
        <v>****</v>
      </c>
      <c r="E91" s="185"/>
      <c r="F91" s="185">
        <f t="shared" ref="F91" si="102">F90</f>
        <v>42</v>
      </c>
      <c r="G91" s="185"/>
      <c r="H91" s="185" t="str">
        <f t="shared" ref="H91" si="103">H90</f>
        <v>PLAN 3</v>
      </c>
      <c r="I91" s="186" t="str">
        <f t="shared" ref="I91" si="104">I90</f>
        <v>ELV BC</v>
      </c>
      <c r="J91" s="197">
        <f>SUMIFS('SAGE IMPORT'!Y:Y,'SAGE IMPORT'!A:A,'FW-ROWS'!H91,'SAGE IMPORT'!B:B,'FW-ROWS'!I91,'SAGE IMPORT'!C:C,'FW-ROWS'!A91)</f>
        <v>0</v>
      </c>
      <c r="K91" s="198">
        <f>SUMIFS('SAGE IMPORT'!K:K,'SAGE IMPORT'!A:A,'FW-ROWS'!H91,'SAGE IMPORT'!B:B,'FW-ROWS'!I91,'SAGE IMPORT'!C:C,'FW-ROWS'!A91)</f>
        <v>0</v>
      </c>
      <c r="L91" s="199">
        <f>SUMIFS('SAGE IMPORT'!Q:Q,'SAGE IMPORT'!A:A,'FW-ROWS'!H91,'SAGE IMPORT'!B:B,'FW-ROWS'!I91,'SAGE IMPORT'!C:C,'FW-ROWS'!A91)</f>
        <v>0</v>
      </c>
      <c r="M91" s="199" t="s">
        <v>391</v>
      </c>
      <c r="N91" s="205">
        <f>SUMIFS('SAGE IMPORT'!E:E,'SAGE IMPORT'!A:A,'FW-ROWS'!H91,'SAGE IMPORT'!B:B,'FW-ROWS'!I91,'SAGE IMPORT'!C:C,'FW-ROWS'!A91)</f>
        <v>0</v>
      </c>
      <c r="O91" s="199" t="s">
        <v>391</v>
      </c>
    </row>
    <row r="92" spans="1:15" x14ac:dyDescent="0.2">
      <c r="A92" s="184" t="s">
        <v>523</v>
      </c>
      <c r="B92" s="184" t="s">
        <v>19</v>
      </c>
      <c r="C92" s="184"/>
      <c r="D92" s="185" t="str">
        <f t="shared" ref="D92:F92" si="105">D91</f>
        <v>****</v>
      </c>
      <c r="E92" s="185"/>
      <c r="F92" s="185">
        <f t="shared" si="105"/>
        <v>42</v>
      </c>
      <c r="G92" s="185"/>
      <c r="H92" s="185" t="str">
        <f t="shared" ref="H92:I92" si="106">H91</f>
        <v>PLAN 3</v>
      </c>
      <c r="I92" s="186" t="str">
        <f t="shared" si="106"/>
        <v>ELV BC</v>
      </c>
      <c r="J92" s="197">
        <f>SUMIFS('SAGE IMPORT'!Y:Y,'SAGE IMPORT'!A:A,'FW-ROWS'!H92,'SAGE IMPORT'!B:B,'FW-ROWS'!I92,'SAGE IMPORT'!C:C,'FW-ROWS'!A92)</f>
        <v>0</v>
      </c>
      <c r="K92" s="198">
        <f>SUMIFS('SAGE IMPORT'!K:K,'SAGE IMPORT'!A:A,'FW-ROWS'!H92,'SAGE IMPORT'!B:B,'FW-ROWS'!I92,'SAGE IMPORT'!C:C,'FW-ROWS'!A92)</f>
        <v>0</v>
      </c>
      <c r="L92" s="199">
        <f>SUMIFS('SAGE IMPORT'!Q:Q,'SAGE IMPORT'!A:A,'FW-ROWS'!H92,'SAGE IMPORT'!B:B,'FW-ROWS'!I92,'SAGE IMPORT'!C:C,'FW-ROWS'!A92)</f>
        <v>0</v>
      </c>
      <c r="M92" s="199" t="s">
        <v>391</v>
      </c>
      <c r="N92" s="205">
        <f>SUMIFS('SAGE IMPORT'!E:E,'SAGE IMPORT'!A:A,'FW-ROWS'!H92,'SAGE IMPORT'!B:B,'FW-ROWS'!I92,'SAGE IMPORT'!C:C,'FW-ROWS'!A92)</f>
        <v>0</v>
      </c>
      <c r="O92" s="199" t="s">
        <v>391</v>
      </c>
    </row>
    <row r="93" spans="1:15" x14ac:dyDescent="0.2">
      <c r="A93" s="184" t="s">
        <v>524</v>
      </c>
      <c r="B93" s="184" t="s">
        <v>525</v>
      </c>
      <c r="C93" s="184"/>
      <c r="D93" s="185" t="str">
        <f t="shared" ref="D93:F93" si="107">D92</f>
        <v>****</v>
      </c>
      <c r="E93" s="185"/>
      <c r="F93" s="185">
        <f t="shared" si="107"/>
        <v>42</v>
      </c>
      <c r="G93" s="185"/>
      <c r="H93" s="185" t="str">
        <f t="shared" ref="H93:I93" si="108">H92</f>
        <v>PLAN 3</v>
      </c>
      <c r="I93" s="186" t="str">
        <f t="shared" si="108"/>
        <v>ELV BC</v>
      </c>
      <c r="J93" s="197">
        <f>SUMIFS('SAGE IMPORT'!Y:Y,'SAGE IMPORT'!A:A,'FW-ROWS'!H93,'SAGE IMPORT'!B:B,'FW-ROWS'!I93,'SAGE IMPORT'!C:C,'FW-ROWS'!A93)</f>
        <v>0</v>
      </c>
      <c r="K93" s="198">
        <f>SUMIFS('SAGE IMPORT'!K:K,'SAGE IMPORT'!A:A,'FW-ROWS'!H93,'SAGE IMPORT'!B:B,'FW-ROWS'!I93,'SAGE IMPORT'!C:C,'FW-ROWS'!A93)</f>
        <v>0</v>
      </c>
      <c r="L93" s="199">
        <f>SUMIFS('SAGE IMPORT'!Q:Q,'SAGE IMPORT'!A:A,'FW-ROWS'!H93,'SAGE IMPORT'!B:B,'FW-ROWS'!I93,'SAGE IMPORT'!C:C,'FW-ROWS'!A93)</f>
        <v>0</v>
      </c>
      <c r="M93" s="199" t="s">
        <v>391</v>
      </c>
      <c r="N93" s="205">
        <f>SUMIFS('SAGE IMPORT'!E:E,'SAGE IMPORT'!A:A,'FW-ROWS'!H93,'SAGE IMPORT'!B:B,'FW-ROWS'!I93,'SAGE IMPORT'!C:C,'FW-ROWS'!A93)</f>
        <v>0</v>
      </c>
      <c r="O93" s="199" t="s">
        <v>391</v>
      </c>
    </row>
    <row r="94" spans="1:15" x14ac:dyDescent="0.2">
      <c r="A94" s="184"/>
      <c r="B94" s="184"/>
      <c r="C94" s="184"/>
      <c r="D94" s="185"/>
      <c r="E94" s="185"/>
      <c r="F94" s="185"/>
      <c r="G94" s="185"/>
      <c r="H94" s="185"/>
      <c r="I94" s="186"/>
      <c r="J94" s="197"/>
      <c r="K94" s="198"/>
      <c r="L94" s="199"/>
      <c r="M94" s="199"/>
      <c r="N94" s="205"/>
      <c r="O94" s="199"/>
    </row>
    <row r="95" spans="1:15" x14ac:dyDescent="0.2">
      <c r="A95" s="184" t="s">
        <v>529</v>
      </c>
      <c r="B95" s="184" t="s">
        <v>528</v>
      </c>
      <c r="C95" s="184"/>
      <c r="D95" s="185" t="str">
        <f t="shared" ref="D95:F95" si="109">D93</f>
        <v>****</v>
      </c>
      <c r="E95" s="185"/>
      <c r="F95" s="185">
        <f t="shared" si="109"/>
        <v>42</v>
      </c>
      <c r="G95" s="185"/>
      <c r="H95" s="185" t="str">
        <f t="shared" ref="H95:I95" si="110">H93</f>
        <v>PLAN 3</v>
      </c>
      <c r="I95" s="186" t="str">
        <f t="shared" si="110"/>
        <v>ELV BC</v>
      </c>
      <c r="J95" s="197">
        <f>SUMIFS('SAGE IMPORT'!Y:Y,'SAGE IMPORT'!A:A,'FW-ROWS'!H95,'SAGE IMPORT'!B:B,'FW-ROWS'!I95,'SAGE IMPORT'!C:C,'FW-ROWS'!A95)</f>
        <v>0</v>
      </c>
      <c r="K95" s="198">
        <f>SUMIFS('SAGE IMPORT'!K:K,'SAGE IMPORT'!A:A,'FW-ROWS'!H95,'SAGE IMPORT'!B:B,'FW-ROWS'!I95,'SAGE IMPORT'!C:C,'FW-ROWS'!A95)</f>
        <v>0</v>
      </c>
      <c r="L95" s="199">
        <f>SUMIFS('SAGE IMPORT'!Q:Q,'SAGE IMPORT'!A:A,'FW-ROWS'!H95,'SAGE IMPORT'!B:B,'FW-ROWS'!I95,'SAGE IMPORT'!C:C,'FW-ROWS'!A95)</f>
        <v>0</v>
      </c>
      <c r="M95" s="199" t="s">
        <v>391</v>
      </c>
      <c r="N95" s="205">
        <f>SUMIFS('SAGE IMPORT'!E:E,'SAGE IMPORT'!A:A,'FW-ROWS'!H95,'SAGE IMPORT'!B:B,'FW-ROWS'!I95,'SAGE IMPORT'!C:C,'FW-ROWS'!A95)</f>
        <v>0</v>
      </c>
      <c r="O95" s="199" t="s">
        <v>391</v>
      </c>
    </row>
    <row r="96" spans="1:15" x14ac:dyDescent="0.2">
      <c r="A96" s="184" t="s">
        <v>530</v>
      </c>
      <c r="B96" s="184" t="s">
        <v>531</v>
      </c>
      <c r="C96" s="184"/>
      <c r="D96" s="185" t="str">
        <f t="shared" ref="D96:F98" si="111">D95</f>
        <v>****</v>
      </c>
      <c r="E96" s="185"/>
      <c r="F96" s="185">
        <f t="shared" si="111"/>
        <v>42</v>
      </c>
      <c r="G96" s="185"/>
      <c r="H96" s="185" t="str">
        <f t="shared" ref="H96:I96" si="112">H95</f>
        <v>PLAN 3</v>
      </c>
      <c r="I96" s="186" t="str">
        <f t="shared" si="112"/>
        <v>ELV BC</v>
      </c>
      <c r="J96" s="197">
        <f>SUMIFS('SAGE IMPORT'!Y:Y,'SAGE IMPORT'!A:A,'FW-ROWS'!H96,'SAGE IMPORT'!B:B,'FW-ROWS'!I96,'SAGE IMPORT'!C:C,'FW-ROWS'!A96)</f>
        <v>0</v>
      </c>
      <c r="K96" s="198">
        <f>SUMIFS('SAGE IMPORT'!K:K,'SAGE IMPORT'!A:A,'FW-ROWS'!H96,'SAGE IMPORT'!B:B,'FW-ROWS'!I96,'SAGE IMPORT'!C:C,'FW-ROWS'!A96)</f>
        <v>0</v>
      </c>
      <c r="L96" s="199">
        <f>SUMIFS('SAGE IMPORT'!Q:Q,'SAGE IMPORT'!A:A,'FW-ROWS'!H96,'SAGE IMPORT'!B:B,'FW-ROWS'!I96,'SAGE IMPORT'!C:C,'FW-ROWS'!A96)</f>
        <v>0</v>
      </c>
      <c r="M96" s="199"/>
      <c r="N96" s="205">
        <f>SUMIFS('SAGE IMPORT'!E:E,'SAGE IMPORT'!A:A,'FW-ROWS'!H96,'SAGE IMPORT'!B:B,'FW-ROWS'!I96,'SAGE IMPORT'!C:C,'FW-ROWS'!A96)</f>
        <v>0</v>
      </c>
      <c r="O96" s="199"/>
    </row>
    <row r="97" spans="1:15" x14ac:dyDescent="0.2">
      <c r="A97" s="184" t="s">
        <v>533</v>
      </c>
      <c r="B97" s="184" t="s">
        <v>532</v>
      </c>
      <c r="C97" s="184"/>
      <c r="D97" s="185" t="str">
        <f t="shared" si="111"/>
        <v>****</v>
      </c>
      <c r="E97" s="185"/>
      <c r="F97" s="185">
        <f t="shared" si="111"/>
        <v>42</v>
      </c>
      <c r="G97" s="185"/>
      <c r="H97" s="185" t="str">
        <f t="shared" ref="H97:I97" si="113">H96</f>
        <v>PLAN 3</v>
      </c>
      <c r="I97" s="186" t="str">
        <f t="shared" si="113"/>
        <v>ELV BC</v>
      </c>
      <c r="J97" s="197">
        <f>SUMIFS('SAGE IMPORT'!Y:Y,'SAGE IMPORT'!A:A,'FW-ROWS'!H97,'SAGE IMPORT'!B:B,'FW-ROWS'!I97,'SAGE IMPORT'!C:C,'FW-ROWS'!A97)</f>
        <v>0</v>
      </c>
      <c r="K97" s="198">
        <f>SUMIFS('SAGE IMPORT'!K:K,'SAGE IMPORT'!A:A,'FW-ROWS'!H97,'SAGE IMPORT'!B:B,'FW-ROWS'!I97,'SAGE IMPORT'!C:C,'FW-ROWS'!A97)</f>
        <v>0</v>
      </c>
      <c r="L97" s="199">
        <f>SUMIFS('SAGE IMPORT'!Q:Q,'SAGE IMPORT'!A:A,'FW-ROWS'!H97,'SAGE IMPORT'!B:B,'FW-ROWS'!I97,'SAGE IMPORT'!C:C,'FW-ROWS'!A97)</f>
        <v>0</v>
      </c>
      <c r="M97" s="199" t="s">
        <v>393</v>
      </c>
      <c r="N97" s="205">
        <f>SUMIFS('SAGE IMPORT'!E:E,'SAGE IMPORT'!A:A,'FW-ROWS'!H97,'SAGE IMPORT'!B:B,'FW-ROWS'!I97,'SAGE IMPORT'!C:C,'FW-ROWS'!A97)</f>
        <v>0</v>
      </c>
      <c r="O97" s="199" t="s">
        <v>393</v>
      </c>
    </row>
    <row r="98" spans="1:15" x14ac:dyDescent="0.2">
      <c r="A98" s="184" t="s">
        <v>541</v>
      </c>
      <c r="B98" s="184" t="s">
        <v>59</v>
      </c>
      <c r="C98" s="184"/>
      <c r="D98" s="185" t="str">
        <f t="shared" si="111"/>
        <v>****</v>
      </c>
      <c r="E98" s="185"/>
      <c r="F98" s="185">
        <f t="shared" si="111"/>
        <v>42</v>
      </c>
      <c r="G98" s="185"/>
      <c r="H98" s="185" t="str">
        <f t="shared" ref="H98" si="114">H97</f>
        <v>PLAN 3</v>
      </c>
      <c r="I98" s="186" t="str">
        <f t="shared" ref="I98" si="115">I97</f>
        <v>ELV BC</v>
      </c>
      <c r="J98" s="197">
        <f>SUMIFS('SAGE IMPORT'!Y:Y,'SAGE IMPORT'!A:A,'FW-ROWS'!H98,'SAGE IMPORT'!B:B,'FW-ROWS'!I98,'SAGE IMPORT'!C:C,'FW-ROWS'!A98)</f>
        <v>0</v>
      </c>
      <c r="K98" s="198">
        <f>SUMIFS('SAGE IMPORT'!K:K,'SAGE IMPORT'!A:A,'FW-ROWS'!H98,'SAGE IMPORT'!B:B,'FW-ROWS'!I98,'SAGE IMPORT'!C:C,'FW-ROWS'!A98)</f>
        <v>0</v>
      </c>
      <c r="L98" s="199">
        <f>SUMIFS('SAGE IMPORT'!Q:Q,'SAGE IMPORT'!A:A,'FW-ROWS'!H98,'SAGE IMPORT'!B:B,'FW-ROWS'!I98,'SAGE IMPORT'!C:C,'FW-ROWS'!A98)</f>
        <v>0</v>
      </c>
      <c r="M98" s="199" t="s">
        <v>354</v>
      </c>
      <c r="N98" s="205">
        <f>SUMIFS('SAGE IMPORT'!E:E,'SAGE IMPORT'!A:A,'FW-ROWS'!H98,'SAGE IMPORT'!B:B,'FW-ROWS'!I98,'SAGE IMPORT'!C:C,'FW-ROWS'!A98)</f>
        <v>0</v>
      </c>
      <c r="O98" s="199" t="s">
        <v>354</v>
      </c>
    </row>
    <row r="99" spans="1:15" x14ac:dyDescent="0.2">
      <c r="A99" s="184"/>
      <c r="B99" s="184"/>
      <c r="C99" s="184"/>
      <c r="D99" s="185"/>
      <c r="E99" s="185"/>
      <c r="F99" s="185"/>
      <c r="G99" s="185"/>
      <c r="H99" s="185"/>
      <c r="I99" s="186"/>
      <c r="J99" s="197"/>
      <c r="K99" s="198"/>
      <c r="L99" s="199"/>
      <c r="M99" s="199"/>
      <c r="N99" s="205"/>
      <c r="O99" s="199"/>
    </row>
    <row r="100" spans="1:15" x14ac:dyDescent="0.2">
      <c r="A100" s="184" t="s">
        <v>543</v>
      </c>
      <c r="B100" s="184" t="s">
        <v>545</v>
      </c>
      <c r="C100" s="184"/>
      <c r="D100" s="185" t="str">
        <f t="shared" ref="D100:F100" si="116">D98</f>
        <v>****</v>
      </c>
      <c r="E100" s="185"/>
      <c r="F100" s="185">
        <f t="shared" si="116"/>
        <v>42</v>
      </c>
      <c r="G100" s="185"/>
      <c r="H100" s="185" t="str">
        <f t="shared" ref="H100:I100" si="117">H98</f>
        <v>PLAN 3</v>
      </c>
      <c r="I100" s="186" t="str">
        <f t="shared" si="117"/>
        <v>ELV BC</v>
      </c>
      <c r="J100" s="197">
        <f>SUMIFS('SAGE IMPORT'!Y:Y,'SAGE IMPORT'!A:A,'FW-ROWS'!H100,'SAGE IMPORT'!B:B,'FW-ROWS'!I100,'SAGE IMPORT'!C:C,'FW-ROWS'!A100)</f>
        <v>0</v>
      </c>
      <c r="K100" s="198">
        <f>SUMIFS('SAGE IMPORT'!K:K,'SAGE IMPORT'!A:A,'FW-ROWS'!H100,'SAGE IMPORT'!B:B,'FW-ROWS'!I100,'SAGE IMPORT'!C:C,'FW-ROWS'!A100)</f>
        <v>0</v>
      </c>
      <c r="L100" s="199">
        <f>SUMIFS('SAGE IMPORT'!Q:Q,'SAGE IMPORT'!A:A,'FW-ROWS'!H100,'SAGE IMPORT'!B:B,'FW-ROWS'!I100,'SAGE IMPORT'!C:C,'FW-ROWS'!A100)</f>
        <v>0</v>
      </c>
      <c r="M100" s="199"/>
      <c r="N100" s="205">
        <f>SUMIFS('SAGE IMPORT'!E:E,'SAGE IMPORT'!A:A,'FW-ROWS'!H100,'SAGE IMPORT'!B:B,'FW-ROWS'!I100,'SAGE IMPORT'!C:C,'FW-ROWS'!A100)</f>
        <v>0</v>
      </c>
      <c r="O100" s="199"/>
    </row>
    <row r="101" spans="1:15" x14ac:dyDescent="0.2">
      <c r="A101" s="184" t="s">
        <v>544</v>
      </c>
      <c r="B101" s="184" t="s">
        <v>546</v>
      </c>
      <c r="C101" s="184"/>
      <c r="D101" s="185" t="str">
        <f t="shared" ref="D101:F101" si="118">D100</f>
        <v>****</v>
      </c>
      <c r="E101" s="185"/>
      <c r="F101" s="185">
        <f t="shared" si="118"/>
        <v>42</v>
      </c>
      <c r="G101" s="185"/>
      <c r="H101" s="185" t="str">
        <f t="shared" ref="H101:I101" si="119">H100</f>
        <v>PLAN 3</v>
      </c>
      <c r="I101" s="186" t="str">
        <f t="shared" si="119"/>
        <v>ELV BC</v>
      </c>
      <c r="J101" s="197">
        <f>SUMIFS('SAGE IMPORT'!Y:Y,'SAGE IMPORT'!A:A,'FW-ROWS'!H101,'SAGE IMPORT'!B:B,'FW-ROWS'!I101,'SAGE IMPORT'!C:C,'FW-ROWS'!A101)</f>
        <v>0</v>
      </c>
      <c r="K101" s="198">
        <f>SUMIFS('SAGE IMPORT'!K:K,'SAGE IMPORT'!A:A,'FW-ROWS'!H101,'SAGE IMPORT'!B:B,'FW-ROWS'!I101,'SAGE IMPORT'!C:C,'FW-ROWS'!A101)</f>
        <v>0</v>
      </c>
      <c r="L101" s="199">
        <f>SUMIFS('SAGE IMPORT'!Q:Q,'SAGE IMPORT'!A:A,'FW-ROWS'!H101,'SAGE IMPORT'!B:B,'FW-ROWS'!I101,'SAGE IMPORT'!C:C,'FW-ROWS'!A101)</f>
        <v>0</v>
      </c>
      <c r="M101" s="199" t="s">
        <v>354</v>
      </c>
      <c r="N101" s="205">
        <f>SUMIFS('SAGE IMPORT'!E:E,'SAGE IMPORT'!A:A,'FW-ROWS'!H101,'SAGE IMPORT'!B:B,'FW-ROWS'!I101,'SAGE IMPORT'!C:C,'FW-ROWS'!A101)</f>
        <v>0</v>
      </c>
      <c r="O101" s="199" t="s">
        <v>354</v>
      </c>
    </row>
    <row r="102" spans="1:15" x14ac:dyDescent="0.2">
      <c r="A102" s="184" t="s">
        <v>549</v>
      </c>
      <c r="B102" s="184" t="s">
        <v>550</v>
      </c>
      <c r="C102" s="184"/>
      <c r="D102" s="185" t="str">
        <f t="shared" ref="D102:F102" si="120">D101</f>
        <v>****</v>
      </c>
      <c r="E102" s="185"/>
      <c r="F102" s="185">
        <f t="shared" si="120"/>
        <v>42</v>
      </c>
      <c r="G102" s="185"/>
      <c r="H102" s="185" t="str">
        <f t="shared" ref="H102:I102" si="121">H101</f>
        <v>PLAN 3</v>
      </c>
      <c r="I102" s="186" t="str">
        <f t="shared" si="121"/>
        <v>ELV BC</v>
      </c>
      <c r="J102" s="197">
        <f>SUMIFS('SAGE IMPORT'!Y:Y,'SAGE IMPORT'!A:A,'FW-ROWS'!H102,'SAGE IMPORT'!B:B,'FW-ROWS'!I102,'SAGE IMPORT'!C:C,'FW-ROWS'!A102)</f>
        <v>0</v>
      </c>
      <c r="K102" s="198">
        <f>SUMIFS('SAGE IMPORT'!K:K,'SAGE IMPORT'!A:A,'FW-ROWS'!H102,'SAGE IMPORT'!B:B,'FW-ROWS'!I102,'SAGE IMPORT'!C:C,'FW-ROWS'!A102)</f>
        <v>0</v>
      </c>
      <c r="L102" s="199">
        <f>SUMIFS('SAGE IMPORT'!Q:Q,'SAGE IMPORT'!A:A,'FW-ROWS'!H102,'SAGE IMPORT'!B:B,'FW-ROWS'!I102,'SAGE IMPORT'!C:C,'FW-ROWS'!A102)</f>
        <v>0</v>
      </c>
      <c r="M102" s="199" t="s">
        <v>354</v>
      </c>
      <c r="N102" s="205">
        <f>SUMIFS('SAGE IMPORT'!E:E,'SAGE IMPORT'!A:A,'FW-ROWS'!H102,'SAGE IMPORT'!B:B,'FW-ROWS'!I102,'SAGE IMPORT'!C:C,'FW-ROWS'!A102)</f>
        <v>0</v>
      </c>
      <c r="O102" s="199" t="s">
        <v>354</v>
      </c>
    </row>
    <row r="103" spans="1:15" x14ac:dyDescent="0.2">
      <c r="A103" s="184" t="s">
        <v>551</v>
      </c>
      <c r="B103" s="184" t="s">
        <v>140</v>
      </c>
      <c r="C103" s="184"/>
      <c r="D103" s="185" t="str">
        <f t="shared" ref="D103:F103" si="122">D102</f>
        <v>****</v>
      </c>
      <c r="E103" s="185"/>
      <c r="F103" s="185">
        <f t="shared" si="122"/>
        <v>42</v>
      </c>
      <c r="G103" s="185"/>
      <c r="H103" s="185" t="str">
        <f t="shared" ref="H103:I103" si="123">H102</f>
        <v>PLAN 3</v>
      </c>
      <c r="I103" s="186" t="str">
        <f t="shared" si="123"/>
        <v>ELV BC</v>
      </c>
      <c r="J103" s="197">
        <f>SUMIFS('SAGE IMPORT'!Y:Y,'SAGE IMPORT'!A:A,'FW-ROWS'!H103,'SAGE IMPORT'!B:B,'FW-ROWS'!I103,'SAGE IMPORT'!C:C,'FW-ROWS'!A103)</f>
        <v>0</v>
      </c>
      <c r="K103" s="198">
        <f>SUMIFS('SAGE IMPORT'!K:K,'SAGE IMPORT'!A:A,'FW-ROWS'!H103,'SAGE IMPORT'!B:B,'FW-ROWS'!I103,'SAGE IMPORT'!C:C,'FW-ROWS'!A103)</f>
        <v>0</v>
      </c>
      <c r="L103" s="199">
        <f>SUMIFS('SAGE IMPORT'!Q:Q,'SAGE IMPORT'!A:A,'FW-ROWS'!H103,'SAGE IMPORT'!B:B,'FW-ROWS'!I103,'SAGE IMPORT'!C:C,'FW-ROWS'!A103)</f>
        <v>0</v>
      </c>
      <c r="M103" s="199" t="s">
        <v>354</v>
      </c>
      <c r="N103" s="205">
        <f>SUMIFS('SAGE IMPORT'!E:E,'SAGE IMPORT'!A:A,'FW-ROWS'!H103,'SAGE IMPORT'!B:B,'FW-ROWS'!I103,'SAGE IMPORT'!C:C,'FW-ROWS'!A103)</f>
        <v>0</v>
      </c>
      <c r="O103" s="199" t="s">
        <v>354</v>
      </c>
    </row>
    <row r="104" spans="1:15" x14ac:dyDescent="0.2">
      <c r="A104" s="184" t="s">
        <v>556</v>
      </c>
      <c r="B104" s="184" t="s">
        <v>555</v>
      </c>
      <c r="C104" s="184"/>
      <c r="D104" s="185" t="str">
        <f t="shared" ref="D104:F104" si="124">D103</f>
        <v>****</v>
      </c>
      <c r="E104" s="185"/>
      <c r="F104" s="185">
        <f t="shared" si="124"/>
        <v>42</v>
      </c>
      <c r="G104" s="185"/>
      <c r="H104" s="185" t="str">
        <f t="shared" ref="H104:I104" si="125">H103</f>
        <v>PLAN 3</v>
      </c>
      <c r="I104" s="186" t="str">
        <f t="shared" si="125"/>
        <v>ELV BC</v>
      </c>
      <c r="J104" s="197">
        <f>SUMIFS('SAGE IMPORT'!Y:Y,'SAGE IMPORT'!A:A,'FW-ROWS'!H104,'SAGE IMPORT'!B:B,'FW-ROWS'!I104,'SAGE IMPORT'!C:C,'FW-ROWS'!A104)</f>
        <v>0</v>
      </c>
      <c r="K104" s="198">
        <f>SUMIFS('SAGE IMPORT'!K:K,'SAGE IMPORT'!A:A,'FW-ROWS'!H104,'SAGE IMPORT'!B:B,'FW-ROWS'!I104,'SAGE IMPORT'!C:C,'FW-ROWS'!A104)</f>
        <v>0</v>
      </c>
      <c r="L104" s="199">
        <f>SUMIFS('SAGE IMPORT'!Q:Q,'SAGE IMPORT'!A:A,'FW-ROWS'!H104,'SAGE IMPORT'!B:B,'FW-ROWS'!I104,'SAGE IMPORT'!C:C,'FW-ROWS'!A104)</f>
        <v>0</v>
      </c>
      <c r="M104" s="199" t="s">
        <v>395</v>
      </c>
      <c r="N104" s="205">
        <f>SUMIFS('SAGE IMPORT'!E:E,'SAGE IMPORT'!A:A,'FW-ROWS'!H104,'SAGE IMPORT'!B:B,'FW-ROWS'!I104,'SAGE IMPORT'!C:C,'FW-ROWS'!A104)</f>
        <v>0</v>
      </c>
      <c r="O104" s="199" t="s">
        <v>395</v>
      </c>
    </row>
    <row r="105" spans="1:15" x14ac:dyDescent="0.2">
      <c r="A105" s="184" t="s">
        <v>557</v>
      </c>
      <c r="B105" s="184" t="s">
        <v>559</v>
      </c>
      <c r="C105" s="184"/>
      <c r="D105" s="185" t="str">
        <f t="shared" ref="D105:F105" si="126">D104</f>
        <v>****</v>
      </c>
      <c r="E105" s="185"/>
      <c r="F105" s="185">
        <f t="shared" si="126"/>
        <v>42</v>
      </c>
      <c r="G105" s="185"/>
      <c r="H105" s="185" t="str">
        <f t="shared" ref="H105:I105" si="127">H104</f>
        <v>PLAN 3</v>
      </c>
      <c r="I105" s="186" t="str">
        <f t="shared" si="127"/>
        <v>ELV BC</v>
      </c>
      <c r="J105" s="197">
        <f>SUMIFS('SAGE IMPORT'!Y:Y,'SAGE IMPORT'!A:A,'FW-ROWS'!H105,'SAGE IMPORT'!B:B,'FW-ROWS'!I105,'SAGE IMPORT'!C:C,'FW-ROWS'!A105)</f>
        <v>0</v>
      </c>
      <c r="K105" s="198">
        <f>SUMIFS('SAGE IMPORT'!K:K,'SAGE IMPORT'!A:A,'FW-ROWS'!H105,'SAGE IMPORT'!B:B,'FW-ROWS'!I105,'SAGE IMPORT'!C:C,'FW-ROWS'!A105)</f>
        <v>0</v>
      </c>
      <c r="L105" s="199">
        <f>SUMIFS('SAGE IMPORT'!Q:Q,'SAGE IMPORT'!A:A,'FW-ROWS'!H105,'SAGE IMPORT'!B:B,'FW-ROWS'!I105,'SAGE IMPORT'!C:C,'FW-ROWS'!A105)</f>
        <v>0</v>
      </c>
      <c r="M105" s="199" t="s">
        <v>395</v>
      </c>
      <c r="N105" s="205">
        <f>SUMIFS('SAGE IMPORT'!E:E,'SAGE IMPORT'!A:A,'FW-ROWS'!H105,'SAGE IMPORT'!B:B,'FW-ROWS'!I105,'SAGE IMPORT'!C:C,'FW-ROWS'!A105)</f>
        <v>0</v>
      </c>
      <c r="O105" s="199" t="s">
        <v>395</v>
      </c>
    </row>
    <row r="106" spans="1:15" x14ac:dyDescent="0.2">
      <c r="A106" s="184" t="s">
        <v>560</v>
      </c>
      <c r="B106" s="184" t="s">
        <v>561</v>
      </c>
      <c r="C106" s="184"/>
      <c r="D106" s="185" t="str">
        <f t="shared" ref="D106:F106" si="128">D105</f>
        <v>****</v>
      </c>
      <c r="E106" s="185"/>
      <c r="F106" s="185">
        <f t="shared" si="128"/>
        <v>42</v>
      </c>
      <c r="G106" s="185"/>
      <c r="H106" s="185" t="str">
        <f t="shared" ref="H106:I106" si="129">H105</f>
        <v>PLAN 3</v>
      </c>
      <c r="I106" s="186" t="str">
        <f t="shared" si="129"/>
        <v>ELV BC</v>
      </c>
      <c r="J106" s="197">
        <f>SUMIFS('SAGE IMPORT'!Y:Y,'SAGE IMPORT'!A:A,'FW-ROWS'!H106,'SAGE IMPORT'!B:B,'FW-ROWS'!I106,'SAGE IMPORT'!C:C,'FW-ROWS'!A106)</f>
        <v>0</v>
      </c>
      <c r="K106" s="198">
        <f>SUMIFS('SAGE IMPORT'!K:K,'SAGE IMPORT'!A:A,'FW-ROWS'!H106,'SAGE IMPORT'!B:B,'FW-ROWS'!I106,'SAGE IMPORT'!C:C,'FW-ROWS'!A106)</f>
        <v>0</v>
      </c>
      <c r="L106" s="199">
        <f>SUMIFS('SAGE IMPORT'!Q:Q,'SAGE IMPORT'!A:A,'FW-ROWS'!H106,'SAGE IMPORT'!B:B,'FW-ROWS'!I106,'SAGE IMPORT'!C:C,'FW-ROWS'!A106)</f>
        <v>0</v>
      </c>
      <c r="M106" s="199" t="s">
        <v>354</v>
      </c>
      <c r="N106" s="205">
        <f>SUMIFS('SAGE IMPORT'!E:E,'SAGE IMPORT'!A:A,'FW-ROWS'!H106,'SAGE IMPORT'!B:B,'FW-ROWS'!I106,'SAGE IMPORT'!C:C,'FW-ROWS'!A106)</f>
        <v>0</v>
      </c>
      <c r="O106" s="199" t="s">
        <v>354</v>
      </c>
    </row>
    <row r="107" spans="1:15" x14ac:dyDescent="0.2">
      <c r="A107" s="184"/>
      <c r="B107" s="184"/>
      <c r="C107" s="184"/>
      <c r="D107" s="185"/>
      <c r="E107" s="185"/>
      <c r="F107" s="185"/>
      <c r="G107" s="185"/>
      <c r="H107" s="185"/>
      <c r="I107" s="186"/>
      <c r="J107" s="197"/>
      <c r="K107" s="198"/>
      <c r="L107" s="199"/>
      <c r="M107" s="199"/>
      <c r="N107" s="205"/>
      <c r="O107" s="199"/>
    </row>
    <row r="108" spans="1:15" x14ac:dyDescent="0.2">
      <c r="A108" s="184" t="s">
        <v>563</v>
      </c>
      <c r="B108" s="184" t="s">
        <v>565</v>
      </c>
      <c r="C108" s="184"/>
      <c r="D108" s="185" t="str">
        <f t="shared" ref="D108:F108" si="130">D106</f>
        <v>****</v>
      </c>
      <c r="E108" s="185"/>
      <c r="F108" s="185">
        <f t="shared" si="130"/>
        <v>42</v>
      </c>
      <c r="G108" s="185"/>
      <c r="H108" s="185" t="str">
        <f t="shared" ref="H108:I108" si="131">H106</f>
        <v>PLAN 3</v>
      </c>
      <c r="I108" s="186" t="str">
        <f t="shared" si="131"/>
        <v>ELV BC</v>
      </c>
      <c r="J108" s="197">
        <f>SUMIFS('SAGE IMPORT'!Y:Y,'SAGE IMPORT'!A:A,'FW-ROWS'!H108,'SAGE IMPORT'!B:B,'FW-ROWS'!I108,'SAGE IMPORT'!C:C,'FW-ROWS'!A108)</f>
        <v>0</v>
      </c>
      <c r="K108" s="198">
        <f>SUMIFS('SAGE IMPORT'!K:K,'SAGE IMPORT'!A:A,'FW-ROWS'!H108,'SAGE IMPORT'!B:B,'FW-ROWS'!I108,'SAGE IMPORT'!C:C,'FW-ROWS'!A108)</f>
        <v>0</v>
      </c>
      <c r="L108" s="199">
        <f>SUMIFS('SAGE IMPORT'!Q:Q,'SAGE IMPORT'!A:A,'FW-ROWS'!H108,'SAGE IMPORT'!B:B,'FW-ROWS'!I108,'SAGE IMPORT'!C:C,'FW-ROWS'!A108)</f>
        <v>0</v>
      </c>
      <c r="M108" s="199" t="s">
        <v>392</v>
      </c>
      <c r="N108" s="205">
        <f>SUMIFS('SAGE IMPORT'!E:E,'SAGE IMPORT'!A:A,'FW-ROWS'!H108,'SAGE IMPORT'!B:B,'FW-ROWS'!I108,'SAGE IMPORT'!C:C,'FW-ROWS'!A108)</f>
        <v>0</v>
      </c>
      <c r="O108" s="199" t="s">
        <v>392</v>
      </c>
    </row>
    <row r="109" spans="1:15" ht="12" x14ac:dyDescent="0.25">
      <c r="C109" s="200" t="s">
        <v>74</v>
      </c>
      <c r="D109" s="200"/>
      <c r="E109" s="200"/>
      <c r="F109" s="200"/>
      <c r="G109" s="200"/>
      <c r="H109" s="200"/>
      <c r="I109" s="200"/>
      <c r="J109" s="201">
        <f t="shared" ref="J109" si="132">SUM(J91:J108)</f>
        <v>0</v>
      </c>
      <c r="K109" s="202"/>
      <c r="L109" s="202"/>
      <c r="M109" s="202"/>
      <c r="N109" s="205">
        <f>SUMIFS('SAGE IMPORT'!E:E,'SAGE IMPORT'!A:A,'FW-ROWS'!H109,'SAGE IMPORT'!B:B,'FW-ROWS'!I109,'SAGE IMPORT'!C:C,'FW-ROWS'!A109)</f>
        <v>0</v>
      </c>
      <c r="O109" s="202"/>
    </row>
    <row r="110" spans="1:15" ht="12" x14ac:dyDescent="0.25">
      <c r="C110" s="200" t="s">
        <v>75</v>
      </c>
      <c r="D110" s="200"/>
      <c r="E110" s="200"/>
      <c r="F110" s="200"/>
      <c r="G110" s="200"/>
      <c r="H110" s="200"/>
      <c r="I110" s="200"/>
      <c r="J110" s="203">
        <f>SUMIFS('SAGE IMPORT'!Y:Y,'SAGE IMPORT'!A:A,'FW-ROWS'!H90,'SAGE IMPORT'!B:B,'FW-ROWS'!I90)-J109</f>
        <v>13887</v>
      </c>
      <c r="K110" s="202"/>
      <c r="L110" s="202"/>
      <c r="M110" s="202"/>
      <c r="N110" s="205">
        <f>SUMIFS('SAGE IMPORT'!E:E,'SAGE IMPORT'!A:A,'FW-ROWS'!H110,'SAGE IMPORT'!B:B,'FW-ROWS'!I110,'SAGE IMPORT'!C:C,'FW-ROWS'!A110)</f>
        <v>0</v>
      </c>
      <c r="O110" s="202"/>
    </row>
    <row r="111" spans="1:15" ht="12" x14ac:dyDescent="0.2">
      <c r="D111" s="191" t="s">
        <v>359</v>
      </c>
      <c r="E111" s="191"/>
      <c r="F111" s="190" t="s">
        <v>358</v>
      </c>
      <c r="G111" s="190"/>
      <c r="H111" s="191" t="s">
        <v>159</v>
      </c>
      <c r="I111" s="192" t="s">
        <v>357</v>
      </c>
      <c r="J111" s="194" t="s">
        <v>383</v>
      </c>
      <c r="K111" s="194" t="s">
        <v>356</v>
      </c>
      <c r="L111" s="194" t="s">
        <v>355</v>
      </c>
      <c r="M111" s="194"/>
      <c r="N111" s="194" t="s">
        <v>394</v>
      </c>
      <c r="O111" s="194"/>
    </row>
    <row r="112" spans="1:15" ht="12" x14ac:dyDescent="0.2">
      <c r="D112" s="195" t="str">
        <f>'START-FW'!A13</f>
        <v>****</v>
      </c>
      <c r="E112" s="195">
        <f>'START-FW'!B13</f>
        <v>0</v>
      </c>
      <c r="F112" s="195">
        <f>'START-FW'!C13</f>
        <v>0</v>
      </c>
      <c r="G112" s="195">
        <f>'START-FW'!D13</f>
        <v>0</v>
      </c>
      <c r="H112" s="195">
        <f>'START-FW'!F13</f>
        <v>0</v>
      </c>
      <c r="I112" s="195">
        <f>'START-FW'!G13</f>
        <v>0</v>
      </c>
      <c r="J112" s="196"/>
      <c r="K112" s="196"/>
      <c r="L112" s="196"/>
      <c r="M112" s="196"/>
      <c r="N112" s="196"/>
      <c r="O112" s="194"/>
    </row>
    <row r="113" spans="1:15" x14ac:dyDescent="0.2">
      <c r="A113" s="184" t="s">
        <v>522</v>
      </c>
      <c r="B113" s="184" t="s">
        <v>17</v>
      </c>
      <c r="C113" s="184"/>
      <c r="D113" s="185" t="str">
        <f t="shared" ref="D113" si="133">D112</f>
        <v>****</v>
      </c>
      <c r="E113" s="185"/>
      <c r="F113" s="185">
        <f t="shared" ref="F113" si="134">F112</f>
        <v>0</v>
      </c>
      <c r="G113" s="185"/>
      <c r="H113" s="185">
        <f t="shared" ref="H113" si="135">H112</f>
        <v>0</v>
      </c>
      <c r="I113" s="186">
        <f t="shared" ref="I113" si="136">I112</f>
        <v>0</v>
      </c>
      <c r="J113" s="197">
        <f>SUMIFS('SAGE IMPORT'!Y:Y,'SAGE IMPORT'!A:A,'FW-ROWS'!H113,'SAGE IMPORT'!B:B,'FW-ROWS'!I113,'SAGE IMPORT'!C:C,'FW-ROWS'!A113)</f>
        <v>0</v>
      </c>
      <c r="K113" s="198">
        <f>SUMIFS('SAGE IMPORT'!K:K,'SAGE IMPORT'!A:A,'FW-ROWS'!H113,'SAGE IMPORT'!B:B,'FW-ROWS'!I113,'SAGE IMPORT'!C:C,'FW-ROWS'!A113)</f>
        <v>0</v>
      </c>
      <c r="L113" s="199">
        <f>SUMIFS('SAGE IMPORT'!Q:Q,'SAGE IMPORT'!A:A,'FW-ROWS'!H113,'SAGE IMPORT'!B:B,'FW-ROWS'!I113,'SAGE IMPORT'!C:C,'FW-ROWS'!A113)</f>
        <v>0</v>
      </c>
      <c r="M113" s="199" t="s">
        <v>391</v>
      </c>
      <c r="N113" s="205">
        <f>SUMIFS('SAGE IMPORT'!E:E,'SAGE IMPORT'!A:A,'FW-ROWS'!H113,'SAGE IMPORT'!B:B,'FW-ROWS'!I113,'SAGE IMPORT'!C:C,'FW-ROWS'!A113)</f>
        <v>0</v>
      </c>
      <c r="O113" s="199" t="s">
        <v>391</v>
      </c>
    </row>
    <row r="114" spans="1:15" x14ac:dyDescent="0.2">
      <c r="A114" s="184" t="s">
        <v>523</v>
      </c>
      <c r="B114" s="184" t="s">
        <v>19</v>
      </c>
      <c r="C114" s="184"/>
      <c r="D114" s="185" t="str">
        <f t="shared" ref="D114:F114" si="137">D113</f>
        <v>****</v>
      </c>
      <c r="E114" s="185"/>
      <c r="F114" s="185">
        <f t="shared" si="137"/>
        <v>0</v>
      </c>
      <c r="G114" s="185"/>
      <c r="H114" s="185">
        <f t="shared" ref="H114:I114" si="138">H113</f>
        <v>0</v>
      </c>
      <c r="I114" s="186">
        <f t="shared" si="138"/>
        <v>0</v>
      </c>
      <c r="J114" s="197">
        <f>SUMIFS('SAGE IMPORT'!Y:Y,'SAGE IMPORT'!A:A,'FW-ROWS'!H114,'SAGE IMPORT'!B:B,'FW-ROWS'!I114,'SAGE IMPORT'!C:C,'FW-ROWS'!A114)</f>
        <v>0</v>
      </c>
      <c r="K114" s="198">
        <f>SUMIFS('SAGE IMPORT'!K:K,'SAGE IMPORT'!A:A,'FW-ROWS'!H114,'SAGE IMPORT'!B:B,'FW-ROWS'!I114,'SAGE IMPORT'!C:C,'FW-ROWS'!A114)</f>
        <v>0</v>
      </c>
      <c r="L114" s="199">
        <f>SUMIFS('SAGE IMPORT'!Q:Q,'SAGE IMPORT'!A:A,'FW-ROWS'!H114,'SAGE IMPORT'!B:B,'FW-ROWS'!I114,'SAGE IMPORT'!C:C,'FW-ROWS'!A114)</f>
        <v>0</v>
      </c>
      <c r="M114" s="199" t="s">
        <v>391</v>
      </c>
      <c r="N114" s="205">
        <f>SUMIFS('SAGE IMPORT'!E:E,'SAGE IMPORT'!A:A,'FW-ROWS'!H114,'SAGE IMPORT'!B:B,'FW-ROWS'!I114,'SAGE IMPORT'!C:C,'FW-ROWS'!A114)</f>
        <v>0</v>
      </c>
      <c r="O114" s="199" t="s">
        <v>391</v>
      </c>
    </row>
    <row r="115" spans="1:15" x14ac:dyDescent="0.2">
      <c r="A115" s="184" t="s">
        <v>524</v>
      </c>
      <c r="B115" s="184" t="s">
        <v>525</v>
      </c>
      <c r="C115" s="184"/>
      <c r="D115" s="185" t="str">
        <f t="shared" ref="D115:F115" si="139">D114</f>
        <v>****</v>
      </c>
      <c r="E115" s="185"/>
      <c r="F115" s="185">
        <f t="shared" si="139"/>
        <v>0</v>
      </c>
      <c r="G115" s="185"/>
      <c r="H115" s="185">
        <f t="shared" ref="H115:I115" si="140">H114</f>
        <v>0</v>
      </c>
      <c r="I115" s="186">
        <f t="shared" si="140"/>
        <v>0</v>
      </c>
      <c r="J115" s="197">
        <f>SUMIFS('SAGE IMPORT'!Y:Y,'SAGE IMPORT'!A:A,'FW-ROWS'!H115,'SAGE IMPORT'!B:B,'FW-ROWS'!I115,'SAGE IMPORT'!C:C,'FW-ROWS'!A115)</f>
        <v>0</v>
      </c>
      <c r="K115" s="198">
        <f>SUMIFS('SAGE IMPORT'!K:K,'SAGE IMPORT'!A:A,'FW-ROWS'!H115,'SAGE IMPORT'!B:B,'FW-ROWS'!I115,'SAGE IMPORT'!C:C,'FW-ROWS'!A115)</f>
        <v>0</v>
      </c>
      <c r="L115" s="199">
        <f>SUMIFS('SAGE IMPORT'!Q:Q,'SAGE IMPORT'!A:A,'FW-ROWS'!H115,'SAGE IMPORT'!B:B,'FW-ROWS'!I115,'SAGE IMPORT'!C:C,'FW-ROWS'!A115)</f>
        <v>0</v>
      </c>
      <c r="M115" s="199" t="s">
        <v>391</v>
      </c>
      <c r="N115" s="205">
        <f>SUMIFS('SAGE IMPORT'!E:E,'SAGE IMPORT'!A:A,'FW-ROWS'!H115,'SAGE IMPORT'!B:B,'FW-ROWS'!I115,'SAGE IMPORT'!C:C,'FW-ROWS'!A115)</f>
        <v>0</v>
      </c>
      <c r="O115" s="199" t="s">
        <v>391</v>
      </c>
    </row>
    <row r="116" spans="1:15" x14ac:dyDescent="0.2">
      <c r="A116" s="184"/>
      <c r="B116" s="184"/>
      <c r="C116" s="184"/>
      <c r="D116" s="185"/>
      <c r="E116" s="185"/>
      <c r="F116" s="185"/>
      <c r="G116" s="185"/>
      <c r="H116" s="185"/>
      <c r="I116" s="186"/>
      <c r="J116" s="197"/>
      <c r="K116" s="198"/>
      <c r="L116" s="199"/>
      <c r="M116" s="199"/>
      <c r="N116" s="205"/>
      <c r="O116" s="199"/>
    </row>
    <row r="117" spans="1:15" x14ac:dyDescent="0.2">
      <c r="A117" s="184" t="s">
        <v>529</v>
      </c>
      <c r="B117" s="184" t="s">
        <v>528</v>
      </c>
      <c r="C117" s="184"/>
      <c r="D117" s="185" t="str">
        <f t="shared" ref="D117:F117" si="141">D115</f>
        <v>****</v>
      </c>
      <c r="E117" s="185"/>
      <c r="F117" s="185">
        <f t="shared" si="141"/>
        <v>0</v>
      </c>
      <c r="G117" s="185"/>
      <c r="H117" s="185">
        <f t="shared" ref="H117:I117" si="142">H115</f>
        <v>0</v>
      </c>
      <c r="I117" s="186">
        <f t="shared" si="142"/>
        <v>0</v>
      </c>
      <c r="J117" s="197">
        <f>SUMIFS('SAGE IMPORT'!Y:Y,'SAGE IMPORT'!A:A,'FW-ROWS'!H117,'SAGE IMPORT'!B:B,'FW-ROWS'!I117,'SAGE IMPORT'!C:C,'FW-ROWS'!A117)</f>
        <v>0</v>
      </c>
      <c r="K117" s="198">
        <f>SUMIFS('SAGE IMPORT'!K:K,'SAGE IMPORT'!A:A,'FW-ROWS'!H117,'SAGE IMPORT'!B:B,'FW-ROWS'!I117,'SAGE IMPORT'!C:C,'FW-ROWS'!A117)</f>
        <v>0</v>
      </c>
      <c r="L117" s="199">
        <f>SUMIFS('SAGE IMPORT'!Q:Q,'SAGE IMPORT'!A:A,'FW-ROWS'!H117,'SAGE IMPORT'!B:B,'FW-ROWS'!I117,'SAGE IMPORT'!C:C,'FW-ROWS'!A117)</f>
        <v>0</v>
      </c>
      <c r="M117" s="199" t="s">
        <v>391</v>
      </c>
      <c r="N117" s="205">
        <f>SUMIFS('SAGE IMPORT'!E:E,'SAGE IMPORT'!A:A,'FW-ROWS'!H117,'SAGE IMPORT'!B:B,'FW-ROWS'!I117,'SAGE IMPORT'!C:C,'FW-ROWS'!A117)</f>
        <v>0</v>
      </c>
      <c r="O117" s="199" t="s">
        <v>391</v>
      </c>
    </row>
    <row r="118" spans="1:15" x14ac:dyDescent="0.2">
      <c r="A118" s="184" t="s">
        <v>530</v>
      </c>
      <c r="B118" s="184" t="s">
        <v>531</v>
      </c>
      <c r="C118" s="184"/>
      <c r="D118" s="185" t="str">
        <f t="shared" ref="D118:F120" si="143">D117</f>
        <v>****</v>
      </c>
      <c r="E118" s="185"/>
      <c r="F118" s="185">
        <f t="shared" si="143"/>
        <v>0</v>
      </c>
      <c r="G118" s="185"/>
      <c r="H118" s="185">
        <f t="shared" ref="H118:I118" si="144">H117</f>
        <v>0</v>
      </c>
      <c r="I118" s="186">
        <f t="shared" si="144"/>
        <v>0</v>
      </c>
      <c r="J118" s="197">
        <f>SUMIFS('SAGE IMPORT'!Y:Y,'SAGE IMPORT'!A:A,'FW-ROWS'!H118,'SAGE IMPORT'!B:B,'FW-ROWS'!I118,'SAGE IMPORT'!C:C,'FW-ROWS'!A118)</f>
        <v>0</v>
      </c>
      <c r="K118" s="198">
        <f>SUMIFS('SAGE IMPORT'!K:K,'SAGE IMPORT'!A:A,'FW-ROWS'!H118,'SAGE IMPORT'!B:B,'FW-ROWS'!I118,'SAGE IMPORT'!C:C,'FW-ROWS'!A118)</f>
        <v>0</v>
      </c>
      <c r="L118" s="199">
        <f>SUMIFS('SAGE IMPORT'!Q:Q,'SAGE IMPORT'!A:A,'FW-ROWS'!H118,'SAGE IMPORT'!B:B,'FW-ROWS'!I118,'SAGE IMPORT'!C:C,'FW-ROWS'!A118)</f>
        <v>0</v>
      </c>
      <c r="M118" s="199"/>
      <c r="N118" s="205">
        <f>SUMIFS('SAGE IMPORT'!E:E,'SAGE IMPORT'!A:A,'FW-ROWS'!H118,'SAGE IMPORT'!B:B,'FW-ROWS'!I118,'SAGE IMPORT'!C:C,'FW-ROWS'!A118)</f>
        <v>0</v>
      </c>
      <c r="O118" s="199"/>
    </row>
    <row r="119" spans="1:15" x14ac:dyDescent="0.2">
      <c r="A119" s="184" t="s">
        <v>533</v>
      </c>
      <c r="B119" s="184" t="s">
        <v>532</v>
      </c>
      <c r="C119" s="184"/>
      <c r="D119" s="185" t="str">
        <f t="shared" si="143"/>
        <v>****</v>
      </c>
      <c r="E119" s="185"/>
      <c r="F119" s="185">
        <f t="shared" si="143"/>
        <v>0</v>
      </c>
      <c r="G119" s="185"/>
      <c r="H119" s="185">
        <f t="shared" ref="H119:I119" si="145">H118</f>
        <v>0</v>
      </c>
      <c r="I119" s="186">
        <f t="shared" si="145"/>
        <v>0</v>
      </c>
      <c r="J119" s="197">
        <f>SUMIFS('SAGE IMPORT'!Y:Y,'SAGE IMPORT'!A:A,'FW-ROWS'!H119,'SAGE IMPORT'!B:B,'FW-ROWS'!I119,'SAGE IMPORT'!C:C,'FW-ROWS'!A119)</f>
        <v>0</v>
      </c>
      <c r="K119" s="198">
        <f>SUMIFS('SAGE IMPORT'!K:K,'SAGE IMPORT'!A:A,'FW-ROWS'!H119,'SAGE IMPORT'!B:B,'FW-ROWS'!I119,'SAGE IMPORT'!C:C,'FW-ROWS'!A119)</f>
        <v>0</v>
      </c>
      <c r="L119" s="199">
        <f>SUMIFS('SAGE IMPORT'!Q:Q,'SAGE IMPORT'!A:A,'FW-ROWS'!H119,'SAGE IMPORT'!B:B,'FW-ROWS'!I119,'SAGE IMPORT'!C:C,'FW-ROWS'!A119)</f>
        <v>0</v>
      </c>
      <c r="M119" s="199" t="s">
        <v>393</v>
      </c>
      <c r="N119" s="205">
        <f>SUMIFS('SAGE IMPORT'!E:E,'SAGE IMPORT'!A:A,'FW-ROWS'!H119,'SAGE IMPORT'!B:B,'FW-ROWS'!I119,'SAGE IMPORT'!C:C,'FW-ROWS'!A119)</f>
        <v>0</v>
      </c>
      <c r="O119" s="199" t="s">
        <v>393</v>
      </c>
    </row>
    <row r="120" spans="1:15" x14ac:dyDescent="0.2">
      <c r="A120" s="184" t="s">
        <v>541</v>
      </c>
      <c r="B120" s="184" t="s">
        <v>59</v>
      </c>
      <c r="C120" s="184"/>
      <c r="D120" s="185" t="str">
        <f t="shared" si="143"/>
        <v>****</v>
      </c>
      <c r="E120" s="185"/>
      <c r="F120" s="185">
        <f t="shared" si="143"/>
        <v>0</v>
      </c>
      <c r="G120" s="185"/>
      <c r="H120" s="185">
        <f t="shared" ref="H120" si="146">H119</f>
        <v>0</v>
      </c>
      <c r="I120" s="186">
        <f t="shared" ref="I120" si="147">I119</f>
        <v>0</v>
      </c>
      <c r="J120" s="197">
        <f>SUMIFS('SAGE IMPORT'!Y:Y,'SAGE IMPORT'!A:A,'FW-ROWS'!H120,'SAGE IMPORT'!B:B,'FW-ROWS'!I120,'SAGE IMPORT'!C:C,'FW-ROWS'!A120)</f>
        <v>0</v>
      </c>
      <c r="K120" s="198">
        <f>SUMIFS('SAGE IMPORT'!K:K,'SAGE IMPORT'!A:A,'FW-ROWS'!H120,'SAGE IMPORT'!B:B,'FW-ROWS'!I120,'SAGE IMPORT'!C:C,'FW-ROWS'!A120)</f>
        <v>0</v>
      </c>
      <c r="L120" s="199">
        <f>SUMIFS('SAGE IMPORT'!Q:Q,'SAGE IMPORT'!A:A,'FW-ROWS'!H120,'SAGE IMPORT'!B:B,'FW-ROWS'!I120,'SAGE IMPORT'!C:C,'FW-ROWS'!A120)</f>
        <v>0</v>
      </c>
      <c r="M120" s="199" t="s">
        <v>354</v>
      </c>
      <c r="N120" s="205">
        <f>SUMIFS('SAGE IMPORT'!E:E,'SAGE IMPORT'!A:A,'FW-ROWS'!H120,'SAGE IMPORT'!B:B,'FW-ROWS'!I120,'SAGE IMPORT'!C:C,'FW-ROWS'!A120)</f>
        <v>0</v>
      </c>
      <c r="O120" s="199" t="s">
        <v>354</v>
      </c>
    </row>
    <row r="121" spans="1:15" x14ac:dyDescent="0.2">
      <c r="A121" s="184"/>
      <c r="B121" s="184"/>
      <c r="C121" s="184"/>
      <c r="D121" s="185"/>
      <c r="E121" s="185"/>
      <c r="F121" s="185"/>
      <c r="G121" s="185"/>
      <c r="H121" s="185"/>
      <c r="I121" s="186"/>
      <c r="J121" s="197"/>
      <c r="K121" s="198"/>
      <c r="L121" s="199"/>
      <c r="M121" s="199"/>
      <c r="N121" s="205"/>
      <c r="O121" s="199"/>
    </row>
    <row r="122" spans="1:15" x14ac:dyDescent="0.2">
      <c r="A122" s="184" t="s">
        <v>543</v>
      </c>
      <c r="B122" s="184" t="s">
        <v>545</v>
      </c>
      <c r="C122" s="184"/>
      <c r="D122" s="185" t="str">
        <f t="shared" ref="D122:F122" si="148">D120</f>
        <v>****</v>
      </c>
      <c r="E122" s="185"/>
      <c r="F122" s="185">
        <f t="shared" si="148"/>
        <v>0</v>
      </c>
      <c r="G122" s="185"/>
      <c r="H122" s="185">
        <f t="shared" ref="H122:I122" si="149">H120</f>
        <v>0</v>
      </c>
      <c r="I122" s="186">
        <f t="shared" si="149"/>
        <v>0</v>
      </c>
      <c r="J122" s="197">
        <f>SUMIFS('SAGE IMPORT'!Y:Y,'SAGE IMPORT'!A:A,'FW-ROWS'!H122,'SAGE IMPORT'!B:B,'FW-ROWS'!I122,'SAGE IMPORT'!C:C,'FW-ROWS'!A122)</f>
        <v>0</v>
      </c>
      <c r="K122" s="198">
        <f>SUMIFS('SAGE IMPORT'!K:K,'SAGE IMPORT'!A:A,'FW-ROWS'!H122,'SAGE IMPORT'!B:B,'FW-ROWS'!I122,'SAGE IMPORT'!C:C,'FW-ROWS'!A122)</f>
        <v>0</v>
      </c>
      <c r="L122" s="199">
        <f>SUMIFS('SAGE IMPORT'!Q:Q,'SAGE IMPORT'!A:A,'FW-ROWS'!H122,'SAGE IMPORT'!B:B,'FW-ROWS'!I122,'SAGE IMPORT'!C:C,'FW-ROWS'!A122)</f>
        <v>0</v>
      </c>
      <c r="M122" s="199"/>
      <c r="N122" s="205">
        <f>SUMIFS('SAGE IMPORT'!E:E,'SAGE IMPORT'!A:A,'FW-ROWS'!H122,'SAGE IMPORT'!B:B,'FW-ROWS'!I122,'SAGE IMPORT'!C:C,'FW-ROWS'!A122)</f>
        <v>0</v>
      </c>
      <c r="O122" s="199"/>
    </row>
    <row r="123" spans="1:15" x14ac:dyDescent="0.2">
      <c r="A123" s="184" t="s">
        <v>544</v>
      </c>
      <c r="B123" s="184" t="s">
        <v>546</v>
      </c>
      <c r="C123" s="184"/>
      <c r="D123" s="185" t="str">
        <f t="shared" ref="D123:F123" si="150">D122</f>
        <v>****</v>
      </c>
      <c r="E123" s="185"/>
      <c r="F123" s="185">
        <f t="shared" si="150"/>
        <v>0</v>
      </c>
      <c r="G123" s="185"/>
      <c r="H123" s="185">
        <f t="shared" ref="H123:I123" si="151">H122</f>
        <v>0</v>
      </c>
      <c r="I123" s="186">
        <f t="shared" si="151"/>
        <v>0</v>
      </c>
      <c r="J123" s="197">
        <f>SUMIFS('SAGE IMPORT'!Y:Y,'SAGE IMPORT'!A:A,'FW-ROWS'!H123,'SAGE IMPORT'!B:B,'FW-ROWS'!I123,'SAGE IMPORT'!C:C,'FW-ROWS'!A123)</f>
        <v>0</v>
      </c>
      <c r="K123" s="198">
        <f>SUMIFS('SAGE IMPORT'!K:K,'SAGE IMPORT'!A:A,'FW-ROWS'!H123,'SAGE IMPORT'!B:B,'FW-ROWS'!I123,'SAGE IMPORT'!C:C,'FW-ROWS'!A123)</f>
        <v>0</v>
      </c>
      <c r="L123" s="199">
        <f>SUMIFS('SAGE IMPORT'!Q:Q,'SAGE IMPORT'!A:A,'FW-ROWS'!H123,'SAGE IMPORT'!B:B,'FW-ROWS'!I123,'SAGE IMPORT'!C:C,'FW-ROWS'!A123)</f>
        <v>0</v>
      </c>
      <c r="M123" s="199" t="s">
        <v>354</v>
      </c>
      <c r="N123" s="205">
        <f>SUMIFS('SAGE IMPORT'!E:E,'SAGE IMPORT'!A:A,'FW-ROWS'!H123,'SAGE IMPORT'!B:B,'FW-ROWS'!I123,'SAGE IMPORT'!C:C,'FW-ROWS'!A123)</f>
        <v>0</v>
      </c>
      <c r="O123" s="199" t="s">
        <v>354</v>
      </c>
    </row>
    <row r="124" spans="1:15" x14ac:dyDescent="0.2">
      <c r="A124" s="184" t="s">
        <v>549</v>
      </c>
      <c r="B124" s="184" t="s">
        <v>550</v>
      </c>
      <c r="C124" s="184"/>
      <c r="D124" s="185" t="str">
        <f t="shared" ref="D124:F124" si="152">D123</f>
        <v>****</v>
      </c>
      <c r="E124" s="185"/>
      <c r="F124" s="185">
        <f t="shared" si="152"/>
        <v>0</v>
      </c>
      <c r="G124" s="185"/>
      <c r="H124" s="185">
        <f t="shared" ref="H124:I124" si="153">H123</f>
        <v>0</v>
      </c>
      <c r="I124" s="186">
        <f t="shared" si="153"/>
        <v>0</v>
      </c>
      <c r="J124" s="197">
        <f>SUMIFS('SAGE IMPORT'!Y:Y,'SAGE IMPORT'!A:A,'FW-ROWS'!H124,'SAGE IMPORT'!B:B,'FW-ROWS'!I124,'SAGE IMPORT'!C:C,'FW-ROWS'!A124)</f>
        <v>0</v>
      </c>
      <c r="K124" s="198">
        <f>SUMIFS('SAGE IMPORT'!K:K,'SAGE IMPORT'!A:A,'FW-ROWS'!H124,'SAGE IMPORT'!B:B,'FW-ROWS'!I124,'SAGE IMPORT'!C:C,'FW-ROWS'!A124)</f>
        <v>0</v>
      </c>
      <c r="L124" s="199">
        <f>SUMIFS('SAGE IMPORT'!Q:Q,'SAGE IMPORT'!A:A,'FW-ROWS'!H124,'SAGE IMPORT'!B:B,'FW-ROWS'!I124,'SAGE IMPORT'!C:C,'FW-ROWS'!A124)</f>
        <v>0</v>
      </c>
      <c r="M124" s="199" t="s">
        <v>354</v>
      </c>
      <c r="N124" s="205">
        <f>SUMIFS('SAGE IMPORT'!E:E,'SAGE IMPORT'!A:A,'FW-ROWS'!H124,'SAGE IMPORT'!B:B,'FW-ROWS'!I124,'SAGE IMPORT'!C:C,'FW-ROWS'!A124)</f>
        <v>0</v>
      </c>
      <c r="O124" s="199" t="s">
        <v>354</v>
      </c>
    </row>
    <row r="125" spans="1:15" x14ac:dyDescent="0.2">
      <c r="A125" s="184" t="s">
        <v>551</v>
      </c>
      <c r="B125" s="184" t="s">
        <v>140</v>
      </c>
      <c r="C125" s="184"/>
      <c r="D125" s="185" t="str">
        <f t="shared" ref="D125:F125" si="154">D124</f>
        <v>****</v>
      </c>
      <c r="E125" s="185"/>
      <c r="F125" s="185">
        <f t="shared" si="154"/>
        <v>0</v>
      </c>
      <c r="G125" s="185"/>
      <c r="H125" s="185">
        <f t="shared" ref="H125:I125" si="155">H124</f>
        <v>0</v>
      </c>
      <c r="I125" s="186">
        <f t="shared" si="155"/>
        <v>0</v>
      </c>
      <c r="J125" s="197">
        <f>SUMIFS('SAGE IMPORT'!Y:Y,'SAGE IMPORT'!A:A,'FW-ROWS'!H125,'SAGE IMPORT'!B:B,'FW-ROWS'!I125,'SAGE IMPORT'!C:C,'FW-ROWS'!A125)</f>
        <v>0</v>
      </c>
      <c r="K125" s="198">
        <f>SUMIFS('SAGE IMPORT'!K:K,'SAGE IMPORT'!A:A,'FW-ROWS'!H125,'SAGE IMPORT'!B:B,'FW-ROWS'!I125,'SAGE IMPORT'!C:C,'FW-ROWS'!A125)</f>
        <v>0</v>
      </c>
      <c r="L125" s="199">
        <f>SUMIFS('SAGE IMPORT'!Q:Q,'SAGE IMPORT'!A:A,'FW-ROWS'!H125,'SAGE IMPORT'!B:B,'FW-ROWS'!I125,'SAGE IMPORT'!C:C,'FW-ROWS'!A125)</f>
        <v>0</v>
      </c>
      <c r="M125" s="199" t="s">
        <v>354</v>
      </c>
      <c r="N125" s="205">
        <f>SUMIFS('SAGE IMPORT'!E:E,'SAGE IMPORT'!A:A,'FW-ROWS'!H125,'SAGE IMPORT'!B:B,'FW-ROWS'!I125,'SAGE IMPORT'!C:C,'FW-ROWS'!A125)</f>
        <v>0</v>
      </c>
      <c r="O125" s="199" t="s">
        <v>354</v>
      </c>
    </row>
    <row r="126" spans="1:15" x14ac:dyDescent="0.2">
      <c r="A126" s="184" t="s">
        <v>556</v>
      </c>
      <c r="B126" s="184" t="s">
        <v>555</v>
      </c>
      <c r="C126" s="184"/>
      <c r="D126" s="185" t="str">
        <f t="shared" ref="D126:F126" si="156">D125</f>
        <v>****</v>
      </c>
      <c r="E126" s="185"/>
      <c r="F126" s="185">
        <f t="shared" si="156"/>
        <v>0</v>
      </c>
      <c r="G126" s="185"/>
      <c r="H126" s="185">
        <f t="shared" ref="H126:I126" si="157">H125</f>
        <v>0</v>
      </c>
      <c r="I126" s="186">
        <f t="shared" si="157"/>
        <v>0</v>
      </c>
      <c r="J126" s="197">
        <f>SUMIFS('SAGE IMPORT'!Y:Y,'SAGE IMPORT'!A:A,'FW-ROWS'!H126,'SAGE IMPORT'!B:B,'FW-ROWS'!I126,'SAGE IMPORT'!C:C,'FW-ROWS'!A126)</f>
        <v>0</v>
      </c>
      <c r="K126" s="198">
        <f>SUMIFS('SAGE IMPORT'!K:K,'SAGE IMPORT'!A:A,'FW-ROWS'!H126,'SAGE IMPORT'!B:B,'FW-ROWS'!I126,'SAGE IMPORT'!C:C,'FW-ROWS'!A126)</f>
        <v>0</v>
      </c>
      <c r="L126" s="199">
        <f>SUMIFS('SAGE IMPORT'!Q:Q,'SAGE IMPORT'!A:A,'FW-ROWS'!H126,'SAGE IMPORT'!B:B,'FW-ROWS'!I126,'SAGE IMPORT'!C:C,'FW-ROWS'!A126)</f>
        <v>0</v>
      </c>
      <c r="M126" s="199" t="s">
        <v>395</v>
      </c>
      <c r="N126" s="205">
        <f>SUMIFS('SAGE IMPORT'!E:E,'SAGE IMPORT'!A:A,'FW-ROWS'!H126,'SAGE IMPORT'!B:B,'FW-ROWS'!I126,'SAGE IMPORT'!C:C,'FW-ROWS'!A126)</f>
        <v>0</v>
      </c>
      <c r="O126" s="199" t="s">
        <v>395</v>
      </c>
    </row>
    <row r="127" spans="1:15" x14ac:dyDescent="0.2">
      <c r="A127" s="184" t="s">
        <v>557</v>
      </c>
      <c r="B127" s="184" t="s">
        <v>559</v>
      </c>
      <c r="C127" s="184"/>
      <c r="D127" s="185" t="str">
        <f t="shared" ref="D127:F127" si="158">D126</f>
        <v>****</v>
      </c>
      <c r="E127" s="185"/>
      <c r="F127" s="185">
        <f t="shared" si="158"/>
        <v>0</v>
      </c>
      <c r="G127" s="185"/>
      <c r="H127" s="185">
        <f t="shared" ref="H127:I127" si="159">H126</f>
        <v>0</v>
      </c>
      <c r="I127" s="186">
        <f t="shared" si="159"/>
        <v>0</v>
      </c>
      <c r="J127" s="197">
        <f>SUMIFS('SAGE IMPORT'!Y:Y,'SAGE IMPORT'!A:A,'FW-ROWS'!H127,'SAGE IMPORT'!B:B,'FW-ROWS'!I127,'SAGE IMPORT'!C:C,'FW-ROWS'!A127)</f>
        <v>0</v>
      </c>
      <c r="K127" s="198">
        <f>SUMIFS('SAGE IMPORT'!K:K,'SAGE IMPORT'!A:A,'FW-ROWS'!H127,'SAGE IMPORT'!B:B,'FW-ROWS'!I127,'SAGE IMPORT'!C:C,'FW-ROWS'!A127)</f>
        <v>0</v>
      </c>
      <c r="L127" s="199">
        <f>SUMIFS('SAGE IMPORT'!Q:Q,'SAGE IMPORT'!A:A,'FW-ROWS'!H127,'SAGE IMPORT'!B:B,'FW-ROWS'!I127,'SAGE IMPORT'!C:C,'FW-ROWS'!A127)</f>
        <v>0</v>
      </c>
      <c r="M127" s="199" t="s">
        <v>395</v>
      </c>
      <c r="N127" s="205">
        <f>SUMIFS('SAGE IMPORT'!E:E,'SAGE IMPORT'!A:A,'FW-ROWS'!H127,'SAGE IMPORT'!B:B,'FW-ROWS'!I127,'SAGE IMPORT'!C:C,'FW-ROWS'!A127)</f>
        <v>0</v>
      </c>
      <c r="O127" s="199" t="s">
        <v>395</v>
      </c>
    </row>
    <row r="128" spans="1:15" x14ac:dyDescent="0.2">
      <c r="A128" s="184" t="s">
        <v>560</v>
      </c>
      <c r="B128" s="184" t="s">
        <v>561</v>
      </c>
      <c r="C128" s="184"/>
      <c r="D128" s="185" t="str">
        <f t="shared" ref="D128:F128" si="160">D127</f>
        <v>****</v>
      </c>
      <c r="E128" s="185"/>
      <c r="F128" s="185">
        <f t="shared" si="160"/>
        <v>0</v>
      </c>
      <c r="G128" s="185"/>
      <c r="H128" s="185">
        <f t="shared" ref="H128:I128" si="161">H127</f>
        <v>0</v>
      </c>
      <c r="I128" s="186">
        <f t="shared" si="161"/>
        <v>0</v>
      </c>
      <c r="J128" s="197">
        <f>SUMIFS('SAGE IMPORT'!Y:Y,'SAGE IMPORT'!A:A,'FW-ROWS'!H128,'SAGE IMPORT'!B:B,'FW-ROWS'!I128,'SAGE IMPORT'!C:C,'FW-ROWS'!A128)</f>
        <v>0</v>
      </c>
      <c r="K128" s="198">
        <f>SUMIFS('SAGE IMPORT'!K:K,'SAGE IMPORT'!A:A,'FW-ROWS'!H128,'SAGE IMPORT'!B:B,'FW-ROWS'!I128,'SAGE IMPORT'!C:C,'FW-ROWS'!A128)</f>
        <v>0</v>
      </c>
      <c r="L128" s="199">
        <f>SUMIFS('SAGE IMPORT'!Q:Q,'SAGE IMPORT'!A:A,'FW-ROWS'!H128,'SAGE IMPORT'!B:B,'FW-ROWS'!I128,'SAGE IMPORT'!C:C,'FW-ROWS'!A128)</f>
        <v>0</v>
      </c>
      <c r="M128" s="199" t="s">
        <v>354</v>
      </c>
      <c r="N128" s="205">
        <f>SUMIFS('SAGE IMPORT'!E:E,'SAGE IMPORT'!A:A,'FW-ROWS'!H128,'SAGE IMPORT'!B:B,'FW-ROWS'!I128,'SAGE IMPORT'!C:C,'FW-ROWS'!A128)</f>
        <v>0</v>
      </c>
      <c r="O128" s="199" t="s">
        <v>354</v>
      </c>
    </row>
    <row r="129" spans="1:15" x14ac:dyDescent="0.2">
      <c r="A129" s="184"/>
      <c r="B129" s="184"/>
      <c r="C129" s="184"/>
      <c r="D129" s="185"/>
      <c r="E129" s="185"/>
      <c r="F129" s="185"/>
      <c r="G129" s="185"/>
      <c r="H129" s="185"/>
      <c r="I129" s="186"/>
      <c r="J129" s="197"/>
      <c r="K129" s="198"/>
      <c r="L129" s="199"/>
      <c r="M129" s="199"/>
      <c r="N129" s="205"/>
      <c r="O129" s="199"/>
    </row>
    <row r="130" spans="1:15" x14ac:dyDescent="0.2">
      <c r="A130" s="184" t="s">
        <v>563</v>
      </c>
      <c r="B130" s="184" t="s">
        <v>565</v>
      </c>
      <c r="C130" s="184"/>
      <c r="D130" s="185" t="str">
        <f t="shared" ref="D130:F130" si="162">D128</f>
        <v>****</v>
      </c>
      <c r="E130" s="185"/>
      <c r="F130" s="185">
        <f t="shared" si="162"/>
        <v>0</v>
      </c>
      <c r="G130" s="185"/>
      <c r="H130" s="185">
        <f t="shared" ref="H130:I130" si="163">H128</f>
        <v>0</v>
      </c>
      <c r="I130" s="186">
        <f t="shared" si="163"/>
        <v>0</v>
      </c>
      <c r="J130" s="197">
        <f>SUMIFS('SAGE IMPORT'!Y:Y,'SAGE IMPORT'!A:A,'FW-ROWS'!H130,'SAGE IMPORT'!B:B,'FW-ROWS'!I130,'SAGE IMPORT'!C:C,'FW-ROWS'!A130)</f>
        <v>0</v>
      </c>
      <c r="K130" s="198">
        <f>SUMIFS('SAGE IMPORT'!K:K,'SAGE IMPORT'!A:A,'FW-ROWS'!H130,'SAGE IMPORT'!B:B,'FW-ROWS'!I130,'SAGE IMPORT'!C:C,'FW-ROWS'!A130)</f>
        <v>0</v>
      </c>
      <c r="L130" s="199">
        <f>SUMIFS('SAGE IMPORT'!Q:Q,'SAGE IMPORT'!A:A,'FW-ROWS'!H130,'SAGE IMPORT'!B:B,'FW-ROWS'!I130,'SAGE IMPORT'!C:C,'FW-ROWS'!A130)</f>
        <v>0</v>
      </c>
      <c r="M130" s="199" t="s">
        <v>392</v>
      </c>
      <c r="N130" s="205">
        <f>SUMIFS('SAGE IMPORT'!E:E,'SAGE IMPORT'!A:A,'FW-ROWS'!H130,'SAGE IMPORT'!B:B,'FW-ROWS'!I130,'SAGE IMPORT'!C:C,'FW-ROWS'!A130)</f>
        <v>0</v>
      </c>
      <c r="O130" s="199" t="s">
        <v>392</v>
      </c>
    </row>
    <row r="131" spans="1:15" ht="12" x14ac:dyDescent="0.25">
      <c r="C131" s="200" t="s">
        <v>74</v>
      </c>
      <c r="D131" s="200"/>
      <c r="E131" s="200"/>
      <c r="F131" s="200"/>
      <c r="G131" s="200"/>
      <c r="H131" s="200"/>
      <c r="I131" s="200"/>
      <c r="J131" s="201">
        <f t="shared" ref="J131" si="164">SUM(J113:J130)</f>
        <v>0</v>
      </c>
      <c r="K131" s="202"/>
      <c r="L131" s="202"/>
      <c r="M131" s="202"/>
      <c r="N131" s="205">
        <f>SUMIFS('SAGE IMPORT'!E:E,'SAGE IMPORT'!A:A,'FW-ROWS'!H131,'SAGE IMPORT'!B:B,'FW-ROWS'!I131,'SAGE IMPORT'!C:C,'FW-ROWS'!A131)</f>
        <v>0</v>
      </c>
      <c r="O131" s="202"/>
    </row>
    <row r="132" spans="1:15" ht="12" x14ac:dyDescent="0.25">
      <c r="C132" s="200" t="s">
        <v>75</v>
      </c>
      <c r="D132" s="200"/>
      <c r="E132" s="200"/>
      <c r="F132" s="200"/>
      <c r="G132" s="200"/>
      <c r="H132" s="200"/>
      <c r="I132" s="200"/>
      <c r="J132" s="203">
        <f>SUMIFS('SAGE IMPORT'!Y:Y,'SAGE IMPORT'!A:A,'FW-ROWS'!H112,'SAGE IMPORT'!B:B,'FW-ROWS'!I112)-J131</f>
        <v>0</v>
      </c>
      <c r="K132" s="202"/>
      <c r="L132" s="202"/>
      <c r="M132" s="202"/>
      <c r="N132" s="205">
        <f>SUMIFS('SAGE IMPORT'!E:E,'SAGE IMPORT'!A:A,'FW-ROWS'!H132,'SAGE IMPORT'!B:B,'FW-ROWS'!I132,'SAGE IMPORT'!C:C,'FW-ROWS'!A132)</f>
        <v>0</v>
      </c>
      <c r="O132" s="202"/>
    </row>
    <row r="133" spans="1:15" ht="12" x14ac:dyDescent="0.2">
      <c r="D133" s="191" t="s">
        <v>359</v>
      </c>
      <c r="E133" s="191"/>
      <c r="F133" s="190" t="s">
        <v>358</v>
      </c>
      <c r="G133" s="190"/>
      <c r="H133" s="191" t="s">
        <v>159</v>
      </c>
      <c r="I133" s="192" t="s">
        <v>357</v>
      </c>
      <c r="J133" s="194" t="s">
        <v>383</v>
      </c>
      <c r="K133" s="194" t="s">
        <v>356</v>
      </c>
      <c r="L133" s="194" t="s">
        <v>355</v>
      </c>
      <c r="M133" s="194"/>
      <c r="N133" s="194" t="s">
        <v>394</v>
      </c>
      <c r="O133" s="194"/>
    </row>
    <row r="134" spans="1:15" ht="12" x14ac:dyDescent="0.2">
      <c r="D134" s="195" t="str">
        <f>'START-FW'!A14</f>
        <v>****</v>
      </c>
      <c r="E134" s="195">
        <f>'START-FW'!B14</f>
        <v>0</v>
      </c>
      <c r="F134" s="195">
        <f>'START-FW'!C14</f>
        <v>43</v>
      </c>
      <c r="G134" s="195" t="str">
        <f>'START-FW'!D14</f>
        <v>1080 ST. OLAF CT</v>
      </c>
      <c r="H134" s="195" t="str">
        <f>'START-FW'!F14</f>
        <v>PLAN 1</v>
      </c>
      <c r="I134" s="195" t="str">
        <f>'START-FW'!G14</f>
        <v>ELV A</v>
      </c>
      <c r="J134" s="196"/>
      <c r="K134" s="196"/>
      <c r="L134" s="196"/>
      <c r="M134" s="196"/>
      <c r="N134" s="196"/>
      <c r="O134" s="194"/>
    </row>
    <row r="135" spans="1:15" x14ac:dyDescent="0.2">
      <c r="A135" s="184" t="s">
        <v>522</v>
      </c>
      <c r="B135" s="184" t="s">
        <v>17</v>
      </c>
      <c r="C135" s="184"/>
      <c r="D135" s="185" t="str">
        <f t="shared" ref="D135" si="165">D134</f>
        <v>****</v>
      </c>
      <c r="E135" s="185"/>
      <c r="F135" s="185">
        <f t="shared" ref="F135" si="166">F134</f>
        <v>43</v>
      </c>
      <c r="G135" s="185"/>
      <c r="H135" s="185" t="str">
        <f t="shared" ref="H135" si="167">H134</f>
        <v>PLAN 1</v>
      </c>
      <c r="I135" s="186" t="str">
        <f t="shared" ref="I135" si="168">I134</f>
        <v>ELV A</v>
      </c>
      <c r="J135" s="197">
        <f>SUMIFS('SAGE IMPORT'!Y:Y,'SAGE IMPORT'!A:A,'FW-ROWS'!H135,'SAGE IMPORT'!B:B,'FW-ROWS'!I135,'SAGE IMPORT'!C:C,'FW-ROWS'!A135)</f>
        <v>0</v>
      </c>
      <c r="K135" s="198">
        <f>SUMIFS('SAGE IMPORT'!K:K,'SAGE IMPORT'!A:A,'FW-ROWS'!H135,'SAGE IMPORT'!B:B,'FW-ROWS'!I135,'SAGE IMPORT'!C:C,'FW-ROWS'!A135)</f>
        <v>0</v>
      </c>
      <c r="L135" s="199">
        <f>SUMIFS('SAGE IMPORT'!Q:Q,'SAGE IMPORT'!A:A,'FW-ROWS'!H135,'SAGE IMPORT'!B:B,'FW-ROWS'!I135,'SAGE IMPORT'!C:C,'FW-ROWS'!A135)</f>
        <v>0</v>
      </c>
      <c r="M135" s="199" t="s">
        <v>391</v>
      </c>
      <c r="N135" s="205">
        <f>SUMIFS('SAGE IMPORT'!E:E,'SAGE IMPORT'!A:A,'FW-ROWS'!H135,'SAGE IMPORT'!B:B,'FW-ROWS'!I135,'SAGE IMPORT'!C:C,'FW-ROWS'!A135)</f>
        <v>0</v>
      </c>
      <c r="O135" s="199" t="s">
        <v>391</v>
      </c>
    </row>
    <row r="136" spans="1:15" x14ac:dyDescent="0.2">
      <c r="A136" s="184" t="s">
        <v>523</v>
      </c>
      <c r="B136" s="184" t="s">
        <v>19</v>
      </c>
      <c r="C136" s="184"/>
      <c r="D136" s="185" t="str">
        <f t="shared" ref="D136:F136" si="169">D135</f>
        <v>****</v>
      </c>
      <c r="E136" s="185"/>
      <c r="F136" s="185">
        <f t="shared" si="169"/>
        <v>43</v>
      </c>
      <c r="G136" s="185"/>
      <c r="H136" s="185" t="str">
        <f t="shared" ref="H136:I136" si="170">H135</f>
        <v>PLAN 1</v>
      </c>
      <c r="I136" s="186" t="str">
        <f t="shared" si="170"/>
        <v>ELV A</v>
      </c>
      <c r="J136" s="197">
        <f>SUMIFS('SAGE IMPORT'!Y:Y,'SAGE IMPORT'!A:A,'FW-ROWS'!H136,'SAGE IMPORT'!B:B,'FW-ROWS'!I136,'SAGE IMPORT'!C:C,'FW-ROWS'!A136)</f>
        <v>0</v>
      </c>
      <c r="K136" s="198">
        <f>SUMIFS('SAGE IMPORT'!K:K,'SAGE IMPORT'!A:A,'FW-ROWS'!H136,'SAGE IMPORT'!B:B,'FW-ROWS'!I136,'SAGE IMPORT'!C:C,'FW-ROWS'!A136)</f>
        <v>0</v>
      </c>
      <c r="L136" s="199">
        <f>SUMIFS('SAGE IMPORT'!Q:Q,'SAGE IMPORT'!A:A,'FW-ROWS'!H136,'SAGE IMPORT'!B:B,'FW-ROWS'!I136,'SAGE IMPORT'!C:C,'FW-ROWS'!A136)</f>
        <v>0</v>
      </c>
      <c r="M136" s="199" t="s">
        <v>391</v>
      </c>
      <c r="N136" s="205">
        <f>SUMIFS('SAGE IMPORT'!E:E,'SAGE IMPORT'!A:A,'FW-ROWS'!H136,'SAGE IMPORT'!B:B,'FW-ROWS'!I136,'SAGE IMPORT'!C:C,'FW-ROWS'!A136)</f>
        <v>0</v>
      </c>
      <c r="O136" s="199" t="s">
        <v>391</v>
      </c>
    </row>
    <row r="137" spans="1:15" x14ac:dyDescent="0.2">
      <c r="A137" s="184" t="s">
        <v>524</v>
      </c>
      <c r="B137" s="184" t="s">
        <v>525</v>
      </c>
      <c r="C137" s="184"/>
      <c r="D137" s="185" t="str">
        <f t="shared" ref="D137:F137" si="171">D136</f>
        <v>****</v>
      </c>
      <c r="E137" s="185"/>
      <c r="F137" s="185">
        <f t="shared" si="171"/>
        <v>43</v>
      </c>
      <c r="G137" s="185"/>
      <c r="H137" s="185" t="str">
        <f t="shared" ref="H137:I137" si="172">H136</f>
        <v>PLAN 1</v>
      </c>
      <c r="I137" s="186" t="str">
        <f t="shared" si="172"/>
        <v>ELV A</v>
      </c>
      <c r="J137" s="197">
        <f>SUMIFS('SAGE IMPORT'!Y:Y,'SAGE IMPORT'!A:A,'FW-ROWS'!H137,'SAGE IMPORT'!B:B,'FW-ROWS'!I137,'SAGE IMPORT'!C:C,'FW-ROWS'!A137)</f>
        <v>0</v>
      </c>
      <c r="K137" s="198">
        <f>SUMIFS('SAGE IMPORT'!K:K,'SAGE IMPORT'!A:A,'FW-ROWS'!H137,'SAGE IMPORT'!B:B,'FW-ROWS'!I137,'SAGE IMPORT'!C:C,'FW-ROWS'!A137)</f>
        <v>0</v>
      </c>
      <c r="L137" s="199">
        <f>SUMIFS('SAGE IMPORT'!Q:Q,'SAGE IMPORT'!A:A,'FW-ROWS'!H137,'SAGE IMPORT'!B:B,'FW-ROWS'!I137,'SAGE IMPORT'!C:C,'FW-ROWS'!A137)</f>
        <v>0</v>
      </c>
      <c r="M137" s="199" t="s">
        <v>391</v>
      </c>
      <c r="N137" s="205">
        <f>SUMIFS('SAGE IMPORT'!E:E,'SAGE IMPORT'!A:A,'FW-ROWS'!H137,'SAGE IMPORT'!B:B,'FW-ROWS'!I137,'SAGE IMPORT'!C:C,'FW-ROWS'!A137)</f>
        <v>0</v>
      </c>
      <c r="O137" s="199" t="s">
        <v>391</v>
      </c>
    </row>
    <row r="138" spans="1:15" x14ac:dyDescent="0.2">
      <c r="A138" s="184"/>
      <c r="B138" s="184"/>
      <c r="C138" s="184"/>
      <c r="D138" s="185"/>
      <c r="E138" s="185"/>
      <c r="F138" s="185"/>
      <c r="G138" s="185"/>
      <c r="H138" s="185"/>
      <c r="I138" s="186"/>
      <c r="J138" s="197"/>
      <c r="K138" s="198"/>
      <c r="L138" s="199"/>
      <c r="M138" s="199"/>
      <c r="N138" s="205"/>
      <c r="O138" s="199"/>
    </row>
    <row r="139" spans="1:15" x14ac:dyDescent="0.2">
      <c r="A139" s="184" t="s">
        <v>529</v>
      </c>
      <c r="B139" s="184" t="s">
        <v>528</v>
      </c>
      <c r="C139" s="184"/>
      <c r="D139" s="185" t="str">
        <f t="shared" ref="D139:F139" si="173">D137</f>
        <v>****</v>
      </c>
      <c r="E139" s="185"/>
      <c r="F139" s="185">
        <f t="shared" si="173"/>
        <v>43</v>
      </c>
      <c r="G139" s="185"/>
      <c r="H139" s="185" t="str">
        <f t="shared" ref="H139:I139" si="174">H137</f>
        <v>PLAN 1</v>
      </c>
      <c r="I139" s="186" t="str">
        <f t="shared" si="174"/>
        <v>ELV A</v>
      </c>
      <c r="J139" s="197">
        <f>SUMIFS('SAGE IMPORT'!Y:Y,'SAGE IMPORT'!A:A,'FW-ROWS'!H139,'SAGE IMPORT'!B:B,'FW-ROWS'!I139,'SAGE IMPORT'!C:C,'FW-ROWS'!A139)</f>
        <v>0</v>
      </c>
      <c r="K139" s="198">
        <f>SUMIFS('SAGE IMPORT'!K:K,'SAGE IMPORT'!A:A,'FW-ROWS'!H139,'SAGE IMPORT'!B:B,'FW-ROWS'!I139,'SAGE IMPORT'!C:C,'FW-ROWS'!A139)</f>
        <v>0</v>
      </c>
      <c r="L139" s="199">
        <f>SUMIFS('SAGE IMPORT'!Q:Q,'SAGE IMPORT'!A:A,'FW-ROWS'!H139,'SAGE IMPORT'!B:B,'FW-ROWS'!I139,'SAGE IMPORT'!C:C,'FW-ROWS'!A139)</f>
        <v>0</v>
      </c>
      <c r="M139" s="199" t="s">
        <v>391</v>
      </c>
      <c r="N139" s="205">
        <f>SUMIFS('SAGE IMPORT'!E:E,'SAGE IMPORT'!A:A,'FW-ROWS'!H139,'SAGE IMPORT'!B:B,'FW-ROWS'!I139,'SAGE IMPORT'!C:C,'FW-ROWS'!A139)</f>
        <v>0</v>
      </c>
      <c r="O139" s="199" t="s">
        <v>391</v>
      </c>
    </row>
    <row r="140" spans="1:15" x14ac:dyDescent="0.2">
      <c r="A140" s="184" t="s">
        <v>530</v>
      </c>
      <c r="B140" s="184" t="s">
        <v>531</v>
      </c>
      <c r="C140" s="184"/>
      <c r="D140" s="185" t="str">
        <f t="shared" ref="D140:F142" si="175">D139</f>
        <v>****</v>
      </c>
      <c r="E140" s="185"/>
      <c r="F140" s="185">
        <f t="shared" si="175"/>
        <v>43</v>
      </c>
      <c r="G140" s="185"/>
      <c r="H140" s="185" t="str">
        <f t="shared" ref="H140:I140" si="176">H139</f>
        <v>PLAN 1</v>
      </c>
      <c r="I140" s="186" t="str">
        <f t="shared" si="176"/>
        <v>ELV A</v>
      </c>
      <c r="J140" s="197">
        <f>SUMIFS('SAGE IMPORT'!Y:Y,'SAGE IMPORT'!A:A,'FW-ROWS'!H140,'SAGE IMPORT'!B:B,'FW-ROWS'!I140,'SAGE IMPORT'!C:C,'FW-ROWS'!A140)</f>
        <v>0</v>
      </c>
      <c r="K140" s="198">
        <f>SUMIFS('SAGE IMPORT'!K:K,'SAGE IMPORT'!A:A,'FW-ROWS'!H140,'SAGE IMPORT'!B:B,'FW-ROWS'!I140,'SAGE IMPORT'!C:C,'FW-ROWS'!A140)</f>
        <v>0</v>
      </c>
      <c r="L140" s="199">
        <f>SUMIFS('SAGE IMPORT'!Q:Q,'SAGE IMPORT'!A:A,'FW-ROWS'!H140,'SAGE IMPORT'!B:B,'FW-ROWS'!I140,'SAGE IMPORT'!C:C,'FW-ROWS'!A140)</f>
        <v>0</v>
      </c>
      <c r="M140" s="199"/>
      <c r="N140" s="205">
        <f>SUMIFS('SAGE IMPORT'!E:E,'SAGE IMPORT'!A:A,'FW-ROWS'!H140,'SAGE IMPORT'!B:B,'FW-ROWS'!I140,'SAGE IMPORT'!C:C,'FW-ROWS'!A140)</f>
        <v>0</v>
      </c>
      <c r="O140" s="199"/>
    </row>
    <row r="141" spans="1:15" x14ac:dyDescent="0.2">
      <c r="A141" s="184" t="s">
        <v>533</v>
      </c>
      <c r="B141" s="184" t="s">
        <v>532</v>
      </c>
      <c r="C141" s="184"/>
      <c r="D141" s="185" t="str">
        <f t="shared" si="175"/>
        <v>****</v>
      </c>
      <c r="E141" s="185"/>
      <c r="F141" s="185">
        <f t="shared" si="175"/>
        <v>43</v>
      </c>
      <c r="G141" s="185"/>
      <c r="H141" s="185" t="str">
        <f t="shared" ref="H141:I141" si="177">H140</f>
        <v>PLAN 1</v>
      </c>
      <c r="I141" s="186" t="str">
        <f t="shared" si="177"/>
        <v>ELV A</v>
      </c>
      <c r="J141" s="197">
        <f>SUMIFS('SAGE IMPORT'!Y:Y,'SAGE IMPORT'!A:A,'FW-ROWS'!H141,'SAGE IMPORT'!B:B,'FW-ROWS'!I141,'SAGE IMPORT'!C:C,'FW-ROWS'!A141)</f>
        <v>0</v>
      </c>
      <c r="K141" s="198">
        <f>SUMIFS('SAGE IMPORT'!K:K,'SAGE IMPORT'!A:A,'FW-ROWS'!H141,'SAGE IMPORT'!B:B,'FW-ROWS'!I141,'SAGE IMPORT'!C:C,'FW-ROWS'!A141)</f>
        <v>0</v>
      </c>
      <c r="L141" s="199">
        <f>SUMIFS('SAGE IMPORT'!Q:Q,'SAGE IMPORT'!A:A,'FW-ROWS'!H141,'SAGE IMPORT'!B:B,'FW-ROWS'!I141,'SAGE IMPORT'!C:C,'FW-ROWS'!A141)</f>
        <v>0</v>
      </c>
      <c r="M141" s="199" t="s">
        <v>393</v>
      </c>
      <c r="N141" s="205">
        <f>SUMIFS('SAGE IMPORT'!E:E,'SAGE IMPORT'!A:A,'FW-ROWS'!H141,'SAGE IMPORT'!B:B,'FW-ROWS'!I141,'SAGE IMPORT'!C:C,'FW-ROWS'!A141)</f>
        <v>0</v>
      </c>
      <c r="O141" s="199" t="s">
        <v>393</v>
      </c>
    </row>
    <row r="142" spans="1:15" x14ac:dyDescent="0.2">
      <c r="A142" s="184" t="s">
        <v>541</v>
      </c>
      <c r="B142" s="184" t="s">
        <v>59</v>
      </c>
      <c r="C142" s="184"/>
      <c r="D142" s="185" t="str">
        <f t="shared" si="175"/>
        <v>****</v>
      </c>
      <c r="E142" s="185"/>
      <c r="F142" s="185">
        <f t="shared" si="175"/>
        <v>43</v>
      </c>
      <c r="G142" s="185"/>
      <c r="H142" s="185" t="str">
        <f t="shared" ref="H142" si="178">H141</f>
        <v>PLAN 1</v>
      </c>
      <c r="I142" s="186" t="str">
        <f t="shared" ref="I142" si="179">I141</f>
        <v>ELV A</v>
      </c>
      <c r="J142" s="197">
        <f>SUMIFS('SAGE IMPORT'!Y:Y,'SAGE IMPORT'!A:A,'FW-ROWS'!H142,'SAGE IMPORT'!B:B,'FW-ROWS'!I142,'SAGE IMPORT'!C:C,'FW-ROWS'!A142)</f>
        <v>0</v>
      </c>
      <c r="K142" s="198">
        <f>SUMIFS('SAGE IMPORT'!K:K,'SAGE IMPORT'!A:A,'FW-ROWS'!H142,'SAGE IMPORT'!B:B,'FW-ROWS'!I142,'SAGE IMPORT'!C:C,'FW-ROWS'!A142)</f>
        <v>0</v>
      </c>
      <c r="L142" s="199">
        <f>SUMIFS('SAGE IMPORT'!Q:Q,'SAGE IMPORT'!A:A,'FW-ROWS'!H142,'SAGE IMPORT'!B:B,'FW-ROWS'!I142,'SAGE IMPORT'!C:C,'FW-ROWS'!A142)</f>
        <v>0</v>
      </c>
      <c r="M142" s="199" t="s">
        <v>354</v>
      </c>
      <c r="N142" s="205">
        <f>SUMIFS('SAGE IMPORT'!E:E,'SAGE IMPORT'!A:A,'FW-ROWS'!H142,'SAGE IMPORT'!B:B,'FW-ROWS'!I142,'SAGE IMPORT'!C:C,'FW-ROWS'!A142)</f>
        <v>0</v>
      </c>
      <c r="O142" s="199" t="s">
        <v>354</v>
      </c>
    </row>
    <row r="143" spans="1:15" x14ac:dyDescent="0.2">
      <c r="A143" s="184"/>
      <c r="B143" s="184"/>
      <c r="C143" s="184"/>
      <c r="D143" s="185"/>
      <c r="E143" s="185"/>
      <c r="F143" s="185"/>
      <c r="G143" s="185"/>
      <c r="H143" s="185"/>
      <c r="I143" s="186"/>
      <c r="J143" s="197"/>
      <c r="K143" s="198"/>
      <c r="L143" s="199"/>
      <c r="M143" s="199"/>
      <c r="N143" s="205"/>
      <c r="O143" s="199"/>
    </row>
    <row r="144" spans="1:15" x14ac:dyDescent="0.2">
      <c r="A144" s="184" t="s">
        <v>543</v>
      </c>
      <c r="B144" s="184" t="s">
        <v>545</v>
      </c>
      <c r="C144" s="184"/>
      <c r="D144" s="185" t="str">
        <f t="shared" ref="D144:F144" si="180">D142</f>
        <v>****</v>
      </c>
      <c r="E144" s="185"/>
      <c r="F144" s="185">
        <f t="shared" si="180"/>
        <v>43</v>
      </c>
      <c r="G144" s="185"/>
      <c r="H144" s="185" t="str">
        <f t="shared" ref="H144:I144" si="181">H142</f>
        <v>PLAN 1</v>
      </c>
      <c r="I144" s="186" t="str">
        <f t="shared" si="181"/>
        <v>ELV A</v>
      </c>
      <c r="J144" s="197">
        <f>SUMIFS('SAGE IMPORT'!Y:Y,'SAGE IMPORT'!A:A,'FW-ROWS'!H144,'SAGE IMPORT'!B:B,'FW-ROWS'!I144,'SAGE IMPORT'!C:C,'FW-ROWS'!A144)</f>
        <v>0</v>
      </c>
      <c r="K144" s="198">
        <f>SUMIFS('SAGE IMPORT'!K:K,'SAGE IMPORT'!A:A,'FW-ROWS'!H144,'SAGE IMPORT'!B:B,'FW-ROWS'!I144,'SAGE IMPORT'!C:C,'FW-ROWS'!A144)</f>
        <v>0</v>
      </c>
      <c r="L144" s="199">
        <f>SUMIFS('SAGE IMPORT'!Q:Q,'SAGE IMPORT'!A:A,'FW-ROWS'!H144,'SAGE IMPORT'!B:B,'FW-ROWS'!I144,'SAGE IMPORT'!C:C,'FW-ROWS'!A144)</f>
        <v>0</v>
      </c>
      <c r="M144" s="199"/>
      <c r="N144" s="205">
        <f>SUMIFS('SAGE IMPORT'!E:E,'SAGE IMPORT'!A:A,'FW-ROWS'!H144,'SAGE IMPORT'!B:B,'FW-ROWS'!I144,'SAGE IMPORT'!C:C,'FW-ROWS'!A144)</f>
        <v>0</v>
      </c>
      <c r="O144" s="199"/>
    </row>
    <row r="145" spans="1:15" x14ac:dyDescent="0.2">
      <c r="A145" s="184" t="s">
        <v>544</v>
      </c>
      <c r="B145" s="184" t="s">
        <v>546</v>
      </c>
      <c r="C145" s="184"/>
      <c r="D145" s="185" t="str">
        <f t="shared" ref="D145:F145" si="182">D144</f>
        <v>****</v>
      </c>
      <c r="E145" s="185"/>
      <c r="F145" s="185">
        <f t="shared" si="182"/>
        <v>43</v>
      </c>
      <c r="G145" s="185"/>
      <c r="H145" s="185" t="str">
        <f t="shared" ref="H145:I145" si="183">H144</f>
        <v>PLAN 1</v>
      </c>
      <c r="I145" s="186" t="str">
        <f t="shared" si="183"/>
        <v>ELV A</v>
      </c>
      <c r="J145" s="197">
        <f>SUMIFS('SAGE IMPORT'!Y:Y,'SAGE IMPORT'!A:A,'FW-ROWS'!H145,'SAGE IMPORT'!B:B,'FW-ROWS'!I145,'SAGE IMPORT'!C:C,'FW-ROWS'!A145)</f>
        <v>0</v>
      </c>
      <c r="K145" s="198">
        <f>SUMIFS('SAGE IMPORT'!K:K,'SAGE IMPORT'!A:A,'FW-ROWS'!H145,'SAGE IMPORT'!B:B,'FW-ROWS'!I145,'SAGE IMPORT'!C:C,'FW-ROWS'!A145)</f>
        <v>0</v>
      </c>
      <c r="L145" s="199">
        <f>SUMIFS('SAGE IMPORT'!Q:Q,'SAGE IMPORT'!A:A,'FW-ROWS'!H145,'SAGE IMPORT'!B:B,'FW-ROWS'!I145,'SAGE IMPORT'!C:C,'FW-ROWS'!A145)</f>
        <v>0</v>
      </c>
      <c r="M145" s="199" t="s">
        <v>354</v>
      </c>
      <c r="N145" s="205">
        <f>SUMIFS('SAGE IMPORT'!E:E,'SAGE IMPORT'!A:A,'FW-ROWS'!H145,'SAGE IMPORT'!B:B,'FW-ROWS'!I145,'SAGE IMPORT'!C:C,'FW-ROWS'!A145)</f>
        <v>0</v>
      </c>
      <c r="O145" s="199" t="s">
        <v>354</v>
      </c>
    </row>
    <row r="146" spans="1:15" x14ac:dyDescent="0.2">
      <c r="A146" s="184" t="s">
        <v>549</v>
      </c>
      <c r="B146" s="184" t="s">
        <v>550</v>
      </c>
      <c r="C146" s="184"/>
      <c r="D146" s="185" t="str">
        <f t="shared" ref="D146:F146" si="184">D145</f>
        <v>****</v>
      </c>
      <c r="E146" s="185"/>
      <c r="F146" s="185">
        <f t="shared" si="184"/>
        <v>43</v>
      </c>
      <c r="G146" s="185"/>
      <c r="H146" s="185" t="str">
        <f t="shared" ref="H146:I146" si="185">H145</f>
        <v>PLAN 1</v>
      </c>
      <c r="I146" s="186" t="str">
        <f t="shared" si="185"/>
        <v>ELV A</v>
      </c>
      <c r="J146" s="197">
        <f>SUMIFS('SAGE IMPORT'!Y:Y,'SAGE IMPORT'!A:A,'FW-ROWS'!H146,'SAGE IMPORT'!B:B,'FW-ROWS'!I146,'SAGE IMPORT'!C:C,'FW-ROWS'!A146)</f>
        <v>0</v>
      </c>
      <c r="K146" s="198">
        <f>SUMIFS('SAGE IMPORT'!K:K,'SAGE IMPORT'!A:A,'FW-ROWS'!H146,'SAGE IMPORT'!B:B,'FW-ROWS'!I146,'SAGE IMPORT'!C:C,'FW-ROWS'!A146)</f>
        <v>0</v>
      </c>
      <c r="L146" s="199">
        <f>SUMIFS('SAGE IMPORT'!Q:Q,'SAGE IMPORT'!A:A,'FW-ROWS'!H146,'SAGE IMPORT'!B:B,'FW-ROWS'!I146,'SAGE IMPORT'!C:C,'FW-ROWS'!A146)</f>
        <v>0</v>
      </c>
      <c r="M146" s="199" t="s">
        <v>354</v>
      </c>
      <c r="N146" s="205">
        <f>SUMIFS('SAGE IMPORT'!E:E,'SAGE IMPORT'!A:A,'FW-ROWS'!H146,'SAGE IMPORT'!B:B,'FW-ROWS'!I146,'SAGE IMPORT'!C:C,'FW-ROWS'!A146)</f>
        <v>0</v>
      </c>
      <c r="O146" s="199" t="s">
        <v>354</v>
      </c>
    </row>
    <row r="147" spans="1:15" x14ac:dyDescent="0.2">
      <c r="A147" s="184" t="s">
        <v>551</v>
      </c>
      <c r="B147" s="184" t="s">
        <v>140</v>
      </c>
      <c r="C147" s="184"/>
      <c r="D147" s="185" t="str">
        <f t="shared" ref="D147:F147" si="186">D146</f>
        <v>****</v>
      </c>
      <c r="E147" s="185"/>
      <c r="F147" s="185">
        <f t="shared" si="186"/>
        <v>43</v>
      </c>
      <c r="G147" s="185"/>
      <c r="H147" s="185" t="str">
        <f t="shared" ref="H147:I147" si="187">H146</f>
        <v>PLAN 1</v>
      </c>
      <c r="I147" s="186" t="str">
        <f t="shared" si="187"/>
        <v>ELV A</v>
      </c>
      <c r="J147" s="197">
        <f>SUMIFS('SAGE IMPORT'!Y:Y,'SAGE IMPORT'!A:A,'FW-ROWS'!H147,'SAGE IMPORT'!B:B,'FW-ROWS'!I147,'SAGE IMPORT'!C:C,'FW-ROWS'!A147)</f>
        <v>0</v>
      </c>
      <c r="K147" s="198">
        <f>SUMIFS('SAGE IMPORT'!K:K,'SAGE IMPORT'!A:A,'FW-ROWS'!H147,'SAGE IMPORT'!B:B,'FW-ROWS'!I147,'SAGE IMPORT'!C:C,'FW-ROWS'!A147)</f>
        <v>0</v>
      </c>
      <c r="L147" s="199">
        <f>SUMIFS('SAGE IMPORT'!Q:Q,'SAGE IMPORT'!A:A,'FW-ROWS'!H147,'SAGE IMPORT'!B:B,'FW-ROWS'!I147,'SAGE IMPORT'!C:C,'FW-ROWS'!A147)</f>
        <v>0</v>
      </c>
      <c r="M147" s="199" t="s">
        <v>354</v>
      </c>
      <c r="N147" s="205">
        <f>SUMIFS('SAGE IMPORT'!E:E,'SAGE IMPORT'!A:A,'FW-ROWS'!H147,'SAGE IMPORT'!B:B,'FW-ROWS'!I147,'SAGE IMPORT'!C:C,'FW-ROWS'!A147)</f>
        <v>0</v>
      </c>
      <c r="O147" s="199" t="s">
        <v>354</v>
      </c>
    </row>
    <row r="148" spans="1:15" x14ac:dyDescent="0.2">
      <c r="A148" s="184" t="s">
        <v>556</v>
      </c>
      <c r="B148" s="184" t="s">
        <v>555</v>
      </c>
      <c r="C148" s="184"/>
      <c r="D148" s="185" t="str">
        <f t="shared" ref="D148:F148" si="188">D147</f>
        <v>****</v>
      </c>
      <c r="E148" s="185"/>
      <c r="F148" s="185">
        <f t="shared" si="188"/>
        <v>43</v>
      </c>
      <c r="G148" s="185"/>
      <c r="H148" s="185" t="str">
        <f t="shared" ref="H148:I148" si="189">H147</f>
        <v>PLAN 1</v>
      </c>
      <c r="I148" s="186" t="str">
        <f t="shared" si="189"/>
        <v>ELV A</v>
      </c>
      <c r="J148" s="197">
        <f>SUMIFS('SAGE IMPORT'!Y:Y,'SAGE IMPORT'!A:A,'FW-ROWS'!H148,'SAGE IMPORT'!B:B,'FW-ROWS'!I148,'SAGE IMPORT'!C:C,'FW-ROWS'!A148)</f>
        <v>0</v>
      </c>
      <c r="K148" s="198">
        <f>SUMIFS('SAGE IMPORT'!K:K,'SAGE IMPORT'!A:A,'FW-ROWS'!H148,'SAGE IMPORT'!B:B,'FW-ROWS'!I148,'SAGE IMPORT'!C:C,'FW-ROWS'!A148)</f>
        <v>0</v>
      </c>
      <c r="L148" s="199">
        <f>SUMIFS('SAGE IMPORT'!Q:Q,'SAGE IMPORT'!A:A,'FW-ROWS'!H148,'SAGE IMPORT'!B:B,'FW-ROWS'!I148,'SAGE IMPORT'!C:C,'FW-ROWS'!A148)</f>
        <v>0</v>
      </c>
      <c r="M148" s="199" t="s">
        <v>395</v>
      </c>
      <c r="N148" s="205">
        <f>SUMIFS('SAGE IMPORT'!E:E,'SAGE IMPORT'!A:A,'FW-ROWS'!H148,'SAGE IMPORT'!B:B,'FW-ROWS'!I148,'SAGE IMPORT'!C:C,'FW-ROWS'!A148)</f>
        <v>0</v>
      </c>
      <c r="O148" s="199" t="s">
        <v>395</v>
      </c>
    </row>
    <row r="149" spans="1:15" x14ac:dyDescent="0.2">
      <c r="A149" s="184" t="s">
        <v>557</v>
      </c>
      <c r="B149" s="184" t="s">
        <v>559</v>
      </c>
      <c r="C149" s="184"/>
      <c r="D149" s="185" t="str">
        <f t="shared" ref="D149:F149" si="190">D148</f>
        <v>****</v>
      </c>
      <c r="E149" s="185"/>
      <c r="F149" s="185">
        <f t="shared" si="190"/>
        <v>43</v>
      </c>
      <c r="G149" s="185"/>
      <c r="H149" s="185" t="str">
        <f t="shared" ref="H149:I149" si="191">H148</f>
        <v>PLAN 1</v>
      </c>
      <c r="I149" s="186" t="str">
        <f t="shared" si="191"/>
        <v>ELV A</v>
      </c>
      <c r="J149" s="197">
        <f>SUMIFS('SAGE IMPORT'!Y:Y,'SAGE IMPORT'!A:A,'FW-ROWS'!H149,'SAGE IMPORT'!B:B,'FW-ROWS'!I149,'SAGE IMPORT'!C:C,'FW-ROWS'!A149)</f>
        <v>0</v>
      </c>
      <c r="K149" s="198">
        <f>SUMIFS('SAGE IMPORT'!K:K,'SAGE IMPORT'!A:A,'FW-ROWS'!H149,'SAGE IMPORT'!B:B,'FW-ROWS'!I149,'SAGE IMPORT'!C:C,'FW-ROWS'!A149)</f>
        <v>0</v>
      </c>
      <c r="L149" s="199">
        <f>SUMIFS('SAGE IMPORT'!Q:Q,'SAGE IMPORT'!A:A,'FW-ROWS'!H149,'SAGE IMPORT'!B:B,'FW-ROWS'!I149,'SAGE IMPORT'!C:C,'FW-ROWS'!A149)</f>
        <v>0</v>
      </c>
      <c r="M149" s="199" t="s">
        <v>395</v>
      </c>
      <c r="N149" s="205">
        <f>SUMIFS('SAGE IMPORT'!E:E,'SAGE IMPORT'!A:A,'FW-ROWS'!H149,'SAGE IMPORT'!B:B,'FW-ROWS'!I149,'SAGE IMPORT'!C:C,'FW-ROWS'!A149)</f>
        <v>0</v>
      </c>
      <c r="O149" s="199" t="s">
        <v>395</v>
      </c>
    </row>
    <row r="150" spans="1:15" x14ac:dyDescent="0.2">
      <c r="A150" s="184" t="s">
        <v>560</v>
      </c>
      <c r="B150" s="184" t="s">
        <v>561</v>
      </c>
      <c r="C150" s="184"/>
      <c r="D150" s="185" t="str">
        <f t="shared" ref="D150:F150" si="192">D149</f>
        <v>****</v>
      </c>
      <c r="E150" s="185"/>
      <c r="F150" s="185">
        <f t="shared" si="192"/>
        <v>43</v>
      </c>
      <c r="G150" s="185"/>
      <c r="H150" s="185" t="str">
        <f t="shared" ref="H150:I150" si="193">H149</f>
        <v>PLAN 1</v>
      </c>
      <c r="I150" s="186" t="str">
        <f t="shared" si="193"/>
        <v>ELV A</v>
      </c>
      <c r="J150" s="197">
        <f>SUMIFS('SAGE IMPORT'!Y:Y,'SAGE IMPORT'!A:A,'FW-ROWS'!H150,'SAGE IMPORT'!B:B,'FW-ROWS'!I150,'SAGE IMPORT'!C:C,'FW-ROWS'!A150)</f>
        <v>0</v>
      </c>
      <c r="K150" s="198">
        <f>SUMIFS('SAGE IMPORT'!K:K,'SAGE IMPORT'!A:A,'FW-ROWS'!H150,'SAGE IMPORT'!B:B,'FW-ROWS'!I150,'SAGE IMPORT'!C:C,'FW-ROWS'!A150)</f>
        <v>0</v>
      </c>
      <c r="L150" s="199">
        <f>SUMIFS('SAGE IMPORT'!Q:Q,'SAGE IMPORT'!A:A,'FW-ROWS'!H150,'SAGE IMPORT'!B:B,'FW-ROWS'!I150,'SAGE IMPORT'!C:C,'FW-ROWS'!A150)</f>
        <v>0</v>
      </c>
      <c r="M150" s="199" t="s">
        <v>354</v>
      </c>
      <c r="N150" s="205">
        <f>SUMIFS('SAGE IMPORT'!E:E,'SAGE IMPORT'!A:A,'FW-ROWS'!H150,'SAGE IMPORT'!B:B,'FW-ROWS'!I150,'SAGE IMPORT'!C:C,'FW-ROWS'!A150)</f>
        <v>0</v>
      </c>
      <c r="O150" s="199" t="s">
        <v>354</v>
      </c>
    </row>
    <row r="151" spans="1:15" x14ac:dyDescent="0.2">
      <c r="A151" s="184"/>
      <c r="B151" s="184"/>
      <c r="C151" s="184"/>
      <c r="D151" s="185"/>
      <c r="E151" s="185"/>
      <c r="F151" s="185"/>
      <c r="G151" s="185"/>
      <c r="H151" s="185"/>
      <c r="I151" s="186"/>
      <c r="J151" s="197"/>
      <c r="K151" s="198"/>
      <c r="L151" s="199"/>
      <c r="M151" s="199"/>
      <c r="N151" s="205"/>
      <c r="O151" s="199"/>
    </row>
    <row r="152" spans="1:15" x14ac:dyDescent="0.2">
      <c r="A152" s="184" t="s">
        <v>563</v>
      </c>
      <c r="B152" s="184" t="s">
        <v>565</v>
      </c>
      <c r="C152" s="184"/>
      <c r="D152" s="185" t="str">
        <f t="shared" ref="D152:F152" si="194">D150</f>
        <v>****</v>
      </c>
      <c r="E152" s="185"/>
      <c r="F152" s="185">
        <f t="shared" si="194"/>
        <v>43</v>
      </c>
      <c r="G152" s="185"/>
      <c r="H152" s="185" t="str">
        <f t="shared" ref="H152:I152" si="195">H150</f>
        <v>PLAN 1</v>
      </c>
      <c r="I152" s="186" t="str">
        <f t="shared" si="195"/>
        <v>ELV A</v>
      </c>
      <c r="J152" s="197">
        <f>SUMIFS('SAGE IMPORT'!Y:Y,'SAGE IMPORT'!A:A,'FW-ROWS'!H152,'SAGE IMPORT'!B:B,'FW-ROWS'!I152,'SAGE IMPORT'!C:C,'FW-ROWS'!A152)</f>
        <v>0</v>
      </c>
      <c r="K152" s="198">
        <f>SUMIFS('SAGE IMPORT'!K:K,'SAGE IMPORT'!A:A,'FW-ROWS'!H152,'SAGE IMPORT'!B:B,'FW-ROWS'!I152,'SAGE IMPORT'!C:C,'FW-ROWS'!A152)</f>
        <v>0</v>
      </c>
      <c r="L152" s="199">
        <f>SUMIFS('SAGE IMPORT'!Q:Q,'SAGE IMPORT'!A:A,'FW-ROWS'!H152,'SAGE IMPORT'!B:B,'FW-ROWS'!I152,'SAGE IMPORT'!C:C,'FW-ROWS'!A152)</f>
        <v>0</v>
      </c>
      <c r="M152" s="199" t="s">
        <v>392</v>
      </c>
      <c r="N152" s="205">
        <f>SUMIFS('SAGE IMPORT'!E:E,'SAGE IMPORT'!A:A,'FW-ROWS'!H152,'SAGE IMPORT'!B:B,'FW-ROWS'!I152,'SAGE IMPORT'!C:C,'FW-ROWS'!A152)</f>
        <v>0</v>
      </c>
      <c r="O152" s="199" t="s">
        <v>392</v>
      </c>
    </row>
    <row r="153" spans="1:15" ht="12" x14ac:dyDescent="0.25">
      <c r="C153" s="200" t="s">
        <v>74</v>
      </c>
      <c r="D153" s="200"/>
      <c r="E153" s="200"/>
      <c r="F153" s="200"/>
      <c r="G153" s="200"/>
      <c r="H153" s="200"/>
      <c r="I153" s="200"/>
      <c r="J153" s="201">
        <f t="shared" ref="J153" si="196">SUM(J135:J152)</f>
        <v>0</v>
      </c>
      <c r="K153" s="202"/>
      <c r="L153" s="202"/>
      <c r="M153" s="202"/>
      <c r="N153" s="205">
        <f>SUMIFS('SAGE IMPORT'!E:E,'SAGE IMPORT'!A:A,'FW-ROWS'!H153,'SAGE IMPORT'!B:B,'FW-ROWS'!I153,'SAGE IMPORT'!C:C,'FW-ROWS'!A153)</f>
        <v>0</v>
      </c>
      <c r="O153" s="202"/>
    </row>
    <row r="154" spans="1:15" ht="12" x14ac:dyDescent="0.25">
      <c r="C154" s="200" t="s">
        <v>75</v>
      </c>
      <c r="D154" s="200"/>
      <c r="E154" s="200"/>
      <c r="F154" s="200"/>
      <c r="G154" s="200"/>
      <c r="H154" s="200"/>
      <c r="I154" s="200"/>
      <c r="J154" s="203">
        <f>SUMIFS('SAGE IMPORT'!Y:Y,'SAGE IMPORT'!A:A,'FW-ROWS'!H134,'SAGE IMPORT'!B:B,'FW-ROWS'!I134)-J153</f>
        <v>0</v>
      </c>
      <c r="K154" s="202"/>
      <c r="L154" s="202"/>
      <c r="M154" s="202"/>
      <c r="N154" s="205">
        <f>SUMIFS('SAGE IMPORT'!E:E,'SAGE IMPORT'!A:A,'FW-ROWS'!H154,'SAGE IMPORT'!B:B,'FW-ROWS'!I154,'SAGE IMPORT'!C:C,'FW-ROWS'!A154)</f>
        <v>0</v>
      </c>
      <c r="O154" s="202"/>
    </row>
    <row r="155" spans="1:15" ht="12" x14ac:dyDescent="0.2">
      <c r="D155" s="191" t="s">
        <v>359</v>
      </c>
      <c r="E155" s="191"/>
      <c r="F155" s="190" t="s">
        <v>358</v>
      </c>
      <c r="G155" s="190"/>
      <c r="H155" s="191" t="s">
        <v>159</v>
      </c>
      <c r="I155" s="192" t="s">
        <v>357</v>
      </c>
      <c r="J155" s="194" t="s">
        <v>383</v>
      </c>
      <c r="K155" s="194" t="s">
        <v>356</v>
      </c>
      <c r="L155" s="194" t="s">
        <v>355</v>
      </c>
      <c r="M155" s="194"/>
      <c r="N155" s="194" t="s">
        <v>394</v>
      </c>
      <c r="O155" s="194"/>
    </row>
    <row r="156" spans="1:15" ht="12" x14ac:dyDescent="0.2">
      <c r="D156" s="195" t="str">
        <f>'START-FW'!A15</f>
        <v>****</v>
      </c>
      <c r="E156" s="195">
        <f>'START-FW'!B15</f>
        <v>0</v>
      </c>
      <c r="F156" s="195">
        <f>'START-FW'!C15</f>
        <v>0</v>
      </c>
      <c r="G156" s="195">
        <f>'START-FW'!D15</f>
        <v>0</v>
      </c>
      <c r="H156" s="195">
        <f>'START-FW'!F15</f>
        <v>0</v>
      </c>
      <c r="I156" s="195">
        <f>'START-FW'!G15</f>
        <v>0</v>
      </c>
      <c r="J156" s="196"/>
      <c r="K156" s="196"/>
      <c r="L156" s="196"/>
      <c r="M156" s="196"/>
      <c r="N156" s="196"/>
      <c r="O156" s="194"/>
    </row>
    <row r="157" spans="1:15" x14ac:dyDescent="0.2">
      <c r="A157" s="184" t="s">
        <v>522</v>
      </c>
      <c r="B157" s="184" t="s">
        <v>17</v>
      </c>
      <c r="C157" s="184"/>
      <c r="D157" s="185" t="str">
        <f t="shared" ref="D157" si="197">D156</f>
        <v>****</v>
      </c>
      <c r="E157" s="185"/>
      <c r="F157" s="185">
        <f t="shared" ref="F157" si="198">F156</f>
        <v>0</v>
      </c>
      <c r="G157" s="185"/>
      <c r="H157" s="185">
        <f t="shared" ref="H157" si="199">H156</f>
        <v>0</v>
      </c>
      <c r="I157" s="186">
        <f t="shared" ref="I157" si="200">I156</f>
        <v>0</v>
      </c>
      <c r="J157" s="197">
        <f>SUMIFS('SAGE IMPORT'!Y:Y,'SAGE IMPORT'!A:A,'FW-ROWS'!H157,'SAGE IMPORT'!B:B,'FW-ROWS'!I157,'SAGE IMPORT'!C:C,'FW-ROWS'!A157)</f>
        <v>0</v>
      </c>
      <c r="K157" s="198">
        <f>SUMIFS('SAGE IMPORT'!K:K,'SAGE IMPORT'!A:A,'FW-ROWS'!H157,'SAGE IMPORT'!B:B,'FW-ROWS'!I157,'SAGE IMPORT'!C:C,'FW-ROWS'!A157)</f>
        <v>0</v>
      </c>
      <c r="L157" s="199">
        <f>SUMIFS('SAGE IMPORT'!Q:Q,'SAGE IMPORT'!A:A,'FW-ROWS'!H157,'SAGE IMPORT'!B:B,'FW-ROWS'!I157,'SAGE IMPORT'!C:C,'FW-ROWS'!A157)</f>
        <v>0</v>
      </c>
      <c r="M157" s="199" t="s">
        <v>391</v>
      </c>
      <c r="N157" s="205">
        <f>SUMIFS('SAGE IMPORT'!E:E,'SAGE IMPORT'!A:A,'FW-ROWS'!H157,'SAGE IMPORT'!B:B,'FW-ROWS'!I157,'SAGE IMPORT'!C:C,'FW-ROWS'!A157)</f>
        <v>0</v>
      </c>
      <c r="O157" s="199" t="s">
        <v>391</v>
      </c>
    </row>
    <row r="158" spans="1:15" x14ac:dyDescent="0.2">
      <c r="A158" s="184" t="s">
        <v>523</v>
      </c>
      <c r="B158" s="184" t="s">
        <v>19</v>
      </c>
      <c r="C158" s="184"/>
      <c r="D158" s="185" t="str">
        <f t="shared" ref="D158:F158" si="201">D157</f>
        <v>****</v>
      </c>
      <c r="E158" s="185"/>
      <c r="F158" s="185">
        <f t="shared" si="201"/>
        <v>0</v>
      </c>
      <c r="G158" s="185"/>
      <c r="H158" s="185">
        <f t="shared" ref="H158:I158" si="202">H157</f>
        <v>0</v>
      </c>
      <c r="I158" s="186">
        <f t="shared" si="202"/>
        <v>0</v>
      </c>
      <c r="J158" s="197">
        <f>SUMIFS('SAGE IMPORT'!Y:Y,'SAGE IMPORT'!A:A,'FW-ROWS'!H158,'SAGE IMPORT'!B:B,'FW-ROWS'!I158,'SAGE IMPORT'!C:C,'FW-ROWS'!A158)</f>
        <v>0</v>
      </c>
      <c r="K158" s="198">
        <f>SUMIFS('SAGE IMPORT'!K:K,'SAGE IMPORT'!A:A,'FW-ROWS'!H158,'SAGE IMPORT'!B:B,'FW-ROWS'!I158,'SAGE IMPORT'!C:C,'FW-ROWS'!A158)</f>
        <v>0</v>
      </c>
      <c r="L158" s="199">
        <f>SUMIFS('SAGE IMPORT'!Q:Q,'SAGE IMPORT'!A:A,'FW-ROWS'!H158,'SAGE IMPORT'!B:B,'FW-ROWS'!I158,'SAGE IMPORT'!C:C,'FW-ROWS'!A158)</f>
        <v>0</v>
      </c>
      <c r="M158" s="199" t="s">
        <v>391</v>
      </c>
      <c r="N158" s="205">
        <f>SUMIFS('SAGE IMPORT'!E:E,'SAGE IMPORT'!A:A,'FW-ROWS'!H158,'SAGE IMPORT'!B:B,'FW-ROWS'!I158,'SAGE IMPORT'!C:C,'FW-ROWS'!A158)</f>
        <v>0</v>
      </c>
      <c r="O158" s="199" t="s">
        <v>391</v>
      </c>
    </row>
    <row r="159" spans="1:15" x14ac:dyDescent="0.2">
      <c r="A159" s="184" t="s">
        <v>524</v>
      </c>
      <c r="B159" s="184" t="s">
        <v>525</v>
      </c>
      <c r="C159" s="184"/>
      <c r="D159" s="185" t="str">
        <f t="shared" ref="D159:F159" si="203">D158</f>
        <v>****</v>
      </c>
      <c r="E159" s="185"/>
      <c r="F159" s="185">
        <f t="shared" si="203"/>
        <v>0</v>
      </c>
      <c r="G159" s="185"/>
      <c r="H159" s="185">
        <f t="shared" ref="H159:I159" si="204">H158</f>
        <v>0</v>
      </c>
      <c r="I159" s="186">
        <f t="shared" si="204"/>
        <v>0</v>
      </c>
      <c r="J159" s="197">
        <f>SUMIFS('SAGE IMPORT'!Y:Y,'SAGE IMPORT'!A:A,'FW-ROWS'!H159,'SAGE IMPORT'!B:B,'FW-ROWS'!I159,'SAGE IMPORT'!C:C,'FW-ROWS'!A159)</f>
        <v>0</v>
      </c>
      <c r="K159" s="198">
        <f>SUMIFS('SAGE IMPORT'!K:K,'SAGE IMPORT'!A:A,'FW-ROWS'!H159,'SAGE IMPORT'!B:B,'FW-ROWS'!I159,'SAGE IMPORT'!C:C,'FW-ROWS'!A159)</f>
        <v>0</v>
      </c>
      <c r="L159" s="199">
        <f>SUMIFS('SAGE IMPORT'!Q:Q,'SAGE IMPORT'!A:A,'FW-ROWS'!H159,'SAGE IMPORT'!B:B,'FW-ROWS'!I159,'SAGE IMPORT'!C:C,'FW-ROWS'!A159)</f>
        <v>0</v>
      </c>
      <c r="M159" s="199" t="s">
        <v>391</v>
      </c>
      <c r="N159" s="205">
        <f>SUMIFS('SAGE IMPORT'!E:E,'SAGE IMPORT'!A:A,'FW-ROWS'!H159,'SAGE IMPORT'!B:B,'FW-ROWS'!I159,'SAGE IMPORT'!C:C,'FW-ROWS'!A159)</f>
        <v>0</v>
      </c>
      <c r="O159" s="199" t="s">
        <v>391</v>
      </c>
    </row>
    <row r="160" spans="1:15" x14ac:dyDescent="0.2">
      <c r="A160" s="184"/>
      <c r="B160" s="184"/>
      <c r="C160" s="184"/>
      <c r="D160" s="185"/>
      <c r="E160" s="185"/>
      <c r="F160" s="185"/>
      <c r="G160" s="185"/>
      <c r="H160" s="185"/>
      <c r="I160" s="186"/>
      <c r="J160" s="197"/>
      <c r="K160" s="198"/>
      <c r="L160" s="199"/>
      <c r="M160" s="199"/>
      <c r="N160" s="205"/>
      <c r="O160" s="199"/>
    </row>
    <row r="161" spans="1:15" x14ac:dyDescent="0.2">
      <c r="A161" s="184" t="s">
        <v>529</v>
      </c>
      <c r="B161" s="184" t="s">
        <v>528</v>
      </c>
      <c r="C161" s="184"/>
      <c r="D161" s="185" t="str">
        <f t="shared" ref="D161:F161" si="205">D159</f>
        <v>****</v>
      </c>
      <c r="E161" s="185"/>
      <c r="F161" s="185">
        <f t="shared" si="205"/>
        <v>0</v>
      </c>
      <c r="G161" s="185"/>
      <c r="H161" s="185">
        <f t="shared" ref="H161:I161" si="206">H159</f>
        <v>0</v>
      </c>
      <c r="I161" s="186">
        <f t="shared" si="206"/>
        <v>0</v>
      </c>
      <c r="J161" s="197">
        <f>SUMIFS('SAGE IMPORT'!Y:Y,'SAGE IMPORT'!A:A,'FW-ROWS'!H161,'SAGE IMPORT'!B:B,'FW-ROWS'!I161,'SAGE IMPORT'!C:C,'FW-ROWS'!A161)</f>
        <v>0</v>
      </c>
      <c r="K161" s="198">
        <f>SUMIFS('SAGE IMPORT'!K:K,'SAGE IMPORT'!A:A,'FW-ROWS'!H161,'SAGE IMPORT'!B:B,'FW-ROWS'!I161,'SAGE IMPORT'!C:C,'FW-ROWS'!A161)</f>
        <v>0</v>
      </c>
      <c r="L161" s="199">
        <f>SUMIFS('SAGE IMPORT'!Q:Q,'SAGE IMPORT'!A:A,'FW-ROWS'!H161,'SAGE IMPORT'!B:B,'FW-ROWS'!I161,'SAGE IMPORT'!C:C,'FW-ROWS'!A161)</f>
        <v>0</v>
      </c>
      <c r="M161" s="199" t="s">
        <v>391</v>
      </c>
      <c r="N161" s="205">
        <f>SUMIFS('SAGE IMPORT'!E:E,'SAGE IMPORT'!A:A,'FW-ROWS'!H161,'SAGE IMPORT'!B:B,'FW-ROWS'!I161,'SAGE IMPORT'!C:C,'FW-ROWS'!A161)</f>
        <v>0</v>
      </c>
      <c r="O161" s="199" t="s">
        <v>391</v>
      </c>
    </row>
    <row r="162" spans="1:15" x14ac:dyDescent="0.2">
      <c r="A162" s="184" t="s">
        <v>530</v>
      </c>
      <c r="B162" s="184" t="s">
        <v>531</v>
      </c>
      <c r="C162" s="184"/>
      <c r="D162" s="185" t="str">
        <f t="shared" ref="D162:F164" si="207">D161</f>
        <v>****</v>
      </c>
      <c r="E162" s="185"/>
      <c r="F162" s="185">
        <f t="shared" si="207"/>
        <v>0</v>
      </c>
      <c r="G162" s="185"/>
      <c r="H162" s="185">
        <f t="shared" ref="H162:I162" si="208">H161</f>
        <v>0</v>
      </c>
      <c r="I162" s="186">
        <f t="shared" si="208"/>
        <v>0</v>
      </c>
      <c r="J162" s="197">
        <f>SUMIFS('SAGE IMPORT'!Y:Y,'SAGE IMPORT'!A:A,'FW-ROWS'!H162,'SAGE IMPORT'!B:B,'FW-ROWS'!I162,'SAGE IMPORT'!C:C,'FW-ROWS'!A162)</f>
        <v>0</v>
      </c>
      <c r="K162" s="198">
        <f>SUMIFS('SAGE IMPORT'!K:K,'SAGE IMPORT'!A:A,'FW-ROWS'!H162,'SAGE IMPORT'!B:B,'FW-ROWS'!I162,'SAGE IMPORT'!C:C,'FW-ROWS'!A162)</f>
        <v>0</v>
      </c>
      <c r="L162" s="199">
        <f>SUMIFS('SAGE IMPORT'!Q:Q,'SAGE IMPORT'!A:A,'FW-ROWS'!H162,'SAGE IMPORT'!B:B,'FW-ROWS'!I162,'SAGE IMPORT'!C:C,'FW-ROWS'!A162)</f>
        <v>0</v>
      </c>
      <c r="M162" s="199"/>
      <c r="N162" s="205">
        <f>SUMIFS('SAGE IMPORT'!E:E,'SAGE IMPORT'!A:A,'FW-ROWS'!H162,'SAGE IMPORT'!B:B,'FW-ROWS'!I162,'SAGE IMPORT'!C:C,'FW-ROWS'!A162)</f>
        <v>0</v>
      </c>
      <c r="O162" s="199"/>
    </row>
    <row r="163" spans="1:15" x14ac:dyDescent="0.2">
      <c r="A163" s="184" t="s">
        <v>533</v>
      </c>
      <c r="B163" s="184" t="s">
        <v>532</v>
      </c>
      <c r="C163" s="184"/>
      <c r="D163" s="185" t="str">
        <f t="shared" si="207"/>
        <v>****</v>
      </c>
      <c r="E163" s="185"/>
      <c r="F163" s="185">
        <f t="shared" si="207"/>
        <v>0</v>
      </c>
      <c r="G163" s="185"/>
      <c r="H163" s="185">
        <f t="shared" ref="H163:I163" si="209">H162</f>
        <v>0</v>
      </c>
      <c r="I163" s="186">
        <f t="shared" si="209"/>
        <v>0</v>
      </c>
      <c r="J163" s="197">
        <f>SUMIFS('SAGE IMPORT'!Y:Y,'SAGE IMPORT'!A:A,'FW-ROWS'!H163,'SAGE IMPORT'!B:B,'FW-ROWS'!I163,'SAGE IMPORT'!C:C,'FW-ROWS'!A163)</f>
        <v>0</v>
      </c>
      <c r="K163" s="198">
        <f>SUMIFS('SAGE IMPORT'!K:K,'SAGE IMPORT'!A:A,'FW-ROWS'!H163,'SAGE IMPORT'!B:B,'FW-ROWS'!I163,'SAGE IMPORT'!C:C,'FW-ROWS'!A163)</f>
        <v>0</v>
      </c>
      <c r="L163" s="199">
        <f>SUMIFS('SAGE IMPORT'!Q:Q,'SAGE IMPORT'!A:A,'FW-ROWS'!H163,'SAGE IMPORT'!B:B,'FW-ROWS'!I163,'SAGE IMPORT'!C:C,'FW-ROWS'!A163)</f>
        <v>0</v>
      </c>
      <c r="M163" s="199" t="s">
        <v>393</v>
      </c>
      <c r="N163" s="205">
        <f>SUMIFS('SAGE IMPORT'!E:E,'SAGE IMPORT'!A:A,'FW-ROWS'!H163,'SAGE IMPORT'!B:B,'FW-ROWS'!I163,'SAGE IMPORT'!C:C,'FW-ROWS'!A163)</f>
        <v>0</v>
      </c>
      <c r="O163" s="199" t="s">
        <v>393</v>
      </c>
    </row>
    <row r="164" spans="1:15" x14ac:dyDescent="0.2">
      <c r="A164" s="184" t="s">
        <v>541</v>
      </c>
      <c r="B164" s="184" t="s">
        <v>59</v>
      </c>
      <c r="C164" s="184"/>
      <c r="D164" s="185" t="str">
        <f t="shared" si="207"/>
        <v>****</v>
      </c>
      <c r="E164" s="185"/>
      <c r="F164" s="185">
        <f t="shared" si="207"/>
        <v>0</v>
      </c>
      <c r="G164" s="185"/>
      <c r="H164" s="185">
        <f t="shared" ref="H164" si="210">H163</f>
        <v>0</v>
      </c>
      <c r="I164" s="186">
        <f t="shared" ref="I164" si="211">I163</f>
        <v>0</v>
      </c>
      <c r="J164" s="197">
        <f>SUMIFS('SAGE IMPORT'!Y:Y,'SAGE IMPORT'!A:A,'FW-ROWS'!H164,'SAGE IMPORT'!B:B,'FW-ROWS'!I164,'SAGE IMPORT'!C:C,'FW-ROWS'!A164)</f>
        <v>0</v>
      </c>
      <c r="K164" s="198">
        <f>SUMIFS('SAGE IMPORT'!K:K,'SAGE IMPORT'!A:A,'FW-ROWS'!H164,'SAGE IMPORT'!B:B,'FW-ROWS'!I164,'SAGE IMPORT'!C:C,'FW-ROWS'!A164)</f>
        <v>0</v>
      </c>
      <c r="L164" s="199">
        <f>SUMIFS('SAGE IMPORT'!Q:Q,'SAGE IMPORT'!A:A,'FW-ROWS'!H164,'SAGE IMPORT'!B:B,'FW-ROWS'!I164,'SAGE IMPORT'!C:C,'FW-ROWS'!A164)</f>
        <v>0</v>
      </c>
      <c r="M164" s="199" t="s">
        <v>354</v>
      </c>
      <c r="N164" s="205">
        <f>SUMIFS('SAGE IMPORT'!E:E,'SAGE IMPORT'!A:A,'FW-ROWS'!H164,'SAGE IMPORT'!B:B,'FW-ROWS'!I164,'SAGE IMPORT'!C:C,'FW-ROWS'!A164)</f>
        <v>0</v>
      </c>
      <c r="O164" s="199" t="s">
        <v>354</v>
      </c>
    </row>
    <row r="165" spans="1:15" x14ac:dyDescent="0.2">
      <c r="A165" s="184"/>
      <c r="B165" s="184"/>
      <c r="C165" s="184"/>
      <c r="D165" s="185"/>
      <c r="E165" s="185"/>
      <c r="F165" s="185"/>
      <c r="G165" s="185"/>
      <c r="H165" s="185"/>
      <c r="I165" s="186"/>
      <c r="J165" s="197"/>
      <c r="K165" s="198"/>
      <c r="L165" s="199"/>
      <c r="M165" s="199"/>
      <c r="N165" s="205"/>
      <c r="O165" s="199"/>
    </row>
    <row r="166" spans="1:15" x14ac:dyDescent="0.2">
      <c r="A166" s="184" t="s">
        <v>543</v>
      </c>
      <c r="B166" s="184" t="s">
        <v>545</v>
      </c>
      <c r="C166" s="184"/>
      <c r="D166" s="185" t="str">
        <f t="shared" ref="D166:F166" si="212">D164</f>
        <v>****</v>
      </c>
      <c r="E166" s="185"/>
      <c r="F166" s="185">
        <f t="shared" si="212"/>
        <v>0</v>
      </c>
      <c r="G166" s="185"/>
      <c r="H166" s="185">
        <f t="shared" ref="H166:I166" si="213">H164</f>
        <v>0</v>
      </c>
      <c r="I166" s="186">
        <f t="shared" si="213"/>
        <v>0</v>
      </c>
      <c r="J166" s="197">
        <f>SUMIFS('SAGE IMPORT'!Y:Y,'SAGE IMPORT'!A:A,'FW-ROWS'!H166,'SAGE IMPORT'!B:B,'FW-ROWS'!I166,'SAGE IMPORT'!C:C,'FW-ROWS'!A166)</f>
        <v>0</v>
      </c>
      <c r="K166" s="198">
        <f>SUMIFS('SAGE IMPORT'!K:K,'SAGE IMPORT'!A:A,'FW-ROWS'!H166,'SAGE IMPORT'!B:B,'FW-ROWS'!I166,'SAGE IMPORT'!C:C,'FW-ROWS'!A166)</f>
        <v>0</v>
      </c>
      <c r="L166" s="199">
        <f>SUMIFS('SAGE IMPORT'!Q:Q,'SAGE IMPORT'!A:A,'FW-ROWS'!H166,'SAGE IMPORT'!B:B,'FW-ROWS'!I166,'SAGE IMPORT'!C:C,'FW-ROWS'!A166)</f>
        <v>0</v>
      </c>
      <c r="M166" s="199"/>
      <c r="N166" s="205">
        <f>SUMIFS('SAGE IMPORT'!E:E,'SAGE IMPORT'!A:A,'FW-ROWS'!H166,'SAGE IMPORT'!B:B,'FW-ROWS'!I166,'SAGE IMPORT'!C:C,'FW-ROWS'!A166)</f>
        <v>0</v>
      </c>
      <c r="O166" s="199"/>
    </row>
    <row r="167" spans="1:15" x14ac:dyDescent="0.2">
      <c r="A167" s="184" t="s">
        <v>544</v>
      </c>
      <c r="B167" s="184" t="s">
        <v>546</v>
      </c>
      <c r="C167" s="184"/>
      <c r="D167" s="185" t="str">
        <f t="shared" ref="D167:F167" si="214">D166</f>
        <v>****</v>
      </c>
      <c r="E167" s="185"/>
      <c r="F167" s="185">
        <f t="shared" si="214"/>
        <v>0</v>
      </c>
      <c r="G167" s="185"/>
      <c r="H167" s="185">
        <f t="shared" ref="H167:I167" si="215">H166</f>
        <v>0</v>
      </c>
      <c r="I167" s="186">
        <f t="shared" si="215"/>
        <v>0</v>
      </c>
      <c r="J167" s="197">
        <f>SUMIFS('SAGE IMPORT'!Y:Y,'SAGE IMPORT'!A:A,'FW-ROWS'!H167,'SAGE IMPORT'!B:B,'FW-ROWS'!I167,'SAGE IMPORT'!C:C,'FW-ROWS'!A167)</f>
        <v>0</v>
      </c>
      <c r="K167" s="198">
        <f>SUMIFS('SAGE IMPORT'!K:K,'SAGE IMPORT'!A:A,'FW-ROWS'!H167,'SAGE IMPORT'!B:B,'FW-ROWS'!I167,'SAGE IMPORT'!C:C,'FW-ROWS'!A167)</f>
        <v>0</v>
      </c>
      <c r="L167" s="199">
        <f>SUMIFS('SAGE IMPORT'!Q:Q,'SAGE IMPORT'!A:A,'FW-ROWS'!H167,'SAGE IMPORT'!B:B,'FW-ROWS'!I167,'SAGE IMPORT'!C:C,'FW-ROWS'!A167)</f>
        <v>0</v>
      </c>
      <c r="M167" s="199" t="s">
        <v>354</v>
      </c>
      <c r="N167" s="205">
        <f>SUMIFS('SAGE IMPORT'!E:E,'SAGE IMPORT'!A:A,'FW-ROWS'!H167,'SAGE IMPORT'!B:B,'FW-ROWS'!I167,'SAGE IMPORT'!C:C,'FW-ROWS'!A167)</f>
        <v>0</v>
      </c>
      <c r="O167" s="199" t="s">
        <v>354</v>
      </c>
    </row>
    <row r="168" spans="1:15" x14ac:dyDescent="0.2">
      <c r="A168" s="184" t="s">
        <v>549</v>
      </c>
      <c r="B168" s="184" t="s">
        <v>550</v>
      </c>
      <c r="C168" s="184"/>
      <c r="D168" s="185" t="str">
        <f t="shared" ref="D168:F168" si="216">D167</f>
        <v>****</v>
      </c>
      <c r="E168" s="185"/>
      <c r="F168" s="185">
        <f t="shared" si="216"/>
        <v>0</v>
      </c>
      <c r="G168" s="185"/>
      <c r="H168" s="185">
        <f t="shared" ref="H168:I168" si="217">H167</f>
        <v>0</v>
      </c>
      <c r="I168" s="186">
        <f t="shared" si="217"/>
        <v>0</v>
      </c>
      <c r="J168" s="197">
        <f>SUMIFS('SAGE IMPORT'!Y:Y,'SAGE IMPORT'!A:A,'FW-ROWS'!H168,'SAGE IMPORT'!B:B,'FW-ROWS'!I168,'SAGE IMPORT'!C:C,'FW-ROWS'!A168)</f>
        <v>0</v>
      </c>
      <c r="K168" s="198">
        <f>SUMIFS('SAGE IMPORT'!K:K,'SAGE IMPORT'!A:A,'FW-ROWS'!H168,'SAGE IMPORT'!B:B,'FW-ROWS'!I168,'SAGE IMPORT'!C:C,'FW-ROWS'!A168)</f>
        <v>0</v>
      </c>
      <c r="L168" s="199">
        <f>SUMIFS('SAGE IMPORT'!Q:Q,'SAGE IMPORT'!A:A,'FW-ROWS'!H168,'SAGE IMPORT'!B:B,'FW-ROWS'!I168,'SAGE IMPORT'!C:C,'FW-ROWS'!A168)</f>
        <v>0</v>
      </c>
      <c r="M168" s="199" t="s">
        <v>354</v>
      </c>
      <c r="N168" s="205">
        <f>SUMIFS('SAGE IMPORT'!E:E,'SAGE IMPORT'!A:A,'FW-ROWS'!H168,'SAGE IMPORT'!B:B,'FW-ROWS'!I168,'SAGE IMPORT'!C:C,'FW-ROWS'!A168)</f>
        <v>0</v>
      </c>
      <c r="O168" s="199" t="s">
        <v>354</v>
      </c>
    </row>
    <row r="169" spans="1:15" x14ac:dyDescent="0.2">
      <c r="A169" s="184" t="s">
        <v>551</v>
      </c>
      <c r="B169" s="184" t="s">
        <v>140</v>
      </c>
      <c r="C169" s="184"/>
      <c r="D169" s="185" t="str">
        <f t="shared" ref="D169:F169" si="218">D168</f>
        <v>****</v>
      </c>
      <c r="E169" s="185"/>
      <c r="F169" s="185">
        <f t="shared" si="218"/>
        <v>0</v>
      </c>
      <c r="G169" s="185"/>
      <c r="H169" s="185">
        <f t="shared" ref="H169:I169" si="219">H168</f>
        <v>0</v>
      </c>
      <c r="I169" s="186">
        <f t="shared" si="219"/>
        <v>0</v>
      </c>
      <c r="J169" s="197">
        <f>SUMIFS('SAGE IMPORT'!Y:Y,'SAGE IMPORT'!A:A,'FW-ROWS'!H169,'SAGE IMPORT'!B:B,'FW-ROWS'!I169,'SAGE IMPORT'!C:C,'FW-ROWS'!A169)</f>
        <v>0</v>
      </c>
      <c r="K169" s="198">
        <f>SUMIFS('SAGE IMPORT'!K:K,'SAGE IMPORT'!A:A,'FW-ROWS'!H169,'SAGE IMPORT'!B:B,'FW-ROWS'!I169,'SAGE IMPORT'!C:C,'FW-ROWS'!A169)</f>
        <v>0</v>
      </c>
      <c r="L169" s="199">
        <f>SUMIFS('SAGE IMPORT'!Q:Q,'SAGE IMPORT'!A:A,'FW-ROWS'!H169,'SAGE IMPORT'!B:B,'FW-ROWS'!I169,'SAGE IMPORT'!C:C,'FW-ROWS'!A169)</f>
        <v>0</v>
      </c>
      <c r="M169" s="199" t="s">
        <v>354</v>
      </c>
      <c r="N169" s="205">
        <f>SUMIFS('SAGE IMPORT'!E:E,'SAGE IMPORT'!A:A,'FW-ROWS'!H169,'SAGE IMPORT'!B:B,'FW-ROWS'!I169,'SAGE IMPORT'!C:C,'FW-ROWS'!A169)</f>
        <v>0</v>
      </c>
      <c r="O169" s="199" t="s">
        <v>354</v>
      </c>
    </row>
    <row r="170" spans="1:15" x14ac:dyDescent="0.2">
      <c r="A170" s="184" t="s">
        <v>556</v>
      </c>
      <c r="B170" s="184" t="s">
        <v>555</v>
      </c>
      <c r="C170" s="184"/>
      <c r="D170" s="185" t="str">
        <f t="shared" ref="D170:F170" si="220">D169</f>
        <v>****</v>
      </c>
      <c r="E170" s="185"/>
      <c r="F170" s="185">
        <f t="shared" si="220"/>
        <v>0</v>
      </c>
      <c r="G170" s="185"/>
      <c r="H170" s="185">
        <f t="shared" ref="H170:I170" si="221">H169</f>
        <v>0</v>
      </c>
      <c r="I170" s="186">
        <f t="shared" si="221"/>
        <v>0</v>
      </c>
      <c r="J170" s="197">
        <f>SUMIFS('SAGE IMPORT'!Y:Y,'SAGE IMPORT'!A:A,'FW-ROWS'!H170,'SAGE IMPORT'!B:B,'FW-ROWS'!I170,'SAGE IMPORT'!C:C,'FW-ROWS'!A170)</f>
        <v>0</v>
      </c>
      <c r="K170" s="198">
        <f>SUMIFS('SAGE IMPORT'!K:K,'SAGE IMPORT'!A:A,'FW-ROWS'!H170,'SAGE IMPORT'!B:B,'FW-ROWS'!I170,'SAGE IMPORT'!C:C,'FW-ROWS'!A170)</f>
        <v>0</v>
      </c>
      <c r="L170" s="199">
        <f>SUMIFS('SAGE IMPORT'!Q:Q,'SAGE IMPORT'!A:A,'FW-ROWS'!H170,'SAGE IMPORT'!B:B,'FW-ROWS'!I170,'SAGE IMPORT'!C:C,'FW-ROWS'!A170)</f>
        <v>0</v>
      </c>
      <c r="M170" s="199" t="s">
        <v>395</v>
      </c>
      <c r="N170" s="205">
        <f>SUMIFS('SAGE IMPORT'!E:E,'SAGE IMPORT'!A:A,'FW-ROWS'!H170,'SAGE IMPORT'!B:B,'FW-ROWS'!I170,'SAGE IMPORT'!C:C,'FW-ROWS'!A170)</f>
        <v>0</v>
      </c>
      <c r="O170" s="199" t="s">
        <v>395</v>
      </c>
    </row>
    <row r="171" spans="1:15" x14ac:dyDescent="0.2">
      <c r="A171" s="184" t="s">
        <v>557</v>
      </c>
      <c r="B171" s="184" t="s">
        <v>559</v>
      </c>
      <c r="C171" s="184"/>
      <c r="D171" s="185" t="str">
        <f t="shared" ref="D171:F171" si="222">D170</f>
        <v>****</v>
      </c>
      <c r="E171" s="185"/>
      <c r="F171" s="185">
        <f t="shared" si="222"/>
        <v>0</v>
      </c>
      <c r="G171" s="185"/>
      <c r="H171" s="185">
        <f t="shared" ref="H171:I171" si="223">H170</f>
        <v>0</v>
      </c>
      <c r="I171" s="186">
        <f t="shared" si="223"/>
        <v>0</v>
      </c>
      <c r="J171" s="197">
        <f>SUMIFS('SAGE IMPORT'!Y:Y,'SAGE IMPORT'!A:A,'FW-ROWS'!H171,'SAGE IMPORT'!B:B,'FW-ROWS'!I171,'SAGE IMPORT'!C:C,'FW-ROWS'!A171)</f>
        <v>0</v>
      </c>
      <c r="K171" s="198">
        <f>SUMIFS('SAGE IMPORT'!K:K,'SAGE IMPORT'!A:A,'FW-ROWS'!H171,'SAGE IMPORT'!B:B,'FW-ROWS'!I171,'SAGE IMPORT'!C:C,'FW-ROWS'!A171)</f>
        <v>0</v>
      </c>
      <c r="L171" s="199">
        <f>SUMIFS('SAGE IMPORT'!Q:Q,'SAGE IMPORT'!A:A,'FW-ROWS'!H171,'SAGE IMPORT'!B:B,'FW-ROWS'!I171,'SAGE IMPORT'!C:C,'FW-ROWS'!A171)</f>
        <v>0</v>
      </c>
      <c r="M171" s="199" t="s">
        <v>395</v>
      </c>
      <c r="N171" s="205">
        <f>SUMIFS('SAGE IMPORT'!E:E,'SAGE IMPORT'!A:A,'FW-ROWS'!H171,'SAGE IMPORT'!B:B,'FW-ROWS'!I171,'SAGE IMPORT'!C:C,'FW-ROWS'!A171)</f>
        <v>0</v>
      </c>
      <c r="O171" s="199" t="s">
        <v>395</v>
      </c>
    </row>
    <row r="172" spans="1:15" x14ac:dyDescent="0.2">
      <c r="A172" s="184" t="s">
        <v>560</v>
      </c>
      <c r="B172" s="184" t="s">
        <v>561</v>
      </c>
      <c r="C172" s="184"/>
      <c r="D172" s="185" t="str">
        <f t="shared" ref="D172:F172" si="224">D171</f>
        <v>****</v>
      </c>
      <c r="E172" s="185"/>
      <c r="F172" s="185">
        <f t="shared" si="224"/>
        <v>0</v>
      </c>
      <c r="G172" s="185"/>
      <c r="H172" s="185">
        <f t="shared" ref="H172:I172" si="225">H171</f>
        <v>0</v>
      </c>
      <c r="I172" s="186">
        <f t="shared" si="225"/>
        <v>0</v>
      </c>
      <c r="J172" s="197">
        <f>SUMIFS('SAGE IMPORT'!Y:Y,'SAGE IMPORT'!A:A,'FW-ROWS'!H172,'SAGE IMPORT'!B:B,'FW-ROWS'!I172,'SAGE IMPORT'!C:C,'FW-ROWS'!A172)</f>
        <v>0</v>
      </c>
      <c r="K172" s="198">
        <f>SUMIFS('SAGE IMPORT'!K:K,'SAGE IMPORT'!A:A,'FW-ROWS'!H172,'SAGE IMPORT'!B:B,'FW-ROWS'!I172,'SAGE IMPORT'!C:C,'FW-ROWS'!A172)</f>
        <v>0</v>
      </c>
      <c r="L172" s="199">
        <f>SUMIFS('SAGE IMPORT'!Q:Q,'SAGE IMPORT'!A:A,'FW-ROWS'!H172,'SAGE IMPORT'!B:B,'FW-ROWS'!I172,'SAGE IMPORT'!C:C,'FW-ROWS'!A172)</f>
        <v>0</v>
      </c>
      <c r="M172" s="199" t="s">
        <v>354</v>
      </c>
      <c r="N172" s="205">
        <f>SUMIFS('SAGE IMPORT'!E:E,'SAGE IMPORT'!A:A,'FW-ROWS'!H172,'SAGE IMPORT'!B:B,'FW-ROWS'!I172,'SAGE IMPORT'!C:C,'FW-ROWS'!A172)</f>
        <v>0</v>
      </c>
      <c r="O172" s="199" t="s">
        <v>354</v>
      </c>
    </row>
    <row r="173" spans="1:15" x14ac:dyDescent="0.2">
      <c r="A173" s="184"/>
      <c r="B173" s="184"/>
      <c r="C173" s="184"/>
      <c r="D173" s="185"/>
      <c r="E173" s="185"/>
      <c r="F173" s="185"/>
      <c r="G173" s="185"/>
      <c r="H173" s="185"/>
      <c r="I173" s="186"/>
      <c r="J173" s="197"/>
      <c r="K173" s="198"/>
      <c r="L173" s="199"/>
      <c r="M173" s="199"/>
      <c r="N173" s="205"/>
      <c r="O173" s="199"/>
    </row>
    <row r="174" spans="1:15" x14ac:dyDescent="0.2">
      <c r="A174" s="184" t="s">
        <v>563</v>
      </c>
      <c r="B174" s="184" t="s">
        <v>565</v>
      </c>
      <c r="C174" s="184"/>
      <c r="D174" s="185" t="str">
        <f t="shared" ref="D174:F174" si="226">D172</f>
        <v>****</v>
      </c>
      <c r="E174" s="185"/>
      <c r="F174" s="185">
        <f t="shared" si="226"/>
        <v>0</v>
      </c>
      <c r="G174" s="185"/>
      <c r="H174" s="185">
        <f t="shared" ref="H174:I174" si="227">H172</f>
        <v>0</v>
      </c>
      <c r="I174" s="186">
        <f t="shared" si="227"/>
        <v>0</v>
      </c>
      <c r="J174" s="197">
        <f>SUMIFS('SAGE IMPORT'!Y:Y,'SAGE IMPORT'!A:A,'FW-ROWS'!H174,'SAGE IMPORT'!B:B,'FW-ROWS'!I174,'SAGE IMPORT'!C:C,'FW-ROWS'!A174)</f>
        <v>0</v>
      </c>
      <c r="K174" s="198">
        <f>SUMIFS('SAGE IMPORT'!K:K,'SAGE IMPORT'!A:A,'FW-ROWS'!H174,'SAGE IMPORT'!B:B,'FW-ROWS'!I174,'SAGE IMPORT'!C:C,'FW-ROWS'!A174)</f>
        <v>0</v>
      </c>
      <c r="L174" s="199">
        <f>SUMIFS('SAGE IMPORT'!Q:Q,'SAGE IMPORT'!A:A,'FW-ROWS'!H174,'SAGE IMPORT'!B:B,'FW-ROWS'!I174,'SAGE IMPORT'!C:C,'FW-ROWS'!A174)</f>
        <v>0</v>
      </c>
      <c r="M174" s="199" t="s">
        <v>392</v>
      </c>
      <c r="N174" s="205">
        <f>SUMIFS('SAGE IMPORT'!E:E,'SAGE IMPORT'!A:A,'FW-ROWS'!H174,'SAGE IMPORT'!B:B,'FW-ROWS'!I174,'SAGE IMPORT'!C:C,'FW-ROWS'!A174)</f>
        <v>0</v>
      </c>
      <c r="O174" s="199" t="s">
        <v>392</v>
      </c>
    </row>
    <row r="175" spans="1:15" ht="12" x14ac:dyDescent="0.25">
      <c r="C175" s="200" t="s">
        <v>74</v>
      </c>
      <c r="D175" s="200"/>
      <c r="E175" s="200"/>
      <c r="F175" s="200"/>
      <c r="G175" s="200"/>
      <c r="H175" s="200"/>
      <c r="I175" s="200"/>
      <c r="J175" s="201">
        <f t="shared" ref="J175" si="228">SUM(J157:J174)</f>
        <v>0</v>
      </c>
      <c r="K175" s="202"/>
      <c r="L175" s="202"/>
      <c r="M175" s="202"/>
      <c r="N175" s="205">
        <f>SUMIFS('SAGE IMPORT'!E:E,'SAGE IMPORT'!A:A,'FW-ROWS'!H175,'SAGE IMPORT'!B:B,'FW-ROWS'!I175,'SAGE IMPORT'!C:C,'FW-ROWS'!A175)</f>
        <v>0</v>
      </c>
      <c r="O175" s="202"/>
    </row>
    <row r="176" spans="1:15" ht="12" x14ac:dyDescent="0.25">
      <c r="C176" s="200" t="s">
        <v>75</v>
      </c>
      <c r="D176" s="200"/>
      <c r="E176" s="200"/>
      <c r="F176" s="200"/>
      <c r="G176" s="200"/>
      <c r="H176" s="200"/>
      <c r="I176" s="200"/>
      <c r="J176" s="203">
        <f>SUMIFS('SAGE IMPORT'!Y:Y,'SAGE IMPORT'!A:A,'FW-ROWS'!H156,'SAGE IMPORT'!B:B,'FW-ROWS'!I156)-J175</f>
        <v>0</v>
      </c>
      <c r="K176" s="202"/>
      <c r="L176" s="202"/>
      <c r="M176" s="202"/>
      <c r="N176" s="205">
        <f>SUMIFS('SAGE IMPORT'!E:E,'SAGE IMPORT'!A:A,'FW-ROWS'!H176,'SAGE IMPORT'!B:B,'FW-ROWS'!I176,'SAGE IMPORT'!C:C,'FW-ROWS'!A176)</f>
        <v>0</v>
      </c>
      <c r="O176" s="202"/>
    </row>
    <row r="177" spans="1:15" ht="12" x14ac:dyDescent="0.2">
      <c r="D177" s="191" t="s">
        <v>359</v>
      </c>
      <c r="E177" s="191"/>
      <c r="F177" s="190" t="s">
        <v>358</v>
      </c>
      <c r="G177" s="190"/>
      <c r="H177" s="191" t="s">
        <v>159</v>
      </c>
      <c r="I177" s="192" t="s">
        <v>357</v>
      </c>
      <c r="J177" s="194" t="s">
        <v>383</v>
      </c>
      <c r="K177" s="194" t="s">
        <v>356</v>
      </c>
      <c r="L177" s="194" t="s">
        <v>355</v>
      </c>
      <c r="M177" s="194"/>
      <c r="N177" s="194" t="s">
        <v>394</v>
      </c>
      <c r="O177" s="194"/>
    </row>
    <row r="178" spans="1:15" ht="12" x14ac:dyDescent="0.2">
      <c r="D178" s="195" t="str">
        <f>'START-FW'!A16</f>
        <v>****</v>
      </c>
      <c r="E178" s="195">
        <f>'START-FW'!B16</f>
        <v>0</v>
      </c>
      <c r="F178" s="195">
        <f>'START-FW'!C16</f>
        <v>44</v>
      </c>
      <c r="G178" s="195" t="str">
        <f>'START-FW'!D16</f>
        <v>1070 ST. OLAF CT</v>
      </c>
      <c r="H178" s="195" t="str">
        <f>'START-FW'!F16</f>
        <v>PLAN 3</v>
      </c>
      <c r="I178" s="195" t="str">
        <f>'START-FW'!G16</f>
        <v>ELV BC</v>
      </c>
      <c r="J178" s="196"/>
      <c r="K178" s="196"/>
      <c r="L178" s="196"/>
      <c r="M178" s="196"/>
      <c r="N178" s="196"/>
      <c r="O178" s="194"/>
    </row>
    <row r="179" spans="1:15" x14ac:dyDescent="0.2">
      <c r="A179" s="184" t="s">
        <v>522</v>
      </c>
      <c r="B179" s="184" t="s">
        <v>17</v>
      </c>
      <c r="C179" s="184"/>
      <c r="D179" s="185" t="str">
        <f t="shared" ref="D179" si="229">D178</f>
        <v>****</v>
      </c>
      <c r="E179" s="185"/>
      <c r="F179" s="185">
        <f t="shared" ref="F179" si="230">F178</f>
        <v>44</v>
      </c>
      <c r="G179" s="185"/>
      <c r="H179" s="185" t="str">
        <f t="shared" ref="H179" si="231">H178</f>
        <v>PLAN 3</v>
      </c>
      <c r="I179" s="186" t="str">
        <f t="shared" ref="I179" si="232">I178</f>
        <v>ELV BC</v>
      </c>
      <c r="J179" s="197">
        <f>SUMIFS('SAGE IMPORT'!Y:Y,'SAGE IMPORT'!A:A,'FW-ROWS'!H179,'SAGE IMPORT'!B:B,'FW-ROWS'!I179,'SAGE IMPORT'!C:C,'FW-ROWS'!A179)</f>
        <v>0</v>
      </c>
      <c r="K179" s="198">
        <f>SUMIFS('SAGE IMPORT'!K:K,'SAGE IMPORT'!A:A,'FW-ROWS'!H179,'SAGE IMPORT'!B:B,'FW-ROWS'!I179,'SAGE IMPORT'!C:C,'FW-ROWS'!A179)</f>
        <v>0</v>
      </c>
      <c r="L179" s="199">
        <f>SUMIFS('SAGE IMPORT'!Q:Q,'SAGE IMPORT'!A:A,'FW-ROWS'!H179,'SAGE IMPORT'!B:B,'FW-ROWS'!I179,'SAGE IMPORT'!C:C,'FW-ROWS'!A179)</f>
        <v>0</v>
      </c>
      <c r="M179" s="199" t="s">
        <v>391</v>
      </c>
      <c r="N179" s="205">
        <f>SUMIFS('SAGE IMPORT'!E:E,'SAGE IMPORT'!A:A,'FW-ROWS'!H179,'SAGE IMPORT'!B:B,'FW-ROWS'!I179,'SAGE IMPORT'!C:C,'FW-ROWS'!A179)</f>
        <v>0</v>
      </c>
      <c r="O179" s="199" t="s">
        <v>391</v>
      </c>
    </row>
    <row r="180" spans="1:15" x14ac:dyDescent="0.2">
      <c r="A180" s="184" t="s">
        <v>523</v>
      </c>
      <c r="B180" s="184" t="s">
        <v>19</v>
      </c>
      <c r="C180" s="184"/>
      <c r="D180" s="185" t="str">
        <f t="shared" ref="D180:F180" si="233">D179</f>
        <v>****</v>
      </c>
      <c r="E180" s="185"/>
      <c r="F180" s="185">
        <f t="shared" si="233"/>
        <v>44</v>
      </c>
      <c r="G180" s="185"/>
      <c r="H180" s="185" t="str">
        <f t="shared" ref="H180:I180" si="234">H179</f>
        <v>PLAN 3</v>
      </c>
      <c r="I180" s="186" t="str">
        <f t="shared" si="234"/>
        <v>ELV BC</v>
      </c>
      <c r="J180" s="197">
        <f>SUMIFS('SAGE IMPORT'!Y:Y,'SAGE IMPORT'!A:A,'FW-ROWS'!H180,'SAGE IMPORT'!B:B,'FW-ROWS'!I180,'SAGE IMPORT'!C:C,'FW-ROWS'!A180)</f>
        <v>0</v>
      </c>
      <c r="K180" s="198">
        <f>SUMIFS('SAGE IMPORT'!K:K,'SAGE IMPORT'!A:A,'FW-ROWS'!H180,'SAGE IMPORT'!B:B,'FW-ROWS'!I180,'SAGE IMPORT'!C:C,'FW-ROWS'!A180)</f>
        <v>0</v>
      </c>
      <c r="L180" s="199">
        <f>SUMIFS('SAGE IMPORT'!Q:Q,'SAGE IMPORT'!A:A,'FW-ROWS'!H180,'SAGE IMPORT'!B:B,'FW-ROWS'!I180,'SAGE IMPORT'!C:C,'FW-ROWS'!A180)</f>
        <v>0</v>
      </c>
      <c r="M180" s="199" t="s">
        <v>391</v>
      </c>
      <c r="N180" s="205">
        <f>SUMIFS('SAGE IMPORT'!E:E,'SAGE IMPORT'!A:A,'FW-ROWS'!H180,'SAGE IMPORT'!B:B,'FW-ROWS'!I180,'SAGE IMPORT'!C:C,'FW-ROWS'!A180)</f>
        <v>0</v>
      </c>
      <c r="O180" s="199" t="s">
        <v>391</v>
      </c>
    </row>
    <row r="181" spans="1:15" x14ac:dyDescent="0.2">
      <c r="A181" s="184" t="s">
        <v>524</v>
      </c>
      <c r="B181" s="184" t="s">
        <v>525</v>
      </c>
      <c r="C181" s="184"/>
      <c r="D181" s="185" t="str">
        <f t="shared" ref="D181:F181" si="235">D180</f>
        <v>****</v>
      </c>
      <c r="E181" s="185"/>
      <c r="F181" s="185">
        <f t="shared" si="235"/>
        <v>44</v>
      </c>
      <c r="G181" s="185"/>
      <c r="H181" s="185" t="str">
        <f t="shared" ref="H181:I181" si="236">H180</f>
        <v>PLAN 3</v>
      </c>
      <c r="I181" s="186" t="str">
        <f t="shared" si="236"/>
        <v>ELV BC</v>
      </c>
      <c r="J181" s="197">
        <f>SUMIFS('SAGE IMPORT'!Y:Y,'SAGE IMPORT'!A:A,'FW-ROWS'!H181,'SAGE IMPORT'!B:B,'FW-ROWS'!I181,'SAGE IMPORT'!C:C,'FW-ROWS'!A181)</f>
        <v>0</v>
      </c>
      <c r="K181" s="198">
        <f>SUMIFS('SAGE IMPORT'!K:K,'SAGE IMPORT'!A:A,'FW-ROWS'!H181,'SAGE IMPORT'!B:B,'FW-ROWS'!I181,'SAGE IMPORT'!C:C,'FW-ROWS'!A181)</f>
        <v>0</v>
      </c>
      <c r="L181" s="199">
        <f>SUMIFS('SAGE IMPORT'!Q:Q,'SAGE IMPORT'!A:A,'FW-ROWS'!H181,'SAGE IMPORT'!B:B,'FW-ROWS'!I181,'SAGE IMPORT'!C:C,'FW-ROWS'!A181)</f>
        <v>0</v>
      </c>
      <c r="M181" s="199" t="s">
        <v>391</v>
      </c>
      <c r="N181" s="205">
        <f>SUMIFS('SAGE IMPORT'!E:E,'SAGE IMPORT'!A:A,'FW-ROWS'!H181,'SAGE IMPORT'!B:B,'FW-ROWS'!I181,'SAGE IMPORT'!C:C,'FW-ROWS'!A181)</f>
        <v>0</v>
      </c>
      <c r="O181" s="199" t="s">
        <v>391</v>
      </c>
    </row>
    <row r="182" spans="1:15" x14ac:dyDescent="0.2">
      <c r="A182" s="184"/>
      <c r="B182" s="184"/>
      <c r="C182" s="184"/>
      <c r="D182" s="185"/>
      <c r="E182" s="185"/>
      <c r="F182" s="185"/>
      <c r="G182" s="185"/>
      <c r="H182" s="185"/>
      <c r="I182" s="186"/>
      <c r="J182" s="197"/>
      <c r="K182" s="198"/>
      <c r="L182" s="199"/>
      <c r="M182" s="199"/>
      <c r="N182" s="205"/>
      <c r="O182" s="199"/>
    </row>
    <row r="183" spans="1:15" x14ac:dyDescent="0.2">
      <c r="A183" s="184" t="s">
        <v>529</v>
      </c>
      <c r="B183" s="184" t="s">
        <v>528</v>
      </c>
      <c r="C183" s="184"/>
      <c r="D183" s="185" t="str">
        <f t="shared" ref="D183:F183" si="237">D181</f>
        <v>****</v>
      </c>
      <c r="E183" s="185"/>
      <c r="F183" s="185">
        <f t="shared" si="237"/>
        <v>44</v>
      </c>
      <c r="G183" s="185"/>
      <c r="H183" s="185" t="str">
        <f t="shared" ref="H183:I183" si="238">H181</f>
        <v>PLAN 3</v>
      </c>
      <c r="I183" s="186" t="str">
        <f t="shared" si="238"/>
        <v>ELV BC</v>
      </c>
      <c r="J183" s="197">
        <f>SUMIFS('SAGE IMPORT'!Y:Y,'SAGE IMPORT'!A:A,'FW-ROWS'!H183,'SAGE IMPORT'!B:B,'FW-ROWS'!I183,'SAGE IMPORT'!C:C,'FW-ROWS'!A183)</f>
        <v>0</v>
      </c>
      <c r="K183" s="198">
        <f>SUMIFS('SAGE IMPORT'!K:K,'SAGE IMPORT'!A:A,'FW-ROWS'!H183,'SAGE IMPORT'!B:B,'FW-ROWS'!I183,'SAGE IMPORT'!C:C,'FW-ROWS'!A183)</f>
        <v>0</v>
      </c>
      <c r="L183" s="199">
        <f>SUMIFS('SAGE IMPORT'!Q:Q,'SAGE IMPORT'!A:A,'FW-ROWS'!H183,'SAGE IMPORT'!B:B,'FW-ROWS'!I183,'SAGE IMPORT'!C:C,'FW-ROWS'!A183)</f>
        <v>0</v>
      </c>
      <c r="M183" s="199" t="s">
        <v>391</v>
      </c>
      <c r="N183" s="205">
        <f>SUMIFS('SAGE IMPORT'!E:E,'SAGE IMPORT'!A:A,'FW-ROWS'!H183,'SAGE IMPORT'!B:B,'FW-ROWS'!I183,'SAGE IMPORT'!C:C,'FW-ROWS'!A183)</f>
        <v>0</v>
      </c>
      <c r="O183" s="199" t="s">
        <v>391</v>
      </c>
    </row>
    <row r="184" spans="1:15" x14ac:dyDescent="0.2">
      <c r="A184" s="184" t="s">
        <v>530</v>
      </c>
      <c r="B184" s="184" t="s">
        <v>531</v>
      </c>
      <c r="C184" s="184"/>
      <c r="D184" s="185" t="str">
        <f t="shared" ref="D184:F186" si="239">D183</f>
        <v>****</v>
      </c>
      <c r="E184" s="185"/>
      <c r="F184" s="185">
        <f t="shared" si="239"/>
        <v>44</v>
      </c>
      <c r="G184" s="185"/>
      <c r="H184" s="185" t="str">
        <f t="shared" ref="H184:I184" si="240">H183</f>
        <v>PLAN 3</v>
      </c>
      <c r="I184" s="186" t="str">
        <f t="shared" si="240"/>
        <v>ELV BC</v>
      </c>
      <c r="J184" s="197">
        <f>SUMIFS('SAGE IMPORT'!Y:Y,'SAGE IMPORT'!A:A,'FW-ROWS'!H184,'SAGE IMPORT'!B:B,'FW-ROWS'!I184,'SAGE IMPORT'!C:C,'FW-ROWS'!A184)</f>
        <v>0</v>
      </c>
      <c r="K184" s="198">
        <f>SUMIFS('SAGE IMPORT'!K:K,'SAGE IMPORT'!A:A,'FW-ROWS'!H184,'SAGE IMPORT'!B:B,'FW-ROWS'!I184,'SAGE IMPORT'!C:C,'FW-ROWS'!A184)</f>
        <v>0</v>
      </c>
      <c r="L184" s="199">
        <f>SUMIFS('SAGE IMPORT'!Q:Q,'SAGE IMPORT'!A:A,'FW-ROWS'!H184,'SAGE IMPORT'!B:B,'FW-ROWS'!I184,'SAGE IMPORT'!C:C,'FW-ROWS'!A184)</f>
        <v>0</v>
      </c>
      <c r="M184" s="199"/>
      <c r="N184" s="205">
        <f>SUMIFS('SAGE IMPORT'!E:E,'SAGE IMPORT'!A:A,'FW-ROWS'!H184,'SAGE IMPORT'!B:B,'FW-ROWS'!I184,'SAGE IMPORT'!C:C,'FW-ROWS'!A184)</f>
        <v>0</v>
      </c>
      <c r="O184" s="199"/>
    </row>
    <row r="185" spans="1:15" x14ac:dyDescent="0.2">
      <c r="A185" s="184" t="s">
        <v>533</v>
      </c>
      <c r="B185" s="184" t="s">
        <v>532</v>
      </c>
      <c r="C185" s="184"/>
      <c r="D185" s="185" t="str">
        <f t="shared" si="239"/>
        <v>****</v>
      </c>
      <c r="E185" s="185"/>
      <c r="F185" s="185">
        <f t="shared" si="239"/>
        <v>44</v>
      </c>
      <c r="G185" s="185"/>
      <c r="H185" s="185" t="str">
        <f t="shared" ref="H185:I185" si="241">H184</f>
        <v>PLAN 3</v>
      </c>
      <c r="I185" s="186" t="str">
        <f t="shared" si="241"/>
        <v>ELV BC</v>
      </c>
      <c r="J185" s="197">
        <f>SUMIFS('SAGE IMPORT'!Y:Y,'SAGE IMPORT'!A:A,'FW-ROWS'!H185,'SAGE IMPORT'!B:B,'FW-ROWS'!I185,'SAGE IMPORT'!C:C,'FW-ROWS'!A185)</f>
        <v>0</v>
      </c>
      <c r="K185" s="198">
        <f>SUMIFS('SAGE IMPORT'!K:K,'SAGE IMPORT'!A:A,'FW-ROWS'!H185,'SAGE IMPORT'!B:B,'FW-ROWS'!I185,'SAGE IMPORT'!C:C,'FW-ROWS'!A185)</f>
        <v>0</v>
      </c>
      <c r="L185" s="199">
        <f>SUMIFS('SAGE IMPORT'!Q:Q,'SAGE IMPORT'!A:A,'FW-ROWS'!H185,'SAGE IMPORT'!B:B,'FW-ROWS'!I185,'SAGE IMPORT'!C:C,'FW-ROWS'!A185)</f>
        <v>0</v>
      </c>
      <c r="M185" s="199" t="s">
        <v>393</v>
      </c>
      <c r="N185" s="205">
        <f>SUMIFS('SAGE IMPORT'!E:E,'SAGE IMPORT'!A:A,'FW-ROWS'!H185,'SAGE IMPORT'!B:B,'FW-ROWS'!I185,'SAGE IMPORT'!C:C,'FW-ROWS'!A185)</f>
        <v>0</v>
      </c>
      <c r="O185" s="199" t="s">
        <v>393</v>
      </c>
    </row>
    <row r="186" spans="1:15" x14ac:dyDescent="0.2">
      <c r="A186" s="184" t="s">
        <v>541</v>
      </c>
      <c r="B186" s="184" t="s">
        <v>59</v>
      </c>
      <c r="C186" s="184"/>
      <c r="D186" s="185" t="str">
        <f t="shared" si="239"/>
        <v>****</v>
      </c>
      <c r="E186" s="185"/>
      <c r="F186" s="185">
        <f t="shared" si="239"/>
        <v>44</v>
      </c>
      <c r="G186" s="185"/>
      <c r="H186" s="185" t="str">
        <f t="shared" ref="H186" si="242">H185</f>
        <v>PLAN 3</v>
      </c>
      <c r="I186" s="186" t="str">
        <f t="shared" ref="I186" si="243">I185</f>
        <v>ELV BC</v>
      </c>
      <c r="J186" s="197">
        <f>SUMIFS('SAGE IMPORT'!Y:Y,'SAGE IMPORT'!A:A,'FW-ROWS'!H186,'SAGE IMPORT'!B:B,'FW-ROWS'!I186,'SAGE IMPORT'!C:C,'FW-ROWS'!A186)</f>
        <v>0</v>
      </c>
      <c r="K186" s="198">
        <f>SUMIFS('SAGE IMPORT'!K:K,'SAGE IMPORT'!A:A,'FW-ROWS'!H186,'SAGE IMPORT'!B:B,'FW-ROWS'!I186,'SAGE IMPORT'!C:C,'FW-ROWS'!A186)</f>
        <v>0</v>
      </c>
      <c r="L186" s="199">
        <f>SUMIFS('SAGE IMPORT'!Q:Q,'SAGE IMPORT'!A:A,'FW-ROWS'!H186,'SAGE IMPORT'!B:B,'FW-ROWS'!I186,'SAGE IMPORT'!C:C,'FW-ROWS'!A186)</f>
        <v>0</v>
      </c>
      <c r="M186" s="199" t="s">
        <v>354</v>
      </c>
      <c r="N186" s="205">
        <f>SUMIFS('SAGE IMPORT'!E:E,'SAGE IMPORT'!A:A,'FW-ROWS'!H186,'SAGE IMPORT'!B:B,'FW-ROWS'!I186,'SAGE IMPORT'!C:C,'FW-ROWS'!A186)</f>
        <v>0</v>
      </c>
      <c r="O186" s="199" t="s">
        <v>354</v>
      </c>
    </row>
    <row r="187" spans="1:15" x14ac:dyDescent="0.2">
      <c r="A187" s="184"/>
      <c r="B187" s="184"/>
      <c r="C187" s="184"/>
      <c r="D187" s="185"/>
      <c r="E187" s="185"/>
      <c r="F187" s="185"/>
      <c r="G187" s="185"/>
      <c r="H187" s="185"/>
      <c r="I187" s="186"/>
      <c r="J187" s="197"/>
      <c r="K187" s="198"/>
      <c r="L187" s="199"/>
      <c r="M187" s="199"/>
      <c r="N187" s="205"/>
      <c r="O187" s="199"/>
    </row>
    <row r="188" spans="1:15" x14ac:dyDescent="0.2">
      <c r="A188" s="184" t="s">
        <v>543</v>
      </c>
      <c r="B188" s="184" t="s">
        <v>545</v>
      </c>
      <c r="C188" s="184"/>
      <c r="D188" s="185" t="str">
        <f t="shared" ref="D188:F188" si="244">D186</f>
        <v>****</v>
      </c>
      <c r="E188" s="185"/>
      <c r="F188" s="185">
        <f t="shared" si="244"/>
        <v>44</v>
      </c>
      <c r="G188" s="185"/>
      <c r="H188" s="185" t="str">
        <f t="shared" ref="H188:I188" si="245">H186</f>
        <v>PLAN 3</v>
      </c>
      <c r="I188" s="186" t="str">
        <f t="shared" si="245"/>
        <v>ELV BC</v>
      </c>
      <c r="J188" s="197">
        <f>SUMIFS('SAGE IMPORT'!Y:Y,'SAGE IMPORT'!A:A,'FW-ROWS'!H188,'SAGE IMPORT'!B:B,'FW-ROWS'!I188,'SAGE IMPORT'!C:C,'FW-ROWS'!A188)</f>
        <v>0</v>
      </c>
      <c r="K188" s="198">
        <f>SUMIFS('SAGE IMPORT'!K:K,'SAGE IMPORT'!A:A,'FW-ROWS'!H188,'SAGE IMPORT'!B:B,'FW-ROWS'!I188,'SAGE IMPORT'!C:C,'FW-ROWS'!A188)</f>
        <v>0</v>
      </c>
      <c r="L188" s="199">
        <f>SUMIFS('SAGE IMPORT'!Q:Q,'SAGE IMPORT'!A:A,'FW-ROWS'!H188,'SAGE IMPORT'!B:B,'FW-ROWS'!I188,'SAGE IMPORT'!C:C,'FW-ROWS'!A188)</f>
        <v>0</v>
      </c>
      <c r="M188" s="199"/>
      <c r="N188" s="205">
        <f>SUMIFS('SAGE IMPORT'!E:E,'SAGE IMPORT'!A:A,'FW-ROWS'!H188,'SAGE IMPORT'!B:B,'FW-ROWS'!I188,'SAGE IMPORT'!C:C,'FW-ROWS'!A188)</f>
        <v>0</v>
      </c>
      <c r="O188" s="199"/>
    </row>
    <row r="189" spans="1:15" x14ac:dyDescent="0.2">
      <c r="A189" s="184" t="s">
        <v>544</v>
      </c>
      <c r="B189" s="184" t="s">
        <v>546</v>
      </c>
      <c r="C189" s="184"/>
      <c r="D189" s="185" t="str">
        <f t="shared" ref="D189:F189" si="246">D188</f>
        <v>****</v>
      </c>
      <c r="E189" s="185"/>
      <c r="F189" s="185">
        <f t="shared" si="246"/>
        <v>44</v>
      </c>
      <c r="G189" s="185"/>
      <c r="H189" s="185" t="str">
        <f t="shared" ref="H189:I189" si="247">H188</f>
        <v>PLAN 3</v>
      </c>
      <c r="I189" s="186" t="str">
        <f t="shared" si="247"/>
        <v>ELV BC</v>
      </c>
      <c r="J189" s="197">
        <f>SUMIFS('SAGE IMPORT'!Y:Y,'SAGE IMPORT'!A:A,'FW-ROWS'!H189,'SAGE IMPORT'!B:B,'FW-ROWS'!I189,'SAGE IMPORT'!C:C,'FW-ROWS'!A189)</f>
        <v>0</v>
      </c>
      <c r="K189" s="198">
        <f>SUMIFS('SAGE IMPORT'!K:K,'SAGE IMPORT'!A:A,'FW-ROWS'!H189,'SAGE IMPORT'!B:B,'FW-ROWS'!I189,'SAGE IMPORT'!C:C,'FW-ROWS'!A189)</f>
        <v>0</v>
      </c>
      <c r="L189" s="199">
        <f>SUMIFS('SAGE IMPORT'!Q:Q,'SAGE IMPORT'!A:A,'FW-ROWS'!H189,'SAGE IMPORT'!B:B,'FW-ROWS'!I189,'SAGE IMPORT'!C:C,'FW-ROWS'!A189)</f>
        <v>0</v>
      </c>
      <c r="M189" s="199" t="s">
        <v>354</v>
      </c>
      <c r="N189" s="205">
        <f>SUMIFS('SAGE IMPORT'!E:E,'SAGE IMPORT'!A:A,'FW-ROWS'!H189,'SAGE IMPORT'!B:B,'FW-ROWS'!I189,'SAGE IMPORT'!C:C,'FW-ROWS'!A189)</f>
        <v>0</v>
      </c>
      <c r="O189" s="199" t="s">
        <v>354</v>
      </c>
    </row>
    <row r="190" spans="1:15" x14ac:dyDescent="0.2">
      <c r="A190" s="184" t="s">
        <v>549</v>
      </c>
      <c r="B190" s="184" t="s">
        <v>550</v>
      </c>
      <c r="C190" s="184"/>
      <c r="D190" s="185" t="str">
        <f t="shared" ref="D190:F190" si="248">D189</f>
        <v>****</v>
      </c>
      <c r="E190" s="185"/>
      <c r="F190" s="185">
        <f t="shared" si="248"/>
        <v>44</v>
      </c>
      <c r="G190" s="185"/>
      <c r="H190" s="185" t="str">
        <f t="shared" ref="H190:I190" si="249">H189</f>
        <v>PLAN 3</v>
      </c>
      <c r="I190" s="186" t="str">
        <f t="shared" si="249"/>
        <v>ELV BC</v>
      </c>
      <c r="J190" s="197">
        <f>SUMIFS('SAGE IMPORT'!Y:Y,'SAGE IMPORT'!A:A,'FW-ROWS'!H190,'SAGE IMPORT'!B:B,'FW-ROWS'!I190,'SAGE IMPORT'!C:C,'FW-ROWS'!A190)</f>
        <v>0</v>
      </c>
      <c r="K190" s="198">
        <f>SUMIFS('SAGE IMPORT'!K:K,'SAGE IMPORT'!A:A,'FW-ROWS'!H190,'SAGE IMPORT'!B:B,'FW-ROWS'!I190,'SAGE IMPORT'!C:C,'FW-ROWS'!A190)</f>
        <v>0</v>
      </c>
      <c r="L190" s="199">
        <f>SUMIFS('SAGE IMPORT'!Q:Q,'SAGE IMPORT'!A:A,'FW-ROWS'!H190,'SAGE IMPORT'!B:B,'FW-ROWS'!I190,'SAGE IMPORT'!C:C,'FW-ROWS'!A190)</f>
        <v>0</v>
      </c>
      <c r="M190" s="199" t="s">
        <v>354</v>
      </c>
      <c r="N190" s="205">
        <f>SUMIFS('SAGE IMPORT'!E:E,'SAGE IMPORT'!A:A,'FW-ROWS'!H190,'SAGE IMPORT'!B:B,'FW-ROWS'!I190,'SAGE IMPORT'!C:C,'FW-ROWS'!A190)</f>
        <v>0</v>
      </c>
      <c r="O190" s="199" t="s">
        <v>354</v>
      </c>
    </row>
    <row r="191" spans="1:15" x14ac:dyDescent="0.2">
      <c r="A191" s="184" t="s">
        <v>551</v>
      </c>
      <c r="B191" s="184" t="s">
        <v>140</v>
      </c>
      <c r="C191" s="184"/>
      <c r="D191" s="185" t="str">
        <f t="shared" ref="D191:F191" si="250">D190</f>
        <v>****</v>
      </c>
      <c r="E191" s="185"/>
      <c r="F191" s="185">
        <f t="shared" si="250"/>
        <v>44</v>
      </c>
      <c r="G191" s="185"/>
      <c r="H191" s="185" t="str">
        <f t="shared" ref="H191:I191" si="251">H190</f>
        <v>PLAN 3</v>
      </c>
      <c r="I191" s="186" t="str">
        <f t="shared" si="251"/>
        <v>ELV BC</v>
      </c>
      <c r="J191" s="197">
        <f>SUMIFS('SAGE IMPORT'!Y:Y,'SAGE IMPORT'!A:A,'FW-ROWS'!H191,'SAGE IMPORT'!B:B,'FW-ROWS'!I191,'SAGE IMPORT'!C:C,'FW-ROWS'!A191)</f>
        <v>0</v>
      </c>
      <c r="K191" s="198">
        <f>SUMIFS('SAGE IMPORT'!K:K,'SAGE IMPORT'!A:A,'FW-ROWS'!H191,'SAGE IMPORT'!B:B,'FW-ROWS'!I191,'SAGE IMPORT'!C:C,'FW-ROWS'!A191)</f>
        <v>0</v>
      </c>
      <c r="L191" s="199">
        <f>SUMIFS('SAGE IMPORT'!Q:Q,'SAGE IMPORT'!A:A,'FW-ROWS'!H191,'SAGE IMPORT'!B:B,'FW-ROWS'!I191,'SAGE IMPORT'!C:C,'FW-ROWS'!A191)</f>
        <v>0</v>
      </c>
      <c r="M191" s="199" t="s">
        <v>354</v>
      </c>
      <c r="N191" s="205">
        <f>SUMIFS('SAGE IMPORT'!E:E,'SAGE IMPORT'!A:A,'FW-ROWS'!H191,'SAGE IMPORT'!B:B,'FW-ROWS'!I191,'SAGE IMPORT'!C:C,'FW-ROWS'!A191)</f>
        <v>0</v>
      </c>
      <c r="O191" s="199" t="s">
        <v>354</v>
      </c>
    </row>
    <row r="192" spans="1:15" x14ac:dyDescent="0.2">
      <c r="A192" s="184" t="s">
        <v>556</v>
      </c>
      <c r="B192" s="184" t="s">
        <v>555</v>
      </c>
      <c r="C192" s="184"/>
      <c r="D192" s="185" t="str">
        <f t="shared" ref="D192:F192" si="252">D191</f>
        <v>****</v>
      </c>
      <c r="E192" s="185"/>
      <c r="F192" s="185">
        <f t="shared" si="252"/>
        <v>44</v>
      </c>
      <c r="G192" s="185"/>
      <c r="H192" s="185" t="str">
        <f t="shared" ref="H192:I192" si="253">H191</f>
        <v>PLAN 3</v>
      </c>
      <c r="I192" s="186" t="str">
        <f t="shared" si="253"/>
        <v>ELV BC</v>
      </c>
      <c r="J192" s="197">
        <f>SUMIFS('SAGE IMPORT'!Y:Y,'SAGE IMPORT'!A:A,'FW-ROWS'!H192,'SAGE IMPORT'!B:B,'FW-ROWS'!I192,'SAGE IMPORT'!C:C,'FW-ROWS'!A192)</f>
        <v>0</v>
      </c>
      <c r="K192" s="198">
        <f>SUMIFS('SAGE IMPORT'!K:K,'SAGE IMPORT'!A:A,'FW-ROWS'!H192,'SAGE IMPORT'!B:B,'FW-ROWS'!I192,'SAGE IMPORT'!C:C,'FW-ROWS'!A192)</f>
        <v>0</v>
      </c>
      <c r="L192" s="199">
        <f>SUMIFS('SAGE IMPORT'!Q:Q,'SAGE IMPORT'!A:A,'FW-ROWS'!H192,'SAGE IMPORT'!B:B,'FW-ROWS'!I192,'SAGE IMPORT'!C:C,'FW-ROWS'!A192)</f>
        <v>0</v>
      </c>
      <c r="M192" s="199" t="s">
        <v>395</v>
      </c>
      <c r="N192" s="205">
        <f>SUMIFS('SAGE IMPORT'!E:E,'SAGE IMPORT'!A:A,'FW-ROWS'!H192,'SAGE IMPORT'!B:B,'FW-ROWS'!I192,'SAGE IMPORT'!C:C,'FW-ROWS'!A192)</f>
        <v>0</v>
      </c>
      <c r="O192" s="199" t="s">
        <v>395</v>
      </c>
    </row>
    <row r="193" spans="1:15" x14ac:dyDescent="0.2">
      <c r="A193" s="184" t="s">
        <v>557</v>
      </c>
      <c r="B193" s="184" t="s">
        <v>559</v>
      </c>
      <c r="C193" s="184"/>
      <c r="D193" s="185" t="str">
        <f t="shared" ref="D193:F193" si="254">D192</f>
        <v>****</v>
      </c>
      <c r="E193" s="185"/>
      <c r="F193" s="185">
        <f t="shared" si="254"/>
        <v>44</v>
      </c>
      <c r="G193" s="185"/>
      <c r="H193" s="185" t="str">
        <f t="shared" ref="H193:I193" si="255">H192</f>
        <v>PLAN 3</v>
      </c>
      <c r="I193" s="186" t="str">
        <f t="shared" si="255"/>
        <v>ELV BC</v>
      </c>
      <c r="J193" s="197">
        <f>SUMIFS('SAGE IMPORT'!Y:Y,'SAGE IMPORT'!A:A,'FW-ROWS'!H193,'SAGE IMPORT'!B:B,'FW-ROWS'!I193,'SAGE IMPORT'!C:C,'FW-ROWS'!A193)</f>
        <v>0</v>
      </c>
      <c r="K193" s="198">
        <f>SUMIFS('SAGE IMPORT'!K:K,'SAGE IMPORT'!A:A,'FW-ROWS'!H193,'SAGE IMPORT'!B:B,'FW-ROWS'!I193,'SAGE IMPORT'!C:C,'FW-ROWS'!A193)</f>
        <v>0</v>
      </c>
      <c r="L193" s="199">
        <f>SUMIFS('SAGE IMPORT'!Q:Q,'SAGE IMPORT'!A:A,'FW-ROWS'!H193,'SAGE IMPORT'!B:B,'FW-ROWS'!I193,'SAGE IMPORT'!C:C,'FW-ROWS'!A193)</f>
        <v>0</v>
      </c>
      <c r="M193" s="199" t="s">
        <v>395</v>
      </c>
      <c r="N193" s="205">
        <f>SUMIFS('SAGE IMPORT'!E:E,'SAGE IMPORT'!A:A,'FW-ROWS'!H193,'SAGE IMPORT'!B:B,'FW-ROWS'!I193,'SAGE IMPORT'!C:C,'FW-ROWS'!A193)</f>
        <v>0</v>
      </c>
      <c r="O193" s="199" t="s">
        <v>395</v>
      </c>
    </row>
    <row r="194" spans="1:15" x14ac:dyDescent="0.2">
      <c r="A194" s="184" t="s">
        <v>560</v>
      </c>
      <c r="B194" s="184" t="s">
        <v>561</v>
      </c>
      <c r="C194" s="184"/>
      <c r="D194" s="185" t="str">
        <f t="shared" ref="D194:F194" si="256">D193</f>
        <v>****</v>
      </c>
      <c r="E194" s="185"/>
      <c r="F194" s="185">
        <f t="shared" si="256"/>
        <v>44</v>
      </c>
      <c r="G194" s="185"/>
      <c r="H194" s="185" t="str">
        <f t="shared" ref="H194:I194" si="257">H193</f>
        <v>PLAN 3</v>
      </c>
      <c r="I194" s="186" t="str">
        <f t="shared" si="257"/>
        <v>ELV BC</v>
      </c>
      <c r="J194" s="197">
        <f>SUMIFS('SAGE IMPORT'!Y:Y,'SAGE IMPORT'!A:A,'FW-ROWS'!H194,'SAGE IMPORT'!B:B,'FW-ROWS'!I194,'SAGE IMPORT'!C:C,'FW-ROWS'!A194)</f>
        <v>0</v>
      </c>
      <c r="K194" s="198">
        <f>SUMIFS('SAGE IMPORT'!K:K,'SAGE IMPORT'!A:A,'FW-ROWS'!H194,'SAGE IMPORT'!B:B,'FW-ROWS'!I194,'SAGE IMPORT'!C:C,'FW-ROWS'!A194)</f>
        <v>0</v>
      </c>
      <c r="L194" s="199">
        <f>SUMIFS('SAGE IMPORT'!Q:Q,'SAGE IMPORT'!A:A,'FW-ROWS'!H194,'SAGE IMPORT'!B:B,'FW-ROWS'!I194,'SAGE IMPORT'!C:C,'FW-ROWS'!A194)</f>
        <v>0</v>
      </c>
      <c r="M194" s="199" t="s">
        <v>354</v>
      </c>
      <c r="N194" s="205">
        <f>SUMIFS('SAGE IMPORT'!E:E,'SAGE IMPORT'!A:A,'FW-ROWS'!H194,'SAGE IMPORT'!B:B,'FW-ROWS'!I194,'SAGE IMPORT'!C:C,'FW-ROWS'!A194)</f>
        <v>0</v>
      </c>
      <c r="O194" s="199" t="s">
        <v>354</v>
      </c>
    </row>
    <row r="195" spans="1:15" x14ac:dyDescent="0.2">
      <c r="A195" s="184"/>
      <c r="B195" s="184"/>
      <c r="C195" s="184"/>
      <c r="D195" s="185"/>
      <c r="E195" s="185"/>
      <c r="F195" s="185"/>
      <c r="G195" s="185"/>
      <c r="H195" s="185"/>
      <c r="I195" s="186"/>
      <c r="J195" s="197"/>
      <c r="K195" s="198"/>
      <c r="L195" s="199"/>
      <c r="M195" s="199"/>
      <c r="N195" s="205"/>
      <c r="O195" s="199"/>
    </row>
    <row r="196" spans="1:15" x14ac:dyDescent="0.2">
      <c r="A196" s="184" t="s">
        <v>563</v>
      </c>
      <c r="B196" s="184" t="s">
        <v>565</v>
      </c>
      <c r="C196" s="184"/>
      <c r="D196" s="185" t="str">
        <f t="shared" ref="D196:F196" si="258">D194</f>
        <v>****</v>
      </c>
      <c r="E196" s="185"/>
      <c r="F196" s="185">
        <f t="shared" si="258"/>
        <v>44</v>
      </c>
      <c r="G196" s="185"/>
      <c r="H196" s="185" t="str">
        <f t="shared" ref="H196:I196" si="259">H194</f>
        <v>PLAN 3</v>
      </c>
      <c r="I196" s="186" t="str">
        <f t="shared" si="259"/>
        <v>ELV BC</v>
      </c>
      <c r="J196" s="197">
        <f>SUMIFS('SAGE IMPORT'!Y:Y,'SAGE IMPORT'!A:A,'FW-ROWS'!H196,'SAGE IMPORT'!B:B,'FW-ROWS'!I196,'SAGE IMPORT'!C:C,'FW-ROWS'!A196)</f>
        <v>0</v>
      </c>
      <c r="K196" s="198">
        <f>SUMIFS('SAGE IMPORT'!K:K,'SAGE IMPORT'!A:A,'FW-ROWS'!H196,'SAGE IMPORT'!B:B,'FW-ROWS'!I196,'SAGE IMPORT'!C:C,'FW-ROWS'!A196)</f>
        <v>0</v>
      </c>
      <c r="L196" s="199">
        <f>SUMIFS('SAGE IMPORT'!Q:Q,'SAGE IMPORT'!A:A,'FW-ROWS'!H196,'SAGE IMPORT'!B:B,'FW-ROWS'!I196,'SAGE IMPORT'!C:C,'FW-ROWS'!A196)</f>
        <v>0</v>
      </c>
      <c r="M196" s="199" t="s">
        <v>392</v>
      </c>
      <c r="N196" s="205">
        <f>SUMIFS('SAGE IMPORT'!E:E,'SAGE IMPORT'!A:A,'FW-ROWS'!H196,'SAGE IMPORT'!B:B,'FW-ROWS'!I196,'SAGE IMPORT'!C:C,'FW-ROWS'!A196)</f>
        <v>0</v>
      </c>
      <c r="O196" s="199" t="s">
        <v>392</v>
      </c>
    </row>
    <row r="197" spans="1:15" ht="12" x14ac:dyDescent="0.25">
      <c r="C197" s="200" t="s">
        <v>74</v>
      </c>
      <c r="D197" s="200"/>
      <c r="E197" s="200"/>
      <c r="F197" s="200"/>
      <c r="G197" s="200"/>
      <c r="H197" s="200"/>
      <c r="I197" s="200"/>
      <c r="J197" s="201">
        <f t="shared" ref="J197" si="260">SUM(J179:J196)</f>
        <v>0</v>
      </c>
      <c r="K197" s="202"/>
      <c r="L197" s="202"/>
      <c r="M197" s="202"/>
      <c r="N197" s="205">
        <f>SUMIFS('SAGE IMPORT'!E:E,'SAGE IMPORT'!A:A,'FW-ROWS'!H197,'SAGE IMPORT'!B:B,'FW-ROWS'!I197,'SAGE IMPORT'!C:C,'FW-ROWS'!A197)</f>
        <v>0</v>
      </c>
      <c r="O197" s="202"/>
    </row>
    <row r="198" spans="1:15" ht="12" x14ac:dyDescent="0.25">
      <c r="C198" s="200" t="s">
        <v>75</v>
      </c>
      <c r="D198" s="200"/>
      <c r="E198" s="200"/>
      <c r="F198" s="200"/>
      <c r="G198" s="200"/>
      <c r="H198" s="200"/>
      <c r="I198" s="200"/>
      <c r="J198" s="203">
        <f>SUMIFS('SAGE IMPORT'!Y:Y,'SAGE IMPORT'!A:A,'FW-ROWS'!H178,'SAGE IMPORT'!B:B,'FW-ROWS'!I178)-J197</f>
        <v>13887</v>
      </c>
      <c r="K198" s="202"/>
      <c r="L198" s="202"/>
      <c r="M198" s="202"/>
      <c r="N198" s="205">
        <f>SUMIFS('SAGE IMPORT'!E:E,'SAGE IMPORT'!A:A,'FW-ROWS'!H198,'SAGE IMPORT'!B:B,'FW-ROWS'!I198,'SAGE IMPORT'!C:C,'FW-ROWS'!A198)</f>
        <v>0</v>
      </c>
      <c r="O198" s="202"/>
    </row>
    <row r="199" spans="1:15" ht="12" x14ac:dyDescent="0.2">
      <c r="D199" s="191" t="s">
        <v>359</v>
      </c>
      <c r="E199" s="191"/>
      <c r="F199" s="190" t="s">
        <v>358</v>
      </c>
      <c r="G199" s="190"/>
      <c r="H199" s="191" t="s">
        <v>159</v>
      </c>
      <c r="I199" s="192" t="s">
        <v>357</v>
      </c>
      <c r="J199" s="194" t="s">
        <v>383</v>
      </c>
      <c r="K199" s="194" t="s">
        <v>356</v>
      </c>
      <c r="L199" s="194" t="s">
        <v>355</v>
      </c>
      <c r="M199" s="194"/>
      <c r="N199" s="194" t="s">
        <v>394</v>
      </c>
      <c r="O199" s="194"/>
    </row>
    <row r="200" spans="1:15" ht="12" x14ac:dyDescent="0.2">
      <c r="D200" s="195" t="str">
        <f>'START-FW'!A17</f>
        <v>****</v>
      </c>
      <c r="E200" s="195">
        <f>'START-FW'!B17</f>
        <v>0</v>
      </c>
      <c r="F200" s="195">
        <f>'START-FW'!C17</f>
        <v>0</v>
      </c>
      <c r="G200" s="195">
        <f>'START-FW'!D17</f>
        <v>0</v>
      </c>
      <c r="H200" s="195">
        <f>'START-FW'!F17</f>
        <v>0</v>
      </c>
      <c r="I200" s="195">
        <f>'START-FW'!G17</f>
        <v>0</v>
      </c>
      <c r="J200" s="196"/>
      <c r="K200" s="196"/>
      <c r="L200" s="196"/>
      <c r="M200" s="196"/>
      <c r="N200" s="196"/>
      <c r="O200" s="194"/>
    </row>
    <row r="201" spans="1:15" x14ac:dyDescent="0.2">
      <c r="A201" s="184" t="s">
        <v>522</v>
      </c>
      <c r="B201" s="184" t="s">
        <v>17</v>
      </c>
      <c r="C201" s="184"/>
      <c r="D201" s="185" t="str">
        <f t="shared" ref="D201" si="261">D200</f>
        <v>****</v>
      </c>
      <c r="E201" s="185"/>
      <c r="F201" s="185">
        <f t="shared" ref="F201" si="262">F200</f>
        <v>0</v>
      </c>
      <c r="G201" s="185"/>
      <c r="H201" s="185">
        <f t="shared" ref="H201" si="263">H200</f>
        <v>0</v>
      </c>
      <c r="I201" s="186">
        <f t="shared" ref="I201" si="264">I200</f>
        <v>0</v>
      </c>
      <c r="J201" s="197">
        <f>SUMIFS('SAGE IMPORT'!Y:Y,'SAGE IMPORT'!A:A,'FW-ROWS'!H201,'SAGE IMPORT'!B:B,'FW-ROWS'!I201,'SAGE IMPORT'!C:C,'FW-ROWS'!A201)</f>
        <v>0</v>
      </c>
      <c r="K201" s="198">
        <f>SUMIFS('SAGE IMPORT'!K:K,'SAGE IMPORT'!A:A,'FW-ROWS'!H201,'SAGE IMPORT'!B:B,'FW-ROWS'!I201,'SAGE IMPORT'!C:C,'FW-ROWS'!A201)</f>
        <v>0</v>
      </c>
      <c r="L201" s="199">
        <f>SUMIFS('SAGE IMPORT'!Q:Q,'SAGE IMPORT'!A:A,'FW-ROWS'!H201,'SAGE IMPORT'!B:B,'FW-ROWS'!I201,'SAGE IMPORT'!C:C,'FW-ROWS'!A201)</f>
        <v>0</v>
      </c>
      <c r="M201" s="199" t="s">
        <v>391</v>
      </c>
      <c r="N201" s="205">
        <f>SUMIFS('SAGE IMPORT'!E:E,'SAGE IMPORT'!A:A,'FW-ROWS'!H201,'SAGE IMPORT'!B:B,'FW-ROWS'!I201,'SAGE IMPORT'!C:C,'FW-ROWS'!A201)</f>
        <v>0</v>
      </c>
      <c r="O201" s="199" t="s">
        <v>391</v>
      </c>
    </row>
    <row r="202" spans="1:15" x14ac:dyDescent="0.2">
      <c r="A202" s="184" t="s">
        <v>523</v>
      </c>
      <c r="B202" s="184" t="s">
        <v>19</v>
      </c>
      <c r="C202" s="184"/>
      <c r="D202" s="185" t="str">
        <f t="shared" ref="D202:F202" si="265">D201</f>
        <v>****</v>
      </c>
      <c r="E202" s="185"/>
      <c r="F202" s="185">
        <f t="shared" si="265"/>
        <v>0</v>
      </c>
      <c r="G202" s="185"/>
      <c r="H202" s="185">
        <f t="shared" ref="H202:I202" si="266">H201</f>
        <v>0</v>
      </c>
      <c r="I202" s="186">
        <f t="shared" si="266"/>
        <v>0</v>
      </c>
      <c r="J202" s="197">
        <f>SUMIFS('SAGE IMPORT'!Y:Y,'SAGE IMPORT'!A:A,'FW-ROWS'!H202,'SAGE IMPORT'!B:B,'FW-ROWS'!I202,'SAGE IMPORT'!C:C,'FW-ROWS'!A202)</f>
        <v>0</v>
      </c>
      <c r="K202" s="198">
        <f>SUMIFS('SAGE IMPORT'!K:K,'SAGE IMPORT'!A:A,'FW-ROWS'!H202,'SAGE IMPORT'!B:B,'FW-ROWS'!I202,'SAGE IMPORT'!C:C,'FW-ROWS'!A202)</f>
        <v>0</v>
      </c>
      <c r="L202" s="199">
        <f>SUMIFS('SAGE IMPORT'!Q:Q,'SAGE IMPORT'!A:A,'FW-ROWS'!H202,'SAGE IMPORT'!B:B,'FW-ROWS'!I202,'SAGE IMPORT'!C:C,'FW-ROWS'!A202)</f>
        <v>0</v>
      </c>
      <c r="M202" s="199" t="s">
        <v>391</v>
      </c>
      <c r="N202" s="205">
        <f>SUMIFS('SAGE IMPORT'!E:E,'SAGE IMPORT'!A:A,'FW-ROWS'!H202,'SAGE IMPORT'!B:B,'FW-ROWS'!I202,'SAGE IMPORT'!C:C,'FW-ROWS'!A202)</f>
        <v>0</v>
      </c>
      <c r="O202" s="199" t="s">
        <v>391</v>
      </c>
    </row>
    <row r="203" spans="1:15" x14ac:dyDescent="0.2">
      <c r="A203" s="184" t="s">
        <v>524</v>
      </c>
      <c r="B203" s="184" t="s">
        <v>525</v>
      </c>
      <c r="C203" s="184"/>
      <c r="D203" s="185" t="str">
        <f t="shared" ref="D203:F203" si="267">D202</f>
        <v>****</v>
      </c>
      <c r="E203" s="185"/>
      <c r="F203" s="185">
        <f t="shared" si="267"/>
        <v>0</v>
      </c>
      <c r="G203" s="185"/>
      <c r="H203" s="185">
        <f t="shared" ref="H203:I203" si="268">H202</f>
        <v>0</v>
      </c>
      <c r="I203" s="186">
        <f t="shared" si="268"/>
        <v>0</v>
      </c>
      <c r="J203" s="197">
        <f>SUMIFS('SAGE IMPORT'!Y:Y,'SAGE IMPORT'!A:A,'FW-ROWS'!H203,'SAGE IMPORT'!B:B,'FW-ROWS'!I203,'SAGE IMPORT'!C:C,'FW-ROWS'!A203)</f>
        <v>0</v>
      </c>
      <c r="K203" s="198">
        <f>SUMIFS('SAGE IMPORT'!K:K,'SAGE IMPORT'!A:A,'FW-ROWS'!H203,'SAGE IMPORT'!B:B,'FW-ROWS'!I203,'SAGE IMPORT'!C:C,'FW-ROWS'!A203)</f>
        <v>0</v>
      </c>
      <c r="L203" s="199">
        <f>SUMIFS('SAGE IMPORT'!Q:Q,'SAGE IMPORT'!A:A,'FW-ROWS'!H203,'SAGE IMPORT'!B:B,'FW-ROWS'!I203,'SAGE IMPORT'!C:C,'FW-ROWS'!A203)</f>
        <v>0</v>
      </c>
      <c r="M203" s="199" t="s">
        <v>391</v>
      </c>
      <c r="N203" s="205">
        <f>SUMIFS('SAGE IMPORT'!E:E,'SAGE IMPORT'!A:A,'FW-ROWS'!H203,'SAGE IMPORT'!B:B,'FW-ROWS'!I203,'SAGE IMPORT'!C:C,'FW-ROWS'!A203)</f>
        <v>0</v>
      </c>
      <c r="O203" s="199" t="s">
        <v>391</v>
      </c>
    </row>
    <row r="204" spans="1:15" x14ac:dyDescent="0.2">
      <c r="A204" s="184"/>
      <c r="B204" s="184"/>
      <c r="C204" s="184"/>
      <c r="D204" s="185"/>
      <c r="E204" s="185"/>
      <c r="F204" s="185"/>
      <c r="G204" s="185"/>
      <c r="H204" s="185"/>
      <c r="I204" s="186"/>
      <c r="J204" s="197"/>
      <c r="K204" s="198"/>
      <c r="L204" s="199"/>
      <c r="M204" s="199"/>
      <c r="N204" s="205"/>
      <c r="O204" s="199"/>
    </row>
    <row r="205" spans="1:15" x14ac:dyDescent="0.2">
      <c r="A205" s="184" t="s">
        <v>529</v>
      </c>
      <c r="B205" s="184" t="s">
        <v>528</v>
      </c>
      <c r="C205" s="184"/>
      <c r="D205" s="185" t="str">
        <f t="shared" ref="D205:F205" si="269">D203</f>
        <v>****</v>
      </c>
      <c r="E205" s="185"/>
      <c r="F205" s="185">
        <f t="shared" si="269"/>
        <v>0</v>
      </c>
      <c r="G205" s="185"/>
      <c r="H205" s="185">
        <f t="shared" ref="H205:I205" si="270">H203</f>
        <v>0</v>
      </c>
      <c r="I205" s="186">
        <f t="shared" si="270"/>
        <v>0</v>
      </c>
      <c r="J205" s="197">
        <f>SUMIFS('SAGE IMPORT'!Y:Y,'SAGE IMPORT'!A:A,'FW-ROWS'!H205,'SAGE IMPORT'!B:B,'FW-ROWS'!I205,'SAGE IMPORT'!C:C,'FW-ROWS'!A205)</f>
        <v>0</v>
      </c>
      <c r="K205" s="198">
        <f>SUMIFS('SAGE IMPORT'!K:K,'SAGE IMPORT'!A:A,'FW-ROWS'!H205,'SAGE IMPORT'!B:B,'FW-ROWS'!I205,'SAGE IMPORT'!C:C,'FW-ROWS'!A205)</f>
        <v>0</v>
      </c>
      <c r="L205" s="199">
        <f>SUMIFS('SAGE IMPORT'!Q:Q,'SAGE IMPORT'!A:A,'FW-ROWS'!H205,'SAGE IMPORT'!B:B,'FW-ROWS'!I205,'SAGE IMPORT'!C:C,'FW-ROWS'!A205)</f>
        <v>0</v>
      </c>
      <c r="M205" s="199" t="s">
        <v>391</v>
      </c>
      <c r="N205" s="205">
        <f>SUMIFS('SAGE IMPORT'!E:E,'SAGE IMPORT'!A:A,'FW-ROWS'!H205,'SAGE IMPORT'!B:B,'FW-ROWS'!I205,'SAGE IMPORT'!C:C,'FW-ROWS'!A205)</f>
        <v>0</v>
      </c>
      <c r="O205" s="199" t="s">
        <v>391</v>
      </c>
    </row>
    <row r="206" spans="1:15" x14ac:dyDescent="0.2">
      <c r="A206" s="184" t="s">
        <v>530</v>
      </c>
      <c r="B206" s="184" t="s">
        <v>531</v>
      </c>
      <c r="C206" s="184"/>
      <c r="D206" s="185" t="str">
        <f t="shared" ref="D206:F208" si="271">D205</f>
        <v>****</v>
      </c>
      <c r="E206" s="185"/>
      <c r="F206" s="185">
        <f t="shared" si="271"/>
        <v>0</v>
      </c>
      <c r="G206" s="185"/>
      <c r="H206" s="185">
        <f t="shared" ref="H206:I206" si="272">H205</f>
        <v>0</v>
      </c>
      <c r="I206" s="186">
        <f t="shared" si="272"/>
        <v>0</v>
      </c>
      <c r="J206" s="197">
        <f>SUMIFS('SAGE IMPORT'!Y:Y,'SAGE IMPORT'!A:A,'FW-ROWS'!H206,'SAGE IMPORT'!B:B,'FW-ROWS'!I206,'SAGE IMPORT'!C:C,'FW-ROWS'!A206)</f>
        <v>0</v>
      </c>
      <c r="K206" s="198">
        <f>SUMIFS('SAGE IMPORT'!K:K,'SAGE IMPORT'!A:A,'FW-ROWS'!H206,'SAGE IMPORT'!B:B,'FW-ROWS'!I206,'SAGE IMPORT'!C:C,'FW-ROWS'!A206)</f>
        <v>0</v>
      </c>
      <c r="L206" s="199">
        <f>SUMIFS('SAGE IMPORT'!Q:Q,'SAGE IMPORT'!A:A,'FW-ROWS'!H206,'SAGE IMPORT'!B:B,'FW-ROWS'!I206,'SAGE IMPORT'!C:C,'FW-ROWS'!A206)</f>
        <v>0</v>
      </c>
      <c r="M206" s="199"/>
      <c r="N206" s="205">
        <f>SUMIFS('SAGE IMPORT'!E:E,'SAGE IMPORT'!A:A,'FW-ROWS'!H206,'SAGE IMPORT'!B:B,'FW-ROWS'!I206,'SAGE IMPORT'!C:C,'FW-ROWS'!A206)</f>
        <v>0</v>
      </c>
      <c r="O206" s="199"/>
    </row>
    <row r="207" spans="1:15" x14ac:dyDescent="0.2">
      <c r="A207" s="184" t="s">
        <v>533</v>
      </c>
      <c r="B207" s="184" t="s">
        <v>532</v>
      </c>
      <c r="C207" s="184"/>
      <c r="D207" s="185" t="str">
        <f t="shared" si="271"/>
        <v>****</v>
      </c>
      <c r="E207" s="185"/>
      <c r="F207" s="185">
        <f t="shared" si="271"/>
        <v>0</v>
      </c>
      <c r="G207" s="185"/>
      <c r="H207" s="185">
        <f t="shared" ref="H207:I207" si="273">H206</f>
        <v>0</v>
      </c>
      <c r="I207" s="186">
        <f t="shared" si="273"/>
        <v>0</v>
      </c>
      <c r="J207" s="197">
        <f>SUMIFS('SAGE IMPORT'!Y:Y,'SAGE IMPORT'!A:A,'FW-ROWS'!H207,'SAGE IMPORT'!B:B,'FW-ROWS'!I207,'SAGE IMPORT'!C:C,'FW-ROWS'!A207)</f>
        <v>0</v>
      </c>
      <c r="K207" s="198">
        <f>SUMIFS('SAGE IMPORT'!K:K,'SAGE IMPORT'!A:A,'FW-ROWS'!H207,'SAGE IMPORT'!B:B,'FW-ROWS'!I207,'SAGE IMPORT'!C:C,'FW-ROWS'!A207)</f>
        <v>0</v>
      </c>
      <c r="L207" s="199">
        <f>SUMIFS('SAGE IMPORT'!Q:Q,'SAGE IMPORT'!A:A,'FW-ROWS'!H207,'SAGE IMPORT'!B:B,'FW-ROWS'!I207,'SAGE IMPORT'!C:C,'FW-ROWS'!A207)</f>
        <v>0</v>
      </c>
      <c r="M207" s="199" t="s">
        <v>393</v>
      </c>
      <c r="N207" s="205">
        <f>SUMIFS('SAGE IMPORT'!E:E,'SAGE IMPORT'!A:A,'FW-ROWS'!H207,'SAGE IMPORT'!B:B,'FW-ROWS'!I207,'SAGE IMPORT'!C:C,'FW-ROWS'!A207)</f>
        <v>0</v>
      </c>
      <c r="O207" s="199" t="s">
        <v>393</v>
      </c>
    </row>
    <row r="208" spans="1:15" x14ac:dyDescent="0.2">
      <c r="A208" s="184" t="s">
        <v>541</v>
      </c>
      <c r="B208" s="184" t="s">
        <v>59</v>
      </c>
      <c r="C208" s="184"/>
      <c r="D208" s="185" t="str">
        <f t="shared" si="271"/>
        <v>****</v>
      </c>
      <c r="E208" s="185"/>
      <c r="F208" s="185">
        <f t="shared" si="271"/>
        <v>0</v>
      </c>
      <c r="G208" s="185"/>
      <c r="H208" s="185">
        <f t="shared" ref="H208" si="274">H207</f>
        <v>0</v>
      </c>
      <c r="I208" s="186">
        <f t="shared" ref="I208" si="275">I207</f>
        <v>0</v>
      </c>
      <c r="J208" s="197">
        <f>SUMIFS('SAGE IMPORT'!Y:Y,'SAGE IMPORT'!A:A,'FW-ROWS'!H208,'SAGE IMPORT'!B:B,'FW-ROWS'!I208,'SAGE IMPORT'!C:C,'FW-ROWS'!A208)</f>
        <v>0</v>
      </c>
      <c r="K208" s="198">
        <f>SUMIFS('SAGE IMPORT'!K:K,'SAGE IMPORT'!A:A,'FW-ROWS'!H208,'SAGE IMPORT'!B:B,'FW-ROWS'!I208,'SAGE IMPORT'!C:C,'FW-ROWS'!A208)</f>
        <v>0</v>
      </c>
      <c r="L208" s="199">
        <f>SUMIFS('SAGE IMPORT'!Q:Q,'SAGE IMPORT'!A:A,'FW-ROWS'!H208,'SAGE IMPORT'!B:B,'FW-ROWS'!I208,'SAGE IMPORT'!C:C,'FW-ROWS'!A208)</f>
        <v>0</v>
      </c>
      <c r="M208" s="199" t="s">
        <v>354</v>
      </c>
      <c r="N208" s="205">
        <f>SUMIFS('SAGE IMPORT'!E:E,'SAGE IMPORT'!A:A,'FW-ROWS'!H208,'SAGE IMPORT'!B:B,'FW-ROWS'!I208,'SAGE IMPORT'!C:C,'FW-ROWS'!A208)</f>
        <v>0</v>
      </c>
      <c r="O208" s="199" t="s">
        <v>354</v>
      </c>
    </row>
    <row r="209" spans="1:15" x14ac:dyDescent="0.2">
      <c r="A209" s="184"/>
      <c r="B209" s="184"/>
      <c r="C209" s="184"/>
      <c r="D209" s="185"/>
      <c r="E209" s="185"/>
      <c r="F209" s="185"/>
      <c r="G209" s="185"/>
      <c r="H209" s="185"/>
      <c r="I209" s="186"/>
      <c r="J209" s="197"/>
      <c r="K209" s="198"/>
      <c r="L209" s="199"/>
      <c r="M209" s="199"/>
      <c r="N209" s="205"/>
      <c r="O209" s="199"/>
    </row>
    <row r="210" spans="1:15" x14ac:dyDescent="0.2">
      <c r="A210" s="184" t="s">
        <v>543</v>
      </c>
      <c r="B210" s="184" t="s">
        <v>545</v>
      </c>
      <c r="C210" s="184"/>
      <c r="D210" s="185" t="str">
        <f t="shared" ref="D210:F210" si="276">D208</f>
        <v>****</v>
      </c>
      <c r="E210" s="185"/>
      <c r="F210" s="185">
        <f t="shared" si="276"/>
        <v>0</v>
      </c>
      <c r="G210" s="185"/>
      <c r="H210" s="185">
        <f t="shared" ref="H210:I210" si="277">H208</f>
        <v>0</v>
      </c>
      <c r="I210" s="186">
        <f t="shared" si="277"/>
        <v>0</v>
      </c>
      <c r="J210" s="197">
        <f>SUMIFS('SAGE IMPORT'!Y:Y,'SAGE IMPORT'!A:A,'FW-ROWS'!H210,'SAGE IMPORT'!B:B,'FW-ROWS'!I210,'SAGE IMPORT'!C:C,'FW-ROWS'!A210)</f>
        <v>0</v>
      </c>
      <c r="K210" s="198">
        <f>SUMIFS('SAGE IMPORT'!K:K,'SAGE IMPORT'!A:A,'FW-ROWS'!H210,'SAGE IMPORT'!B:B,'FW-ROWS'!I210,'SAGE IMPORT'!C:C,'FW-ROWS'!A210)</f>
        <v>0</v>
      </c>
      <c r="L210" s="199">
        <f>SUMIFS('SAGE IMPORT'!Q:Q,'SAGE IMPORT'!A:A,'FW-ROWS'!H210,'SAGE IMPORT'!B:B,'FW-ROWS'!I210,'SAGE IMPORT'!C:C,'FW-ROWS'!A210)</f>
        <v>0</v>
      </c>
      <c r="M210" s="199"/>
      <c r="N210" s="205">
        <f>SUMIFS('SAGE IMPORT'!E:E,'SAGE IMPORT'!A:A,'FW-ROWS'!H210,'SAGE IMPORT'!B:B,'FW-ROWS'!I210,'SAGE IMPORT'!C:C,'FW-ROWS'!A210)</f>
        <v>0</v>
      </c>
      <c r="O210" s="199"/>
    </row>
    <row r="211" spans="1:15" x14ac:dyDescent="0.2">
      <c r="A211" s="184" t="s">
        <v>544</v>
      </c>
      <c r="B211" s="184" t="s">
        <v>546</v>
      </c>
      <c r="C211" s="184"/>
      <c r="D211" s="185" t="str">
        <f t="shared" ref="D211:F211" si="278">D210</f>
        <v>****</v>
      </c>
      <c r="E211" s="185"/>
      <c r="F211" s="185">
        <f t="shared" si="278"/>
        <v>0</v>
      </c>
      <c r="G211" s="185"/>
      <c r="H211" s="185">
        <f t="shared" ref="H211:I211" si="279">H210</f>
        <v>0</v>
      </c>
      <c r="I211" s="186">
        <f t="shared" si="279"/>
        <v>0</v>
      </c>
      <c r="J211" s="197">
        <f>SUMIFS('SAGE IMPORT'!Y:Y,'SAGE IMPORT'!A:A,'FW-ROWS'!H211,'SAGE IMPORT'!B:B,'FW-ROWS'!I211,'SAGE IMPORT'!C:C,'FW-ROWS'!A211)</f>
        <v>0</v>
      </c>
      <c r="K211" s="198">
        <f>SUMIFS('SAGE IMPORT'!K:K,'SAGE IMPORT'!A:A,'FW-ROWS'!H211,'SAGE IMPORT'!B:B,'FW-ROWS'!I211,'SAGE IMPORT'!C:C,'FW-ROWS'!A211)</f>
        <v>0</v>
      </c>
      <c r="L211" s="199">
        <f>SUMIFS('SAGE IMPORT'!Q:Q,'SAGE IMPORT'!A:A,'FW-ROWS'!H211,'SAGE IMPORT'!B:B,'FW-ROWS'!I211,'SAGE IMPORT'!C:C,'FW-ROWS'!A211)</f>
        <v>0</v>
      </c>
      <c r="M211" s="199" t="s">
        <v>354</v>
      </c>
      <c r="N211" s="205">
        <f>SUMIFS('SAGE IMPORT'!E:E,'SAGE IMPORT'!A:A,'FW-ROWS'!H211,'SAGE IMPORT'!B:B,'FW-ROWS'!I211,'SAGE IMPORT'!C:C,'FW-ROWS'!A211)</f>
        <v>0</v>
      </c>
      <c r="O211" s="199" t="s">
        <v>354</v>
      </c>
    </row>
    <row r="212" spans="1:15" x14ac:dyDescent="0.2">
      <c r="A212" s="184" t="s">
        <v>549</v>
      </c>
      <c r="B212" s="184" t="s">
        <v>550</v>
      </c>
      <c r="C212" s="184"/>
      <c r="D212" s="185" t="str">
        <f t="shared" ref="D212:F212" si="280">D211</f>
        <v>****</v>
      </c>
      <c r="E212" s="185"/>
      <c r="F212" s="185">
        <f t="shared" si="280"/>
        <v>0</v>
      </c>
      <c r="G212" s="185"/>
      <c r="H212" s="185">
        <f t="shared" ref="H212:I212" si="281">H211</f>
        <v>0</v>
      </c>
      <c r="I212" s="186">
        <f t="shared" si="281"/>
        <v>0</v>
      </c>
      <c r="J212" s="197">
        <f>SUMIFS('SAGE IMPORT'!Y:Y,'SAGE IMPORT'!A:A,'FW-ROWS'!H212,'SAGE IMPORT'!B:B,'FW-ROWS'!I212,'SAGE IMPORT'!C:C,'FW-ROWS'!A212)</f>
        <v>0</v>
      </c>
      <c r="K212" s="198">
        <f>SUMIFS('SAGE IMPORT'!K:K,'SAGE IMPORT'!A:A,'FW-ROWS'!H212,'SAGE IMPORT'!B:B,'FW-ROWS'!I212,'SAGE IMPORT'!C:C,'FW-ROWS'!A212)</f>
        <v>0</v>
      </c>
      <c r="L212" s="199">
        <f>SUMIFS('SAGE IMPORT'!Q:Q,'SAGE IMPORT'!A:A,'FW-ROWS'!H212,'SAGE IMPORT'!B:B,'FW-ROWS'!I212,'SAGE IMPORT'!C:C,'FW-ROWS'!A212)</f>
        <v>0</v>
      </c>
      <c r="M212" s="199" t="s">
        <v>354</v>
      </c>
      <c r="N212" s="205">
        <f>SUMIFS('SAGE IMPORT'!E:E,'SAGE IMPORT'!A:A,'FW-ROWS'!H212,'SAGE IMPORT'!B:B,'FW-ROWS'!I212,'SAGE IMPORT'!C:C,'FW-ROWS'!A212)</f>
        <v>0</v>
      </c>
      <c r="O212" s="199" t="s">
        <v>354</v>
      </c>
    </row>
    <row r="213" spans="1:15" x14ac:dyDescent="0.2">
      <c r="A213" s="184" t="s">
        <v>551</v>
      </c>
      <c r="B213" s="184" t="s">
        <v>140</v>
      </c>
      <c r="C213" s="184"/>
      <c r="D213" s="185" t="str">
        <f t="shared" ref="D213:F213" si="282">D212</f>
        <v>****</v>
      </c>
      <c r="E213" s="185"/>
      <c r="F213" s="185">
        <f t="shared" si="282"/>
        <v>0</v>
      </c>
      <c r="G213" s="185"/>
      <c r="H213" s="185">
        <f t="shared" ref="H213:I213" si="283">H212</f>
        <v>0</v>
      </c>
      <c r="I213" s="186">
        <f t="shared" si="283"/>
        <v>0</v>
      </c>
      <c r="J213" s="197">
        <f>SUMIFS('SAGE IMPORT'!Y:Y,'SAGE IMPORT'!A:A,'FW-ROWS'!H213,'SAGE IMPORT'!B:B,'FW-ROWS'!I213,'SAGE IMPORT'!C:C,'FW-ROWS'!A213)</f>
        <v>0</v>
      </c>
      <c r="K213" s="198">
        <f>SUMIFS('SAGE IMPORT'!K:K,'SAGE IMPORT'!A:A,'FW-ROWS'!H213,'SAGE IMPORT'!B:B,'FW-ROWS'!I213,'SAGE IMPORT'!C:C,'FW-ROWS'!A213)</f>
        <v>0</v>
      </c>
      <c r="L213" s="199">
        <f>SUMIFS('SAGE IMPORT'!Q:Q,'SAGE IMPORT'!A:A,'FW-ROWS'!H213,'SAGE IMPORT'!B:B,'FW-ROWS'!I213,'SAGE IMPORT'!C:C,'FW-ROWS'!A213)</f>
        <v>0</v>
      </c>
      <c r="M213" s="199" t="s">
        <v>354</v>
      </c>
      <c r="N213" s="205">
        <f>SUMIFS('SAGE IMPORT'!E:E,'SAGE IMPORT'!A:A,'FW-ROWS'!H213,'SAGE IMPORT'!B:B,'FW-ROWS'!I213,'SAGE IMPORT'!C:C,'FW-ROWS'!A213)</f>
        <v>0</v>
      </c>
      <c r="O213" s="199" t="s">
        <v>354</v>
      </c>
    </row>
    <row r="214" spans="1:15" x14ac:dyDescent="0.2">
      <c r="A214" s="184" t="s">
        <v>556</v>
      </c>
      <c r="B214" s="184" t="s">
        <v>555</v>
      </c>
      <c r="C214" s="184"/>
      <c r="D214" s="185" t="str">
        <f t="shared" ref="D214:F214" si="284">D213</f>
        <v>****</v>
      </c>
      <c r="E214" s="185"/>
      <c r="F214" s="185">
        <f t="shared" si="284"/>
        <v>0</v>
      </c>
      <c r="G214" s="185"/>
      <c r="H214" s="185">
        <f t="shared" ref="H214:I214" si="285">H213</f>
        <v>0</v>
      </c>
      <c r="I214" s="186">
        <f t="shared" si="285"/>
        <v>0</v>
      </c>
      <c r="J214" s="197">
        <f>SUMIFS('SAGE IMPORT'!Y:Y,'SAGE IMPORT'!A:A,'FW-ROWS'!H214,'SAGE IMPORT'!B:B,'FW-ROWS'!I214,'SAGE IMPORT'!C:C,'FW-ROWS'!A214)</f>
        <v>0</v>
      </c>
      <c r="K214" s="198">
        <f>SUMIFS('SAGE IMPORT'!K:K,'SAGE IMPORT'!A:A,'FW-ROWS'!H214,'SAGE IMPORT'!B:B,'FW-ROWS'!I214,'SAGE IMPORT'!C:C,'FW-ROWS'!A214)</f>
        <v>0</v>
      </c>
      <c r="L214" s="199">
        <f>SUMIFS('SAGE IMPORT'!Q:Q,'SAGE IMPORT'!A:A,'FW-ROWS'!H214,'SAGE IMPORT'!B:B,'FW-ROWS'!I214,'SAGE IMPORT'!C:C,'FW-ROWS'!A214)</f>
        <v>0</v>
      </c>
      <c r="M214" s="199" t="s">
        <v>395</v>
      </c>
      <c r="N214" s="205">
        <f>SUMIFS('SAGE IMPORT'!E:E,'SAGE IMPORT'!A:A,'FW-ROWS'!H214,'SAGE IMPORT'!B:B,'FW-ROWS'!I214,'SAGE IMPORT'!C:C,'FW-ROWS'!A214)</f>
        <v>0</v>
      </c>
      <c r="O214" s="199" t="s">
        <v>395</v>
      </c>
    </row>
    <row r="215" spans="1:15" x14ac:dyDescent="0.2">
      <c r="A215" s="184" t="s">
        <v>557</v>
      </c>
      <c r="B215" s="184" t="s">
        <v>559</v>
      </c>
      <c r="C215" s="184"/>
      <c r="D215" s="185" t="str">
        <f t="shared" ref="D215:F215" si="286">D214</f>
        <v>****</v>
      </c>
      <c r="E215" s="185"/>
      <c r="F215" s="185">
        <f t="shared" si="286"/>
        <v>0</v>
      </c>
      <c r="G215" s="185"/>
      <c r="H215" s="185">
        <f t="shared" ref="H215:I215" si="287">H214</f>
        <v>0</v>
      </c>
      <c r="I215" s="186">
        <f t="shared" si="287"/>
        <v>0</v>
      </c>
      <c r="J215" s="197">
        <f>SUMIFS('SAGE IMPORT'!Y:Y,'SAGE IMPORT'!A:A,'FW-ROWS'!H215,'SAGE IMPORT'!B:B,'FW-ROWS'!I215,'SAGE IMPORT'!C:C,'FW-ROWS'!A215)</f>
        <v>0</v>
      </c>
      <c r="K215" s="198">
        <f>SUMIFS('SAGE IMPORT'!K:K,'SAGE IMPORT'!A:A,'FW-ROWS'!H215,'SAGE IMPORT'!B:B,'FW-ROWS'!I215,'SAGE IMPORT'!C:C,'FW-ROWS'!A215)</f>
        <v>0</v>
      </c>
      <c r="L215" s="199">
        <f>SUMIFS('SAGE IMPORT'!Q:Q,'SAGE IMPORT'!A:A,'FW-ROWS'!H215,'SAGE IMPORT'!B:B,'FW-ROWS'!I215,'SAGE IMPORT'!C:C,'FW-ROWS'!A215)</f>
        <v>0</v>
      </c>
      <c r="M215" s="199" t="s">
        <v>395</v>
      </c>
      <c r="N215" s="205">
        <f>SUMIFS('SAGE IMPORT'!E:E,'SAGE IMPORT'!A:A,'FW-ROWS'!H215,'SAGE IMPORT'!B:B,'FW-ROWS'!I215,'SAGE IMPORT'!C:C,'FW-ROWS'!A215)</f>
        <v>0</v>
      </c>
      <c r="O215" s="199" t="s">
        <v>395</v>
      </c>
    </row>
    <row r="216" spans="1:15" x14ac:dyDescent="0.2">
      <c r="A216" s="184" t="s">
        <v>560</v>
      </c>
      <c r="B216" s="184" t="s">
        <v>561</v>
      </c>
      <c r="C216" s="184"/>
      <c r="D216" s="185" t="str">
        <f t="shared" ref="D216:F216" si="288">D215</f>
        <v>****</v>
      </c>
      <c r="E216" s="185"/>
      <c r="F216" s="185">
        <f t="shared" si="288"/>
        <v>0</v>
      </c>
      <c r="G216" s="185"/>
      <c r="H216" s="185">
        <f t="shared" ref="H216:I216" si="289">H215</f>
        <v>0</v>
      </c>
      <c r="I216" s="186">
        <f t="shared" si="289"/>
        <v>0</v>
      </c>
      <c r="J216" s="197">
        <f>SUMIFS('SAGE IMPORT'!Y:Y,'SAGE IMPORT'!A:A,'FW-ROWS'!H216,'SAGE IMPORT'!B:B,'FW-ROWS'!I216,'SAGE IMPORT'!C:C,'FW-ROWS'!A216)</f>
        <v>0</v>
      </c>
      <c r="K216" s="198">
        <f>SUMIFS('SAGE IMPORT'!K:K,'SAGE IMPORT'!A:A,'FW-ROWS'!H216,'SAGE IMPORT'!B:B,'FW-ROWS'!I216,'SAGE IMPORT'!C:C,'FW-ROWS'!A216)</f>
        <v>0</v>
      </c>
      <c r="L216" s="199">
        <f>SUMIFS('SAGE IMPORT'!Q:Q,'SAGE IMPORT'!A:A,'FW-ROWS'!H216,'SAGE IMPORT'!B:B,'FW-ROWS'!I216,'SAGE IMPORT'!C:C,'FW-ROWS'!A216)</f>
        <v>0</v>
      </c>
      <c r="M216" s="199" t="s">
        <v>354</v>
      </c>
      <c r="N216" s="205">
        <f>SUMIFS('SAGE IMPORT'!E:E,'SAGE IMPORT'!A:A,'FW-ROWS'!H216,'SAGE IMPORT'!B:B,'FW-ROWS'!I216,'SAGE IMPORT'!C:C,'FW-ROWS'!A216)</f>
        <v>0</v>
      </c>
      <c r="O216" s="199" t="s">
        <v>354</v>
      </c>
    </row>
    <row r="217" spans="1:15" x14ac:dyDescent="0.2">
      <c r="A217" s="184"/>
      <c r="B217" s="184"/>
      <c r="C217" s="184"/>
      <c r="D217" s="185"/>
      <c r="E217" s="185"/>
      <c r="F217" s="185"/>
      <c r="G217" s="185"/>
      <c r="H217" s="185"/>
      <c r="I217" s="186"/>
      <c r="J217" s="197"/>
      <c r="K217" s="198"/>
      <c r="L217" s="199"/>
      <c r="M217" s="199"/>
      <c r="N217" s="205"/>
      <c r="O217" s="199"/>
    </row>
    <row r="218" spans="1:15" x14ac:dyDescent="0.2">
      <c r="A218" s="184" t="s">
        <v>563</v>
      </c>
      <c r="B218" s="184" t="s">
        <v>565</v>
      </c>
      <c r="C218" s="184"/>
      <c r="D218" s="185" t="str">
        <f t="shared" ref="D218:F218" si="290">D216</f>
        <v>****</v>
      </c>
      <c r="E218" s="185"/>
      <c r="F218" s="185">
        <f t="shared" si="290"/>
        <v>0</v>
      </c>
      <c r="G218" s="185"/>
      <c r="H218" s="185">
        <f t="shared" ref="H218:I218" si="291">H216</f>
        <v>0</v>
      </c>
      <c r="I218" s="186">
        <f t="shared" si="291"/>
        <v>0</v>
      </c>
      <c r="J218" s="197">
        <f>SUMIFS('SAGE IMPORT'!Y:Y,'SAGE IMPORT'!A:A,'FW-ROWS'!H218,'SAGE IMPORT'!B:B,'FW-ROWS'!I218,'SAGE IMPORT'!C:C,'FW-ROWS'!A218)</f>
        <v>0</v>
      </c>
      <c r="K218" s="198">
        <f>SUMIFS('SAGE IMPORT'!K:K,'SAGE IMPORT'!A:A,'FW-ROWS'!H218,'SAGE IMPORT'!B:B,'FW-ROWS'!I218,'SAGE IMPORT'!C:C,'FW-ROWS'!A218)</f>
        <v>0</v>
      </c>
      <c r="L218" s="199">
        <f>SUMIFS('SAGE IMPORT'!Q:Q,'SAGE IMPORT'!A:A,'FW-ROWS'!H218,'SAGE IMPORT'!B:B,'FW-ROWS'!I218,'SAGE IMPORT'!C:C,'FW-ROWS'!A218)</f>
        <v>0</v>
      </c>
      <c r="M218" s="199" t="s">
        <v>392</v>
      </c>
      <c r="N218" s="205">
        <f>SUMIFS('SAGE IMPORT'!E:E,'SAGE IMPORT'!A:A,'FW-ROWS'!H218,'SAGE IMPORT'!B:B,'FW-ROWS'!I218,'SAGE IMPORT'!C:C,'FW-ROWS'!A218)</f>
        <v>0</v>
      </c>
      <c r="O218" s="199" t="s">
        <v>392</v>
      </c>
    </row>
    <row r="219" spans="1:15" ht="12" x14ac:dyDescent="0.25">
      <c r="C219" s="200" t="s">
        <v>74</v>
      </c>
      <c r="D219" s="200"/>
      <c r="E219" s="200"/>
      <c r="F219" s="200"/>
      <c r="G219" s="200"/>
      <c r="H219" s="200"/>
      <c r="I219" s="200"/>
      <c r="J219" s="201">
        <f t="shared" ref="J219" si="292">SUM(J201:J218)</f>
        <v>0</v>
      </c>
      <c r="K219" s="202"/>
      <c r="L219" s="202"/>
      <c r="M219" s="202"/>
      <c r="N219" s="205">
        <f>SUMIFS('SAGE IMPORT'!E:E,'SAGE IMPORT'!A:A,'FW-ROWS'!H219,'SAGE IMPORT'!B:B,'FW-ROWS'!I219,'SAGE IMPORT'!C:C,'FW-ROWS'!A219)</f>
        <v>0</v>
      </c>
      <c r="O219" s="202"/>
    </row>
    <row r="220" spans="1:15" ht="12" x14ac:dyDescent="0.25">
      <c r="C220" s="200" t="s">
        <v>75</v>
      </c>
      <c r="D220" s="200"/>
      <c r="E220" s="200"/>
      <c r="F220" s="200"/>
      <c r="G220" s="200"/>
      <c r="H220" s="200"/>
      <c r="I220" s="200"/>
      <c r="J220" s="203">
        <f>SUMIFS('SAGE IMPORT'!Y:Y,'SAGE IMPORT'!A:A,'FW-ROWS'!H200,'SAGE IMPORT'!B:B,'FW-ROWS'!I200)-J219</f>
        <v>0</v>
      </c>
      <c r="K220" s="202"/>
      <c r="L220" s="202"/>
      <c r="M220" s="202"/>
      <c r="N220" s="205">
        <f>SUMIFS('SAGE IMPORT'!E:E,'SAGE IMPORT'!A:A,'FW-ROWS'!H220,'SAGE IMPORT'!B:B,'FW-ROWS'!I220,'SAGE IMPORT'!C:C,'FW-ROWS'!A220)</f>
        <v>0</v>
      </c>
      <c r="O220" s="202"/>
    </row>
    <row r="221" spans="1:15" ht="12" x14ac:dyDescent="0.2">
      <c r="D221" s="191" t="s">
        <v>359</v>
      </c>
      <c r="E221" s="191"/>
      <c r="F221" s="190" t="s">
        <v>358</v>
      </c>
      <c r="G221" s="190"/>
      <c r="H221" s="191" t="s">
        <v>159</v>
      </c>
      <c r="I221" s="192" t="s">
        <v>357</v>
      </c>
      <c r="J221" s="194" t="s">
        <v>383</v>
      </c>
      <c r="K221" s="194" t="s">
        <v>356</v>
      </c>
      <c r="L221" s="194" t="s">
        <v>355</v>
      </c>
      <c r="M221" s="194"/>
      <c r="N221" s="194" t="s">
        <v>394</v>
      </c>
      <c r="O221" s="194"/>
    </row>
    <row r="222" spans="1:15" ht="12" x14ac:dyDescent="0.2">
      <c r="D222" s="196" t="str">
        <f>'START-FW'!A18</f>
        <v>****</v>
      </c>
      <c r="E222" s="196">
        <f>'START-FW'!B18</f>
        <v>0</v>
      </c>
      <c r="F222" s="196">
        <f>'START-FW'!C18</f>
        <v>45</v>
      </c>
      <c r="G222" s="196" t="str">
        <f>'START-FW'!D18</f>
        <v>1060 ST. OLAF CT</v>
      </c>
      <c r="H222" s="196" t="str">
        <f>'START-FW'!F18</f>
        <v>PLAN 1</v>
      </c>
      <c r="I222" s="196" t="str">
        <f>'START-FW'!G18</f>
        <v>ELV C</v>
      </c>
      <c r="J222" s="196"/>
      <c r="K222" s="196"/>
      <c r="L222" s="196"/>
      <c r="M222" s="196"/>
      <c r="N222" s="196"/>
      <c r="O222" s="194"/>
    </row>
    <row r="223" spans="1:15" x14ac:dyDescent="0.2">
      <c r="A223" s="184" t="s">
        <v>522</v>
      </c>
      <c r="B223" s="184" t="s">
        <v>17</v>
      </c>
      <c r="C223" s="184"/>
      <c r="D223" s="185" t="str">
        <f>D222</f>
        <v>****</v>
      </c>
      <c r="E223" s="185"/>
      <c r="F223" s="185">
        <f>F222</f>
        <v>45</v>
      </c>
      <c r="G223" s="185"/>
      <c r="H223" s="185" t="str">
        <f>H222</f>
        <v>PLAN 1</v>
      </c>
      <c r="I223" s="186" t="str">
        <f>I222</f>
        <v>ELV C</v>
      </c>
      <c r="J223" s="197">
        <f>SUMIFS('SAGE IMPORT'!Y:Y,'SAGE IMPORT'!A:A,'FW-ROWS'!H223,'SAGE IMPORT'!B:B,'FW-ROWS'!I223,'SAGE IMPORT'!C:C,'FW-ROWS'!A223)</f>
        <v>0</v>
      </c>
      <c r="K223" s="198">
        <f>SUMIFS('SAGE IMPORT'!K:K,'SAGE IMPORT'!A:A,'FW-ROWS'!H223,'SAGE IMPORT'!B:B,'FW-ROWS'!I223,'SAGE IMPORT'!C:C,'FW-ROWS'!A223)</f>
        <v>0</v>
      </c>
      <c r="L223" s="199">
        <f>SUMIFS('SAGE IMPORT'!Q:Q,'SAGE IMPORT'!A:A,'FW-ROWS'!H223,'SAGE IMPORT'!B:B,'FW-ROWS'!I223,'SAGE IMPORT'!C:C,'FW-ROWS'!A223)</f>
        <v>0</v>
      </c>
      <c r="M223" s="199" t="s">
        <v>391</v>
      </c>
      <c r="N223" s="205">
        <f>SUMIFS('SAGE IMPORT'!E:E,'SAGE IMPORT'!A:A,'FW-ROWS'!H223,'SAGE IMPORT'!B:B,'FW-ROWS'!I223,'SAGE IMPORT'!C:C,'FW-ROWS'!A223)</f>
        <v>0</v>
      </c>
      <c r="O223" s="199" t="s">
        <v>391</v>
      </c>
    </row>
    <row r="224" spans="1:15" x14ac:dyDescent="0.2">
      <c r="A224" s="184" t="s">
        <v>523</v>
      </c>
      <c r="B224" s="184" t="s">
        <v>19</v>
      </c>
      <c r="C224" s="184"/>
      <c r="D224" s="185" t="str">
        <f t="shared" ref="D224:F224" si="293">D223</f>
        <v>****</v>
      </c>
      <c r="E224" s="185"/>
      <c r="F224" s="185">
        <f t="shared" si="293"/>
        <v>45</v>
      </c>
      <c r="G224" s="185"/>
      <c r="H224" s="185" t="str">
        <f t="shared" ref="H224:I224" si="294">H223</f>
        <v>PLAN 1</v>
      </c>
      <c r="I224" s="186" t="str">
        <f t="shared" si="294"/>
        <v>ELV C</v>
      </c>
      <c r="J224" s="197">
        <f>SUMIFS('SAGE IMPORT'!Y:Y,'SAGE IMPORT'!A:A,'FW-ROWS'!H224,'SAGE IMPORT'!B:B,'FW-ROWS'!I224,'SAGE IMPORT'!C:C,'FW-ROWS'!A224)</f>
        <v>0</v>
      </c>
      <c r="K224" s="198">
        <f>SUMIFS('SAGE IMPORT'!K:K,'SAGE IMPORT'!A:A,'FW-ROWS'!H224,'SAGE IMPORT'!B:B,'FW-ROWS'!I224,'SAGE IMPORT'!C:C,'FW-ROWS'!A224)</f>
        <v>0</v>
      </c>
      <c r="L224" s="199">
        <f>SUMIFS('SAGE IMPORT'!Q:Q,'SAGE IMPORT'!A:A,'FW-ROWS'!H224,'SAGE IMPORT'!B:B,'FW-ROWS'!I224,'SAGE IMPORT'!C:C,'FW-ROWS'!A224)</f>
        <v>0</v>
      </c>
      <c r="M224" s="199" t="s">
        <v>391</v>
      </c>
      <c r="N224" s="205">
        <f>SUMIFS('SAGE IMPORT'!E:E,'SAGE IMPORT'!A:A,'FW-ROWS'!H224,'SAGE IMPORT'!B:B,'FW-ROWS'!I224,'SAGE IMPORT'!C:C,'FW-ROWS'!A224)</f>
        <v>0</v>
      </c>
      <c r="O224" s="199" t="s">
        <v>391</v>
      </c>
    </row>
    <row r="225" spans="1:15" x14ac:dyDescent="0.2">
      <c r="A225" s="184" t="s">
        <v>524</v>
      </c>
      <c r="B225" s="184" t="s">
        <v>525</v>
      </c>
      <c r="C225" s="184"/>
      <c r="D225" s="185" t="str">
        <f t="shared" ref="D225:F225" si="295">D224</f>
        <v>****</v>
      </c>
      <c r="E225" s="185"/>
      <c r="F225" s="185">
        <f t="shared" si="295"/>
        <v>45</v>
      </c>
      <c r="G225" s="185"/>
      <c r="H225" s="185" t="str">
        <f t="shared" ref="H225:I225" si="296">H224</f>
        <v>PLAN 1</v>
      </c>
      <c r="I225" s="186" t="str">
        <f t="shared" si="296"/>
        <v>ELV C</v>
      </c>
      <c r="J225" s="197">
        <f>SUMIFS('SAGE IMPORT'!Y:Y,'SAGE IMPORT'!A:A,'FW-ROWS'!H225,'SAGE IMPORT'!B:B,'FW-ROWS'!I225,'SAGE IMPORT'!C:C,'FW-ROWS'!A225)</f>
        <v>0</v>
      </c>
      <c r="K225" s="198">
        <f>SUMIFS('SAGE IMPORT'!K:K,'SAGE IMPORT'!A:A,'FW-ROWS'!H225,'SAGE IMPORT'!B:B,'FW-ROWS'!I225,'SAGE IMPORT'!C:C,'FW-ROWS'!A225)</f>
        <v>0</v>
      </c>
      <c r="L225" s="199">
        <f>SUMIFS('SAGE IMPORT'!Q:Q,'SAGE IMPORT'!A:A,'FW-ROWS'!H225,'SAGE IMPORT'!B:B,'FW-ROWS'!I225,'SAGE IMPORT'!C:C,'FW-ROWS'!A225)</f>
        <v>0</v>
      </c>
      <c r="M225" s="199" t="s">
        <v>391</v>
      </c>
      <c r="N225" s="205">
        <f>SUMIFS('SAGE IMPORT'!E:E,'SAGE IMPORT'!A:A,'FW-ROWS'!H225,'SAGE IMPORT'!B:B,'FW-ROWS'!I225,'SAGE IMPORT'!C:C,'FW-ROWS'!A225)</f>
        <v>0</v>
      </c>
      <c r="O225" s="199" t="s">
        <v>391</v>
      </c>
    </row>
    <row r="226" spans="1:15" x14ac:dyDescent="0.2">
      <c r="A226" s="184"/>
      <c r="B226" s="184"/>
      <c r="C226" s="184"/>
      <c r="D226" s="185"/>
      <c r="E226" s="185"/>
      <c r="F226" s="185"/>
      <c r="G226" s="185"/>
      <c r="H226" s="185"/>
      <c r="I226" s="186"/>
      <c r="J226" s="197"/>
      <c r="K226" s="198"/>
      <c r="L226" s="199"/>
      <c r="M226" s="199"/>
      <c r="N226" s="205"/>
      <c r="O226" s="199"/>
    </row>
    <row r="227" spans="1:15" x14ac:dyDescent="0.2">
      <c r="A227" s="184" t="s">
        <v>529</v>
      </c>
      <c r="B227" s="184" t="s">
        <v>528</v>
      </c>
      <c r="C227" s="184"/>
      <c r="D227" s="185" t="str">
        <f>D225</f>
        <v>****</v>
      </c>
      <c r="E227" s="185"/>
      <c r="F227" s="185">
        <f>F225</f>
        <v>45</v>
      </c>
      <c r="G227" s="185"/>
      <c r="H227" s="185" t="str">
        <f>H225</f>
        <v>PLAN 1</v>
      </c>
      <c r="I227" s="186" t="str">
        <f>I225</f>
        <v>ELV C</v>
      </c>
      <c r="J227" s="197">
        <f>SUMIFS('SAGE IMPORT'!Y:Y,'SAGE IMPORT'!A:A,'FW-ROWS'!H227,'SAGE IMPORT'!B:B,'FW-ROWS'!I227,'SAGE IMPORT'!C:C,'FW-ROWS'!A227)</f>
        <v>0</v>
      </c>
      <c r="K227" s="198">
        <f>SUMIFS('SAGE IMPORT'!K:K,'SAGE IMPORT'!A:A,'FW-ROWS'!H227,'SAGE IMPORT'!B:B,'FW-ROWS'!I227,'SAGE IMPORT'!C:C,'FW-ROWS'!A227)</f>
        <v>0</v>
      </c>
      <c r="L227" s="199">
        <f>SUMIFS('SAGE IMPORT'!Q:Q,'SAGE IMPORT'!A:A,'FW-ROWS'!H227,'SAGE IMPORT'!B:B,'FW-ROWS'!I227,'SAGE IMPORT'!C:C,'FW-ROWS'!A227)</f>
        <v>0</v>
      </c>
      <c r="M227" s="199" t="s">
        <v>391</v>
      </c>
      <c r="N227" s="205">
        <f>SUMIFS('SAGE IMPORT'!E:E,'SAGE IMPORT'!A:A,'FW-ROWS'!H227,'SAGE IMPORT'!B:B,'FW-ROWS'!I227,'SAGE IMPORT'!C:C,'FW-ROWS'!A227)</f>
        <v>0</v>
      </c>
      <c r="O227" s="199" t="s">
        <v>391</v>
      </c>
    </row>
    <row r="228" spans="1:15" x14ac:dyDescent="0.2">
      <c r="A228" s="184" t="s">
        <v>530</v>
      </c>
      <c r="B228" s="184" t="s">
        <v>531</v>
      </c>
      <c r="C228" s="184"/>
      <c r="D228" s="185" t="str">
        <f t="shared" ref="D228:F230" si="297">D227</f>
        <v>****</v>
      </c>
      <c r="E228" s="185"/>
      <c r="F228" s="185">
        <f t="shared" si="297"/>
        <v>45</v>
      </c>
      <c r="G228" s="185"/>
      <c r="H228" s="185" t="str">
        <f t="shared" ref="H228:I228" si="298">H227</f>
        <v>PLAN 1</v>
      </c>
      <c r="I228" s="186" t="str">
        <f t="shared" si="298"/>
        <v>ELV C</v>
      </c>
      <c r="J228" s="197">
        <f>SUMIFS('SAGE IMPORT'!Y:Y,'SAGE IMPORT'!A:A,'FW-ROWS'!H228,'SAGE IMPORT'!B:B,'FW-ROWS'!I228,'SAGE IMPORT'!C:C,'FW-ROWS'!A228)</f>
        <v>0</v>
      </c>
      <c r="K228" s="198">
        <f>SUMIFS('SAGE IMPORT'!K:K,'SAGE IMPORT'!A:A,'FW-ROWS'!H228,'SAGE IMPORT'!B:B,'FW-ROWS'!I228,'SAGE IMPORT'!C:C,'FW-ROWS'!A228)</f>
        <v>0</v>
      </c>
      <c r="L228" s="199">
        <f>SUMIFS('SAGE IMPORT'!Q:Q,'SAGE IMPORT'!A:A,'FW-ROWS'!H228,'SAGE IMPORT'!B:B,'FW-ROWS'!I228,'SAGE IMPORT'!C:C,'FW-ROWS'!A228)</f>
        <v>0</v>
      </c>
      <c r="M228" s="199"/>
      <c r="N228" s="205">
        <f>SUMIFS('SAGE IMPORT'!E:E,'SAGE IMPORT'!A:A,'FW-ROWS'!H228,'SAGE IMPORT'!B:B,'FW-ROWS'!I228,'SAGE IMPORT'!C:C,'FW-ROWS'!A228)</f>
        <v>0</v>
      </c>
      <c r="O228" s="199"/>
    </row>
    <row r="229" spans="1:15" x14ac:dyDescent="0.2">
      <c r="A229" s="184" t="s">
        <v>533</v>
      </c>
      <c r="B229" s="184" t="s">
        <v>532</v>
      </c>
      <c r="C229" s="184"/>
      <c r="D229" s="185" t="str">
        <f t="shared" si="297"/>
        <v>****</v>
      </c>
      <c r="E229" s="185"/>
      <c r="F229" s="185">
        <f t="shared" si="297"/>
        <v>45</v>
      </c>
      <c r="G229" s="185"/>
      <c r="H229" s="185" t="str">
        <f t="shared" ref="H229:I229" si="299">H228</f>
        <v>PLAN 1</v>
      </c>
      <c r="I229" s="186" t="str">
        <f t="shared" si="299"/>
        <v>ELV C</v>
      </c>
      <c r="J229" s="197">
        <f>SUMIFS('SAGE IMPORT'!Y:Y,'SAGE IMPORT'!A:A,'FW-ROWS'!H229,'SAGE IMPORT'!B:B,'FW-ROWS'!I229,'SAGE IMPORT'!C:C,'FW-ROWS'!A229)</f>
        <v>0</v>
      </c>
      <c r="K229" s="198">
        <f>SUMIFS('SAGE IMPORT'!K:K,'SAGE IMPORT'!A:A,'FW-ROWS'!H229,'SAGE IMPORT'!B:B,'FW-ROWS'!I229,'SAGE IMPORT'!C:C,'FW-ROWS'!A229)</f>
        <v>0</v>
      </c>
      <c r="L229" s="199">
        <f>SUMIFS('SAGE IMPORT'!Q:Q,'SAGE IMPORT'!A:A,'FW-ROWS'!H229,'SAGE IMPORT'!B:B,'FW-ROWS'!I229,'SAGE IMPORT'!C:C,'FW-ROWS'!A229)</f>
        <v>0</v>
      </c>
      <c r="M229" s="199" t="s">
        <v>393</v>
      </c>
      <c r="N229" s="205">
        <f>SUMIFS('SAGE IMPORT'!E:E,'SAGE IMPORT'!A:A,'FW-ROWS'!H229,'SAGE IMPORT'!B:B,'FW-ROWS'!I229,'SAGE IMPORT'!C:C,'FW-ROWS'!A229)</f>
        <v>0</v>
      </c>
      <c r="O229" s="199" t="s">
        <v>393</v>
      </c>
    </row>
    <row r="230" spans="1:15" x14ac:dyDescent="0.2">
      <c r="A230" s="184" t="s">
        <v>541</v>
      </c>
      <c r="B230" s="184" t="s">
        <v>59</v>
      </c>
      <c r="C230" s="184"/>
      <c r="D230" s="185" t="str">
        <f t="shared" si="297"/>
        <v>****</v>
      </c>
      <c r="E230" s="185"/>
      <c r="F230" s="185">
        <f>F229</f>
        <v>45</v>
      </c>
      <c r="G230" s="185"/>
      <c r="H230" s="185" t="str">
        <f>H229</f>
        <v>PLAN 1</v>
      </c>
      <c r="I230" s="186" t="str">
        <f>I229</f>
        <v>ELV C</v>
      </c>
      <c r="J230" s="197">
        <f>SUMIFS('SAGE IMPORT'!Y:Y,'SAGE IMPORT'!A:A,'FW-ROWS'!H230,'SAGE IMPORT'!B:B,'FW-ROWS'!I230,'SAGE IMPORT'!C:C,'FW-ROWS'!A230)</f>
        <v>0</v>
      </c>
      <c r="K230" s="198">
        <f>SUMIFS('SAGE IMPORT'!K:K,'SAGE IMPORT'!A:A,'FW-ROWS'!H230,'SAGE IMPORT'!B:B,'FW-ROWS'!I230,'SAGE IMPORT'!C:C,'FW-ROWS'!A230)</f>
        <v>0</v>
      </c>
      <c r="L230" s="199">
        <f>SUMIFS('SAGE IMPORT'!Q:Q,'SAGE IMPORT'!A:A,'FW-ROWS'!H230,'SAGE IMPORT'!B:B,'FW-ROWS'!I230,'SAGE IMPORT'!C:C,'FW-ROWS'!A230)</f>
        <v>0</v>
      </c>
      <c r="M230" s="199" t="s">
        <v>354</v>
      </c>
      <c r="N230" s="205">
        <f>SUMIFS('SAGE IMPORT'!E:E,'SAGE IMPORT'!A:A,'FW-ROWS'!H230,'SAGE IMPORT'!B:B,'FW-ROWS'!I230,'SAGE IMPORT'!C:C,'FW-ROWS'!A230)</f>
        <v>0</v>
      </c>
      <c r="O230" s="199" t="s">
        <v>354</v>
      </c>
    </row>
    <row r="231" spans="1:15" x14ac:dyDescent="0.2">
      <c r="A231" s="184"/>
      <c r="B231" s="184"/>
      <c r="C231" s="184"/>
      <c r="D231" s="185"/>
      <c r="E231" s="185"/>
      <c r="F231" s="185"/>
      <c r="G231" s="185"/>
      <c r="H231" s="185"/>
      <c r="I231" s="186"/>
      <c r="J231" s="197"/>
      <c r="K231" s="198"/>
      <c r="L231" s="199"/>
      <c r="M231" s="199"/>
      <c r="N231" s="205"/>
      <c r="O231" s="199"/>
    </row>
    <row r="232" spans="1:15" x14ac:dyDescent="0.2">
      <c r="A232" s="184" t="s">
        <v>543</v>
      </c>
      <c r="B232" s="184" t="s">
        <v>545</v>
      </c>
      <c r="C232" s="184"/>
      <c r="D232" s="185" t="str">
        <f>D230</f>
        <v>****</v>
      </c>
      <c r="E232" s="185"/>
      <c r="F232" s="185">
        <f>F230</f>
        <v>45</v>
      </c>
      <c r="G232" s="185"/>
      <c r="H232" s="185" t="str">
        <f>H230</f>
        <v>PLAN 1</v>
      </c>
      <c r="I232" s="186" t="str">
        <f>I230</f>
        <v>ELV C</v>
      </c>
      <c r="J232" s="197">
        <f>SUMIFS('SAGE IMPORT'!Y:Y,'SAGE IMPORT'!A:A,'FW-ROWS'!H232,'SAGE IMPORT'!B:B,'FW-ROWS'!I232,'SAGE IMPORT'!C:C,'FW-ROWS'!A232)</f>
        <v>0</v>
      </c>
      <c r="K232" s="198">
        <f>SUMIFS('SAGE IMPORT'!K:K,'SAGE IMPORT'!A:A,'FW-ROWS'!H232,'SAGE IMPORT'!B:B,'FW-ROWS'!I232,'SAGE IMPORT'!C:C,'FW-ROWS'!A232)</f>
        <v>0</v>
      </c>
      <c r="L232" s="199">
        <f>SUMIFS('SAGE IMPORT'!Q:Q,'SAGE IMPORT'!A:A,'FW-ROWS'!H232,'SAGE IMPORT'!B:B,'FW-ROWS'!I232,'SAGE IMPORT'!C:C,'FW-ROWS'!A232)</f>
        <v>0</v>
      </c>
      <c r="M232" s="199"/>
      <c r="N232" s="205">
        <f>SUMIFS('SAGE IMPORT'!E:E,'SAGE IMPORT'!A:A,'FW-ROWS'!H232,'SAGE IMPORT'!B:B,'FW-ROWS'!I232,'SAGE IMPORT'!C:C,'FW-ROWS'!A232)</f>
        <v>0</v>
      </c>
      <c r="O232" s="199"/>
    </row>
    <row r="233" spans="1:15" x14ac:dyDescent="0.2">
      <c r="A233" s="184" t="s">
        <v>544</v>
      </c>
      <c r="B233" s="184" t="s">
        <v>546</v>
      </c>
      <c r="C233" s="184"/>
      <c r="D233" s="185" t="str">
        <f t="shared" ref="D233:F233" si="300">D232</f>
        <v>****</v>
      </c>
      <c r="E233" s="185"/>
      <c r="F233" s="185">
        <f t="shared" si="300"/>
        <v>45</v>
      </c>
      <c r="G233" s="185"/>
      <c r="H233" s="185" t="str">
        <f t="shared" ref="H233:I233" si="301">H232</f>
        <v>PLAN 1</v>
      </c>
      <c r="I233" s="186" t="str">
        <f t="shared" si="301"/>
        <v>ELV C</v>
      </c>
      <c r="J233" s="197">
        <f>SUMIFS('SAGE IMPORT'!Y:Y,'SAGE IMPORT'!A:A,'FW-ROWS'!H233,'SAGE IMPORT'!B:B,'FW-ROWS'!I233,'SAGE IMPORT'!C:C,'FW-ROWS'!A233)</f>
        <v>0</v>
      </c>
      <c r="K233" s="198">
        <f>SUMIFS('SAGE IMPORT'!K:K,'SAGE IMPORT'!A:A,'FW-ROWS'!H233,'SAGE IMPORT'!B:B,'FW-ROWS'!I233,'SAGE IMPORT'!C:C,'FW-ROWS'!A233)</f>
        <v>0</v>
      </c>
      <c r="L233" s="199">
        <f>SUMIFS('SAGE IMPORT'!Q:Q,'SAGE IMPORT'!A:A,'FW-ROWS'!H233,'SAGE IMPORT'!B:B,'FW-ROWS'!I233,'SAGE IMPORT'!C:C,'FW-ROWS'!A233)</f>
        <v>0</v>
      </c>
      <c r="M233" s="199" t="s">
        <v>354</v>
      </c>
      <c r="N233" s="205">
        <f>SUMIFS('SAGE IMPORT'!E:E,'SAGE IMPORT'!A:A,'FW-ROWS'!H233,'SAGE IMPORT'!B:B,'FW-ROWS'!I233,'SAGE IMPORT'!C:C,'FW-ROWS'!A233)</f>
        <v>0</v>
      </c>
      <c r="O233" s="199" t="s">
        <v>354</v>
      </c>
    </row>
    <row r="234" spans="1:15" x14ac:dyDescent="0.2">
      <c r="A234" s="184" t="s">
        <v>549</v>
      </c>
      <c r="B234" s="184" t="s">
        <v>550</v>
      </c>
      <c r="C234" s="184"/>
      <c r="D234" s="185" t="str">
        <f t="shared" ref="D234:F234" si="302">D233</f>
        <v>****</v>
      </c>
      <c r="E234" s="185"/>
      <c r="F234" s="185">
        <f t="shared" si="302"/>
        <v>45</v>
      </c>
      <c r="G234" s="185"/>
      <c r="H234" s="185" t="str">
        <f t="shared" ref="H234:I234" si="303">H233</f>
        <v>PLAN 1</v>
      </c>
      <c r="I234" s="186" t="str">
        <f t="shared" si="303"/>
        <v>ELV C</v>
      </c>
      <c r="J234" s="197">
        <f>SUMIFS('SAGE IMPORT'!Y:Y,'SAGE IMPORT'!A:A,'FW-ROWS'!H234,'SAGE IMPORT'!B:B,'FW-ROWS'!I234,'SAGE IMPORT'!C:C,'FW-ROWS'!A234)</f>
        <v>0</v>
      </c>
      <c r="K234" s="198">
        <f>SUMIFS('SAGE IMPORT'!K:K,'SAGE IMPORT'!A:A,'FW-ROWS'!H234,'SAGE IMPORT'!B:B,'FW-ROWS'!I234,'SAGE IMPORT'!C:C,'FW-ROWS'!A234)</f>
        <v>0</v>
      </c>
      <c r="L234" s="199">
        <f>SUMIFS('SAGE IMPORT'!Q:Q,'SAGE IMPORT'!A:A,'FW-ROWS'!H234,'SAGE IMPORT'!B:B,'FW-ROWS'!I234,'SAGE IMPORT'!C:C,'FW-ROWS'!A234)</f>
        <v>0</v>
      </c>
      <c r="M234" s="199" t="s">
        <v>354</v>
      </c>
      <c r="N234" s="205">
        <f>SUMIFS('SAGE IMPORT'!E:E,'SAGE IMPORT'!A:A,'FW-ROWS'!H234,'SAGE IMPORT'!B:B,'FW-ROWS'!I234,'SAGE IMPORT'!C:C,'FW-ROWS'!A234)</f>
        <v>0</v>
      </c>
      <c r="O234" s="199" t="s">
        <v>354</v>
      </c>
    </row>
    <row r="235" spans="1:15" x14ac:dyDescent="0.2">
      <c r="A235" s="184" t="s">
        <v>551</v>
      </c>
      <c r="B235" s="184" t="s">
        <v>140</v>
      </c>
      <c r="C235" s="184"/>
      <c r="D235" s="185" t="str">
        <f t="shared" ref="D235:F235" si="304">D234</f>
        <v>****</v>
      </c>
      <c r="E235" s="185"/>
      <c r="F235" s="185">
        <f t="shared" si="304"/>
        <v>45</v>
      </c>
      <c r="G235" s="185"/>
      <c r="H235" s="185" t="str">
        <f t="shared" ref="H235:I235" si="305">H234</f>
        <v>PLAN 1</v>
      </c>
      <c r="I235" s="186" t="str">
        <f t="shared" si="305"/>
        <v>ELV C</v>
      </c>
      <c r="J235" s="197">
        <f>SUMIFS('SAGE IMPORT'!Y:Y,'SAGE IMPORT'!A:A,'FW-ROWS'!H235,'SAGE IMPORT'!B:B,'FW-ROWS'!I235,'SAGE IMPORT'!C:C,'FW-ROWS'!A235)</f>
        <v>0</v>
      </c>
      <c r="K235" s="198">
        <f>SUMIFS('SAGE IMPORT'!K:K,'SAGE IMPORT'!A:A,'FW-ROWS'!H235,'SAGE IMPORT'!B:B,'FW-ROWS'!I235,'SAGE IMPORT'!C:C,'FW-ROWS'!A235)</f>
        <v>0</v>
      </c>
      <c r="L235" s="199">
        <f>SUMIFS('SAGE IMPORT'!Q:Q,'SAGE IMPORT'!A:A,'FW-ROWS'!H235,'SAGE IMPORT'!B:B,'FW-ROWS'!I235,'SAGE IMPORT'!C:C,'FW-ROWS'!A235)</f>
        <v>0</v>
      </c>
      <c r="M235" s="199" t="s">
        <v>354</v>
      </c>
      <c r="N235" s="205">
        <f>SUMIFS('SAGE IMPORT'!E:E,'SAGE IMPORT'!A:A,'FW-ROWS'!H235,'SAGE IMPORT'!B:B,'FW-ROWS'!I235,'SAGE IMPORT'!C:C,'FW-ROWS'!A235)</f>
        <v>0</v>
      </c>
      <c r="O235" s="199" t="s">
        <v>354</v>
      </c>
    </row>
    <row r="236" spans="1:15" x14ac:dyDescent="0.2">
      <c r="A236" s="184" t="s">
        <v>556</v>
      </c>
      <c r="B236" s="184" t="s">
        <v>555</v>
      </c>
      <c r="C236" s="184"/>
      <c r="D236" s="185" t="str">
        <f t="shared" ref="D236:F236" si="306">D235</f>
        <v>****</v>
      </c>
      <c r="E236" s="185"/>
      <c r="F236" s="185">
        <f t="shared" si="306"/>
        <v>45</v>
      </c>
      <c r="G236" s="185"/>
      <c r="H236" s="185" t="str">
        <f t="shared" ref="H236:I236" si="307">H235</f>
        <v>PLAN 1</v>
      </c>
      <c r="I236" s="186" t="str">
        <f t="shared" si="307"/>
        <v>ELV C</v>
      </c>
      <c r="J236" s="197">
        <f>SUMIFS('SAGE IMPORT'!Y:Y,'SAGE IMPORT'!A:A,'FW-ROWS'!H236,'SAGE IMPORT'!B:B,'FW-ROWS'!I236,'SAGE IMPORT'!C:C,'FW-ROWS'!A236)</f>
        <v>0</v>
      </c>
      <c r="K236" s="198">
        <f>SUMIFS('SAGE IMPORT'!K:K,'SAGE IMPORT'!A:A,'FW-ROWS'!H236,'SAGE IMPORT'!B:B,'FW-ROWS'!I236,'SAGE IMPORT'!C:C,'FW-ROWS'!A236)</f>
        <v>0</v>
      </c>
      <c r="L236" s="199">
        <f>SUMIFS('SAGE IMPORT'!Q:Q,'SAGE IMPORT'!A:A,'FW-ROWS'!H236,'SAGE IMPORT'!B:B,'FW-ROWS'!I236,'SAGE IMPORT'!C:C,'FW-ROWS'!A236)</f>
        <v>0</v>
      </c>
      <c r="M236" s="199" t="s">
        <v>395</v>
      </c>
      <c r="N236" s="205">
        <f>SUMIFS('SAGE IMPORT'!E:E,'SAGE IMPORT'!A:A,'FW-ROWS'!H236,'SAGE IMPORT'!B:B,'FW-ROWS'!I236,'SAGE IMPORT'!C:C,'FW-ROWS'!A236)</f>
        <v>0</v>
      </c>
      <c r="O236" s="199" t="s">
        <v>395</v>
      </c>
    </row>
    <row r="237" spans="1:15" x14ac:dyDescent="0.2">
      <c r="A237" s="184" t="s">
        <v>557</v>
      </c>
      <c r="B237" s="184" t="s">
        <v>559</v>
      </c>
      <c r="C237" s="184"/>
      <c r="D237" s="185" t="str">
        <f t="shared" ref="D237:F237" si="308">D236</f>
        <v>****</v>
      </c>
      <c r="E237" s="185"/>
      <c r="F237" s="185">
        <f t="shared" si="308"/>
        <v>45</v>
      </c>
      <c r="G237" s="185"/>
      <c r="H237" s="185" t="str">
        <f t="shared" ref="H237:I237" si="309">H236</f>
        <v>PLAN 1</v>
      </c>
      <c r="I237" s="186" t="str">
        <f t="shared" si="309"/>
        <v>ELV C</v>
      </c>
      <c r="J237" s="197">
        <f>SUMIFS('SAGE IMPORT'!Y:Y,'SAGE IMPORT'!A:A,'FW-ROWS'!H237,'SAGE IMPORT'!B:B,'FW-ROWS'!I237,'SAGE IMPORT'!C:C,'FW-ROWS'!A237)</f>
        <v>0</v>
      </c>
      <c r="K237" s="198">
        <f>SUMIFS('SAGE IMPORT'!K:K,'SAGE IMPORT'!A:A,'FW-ROWS'!H237,'SAGE IMPORT'!B:B,'FW-ROWS'!I237,'SAGE IMPORT'!C:C,'FW-ROWS'!A237)</f>
        <v>0</v>
      </c>
      <c r="L237" s="199">
        <f>SUMIFS('SAGE IMPORT'!Q:Q,'SAGE IMPORT'!A:A,'FW-ROWS'!H237,'SAGE IMPORT'!B:B,'FW-ROWS'!I237,'SAGE IMPORT'!C:C,'FW-ROWS'!A237)</f>
        <v>0</v>
      </c>
      <c r="M237" s="199" t="s">
        <v>395</v>
      </c>
      <c r="N237" s="205">
        <f>SUMIFS('SAGE IMPORT'!E:E,'SAGE IMPORT'!A:A,'FW-ROWS'!H237,'SAGE IMPORT'!B:B,'FW-ROWS'!I237,'SAGE IMPORT'!C:C,'FW-ROWS'!A237)</f>
        <v>0</v>
      </c>
      <c r="O237" s="199" t="s">
        <v>395</v>
      </c>
    </row>
    <row r="238" spans="1:15" x14ac:dyDescent="0.2">
      <c r="A238" s="184" t="s">
        <v>560</v>
      </c>
      <c r="B238" s="184" t="s">
        <v>561</v>
      </c>
      <c r="C238" s="184"/>
      <c r="D238" s="185" t="str">
        <f t="shared" ref="D238:F238" si="310">D237</f>
        <v>****</v>
      </c>
      <c r="E238" s="185"/>
      <c r="F238" s="185">
        <f t="shared" si="310"/>
        <v>45</v>
      </c>
      <c r="G238" s="185"/>
      <c r="H238" s="185" t="str">
        <f t="shared" ref="H238:I238" si="311">H237</f>
        <v>PLAN 1</v>
      </c>
      <c r="I238" s="186" t="str">
        <f t="shared" si="311"/>
        <v>ELV C</v>
      </c>
      <c r="J238" s="197">
        <f>SUMIFS('SAGE IMPORT'!Y:Y,'SAGE IMPORT'!A:A,'FW-ROWS'!H238,'SAGE IMPORT'!B:B,'FW-ROWS'!I238,'SAGE IMPORT'!C:C,'FW-ROWS'!A238)</f>
        <v>0</v>
      </c>
      <c r="K238" s="198">
        <f>SUMIFS('SAGE IMPORT'!K:K,'SAGE IMPORT'!A:A,'FW-ROWS'!H238,'SAGE IMPORT'!B:B,'FW-ROWS'!I238,'SAGE IMPORT'!C:C,'FW-ROWS'!A238)</f>
        <v>0</v>
      </c>
      <c r="L238" s="199">
        <f>SUMIFS('SAGE IMPORT'!Q:Q,'SAGE IMPORT'!A:A,'FW-ROWS'!H238,'SAGE IMPORT'!B:B,'FW-ROWS'!I238,'SAGE IMPORT'!C:C,'FW-ROWS'!A238)</f>
        <v>0</v>
      </c>
      <c r="M238" s="199" t="s">
        <v>354</v>
      </c>
      <c r="N238" s="205">
        <f>SUMIFS('SAGE IMPORT'!E:E,'SAGE IMPORT'!A:A,'FW-ROWS'!H238,'SAGE IMPORT'!B:B,'FW-ROWS'!I238,'SAGE IMPORT'!C:C,'FW-ROWS'!A238)</f>
        <v>0</v>
      </c>
      <c r="O238" s="199" t="s">
        <v>354</v>
      </c>
    </row>
    <row r="239" spans="1:15" x14ac:dyDescent="0.2">
      <c r="A239" s="184"/>
      <c r="B239" s="184"/>
      <c r="C239" s="184"/>
      <c r="D239" s="185"/>
      <c r="E239" s="185"/>
      <c r="F239" s="185"/>
      <c r="G239" s="185"/>
      <c r="H239" s="185"/>
      <c r="I239" s="186"/>
      <c r="J239" s="197"/>
      <c r="K239" s="198"/>
      <c r="L239" s="199"/>
      <c r="M239" s="199"/>
      <c r="N239" s="205"/>
      <c r="O239" s="199"/>
    </row>
    <row r="240" spans="1:15" x14ac:dyDescent="0.2">
      <c r="A240" s="184" t="s">
        <v>563</v>
      </c>
      <c r="B240" s="184" t="s">
        <v>565</v>
      </c>
      <c r="C240" s="184"/>
      <c r="D240" s="185" t="str">
        <f>D238</f>
        <v>****</v>
      </c>
      <c r="E240" s="185"/>
      <c r="F240" s="185">
        <f>F238</f>
        <v>45</v>
      </c>
      <c r="G240" s="185"/>
      <c r="H240" s="185" t="str">
        <f>H238</f>
        <v>PLAN 1</v>
      </c>
      <c r="I240" s="186" t="str">
        <f>I238</f>
        <v>ELV C</v>
      </c>
      <c r="J240" s="197">
        <f>SUMIFS('SAGE IMPORT'!Y:Y,'SAGE IMPORT'!A:A,'FW-ROWS'!H240,'SAGE IMPORT'!B:B,'FW-ROWS'!I240,'SAGE IMPORT'!C:C,'FW-ROWS'!A240)</f>
        <v>0</v>
      </c>
      <c r="K240" s="198">
        <f>SUMIFS('SAGE IMPORT'!K:K,'SAGE IMPORT'!A:A,'FW-ROWS'!H240,'SAGE IMPORT'!B:B,'FW-ROWS'!I240,'SAGE IMPORT'!C:C,'FW-ROWS'!A240)</f>
        <v>0</v>
      </c>
      <c r="L240" s="199">
        <f>SUMIFS('SAGE IMPORT'!Q:Q,'SAGE IMPORT'!A:A,'FW-ROWS'!H240,'SAGE IMPORT'!B:B,'FW-ROWS'!I240,'SAGE IMPORT'!C:C,'FW-ROWS'!A240)</f>
        <v>0</v>
      </c>
      <c r="M240" s="199" t="s">
        <v>392</v>
      </c>
      <c r="N240" s="205">
        <f>SUMIFS('SAGE IMPORT'!E:E,'SAGE IMPORT'!A:A,'FW-ROWS'!H240,'SAGE IMPORT'!B:B,'FW-ROWS'!I240,'SAGE IMPORT'!C:C,'FW-ROWS'!A240)</f>
        <v>0</v>
      </c>
      <c r="O240" s="199" t="s">
        <v>392</v>
      </c>
    </row>
    <row r="241" spans="1:15" ht="12" x14ac:dyDescent="0.25">
      <c r="C241" s="200" t="s">
        <v>74</v>
      </c>
      <c r="D241" s="200"/>
      <c r="E241" s="200"/>
      <c r="F241" s="200"/>
      <c r="G241" s="200"/>
      <c r="H241" s="200"/>
      <c r="I241" s="200"/>
      <c r="J241" s="201">
        <f>SUM(J223:J240)</f>
        <v>0</v>
      </c>
      <c r="K241" s="202"/>
      <c r="L241" s="202"/>
      <c r="M241" s="202"/>
      <c r="N241" s="205">
        <f>SUMIFS('SAGE IMPORT'!E:E,'SAGE IMPORT'!A:A,'FW-ROWS'!H241,'SAGE IMPORT'!B:B,'FW-ROWS'!I241,'SAGE IMPORT'!C:C,'FW-ROWS'!A241)</f>
        <v>0</v>
      </c>
      <c r="O241" s="202"/>
    </row>
    <row r="242" spans="1:15" ht="12" x14ac:dyDescent="0.25">
      <c r="C242" s="200" t="s">
        <v>75</v>
      </c>
      <c r="D242" s="200"/>
      <c r="E242" s="200"/>
      <c r="F242" s="200"/>
      <c r="G242" s="200"/>
      <c r="H242" s="200"/>
      <c r="I242" s="200"/>
      <c r="J242" s="203">
        <f>SUMIFS('SAGE IMPORT'!Y:Y,'SAGE IMPORT'!A:A,'FW-ROWS'!H222,'SAGE IMPORT'!B:B,'FW-ROWS'!I222)-J241</f>
        <v>0</v>
      </c>
      <c r="K242" s="202"/>
      <c r="L242" s="202"/>
      <c r="M242" s="202"/>
      <c r="N242" s="205">
        <f>SUMIFS('SAGE IMPORT'!E:E,'SAGE IMPORT'!A:A,'FW-ROWS'!H242,'SAGE IMPORT'!B:B,'FW-ROWS'!I242,'SAGE IMPORT'!C:C,'FW-ROWS'!A242)</f>
        <v>0</v>
      </c>
      <c r="O242" s="202"/>
    </row>
    <row r="243" spans="1:15" ht="12" x14ac:dyDescent="0.2">
      <c r="D243" s="191" t="s">
        <v>359</v>
      </c>
      <c r="E243" s="191"/>
      <c r="F243" s="190" t="s">
        <v>358</v>
      </c>
      <c r="G243" s="190"/>
      <c r="H243" s="191" t="s">
        <v>159</v>
      </c>
      <c r="I243" s="192" t="s">
        <v>357</v>
      </c>
      <c r="J243" s="194" t="s">
        <v>383</v>
      </c>
      <c r="K243" s="194" t="s">
        <v>356</v>
      </c>
      <c r="L243" s="194" t="s">
        <v>355</v>
      </c>
      <c r="M243" s="194"/>
      <c r="N243" s="194" t="s">
        <v>394</v>
      </c>
      <c r="O243" s="194"/>
    </row>
    <row r="244" spans="1:15" ht="12" x14ac:dyDescent="0.2">
      <c r="D244" s="195" t="str">
        <f>'START-FW'!A19</f>
        <v>****</v>
      </c>
      <c r="E244" s="195">
        <f>'START-FW'!B19</f>
        <v>0</v>
      </c>
      <c r="F244" s="195">
        <f>'START-FW'!C19</f>
        <v>0</v>
      </c>
      <c r="G244" s="195">
        <f>'START-FW'!D19</f>
        <v>0</v>
      </c>
      <c r="H244" s="195" t="str">
        <f>'START-FW'!F19</f>
        <v>PLAN 1</v>
      </c>
      <c r="I244" s="195" t="str">
        <f>'START-FW'!G19</f>
        <v>OPT C CORNR LOT</v>
      </c>
      <c r="J244" s="196"/>
      <c r="K244" s="196"/>
      <c r="L244" s="196"/>
      <c r="M244" s="196"/>
      <c r="N244" s="196"/>
      <c r="O244" s="194"/>
    </row>
    <row r="245" spans="1:15" x14ac:dyDescent="0.2">
      <c r="A245" s="184" t="s">
        <v>522</v>
      </c>
      <c r="B245" s="184" t="s">
        <v>17</v>
      </c>
      <c r="C245" s="184"/>
      <c r="D245" s="185" t="str">
        <f t="shared" ref="D245" si="312">D244</f>
        <v>****</v>
      </c>
      <c r="E245" s="185"/>
      <c r="F245" s="185">
        <f t="shared" ref="F245" si="313">F244</f>
        <v>0</v>
      </c>
      <c r="G245" s="185"/>
      <c r="H245" s="185" t="str">
        <f t="shared" ref="H245" si="314">H244</f>
        <v>PLAN 1</v>
      </c>
      <c r="I245" s="186" t="str">
        <f t="shared" ref="I245" si="315">I244</f>
        <v>OPT C CORNR LOT</v>
      </c>
      <c r="J245" s="197">
        <f>SUMIFS('SAGE IMPORT'!Y:Y,'SAGE IMPORT'!A:A,'FW-ROWS'!H245,'SAGE IMPORT'!B:B,'FW-ROWS'!I245,'SAGE IMPORT'!C:C,'FW-ROWS'!A245)</f>
        <v>0</v>
      </c>
      <c r="K245" s="198">
        <f>SUMIFS('SAGE IMPORT'!K:K,'SAGE IMPORT'!A:A,'FW-ROWS'!H245,'SAGE IMPORT'!B:B,'FW-ROWS'!I245,'SAGE IMPORT'!C:C,'FW-ROWS'!A245)</f>
        <v>0</v>
      </c>
      <c r="L245" s="199">
        <f>SUMIFS('SAGE IMPORT'!Q:Q,'SAGE IMPORT'!A:A,'FW-ROWS'!H245,'SAGE IMPORT'!B:B,'FW-ROWS'!I245,'SAGE IMPORT'!C:C,'FW-ROWS'!A245)</f>
        <v>0</v>
      </c>
      <c r="M245" s="199" t="s">
        <v>391</v>
      </c>
      <c r="N245" s="205">
        <f>SUMIFS('SAGE IMPORT'!E:E,'SAGE IMPORT'!A:A,'FW-ROWS'!H245,'SAGE IMPORT'!B:B,'FW-ROWS'!I245,'SAGE IMPORT'!C:C,'FW-ROWS'!A245)</f>
        <v>0</v>
      </c>
      <c r="O245" s="199" t="s">
        <v>391</v>
      </c>
    </row>
    <row r="246" spans="1:15" x14ac:dyDescent="0.2">
      <c r="A246" s="184" t="s">
        <v>523</v>
      </c>
      <c r="B246" s="184" t="s">
        <v>19</v>
      </c>
      <c r="C246" s="184"/>
      <c r="D246" s="185" t="str">
        <f t="shared" ref="D246:F246" si="316">D245</f>
        <v>****</v>
      </c>
      <c r="E246" s="185"/>
      <c r="F246" s="185">
        <f t="shared" si="316"/>
        <v>0</v>
      </c>
      <c r="G246" s="185"/>
      <c r="H246" s="185" t="str">
        <f t="shared" ref="H246:I246" si="317">H245</f>
        <v>PLAN 1</v>
      </c>
      <c r="I246" s="186" t="str">
        <f t="shared" si="317"/>
        <v>OPT C CORNR LOT</v>
      </c>
      <c r="J246" s="197">
        <f>SUMIFS('SAGE IMPORT'!Y:Y,'SAGE IMPORT'!A:A,'FW-ROWS'!H246,'SAGE IMPORT'!B:B,'FW-ROWS'!I246,'SAGE IMPORT'!C:C,'FW-ROWS'!A246)</f>
        <v>0</v>
      </c>
      <c r="K246" s="198">
        <f>SUMIFS('SAGE IMPORT'!K:K,'SAGE IMPORT'!A:A,'FW-ROWS'!H246,'SAGE IMPORT'!B:B,'FW-ROWS'!I246,'SAGE IMPORT'!C:C,'FW-ROWS'!A246)</f>
        <v>0</v>
      </c>
      <c r="L246" s="199">
        <f>SUMIFS('SAGE IMPORT'!Q:Q,'SAGE IMPORT'!A:A,'FW-ROWS'!H246,'SAGE IMPORT'!B:B,'FW-ROWS'!I246,'SAGE IMPORT'!C:C,'FW-ROWS'!A246)</f>
        <v>0</v>
      </c>
      <c r="M246" s="199" t="s">
        <v>391</v>
      </c>
      <c r="N246" s="205">
        <f>SUMIFS('SAGE IMPORT'!E:E,'SAGE IMPORT'!A:A,'FW-ROWS'!H246,'SAGE IMPORT'!B:B,'FW-ROWS'!I246,'SAGE IMPORT'!C:C,'FW-ROWS'!A246)</f>
        <v>0</v>
      </c>
      <c r="O246" s="199" t="s">
        <v>391</v>
      </c>
    </row>
    <row r="247" spans="1:15" x14ac:dyDescent="0.2">
      <c r="A247" s="184" t="s">
        <v>524</v>
      </c>
      <c r="B247" s="184" t="s">
        <v>525</v>
      </c>
      <c r="C247" s="184"/>
      <c r="D247" s="185" t="str">
        <f t="shared" ref="D247:F247" si="318">D246</f>
        <v>****</v>
      </c>
      <c r="E247" s="185"/>
      <c r="F247" s="185">
        <f t="shared" si="318"/>
        <v>0</v>
      </c>
      <c r="G247" s="185"/>
      <c r="H247" s="185" t="str">
        <f t="shared" ref="H247:I247" si="319">H246</f>
        <v>PLAN 1</v>
      </c>
      <c r="I247" s="186" t="str">
        <f t="shared" si="319"/>
        <v>OPT C CORNR LOT</v>
      </c>
      <c r="J247" s="197">
        <f>SUMIFS('SAGE IMPORT'!Y:Y,'SAGE IMPORT'!A:A,'FW-ROWS'!H247,'SAGE IMPORT'!B:B,'FW-ROWS'!I247,'SAGE IMPORT'!C:C,'FW-ROWS'!A247)</f>
        <v>0</v>
      </c>
      <c r="K247" s="198">
        <f>SUMIFS('SAGE IMPORT'!K:K,'SAGE IMPORT'!A:A,'FW-ROWS'!H247,'SAGE IMPORT'!B:B,'FW-ROWS'!I247,'SAGE IMPORT'!C:C,'FW-ROWS'!A247)</f>
        <v>0</v>
      </c>
      <c r="L247" s="199">
        <f>SUMIFS('SAGE IMPORT'!Q:Q,'SAGE IMPORT'!A:A,'FW-ROWS'!H247,'SAGE IMPORT'!B:B,'FW-ROWS'!I247,'SAGE IMPORT'!C:C,'FW-ROWS'!A247)</f>
        <v>0</v>
      </c>
      <c r="M247" s="199" t="s">
        <v>391</v>
      </c>
      <c r="N247" s="205">
        <f>SUMIFS('SAGE IMPORT'!E:E,'SAGE IMPORT'!A:A,'FW-ROWS'!H247,'SAGE IMPORT'!B:B,'FW-ROWS'!I247,'SAGE IMPORT'!C:C,'FW-ROWS'!A247)</f>
        <v>0</v>
      </c>
      <c r="O247" s="199" t="s">
        <v>391</v>
      </c>
    </row>
    <row r="248" spans="1:15" x14ac:dyDescent="0.2">
      <c r="A248" s="184"/>
      <c r="B248" s="184"/>
      <c r="C248" s="184"/>
      <c r="D248" s="185"/>
      <c r="E248" s="185"/>
      <c r="F248" s="185"/>
      <c r="G248" s="185"/>
      <c r="H248" s="185"/>
      <c r="I248" s="186"/>
      <c r="J248" s="197"/>
      <c r="K248" s="198"/>
      <c r="L248" s="199"/>
      <c r="M248" s="199"/>
      <c r="N248" s="205"/>
      <c r="O248" s="199"/>
    </row>
    <row r="249" spans="1:15" x14ac:dyDescent="0.2">
      <c r="A249" s="184" t="s">
        <v>529</v>
      </c>
      <c r="B249" s="184" t="s">
        <v>528</v>
      </c>
      <c r="C249" s="184"/>
      <c r="D249" s="185" t="str">
        <f t="shared" ref="D249:F249" si="320">D247</f>
        <v>****</v>
      </c>
      <c r="E249" s="185"/>
      <c r="F249" s="185">
        <f t="shared" si="320"/>
        <v>0</v>
      </c>
      <c r="G249" s="185"/>
      <c r="H249" s="185" t="str">
        <f t="shared" ref="H249:I249" si="321">H247</f>
        <v>PLAN 1</v>
      </c>
      <c r="I249" s="186" t="str">
        <f t="shared" si="321"/>
        <v>OPT C CORNR LOT</v>
      </c>
      <c r="J249" s="197">
        <f>SUMIFS('SAGE IMPORT'!Y:Y,'SAGE IMPORT'!A:A,'FW-ROWS'!H249,'SAGE IMPORT'!B:B,'FW-ROWS'!I249,'SAGE IMPORT'!C:C,'FW-ROWS'!A249)</f>
        <v>0</v>
      </c>
      <c r="K249" s="198">
        <f>SUMIFS('SAGE IMPORT'!K:K,'SAGE IMPORT'!A:A,'FW-ROWS'!H249,'SAGE IMPORT'!B:B,'FW-ROWS'!I249,'SAGE IMPORT'!C:C,'FW-ROWS'!A249)</f>
        <v>0</v>
      </c>
      <c r="L249" s="199">
        <f>SUMIFS('SAGE IMPORT'!Q:Q,'SAGE IMPORT'!A:A,'FW-ROWS'!H249,'SAGE IMPORT'!B:B,'FW-ROWS'!I249,'SAGE IMPORT'!C:C,'FW-ROWS'!A249)</f>
        <v>0</v>
      </c>
      <c r="M249" s="199" t="s">
        <v>391</v>
      </c>
      <c r="N249" s="205">
        <f>SUMIFS('SAGE IMPORT'!E:E,'SAGE IMPORT'!A:A,'FW-ROWS'!H249,'SAGE IMPORT'!B:B,'FW-ROWS'!I249,'SAGE IMPORT'!C:C,'FW-ROWS'!A249)</f>
        <v>0</v>
      </c>
      <c r="O249" s="199" t="s">
        <v>391</v>
      </c>
    </row>
    <row r="250" spans="1:15" x14ac:dyDescent="0.2">
      <c r="A250" s="184" t="s">
        <v>530</v>
      </c>
      <c r="B250" s="184" t="s">
        <v>531</v>
      </c>
      <c r="C250" s="184"/>
      <c r="D250" s="185" t="str">
        <f t="shared" ref="D250:F250" si="322">D249</f>
        <v>****</v>
      </c>
      <c r="E250" s="185"/>
      <c r="F250" s="185">
        <f t="shared" si="322"/>
        <v>0</v>
      </c>
      <c r="G250" s="185"/>
      <c r="H250" s="185" t="str">
        <f t="shared" ref="H250:I250" si="323">H249</f>
        <v>PLAN 1</v>
      </c>
      <c r="I250" s="186" t="str">
        <f t="shared" si="323"/>
        <v>OPT C CORNR LOT</v>
      </c>
      <c r="J250" s="197">
        <f>SUMIFS('SAGE IMPORT'!Y:Y,'SAGE IMPORT'!A:A,'FW-ROWS'!H250,'SAGE IMPORT'!B:B,'FW-ROWS'!I250,'SAGE IMPORT'!C:C,'FW-ROWS'!A250)</f>
        <v>0</v>
      </c>
      <c r="K250" s="198">
        <f>SUMIFS('SAGE IMPORT'!K:K,'SAGE IMPORT'!A:A,'FW-ROWS'!H250,'SAGE IMPORT'!B:B,'FW-ROWS'!I250,'SAGE IMPORT'!C:C,'FW-ROWS'!A250)</f>
        <v>0</v>
      </c>
      <c r="L250" s="199">
        <f>SUMIFS('SAGE IMPORT'!Q:Q,'SAGE IMPORT'!A:A,'FW-ROWS'!H250,'SAGE IMPORT'!B:B,'FW-ROWS'!I250,'SAGE IMPORT'!C:C,'FW-ROWS'!A250)</f>
        <v>0</v>
      </c>
      <c r="M250" s="199"/>
      <c r="N250" s="205">
        <f>SUMIFS('SAGE IMPORT'!E:E,'SAGE IMPORT'!A:A,'FW-ROWS'!H250,'SAGE IMPORT'!B:B,'FW-ROWS'!I250,'SAGE IMPORT'!C:C,'FW-ROWS'!A250)</f>
        <v>0</v>
      </c>
      <c r="O250" s="199"/>
    </row>
    <row r="251" spans="1:15" x14ac:dyDescent="0.2">
      <c r="A251" s="184" t="s">
        <v>533</v>
      </c>
      <c r="B251" s="184" t="s">
        <v>532</v>
      </c>
      <c r="C251" s="184"/>
      <c r="D251" s="185" t="str">
        <f t="shared" ref="D251:F251" si="324">D250</f>
        <v>****</v>
      </c>
      <c r="E251" s="185"/>
      <c r="F251" s="185">
        <f t="shared" si="324"/>
        <v>0</v>
      </c>
      <c r="G251" s="185"/>
      <c r="H251" s="185" t="str">
        <f t="shared" ref="H251:I252" si="325">H250</f>
        <v>PLAN 1</v>
      </c>
      <c r="I251" s="186" t="str">
        <f t="shared" si="325"/>
        <v>OPT C CORNR LOT</v>
      </c>
      <c r="J251" s="197">
        <f>SUMIFS('SAGE IMPORT'!Y:Y,'SAGE IMPORT'!A:A,'FW-ROWS'!H251,'SAGE IMPORT'!B:B,'FW-ROWS'!I251,'SAGE IMPORT'!C:C,'FW-ROWS'!A251)</f>
        <v>0</v>
      </c>
      <c r="K251" s="198">
        <f>SUMIFS('SAGE IMPORT'!K:K,'SAGE IMPORT'!A:A,'FW-ROWS'!H251,'SAGE IMPORT'!B:B,'FW-ROWS'!I251,'SAGE IMPORT'!C:C,'FW-ROWS'!A251)</f>
        <v>0</v>
      </c>
      <c r="L251" s="199">
        <f>SUMIFS('SAGE IMPORT'!Q:Q,'SAGE IMPORT'!A:A,'FW-ROWS'!H251,'SAGE IMPORT'!B:B,'FW-ROWS'!I251,'SAGE IMPORT'!C:C,'FW-ROWS'!A251)</f>
        <v>0</v>
      </c>
      <c r="M251" s="199" t="s">
        <v>393</v>
      </c>
      <c r="N251" s="205">
        <f>SUMIFS('SAGE IMPORT'!E:E,'SAGE IMPORT'!A:A,'FW-ROWS'!H251,'SAGE IMPORT'!B:B,'FW-ROWS'!I251,'SAGE IMPORT'!C:C,'FW-ROWS'!A251)</f>
        <v>0</v>
      </c>
      <c r="O251" s="199" t="s">
        <v>393</v>
      </c>
    </row>
    <row r="252" spans="1:15" x14ac:dyDescent="0.2">
      <c r="A252" s="184" t="s">
        <v>541</v>
      </c>
      <c r="B252" s="184" t="s">
        <v>59</v>
      </c>
      <c r="C252" s="184"/>
      <c r="D252" s="185" t="str">
        <f t="shared" ref="D252:F252" si="326">D251</f>
        <v>****</v>
      </c>
      <c r="E252" s="185"/>
      <c r="F252" s="185">
        <f t="shared" si="326"/>
        <v>0</v>
      </c>
      <c r="G252" s="185"/>
      <c r="H252" s="185" t="str">
        <f t="shared" si="325"/>
        <v>PLAN 1</v>
      </c>
      <c r="I252" s="186" t="str">
        <f t="shared" si="325"/>
        <v>OPT C CORNR LOT</v>
      </c>
      <c r="J252" s="197">
        <f>SUMIFS('SAGE IMPORT'!Y:Y,'SAGE IMPORT'!A:A,'FW-ROWS'!H252,'SAGE IMPORT'!B:B,'FW-ROWS'!I252,'SAGE IMPORT'!C:C,'FW-ROWS'!A252)</f>
        <v>0</v>
      </c>
      <c r="K252" s="198">
        <f>SUMIFS('SAGE IMPORT'!K:K,'SAGE IMPORT'!A:A,'FW-ROWS'!H252,'SAGE IMPORT'!B:B,'FW-ROWS'!I252,'SAGE IMPORT'!C:C,'FW-ROWS'!A252)</f>
        <v>0</v>
      </c>
      <c r="L252" s="199">
        <f>SUMIFS('SAGE IMPORT'!Q:Q,'SAGE IMPORT'!A:A,'FW-ROWS'!H252,'SAGE IMPORT'!B:B,'FW-ROWS'!I252,'SAGE IMPORT'!C:C,'FW-ROWS'!A252)</f>
        <v>0</v>
      </c>
      <c r="M252" s="199" t="s">
        <v>354</v>
      </c>
      <c r="N252" s="205">
        <f>SUMIFS('SAGE IMPORT'!E:E,'SAGE IMPORT'!A:A,'FW-ROWS'!H252,'SAGE IMPORT'!B:B,'FW-ROWS'!I252,'SAGE IMPORT'!C:C,'FW-ROWS'!A252)</f>
        <v>0</v>
      </c>
      <c r="O252" s="199" t="s">
        <v>354</v>
      </c>
    </row>
    <row r="253" spans="1:15" x14ac:dyDescent="0.2">
      <c r="A253" s="184"/>
      <c r="B253" s="184"/>
      <c r="C253" s="184"/>
      <c r="D253" s="185"/>
      <c r="E253" s="185"/>
      <c r="F253" s="185"/>
      <c r="G253" s="185"/>
      <c r="H253" s="185"/>
      <c r="I253" s="186"/>
      <c r="J253" s="197"/>
      <c r="K253" s="198"/>
      <c r="L253" s="199"/>
      <c r="M253" s="199"/>
      <c r="N253" s="205"/>
      <c r="O253" s="199"/>
    </row>
    <row r="254" spans="1:15" x14ac:dyDescent="0.2">
      <c r="A254" s="184" t="s">
        <v>543</v>
      </c>
      <c r="B254" s="184" t="s">
        <v>545</v>
      </c>
      <c r="C254" s="184"/>
      <c r="D254" s="185" t="str">
        <f t="shared" ref="D254:F254" si="327">D252</f>
        <v>****</v>
      </c>
      <c r="E254" s="185"/>
      <c r="F254" s="185">
        <f t="shared" si="327"/>
        <v>0</v>
      </c>
      <c r="G254" s="185"/>
      <c r="H254" s="185" t="str">
        <f t="shared" ref="H254:I254" si="328">H252</f>
        <v>PLAN 1</v>
      </c>
      <c r="I254" s="186" t="str">
        <f t="shared" si="328"/>
        <v>OPT C CORNR LOT</v>
      </c>
      <c r="J254" s="197">
        <f>SUMIFS('SAGE IMPORT'!Y:Y,'SAGE IMPORT'!A:A,'FW-ROWS'!H254,'SAGE IMPORT'!B:B,'FW-ROWS'!I254,'SAGE IMPORT'!C:C,'FW-ROWS'!A254)</f>
        <v>0</v>
      </c>
      <c r="K254" s="198">
        <f>SUMIFS('SAGE IMPORT'!K:K,'SAGE IMPORT'!A:A,'FW-ROWS'!H254,'SAGE IMPORT'!B:B,'FW-ROWS'!I254,'SAGE IMPORT'!C:C,'FW-ROWS'!A254)</f>
        <v>0</v>
      </c>
      <c r="L254" s="199">
        <f>SUMIFS('SAGE IMPORT'!Q:Q,'SAGE IMPORT'!A:A,'FW-ROWS'!H254,'SAGE IMPORT'!B:B,'FW-ROWS'!I254,'SAGE IMPORT'!C:C,'FW-ROWS'!A254)</f>
        <v>0</v>
      </c>
      <c r="M254" s="199"/>
      <c r="N254" s="205">
        <f>SUMIFS('SAGE IMPORT'!E:E,'SAGE IMPORT'!A:A,'FW-ROWS'!H254,'SAGE IMPORT'!B:B,'FW-ROWS'!I254,'SAGE IMPORT'!C:C,'FW-ROWS'!A254)</f>
        <v>0</v>
      </c>
      <c r="O254" s="199"/>
    </row>
    <row r="255" spans="1:15" x14ac:dyDescent="0.2">
      <c r="A255" s="184" t="s">
        <v>544</v>
      </c>
      <c r="B255" s="184" t="s">
        <v>546</v>
      </c>
      <c r="C255" s="184"/>
      <c r="D255" s="185" t="str">
        <f t="shared" ref="D255:F255" si="329">D254</f>
        <v>****</v>
      </c>
      <c r="E255" s="185"/>
      <c r="F255" s="185">
        <f t="shared" si="329"/>
        <v>0</v>
      </c>
      <c r="G255" s="185"/>
      <c r="H255" s="185" t="str">
        <f t="shared" ref="H255:I255" si="330">H254</f>
        <v>PLAN 1</v>
      </c>
      <c r="I255" s="186" t="str">
        <f t="shared" si="330"/>
        <v>OPT C CORNR LOT</v>
      </c>
      <c r="J255" s="197">
        <f>SUMIFS('SAGE IMPORT'!Y:Y,'SAGE IMPORT'!A:A,'FW-ROWS'!H255,'SAGE IMPORT'!B:B,'FW-ROWS'!I255,'SAGE IMPORT'!C:C,'FW-ROWS'!A255)</f>
        <v>0</v>
      </c>
      <c r="K255" s="198">
        <f>SUMIFS('SAGE IMPORT'!K:K,'SAGE IMPORT'!A:A,'FW-ROWS'!H255,'SAGE IMPORT'!B:B,'FW-ROWS'!I255,'SAGE IMPORT'!C:C,'FW-ROWS'!A255)</f>
        <v>0</v>
      </c>
      <c r="L255" s="199">
        <f>SUMIFS('SAGE IMPORT'!Q:Q,'SAGE IMPORT'!A:A,'FW-ROWS'!H255,'SAGE IMPORT'!B:B,'FW-ROWS'!I255,'SAGE IMPORT'!C:C,'FW-ROWS'!A255)</f>
        <v>0</v>
      </c>
      <c r="M255" s="199" t="s">
        <v>354</v>
      </c>
      <c r="N255" s="205">
        <f>SUMIFS('SAGE IMPORT'!E:E,'SAGE IMPORT'!A:A,'FW-ROWS'!H255,'SAGE IMPORT'!B:B,'FW-ROWS'!I255,'SAGE IMPORT'!C:C,'FW-ROWS'!A255)</f>
        <v>0</v>
      </c>
      <c r="O255" s="199" t="s">
        <v>354</v>
      </c>
    </row>
    <row r="256" spans="1:15" x14ac:dyDescent="0.2">
      <c r="A256" s="184" t="s">
        <v>549</v>
      </c>
      <c r="B256" s="184" t="s">
        <v>550</v>
      </c>
      <c r="C256" s="184"/>
      <c r="D256" s="185" t="str">
        <f t="shared" ref="D256:F256" si="331">D255</f>
        <v>****</v>
      </c>
      <c r="E256" s="185"/>
      <c r="F256" s="185">
        <f t="shared" si="331"/>
        <v>0</v>
      </c>
      <c r="G256" s="185"/>
      <c r="H256" s="185" t="str">
        <f t="shared" ref="H256:I256" si="332">H255</f>
        <v>PLAN 1</v>
      </c>
      <c r="I256" s="186" t="str">
        <f t="shared" si="332"/>
        <v>OPT C CORNR LOT</v>
      </c>
      <c r="J256" s="197">
        <f>SUMIFS('SAGE IMPORT'!Y:Y,'SAGE IMPORT'!A:A,'FW-ROWS'!H256,'SAGE IMPORT'!B:B,'FW-ROWS'!I256,'SAGE IMPORT'!C:C,'FW-ROWS'!A256)</f>
        <v>0</v>
      </c>
      <c r="K256" s="198">
        <f>SUMIFS('SAGE IMPORT'!K:K,'SAGE IMPORT'!A:A,'FW-ROWS'!H256,'SAGE IMPORT'!B:B,'FW-ROWS'!I256,'SAGE IMPORT'!C:C,'FW-ROWS'!A256)</f>
        <v>0</v>
      </c>
      <c r="L256" s="199">
        <f>SUMIFS('SAGE IMPORT'!Q:Q,'SAGE IMPORT'!A:A,'FW-ROWS'!H256,'SAGE IMPORT'!B:B,'FW-ROWS'!I256,'SAGE IMPORT'!C:C,'FW-ROWS'!A256)</f>
        <v>0</v>
      </c>
      <c r="M256" s="199" t="s">
        <v>354</v>
      </c>
      <c r="N256" s="205">
        <f>SUMIFS('SAGE IMPORT'!E:E,'SAGE IMPORT'!A:A,'FW-ROWS'!H256,'SAGE IMPORT'!B:B,'FW-ROWS'!I256,'SAGE IMPORT'!C:C,'FW-ROWS'!A256)</f>
        <v>0</v>
      </c>
      <c r="O256" s="199" t="s">
        <v>354</v>
      </c>
    </row>
    <row r="257" spans="1:15" x14ac:dyDescent="0.2">
      <c r="A257" s="184" t="s">
        <v>551</v>
      </c>
      <c r="B257" s="184" t="s">
        <v>140</v>
      </c>
      <c r="C257" s="184"/>
      <c r="D257" s="185" t="str">
        <f t="shared" ref="D257:F257" si="333">D256</f>
        <v>****</v>
      </c>
      <c r="E257" s="185"/>
      <c r="F257" s="185">
        <f t="shared" si="333"/>
        <v>0</v>
      </c>
      <c r="G257" s="185"/>
      <c r="H257" s="185" t="str">
        <f t="shared" ref="H257:I257" si="334">H256</f>
        <v>PLAN 1</v>
      </c>
      <c r="I257" s="186" t="str">
        <f t="shared" si="334"/>
        <v>OPT C CORNR LOT</v>
      </c>
      <c r="J257" s="197">
        <f>SUMIFS('SAGE IMPORT'!Y:Y,'SAGE IMPORT'!A:A,'FW-ROWS'!H257,'SAGE IMPORT'!B:B,'FW-ROWS'!I257,'SAGE IMPORT'!C:C,'FW-ROWS'!A257)</f>
        <v>0</v>
      </c>
      <c r="K257" s="198">
        <f>SUMIFS('SAGE IMPORT'!K:K,'SAGE IMPORT'!A:A,'FW-ROWS'!H257,'SAGE IMPORT'!B:B,'FW-ROWS'!I257,'SAGE IMPORT'!C:C,'FW-ROWS'!A257)</f>
        <v>0</v>
      </c>
      <c r="L257" s="199">
        <f>SUMIFS('SAGE IMPORT'!Q:Q,'SAGE IMPORT'!A:A,'FW-ROWS'!H257,'SAGE IMPORT'!B:B,'FW-ROWS'!I257,'SAGE IMPORT'!C:C,'FW-ROWS'!A257)</f>
        <v>0</v>
      </c>
      <c r="M257" s="199" t="s">
        <v>354</v>
      </c>
      <c r="N257" s="205">
        <f>SUMIFS('SAGE IMPORT'!E:E,'SAGE IMPORT'!A:A,'FW-ROWS'!H257,'SAGE IMPORT'!B:B,'FW-ROWS'!I257,'SAGE IMPORT'!C:C,'FW-ROWS'!A257)</f>
        <v>0</v>
      </c>
      <c r="O257" s="199" t="s">
        <v>354</v>
      </c>
    </row>
    <row r="258" spans="1:15" x14ac:dyDescent="0.2">
      <c r="A258" s="184" t="s">
        <v>556</v>
      </c>
      <c r="B258" s="184" t="s">
        <v>555</v>
      </c>
      <c r="C258" s="184"/>
      <c r="D258" s="185" t="str">
        <f t="shared" ref="D258:F258" si="335">D257</f>
        <v>****</v>
      </c>
      <c r="E258" s="185"/>
      <c r="F258" s="185">
        <f t="shared" si="335"/>
        <v>0</v>
      </c>
      <c r="G258" s="185"/>
      <c r="H258" s="185" t="str">
        <f t="shared" ref="H258:I258" si="336">H257</f>
        <v>PLAN 1</v>
      </c>
      <c r="I258" s="186" t="str">
        <f t="shared" si="336"/>
        <v>OPT C CORNR LOT</v>
      </c>
      <c r="J258" s="197">
        <f>SUMIFS('SAGE IMPORT'!Y:Y,'SAGE IMPORT'!A:A,'FW-ROWS'!H258,'SAGE IMPORT'!B:B,'FW-ROWS'!I258,'SAGE IMPORT'!C:C,'FW-ROWS'!A258)</f>
        <v>0</v>
      </c>
      <c r="K258" s="198">
        <f>SUMIFS('SAGE IMPORT'!K:K,'SAGE IMPORT'!A:A,'FW-ROWS'!H258,'SAGE IMPORT'!B:B,'FW-ROWS'!I258,'SAGE IMPORT'!C:C,'FW-ROWS'!A258)</f>
        <v>0</v>
      </c>
      <c r="L258" s="199">
        <f>SUMIFS('SAGE IMPORT'!Q:Q,'SAGE IMPORT'!A:A,'FW-ROWS'!H258,'SAGE IMPORT'!B:B,'FW-ROWS'!I258,'SAGE IMPORT'!C:C,'FW-ROWS'!A258)</f>
        <v>0</v>
      </c>
      <c r="M258" s="199" t="s">
        <v>395</v>
      </c>
      <c r="N258" s="205">
        <f>SUMIFS('SAGE IMPORT'!E:E,'SAGE IMPORT'!A:A,'FW-ROWS'!H258,'SAGE IMPORT'!B:B,'FW-ROWS'!I258,'SAGE IMPORT'!C:C,'FW-ROWS'!A258)</f>
        <v>0</v>
      </c>
      <c r="O258" s="199" t="s">
        <v>395</v>
      </c>
    </row>
    <row r="259" spans="1:15" x14ac:dyDescent="0.2">
      <c r="A259" s="184" t="s">
        <v>557</v>
      </c>
      <c r="B259" s="184" t="s">
        <v>559</v>
      </c>
      <c r="C259" s="184"/>
      <c r="D259" s="185" t="str">
        <f t="shared" ref="D259:F259" si="337">D258</f>
        <v>****</v>
      </c>
      <c r="E259" s="185"/>
      <c r="F259" s="185">
        <f t="shared" si="337"/>
        <v>0</v>
      </c>
      <c r="G259" s="185"/>
      <c r="H259" s="185" t="str">
        <f t="shared" ref="H259:I259" si="338">H258</f>
        <v>PLAN 1</v>
      </c>
      <c r="I259" s="186" t="str">
        <f t="shared" si="338"/>
        <v>OPT C CORNR LOT</v>
      </c>
      <c r="J259" s="197">
        <f>SUMIFS('SAGE IMPORT'!Y:Y,'SAGE IMPORT'!A:A,'FW-ROWS'!H259,'SAGE IMPORT'!B:B,'FW-ROWS'!I259,'SAGE IMPORT'!C:C,'FW-ROWS'!A259)</f>
        <v>0</v>
      </c>
      <c r="K259" s="198">
        <f>SUMIFS('SAGE IMPORT'!K:K,'SAGE IMPORT'!A:A,'FW-ROWS'!H259,'SAGE IMPORT'!B:B,'FW-ROWS'!I259,'SAGE IMPORT'!C:C,'FW-ROWS'!A259)</f>
        <v>0</v>
      </c>
      <c r="L259" s="199">
        <f>SUMIFS('SAGE IMPORT'!Q:Q,'SAGE IMPORT'!A:A,'FW-ROWS'!H259,'SAGE IMPORT'!B:B,'FW-ROWS'!I259,'SAGE IMPORT'!C:C,'FW-ROWS'!A259)</f>
        <v>0</v>
      </c>
      <c r="M259" s="199" t="s">
        <v>395</v>
      </c>
      <c r="N259" s="205">
        <f>SUMIFS('SAGE IMPORT'!E:E,'SAGE IMPORT'!A:A,'FW-ROWS'!H259,'SAGE IMPORT'!B:B,'FW-ROWS'!I259,'SAGE IMPORT'!C:C,'FW-ROWS'!A259)</f>
        <v>0</v>
      </c>
      <c r="O259" s="199" t="s">
        <v>395</v>
      </c>
    </row>
    <row r="260" spans="1:15" x14ac:dyDescent="0.2">
      <c r="A260" s="184" t="s">
        <v>560</v>
      </c>
      <c r="B260" s="184" t="s">
        <v>561</v>
      </c>
      <c r="C260" s="184"/>
      <c r="D260" s="185" t="str">
        <f t="shared" ref="D260:F260" si="339">D259</f>
        <v>****</v>
      </c>
      <c r="E260" s="185"/>
      <c r="F260" s="185">
        <f t="shared" si="339"/>
        <v>0</v>
      </c>
      <c r="G260" s="185"/>
      <c r="H260" s="185" t="str">
        <f t="shared" ref="H260:I260" si="340">H259</f>
        <v>PLAN 1</v>
      </c>
      <c r="I260" s="186" t="str">
        <f t="shared" si="340"/>
        <v>OPT C CORNR LOT</v>
      </c>
      <c r="J260" s="197">
        <f>SUMIFS('SAGE IMPORT'!Y:Y,'SAGE IMPORT'!A:A,'FW-ROWS'!H260,'SAGE IMPORT'!B:B,'FW-ROWS'!I260,'SAGE IMPORT'!C:C,'FW-ROWS'!A260)</f>
        <v>0</v>
      </c>
      <c r="K260" s="198">
        <f>SUMIFS('SAGE IMPORT'!K:K,'SAGE IMPORT'!A:A,'FW-ROWS'!H260,'SAGE IMPORT'!B:B,'FW-ROWS'!I260,'SAGE IMPORT'!C:C,'FW-ROWS'!A260)</f>
        <v>0</v>
      </c>
      <c r="L260" s="199">
        <f>SUMIFS('SAGE IMPORT'!Q:Q,'SAGE IMPORT'!A:A,'FW-ROWS'!H260,'SAGE IMPORT'!B:B,'FW-ROWS'!I260,'SAGE IMPORT'!C:C,'FW-ROWS'!A260)</f>
        <v>0</v>
      </c>
      <c r="M260" s="199" t="s">
        <v>354</v>
      </c>
      <c r="N260" s="205">
        <f>SUMIFS('SAGE IMPORT'!E:E,'SAGE IMPORT'!A:A,'FW-ROWS'!H260,'SAGE IMPORT'!B:B,'FW-ROWS'!I260,'SAGE IMPORT'!C:C,'FW-ROWS'!A260)</f>
        <v>0</v>
      </c>
      <c r="O260" s="199" t="s">
        <v>354</v>
      </c>
    </row>
    <row r="261" spans="1:15" x14ac:dyDescent="0.2">
      <c r="A261" s="184"/>
      <c r="B261" s="184"/>
      <c r="C261" s="184"/>
      <c r="D261" s="185"/>
      <c r="E261" s="185"/>
      <c r="F261" s="185"/>
      <c r="G261" s="185"/>
      <c r="H261" s="185"/>
      <c r="I261" s="186"/>
      <c r="J261" s="197"/>
      <c r="K261" s="198"/>
      <c r="L261" s="199"/>
      <c r="M261" s="199"/>
      <c r="N261" s="205"/>
      <c r="O261" s="199"/>
    </row>
    <row r="262" spans="1:15" x14ac:dyDescent="0.2">
      <c r="A262" s="184" t="s">
        <v>563</v>
      </c>
      <c r="B262" s="184" t="s">
        <v>565</v>
      </c>
      <c r="C262" s="184"/>
      <c r="D262" s="185" t="str">
        <f t="shared" ref="D262:F262" si="341">D260</f>
        <v>****</v>
      </c>
      <c r="E262" s="185"/>
      <c r="F262" s="185">
        <f t="shared" si="341"/>
        <v>0</v>
      </c>
      <c r="G262" s="185"/>
      <c r="H262" s="185" t="str">
        <f t="shared" ref="H262:I262" si="342">H260</f>
        <v>PLAN 1</v>
      </c>
      <c r="I262" s="186" t="str">
        <f t="shared" si="342"/>
        <v>OPT C CORNR LOT</v>
      </c>
      <c r="J262" s="197">
        <f>SUMIFS('SAGE IMPORT'!Y:Y,'SAGE IMPORT'!A:A,'FW-ROWS'!H262,'SAGE IMPORT'!B:B,'FW-ROWS'!I262,'SAGE IMPORT'!C:C,'FW-ROWS'!A262)</f>
        <v>0</v>
      </c>
      <c r="K262" s="198">
        <f>SUMIFS('SAGE IMPORT'!K:K,'SAGE IMPORT'!A:A,'FW-ROWS'!H262,'SAGE IMPORT'!B:B,'FW-ROWS'!I262,'SAGE IMPORT'!C:C,'FW-ROWS'!A262)</f>
        <v>0</v>
      </c>
      <c r="L262" s="199">
        <f>SUMIFS('SAGE IMPORT'!Q:Q,'SAGE IMPORT'!A:A,'FW-ROWS'!H262,'SAGE IMPORT'!B:B,'FW-ROWS'!I262,'SAGE IMPORT'!C:C,'FW-ROWS'!A262)</f>
        <v>0</v>
      </c>
      <c r="M262" s="199" t="s">
        <v>392</v>
      </c>
      <c r="N262" s="205">
        <f>SUMIFS('SAGE IMPORT'!E:E,'SAGE IMPORT'!A:A,'FW-ROWS'!H262,'SAGE IMPORT'!B:B,'FW-ROWS'!I262,'SAGE IMPORT'!C:C,'FW-ROWS'!A262)</f>
        <v>0</v>
      </c>
      <c r="O262" s="199" t="s">
        <v>392</v>
      </c>
    </row>
    <row r="263" spans="1:15" ht="12" x14ac:dyDescent="0.25">
      <c r="C263" s="200" t="s">
        <v>74</v>
      </c>
      <c r="D263" s="200"/>
      <c r="E263" s="200"/>
      <c r="F263" s="200"/>
      <c r="G263" s="200"/>
      <c r="H263" s="200"/>
      <c r="I263" s="200"/>
      <c r="J263" s="201">
        <f t="shared" ref="J263" si="343">SUM(J245:J262)</f>
        <v>0</v>
      </c>
      <c r="K263" s="202"/>
      <c r="L263" s="202"/>
      <c r="M263" s="202"/>
      <c r="N263" s="205">
        <f>SUMIFS('SAGE IMPORT'!E:E,'SAGE IMPORT'!A:A,'FW-ROWS'!H263,'SAGE IMPORT'!B:B,'FW-ROWS'!I263,'SAGE IMPORT'!C:C,'FW-ROWS'!A263)</f>
        <v>0</v>
      </c>
      <c r="O263" s="202"/>
    </row>
    <row r="264" spans="1:15" ht="12" x14ac:dyDescent="0.25">
      <c r="C264" s="200" t="s">
        <v>75</v>
      </c>
      <c r="D264" s="200"/>
      <c r="E264" s="200"/>
      <c r="F264" s="200"/>
      <c r="G264" s="200"/>
      <c r="H264" s="200"/>
      <c r="I264" s="200"/>
      <c r="J264" s="203">
        <f>SUMIFS('SAGE IMPORT'!Y:Y,'SAGE IMPORT'!A:A,'FW-ROWS'!H244,'SAGE IMPORT'!B:B,'FW-ROWS'!I244)-J263</f>
        <v>0</v>
      </c>
      <c r="K264" s="202"/>
      <c r="L264" s="202"/>
      <c r="M264" s="202"/>
      <c r="N264" s="205">
        <f>SUMIFS('SAGE IMPORT'!E:E,'SAGE IMPORT'!A:A,'FW-ROWS'!H264,'SAGE IMPORT'!B:B,'FW-ROWS'!I264,'SAGE IMPORT'!C:C,'FW-ROWS'!A264)</f>
        <v>0</v>
      </c>
      <c r="O264" s="202"/>
    </row>
    <row r="265" spans="1:15" ht="12" x14ac:dyDescent="0.2">
      <c r="D265" s="191" t="s">
        <v>359</v>
      </c>
      <c r="E265" s="191"/>
      <c r="F265" s="190" t="s">
        <v>358</v>
      </c>
      <c r="G265" s="190"/>
      <c r="H265" s="191" t="s">
        <v>159</v>
      </c>
      <c r="I265" s="192" t="s">
        <v>357</v>
      </c>
      <c r="J265" s="194" t="s">
        <v>383</v>
      </c>
      <c r="K265" s="194" t="s">
        <v>356</v>
      </c>
      <c r="L265" s="194" t="s">
        <v>355</v>
      </c>
      <c r="M265" s="194"/>
      <c r="N265" s="194" t="s">
        <v>394</v>
      </c>
      <c r="O265" s="194"/>
    </row>
    <row r="266" spans="1:15" ht="12" x14ac:dyDescent="0.2">
      <c r="D266" s="195" t="str">
        <f>'START-FW'!A20</f>
        <v>****</v>
      </c>
      <c r="E266" s="195">
        <f>'START-FW'!B20</f>
        <v>0</v>
      </c>
      <c r="F266" s="195">
        <f>'START-FW'!C20</f>
        <v>0</v>
      </c>
      <c r="G266" s="195">
        <f>'START-FW'!D20</f>
        <v>0</v>
      </c>
      <c r="H266" s="195">
        <f>'START-FW'!F20</f>
        <v>0</v>
      </c>
      <c r="I266" s="195">
        <f>'START-FW'!G20</f>
        <v>0</v>
      </c>
      <c r="J266" s="196"/>
      <c r="K266" s="196"/>
      <c r="L266" s="196"/>
      <c r="M266" s="196"/>
      <c r="N266" s="196"/>
      <c r="O266" s="194"/>
    </row>
    <row r="267" spans="1:15" x14ac:dyDescent="0.2">
      <c r="A267" s="184" t="s">
        <v>522</v>
      </c>
      <c r="B267" s="184" t="s">
        <v>17</v>
      </c>
      <c r="C267" s="184"/>
      <c r="D267" s="185" t="str">
        <f t="shared" ref="D267" si="344">D266</f>
        <v>****</v>
      </c>
      <c r="E267" s="185"/>
      <c r="F267" s="185">
        <f t="shared" ref="F267" si="345">F266</f>
        <v>0</v>
      </c>
      <c r="G267" s="185"/>
      <c r="H267" s="185">
        <f t="shared" ref="H267" si="346">H266</f>
        <v>0</v>
      </c>
      <c r="I267" s="186">
        <f t="shared" ref="I267" si="347">I266</f>
        <v>0</v>
      </c>
      <c r="J267" s="197">
        <f>SUMIFS('SAGE IMPORT'!Y:Y,'SAGE IMPORT'!A:A,'FW-ROWS'!H267,'SAGE IMPORT'!B:B,'FW-ROWS'!I267,'SAGE IMPORT'!C:C,'FW-ROWS'!A267)</f>
        <v>0</v>
      </c>
      <c r="K267" s="198">
        <f>SUMIFS('SAGE IMPORT'!K:K,'SAGE IMPORT'!A:A,'FW-ROWS'!H267,'SAGE IMPORT'!B:B,'FW-ROWS'!I267,'SAGE IMPORT'!C:C,'FW-ROWS'!A267)</f>
        <v>0</v>
      </c>
      <c r="L267" s="199">
        <f>SUMIFS('SAGE IMPORT'!Q:Q,'SAGE IMPORT'!A:A,'FW-ROWS'!H267,'SAGE IMPORT'!B:B,'FW-ROWS'!I267,'SAGE IMPORT'!C:C,'FW-ROWS'!A267)</f>
        <v>0</v>
      </c>
      <c r="M267" s="199" t="s">
        <v>391</v>
      </c>
      <c r="N267" s="205">
        <f>SUMIFS('SAGE IMPORT'!E:E,'SAGE IMPORT'!A:A,'FW-ROWS'!H267,'SAGE IMPORT'!B:B,'FW-ROWS'!I267,'SAGE IMPORT'!C:C,'FW-ROWS'!A267)</f>
        <v>0</v>
      </c>
      <c r="O267" s="199" t="s">
        <v>391</v>
      </c>
    </row>
    <row r="268" spans="1:15" x14ac:dyDescent="0.2">
      <c r="A268" s="184" t="s">
        <v>523</v>
      </c>
      <c r="B268" s="184" t="s">
        <v>19</v>
      </c>
      <c r="C268" s="184"/>
      <c r="D268" s="185" t="str">
        <f t="shared" ref="D268:F268" si="348">D267</f>
        <v>****</v>
      </c>
      <c r="E268" s="185"/>
      <c r="F268" s="185">
        <f t="shared" si="348"/>
        <v>0</v>
      </c>
      <c r="G268" s="185"/>
      <c r="H268" s="185">
        <f t="shared" ref="H268:I268" si="349">H267</f>
        <v>0</v>
      </c>
      <c r="I268" s="186">
        <f t="shared" si="349"/>
        <v>0</v>
      </c>
      <c r="J268" s="197">
        <f>SUMIFS('SAGE IMPORT'!Y:Y,'SAGE IMPORT'!A:A,'FW-ROWS'!H268,'SAGE IMPORT'!B:B,'FW-ROWS'!I268,'SAGE IMPORT'!C:C,'FW-ROWS'!A268)</f>
        <v>0</v>
      </c>
      <c r="K268" s="198">
        <f>SUMIFS('SAGE IMPORT'!K:K,'SAGE IMPORT'!A:A,'FW-ROWS'!H268,'SAGE IMPORT'!B:B,'FW-ROWS'!I268,'SAGE IMPORT'!C:C,'FW-ROWS'!A268)</f>
        <v>0</v>
      </c>
      <c r="L268" s="199">
        <f>SUMIFS('SAGE IMPORT'!Q:Q,'SAGE IMPORT'!A:A,'FW-ROWS'!H268,'SAGE IMPORT'!B:B,'FW-ROWS'!I268,'SAGE IMPORT'!C:C,'FW-ROWS'!A268)</f>
        <v>0</v>
      </c>
      <c r="M268" s="199" t="s">
        <v>391</v>
      </c>
      <c r="N268" s="205">
        <f>SUMIFS('SAGE IMPORT'!E:E,'SAGE IMPORT'!A:A,'FW-ROWS'!H268,'SAGE IMPORT'!B:B,'FW-ROWS'!I268,'SAGE IMPORT'!C:C,'FW-ROWS'!A268)</f>
        <v>0</v>
      </c>
      <c r="O268" s="199" t="s">
        <v>391</v>
      </c>
    </row>
    <row r="269" spans="1:15" x14ac:dyDescent="0.2">
      <c r="A269" s="184" t="s">
        <v>524</v>
      </c>
      <c r="B269" s="184" t="s">
        <v>525</v>
      </c>
      <c r="C269" s="184"/>
      <c r="D269" s="185" t="str">
        <f t="shared" ref="D269:F269" si="350">D268</f>
        <v>****</v>
      </c>
      <c r="E269" s="185"/>
      <c r="F269" s="185">
        <f t="shared" si="350"/>
        <v>0</v>
      </c>
      <c r="G269" s="185"/>
      <c r="H269" s="185">
        <f t="shared" ref="H269:I269" si="351">H268</f>
        <v>0</v>
      </c>
      <c r="I269" s="186">
        <f t="shared" si="351"/>
        <v>0</v>
      </c>
      <c r="J269" s="197">
        <f>SUMIFS('SAGE IMPORT'!Y:Y,'SAGE IMPORT'!A:A,'FW-ROWS'!H269,'SAGE IMPORT'!B:B,'FW-ROWS'!I269,'SAGE IMPORT'!C:C,'FW-ROWS'!A269)</f>
        <v>0</v>
      </c>
      <c r="K269" s="198">
        <f>SUMIFS('SAGE IMPORT'!K:K,'SAGE IMPORT'!A:A,'FW-ROWS'!H269,'SAGE IMPORT'!B:B,'FW-ROWS'!I269,'SAGE IMPORT'!C:C,'FW-ROWS'!A269)</f>
        <v>0</v>
      </c>
      <c r="L269" s="199">
        <f>SUMIFS('SAGE IMPORT'!Q:Q,'SAGE IMPORT'!A:A,'FW-ROWS'!H269,'SAGE IMPORT'!B:B,'FW-ROWS'!I269,'SAGE IMPORT'!C:C,'FW-ROWS'!A269)</f>
        <v>0</v>
      </c>
      <c r="M269" s="199" t="s">
        <v>391</v>
      </c>
      <c r="N269" s="205">
        <f>SUMIFS('SAGE IMPORT'!E:E,'SAGE IMPORT'!A:A,'FW-ROWS'!H269,'SAGE IMPORT'!B:B,'FW-ROWS'!I269,'SAGE IMPORT'!C:C,'FW-ROWS'!A269)</f>
        <v>0</v>
      </c>
      <c r="O269" s="199" t="s">
        <v>391</v>
      </c>
    </row>
    <row r="270" spans="1:15" x14ac:dyDescent="0.2">
      <c r="A270" s="184"/>
      <c r="B270" s="184"/>
      <c r="C270" s="184"/>
      <c r="D270" s="185"/>
      <c r="E270" s="185"/>
      <c r="F270" s="185"/>
      <c r="G270" s="185"/>
      <c r="H270" s="185"/>
      <c r="I270" s="186"/>
      <c r="J270" s="197"/>
      <c r="K270" s="198"/>
      <c r="L270" s="199"/>
      <c r="M270" s="199"/>
      <c r="N270" s="205"/>
      <c r="O270" s="199"/>
    </row>
    <row r="271" spans="1:15" x14ac:dyDescent="0.2">
      <c r="A271" s="184" t="s">
        <v>529</v>
      </c>
      <c r="B271" s="184" t="s">
        <v>528</v>
      </c>
      <c r="C271" s="184"/>
      <c r="D271" s="185" t="str">
        <f t="shared" ref="D271:F271" si="352">D269</f>
        <v>****</v>
      </c>
      <c r="E271" s="185"/>
      <c r="F271" s="185">
        <f t="shared" si="352"/>
        <v>0</v>
      </c>
      <c r="G271" s="185"/>
      <c r="H271" s="185">
        <f t="shared" ref="H271:I271" si="353">H269</f>
        <v>0</v>
      </c>
      <c r="I271" s="186">
        <f t="shared" si="353"/>
        <v>0</v>
      </c>
      <c r="J271" s="197">
        <f>SUMIFS('SAGE IMPORT'!Y:Y,'SAGE IMPORT'!A:A,'FW-ROWS'!H271,'SAGE IMPORT'!B:B,'FW-ROWS'!I271,'SAGE IMPORT'!C:C,'FW-ROWS'!A271)</f>
        <v>0</v>
      </c>
      <c r="K271" s="198">
        <f>SUMIFS('SAGE IMPORT'!K:K,'SAGE IMPORT'!A:A,'FW-ROWS'!H271,'SAGE IMPORT'!B:B,'FW-ROWS'!I271,'SAGE IMPORT'!C:C,'FW-ROWS'!A271)</f>
        <v>0</v>
      </c>
      <c r="L271" s="199">
        <f>SUMIFS('SAGE IMPORT'!Q:Q,'SAGE IMPORT'!A:A,'FW-ROWS'!H271,'SAGE IMPORT'!B:B,'FW-ROWS'!I271,'SAGE IMPORT'!C:C,'FW-ROWS'!A271)</f>
        <v>0</v>
      </c>
      <c r="M271" s="199" t="s">
        <v>391</v>
      </c>
      <c r="N271" s="205">
        <f>SUMIFS('SAGE IMPORT'!E:E,'SAGE IMPORT'!A:A,'FW-ROWS'!H271,'SAGE IMPORT'!B:B,'FW-ROWS'!I271,'SAGE IMPORT'!C:C,'FW-ROWS'!A271)</f>
        <v>0</v>
      </c>
      <c r="O271" s="199" t="s">
        <v>391</v>
      </c>
    </row>
    <row r="272" spans="1:15" x14ac:dyDescent="0.2">
      <c r="A272" s="184" t="s">
        <v>530</v>
      </c>
      <c r="B272" s="184" t="s">
        <v>531</v>
      </c>
      <c r="C272" s="184"/>
      <c r="D272" s="185" t="str">
        <f t="shared" ref="D272:F272" si="354">D271</f>
        <v>****</v>
      </c>
      <c r="E272" s="185"/>
      <c r="F272" s="185">
        <f t="shared" si="354"/>
        <v>0</v>
      </c>
      <c r="G272" s="185"/>
      <c r="H272" s="185">
        <f t="shared" ref="H272:I272" si="355">H271</f>
        <v>0</v>
      </c>
      <c r="I272" s="186">
        <f t="shared" si="355"/>
        <v>0</v>
      </c>
      <c r="J272" s="197">
        <f>SUMIFS('SAGE IMPORT'!Y:Y,'SAGE IMPORT'!A:A,'FW-ROWS'!H272,'SAGE IMPORT'!B:B,'FW-ROWS'!I272,'SAGE IMPORT'!C:C,'FW-ROWS'!A272)</f>
        <v>0</v>
      </c>
      <c r="K272" s="198">
        <f>SUMIFS('SAGE IMPORT'!K:K,'SAGE IMPORT'!A:A,'FW-ROWS'!H272,'SAGE IMPORT'!B:B,'FW-ROWS'!I272,'SAGE IMPORT'!C:C,'FW-ROWS'!A272)</f>
        <v>0</v>
      </c>
      <c r="L272" s="199">
        <f>SUMIFS('SAGE IMPORT'!Q:Q,'SAGE IMPORT'!A:A,'FW-ROWS'!H272,'SAGE IMPORT'!B:B,'FW-ROWS'!I272,'SAGE IMPORT'!C:C,'FW-ROWS'!A272)</f>
        <v>0</v>
      </c>
      <c r="M272" s="199"/>
      <c r="N272" s="205">
        <f>SUMIFS('SAGE IMPORT'!E:E,'SAGE IMPORT'!A:A,'FW-ROWS'!H272,'SAGE IMPORT'!B:B,'FW-ROWS'!I272,'SAGE IMPORT'!C:C,'FW-ROWS'!A272)</f>
        <v>0</v>
      </c>
      <c r="O272" s="199"/>
    </row>
    <row r="273" spans="1:15" x14ac:dyDescent="0.2">
      <c r="A273" s="184" t="s">
        <v>533</v>
      </c>
      <c r="B273" s="184" t="s">
        <v>532</v>
      </c>
      <c r="C273" s="184"/>
      <c r="D273" s="185" t="str">
        <f t="shared" ref="D273:F273" si="356">D272</f>
        <v>****</v>
      </c>
      <c r="E273" s="185"/>
      <c r="F273" s="185">
        <f t="shared" si="356"/>
        <v>0</v>
      </c>
      <c r="G273" s="185"/>
      <c r="H273" s="185">
        <f t="shared" ref="H273:I274" si="357">H272</f>
        <v>0</v>
      </c>
      <c r="I273" s="186">
        <f t="shared" si="357"/>
        <v>0</v>
      </c>
      <c r="J273" s="197">
        <f>SUMIFS('SAGE IMPORT'!Y:Y,'SAGE IMPORT'!A:A,'FW-ROWS'!H273,'SAGE IMPORT'!B:B,'FW-ROWS'!I273,'SAGE IMPORT'!C:C,'FW-ROWS'!A273)</f>
        <v>0</v>
      </c>
      <c r="K273" s="198">
        <f>SUMIFS('SAGE IMPORT'!K:K,'SAGE IMPORT'!A:A,'FW-ROWS'!H273,'SAGE IMPORT'!B:B,'FW-ROWS'!I273,'SAGE IMPORT'!C:C,'FW-ROWS'!A273)</f>
        <v>0</v>
      </c>
      <c r="L273" s="199">
        <f>SUMIFS('SAGE IMPORT'!Q:Q,'SAGE IMPORT'!A:A,'FW-ROWS'!H273,'SAGE IMPORT'!B:B,'FW-ROWS'!I273,'SAGE IMPORT'!C:C,'FW-ROWS'!A273)</f>
        <v>0</v>
      </c>
      <c r="M273" s="199" t="s">
        <v>393</v>
      </c>
      <c r="N273" s="205">
        <f>SUMIFS('SAGE IMPORT'!E:E,'SAGE IMPORT'!A:A,'FW-ROWS'!H273,'SAGE IMPORT'!B:B,'FW-ROWS'!I273,'SAGE IMPORT'!C:C,'FW-ROWS'!A273)</f>
        <v>0</v>
      </c>
      <c r="O273" s="199" t="s">
        <v>393</v>
      </c>
    </row>
    <row r="274" spans="1:15" x14ac:dyDescent="0.2">
      <c r="A274" s="184" t="s">
        <v>541</v>
      </c>
      <c r="B274" s="184" t="s">
        <v>59</v>
      </c>
      <c r="C274" s="184"/>
      <c r="D274" s="185" t="str">
        <f t="shared" ref="D274:F274" si="358">D273</f>
        <v>****</v>
      </c>
      <c r="E274" s="185"/>
      <c r="F274" s="185">
        <f t="shared" si="358"/>
        <v>0</v>
      </c>
      <c r="G274" s="185"/>
      <c r="H274" s="185">
        <f t="shared" si="357"/>
        <v>0</v>
      </c>
      <c r="I274" s="186">
        <f t="shared" si="357"/>
        <v>0</v>
      </c>
      <c r="J274" s="197">
        <f>SUMIFS('SAGE IMPORT'!Y:Y,'SAGE IMPORT'!A:A,'FW-ROWS'!H274,'SAGE IMPORT'!B:B,'FW-ROWS'!I274,'SAGE IMPORT'!C:C,'FW-ROWS'!A274)</f>
        <v>0</v>
      </c>
      <c r="K274" s="198">
        <f>SUMIFS('SAGE IMPORT'!K:K,'SAGE IMPORT'!A:A,'FW-ROWS'!H274,'SAGE IMPORT'!B:B,'FW-ROWS'!I274,'SAGE IMPORT'!C:C,'FW-ROWS'!A274)</f>
        <v>0</v>
      </c>
      <c r="L274" s="199">
        <f>SUMIFS('SAGE IMPORT'!Q:Q,'SAGE IMPORT'!A:A,'FW-ROWS'!H274,'SAGE IMPORT'!B:B,'FW-ROWS'!I274,'SAGE IMPORT'!C:C,'FW-ROWS'!A274)</f>
        <v>0</v>
      </c>
      <c r="M274" s="199" t="s">
        <v>354</v>
      </c>
      <c r="N274" s="205">
        <f>SUMIFS('SAGE IMPORT'!E:E,'SAGE IMPORT'!A:A,'FW-ROWS'!H274,'SAGE IMPORT'!B:B,'FW-ROWS'!I274,'SAGE IMPORT'!C:C,'FW-ROWS'!A274)</f>
        <v>0</v>
      </c>
      <c r="O274" s="199" t="s">
        <v>354</v>
      </c>
    </row>
    <row r="275" spans="1:15" x14ac:dyDescent="0.2">
      <c r="A275" s="184"/>
      <c r="B275" s="184"/>
      <c r="C275" s="184"/>
      <c r="D275" s="185"/>
      <c r="E275" s="185"/>
      <c r="F275" s="185"/>
      <c r="G275" s="185"/>
      <c r="H275" s="185"/>
      <c r="I275" s="186"/>
      <c r="J275" s="197"/>
      <c r="K275" s="198"/>
      <c r="L275" s="199"/>
      <c r="M275" s="199"/>
      <c r="N275" s="205"/>
      <c r="O275" s="199"/>
    </row>
    <row r="276" spans="1:15" x14ac:dyDescent="0.2">
      <c r="A276" s="184" t="s">
        <v>543</v>
      </c>
      <c r="B276" s="184" t="s">
        <v>545</v>
      </c>
      <c r="C276" s="184"/>
      <c r="D276" s="185" t="str">
        <f t="shared" ref="D276:F276" si="359">D274</f>
        <v>****</v>
      </c>
      <c r="E276" s="185"/>
      <c r="F276" s="185">
        <f t="shared" si="359"/>
        <v>0</v>
      </c>
      <c r="G276" s="185"/>
      <c r="H276" s="185">
        <f t="shared" ref="H276:I276" si="360">H274</f>
        <v>0</v>
      </c>
      <c r="I276" s="186">
        <f t="shared" si="360"/>
        <v>0</v>
      </c>
      <c r="J276" s="197">
        <f>SUMIFS('SAGE IMPORT'!Y:Y,'SAGE IMPORT'!A:A,'FW-ROWS'!H276,'SAGE IMPORT'!B:B,'FW-ROWS'!I276,'SAGE IMPORT'!C:C,'FW-ROWS'!A276)</f>
        <v>0</v>
      </c>
      <c r="K276" s="198">
        <f>SUMIFS('SAGE IMPORT'!K:K,'SAGE IMPORT'!A:A,'FW-ROWS'!H276,'SAGE IMPORT'!B:B,'FW-ROWS'!I276,'SAGE IMPORT'!C:C,'FW-ROWS'!A276)</f>
        <v>0</v>
      </c>
      <c r="L276" s="199">
        <f>SUMIFS('SAGE IMPORT'!Q:Q,'SAGE IMPORT'!A:A,'FW-ROWS'!H276,'SAGE IMPORT'!B:B,'FW-ROWS'!I276,'SAGE IMPORT'!C:C,'FW-ROWS'!A276)</f>
        <v>0</v>
      </c>
      <c r="M276" s="199"/>
      <c r="N276" s="205">
        <f>SUMIFS('SAGE IMPORT'!E:E,'SAGE IMPORT'!A:A,'FW-ROWS'!H276,'SAGE IMPORT'!B:B,'FW-ROWS'!I276,'SAGE IMPORT'!C:C,'FW-ROWS'!A276)</f>
        <v>0</v>
      </c>
      <c r="O276" s="199"/>
    </row>
    <row r="277" spans="1:15" x14ac:dyDescent="0.2">
      <c r="A277" s="184" t="s">
        <v>544</v>
      </c>
      <c r="B277" s="184" t="s">
        <v>546</v>
      </c>
      <c r="C277" s="184"/>
      <c r="D277" s="185" t="str">
        <f t="shared" ref="D277:F277" si="361">D276</f>
        <v>****</v>
      </c>
      <c r="E277" s="185"/>
      <c r="F277" s="185">
        <f t="shared" si="361"/>
        <v>0</v>
      </c>
      <c r="G277" s="185"/>
      <c r="H277" s="185">
        <f t="shared" ref="H277:I277" si="362">H276</f>
        <v>0</v>
      </c>
      <c r="I277" s="186">
        <f t="shared" si="362"/>
        <v>0</v>
      </c>
      <c r="J277" s="197">
        <f>SUMIFS('SAGE IMPORT'!Y:Y,'SAGE IMPORT'!A:A,'FW-ROWS'!H277,'SAGE IMPORT'!B:B,'FW-ROWS'!I277,'SAGE IMPORT'!C:C,'FW-ROWS'!A277)</f>
        <v>0</v>
      </c>
      <c r="K277" s="198">
        <f>SUMIFS('SAGE IMPORT'!K:K,'SAGE IMPORT'!A:A,'FW-ROWS'!H277,'SAGE IMPORT'!B:B,'FW-ROWS'!I277,'SAGE IMPORT'!C:C,'FW-ROWS'!A277)</f>
        <v>0</v>
      </c>
      <c r="L277" s="199">
        <f>SUMIFS('SAGE IMPORT'!Q:Q,'SAGE IMPORT'!A:A,'FW-ROWS'!H277,'SAGE IMPORT'!B:B,'FW-ROWS'!I277,'SAGE IMPORT'!C:C,'FW-ROWS'!A277)</f>
        <v>0</v>
      </c>
      <c r="M277" s="199" t="s">
        <v>354</v>
      </c>
      <c r="N277" s="205">
        <f>SUMIFS('SAGE IMPORT'!E:E,'SAGE IMPORT'!A:A,'FW-ROWS'!H277,'SAGE IMPORT'!B:B,'FW-ROWS'!I277,'SAGE IMPORT'!C:C,'FW-ROWS'!A277)</f>
        <v>0</v>
      </c>
      <c r="O277" s="199" t="s">
        <v>354</v>
      </c>
    </row>
    <row r="278" spans="1:15" x14ac:dyDescent="0.2">
      <c r="A278" s="184" t="s">
        <v>549</v>
      </c>
      <c r="B278" s="184" t="s">
        <v>550</v>
      </c>
      <c r="C278" s="184"/>
      <c r="D278" s="185" t="str">
        <f t="shared" ref="D278:F278" si="363">D277</f>
        <v>****</v>
      </c>
      <c r="E278" s="185"/>
      <c r="F278" s="185">
        <f t="shared" si="363"/>
        <v>0</v>
      </c>
      <c r="G278" s="185"/>
      <c r="H278" s="185">
        <f t="shared" ref="H278:I278" si="364">H277</f>
        <v>0</v>
      </c>
      <c r="I278" s="186">
        <f t="shared" si="364"/>
        <v>0</v>
      </c>
      <c r="J278" s="197">
        <f>SUMIFS('SAGE IMPORT'!Y:Y,'SAGE IMPORT'!A:A,'FW-ROWS'!H278,'SAGE IMPORT'!B:B,'FW-ROWS'!I278,'SAGE IMPORT'!C:C,'FW-ROWS'!A278)</f>
        <v>0</v>
      </c>
      <c r="K278" s="198">
        <f>SUMIFS('SAGE IMPORT'!K:K,'SAGE IMPORT'!A:A,'FW-ROWS'!H278,'SAGE IMPORT'!B:B,'FW-ROWS'!I278,'SAGE IMPORT'!C:C,'FW-ROWS'!A278)</f>
        <v>0</v>
      </c>
      <c r="L278" s="199">
        <f>SUMIFS('SAGE IMPORT'!Q:Q,'SAGE IMPORT'!A:A,'FW-ROWS'!H278,'SAGE IMPORT'!B:B,'FW-ROWS'!I278,'SAGE IMPORT'!C:C,'FW-ROWS'!A278)</f>
        <v>0</v>
      </c>
      <c r="M278" s="199" t="s">
        <v>354</v>
      </c>
      <c r="N278" s="205">
        <f>SUMIFS('SAGE IMPORT'!E:E,'SAGE IMPORT'!A:A,'FW-ROWS'!H278,'SAGE IMPORT'!B:B,'FW-ROWS'!I278,'SAGE IMPORT'!C:C,'FW-ROWS'!A278)</f>
        <v>0</v>
      </c>
      <c r="O278" s="199" t="s">
        <v>354</v>
      </c>
    </row>
    <row r="279" spans="1:15" x14ac:dyDescent="0.2">
      <c r="A279" s="184" t="s">
        <v>551</v>
      </c>
      <c r="B279" s="184" t="s">
        <v>140</v>
      </c>
      <c r="C279" s="184"/>
      <c r="D279" s="185" t="str">
        <f t="shared" ref="D279:F279" si="365">D278</f>
        <v>****</v>
      </c>
      <c r="E279" s="185"/>
      <c r="F279" s="185">
        <f t="shared" si="365"/>
        <v>0</v>
      </c>
      <c r="G279" s="185"/>
      <c r="H279" s="185">
        <f t="shared" ref="H279:I279" si="366">H278</f>
        <v>0</v>
      </c>
      <c r="I279" s="186">
        <f t="shared" si="366"/>
        <v>0</v>
      </c>
      <c r="J279" s="197">
        <f>SUMIFS('SAGE IMPORT'!Y:Y,'SAGE IMPORT'!A:A,'FW-ROWS'!H279,'SAGE IMPORT'!B:B,'FW-ROWS'!I279,'SAGE IMPORT'!C:C,'FW-ROWS'!A279)</f>
        <v>0</v>
      </c>
      <c r="K279" s="198">
        <f>SUMIFS('SAGE IMPORT'!K:K,'SAGE IMPORT'!A:A,'FW-ROWS'!H279,'SAGE IMPORT'!B:B,'FW-ROWS'!I279,'SAGE IMPORT'!C:C,'FW-ROWS'!A279)</f>
        <v>0</v>
      </c>
      <c r="L279" s="199">
        <f>SUMIFS('SAGE IMPORT'!Q:Q,'SAGE IMPORT'!A:A,'FW-ROWS'!H279,'SAGE IMPORT'!B:B,'FW-ROWS'!I279,'SAGE IMPORT'!C:C,'FW-ROWS'!A279)</f>
        <v>0</v>
      </c>
      <c r="M279" s="199" t="s">
        <v>354</v>
      </c>
      <c r="N279" s="205">
        <f>SUMIFS('SAGE IMPORT'!E:E,'SAGE IMPORT'!A:A,'FW-ROWS'!H279,'SAGE IMPORT'!B:B,'FW-ROWS'!I279,'SAGE IMPORT'!C:C,'FW-ROWS'!A279)</f>
        <v>0</v>
      </c>
      <c r="O279" s="199" t="s">
        <v>354</v>
      </c>
    </row>
    <row r="280" spans="1:15" x14ac:dyDescent="0.2">
      <c r="A280" s="184" t="s">
        <v>556</v>
      </c>
      <c r="B280" s="184" t="s">
        <v>555</v>
      </c>
      <c r="C280" s="184"/>
      <c r="D280" s="185" t="str">
        <f t="shared" ref="D280:F280" si="367">D279</f>
        <v>****</v>
      </c>
      <c r="E280" s="185"/>
      <c r="F280" s="185">
        <f t="shared" si="367"/>
        <v>0</v>
      </c>
      <c r="G280" s="185"/>
      <c r="H280" s="185">
        <f t="shared" ref="H280:I280" si="368">H279</f>
        <v>0</v>
      </c>
      <c r="I280" s="186">
        <f t="shared" si="368"/>
        <v>0</v>
      </c>
      <c r="J280" s="197">
        <f>SUMIFS('SAGE IMPORT'!Y:Y,'SAGE IMPORT'!A:A,'FW-ROWS'!H280,'SAGE IMPORT'!B:B,'FW-ROWS'!I280,'SAGE IMPORT'!C:C,'FW-ROWS'!A280)</f>
        <v>0</v>
      </c>
      <c r="K280" s="198">
        <f>SUMIFS('SAGE IMPORT'!K:K,'SAGE IMPORT'!A:A,'FW-ROWS'!H280,'SAGE IMPORT'!B:B,'FW-ROWS'!I280,'SAGE IMPORT'!C:C,'FW-ROWS'!A280)</f>
        <v>0</v>
      </c>
      <c r="L280" s="199">
        <f>SUMIFS('SAGE IMPORT'!Q:Q,'SAGE IMPORT'!A:A,'FW-ROWS'!H280,'SAGE IMPORT'!B:B,'FW-ROWS'!I280,'SAGE IMPORT'!C:C,'FW-ROWS'!A280)</f>
        <v>0</v>
      </c>
      <c r="M280" s="199" t="s">
        <v>395</v>
      </c>
      <c r="N280" s="205">
        <f>SUMIFS('SAGE IMPORT'!E:E,'SAGE IMPORT'!A:A,'FW-ROWS'!H280,'SAGE IMPORT'!B:B,'FW-ROWS'!I280,'SAGE IMPORT'!C:C,'FW-ROWS'!A280)</f>
        <v>0</v>
      </c>
      <c r="O280" s="199" t="s">
        <v>395</v>
      </c>
    </row>
    <row r="281" spans="1:15" x14ac:dyDescent="0.2">
      <c r="A281" s="184" t="s">
        <v>557</v>
      </c>
      <c r="B281" s="184" t="s">
        <v>559</v>
      </c>
      <c r="C281" s="184"/>
      <c r="D281" s="185" t="str">
        <f t="shared" ref="D281:F281" si="369">D280</f>
        <v>****</v>
      </c>
      <c r="E281" s="185"/>
      <c r="F281" s="185">
        <f t="shared" si="369"/>
        <v>0</v>
      </c>
      <c r="G281" s="185"/>
      <c r="H281" s="185">
        <f t="shared" ref="H281:I281" si="370">H280</f>
        <v>0</v>
      </c>
      <c r="I281" s="186">
        <f t="shared" si="370"/>
        <v>0</v>
      </c>
      <c r="J281" s="197">
        <f>SUMIFS('SAGE IMPORT'!Y:Y,'SAGE IMPORT'!A:A,'FW-ROWS'!H281,'SAGE IMPORT'!B:B,'FW-ROWS'!I281,'SAGE IMPORT'!C:C,'FW-ROWS'!A281)</f>
        <v>0</v>
      </c>
      <c r="K281" s="198">
        <f>SUMIFS('SAGE IMPORT'!K:K,'SAGE IMPORT'!A:A,'FW-ROWS'!H281,'SAGE IMPORT'!B:B,'FW-ROWS'!I281,'SAGE IMPORT'!C:C,'FW-ROWS'!A281)</f>
        <v>0</v>
      </c>
      <c r="L281" s="199">
        <f>SUMIFS('SAGE IMPORT'!Q:Q,'SAGE IMPORT'!A:A,'FW-ROWS'!H281,'SAGE IMPORT'!B:B,'FW-ROWS'!I281,'SAGE IMPORT'!C:C,'FW-ROWS'!A281)</f>
        <v>0</v>
      </c>
      <c r="M281" s="199" t="s">
        <v>395</v>
      </c>
      <c r="N281" s="205">
        <f>SUMIFS('SAGE IMPORT'!E:E,'SAGE IMPORT'!A:A,'FW-ROWS'!H281,'SAGE IMPORT'!B:B,'FW-ROWS'!I281,'SAGE IMPORT'!C:C,'FW-ROWS'!A281)</f>
        <v>0</v>
      </c>
      <c r="O281" s="199" t="s">
        <v>395</v>
      </c>
    </row>
    <row r="282" spans="1:15" x14ac:dyDescent="0.2">
      <c r="A282" s="184" t="s">
        <v>560</v>
      </c>
      <c r="B282" s="184" t="s">
        <v>561</v>
      </c>
      <c r="C282" s="184"/>
      <c r="D282" s="185" t="str">
        <f t="shared" ref="D282:F282" si="371">D281</f>
        <v>****</v>
      </c>
      <c r="E282" s="185"/>
      <c r="F282" s="185">
        <f t="shared" si="371"/>
        <v>0</v>
      </c>
      <c r="G282" s="185"/>
      <c r="H282" s="185">
        <f t="shared" ref="H282:I282" si="372">H281</f>
        <v>0</v>
      </c>
      <c r="I282" s="186">
        <f t="shared" si="372"/>
        <v>0</v>
      </c>
      <c r="J282" s="197">
        <f>SUMIFS('SAGE IMPORT'!Y:Y,'SAGE IMPORT'!A:A,'FW-ROWS'!H282,'SAGE IMPORT'!B:B,'FW-ROWS'!I282,'SAGE IMPORT'!C:C,'FW-ROWS'!A282)</f>
        <v>0</v>
      </c>
      <c r="K282" s="198">
        <f>SUMIFS('SAGE IMPORT'!K:K,'SAGE IMPORT'!A:A,'FW-ROWS'!H282,'SAGE IMPORT'!B:B,'FW-ROWS'!I282,'SAGE IMPORT'!C:C,'FW-ROWS'!A282)</f>
        <v>0</v>
      </c>
      <c r="L282" s="199">
        <f>SUMIFS('SAGE IMPORT'!Q:Q,'SAGE IMPORT'!A:A,'FW-ROWS'!H282,'SAGE IMPORT'!B:B,'FW-ROWS'!I282,'SAGE IMPORT'!C:C,'FW-ROWS'!A282)</f>
        <v>0</v>
      </c>
      <c r="M282" s="199" t="s">
        <v>354</v>
      </c>
      <c r="N282" s="205">
        <f>SUMIFS('SAGE IMPORT'!E:E,'SAGE IMPORT'!A:A,'FW-ROWS'!H282,'SAGE IMPORT'!B:B,'FW-ROWS'!I282,'SAGE IMPORT'!C:C,'FW-ROWS'!A282)</f>
        <v>0</v>
      </c>
      <c r="O282" s="199" t="s">
        <v>354</v>
      </c>
    </row>
    <row r="283" spans="1:15" x14ac:dyDescent="0.2">
      <c r="A283" s="184"/>
      <c r="B283" s="184"/>
      <c r="C283" s="184"/>
      <c r="D283" s="185"/>
      <c r="E283" s="185"/>
      <c r="F283" s="185"/>
      <c r="G283" s="185"/>
      <c r="H283" s="185"/>
      <c r="I283" s="186"/>
      <c r="J283" s="197"/>
      <c r="K283" s="198"/>
      <c r="L283" s="199"/>
      <c r="M283" s="199"/>
      <c r="N283" s="205"/>
      <c r="O283" s="199"/>
    </row>
    <row r="284" spans="1:15" x14ac:dyDescent="0.2">
      <c r="A284" s="184" t="s">
        <v>563</v>
      </c>
      <c r="B284" s="184" t="s">
        <v>565</v>
      </c>
      <c r="C284" s="184"/>
      <c r="D284" s="185" t="str">
        <f t="shared" ref="D284:F284" si="373">D282</f>
        <v>****</v>
      </c>
      <c r="E284" s="185"/>
      <c r="F284" s="185">
        <f t="shared" si="373"/>
        <v>0</v>
      </c>
      <c r="G284" s="185"/>
      <c r="H284" s="185">
        <f t="shared" ref="H284:I284" si="374">H282</f>
        <v>0</v>
      </c>
      <c r="I284" s="186">
        <f t="shared" si="374"/>
        <v>0</v>
      </c>
      <c r="J284" s="197">
        <f>SUMIFS('SAGE IMPORT'!Y:Y,'SAGE IMPORT'!A:A,'FW-ROWS'!H284,'SAGE IMPORT'!B:B,'FW-ROWS'!I284,'SAGE IMPORT'!C:C,'FW-ROWS'!A284)</f>
        <v>0</v>
      </c>
      <c r="K284" s="198">
        <f>SUMIFS('SAGE IMPORT'!K:K,'SAGE IMPORT'!A:A,'FW-ROWS'!H284,'SAGE IMPORT'!B:B,'FW-ROWS'!I284,'SAGE IMPORT'!C:C,'FW-ROWS'!A284)</f>
        <v>0</v>
      </c>
      <c r="L284" s="199">
        <f>SUMIFS('SAGE IMPORT'!Q:Q,'SAGE IMPORT'!A:A,'FW-ROWS'!H284,'SAGE IMPORT'!B:B,'FW-ROWS'!I284,'SAGE IMPORT'!C:C,'FW-ROWS'!A284)</f>
        <v>0</v>
      </c>
      <c r="M284" s="199" t="s">
        <v>392</v>
      </c>
      <c r="N284" s="205">
        <f>SUMIFS('SAGE IMPORT'!E:E,'SAGE IMPORT'!A:A,'FW-ROWS'!H284,'SAGE IMPORT'!B:B,'FW-ROWS'!I284,'SAGE IMPORT'!C:C,'FW-ROWS'!A284)</f>
        <v>0</v>
      </c>
      <c r="O284" s="199" t="s">
        <v>392</v>
      </c>
    </row>
    <row r="285" spans="1:15" ht="12" x14ac:dyDescent="0.25">
      <c r="C285" s="200" t="s">
        <v>74</v>
      </c>
      <c r="D285" s="200"/>
      <c r="E285" s="200"/>
      <c r="F285" s="200"/>
      <c r="G285" s="200"/>
      <c r="H285" s="200"/>
      <c r="I285" s="200"/>
      <c r="J285" s="201">
        <f t="shared" ref="J285" si="375">SUM(J267:J284)</f>
        <v>0</v>
      </c>
      <c r="K285" s="202"/>
      <c r="L285" s="202"/>
      <c r="M285" s="202"/>
      <c r="N285" s="205">
        <f>SUMIFS('SAGE IMPORT'!E:E,'SAGE IMPORT'!A:A,'FW-ROWS'!H285,'SAGE IMPORT'!B:B,'FW-ROWS'!I285,'SAGE IMPORT'!C:C,'FW-ROWS'!A285)</f>
        <v>0</v>
      </c>
      <c r="O285" s="202"/>
    </row>
    <row r="286" spans="1:15" ht="12" x14ac:dyDescent="0.25">
      <c r="C286" s="200" t="s">
        <v>75</v>
      </c>
      <c r="D286" s="200"/>
      <c r="E286" s="200"/>
      <c r="F286" s="200"/>
      <c r="G286" s="200"/>
      <c r="H286" s="200"/>
      <c r="I286" s="200"/>
      <c r="J286" s="203">
        <f>SUMIFS('SAGE IMPORT'!Y:Y,'SAGE IMPORT'!A:A,'FW-ROWS'!H266,'SAGE IMPORT'!B:B,'FW-ROWS'!I266)-J285</f>
        <v>0</v>
      </c>
      <c r="K286" s="202"/>
      <c r="L286" s="202"/>
      <c r="M286" s="202"/>
      <c r="N286" s="205">
        <f>SUMIFS('SAGE IMPORT'!E:E,'SAGE IMPORT'!A:A,'FW-ROWS'!H286,'SAGE IMPORT'!B:B,'FW-ROWS'!I286,'SAGE IMPORT'!C:C,'FW-ROWS'!A286)</f>
        <v>0</v>
      </c>
      <c r="O286" s="202"/>
    </row>
    <row r="287" spans="1:15" ht="12" x14ac:dyDescent="0.2">
      <c r="D287" s="191" t="s">
        <v>359</v>
      </c>
      <c r="E287" s="191"/>
      <c r="F287" s="190" t="s">
        <v>358</v>
      </c>
      <c r="G287" s="190"/>
      <c r="H287" s="191" t="s">
        <v>159</v>
      </c>
      <c r="I287" s="192" t="s">
        <v>357</v>
      </c>
      <c r="J287" s="194" t="s">
        <v>383</v>
      </c>
      <c r="K287" s="194" t="s">
        <v>356</v>
      </c>
      <c r="L287" s="194" t="s">
        <v>355</v>
      </c>
      <c r="M287" s="194"/>
      <c r="N287" s="194" t="s">
        <v>394</v>
      </c>
      <c r="O287" s="194"/>
    </row>
    <row r="288" spans="1:15" ht="12" x14ac:dyDescent="0.2">
      <c r="D288" s="195" t="str">
        <f>'START-FW'!A21</f>
        <v>****</v>
      </c>
      <c r="E288" s="195">
        <f>'START-FW'!B21</f>
        <v>0</v>
      </c>
      <c r="F288" s="195">
        <f>'START-FW'!C21</f>
        <v>46</v>
      </c>
      <c r="G288" s="195" t="str">
        <f>'START-FW'!D21</f>
        <v>1065 ST. OLAF CT</v>
      </c>
      <c r="H288" s="195" t="str">
        <f>'START-FW'!F21</f>
        <v>PLAN 2</v>
      </c>
      <c r="I288" s="195" t="str">
        <f>'START-FW'!G21</f>
        <v>ELV B</v>
      </c>
      <c r="J288" s="196"/>
      <c r="K288" s="196"/>
      <c r="L288" s="196"/>
      <c r="M288" s="196"/>
      <c r="N288" s="196"/>
      <c r="O288" s="194"/>
    </row>
    <row r="289" spans="1:15" x14ac:dyDescent="0.2">
      <c r="A289" s="184" t="s">
        <v>522</v>
      </c>
      <c r="B289" s="184" t="s">
        <v>17</v>
      </c>
      <c r="C289" s="184"/>
      <c r="D289" s="185" t="str">
        <f t="shared" ref="D289" si="376">D288</f>
        <v>****</v>
      </c>
      <c r="E289" s="185"/>
      <c r="F289" s="185">
        <f t="shared" ref="F289" si="377">F288</f>
        <v>46</v>
      </c>
      <c r="G289" s="185"/>
      <c r="H289" s="185" t="str">
        <f t="shared" ref="H289" si="378">H288</f>
        <v>PLAN 2</v>
      </c>
      <c r="I289" s="186" t="str">
        <f t="shared" ref="I289" si="379">I288</f>
        <v>ELV B</v>
      </c>
      <c r="J289" s="197">
        <f>SUMIFS('SAGE IMPORT'!Y:Y,'SAGE IMPORT'!A:A,'FW-ROWS'!H289,'SAGE IMPORT'!B:B,'FW-ROWS'!I289,'SAGE IMPORT'!C:C,'FW-ROWS'!A289)</f>
        <v>0</v>
      </c>
      <c r="K289" s="198">
        <f>SUMIFS('SAGE IMPORT'!K:K,'SAGE IMPORT'!A:A,'FW-ROWS'!H289,'SAGE IMPORT'!B:B,'FW-ROWS'!I289,'SAGE IMPORT'!C:C,'FW-ROWS'!A289)</f>
        <v>0</v>
      </c>
      <c r="L289" s="199">
        <f>SUMIFS('SAGE IMPORT'!Q:Q,'SAGE IMPORT'!A:A,'FW-ROWS'!H289,'SAGE IMPORT'!B:B,'FW-ROWS'!I289,'SAGE IMPORT'!C:C,'FW-ROWS'!A289)</f>
        <v>0</v>
      </c>
      <c r="M289" s="199" t="s">
        <v>391</v>
      </c>
      <c r="N289" s="205">
        <f>SUMIFS('SAGE IMPORT'!E:E,'SAGE IMPORT'!A:A,'FW-ROWS'!H289,'SAGE IMPORT'!B:B,'FW-ROWS'!I289,'SAGE IMPORT'!C:C,'FW-ROWS'!A289)</f>
        <v>0</v>
      </c>
      <c r="O289" s="199" t="s">
        <v>391</v>
      </c>
    </row>
    <row r="290" spans="1:15" x14ac:dyDescent="0.2">
      <c r="A290" s="184" t="s">
        <v>523</v>
      </c>
      <c r="B290" s="184" t="s">
        <v>19</v>
      </c>
      <c r="C290" s="184"/>
      <c r="D290" s="185" t="str">
        <f t="shared" ref="D290:F290" si="380">D289</f>
        <v>****</v>
      </c>
      <c r="E290" s="185"/>
      <c r="F290" s="185">
        <f t="shared" si="380"/>
        <v>46</v>
      </c>
      <c r="G290" s="185"/>
      <c r="H290" s="185" t="str">
        <f t="shared" ref="H290:I290" si="381">H289</f>
        <v>PLAN 2</v>
      </c>
      <c r="I290" s="186" t="str">
        <f t="shared" si="381"/>
        <v>ELV B</v>
      </c>
      <c r="J290" s="197">
        <f>SUMIFS('SAGE IMPORT'!Y:Y,'SAGE IMPORT'!A:A,'FW-ROWS'!H290,'SAGE IMPORT'!B:B,'FW-ROWS'!I290,'SAGE IMPORT'!C:C,'FW-ROWS'!A290)</f>
        <v>0</v>
      </c>
      <c r="K290" s="198">
        <f>SUMIFS('SAGE IMPORT'!K:K,'SAGE IMPORT'!A:A,'FW-ROWS'!H290,'SAGE IMPORT'!B:B,'FW-ROWS'!I290,'SAGE IMPORT'!C:C,'FW-ROWS'!A290)</f>
        <v>0</v>
      </c>
      <c r="L290" s="199">
        <f>SUMIFS('SAGE IMPORT'!Q:Q,'SAGE IMPORT'!A:A,'FW-ROWS'!H290,'SAGE IMPORT'!B:B,'FW-ROWS'!I290,'SAGE IMPORT'!C:C,'FW-ROWS'!A290)</f>
        <v>0</v>
      </c>
      <c r="M290" s="199" t="s">
        <v>391</v>
      </c>
      <c r="N290" s="205">
        <f>SUMIFS('SAGE IMPORT'!E:E,'SAGE IMPORT'!A:A,'FW-ROWS'!H290,'SAGE IMPORT'!B:B,'FW-ROWS'!I290,'SAGE IMPORT'!C:C,'FW-ROWS'!A290)</f>
        <v>0</v>
      </c>
      <c r="O290" s="199" t="s">
        <v>391</v>
      </c>
    </row>
    <row r="291" spans="1:15" x14ac:dyDescent="0.2">
      <c r="A291" s="184" t="s">
        <v>524</v>
      </c>
      <c r="B291" s="184" t="s">
        <v>525</v>
      </c>
      <c r="C291" s="184"/>
      <c r="D291" s="185" t="str">
        <f t="shared" ref="D291:F291" si="382">D290</f>
        <v>****</v>
      </c>
      <c r="E291" s="185"/>
      <c r="F291" s="185">
        <f t="shared" si="382"/>
        <v>46</v>
      </c>
      <c r="G291" s="185"/>
      <c r="H291" s="185" t="str">
        <f t="shared" ref="H291:I291" si="383">H290</f>
        <v>PLAN 2</v>
      </c>
      <c r="I291" s="186" t="str">
        <f t="shared" si="383"/>
        <v>ELV B</v>
      </c>
      <c r="J291" s="197">
        <f>SUMIFS('SAGE IMPORT'!Y:Y,'SAGE IMPORT'!A:A,'FW-ROWS'!H291,'SAGE IMPORT'!B:B,'FW-ROWS'!I291,'SAGE IMPORT'!C:C,'FW-ROWS'!A291)</f>
        <v>0</v>
      </c>
      <c r="K291" s="198">
        <f>SUMIFS('SAGE IMPORT'!K:K,'SAGE IMPORT'!A:A,'FW-ROWS'!H291,'SAGE IMPORT'!B:B,'FW-ROWS'!I291,'SAGE IMPORT'!C:C,'FW-ROWS'!A291)</f>
        <v>0</v>
      </c>
      <c r="L291" s="199">
        <f>SUMIFS('SAGE IMPORT'!Q:Q,'SAGE IMPORT'!A:A,'FW-ROWS'!H291,'SAGE IMPORT'!B:B,'FW-ROWS'!I291,'SAGE IMPORT'!C:C,'FW-ROWS'!A291)</f>
        <v>0</v>
      </c>
      <c r="M291" s="199" t="s">
        <v>391</v>
      </c>
      <c r="N291" s="205">
        <f>SUMIFS('SAGE IMPORT'!E:E,'SAGE IMPORT'!A:A,'FW-ROWS'!H291,'SAGE IMPORT'!B:B,'FW-ROWS'!I291,'SAGE IMPORT'!C:C,'FW-ROWS'!A291)</f>
        <v>0</v>
      </c>
      <c r="O291" s="199" t="s">
        <v>391</v>
      </c>
    </row>
    <row r="292" spans="1:15" x14ac:dyDescent="0.2">
      <c r="A292" s="184"/>
      <c r="B292" s="184"/>
      <c r="C292" s="184"/>
      <c r="D292" s="185"/>
      <c r="E292" s="185"/>
      <c r="F292" s="185"/>
      <c r="G292" s="185"/>
      <c r="H292" s="185"/>
      <c r="I292" s="186"/>
      <c r="J292" s="197"/>
      <c r="K292" s="198"/>
      <c r="L292" s="199"/>
      <c r="M292" s="199"/>
      <c r="N292" s="205"/>
      <c r="O292" s="199"/>
    </row>
    <row r="293" spans="1:15" x14ac:dyDescent="0.2">
      <c r="A293" s="184" t="s">
        <v>529</v>
      </c>
      <c r="B293" s="184" t="s">
        <v>528</v>
      </c>
      <c r="C293" s="184"/>
      <c r="D293" s="185" t="str">
        <f t="shared" ref="D293:F293" si="384">D291</f>
        <v>****</v>
      </c>
      <c r="E293" s="185"/>
      <c r="F293" s="185">
        <f t="shared" si="384"/>
        <v>46</v>
      </c>
      <c r="G293" s="185"/>
      <c r="H293" s="185" t="str">
        <f t="shared" ref="H293:I293" si="385">H291</f>
        <v>PLAN 2</v>
      </c>
      <c r="I293" s="186" t="str">
        <f t="shared" si="385"/>
        <v>ELV B</v>
      </c>
      <c r="J293" s="197">
        <f>SUMIFS('SAGE IMPORT'!Y:Y,'SAGE IMPORT'!A:A,'FW-ROWS'!H293,'SAGE IMPORT'!B:B,'FW-ROWS'!I293,'SAGE IMPORT'!C:C,'FW-ROWS'!A293)</f>
        <v>0</v>
      </c>
      <c r="K293" s="198">
        <f>SUMIFS('SAGE IMPORT'!K:K,'SAGE IMPORT'!A:A,'FW-ROWS'!H293,'SAGE IMPORT'!B:B,'FW-ROWS'!I293,'SAGE IMPORT'!C:C,'FW-ROWS'!A293)</f>
        <v>0</v>
      </c>
      <c r="L293" s="199">
        <f>SUMIFS('SAGE IMPORT'!Q:Q,'SAGE IMPORT'!A:A,'FW-ROWS'!H293,'SAGE IMPORT'!B:B,'FW-ROWS'!I293,'SAGE IMPORT'!C:C,'FW-ROWS'!A293)</f>
        <v>0</v>
      </c>
      <c r="M293" s="199" t="s">
        <v>391</v>
      </c>
      <c r="N293" s="205">
        <f>SUMIFS('SAGE IMPORT'!E:E,'SAGE IMPORT'!A:A,'FW-ROWS'!H293,'SAGE IMPORT'!B:B,'FW-ROWS'!I293,'SAGE IMPORT'!C:C,'FW-ROWS'!A293)</f>
        <v>0</v>
      </c>
      <c r="O293" s="199" t="s">
        <v>391</v>
      </c>
    </row>
    <row r="294" spans="1:15" x14ac:dyDescent="0.2">
      <c r="A294" s="184" t="s">
        <v>530</v>
      </c>
      <c r="B294" s="184" t="s">
        <v>531</v>
      </c>
      <c r="C294" s="184"/>
      <c r="D294" s="185" t="str">
        <f t="shared" ref="D294:F294" si="386">D293</f>
        <v>****</v>
      </c>
      <c r="E294" s="185"/>
      <c r="F294" s="185">
        <f t="shared" si="386"/>
        <v>46</v>
      </c>
      <c r="G294" s="185"/>
      <c r="H294" s="185" t="str">
        <f t="shared" ref="H294:I294" si="387">H293</f>
        <v>PLAN 2</v>
      </c>
      <c r="I294" s="186" t="str">
        <f t="shared" si="387"/>
        <v>ELV B</v>
      </c>
      <c r="J294" s="197">
        <f>SUMIFS('SAGE IMPORT'!Y:Y,'SAGE IMPORT'!A:A,'FW-ROWS'!H294,'SAGE IMPORT'!B:B,'FW-ROWS'!I294,'SAGE IMPORT'!C:C,'FW-ROWS'!A294)</f>
        <v>0</v>
      </c>
      <c r="K294" s="198">
        <f>SUMIFS('SAGE IMPORT'!K:K,'SAGE IMPORT'!A:A,'FW-ROWS'!H294,'SAGE IMPORT'!B:B,'FW-ROWS'!I294,'SAGE IMPORT'!C:C,'FW-ROWS'!A294)</f>
        <v>0</v>
      </c>
      <c r="L294" s="199">
        <f>SUMIFS('SAGE IMPORT'!Q:Q,'SAGE IMPORT'!A:A,'FW-ROWS'!H294,'SAGE IMPORT'!B:B,'FW-ROWS'!I294,'SAGE IMPORT'!C:C,'FW-ROWS'!A294)</f>
        <v>0</v>
      </c>
      <c r="M294" s="199"/>
      <c r="N294" s="205">
        <f>SUMIFS('SAGE IMPORT'!E:E,'SAGE IMPORT'!A:A,'FW-ROWS'!H294,'SAGE IMPORT'!B:B,'FW-ROWS'!I294,'SAGE IMPORT'!C:C,'FW-ROWS'!A294)</f>
        <v>0</v>
      </c>
      <c r="O294" s="199"/>
    </row>
    <row r="295" spans="1:15" x14ac:dyDescent="0.2">
      <c r="A295" s="184" t="s">
        <v>533</v>
      </c>
      <c r="B295" s="184" t="s">
        <v>532</v>
      </c>
      <c r="C295" s="184"/>
      <c r="D295" s="185" t="str">
        <f t="shared" ref="D295:F295" si="388">D294</f>
        <v>****</v>
      </c>
      <c r="E295" s="185"/>
      <c r="F295" s="185">
        <f t="shared" si="388"/>
        <v>46</v>
      </c>
      <c r="G295" s="185"/>
      <c r="H295" s="185" t="str">
        <f t="shared" ref="H295:I296" si="389">H294</f>
        <v>PLAN 2</v>
      </c>
      <c r="I295" s="186" t="str">
        <f t="shared" si="389"/>
        <v>ELV B</v>
      </c>
      <c r="J295" s="197">
        <f>SUMIFS('SAGE IMPORT'!Y:Y,'SAGE IMPORT'!A:A,'FW-ROWS'!H295,'SAGE IMPORT'!B:B,'FW-ROWS'!I295,'SAGE IMPORT'!C:C,'FW-ROWS'!A295)</f>
        <v>0</v>
      </c>
      <c r="K295" s="198">
        <f>SUMIFS('SAGE IMPORT'!K:K,'SAGE IMPORT'!A:A,'FW-ROWS'!H295,'SAGE IMPORT'!B:B,'FW-ROWS'!I295,'SAGE IMPORT'!C:C,'FW-ROWS'!A295)</f>
        <v>0</v>
      </c>
      <c r="L295" s="199">
        <f>SUMIFS('SAGE IMPORT'!Q:Q,'SAGE IMPORT'!A:A,'FW-ROWS'!H295,'SAGE IMPORT'!B:B,'FW-ROWS'!I295,'SAGE IMPORT'!C:C,'FW-ROWS'!A295)</f>
        <v>0</v>
      </c>
      <c r="M295" s="199" t="s">
        <v>393</v>
      </c>
      <c r="N295" s="205">
        <f>SUMIFS('SAGE IMPORT'!E:E,'SAGE IMPORT'!A:A,'FW-ROWS'!H295,'SAGE IMPORT'!B:B,'FW-ROWS'!I295,'SAGE IMPORT'!C:C,'FW-ROWS'!A295)</f>
        <v>0</v>
      </c>
      <c r="O295" s="199" t="s">
        <v>393</v>
      </c>
    </row>
    <row r="296" spans="1:15" x14ac:dyDescent="0.2">
      <c r="A296" s="184" t="s">
        <v>541</v>
      </c>
      <c r="B296" s="184" t="s">
        <v>59</v>
      </c>
      <c r="C296" s="184"/>
      <c r="D296" s="185" t="str">
        <f t="shared" ref="D296:F296" si="390">D295</f>
        <v>****</v>
      </c>
      <c r="E296" s="185"/>
      <c r="F296" s="185">
        <f t="shared" si="390"/>
        <v>46</v>
      </c>
      <c r="G296" s="185"/>
      <c r="H296" s="185" t="str">
        <f t="shared" si="389"/>
        <v>PLAN 2</v>
      </c>
      <c r="I296" s="186" t="str">
        <f t="shared" si="389"/>
        <v>ELV B</v>
      </c>
      <c r="J296" s="197">
        <f>SUMIFS('SAGE IMPORT'!Y:Y,'SAGE IMPORT'!A:A,'FW-ROWS'!H296,'SAGE IMPORT'!B:B,'FW-ROWS'!I296,'SAGE IMPORT'!C:C,'FW-ROWS'!A296)</f>
        <v>0</v>
      </c>
      <c r="K296" s="198">
        <f>SUMIFS('SAGE IMPORT'!K:K,'SAGE IMPORT'!A:A,'FW-ROWS'!H296,'SAGE IMPORT'!B:B,'FW-ROWS'!I296,'SAGE IMPORT'!C:C,'FW-ROWS'!A296)</f>
        <v>0</v>
      </c>
      <c r="L296" s="199">
        <f>SUMIFS('SAGE IMPORT'!Q:Q,'SAGE IMPORT'!A:A,'FW-ROWS'!H296,'SAGE IMPORT'!B:B,'FW-ROWS'!I296,'SAGE IMPORT'!C:C,'FW-ROWS'!A296)</f>
        <v>0</v>
      </c>
      <c r="M296" s="199" t="s">
        <v>354</v>
      </c>
      <c r="N296" s="205">
        <f>SUMIFS('SAGE IMPORT'!E:E,'SAGE IMPORT'!A:A,'FW-ROWS'!H296,'SAGE IMPORT'!B:B,'FW-ROWS'!I296,'SAGE IMPORT'!C:C,'FW-ROWS'!A296)</f>
        <v>0</v>
      </c>
      <c r="O296" s="199" t="s">
        <v>354</v>
      </c>
    </row>
    <row r="297" spans="1:15" x14ac:dyDescent="0.2">
      <c r="A297" s="184"/>
      <c r="B297" s="184"/>
      <c r="C297" s="184"/>
      <c r="D297" s="185"/>
      <c r="E297" s="185"/>
      <c r="F297" s="185"/>
      <c r="G297" s="185"/>
      <c r="H297" s="185"/>
      <c r="I297" s="186"/>
      <c r="J297" s="197"/>
      <c r="K297" s="198"/>
      <c r="L297" s="199"/>
      <c r="M297" s="199"/>
      <c r="N297" s="205"/>
      <c r="O297" s="199"/>
    </row>
    <row r="298" spans="1:15" x14ac:dyDescent="0.2">
      <c r="A298" s="184" t="s">
        <v>543</v>
      </c>
      <c r="B298" s="184" t="s">
        <v>545</v>
      </c>
      <c r="C298" s="184"/>
      <c r="D298" s="185" t="str">
        <f t="shared" ref="D298:F298" si="391">D296</f>
        <v>****</v>
      </c>
      <c r="E298" s="185"/>
      <c r="F298" s="185">
        <f t="shared" si="391"/>
        <v>46</v>
      </c>
      <c r="G298" s="185"/>
      <c r="H298" s="185" t="str">
        <f t="shared" ref="H298:I298" si="392">H296</f>
        <v>PLAN 2</v>
      </c>
      <c r="I298" s="186" t="str">
        <f t="shared" si="392"/>
        <v>ELV B</v>
      </c>
      <c r="J298" s="197">
        <f>SUMIFS('SAGE IMPORT'!Y:Y,'SAGE IMPORT'!A:A,'FW-ROWS'!H298,'SAGE IMPORT'!B:B,'FW-ROWS'!I298,'SAGE IMPORT'!C:C,'FW-ROWS'!A298)</f>
        <v>0</v>
      </c>
      <c r="K298" s="198">
        <f>SUMIFS('SAGE IMPORT'!K:K,'SAGE IMPORT'!A:A,'FW-ROWS'!H298,'SAGE IMPORT'!B:B,'FW-ROWS'!I298,'SAGE IMPORT'!C:C,'FW-ROWS'!A298)</f>
        <v>0</v>
      </c>
      <c r="L298" s="199">
        <f>SUMIFS('SAGE IMPORT'!Q:Q,'SAGE IMPORT'!A:A,'FW-ROWS'!H298,'SAGE IMPORT'!B:B,'FW-ROWS'!I298,'SAGE IMPORT'!C:C,'FW-ROWS'!A298)</f>
        <v>0</v>
      </c>
      <c r="M298" s="199"/>
      <c r="N298" s="205">
        <f>SUMIFS('SAGE IMPORT'!E:E,'SAGE IMPORT'!A:A,'FW-ROWS'!H298,'SAGE IMPORT'!B:B,'FW-ROWS'!I298,'SAGE IMPORT'!C:C,'FW-ROWS'!A298)</f>
        <v>0</v>
      </c>
      <c r="O298" s="199"/>
    </row>
    <row r="299" spans="1:15" x14ac:dyDescent="0.2">
      <c r="A299" s="184" t="s">
        <v>544</v>
      </c>
      <c r="B299" s="184" t="s">
        <v>546</v>
      </c>
      <c r="C299" s="184"/>
      <c r="D299" s="185" t="str">
        <f t="shared" ref="D299:F299" si="393">D298</f>
        <v>****</v>
      </c>
      <c r="E299" s="185"/>
      <c r="F299" s="185">
        <f t="shared" si="393"/>
        <v>46</v>
      </c>
      <c r="G299" s="185"/>
      <c r="H299" s="185" t="str">
        <f t="shared" ref="H299:I299" si="394">H298</f>
        <v>PLAN 2</v>
      </c>
      <c r="I299" s="186" t="str">
        <f t="shared" si="394"/>
        <v>ELV B</v>
      </c>
      <c r="J299" s="197">
        <f>SUMIFS('SAGE IMPORT'!Y:Y,'SAGE IMPORT'!A:A,'FW-ROWS'!H299,'SAGE IMPORT'!B:B,'FW-ROWS'!I299,'SAGE IMPORT'!C:C,'FW-ROWS'!A299)</f>
        <v>0</v>
      </c>
      <c r="K299" s="198">
        <f>SUMIFS('SAGE IMPORT'!K:K,'SAGE IMPORT'!A:A,'FW-ROWS'!H299,'SAGE IMPORT'!B:B,'FW-ROWS'!I299,'SAGE IMPORT'!C:C,'FW-ROWS'!A299)</f>
        <v>0</v>
      </c>
      <c r="L299" s="199">
        <f>SUMIFS('SAGE IMPORT'!Q:Q,'SAGE IMPORT'!A:A,'FW-ROWS'!H299,'SAGE IMPORT'!B:B,'FW-ROWS'!I299,'SAGE IMPORT'!C:C,'FW-ROWS'!A299)</f>
        <v>0</v>
      </c>
      <c r="M299" s="199" t="s">
        <v>354</v>
      </c>
      <c r="N299" s="205">
        <f>SUMIFS('SAGE IMPORT'!E:E,'SAGE IMPORT'!A:A,'FW-ROWS'!H299,'SAGE IMPORT'!B:B,'FW-ROWS'!I299,'SAGE IMPORT'!C:C,'FW-ROWS'!A299)</f>
        <v>0</v>
      </c>
      <c r="O299" s="199" t="s">
        <v>354</v>
      </c>
    </row>
    <row r="300" spans="1:15" x14ac:dyDescent="0.2">
      <c r="A300" s="184" t="s">
        <v>549</v>
      </c>
      <c r="B300" s="184" t="s">
        <v>550</v>
      </c>
      <c r="C300" s="184"/>
      <c r="D300" s="185" t="str">
        <f t="shared" ref="D300:F300" si="395">D299</f>
        <v>****</v>
      </c>
      <c r="E300" s="185"/>
      <c r="F300" s="185">
        <f t="shared" si="395"/>
        <v>46</v>
      </c>
      <c r="G300" s="185"/>
      <c r="H300" s="185" t="str">
        <f t="shared" ref="H300:I300" si="396">H299</f>
        <v>PLAN 2</v>
      </c>
      <c r="I300" s="186" t="str">
        <f t="shared" si="396"/>
        <v>ELV B</v>
      </c>
      <c r="J300" s="197">
        <f>SUMIFS('SAGE IMPORT'!Y:Y,'SAGE IMPORT'!A:A,'FW-ROWS'!H300,'SAGE IMPORT'!B:B,'FW-ROWS'!I300,'SAGE IMPORT'!C:C,'FW-ROWS'!A300)</f>
        <v>0</v>
      </c>
      <c r="K300" s="198">
        <f>SUMIFS('SAGE IMPORT'!K:K,'SAGE IMPORT'!A:A,'FW-ROWS'!H300,'SAGE IMPORT'!B:B,'FW-ROWS'!I300,'SAGE IMPORT'!C:C,'FW-ROWS'!A300)</f>
        <v>0</v>
      </c>
      <c r="L300" s="199">
        <f>SUMIFS('SAGE IMPORT'!Q:Q,'SAGE IMPORT'!A:A,'FW-ROWS'!H300,'SAGE IMPORT'!B:B,'FW-ROWS'!I300,'SAGE IMPORT'!C:C,'FW-ROWS'!A300)</f>
        <v>0</v>
      </c>
      <c r="M300" s="199" t="s">
        <v>354</v>
      </c>
      <c r="N300" s="205">
        <f>SUMIFS('SAGE IMPORT'!E:E,'SAGE IMPORT'!A:A,'FW-ROWS'!H300,'SAGE IMPORT'!B:B,'FW-ROWS'!I300,'SAGE IMPORT'!C:C,'FW-ROWS'!A300)</f>
        <v>0</v>
      </c>
      <c r="O300" s="199" t="s">
        <v>354</v>
      </c>
    </row>
    <row r="301" spans="1:15" x14ac:dyDescent="0.2">
      <c r="A301" s="184" t="s">
        <v>551</v>
      </c>
      <c r="B301" s="184" t="s">
        <v>140</v>
      </c>
      <c r="C301" s="184"/>
      <c r="D301" s="185" t="str">
        <f t="shared" ref="D301:F301" si="397">D300</f>
        <v>****</v>
      </c>
      <c r="E301" s="185"/>
      <c r="F301" s="185">
        <f t="shared" si="397"/>
        <v>46</v>
      </c>
      <c r="G301" s="185"/>
      <c r="H301" s="185" t="str">
        <f t="shared" ref="H301:I301" si="398">H300</f>
        <v>PLAN 2</v>
      </c>
      <c r="I301" s="186" t="str">
        <f t="shared" si="398"/>
        <v>ELV B</v>
      </c>
      <c r="J301" s="197">
        <f>SUMIFS('SAGE IMPORT'!Y:Y,'SAGE IMPORT'!A:A,'FW-ROWS'!H301,'SAGE IMPORT'!B:B,'FW-ROWS'!I301,'SAGE IMPORT'!C:C,'FW-ROWS'!A301)</f>
        <v>0</v>
      </c>
      <c r="K301" s="198">
        <f>SUMIFS('SAGE IMPORT'!K:K,'SAGE IMPORT'!A:A,'FW-ROWS'!H301,'SAGE IMPORT'!B:B,'FW-ROWS'!I301,'SAGE IMPORT'!C:C,'FW-ROWS'!A301)</f>
        <v>0</v>
      </c>
      <c r="L301" s="199">
        <f>SUMIFS('SAGE IMPORT'!Q:Q,'SAGE IMPORT'!A:A,'FW-ROWS'!H301,'SAGE IMPORT'!B:B,'FW-ROWS'!I301,'SAGE IMPORT'!C:C,'FW-ROWS'!A301)</f>
        <v>0</v>
      </c>
      <c r="M301" s="199" t="s">
        <v>354</v>
      </c>
      <c r="N301" s="205">
        <f>SUMIFS('SAGE IMPORT'!E:E,'SAGE IMPORT'!A:A,'FW-ROWS'!H301,'SAGE IMPORT'!B:B,'FW-ROWS'!I301,'SAGE IMPORT'!C:C,'FW-ROWS'!A301)</f>
        <v>0</v>
      </c>
      <c r="O301" s="199" t="s">
        <v>354</v>
      </c>
    </row>
    <row r="302" spans="1:15" x14ac:dyDescent="0.2">
      <c r="A302" s="184" t="s">
        <v>556</v>
      </c>
      <c r="B302" s="184" t="s">
        <v>555</v>
      </c>
      <c r="C302" s="184"/>
      <c r="D302" s="185" t="str">
        <f t="shared" ref="D302:F302" si="399">D301</f>
        <v>****</v>
      </c>
      <c r="E302" s="185"/>
      <c r="F302" s="185">
        <f t="shared" si="399"/>
        <v>46</v>
      </c>
      <c r="G302" s="185"/>
      <c r="H302" s="185" t="str">
        <f t="shared" ref="H302:I302" si="400">H301</f>
        <v>PLAN 2</v>
      </c>
      <c r="I302" s="186" t="str">
        <f t="shared" si="400"/>
        <v>ELV B</v>
      </c>
      <c r="J302" s="197">
        <f>SUMIFS('SAGE IMPORT'!Y:Y,'SAGE IMPORT'!A:A,'FW-ROWS'!H302,'SAGE IMPORT'!B:B,'FW-ROWS'!I302,'SAGE IMPORT'!C:C,'FW-ROWS'!A302)</f>
        <v>0</v>
      </c>
      <c r="K302" s="198">
        <f>SUMIFS('SAGE IMPORT'!K:K,'SAGE IMPORT'!A:A,'FW-ROWS'!H302,'SAGE IMPORT'!B:B,'FW-ROWS'!I302,'SAGE IMPORT'!C:C,'FW-ROWS'!A302)</f>
        <v>0</v>
      </c>
      <c r="L302" s="199">
        <f>SUMIFS('SAGE IMPORT'!Q:Q,'SAGE IMPORT'!A:A,'FW-ROWS'!H302,'SAGE IMPORT'!B:B,'FW-ROWS'!I302,'SAGE IMPORT'!C:C,'FW-ROWS'!A302)</f>
        <v>0</v>
      </c>
      <c r="M302" s="199" t="s">
        <v>395</v>
      </c>
      <c r="N302" s="205">
        <f>SUMIFS('SAGE IMPORT'!E:E,'SAGE IMPORT'!A:A,'FW-ROWS'!H302,'SAGE IMPORT'!B:B,'FW-ROWS'!I302,'SAGE IMPORT'!C:C,'FW-ROWS'!A302)</f>
        <v>0</v>
      </c>
      <c r="O302" s="199" t="s">
        <v>395</v>
      </c>
    </row>
    <row r="303" spans="1:15" x14ac:dyDescent="0.2">
      <c r="A303" s="184" t="s">
        <v>557</v>
      </c>
      <c r="B303" s="184" t="s">
        <v>559</v>
      </c>
      <c r="C303" s="184"/>
      <c r="D303" s="185" t="str">
        <f t="shared" ref="D303:F303" si="401">D302</f>
        <v>****</v>
      </c>
      <c r="E303" s="185"/>
      <c r="F303" s="185">
        <f t="shared" si="401"/>
        <v>46</v>
      </c>
      <c r="G303" s="185"/>
      <c r="H303" s="185" t="str">
        <f t="shared" ref="H303:I303" si="402">H302</f>
        <v>PLAN 2</v>
      </c>
      <c r="I303" s="186" t="str">
        <f t="shared" si="402"/>
        <v>ELV B</v>
      </c>
      <c r="J303" s="197">
        <f>SUMIFS('SAGE IMPORT'!Y:Y,'SAGE IMPORT'!A:A,'FW-ROWS'!H303,'SAGE IMPORT'!B:B,'FW-ROWS'!I303,'SAGE IMPORT'!C:C,'FW-ROWS'!A303)</f>
        <v>0</v>
      </c>
      <c r="K303" s="198">
        <f>SUMIFS('SAGE IMPORT'!K:K,'SAGE IMPORT'!A:A,'FW-ROWS'!H303,'SAGE IMPORT'!B:B,'FW-ROWS'!I303,'SAGE IMPORT'!C:C,'FW-ROWS'!A303)</f>
        <v>0</v>
      </c>
      <c r="L303" s="199">
        <f>SUMIFS('SAGE IMPORT'!Q:Q,'SAGE IMPORT'!A:A,'FW-ROWS'!H303,'SAGE IMPORT'!B:B,'FW-ROWS'!I303,'SAGE IMPORT'!C:C,'FW-ROWS'!A303)</f>
        <v>0</v>
      </c>
      <c r="M303" s="199" t="s">
        <v>395</v>
      </c>
      <c r="N303" s="205">
        <f>SUMIFS('SAGE IMPORT'!E:E,'SAGE IMPORT'!A:A,'FW-ROWS'!H303,'SAGE IMPORT'!B:B,'FW-ROWS'!I303,'SAGE IMPORT'!C:C,'FW-ROWS'!A303)</f>
        <v>0</v>
      </c>
      <c r="O303" s="199" t="s">
        <v>395</v>
      </c>
    </row>
    <row r="304" spans="1:15" x14ac:dyDescent="0.2">
      <c r="A304" s="184" t="s">
        <v>560</v>
      </c>
      <c r="B304" s="184" t="s">
        <v>561</v>
      </c>
      <c r="C304" s="184"/>
      <c r="D304" s="185" t="str">
        <f t="shared" ref="D304:F304" si="403">D303</f>
        <v>****</v>
      </c>
      <c r="E304" s="185"/>
      <c r="F304" s="185">
        <f t="shared" si="403"/>
        <v>46</v>
      </c>
      <c r="G304" s="185"/>
      <c r="H304" s="185" t="str">
        <f t="shared" ref="H304:I304" si="404">H303</f>
        <v>PLAN 2</v>
      </c>
      <c r="I304" s="186" t="str">
        <f t="shared" si="404"/>
        <v>ELV B</v>
      </c>
      <c r="J304" s="197">
        <f>SUMIFS('SAGE IMPORT'!Y:Y,'SAGE IMPORT'!A:A,'FW-ROWS'!H304,'SAGE IMPORT'!B:B,'FW-ROWS'!I304,'SAGE IMPORT'!C:C,'FW-ROWS'!A304)</f>
        <v>0</v>
      </c>
      <c r="K304" s="198">
        <f>SUMIFS('SAGE IMPORT'!K:K,'SAGE IMPORT'!A:A,'FW-ROWS'!H304,'SAGE IMPORT'!B:B,'FW-ROWS'!I304,'SAGE IMPORT'!C:C,'FW-ROWS'!A304)</f>
        <v>0</v>
      </c>
      <c r="L304" s="199">
        <f>SUMIFS('SAGE IMPORT'!Q:Q,'SAGE IMPORT'!A:A,'FW-ROWS'!H304,'SAGE IMPORT'!B:B,'FW-ROWS'!I304,'SAGE IMPORT'!C:C,'FW-ROWS'!A304)</f>
        <v>0</v>
      </c>
      <c r="M304" s="199" t="s">
        <v>354</v>
      </c>
      <c r="N304" s="205">
        <f>SUMIFS('SAGE IMPORT'!E:E,'SAGE IMPORT'!A:A,'FW-ROWS'!H304,'SAGE IMPORT'!B:B,'FW-ROWS'!I304,'SAGE IMPORT'!C:C,'FW-ROWS'!A304)</f>
        <v>0</v>
      </c>
      <c r="O304" s="199" t="s">
        <v>354</v>
      </c>
    </row>
    <row r="305" spans="1:15" x14ac:dyDescent="0.2">
      <c r="A305" s="184"/>
      <c r="B305" s="184"/>
      <c r="C305" s="184"/>
      <c r="D305" s="185"/>
      <c r="E305" s="185"/>
      <c r="F305" s="185"/>
      <c r="G305" s="185"/>
      <c r="H305" s="185"/>
      <c r="I305" s="186"/>
      <c r="J305" s="197"/>
      <c r="K305" s="198"/>
      <c r="L305" s="199"/>
      <c r="M305" s="199"/>
      <c r="N305" s="205"/>
      <c r="O305" s="199"/>
    </row>
    <row r="306" spans="1:15" x14ac:dyDescent="0.2">
      <c r="A306" s="184" t="s">
        <v>563</v>
      </c>
      <c r="B306" s="184" t="s">
        <v>565</v>
      </c>
      <c r="C306" s="184"/>
      <c r="D306" s="185" t="str">
        <f t="shared" ref="D306:F306" si="405">D304</f>
        <v>****</v>
      </c>
      <c r="E306" s="185"/>
      <c r="F306" s="185">
        <f t="shared" si="405"/>
        <v>46</v>
      </c>
      <c r="G306" s="185"/>
      <c r="H306" s="185" t="str">
        <f t="shared" ref="H306:I306" si="406">H304</f>
        <v>PLAN 2</v>
      </c>
      <c r="I306" s="186" t="str">
        <f t="shared" si="406"/>
        <v>ELV B</v>
      </c>
      <c r="J306" s="197">
        <f>SUMIFS('SAGE IMPORT'!Y:Y,'SAGE IMPORT'!A:A,'FW-ROWS'!H306,'SAGE IMPORT'!B:B,'FW-ROWS'!I306,'SAGE IMPORT'!C:C,'FW-ROWS'!A306)</f>
        <v>0</v>
      </c>
      <c r="K306" s="198">
        <f>SUMIFS('SAGE IMPORT'!K:K,'SAGE IMPORT'!A:A,'FW-ROWS'!H306,'SAGE IMPORT'!B:B,'FW-ROWS'!I306,'SAGE IMPORT'!C:C,'FW-ROWS'!A306)</f>
        <v>0</v>
      </c>
      <c r="L306" s="199">
        <f>SUMIFS('SAGE IMPORT'!Q:Q,'SAGE IMPORT'!A:A,'FW-ROWS'!H306,'SAGE IMPORT'!B:B,'FW-ROWS'!I306,'SAGE IMPORT'!C:C,'FW-ROWS'!A306)</f>
        <v>0</v>
      </c>
      <c r="M306" s="199" t="s">
        <v>392</v>
      </c>
      <c r="N306" s="205">
        <f>SUMIFS('SAGE IMPORT'!E:E,'SAGE IMPORT'!A:A,'FW-ROWS'!H306,'SAGE IMPORT'!B:B,'FW-ROWS'!I306,'SAGE IMPORT'!C:C,'FW-ROWS'!A306)</f>
        <v>0</v>
      </c>
      <c r="O306" s="199" t="s">
        <v>392</v>
      </c>
    </row>
    <row r="307" spans="1:15" ht="12" x14ac:dyDescent="0.25">
      <c r="C307" s="200" t="s">
        <v>74</v>
      </c>
      <c r="D307" s="200"/>
      <c r="E307" s="200"/>
      <c r="F307" s="200"/>
      <c r="G307" s="200"/>
      <c r="H307" s="200"/>
      <c r="I307" s="200"/>
      <c r="J307" s="201">
        <f t="shared" ref="J307" si="407">SUM(J289:J306)</f>
        <v>0</v>
      </c>
      <c r="K307" s="202"/>
      <c r="L307" s="202"/>
      <c r="M307" s="202"/>
      <c r="N307" s="205">
        <f>SUMIFS('SAGE IMPORT'!E:E,'SAGE IMPORT'!A:A,'FW-ROWS'!H307,'SAGE IMPORT'!B:B,'FW-ROWS'!I307,'SAGE IMPORT'!C:C,'FW-ROWS'!A307)</f>
        <v>0</v>
      </c>
      <c r="O307" s="202"/>
    </row>
    <row r="308" spans="1:15" ht="12" x14ac:dyDescent="0.25">
      <c r="C308" s="200" t="s">
        <v>75</v>
      </c>
      <c r="D308" s="200"/>
      <c r="E308" s="200"/>
      <c r="F308" s="200"/>
      <c r="G308" s="200"/>
      <c r="H308" s="200"/>
      <c r="I308" s="200"/>
      <c r="J308" s="203">
        <f>SUMIFS('SAGE IMPORT'!Y:Y,'SAGE IMPORT'!A:A,'FW-ROWS'!H288,'SAGE IMPORT'!B:B,'FW-ROWS'!I288)-J307</f>
        <v>0</v>
      </c>
      <c r="K308" s="202"/>
      <c r="L308" s="202"/>
      <c r="M308" s="202"/>
      <c r="N308" s="205">
        <f>SUMIFS('SAGE IMPORT'!E:E,'SAGE IMPORT'!A:A,'FW-ROWS'!H308,'SAGE IMPORT'!B:B,'FW-ROWS'!I308,'SAGE IMPORT'!C:C,'FW-ROWS'!A308)</f>
        <v>0</v>
      </c>
      <c r="O308" s="202"/>
    </row>
    <row r="309" spans="1:15" ht="12" x14ac:dyDescent="0.2">
      <c r="D309" s="191" t="s">
        <v>359</v>
      </c>
      <c r="E309" s="191"/>
      <c r="F309" s="190" t="s">
        <v>358</v>
      </c>
      <c r="G309" s="190"/>
      <c r="H309" s="191" t="s">
        <v>159</v>
      </c>
      <c r="I309" s="192" t="s">
        <v>357</v>
      </c>
      <c r="J309" s="194" t="s">
        <v>383</v>
      </c>
      <c r="K309" s="194" t="s">
        <v>356</v>
      </c>
      <c r="L309" s="194" t="s">
        <v>355</v>
      </c>
      <c r="M309" s="194"/>
      <c r="N309" s="194" t="s">
        <v>394</v>
      </c>
      <c r="O309" s="194"/>
    </row>
    <row r="310" spans="1:15" ht="12" x14ac:dyDescent="0.2">
      <c r="D310" s="195" t="str">
        <f>'START-FW'!A22</f>
        <v>****</v>
      </c>
      <c r="E310" s="195">
        <f>'START-FW'!B22</f>
        <v>0</v>
      </c>
      <c r="F310" s="195">
        <f>'START-FW'!C22</f>
        <v>0</v>
      </c>
      <c r="G310" s="195">
        <f>'START-FW'!D22</f>
        <v>0</v>
      </c>
      <c r="H310" s="195">
        <f>'START-FW'!F22</f>
        <v>0</v>
      </c>
      <c r="I310" s="195">
        <f>'START-FW'!G22</f>
        <v>0</v>
      </c>
      <c r="J310" s="196"/>
      <c r="K310" s="196"/>
      <c r="L310" s="196"/>
      <c r="M310" s="196"/>
      <c r="N310" s="196"/>
      <c r="O310" s="194"/>
    </row>
    <row r="311" spans="1:15" x14ac:dyDescent="0.2">
      <c r="A311" s="184" t="s">
        <v>522</v>
      </c>
      <c r="B311" s="184" t="s">
        <v>17</v>
      </c>
      <c r="C311" s="184"/>
      <c r="D311" s="185" t="str">
        <f t="shared" ref="D311" si="408">D310</f>
        <v>****</v>
      </c>
      <c r="E311" s="185"/>
      <c r="F311" s="185">
        <f t="shared" ref="F311" si="409">F310</f>
        <v>0</v>
      </c>
      <c r="G311" s="185"/>
      <c r="H311" s="185">
        <f t="shared" ref="H311" si="410">H310</f>
        <v>0</v>
      </c>
      <c r="I311" s="186">
        <f t="shared" ref="I311" si="411">I310</f>
        <v>0</v>
      </c>
      <c r="J311" s="197">
        <f>SUMIFS('SAGE IMPORT'!Y:Y,'SAGE IMPORT'!A:A,'FW-ROWS'!H311,'SAGE IMPORT'!B:B,'FW-ROWS'!I311,'SAGE IMPORT'!C:C,'FW-ROWS'!A311)</f>
        <v>0</v>
      </c>
      <c r="K311" s="198">
        <f>SUMIFS('SAGE IMPORT'!K:K,'SAGE IMPORT'!A:A,'FW-ROWS'!H311,'SAGE IMPORT'!B:B,'FW-ROWS'!I311,'SAGE IMPORT'!C:C,'FW-ROWS'!A311)</f>
        <v>0</v>
      </c>
      <c r="L311" s="199">
        <f>SUMIFS('SAGE IMPORT'!Q:Q,'SAGE IMPORT'!A:A,'FW-ROWS'!H311,'SAGE IMPORT'!B:B,'FW-ROWS'!I311,'SAGE IMPORT'!C:C,'FW-ROWS'!A311)</f>
        <v>0</v>
      </c>
      <c r="M311" s="199" t="s">
        <v>391</v>
      </c>
      <c r="N311" s="205">
        <f>SUMIFS('SAGE IMPORT'!E:E,'SAGE IMPORT'!A:A,'FW-ROWS'!H311,'SAGE IMPORT'!B:B,'FW-ROWS'!I311,'SAGE IMPORT'!C:C,'FW-ROWS'!A311)</f>
        <v>0</v>
      </c>
      <c r="O311" s="199" t="s">
        <v>391</v>
      </c>
    </row>
    <row r="312" spans="1:15" x14ac:dyDescent="0.2">
      <c r="A312" s="184" t="s">
        <v>523</v>
      </c>
      <c r="B312" s="184" t="s">
        <v>19</v>
      </c>
      <c r="C312" s="184"/>
      <c r="D312" s="185" t="str">
        <f t="shared" ref="D312:F312" si="412">D311</f>
        <v>****</v>
      </c>
      <c r="E312" s="185"/>
      <c r="F312" s="185">
        <f t="shared" si="412"/>
        <v>0</v>
      </c>
      <c r="G312" s="185"/>
      <c r="H312" s="185">
        <f t="shared" ref="H312:I312" si="413">H311</f>
        <v>0</v>
      </c>
      <c r="I312" s="186">
        <f t="shared" si="413"/>
        <v>0</v>
      </c>
      <c r="J312" s="197">
        <f>SUMIFS('SAGE IMPORT'!Y:Y,'SAGE IMPORT'!A:A,'FW-ROWS'!H312,'SAGE IMPORT'!B:B,'FW-ROWS'!I312,'SAGE IMPORT'!C:C,'FW-ROWS'!A312)</f>
        <v>0</v>
      </c>
      <c r="K312" s="198">
        <f>SUMIFS('SAGE IMPORT'!K:K,'SAGE IMPORT'!A:A,'FW-ROWS'!H312,'SAGE IMPORT'!B:B,'FW-ROWS'!I312,'SAGE IMPORT'!C:C,'FW-ROWS'!A312)</f>
        <v>0</v>
      </c>
      <c r="L312" s="199">
        <f>SUMIFS('SAGE IMPORT'!Q:Q,'SAGE IMPORT'!A:A,'FW-ROWS'!H312,'SAGE IMPORT'!B:B,'FW-ROWS'!I312,'SAGE IMPORT'!C:C,'FW-ROWS'!A312)</f>
        <v>0</v>
      </c>
      <c r="M312" s="199" t="s">
        <v>391</v>
      </c>
      <c r="N312" s="205">
        <f>SUMIFS('SAGE IMPORT'!E:E,'SAGE IMPORT'!A:A,'FW-ROWS'!H312,'SAGE IMPORT'!B:B,'FW-ROWS'!I312,'SAGE IMPORT'!C:C,'FW-ROWS'!A312)</f>
        <v>0</v>
      </c>
      <c r="O312" s="199" t="s">
        <v>391</v>
      </c>
    </row>
    <row r="313" spans="1:15" x14ac:dyDescent="0.2">
      <c r="A313" s="184" t="s">
        <v>524</v>
      </c>
      <c r="B313" s="184" t="s">
        <v>525</v>
      </c>
      <c r="C313" s="184"/>
      <c r="D313" s="185" t="str">
        <f t="shared" ref="D313:F313" si="414">D312</f>
        <v>****</v>
      </c>
      <c r="E313" s="185"/>
      <c r="F313" s="185">
        <f t="shared" si="414"/>
        <v>0</v>
      </c>
      <c r="G313" s="185"/>
      <c r="H313" s="185">
        <f t="shared" ref="H313:I313" si="415">H312</f>
        <v>0</v>
      </c>
      <c r="I313" s="186">
        <f t="shared" si="415"/>
        <v>0</v>
      </c>
      <c r="J313" s="197">
        <f>SUMIFS('SAGE IMPORT'!Y:Y,'SAGE IMPORT'!A:A,'FW-ROWS'!H313,'SAGE IMPORT'!B:B,'FW-ROWS'!I313,'SAGE IMPORT'!C:C,'FW-ROWS'!A313)</f>
        <v>0</v>
      </c>
      <c r="K313" s="198">
        <f>SUMIFS('SAGE IMPORT'!K:K,'SAGE IMPORT'!A:A,'FW-ROWS'!H313,'SAGE IMPORT'!B:B,'FW-ROWS'!I313,'SAGE IMPORT'!C:C,'FW-ROWS'!A313)</f>
        <v>0</v>
      </c>
      <c r="L313" s="199">
        <f>SUMIFS('SAGE IMPORT'!Q:Q,'SAGE IMPORT'!A:A,'FW-ROWS'!H313,'SAGE IMPORT'!B:B,'FW-ROWS'!I313,'SAGE IMPORT'!C:C,'FW-ROWS'!A313)</f>
        <v>0</v>
      </c>
      <c r="M313" s="199" t="s">
        <v>391</v>
      </c>
      <c r="N313" s="205">
        <f>SUMIFS('SAGE IMPORT'!E:E,'SAGE IMPORT'!A:A,'FW-ROWS'!H313,'SAGE IMPORT'!B:B,'FW-ROWS'!I313,'SAGE IMPORT'!C:C,'FW-ROWS'!A313)</f>
        <v>0</v>
      </c>
      <c r="O313" s="199" t="s">
        <v>391</v>
      </c>
    </row>
    <row r="314" spans="1:15" x14ac:dyDescent="0.2">
      <c r="A314" s="184"/>
      <c r="B314" s="184"/>
      <c r="C314" s="184"/>
      <c r="D314" s="185"/>
      <c r="E314" s="185"/>
      <c r="F314" s="185"/>
      <c r="G314" s="185"/>
      <c r="H314" s="185"/>
      <c r="I314" s="186"/>
      <c r="J314" s="197"/>
      <c r="K314" s="198"/>
      <c r="L314" s="199"/>
      <c r="M314" s="199"/>
      <c r="N314" s="205"/>
      <c r="O314" s="199"/>
    </row>
    <row r="315" spans="1:15" x14ac:dyDescent="0.2">
      <c r="A315" s="184" t="s">
        <v>529</v>
      </c>
      <c r="B315" s="184" t="s">
        <v>528</v>
      </c>
      <c r="C315" s="184"/>
      <c r="D315" s="185" t="str">
        <f t="shared" ref="D315:F315" si="416">D313</f>
        <v>****</v>
      </c>
      <c r="E315" s="185"/>
      <c r="F315" s="185">
        <f t="shared" si="416"/>
        <v>0</v>
      </c>
      <c r="G315" s="185"/>
      <c r="H315" s="185">
        <f t="shared" ref="H315:I315" si="417">H313</f>
        <v>0</v>
      </c>
      <c r="I315" s="186">
        <f t="shared" si="417"/>
        <v>0</v>
      </c>
      <c r="J315" s="197">
        <f>SUMIFS('SAGE IMPORT'!Y:Y,'SAGE IMPORT'!A:A,'FW-ROWS'!H315,'SAGE IMPORT'!B:B,'FW-ROWS'!I315,'SAGE IMPORT'!C:C,'FW-ROWS'!A315)</f>
        <v>0</v>
      </c>
      <c r="K315" s="198">
        <f>SUMIFS('SAGE IMPORT'!K:K,'SAGE IMPORT'!A:A,'FW-ROWS'!H315,'SAGE IMPORT'!B:B,'FW-ROWS'!I315,'SAGE IMPORT'!C:C,'FW-ROWS'!A315)</f>
        <v>0</v>
      </c>
      <c r="L315" s="199">
        <f>SUMIFS('SAGE IMPORT'!Q:Q,'SAGE IMPORT'!A:A,'FW-ROWS'!H315,'SAGE IMPORT'!B:B,'FW-ROWS'!I315,'SAGE IMPORT'!C:C,'FW-ROWS'!A315)</f>
        <v>0</v>
      </c>
      <c r="M315" s="199" t="s">
        <v>391</v>
      </c>
      <c r="N315" s="205">
        <f>SUMIFS('SAGE IMPORT'!E:E,'SAGE IMPORT'!A:A,'FW-ROWS'!H315,'SAGE IMPORT'!B:B,'FW-ROWS'!I315,'SAGE IMPORT'!C:C,'FW-ROWS'!A315)</f>
        <v>0</v>
      </c>
      <c r="O315" s="199" t="s">
        <v>391</v>
      </c>
    </row>
    <row r="316" spans="1:15" x14ac:dyDescent="0.2">
      <c r="A316" s="184" t="s">
        <v>530</v>
      </c>
      <c r="B316" s="184" t="s">
        <v>531</v>
      </c>
      <c r="C316" s="184"/>
      <c r="D316" s="185" t="str">
        <f t="shared" ref="D316:F316" si="418">D315</f>
        <v>****</v>
      </c>
      <c r="E316" s="185"/>
      <c r="F316" s="185">
        <f t="shared" si="418"/>
        <v>0</v>
      </c>
      <c r="G316" s="185"/>
      <c r="H316" s="185">
        <f t="shared" ref="H316:I316" si="419">H315</f>
        <v>0</v>
      </c>
      <c r="I316" s="186">
        <f t="shared" si="419"/>
        <v>0</v>
      </c>
      <c r="J316" s="197">
        <f>SUMIFS('SAGE IMPORT'!Y:Y,'SAGE IMPORT'!A:A,'FW-ROWS'!H316,'SAGE IMPORT'!B:B,'FW-ROWS'!I316,'SAGE IMPORT'!C:C,'FW-ROWS'!A316)</f>
        <v>0</v>
      </c>
      <c r="K316" s="198">
        <f>SUMIFS('SAGE IMPORT'!K:K,'SAGE IMPORT'!A:A,'FW-ROWS'!H316,'SAGE IMPORT'!B:B,'FW-ROWS'!I316,'SAGE IMPORT'!C:C,'FW-ROWS'!A316)</f>
        <v>0</v>
      </c>
      <c r="L316" s="199">
        <f>SUMIFS('SAGE IMPORT'!Q:Q,'SAGE IMPORT'!A:A,'FW-ROWS'!H316,'SAGE IMPORT'!B:B,'FW-ROWS'!I316,'SAGE IMPORT'!C:C,'FW-ROWS'!A316)</f>
        <v>0</v>
      </c>
      <c r="M316" s="199"/>
      <c r="N316" s="205">
        <f>SUMIFS('SAGE IMPORT'!E:E,'SAGE IMPORT'!A:A,'FW-ROWS'!H316,'SAGE IMPORT'!B:B,'FW-ROWS'!I316,'SAGE IMPORT'!C:C,'FW-ROWS'!A316)</f>
        <v>0</v>
      </c>
      <c r="O316" s="199"/>
    </row>
    <row r="317" spans="1:15" x14ac:dyDescent="0.2">
      <c r="A317" s="184" t="s">
        <v>533</v>
      </c>
      <c r="B317" s="184" t="s">
        <v>532</v>
      </c>
      <c r="C317" s="184"/>
      <c r="D317" s="185" t="str">
        <f t="shared" ref="D317:F317" si="420">D316</f>
        <v>****</v>
      </c>
      <c r="E317" s="185"/>
      <c r="F317" s="185">
        <f t="shared" si="420"/>
        <v>0</v>
      </c>
      <c r="G317" s="185"/>
      <c r="H317" s="185">
        <f t="shared" ref="H317:I318" si="421">H316</f>
        <v>0</v>
      </c>
      <c r="I317" s="186">
        <f t="shared" si="421"/>
        <v>0</v>
      </c>
      <c r="J317" s="197">
        <f>SUMIFS('SAGE IMPORT'!Y:Y,'SAGE IMPORT'!A:A,'FW-ROWS'!H317,'SAGE IMPORT'!B:B,'FW-ROWS'!I317,'SAGE IMPORT'!C:C,'FW-ROWS'!A317)</f>
        <v>0</v>
      </c>
      <c r="K317" s="198">
        <f>SUMIFS('SAGE IMPORT'!K:K,'SAGE IMPORT'!A:A,'FW-ROWS'!H317,'SAGE IMPORT'!B:B,'FW-ROWS'!I317,'SAGE IMPORT'!C:C,'FW-ROWS'!A317)</f>
        <v>0</v>
      </c>
      <c r="L317" s="199">
        <f>SUMIFS('SAGE IMPORT'!Q:Q,'SAGE IMPORT'!A:A,'FW-ROWS'!H317,'SAGE IMPORT'!B:B,'FW-ROWS'!I317,'SAGE IMPORT'!C:C,'FW-ROWS'!A317)</f>
        <v>0</v>
      </c>
      <c r="M317" s="199" t="s">
        <v>393</v>
      </c>
      <c r="N317" s="205">
        <f>SUMIFS('SAGE IMPORT'!E:E,'SAGE IMPORT'!A:A,'FW-ROWS'!H317,'SAGE IMPORT'!B:B,'FW-ROWS'!I317,'SAGE IMPORT'!C:C,'FW-ROWS'!A317)</f>
        <v>0</v>
      </c>
      <c r="O317" s="199" t="s">
        <v>393</v>
      </c>
    </row>
    <row r="318" spans="1:15" x14ac:dyDescent="0.2">
      <c r="A318" s="184" t="s">
        <v>541</v>
      </c>
      <c r="B318" s="184" t="s">
        <v>59</v>
      </c>
      <c r="C318" s="184"/>
      <c r="D318" s="185" t="str">
        <f t="shared" ref="D318:F318" si="422">D317</f>
        <v>****</v>
      </c>
      <c r="E318" s="185"/>
      <c r="F318" s="185">
        <f t="shared" si="422"/>
        <v>0</v>
      </c>
      <c r="G318" s="185"/>
      <c r="H318" s="185">
        <f t="shared" si="421"/>
        <v>0</v>
      </c>
      <c r="I318" s="186">
        <f t="shared" si="421"/>
        <v>0</v>
      </c>
      <c r="J318" s="197">
        <f>SUMIFS('SAGE IMPORT'!Y:Y,'SAGE IMPORT'!A:A,'FW-ROWS'!H318,'SAGE IMPORT'!B:B,'FW-ROWS'!I318,'SAGE IMPORT'!C:C,'FW-ROWS'!A318)</f>
        <v>0</v>
      </c>
      <c r="K318" s="198">
        <f>SUMIFS('SAGE IMPORT'!K:K,'SAGE IMPORT'!A:A,'FW-ROWS'!H318,'SAGE IMPORT'!B:B,'FW-ROWS'!I318,'SAGE IMPORT'!C:C,'FW-ROWS'!A318)</f>
        <v>0</v>
      </c>
      <c r="L318" s="199">
        <f>SUMIFS('SAGE IMPORT'!Q:Q,'SAGE IMPORT'!A:A,'FW-ROWS'!H318,'SAGE IMPORT'!B:B,'FW-ROWS'!I318,'SAGE IMPORT'!C:C,'FW-ROWS'!A318)</f>
        <v>0</v>
      </c>
      <c r="M318" s="199" t="s">
        <v>354</v>
      </c>
      <c r="N318" s="205">
        <f>SUMIFS('SAGE IMPORT'!E:E,'SAGE IMPORT'!A:A,'FW-ROWS'!H318,'SAGE IMPORT'!B:B,'FW-ROWS'!I318,'SAGE IMPORT'!C:C,'FW-ROWS'!A318)</f>
        <v>0</v>
      </c>
      <c r="O318" s="199" t="s">
        <v>354</v>
      </c>
    </row>
    <row r="319" spans="1:15" x14ac:dyDescent="0.2">
      <c r="A319" s="184"/>
      <c r="B319" s="184"/>
      <c r="C319" s="184"/>
      <c r="D319" s="185"/>
      <c r="E319" s="185"/>
      <c r="F319" s="185"/>
      <c r="G319" s="185"/>
      <c r="H319" s="185"/>
      <c r="I319" s="186"/>
      <c r="J319" s="197"/>
      <c r="K319" s="198"/>
      <c r="L319" s="199"/>
      <c r="M319" s="199"/>
      <c r="N319" s="205"/>
      <c r="O319" s="199"/>
    </row>
    <row r="320" spans="1:15" x14ac:dyDescent="0.2">
      <c r="A320" s="184" t="s">
        <v>543</v>
      </c>
      <c r="B320" s="184" t="s">
        <v>545</v>
      </c>
      <c r="C320" s="184"/>
      <c r="D320" s="185" t="str">
        <f t="shared" ref="D320:F320" si="423">D318</f>
        <v>****</v>
      </c>
      <c r="E320" s="185"/>
      <c r="F320" s="185">
        <f t="shared" si="423"/>
        <v>0</v>
      </c>
      <c r="G320" s="185"/>
      <c r="H320" s="185">
        <f t="shared" ref="H320:I320" si="424">H318</f>
        <v>0</v>
      </c>
      <c r="I320" s="186">
        <f t="shared" si="424"/>
        <v>0</v>
      </c>
      <c r="J320" s="197">
        <f>SUMIFS('SAGE IMPORT'!Y:Y,'SAGE IMPORT'!A:A,'FW-ROWS'!H320,'SAGE IMPORT'!B:B,'FW-ROWS'!I320,'SAGE IMPORT'!C:C,'FW-ROWS'!A320)</f>
        <v>0</v>
      </c>
      <c r="K320" s="198">
        <f>SUMIFS('SAGE IMPORT'!K:K,'SAGE IMPORT'!A:A,'FW-ROWS'!H320,'SAGE IMPORT'!B:B,'FW-ROWS'!I320,'SAGE IMPORT'!C:C,'FW-ROWS'!A320)</f>
        <v>0</v>
      </c>
      <c r="L320" s="199">
        <f>SUMIFS('SAGE IMPORT'!Q:Q,'SAGE IMPORT'!A:A,'FW-ROWS'!H320,'SAGE IMPORT'!B:B,'FW-ROWS'!I320,'SAGE IMPORT'!C:C,'FW-ROWS'!A320)</f>
        <v>0</v>
      </c>
      <c r="M320" s="199"/>
      <c r="N320" s="205">
        <f>SUMIFS('SAGE IMPORT'!E:E,'SAGE IMPORT'!A:A,'FW-ROWS'!H320,'SAGE IMPORT'!B:B,'FW-ROWS'!I320,'SAGE IMPORT'!C:C,'FW-ROWS'!A320)</f>
        <v>0</v>
      </c>
      <c r="O320" s="199"/>
    </row>
    <row r="321" spans="1:15" x14ac:dyDescent="0.2">
      <c r="A321" s="184" t="s">
        <v>544</v>
      </c>
      <c r="B321" s="184" t="s">
        <v>546</v>
      </c>
      <c r="C321" s="184"/>
      <c r="D321" s="185" t="str">
        <f t="shared" ref="D321:F321" si="425">D320</f>
        <v>****</v>
      </c>
      <c r="E321" s="185"/>
      <c r="F321" s="185">
        <f t="shared" si="425"/>
        <v>0</v>
      </c>
      <c r="G321" s="185"/>
      <c r="H321" s="185">
        <f t="shared" ref="H321:I321" si="426">H320</f>
        <v>0</v>
      </c>
      <c r="I321" s="186">
        <f t="shared" si="426"/>
        <v>0</v>
      </c>
      <c r="J321" s="197">
        <f>SUMIFS('SAGE IMPORT'!Y:Y,'SAGE IMPORT'!A:A,'FW-ROWS'!H321,'SAGE IMPORT'!B:B,'FW-ROWS'!I321,'SAGE IMPORT'!C:C,'FW-ROWS'!A321)</f>
        <v>0</v>
      </c>
      <c r="K321" s="198">
        <f>SUMIFS('SAGE IMPORT'!K:K,'SAGE IMPORT'!A:A,'FW-ROWS'!H321,'SAGE IMPORT'!B:B,'FW-ROWS'!I321,'SAGE IMPORT'!C:C,'FW-ROWS'!A321)</f>
        <v>0</v>
      </c>
      <c r="L321" s="199">
        <f>SUMIFS('SAGE IMPORT'!Q:Q,'SAGE IMPORT'!A:A,'FW-ROWS'!H321,'SAGE IMPORT'!B:B,'FW-ROWS'!I321,'SAGE IMPORT'!C:C,'FW-ROWS'!A321)</f>
        <v>0</v>
      </c>
      <c r="M321" s="199" t="s">
        <v>354</v>
      </c>
      <c r="N321" s="205">
        <f>SUMIFS('SAGE IMPORT'!E:E,'SAGE IMPORT'!A:A,'FW-ROWS'!H321,'SAGE IMPORT'!B:B,'FW-ROWS'!I321,'SAGE IMPORT'!C:C,'FW-ROWS'!A321)</f>
        <v>0</v>
      </c>
      <c r="O321" s="199" t="s">
        <v>354</v>
      </c>
    </row>
    <row r="322" spans="1:15" x14ac:dyDescent="0.2">
      <c r="A322" s="184" t="s">
        <v>549</v>
      </c>
      <c r="B322" s="184" t="s">
        <v>550</v>
      </c>
      <c r="C322" s="184"/>
      <c r="D322" s="185" t="str">
        <f t="shared" ref="D322:F322" si="427">D321</f>
        <v>****</v>
      </c>
      <c r="E322" s="185"/>
      <c r="F322" s="185">
        <f t="shared" si="427"/>
        <v>0</v>
      </c>
      <c r="G322" s="185"/>
      <c r="H322" s="185">
        <f t="shared" ref="H322:I322" si="428">H321</f>
        <v>0</v>
      </c>
      <c r="I322" s="186">
        <f t="shared" si="428"/>
        <v>0</v>
      </c>
      <c r="J322" s="197">
        <f>SUMIFS('SAGE IMPORT'!Y:Y,'SAGE IMPORT'!A:A,'FW-ROWS'!H322,'SAGE IMPORT'!B:B,'FW-ROWS'!I322,'SAGE IMPORT'!C:C,'FW-ROWS'!A322)</f>
        <v>0</v>
      </c>
      <c r="K322" s="198">
        <f>SUMIFS('SAGE IMPORT'!K:K,'SAGE IMPORT'!A:A,'FW-ROWS'!H322,'SAGE IMPORT'!B:B,'FW-ROWS'!I322,'SAGE IMPORT'!C:C,'FW-ROWS'!A322)</f>
        <v>0</v>
      </c>
      <c r="L322" s="199">
        <f>SUMIFS('SAGE IMPORT'!Q:Q,'SAGE IMPORT'!A:A,'FW-ROWS'!H322,'SAGE IMPORT'!B:B,'FW-ROWS'!I322,'SAGE IMPORT'!C:C,'FW-ROWS'!A322)</f>
        <v>0</v>
      </c>
      <c r="M322" s="199" t="s">
        <v>354</v>
      </c>
      <c r="N322" s="205">
        <f>SUMIFS('SAGE IMPORT'!E:E,'SAGE IMPORT'!A:A,'FW-ROWS'!H322,'SAGE IMPORT'!B:B,'FW-ROWS'!I322,'SAGE IMPORT'!C:C,'FW-ROWS'!A322)</f>
        <v>0</v>
      </c>
      <c r="O322" s="199" t="s">
        <v>354</v>
      </c>
    </row>
    <row r="323" spans="1:15" x14ac:dyDescent="0.2">
      <c r="A323" s="184" t="s">
        <v>551</v>
      </c>
      <c r="B323" s="184" t="s">
        <v>140</v>
      </c>
      <c r="C323" s="184"/>
      <c r="D323" s="185" t="str">
        <f t="shared" ref="D323:F323" si="429">D322</f>
        <v>****</v>
      </c>
      <c r="E323" s="185"/>
      <c r="F323" s="185">
        <f t="shared" si="429"/>
        <v>0</v>
      </c>
      <c r="G323" s="185"/>
      <c r="H323" s="185">
        <f t="shared" ref="H323:I323" si="430">H322</f>
        <v>0</v>
      </c>
      <c r="I323" s="186">
        <f t="shared" si="430"/>
        <v>0</v>
      </c>
      <c r="J323" s="197">
        <f>SUMIFS('SAGE IMPORT'!Y:Y,'SAGE IMPORT'!A:A,'FW-ROWS'!H323,'SAGE IMPORT'!B:B,'FW-ROWS'!I323,'SAGE IMPORT'!C:C,'FW-ROWS'!A323)</f>
        <v>0</v>
      </c>
      <c r="K323" s="198">
        <f>SUMIFS('SAGE IMPORT'!K:K,'SAGE IMPORT'!A:A,'FW-ROWS'!H323,'SAGE IMPORT'!B:B,'FW-ROWS'!I323,'SAGE IMPORT'!C:C,'FW-ROWS'!A323)</f>
        <v>0</v>
      </c>
      <c r="L323" s="199">
        <f>SUMIFS('SAGE IMPORT'!Q:Q,'SAGE IMPORT'!A:A,'FW-ROWS'!H323,'SAGE IMPORT'!B:B,'FW-ROWS'!I323,'SAGE IMPORT'!C:C,'FW-ROWS'!A323)</f>
        <v>0</v>
      </c>
      <c r="M323" s="199" t="s">
        <v>354</v>
      </c>
      <c r="N323" s="205">
        <f>SUMIFS('SAGE IMPORT'!E:E,'SAGE IMPORT'!A:A,'FW-ROWS'!H323,'SAGE IMPORT'!B:B,'FW-ROWS'!I323,'SAGE IMPORT'!C:C,'FW-ROWS'!A323)</f>
        <v>0</v>
      </c>
      <c r="O323" s="199" t="s">
        <v>354</v>
      </c>
    </row>
    <row r="324" spans="1:15" x14ac:dyDescent="0.2">
      <c r="A324" s="184" t="s">
        <v>556</v>
      </c>
      <c r="B324" s="184" t="s">
        <v>555</v>
      </c>
      <c r="C324" s="184"/>
      <c r="D324" s="185" t="str">
        <f t="shared" ref="D324:F324" si="431">D323</f>
        <v>****</v>
      </c>
      <c r="E324" s="185"/>
      <c r="F324" s="185">
        <f t="shared" si="431"/>
        <v>0</v>
      </c>
      <c r="G324" s="185"/>
      <c r="H324" s="185">
        <f t="shared" ref="H324:I324" si="432">H323</f>
        <v>0</v>
      </c>
      <c r="I324" s="186">
        <f t="shared" si="432"/>
        <v>0</v>
      </c>
      <c r="J324" s="197">
        <f>SUMIFS('SAGE IMPORT'!Y:Y,'SAGE IMPORT'!A:A,'FW-ROWS'!H324,'SAGE IMPORT'!B:B,'FW-ROWS'!I324,'SAGE IMPORT'!C:C,'FW-ROWS'!A324)</f>
        <v>0</v>
      </c>
      <c r="K324" s="198">
        <f>SUMIFS('SAGE IMPORT'!K:K,'SAGE IMPORT'!A:A,'FW-ROWS'!H324,'SAGE IMPORT'!B:B,'FW-ROWS'!I324,'SAGE IMPORT'!C:C,'FW-ROWS'!A324)</f>
        <v>0</v>
      </c>
      <c r="L324" s="199">
        <f>SUMIFS('SAGE IMPORT'!Q:Q,'SAGE IMPORT'!A:A,'FW-ROWS'!H324,'SAGE IMPORT'!B:B,'FW-ROWS'!I324,'SAGE IMPORT'!C:C,'FW-ROWS'!A324)</f>
        <v>0</v>
      </c>
      <c r="M324" s="199" t="s">
        <v>395</v>
      </c>
      <c r="N324" s="205">
        <f>SUMIFS('SAGE IMPORT'!E:E,'SAGE IMPORT'!A:A,'FW-ROWS'!H324,'SAGE IMPORT'!B:B,'FW-ROWS'!I324,'SAGE IMPORT'!C:C,'FW-ROWS'!A324)</f>
        <v>0</v>
      </c>
      <c r="O324" s="199" t="s">
        <v>395</v>
      </c>
    </row>
    <row r="325" spans="1:15" x14ac:dyDescent="0.2">
      <c r="A325" s="184" t="s">
        <v>557</v>
      </c>
      <c r="B325" s="184" t="s">
        <v>559</v>
      </c>
      <c r="C325" s="184"/>
      <c r="D325" s="185" t="str">
        <f t="shared" ref="D325:F325" si="433">D324</f>
        <v>****</v>
      </c>
      <c r="E325" s="185"/>
      <c r="F325" s="185">
        <f t="shared" si="433"/>
        <v>0</v>
      </c>
      <c r="G325" s="185"/>
      <c r="H325" s="185">
        <f t="shared" ref="H325:I325" si="434">H324</f>
        <v>0</v>
      </c>
      <c r="I325" s="186">
        <f t="shared" si="434"/>
        <v>0</v>
      </c>
      <c r="J325" s="197">
        <f>SUMIFS('SAGE IMPORT'!Y:Y,'SAGE IMPORT'!A:A,'FW-ROWS'!H325,'SAGE IMPORT'!B:B,'FW-ROWS'!I325,'SAGE IMPORT'!C:C,'FW-ROWS'!A325)</f>
        <v>0</v>
      </c>
      <c r="K325" s="198">
        <f>SUMIFS('SAGE IMPORT'!K:K,'SAGE IMPORT'!A:A,'FW-ROWS'!H325,'SAGE IMPORT'!B:B,'FW-ROWS'!I325,'SAGE IMPORT'!C:C,'FW-ROWS'!A325)</f>
        <v>0</v>
      </c>
      <c r="L325" s="199">
        <f>SUMIFS('SAGE IMPORT'!Q:Q,'SAGE IMPORT'!A:A,'FW-ROWS'!H325,'SAGE IMPORT'!B:B,'FW-ROWS'!I325,'SAGE IMPORT'!C:C,'FW-ROWS'!A325)</f>
        <v>0</v>
      </c>
      <c r="M325" s="199" t="s">
        <v>395</v>
      </c>
      <c r="N325" s="205">
        <f>SUMIFS('SAGE IMPORT'!E:E,'SAGE IMPORT'!A:A,'FW-ROWS'!H325,'SAGE IMPORT'!B:B,'FW-ROWS'!I325,'SAGE IMPORT'!C:C,'FW-ROWS'!A325)</f>
        <v>0</v>
      </c>
      <c r="O325" s="199" t="s">
        <v>395</v>
      </c>
    </row>
    <row r="326" spans="1:15" x14ac:dyDescent="0.2">
      <c r="A326" s="184" t="s">
        <v>560</v>
      </c>
      <c r="B326" s="184" t="s">
        <v>561</v>
      </c>
      <c r="C326" s="184"/>
      <c r="D326" s="185" t="str">
        <f t="shared" ref="D326:F326" si="435">D325</f>
        <v>****</v>
      </c>
      <c r="E326" s="185"/>
      <c r="F326" s="185">
        <f t="shared" si="435"/>
        <v>0</v>
      </c>
      <c r="G326" s="185"/>
      <c r="H326" s="185">
        <f t="shared" ref="H326:I326" si="436">H325</f>
        <v>0</v>
      </c>
      <c r="I326" s="186">
        <f t="shared" si="436"/>
        <v>0</v>
      </c>
      <c r="J326" s="197">
        <f>SUMIFS('SAGE IMPORT'!Y:Y,'SAGE IMPORT'!A:A,'FW-ROWS'!H326,'SAGE IMPORT'!B:B,'FW-ROWS'!I326,'SAGE IMPORT'!C:C,'FW-ROWS'!A326)</f>
        <v>0</v>
      </c>
      <c r="K326" s="198">
        <f>SUMIFS('SAGE IMPORT'!K:K,'SAGE IMPORT'!A:A,'FW-ROWS'!H326,'SAGE IMPORT'!B:B,'FW-ROWS'!I326,'SAGE IMPORT'!C:C,'FW-ROWS'!A326)</f>
        <v>0</v>
      </c>
      <c r="L326" s="199">
        <f>SUMIFS('SAGE IMPORT'!Q:Q,'SAGE IMPORT'!A:A,'FW-ROWS'!H326,'SAGE IMPORT'!B:B,'FW-ROWS'!I326,'SAGE IMPORT'!C:C,'FW-ROWS'!A326)</f>
        <v>0</v>
      </c>
      <c r="M326" s="199" t="s">
        <v>354</v>
      </c>
      <c r="N326" s="205">
        <f>SUMIFS('SAGE IMPORT'!E:E,'SAGE IMPORT'!A:A,'FW-ROWS'!H326,'SAGE IMPORT'!B:B,'FW-ROWS'!I326,'SAGE IMPORT'!C:C,'FW-ROWS'!A326)</f>
        <v>0</v>
      </c>
      <c r="O326" s="199" t="s">
        <v>354</v>
      </c>
    </row>
    <row r="327" spans="1:15" x14ac:dyDescent="0.2">
      <c r="A327" s="184"/>
      <c r="B327" s="184"/>
      <c r="C327" s="184"/>
      <c r="D327" s="185"/>
      <c r="E327" s="185"/>
      <c r="F327" s="185"/>
      <c r="G327" s="185"/>
      <c r="H327" s="185"/>
      <c r="I327" s="186"/>
      <c r="J327" s="197"/>
      <c r="K327" s="198"/>
      <c r="L327" s="199"/>
      <c r="M327" s="199"/>
      <c r="N327" s="205"/>
      <c r="O327" s="199"/>
    </row>
    <row r="328" spans="1:15" x14ac:dyDescent="0.2">
      <c r="A328" s="184" t="s">
        <v>563</v>
      </c>
      <c r="B328" s="184" t="s">
        <v>565</v>
      </c>
      <c r="C328" s="184"/>
      <c r="D328" s="185" t="str">
        <f t="shared" ref="D328:F328" si="437">D326</f>
        <v>****</v>
      </c>
      <c r="E328" s="185"/>
      <c r="F328" s="185">
        <f t="shared" si="437"/>
        <v>0</v>
      </c>
      <c r="G328" s="185"/>
      <c r="H328" s="185">
        <f t="shared" ref="H328:I328" si="438">H326</f>
        <v>0</v>
      </c>
      <c r="I328" s="186">
        <f t="shared" si="438"/>
        <v>0</v>
      </c>
      <c r="J328" s="197">
        <f>SUMIFS('SAGE IMPORT'!Y:Y,'SAGE IMPORT'!A:A,'FW-ROWS'!H328,'SAGE IMPORT'!B:B,'FW-ROWS'!I328,'SAGE IMPORT'!C:C,'FW-ROWS'!A328)</f>
        <v>0</v>
      </c>
      <c r="K328" s="198">
        <f>SUMIFS('SAGE IMPORT'!K:K,'SAGE IMPORT'!A:A,'FW-ROWS'!H328,'SAGE IMPORT'!B:B,'FW-ROWS'!I328,'SAGE IMPORT'!C:C,'FW-ROWS'!A328)</f>
        <v>0</v>
      </c>
      <c r="L328" s="199">
        <f>SUMIFS('SAGE IMPORT'!Q:Q,'SAGE IMPORT'!A:A,'FW-ROWS'!H328,'SAGE IMPORT'!B:B,'FW-ROWS'!I328,'SAGE IMPORT'!C:C,'FW-ROWS'!A328)</f>
        <v>0</v>
      </c>
      <c r="M328" s="199" t="s">
        <v>392</v>
      </c>
      <c r="N328" s="205">
        <f>SUMIFS('SAGE IMPORT'!E:E,'SAGE IMPORT'!A:A,'FW-ROWS'!H328,'SAGE IMPORT'!B:B,'FW-ROWS'!I328,'SAGE IMPORT'!C:C,'FW-ROWS'!A328)</f>
        <v>0</v>
      </c>
      <c r="O328" s="199" t="s">
        <v>392</v>
      </c>
    </row>
    <row r="329" spans="1:15" ht="12" x14ac:dyDescent="0.25">
      <c r="C329" s="200" t="s">
        <v>74</v>
      </c>
      <c r="D329" s="200"/>
      <c r="E329" s="200"/>
      <c r="F329" s="200"/>
      <c r="G329" s="200"/>
      <c r="H329" s="200"/>
      <c r="I329" s="200"/>
      <c r="J329" s="201">
        <f t="shared" ref="J329" si="439">SUM(J311:J328)</f>
        <v>0</v>
      </c>
      <c r="K329" s="202"/>
      <c r="L329" s="202"/>
      <c r="M329" s="202"/>
      <c r="N329" s="205">
        <f>SUMIFS('SAGE IMPORT'!E:E,'SAGE IMPORT'!A:A,'FW-ROWS'!H329,'SAGE IMPORT'!B:B,'FW-ROWS'!I329,'SAGE IMPORT'!C:C,'FW-ROWS'!A329)</f>
        <v>0</v>
      </c>
      <c r="O329" s="202"/>
    </row>
    <row r="330" spans="1:15" ht="12" x14ac:dyDescent="0.25">
      <c r="C330" s="200" t="s">
        <v>75</v>
      </c>
      <c r="D330" s="200"/>
      <c r="E330" s="200"/>
      <c r="F330" s="200"/>
      <c r="G330" s="200"/>
      <c r="H330" s="200"/>
      <c r="I330" s="200"/>
      <c r="J330" s="203">
        <f>SUMIFS('SAGE IMPORT'!Y:Y,'SAGE IMPORT'!A:A,'FW-ROWS'!H310,'SAGE IMPORT'!B:B,'FW-ROWS'!I310)-J329</f>
        <v>0</v>
      </c>
      <c r="K330" s="202"/>
      <c r="L330" s="202"/>
      <c r="M330" s="202"/>
      <c r="N330" s="205">
        <f>SUMIFS('SAGE IMPORT'!E:E,'SAGE IMPORT'!A:A,'FW-ROWS'!H330,'SAGE IMPORT'!B:B,'FW-ROWS'!I330,'SAGE IMPORT'!C:C,'FW-ROWS'!A330)</f>
        <v>0</v>
      </c>
      <c r="O330" s="202"/>
    </row>
    <row r="331" spans="1:15" ht="12" x14ac:dyDescent="0.2">
      <c r="D331" s="191" t="s">
        <v>359</v>
      </c>
      <c r="E331" s="191"/>
      <c r="F331" s="190" t="s">
        <v>358</v>
      </c>
      <c r="G331" s="190"/>
      <c r="H331" s="191" t="s">
        <v>159</v>
      </c>
      <c r="I331" s="192" t="s">
        <v>357</v>
      </c>
      <c r="J331" s="194" t="s">
        <v>383</v>
      </c>
      <c r="K331" s="194" t="s">
        <v>356</v>
      </c>
      <c r="L331" s="194" t="s">
        <v>355</v>
      </c>
      <c r="M331" s="194"/>
      <c r="N331" s="194" t="s">
        <v>394</v>
      </c>
      <c r="O331" s="194"/>
    </row>
    <row r="332" spans="1:15" ht="12" x14ac:dyDescent="0.2">
      <c r="D332" s="195" t="str">
        <f>'START-FW'!A23</f>
        <v>****</v>
      </c>
      <c r="E332" s="195">
        <f>'START-FW'!B23</f>
        <v>0</v>
      </c>
      <c r="F332" s="195">
        <f>'START-FW'!C23</f>
        <v>47</v>
      </c>
      <c r="G332" s="195" t="str">
        <f>'START-FW'!D23</f>
        <v>1075 ST. OLAF CT</v>
      </c>
      <c r="H332" s="195" t="str">
        <f>'START-FW'!F23</f>
        <v>PLAN 1</v>
      </c>
      <c r="I332" s="195" t="str">
        <f>'START-FW'!G23</f>
        <v>ELV A</v>
      </c>
      <c r="J332" s="196"/>
      <c r="K332" s="196"/>
      <c r="L332" s="196"/>
      <c r="M332" s="196"/>
      <c r="N332" s="196"/>
      <c r="O332" s="194"/>
    </row>
    <row r="333" spans="1:15" x14ac:dyDescent="0.2">
      <c r="A333" s="184" t="s">
        <v>522</v>
      </c>
      <c r="B333" s="184" t="s">
        <v>17</v>
      </c>
      <c r="C333" s="184"/>
      <c r="D333" s="185" t="str">
        <f t="shared" ref="D333" si="440">D332</f>
        <v>****</v>
      </c>
      <c r="E333" s="185"/>
      <c r="F333" s="185">
        <f t="shared" ref="F333" si="441">F332</f>
        <v>47</v>
      </c>
      <c r="G333" s="185"/>
      <c r="H333" s="185" t="str">
        <f t="shared" ref="H333" si="442">H332</f>
        <v>PLAN 1</v>
      </c>
      <c r="I333" s="186" t="str">
        <f t="shared" ref="I333" si="443">I332</f>
        <v>ELV A</v>
      </c>
      <c r="J333" s="197">
        <f>SUMIFS('SAGE IMPORT'!Y:Y,'SAGE IMPORT'!A:A,'FW-ROWS'!H333,'SAGE IMPORT'!B:B,'FW-ROWS'!I333,'SAGE IMPORT'!C:C,'FW-ROWS'!A333)</f>
        <v>0</v>
      </c>
      <c r="K333" s="198">
        <f>SUMIFS('SAGE IMPORT'!K:K,'SAGE IMPORT'!A:A,'FW-ROWS'!H333,'SAGE IMPORT'!B:B,'FW-ROWS'!I333,'SAGE IMPORT'!C:C,'FW-ROWS'!A333)</f>
        <v>0</v>
      </c>
      <c r="L333" s="199">
        <f>SUMIFS('SAGE IMPORT'!Q:Q,'SAGE IMPORT'!A:A,'FW-ROWS'!H333,'SAGE IMPORT'!B:B,'FW-ROWS'!I333,'SAGE IMPORT'!C:C,'FW-ROWS'!A333)</f>
        <v>0</v>
      </c>
      <c r="M333" s="199" t="s">
        <v>391</v>
      </c>
      <c r="N333" s="205">
        <f>SUMIFS('SAGE IMPORT'!E:E,'SAGE IMPORT'!A:A,'FW-ROWS'!H333,'SAGE IMPORT'!B:B,'FW-ROWS'!I333,'SAGE IMPORT'!C:C,'FW-ROWS'!A333)</f>
        <v>0</v>
      </c>
      <c r="O333" s="199" t="s">
        <v>391</v>
      </c>
    </row>
    <row r="334" spans="1:15" x14ac:dyDescent="0.2">
      <c r="A334" s="184" t="s">
        <v>523</v>
      </c>
      <c r="B334" s="184" t="s">
        <v>19</v>
      </c>
      <c r="C334" s="184"/>
      <c r="D334" s="185" t="str">
        <f t="shared" ref="D334:F334" si="444">D333</f>
        <v>****</v>
      </c>
      <c r="E334" s="185"/>
      <c r="F334" s="185">
        <f t="shared" si="444"/>
        <v>47</v>
      </c>
      <c r="G334" s="185"/>
      <c r="H334" s="185" t="str">
        <f t="shared" ref="H334:I334" si="445">H333</f>
        <v>PLAN 1</v>
      </c>
      <c r="I334" s="186" t="str">
        <f t="shared" si="445"/>
        <v>ELV A</v>
      </c>
      <c r="J334" s="197">
        <f>SUMIFS('SAGE IMPORT'!Y:Y,'SAGE IMPORT'!A:A,'FW-ROWS'!H334,'SAGE IMPORT'!B:B,'FW-ROWS'!I334,'SAGE IMPORT'!C:C,'FW-ROWS'!A334)</f>
        <v>0</v>
      </c>
      <c r="K334" s="198">
        <f>SUMIFS('SAGE IMPORT'!K:K,'SAGE IMPORT'!A:A,'FW-ROWS'!H334,'SAGE IMPORT'!B:B,'FW-ROWS'!I334,'SAGE IMPORT'!C:C,'FW-ROWS'!A334)</f>
        <v>0</v>
      </c>
      <c r="L334" s="199">
        <f>SUMIFS('SAGE IMPORT'!Q:Q,'SAGE IMPORT'!A:A,'FW-ROWS'!H334,'SAGE IMPORT'!B:B,'FW-ROWS'!I334,'SAGE IMPORT'!C:C,'FW-ROWS'!A334)</f>
        <v>0</v>
      </c>
      <c r="M334" s="199" t="s">
        <v>391</v>
      </c>
      <c r="N334" s="205">
        <f>SUMIFS('SAGE IMPORT'!E:E,'SAGE IMPORT'!A:A,'FW-ROWS'!H334,'SAGE IMPORT'!B:B,'FW-ROWS'!I334,'SAGE IMPORT'!C:C,'FW-ROWS'!A334)</f>
        <v>0</v>
      </c>
      <c r="O334" s="199" t="s">
        <v>391</v>
      </c>
    </row>
    <row r="335" spans="1:15" x14ac:dyDescent="0.2">
      <c r="A335" s="184" t="s">
        <v>524</v>
      </c>
      <c r="B335" s="184" t="s">
        <v>525</v>
      </c>
      <c r="C335" s="184"/>
      <c r="D335" s="185" t="str">
        <f t="shared" ref="D335:F335" si="446">D334</f>
        <v>****</v>
      </c>
      <c r="E335" s="185"/>
      <c r="F335" s="185">
        <f t="shared" si="446"/>
        <v>47</v>
      </c>
      <c r="G335" s="185"/>
      <c r="H335" s="185" t="str">
        <f t="shared" ref="H335:I335" si="447">H334</f>
        <v>PLAN 1</v>
      </c>
      <c r="I335" s="186" t="str">
        <f t="shared" si="447"/>
        <v>ELV A</v>
      </c>
      <c r="J335" s="197">
        <f>SUMIFS('SAGE IMPORT'!Y:Y,'SAGE IMPORT'!A:A,'FW-ROWS'!H335,'SAGE IMPORT'!B:B,'FW-ROWS'!I335,'SAGE IMPORT'!C:C,'FW-ROWS'!A335)</f>
        <v>0</v>
      </c>
      <c r="K335" s="198">
        <f>SUMIFS('SAGE IMPORT'!K:K,'SAGE IMPORT'!A:A,'FW-ROWS'!H335,'SAGE IMPORT'!B:B,'FW-ROWS'!I335,'SAGE IMPORT'!C:C,'FW-ROWS'!A335)</f>
        <v>0</v>
      </c>
      <c r="L335" s="199">
        <f>SUMIFS('SAGE IMPORT'!Q:Q,'SAGE IMPORT'!A:A,'FW-ROWS'!H335,'SAGE IMPORT'!B:B,'FW-ROWS'!I335,'SAGE IMPORT'!C:C,'FW-ROWS'!A335)</f>
        <v>0</v>
      </c>
      <c r="M335" s="199" t="s">
        <v>391</v>
      </c>
      <c r="N335" s="205">
        <f>SUMIFS('SAGE IMPORT'!E:E,'SAGE IMPORT'!A:A,'FW-ROWS'!H335,'SAGE IMPORT'!B:B,'FW-ROWS'!I335,'SAGE IMPORT'!C:C,'FW-ROWS'!A335)</f>
        <v>0</v>
      </c>
      <c r="O335" s="199" t="s">
        <v>391</v>
      </c>
    </row>
    <row r="336" spans="1:15" x14ac:dyDescent="0.2">
      <c r="A336" s="184"/>
      <c r="B336" s="184"/>
      <c r="C336" s="184"/>
      <c r="D336" s="185"/>
      <c r="E336" s="185"/>
      <c r="F336" s="185"/>
      <c r="G336" s="185"/>
      <c r="H336" s="185"/>
      <c r="I336" s="186"/>
      <c r="J336" s="197"/>
      <c r="K336" s="198"/>
      <c r="L336" s="199"/>
      <c r="M336" s="199"/>
      <c r="N336" s="205"/>
      <c r="O336" s="199"/>
    </row>
    <row r="337" spans="1:15" x14ac:dyDescent="0.2">
      <c r="A337" s="184" t="s">
        <v>529</v>
      </c>
      <c r="B337" s="184" t="s">
        <v>528</v>
      </c>
      <c r="C337" s="184"/>
      <c r="D337" s="185" t="str">
        <f t="shared" ref="D337:F337" si="448">D335</f>
        <v>****</v>
      </c>
      <c r="E337" s="185"/>
      <c r="F337" s="185">
        <f t="shared" si="448"/>
        <v>47</v>
      </c>
      <c r="G337" s="185"/>
      <c r="H337" s="185" t="str">
        <f t="shared" ref="H337:I337" si="449">H335</f>
        <v>PLAN 1</v>
      </c>
      <c r="I337" s="186" t="str">
        <f t="shared" si="449"/>
        <v>ELV A</v>
      </c>
      <c r="J337" s="197">
        <f>SUMIFS('SAGE IMPORT'!Y:Y,'SAGE IMPORT'!A:A,'FW-ROWS'!H337,'SAGE IMPORT'!B:B,'FW-ROWS'!I337,'SAGE IMPORT'!C:C,'FW-ROWS'!A337)</f>
        <v>0</v>
      </c>
      <c r="K337" s="198">
        <f>SUMIFS('SAGE IMPORT'!K:K,'SAGE IMPORT'!A:A,'FW-ROWS'!H337,'SAGE IMPORT'!B:B,'FW-ROWS'!I337,'SAGE IMPORT'!C:C,'FW-ROWS'!A337)</f>
        <v>0</v>
      </c>
      <c r="L337" s="199">
        <f>SUMIFS('SAGE IMPORT'!Q:Q,'SAGE IMPORT'!A:A,'FW-ROWS'!H337,'SAGE IMPORT'!B:B,'FW-ROWS'!I337,'SAGE IMPORT'!C:C,'FW-ROWS'!A337)</f>
        <v>0</v>
      </c>
      <c r="M337" s="199" t="s">
        <v>391</v>
      </c>
      <c r="N337" s="205">
        <f>SUMIFS('SAGE IMPORT'!E:E,'SAGE IMPORT'!A:A,'FW-ROWS'!H337,'SAGE IMPORT'!B:B,'FW-ROWS'!I337,'SAGE IMPORT'!C:C,'FW-ROWS'!A337)</f>
        <v>0</v>
      </c>
      <c r="O337" s="199" t="s">
        <v>391</v>
      </c>
    </row>
    <row r="338" spans="1:15" x14ac:dyDescent="0.2">
      <c r="A338" s="184" t="s">
        <v>530</v>
      </c>
      <c r="B338" s="184" t="s">
        <v>531</v>
      </c>
      <c r="C338" s="184"/>
      <c r="D338" s="185" t="str">
        <f t="shared" ref="D338:F338" si="450">D337</f>
        <v>****</v>
      </c>
      <c r="E338" s="185"/>
      <c r="F338" s="185">
        <f t="shared" si="450"/>
        <v>47</v>
      </c>
      <c r="G338" s="185"/>
      <c r="H338" s="185" t="str">
        <f t="shared" ref="H338:I338" si="451">H337</f>
        <v>PLAN 1</v>
      </c>
      <c r="I338" s="186" t="str">
        <f t="shared" si="451"/>
        <v>ELV A</v>
      </c>
      <c r="J338" s="197">
        <f>SUMIFS('SAGE IMPORT'!Y:Y,'SAGE IMPORT'!A:A,'FW-ROWS'!H338,'SAGE IMPORT'!B:B,'FW-ROWS'!I338,'SAGE IMPORT'!C:C,'FW-ROWS'!A338)</f>
        <v>0</v>
      </c>
      <c r="K338" s="198">
        <f>SUMIFS('SAGE IMPORT'!K:K,'SAGE IMPORT'!A:A,'FW-ROWS'!H338,'SAGE IMPORT'!B:B,'FW-ROWS'!I338,'SAGE IMPORT'!C:C,'FW-ROWS'!A338)</f>
        <v>0</v>
      </c>
      <c r="L338" s="199">
        <f>SUMIFS('SAGE IMPORT'!Q:Q,'SAGE IMPORT'!A:A,'FW-ROWS'!H338,'SAGE IMPORT'!B:B,'FW-ROWS'!I338,'SAGE IMPORT'!C:C,'FW-ROWS'!A338)</f>
        <v>0</v>
      </c>
      <c r="M338" s="199"/>
      <c r="N338" s="205">
        <f>SUMIFS('SAGE IMPORT'!E:E,'SAGE IMPORT'!A:A,'FW-ROWS'!H338,'SAGE IMPORT'!B:B,'FW-ROWS'!I338,'SAGE IMPORT'!C:C,'FW-ROWS'!A338)</f>
        <v>0</v>
      </c>
      <c r="O338" s="199"/>
    </row>
    <row r="339" spans="1:15" x14ac:dyDescent="0.2">
      <c r="A339" s="184" t="s">
        <v>533</v>
      </c>
      <c r="B339" s="184" t="s">
        <v>532</v>
      </c>
      <c r="C339" s="184"/>
      <c r="D339" s="185" t="str">
        <f t="shared" ref="D339:F339" si="452">D338</f>
        <v>****</v>
      </c>
      <c r="E339" s="185"/>
      <c r="F339" s="185">
        <f t="shared" si="452"/>
        <v>47</v>
      </c>
      <c r="G339" s="185"/>
      <c r="H339" s="185" t="str">
        <f t="shared" ref="H339:I340" si="453">H338</f>
        <v>PLAN 1</v>
      </c>
      <c r="I339" s="186" t="str">
        <f t="shared" si="453"/>
        <v>ELV A</v>
      </c>
      <c r="J339" s="197">
        <f>SUMIFS('SAGE IMPORT'!Y:Y,'SAGE IMPORT'!A:A,'FW-ROWS'!H339,'SAGE IMPORT'!B:B,'FW-ROWS'!I339,'SAGE IMPORT'!C:C,'FW-ROWS'!A339)</f>
        <v>0</v>
      </c>
      <c r="K339" s="198">
        <f>SUMIFS('SAGE IMPORT'!K:K,'SAGE IMPORT'!A:A,'FW-ROWS'!H339,'SAGE IMPORT'!B:B,'FW-ROWS'!I339,'SAGE IMPORT'!C:C,'FW-ROWS'!A339)</f>
        <v>0</v>
      </c>
      <c r="L339" s="199">
        <f>SUMIFS('SAGE IMPORT'!Q:Q,'SAGE IMPORT'!A:A,'FW-ROWS'!H339,'SAGE IMPORT'!B:B,'FW-ROWS'!I339,'SAGE IMPORT'!C:C,'FW-ROWS'!A339)</f>
        <v>0</v>
      </c>
      <c r="M339" s="199" t="s">
        <v>393</v>
      </c>
      <c r="N339" s="205">
        <f>SUMIFS('SAGE IMPORT'!E:E,'SAGE IMPORT'!A:A,'FW-ROWS'!H339,'SAGE IMPORT'!B:B,'FW-ROWS'!I339,'SAGE IMPORT'!C:C,'FW-ROWS'!A339)</f>
        <v>0</v>
      </c>
      <c r="O339" s="199" t="s">
        <v>393</v>
      </c>
    </row>
    <row r="340" spans="1:15" x14ac:dyDescent="0.2">
      <c r="A340" s="184" t="s">
        <v>541</v>
      </c>
      <c r="B340" s="184" t="s">
        <v>59</v>
      </c>
      <c r="C340" s="184"/>
      <c r="D340" s="185" t="str">
        <f t="shared" ref="D340:F340" si="454">D339</f>
        <v>****</v>
      </c>
      <c r="E340" s="185"/>
      <c r="F340" s="185">
        <f t="shared" si="454"/>
        <v>47</v>
      </c>
      <c r="G340" s="185"/>
      <c r="H340" s="185" t="str">
        <f t="shared" si="453"/>
        <v>PLAN 1</v>
      </c>
      <c r="I340" s="186" t="str">
        <f t="shared" si="453"/>
        <v>ELV A</v>
      </c>
      <c r="J340" s="197">
        <f>SUMIFS('SAGE IMPORT'!Y:Y,'SAGE IMPORT'!A:A,'FW-ROWS'!H340,'SAGE IMPORT'!B:B,'FW-ROWS'!I340,'SAGE IMPORT'!C:C,'FW-ROWS'!A340)</f>
        <v>0</v>
      </c>
      <c r="K340" s="198">
        <f>SUMIFS('SAGE IMPORT'!K:K,'SAGE IMPORT'!A:A,'FW-ROWS'!H340,'SAGE IMPORT'!B:B,'FW-ROWS'!I340,'SAGE IMPORT'!C:C,'FW-ROWS'!A340)</f>
        <v>0</v>
      </c>
      <c r="L340" s="199">
        <f>SUMIFS('SAGE IMPORT'!Q:Q,'SAGE IMPORT'!A:A,'FW-ROWS'!H340,'SAGE IMPORT'!B:B,'FW-ROWS'!I340,'SAGE IMPORT'!C:C,'FW-ROWS'!A340)</f>
        <v>0</v>
      </c>
      <c r="M340" s="199" t="s">
        <v>354</v>
      </c>
      <c r="N340" s="205">
        <f>SUMIFS('SAGE IMPORT'!E:E,'SAGE IMPORT'!A:A,'FW-ROWS'!H340,'SAGE IMPORT'!B:B,'FW-ROWS'!I340,'SAGE IMPORT'!C:C,'FW-ROWS'!A340)</f>
        <v>0</v>
      </c>
      <c r="O340" s="199" t="s">
        <v>354</v>
      </c>
    </row>
    <row r="341" spans="1:15" x14ac:dyDescent="0.2">
      <c r="A341" s="184"/>
      <c r="B341" s="184"/>
      <c r="C341" s="184"/>
      <c r="D341" s="185"/>
      <c r="E341" s="185"/>
      <c r="F341" s="185"/>
      <c r="G341" s="185"/>
      <c r="H341" s="185"/>
      <c r="I341" s="186"/>
      <c r="J341" s="197"/>
      <c r="K341" s="198"/>
      <c r="L341" s="199"/>
      <c r="M341" s="199"/>
      <c r="N341" s="205"/>
      <c r="O341" s="199"/>
    </row>
    <row r="342" spans="1:15" x14ac:dyDescent="0.2">
      <c r="A342" s="184" t="s">
        <v>543</v>
      </c>
      <c r="B342" s="184" t="s">
        <v>545</v>
      </c>
      <c r="C342" s="184"/>
      <c r="D342" s="185" t="str">
        <f t="shared" ref="D342:F342" si="455">D340</f>
        <v>****</v>
      </c>
      <c r="E342" s="185"/>
      <c r="F342" s="185">
        <f t="shared" si="455"/>
        <v>47</v>
      </c>
      <c r="G342" s="185"/>
      <c r="H342" s="185" t="str">
        <f t="shared" ref="H342:I342" si="456">H340</f>
        <v>PLAN 1</v>
      </c>
      <c r="I342" s="186" t="str">
        <f t="shared" si="456"/>
        <v>ELV A</v>
      </c>
      <c r="J342" s="197">
        <f>SUMIFS('SAGE IMPORT'!Y:Y,'SAGE IMPORT'!A:A,'FW-ROWS'!H342,'SAGE IMPORT'!B:B,'FW-ROWS'!I342,'SAGE IMPORT'!C:C,'FW-ROWS'!A342)</f>
        <v>0</v>
      </c>
      <c r="K342" s="198">
        <f>SUMIFS('SAGE IMPORT'!K:K,'SAGE IMPORT'!A:A,'FW-ROWS'!H342,'SAGE IMPORT'!B:B,'FW-ROWS'!I342,'SAGE IMPORT'!C:C,'FW-ROWS'!A342)</f>
        <v>0</v>
      </c>
      <c r="L342" s="199">
        <f>SUMIFS('SAGE IMPORT'!Q:Q,'SAGE IMPORT'!A:A,'FW-ROWS'!H342,'SAGE IMPORT'!B:B,'FW-ROWS'!I342,'SAGE IMPORT'!C:C,'FW-ROWS'!A342)</f>
        <v>0</v>
      </c>
      <c r="M342" s="199"/>
      <c r="N342" s="205">
        <f>SUMIFS('SAGE IMPORT'!E:E,'SAGE IMPORT'!A:A,'FW-ROWS'!H342,'SAGE IMPORT'!B:B,'FW-ROWS'!I342,'SAGE IMPORT'!C:C,'FW-ROWS'!A342)</f>
        <v>0</v>
      </c>
      <c r="O342" s="199"/>
    </row>
    <row r="343" spans="1:15" x14ac:dyDescent="0.2">
      <c r="A343" s="184" t="s">
        <v>544</v>
      </c>
      <c r="B343" s="184" t="s">
        <v>546</v>
      </c>
      <c r="C343" s="184"/>
      <c r="D343" s="185" t="str">
        <f t="shared" ref="D343:F343" si="457">D342</f>
        <v>****</v>
      </c>
      <c r="E343" s="185"/>
      <c r="F343" s="185">
        <f t="shared" si="457"/>
        <v>47</v>
      </c>
      <c r="G343" s="185"/>
      <c r="H343" s="185" t="str">
        <f t="shared" ref="H343:I343" si="458">H342</f>
        <v>PLAN 1</v>
      </c>
      <c r="I343" s="186" t="str">
        <f t="shared" si="458"/>
        <v>ELV A</v>
      </c>
      <c r="J343" s="197">
        <f>SUMIFS('SAGE IMPORT'!Y:Y,'SAGE IMPORT'!A:A,'FW-ROWS'!H343,'SAGE IMPORT'!B:B,'FW-ROWS'!I343,'SAGE IMPORT'!C:C,'FW-ROWS'!A343)</f>
        <v>0</v>
      </c>
      <c r="K343" s="198">
        <f>SUMIFS('SAGE IMPORT'!K:K,'SAGE IMPORT'!A:A,'FW-ROWS'!H343,'SAGE IMPORT'!B:B,'FW-ROWS'!I343,'SAGE IMPORT'!C:C,'FW-ROWS'!A343)</f>
        <v>0</v>
      </c>
      <c r="L343" s="199">
        <f>SUMIFS('SAGE IMPORT'!Q:Q,'SAGE IMPORT'!A:A,'FW-ROWS'!H343,'SAGE IMPORT'!B:B,'FW-ROWS'!I343,'SAGE IMPORT'!C:C,'FW-ROWS'!A343)</f>
        <v>0</v>
      </c>
      <c r="M343" s="199" t="s">
        <v>354</v>
      </c>
      <c r="N343" s="205">
        <f>SUMIFS('SAGE IMPORT'!E:E,'SAGE IMPORT'!A:A,'FW-ROWS'!H343,'SAGE IMPORT'!B:B,'FW-ROWS'!I343,'SAGE IMPORT'!C:C,'FW-ROWS'!A343)</f>
        <v>0</v>
      </c>
      <c r="O343" s="199" t="s">
        <v>354</v>
      </c>
    </row>
    <row r="344" spans="1:15" x14ac:dyDescent="0.2">
      <c r="A344" s="184" t="s">
        <v>549</v>
      </c>
      <c r="B344" s="184" t="s">
        <v>550</v>
      </c>
      <c r="C344" s="184"/>
      <c r="D344" s="185" t="str">
        <f t="shared" ref="D344:F344" si="459">D343</f>
        <v>****</v>
      </c>
      <c r="E344" s="185"/>
      <c r="F344" s="185">
        <f t="shared" si="459"/>
        <v>47</v>
      </c>
      <c r="G344" s="185"/>
      <c r="H344" s="185" t="str">
        <f t="shared" ref="H344:I344" si="460">H343</f>
        <v>PLAN 1</v>
      </c>
      <c r="I344" s="186" t="str">
        <f t="shared" si="460"/>
        <v>ELV A</v>
      </c>
      <c r="J344" s="197">
        <f>SUMIFS('SAGE IMPORT'!Y:Y,'SAGE IMPORT'!A:A,'FW-ROWS'!H344,'SAGE IMPORT'!B:B,'FW-ROWS'!I344,'SAGE IMPORT'!C:C,'FW-ROWS'!A344)</f>
        <v>0</v>
      </c>
      <c r="K344" s="198">
        <f>SUMIFS('SAGE IMPORT'!K:K,'SAGE IMPORT'!A:A,'FW-ROWS'!H344,'SAGE IMPORT'!B:B,'FW-ROWS'!I344,'SAGE IMPORT'!C:C,'FW-ROWS'!A344)</f>
        <v>0</v>
      </c>
      <c r="L344" s="199">
        <f>SUMIFS('SAGE IMPORT'!Q:Q,'SAGE IMPORT'!A:A,'FW-ROWS'!H344,'SAGE IMPORT'!B:B,'FW-ROWS'!I344,'SAGE IMPORT'!C:C,'FW-ROWS'!A344)</f>
        <v>0</v>
      </c>
      <c r="M344" s="199" t="s">
        <v>354</v>
      </c>
      <c r="N344" s="205">
        <f>SUMIFS('SAGE IMPORT'!E:E,'SAGE IMPORT'!A:A,'FW-ROWS'!H344,'SAGE IMPORT'!B:B,'FW-ROWS'!I344,'SAGE IMPORT'!C:C,'FW-ROWS'!A344)</f>
        <v>0</v>
      </c>
      <c r="O344" s="199" t="s">
        <v>354</v>
      </c>
    </row>
    <row r="345" spans="1:15" x14ac:dyDescent="0.2">
      <c r="A345" s="184" t="s">
        <v>551</v>
      </c>
      <c r="B345" s="184" t="s">
        <v>140</v>
      </c>
      <c r="C345" s="184"/>
      <c r="D345" s="185" t="str">
        <f t="shared" ref="D345:F345" si="461">D344</f>
        <v>****</v>
      </c>
      <c r="E345" s="185"/>
      <c r="F345" s="185">
        <f t="shared" si="461"/>
        <v>47</v>
      </c>
      <c r="G345" s="185"/>
      <c r="H345" s="185" t="str">
        <f t="shared" ref="H345:I345" si="462">H344</f>
        <v>PLAN 1</v>
      </c>
      <c r="I345" s="186" t="str">
        <f t="shared" si="462"/>
        <v>ELV A</v>
      </c>
      <c r="J345" s="197">
        <f>SUMIFS('SAGE IMPORT'!Y:Y,'SAGE IMPORT'!A:A,'FW-ROWS'!H345,'SAGE IMPORT'!B:B,'FW-ROWS'!I345,'SAGE IMPORT'!C:C,'FW-ROWS'!A345)</f>
        <v>0</v>
      </c>
      <c r="K345" s="198">
        <f>SUMIFS('SAGE IMPORT'!K:K,'SAGE IMPORT'!A:A,'FW-ROWS'!H345,'SAGE IMPORT'!B:B,'FW-ROWS'!I345,'SAGE IMPORT'!C:C,'FW-ROWS'!A345)</f>
        <v>0</v>
      </c>
      <c r="L345" s="199">
        <f>SUMIFS('SAGE IMPORT'!Q:Q,'SAGE IMPORT'!A:A,'FW-ROWS'!H345,'SAGE IMPORT'!B:B,'FW-ROWS'!I345,'SAGE IMPORT'!C:C,'FW-ROWS'!A345)</f>
        <v>0</v>
      </c>
      <c r="M345" s="199" t="s">
        <v>354</v>
      </c>
      <c r="N345" s="205">
        <f>SUMIFS('SAGE IMPORT'!E:E,'SAGE IMPORT'!A:A,'FW-ROWS'!H345,'SAGE IMPORT'!B:B,'FW-ROWS'!I345,'SAGE IMPORT'!C:C,'FW-ROWS'!A345)</f>
        <v>0</v>
      </c>
      <c r="O345" s="199" t="s">
        <v>354</v>
      </c>
    </row>
    <row r="346" spans="1:15" x14ac:dyDescent="0.2">
      <c r="A346" s="184" t="s">
        <v>556</v>
      </c>
      <c r="B346" s="184" t="s">
        <v>555</v>
      </c>
      <c r="C346" s="184"/>
      <c r="D346" s="185" t="str">
        <f t="shared" ref="D346:F346" si="463">D345</f>
        <v>****</v>
      </c>
      <c r="E346" s="185"/>
      <c r="F346" s="185">
        <f t="shared" si="463"/>
        <v>47</v>
      </c>
      <c r="G346" s="185"/>
      <c r="H346" s="185" t="str">
        <f t="shared" ref="H346:I346" si="464">H345</f>
        <v>PLAN 1</v>
      </c>
      <c r="I346" s="186" t="str">
        <f t="shared" si="464"/>
        <v>ELV A</v>
      </c>
      <c r="J346" s="197">
        <f>SUMIFS('SAGE IMPORT'!Y:Y,'SAGE IMPORT'!A:A,'FW-ROWS'!H346,'SAGE IMPORT'!B:B,'FW-ROWS'!I346,'SAGE IMPORT'!C:C,'FW-ROWS'!A346)</f>
        <v>0</v>
      </c>
      <c r="K346" s="198">
        <f>SUMIFS('SAGE IMPORT'!K:K,'SAGE IMPORT'!A:A,'FW-ROWS'!H346,'SAGE IMPORT'!B:B,'FW-ROWS'!I346,'SAGE IMPORT'!C:C,'FW-ROWS'!A346)</f>
        <v>0</v>
      </c>
      <c r="L346" s="199">
        <f>SUMIFS('SAGE IMPORT'!Q:Q,'SAGE IMPORT'!A:A,'FW-ROWS'!H346,'SAGE IMPORT'!B:B,'FW-ROWS'!I346,'SAGE IMPORT'!C:C,'FW-ROWS'!A346)</f>
        <v>0</v>
      </c>
      <c r="M346" s="199" t="s">
        <v>395</v>
      </c>
      <c r="N346" s="205">
        <f>SUMIFS('SAGE IMPORT'!E:E,'SAGE IMPORT'!A:A,'FW-ROWS'!H346,'SAGE IMPORT'!B:B,'FW-ROWS'!I346,'SAGE IMPORT'!C:C,'FW-ROWS'!A346)</f>
        <v>0</v>
      </c>
      <c r="O346" s="199" t="s">
        <v>395</v>
      </c>
    </row>
    <row r="347" spans="1:15" x14ac:dyDescent="0.2">
      <c r="A347" s="184" t="s">
        <v>557</v>
      </c>
      <c r="B347" s="184" t="s">
        <v>559</v>
      </c>
      <c r="C347" s="184"/>
      <c r="D347" s="185" t="str">
        <f t="shared" ref="D347:F347" si="465">D346</f>
        <v>****</v>
      </c>
      <c r="E347" s="185"/>
      <c r="F347" s="185">
        <f t="shared" si="465"/>
        <v>47</v>
      </c>
      <c r="G347" s="185"/>
      <c r="H347" s="185" t="str">
        <f t="shared" ref="H347:I347" si="466">H346</f>
        <v>PLAN 1</v>
      </c>
      <c r="I347" s="186" t="str">
        <f t="shared" si="466"/>
        <v>ELV A</v>
      </c>
      <c r="J347" s="197">
        <f>SUMIFS('SAGE IMPORT'!Y:Y,'SAGE IMPORT'!A:A,'FW-ROWS'!H347,'SAGE IMPORT'!B:B,'FW-ROWS'!I347,'SAGE IMPORT'!C:C,'FW-ROWS'!A347)</f>
        <v>0</v>
      </c>
      <c r="K347" s="198">
        <f>SUMIFS('SAGE IMPORT'!K:K,'SAGE IMPORT'!A:A,'FW-ROWS'!H347,'SAGE IMPORT'!B:B,'FW-ROWS'!I347,'SAGE IMPORT'!C:C,'FW-ROWS'!A347)</f>
        <v>0</v>
      </c>
      <c r="L347" s="199">
        <f>SUMIFS('SAGE IMPORT'!Q:Q,'SAGE IMPORT'!A:A,'FW-ROWS'!H347,'SAGE IMPORT'!B:B,'FW-ROWS'!I347,'SAGE IMPORT'!C:C,'FW-ROWS'!A347)</f>
        <v>0</v>
      </c>
      <c r="M347" s="199" t="s">
        <v>395</v>
      </c>
      <c r="N347" s="205">
        <f>SUMIFS('SAGE IMPORT'!E:E,'SAGE IMPORT'!A:A,'FW-ROWS'!H347,'SAGE IMPORT'!B:B,'FW-ROWS'!I347,'SAGE IMPORT'!C:C,'FW-ROWS'!A347)</f>
        <v>0</v>
      </c>
      <c r="O347" s="199" t="s">
        <v>395</v>
      </c>
    </row>
    <row r="348" spans="1:15" x14ac:dyDescent="0.2">
      <c r="A348" s="184" t="s">
        <v>560</v>
      </c>
      <c r="B348" s="184" t="s">
        <v>561</v>
      </c>
      <c r="C348" s="184"/>
      <c r="D348" s="185" t="str">
        <f t="shared" ref="D348:F348" si="467">D347</f>
        <v>****</v>
      </c>
      <c r="E348" s="185"/>
      <c r="F348" s="185">
        <f t="shared" si="467"/>
        <v>47</v>
      </c>
      <c r="G348" s="185"/>
      <c r="H348" s="185" t="str">
        <f t="shared" ref="H348:I348" si="468">H347</f>
        <v>PLAN 1</v>
      </c>
      <c r="I348" s="186" t="str">
        <f t="shared" si="468"/>
        <v>ELV A</v>
      </c>
      <c r="J348" s="197">
        <f>SUMIFS('SAGE IMPORT'!Y:Y,'SAGE IMPORT'!A:A,'FW-ROWS'!H348,'SAGE IMPORT'!B:B,'FW-ROWS'!I348,'SAGE IMPORT'!C:C,'FW-ROWS'!A348)</f>
        <v>0</v>
      </c>
      <c r="K348" s="198">
        <f>SUMIFS('SAGE IMPORT'!K:K,'SAGE IMPORT'!A:A,'FW-ROWS'!H348,'SAGE IMPORT'!B:B,'FW-ROWS'!I348,'SAGE IMPORT'!C:C,'FW-ROWS'!A348)</f>
        <v>0</v>
      </c>
      <c r="L348" s="199">
        <f>SUMIFS('SAGE IMPORT'!Q:Q,'SAGE IMPORT'!A:A,'FW-ROWS'!H348,'SAGE IMPORT'!B:B,'FW-ROWS'!I348,'SAGE IMPORT'!C:C,'FW-ROWS'!A348)</f>
        <v>0</v>
      </c>
      <c r="M348" s="199" t="s">
        <v>354</v>
      </c>
      <c r="N348" s="205">
        <f>SUMIFS('SAGE IMPORT'!E:E,'SAGE IMPORT'!A:A,'FW-ROWS'!H348,'SAGE IMPORT'!B:B,'FW-ROWS'!I348,'SAGE IMPORT'!C:C,'FW-ROWS'!A348)</f>
        <v>0</v>
      </c>
      <c r="O348" s="199" t="s">
        <v>354</v>
      </c>
    </row>
    <row r="349" spans="1:15" x14ac:dyDescent="0.2">
      <c r="A349" s="184"/>
      <c r="B349" s="184"/>
      <c r="C349" s="184"/>
      <c r="D349" s="185"/>
      <c r="E349" s="185"/>
      <c r="F349" s="185"/>
      <c r="G349" s="185"/>
      <c r="H349" s="185"/>
      <c r="I349" s="186"/>
      <c r="J349" s="197"/>
      <c r="K349" s="198"/>
      <c r="L349" s="199"/>
      <c r="M349" s="199"/>
      <c r="N349" s="205"/>
      <c r="O349" s="199"/>
    </row>
    <row r="350" spans="1:15" x14ac:dyDescent="0.2">
      <c r="A350" s="184" t="s">
        <v>563</v>
      </c>
      <c r="B350" s="184" t="s">
        <v>565</v>
      </c>
      <c r="C350" s="184"/>
      <c r="D350" s="185" t="str">
        <f t="shared" ref="D350:F350" si="469">D348</f>
        <v>****</v>
      </c>
      <c r="E350" s="185"/>
      <c r="F350" s="185">
        <f t="shared" si="469"/>
        <v>47</v>
      </c>
      <c r="G350" s="185"/>
      <c r="H350" s="185" t="str">
        <f t="shared" ref="H350:I350" si="470">H348</f>
        <v>PLAN 1</v>
      </c>
      <c r="I350" s="186" t="str">
        <f t="shared" si="470"/>
        <v>ELV A</v>
      </c>
      <c r="J350" s="197">
        <f>SUMIFS('SAGE IMPORT'!Y:Y,'SAGE IMPORT'!A:A,'FW-ROWS'!H350,'SAGE IMPORT'!B:B,'FW-ROWS'!I350,'SAGE IMPORT'!C:C,'FW-ROWS'!A350)</f>
        <v>0</v>
      </c>
      <c r="K350" s="198">
        <f>SUMIFS('SAGE IMPORT'!K:K,'SAGE IMPORT'!A:A,'FW-ROWS'!H350,'SAGE IMPORT'!B:B,'FW-ROWS'!I350,'SAGE IMPORT'!C:C,'FW-ROWS'!A350)</f>
        <v>0</v>
      </c>
      <c r="L350" s="199">
        <f>SUMIFS('SAGE IMPORT'!Q:Q,'SAGE IMPORT'!A:A,'FW-ROWS'!H350,'SAGE IMPORT'!B:B,'FW-ROWS'!I350,'SAGE IMPORT'!C:C,'FW-ROWS'!A350)</f>
        <v>0</v>
      </c>
      <c r="M350" s="199" t="s">
        <v>392</v>
      </c>
      <c r="N350" s="205">
        <f>SUMIFS('SAGE IMPORT'!E:E,'SAGE IMPORT'!A:A,'FW-ROWS'!H350,'SAGE IMPORT'!B:B,'FW-ROWS'!I350,'SAGE IMPORT'!C:C,'FW-ROWS'!A350)</f>
        <v>0</v>
      </c>
      <c r="O350" s="199" t="s">
        <v>392</v>
      </c>
    </row>
    <row r="351" spans="1:15" ht="12" x14ac:dyDescent="0.25">
      <c r="C351" s="200" t="s">
        <v>74</v>
      </c>
      <c r="D351" s="200"/>
      <c r="E351" s="200"/>
      <c r="F351" s="200"/>
      <c r="G351" s="200"/>
      <c r="H351" s="200"/>
      <c r="I351" s="200"/>
      <c r="J351" s="201">
        <f t="shared" ref="J351" si="471">SUM(J333:J350)</f>
        <v>0</v>
      </c>
      <c r="K351" s="202"/>
      <c r="L351" s="202"/>
      <c r="M351" s="202"/>
      <c r="N351" s="205">
        <f>SUMIFS('SAGE IMPORT'!E:E,'SAGE IMPORT'!A:A,'FW-ROWS'!H351,'SAGE IMPORT'!B:B,'FW-ROWS'!I351,'SAGE IMPORT'!C:C,'FW-ROWS'!A351)</f>
        <v>0</v>
      </c>
      <c r="O351" s="202"/>
    </row>
    <row r="352" spans="1:15" ht="12" x14ac:dyDescent="0.25">
      <c r="C352" s="200" t="s">
        <v>75</v>
      </c>
      <c r="D352" s="200"/>
      <c r="E352" s="200"/>
      <c r="F352" s="200"/>
      <c r="G352" s="200"/>
      <c r="H352" s="200"/>
      <c r="I352" s="200"/>
      <c r="J352" s="203">
        <f>SUMIFS('SAGE IMPORT'!Y:Y,'SAGE IMPORT'!A:A,'FW-ROWS'!H332,'SAGE IMPORT'!B:B,'FW-ROWS'!I332)-J351</f>
        <v>0</v>
      </c>
      <c r="K352" s="202"/>
      <c r="L352" s="202"/>
      <c r="M352" s="202"/>
      <c r="N352" s="205">
        <f>SUMIFS('SAGE IMPORT'!E:E,'SAGE IMPORT'!A:A,'FW-ROWS'!H352,'SAGE IMPORT'!B:B,'FW-ROWS'!I352,'SAGE IMPORT'!C:C,'FW-ROWS'!A352)</f>
        <v>0</v>
      </c>
      <c r="O352" s="202"/>
    </row>
    <row r="353" spans="1:15" ht="12" x14ac:dyDescent="0.2">
      <c r="D353" s="191" t="s">
        <v>359</v>
      </c>
      <c r="E353" s="191"/>
      <c r="F353" s="190" t="s">
        <v>358</v>
      </c>
      <c r="G353" s="190"/>
      <c r="H353" s="191" t="s">
        <v>159</v>
      </c>
      <c r="I353" s="192" t="s">
        <v>357</v>
      </c>
      <c r="J353" s="194" t="s">
        <v>383</v>
      </c>
      <c r="K353" s="194" t="s">
        <v>356</v>
      </c>
      <c r="L353" s="194" t="s">
        <v>355</v>
      </c>
      <c r="M353" s="194"/>
      <c r="N353" s="194" t="s">
        <v>394</v>
      </c>
      <c r="O353" s="194"/>
    </row>
    <row r="354" spans="1:15" ht="12" x14ac:dyDescent="0.2">
      <c r="D354" s="195" t="str">
        <f>'START-FW'!A24</f>
        <v>****</v>
      </c>
      <c r="E354" s="195">
        <f>'START-FW'!B24</f>
        <v>0</v>
      </c>
      <c r="F354" s="195">
        <f>'START-FW'!C24</f>
        <v>0</v>
      </c>
      <c r="G354" s="195">
        <f>'START-FW'!D24</f>
        <v>0</v>
      </c>
      <c r="H354" s="195">
        <f>'START-FW'!F24</f>
        <v>0</v>
      </c>
      <c r="I354" s="195">
        <f>'START-FW'!G24</f>
        <v>0</v>
      </c>
      <c r="J354" s="196"/>
      <c r="K354" s="196"/>
      <c r="L354" s="196"/>
      <c r="M354" s="196"/>
      <c r="N354" s="196"/>
      <c r="O354" s="194"/>
    </row>
    <row r="355" spans="1:15" x14ac:dyDescent="0.2">
      <c r="A355" s="184" t="s">
        <v>522</v>
      </c>
      <c r="B355" s="184" t="s">
        <v>17</v>
      </c>
      <c r="C355" s="184"/>
      <c r="D355" s="185" t="str">
        <f t="shared" ref="D355" si="472">D354</f>
        <v>****</v>
      </c>
      <c r="E355" s="185"/>
      <c r="F355" s="185">
        <f t="shared" ref="F355" si="473">F354</f>
        <v>0</v>
      </c>
      <c r="G355" s="185"/>
      <c r="H355" s="185">
        <f t="shared" ref="H355" si="474">H354</f>
        <v>0</v>
      </c>
      <c r="I355" s="186">
        <f t="shared" ref="I355" si="475">I354</f>
        <v>0</v>
      </c>
      <c r="J355" s="197">
        <f>SUMIFS('SAGE IMPORT'!Y:Y,'SAGE IMPORT'!A:A,'FW-ROWS'!H355,'SAGE IMPORT'!B:B,'FW-ROWS'!I355,'SAGE IMPORT'!C:C,'FW-ROWS'!A355)</f>
        <v>0</v>
      </c>
      <c r="K355" s="198">
        <f>SUMIFS('SAGE IMPORT'!K:K,'SAGE IMPORT'!A:A,'FW-ROWS'!H355,'SAGE IMPORT'!B:B,'FW-ROWS'!I355,'SAGE IMPORT'!C:C,'FW-ROWS'!A355)</f>
        <v>0</v>
      </c>
      <c r="L355" s="199">
        <f>SUMIFS('SAGE IMPORT'!Q:Q,'SAGE IMPORT'!A:A,'FW-ROWS'!H355,'SAGE IMPORT'!B:B,'FW-ROWS'!I355,'SAGE IMPORT'!C:C,'FW-ROWS'!A355)</f>
        <v>0</v>
      </c>
      <c r="M355" s="199" t="s">
        <v>391</v>
      </c>
      <c r="N355" s="205">
        <f>SUMIFS('SAGE IMPORT'!E:E,'SAGE IMPORT'!A:A,'FW-ROWS'!H355,'SAGE IMPORT'!B:B,'FW-ROWS'!I355,'SAGE IMPORT'!C:C,'FW-ROWS'!A355)</f>
        <v>0</v>
      </c>
      <c r="O355" s="199" t="s">
        <v>391</v>
      </c>
    </row>
    <row r="356" spans="1:15" x14ac:dyDescent="0.2">
      <c r="A356" s="184" t="s">
        <v>523</v>
      </c>
      <c r="B356" s="184" t="s">
        <v>19</v>
      </c>
      <c r="C356" s="184"/>
      <c r="D356" s="185" t="str">
        <f t="shared" ref="D356:F356" si="476">D355</f>
        <v>****</v>
      </c>
      <c r="E356" s="185"/>
      <c r="F356" s="185">
        <f t="shared" si="476"/>
        <v>0</v>
      </c>
      <c r="G356" s="185"/>
      <c r="H356" s="185">
        <f t="shared" ref="H356:I356" si="477">H355</f>
        <v>0</v>
      </c>
      <c r="I356" s="186">
        <f t="shared" si="477"/>
        <v>0</v>
      </c>
      <c r="J356" s="197">
        <f>SUMIFS('SAGE IMPORT'!Y:Y,'SAGE IMPORT'!A:A,'FW-ROWS'!H356,'SAGE IMPORT'!B:B,'FW-ROWS'!I356,'SAGE IMPORT'!C:C,'FW-ROWS'!A356)</f>
        <v>0</v>
      </c>
      <c r="K356" s="198">
        <f>SUMIFS('SAGE IMPORT'!K:K,'SAGE IMPORT'!A:A,'FW-ROWS'!H356,'SAGE IMPORT'!B:B,'FW-ROWS'!I356,'SAGE IMPORT'!C:C,'FW-ROWS'!A356)</f>
        <v>0</v>
      </c>
      <c r="L356" s="199">
        <f>SUMIFS('SAGE IMPORT'!Q:Q,'SAGE IMPORT'!A:A,'FW-ROWS'!H356,'SAGE IMPORT'!B:B,'FW-ROWS'!I356,'SAGE IMPORT'!C:C,'FW-ROWS'!A356)</f>
        <v>0</v>
      </c>
      <c r="M356" s="199" t="s">
        <v>391</v>
      </c>
      <c r="N356" s="205">
        <f>SUMIFS('SAGE IMPORT'!E:E,'SAGE IMPORT'!A:A,'FW-ROWS'!H356,'SAGE IMPORT'!B:B,'FW-ROWS'!I356,'SAGE IMPORT'!C:C,'FW-ROWS'!A356)</f>
        <v>0</v>
      </c>
      <c r="O356" s="199" t="s">
        <v>391</v>
      </c>
    </row>
    <row r="357" spans="1:15" x14ac:dyDescent="0.2">
      <c r="A357" s="184" t="s">
        <v>524</v>
      </c>
      <c r="B357" s="184" t="s">
        <v>525</v>
      </c>
      <c r="C357" s="184"/>
      <c r="D357" s="185" t="str">
        <f t="shared" ref="D357:F357" si="478">D356</f>
        <v>****</v>
      </c>
      <c r="E357" s="185"/>
      <c r="F357" s="185">
        <f t="shared" si="478"/>
        <v>0</v>
      </c>
      <c r="G357" s="185"/>
      <c r="H357" s="185">
        <f t="shared" ref="H357:I357" si="479">H356</f>
        <v>0</v>
      </c>
      <c r="I357" s="186">
        <f t="shared" si="479"/>
        <v>0</v>
      </c>
      <c r="J357" s="197">
        <f>SUMIFS('SAGE IMPORT'!Y:Y,'SAGE IMPORT'!A:A,'FW-ROWS'!H357,'SAGE IMPORT'!B:B,'FW-ROWS'!I357,'SAGE IMPORT'!C:C,'FW-ROWS'!A357)</f>
        <v>0</v>
      </c>
      <c r="K357" s="198">
        <f>SUMIFS('SAGE IMPORT'!K:K,'SAGE IMPORT'!A:A,'FW-ROWS'!H357,'SAGE IMPORT'!B:B,'FW-ROWS'!I357,'SAGE IMPORT'!C:C,'FW-ROWS'!A357)</f>
        <v>0</v>
      </c>
      <c r="L357" s="199">
        <f>SUMIFS('SAGE IMPORT'!Q:Q,'SAGE IMPORT'!A:A,'FW-ROWS'!H357,'SAGE IMPORT'!B:B,'FW-ROWS'!I357,'SAGE IMPORT'!C:C,'FW-ROWS'!A357)</f>
        <v>0</v>
      </c>
      <c r="M357" s="199" t="s">
        <v>391</v>
      </c>
      <c r="N357" s="205">
        <f>SUMIFS('SAGE IMPORT'!E:E,'SAGE IMPORT'!A:A,'FW-ROWS'!H357,'SAGE IMPORT'!B:B,'FW-ROWS'!I357,'SAGE IMPORT'!C:C,'FW-ROWS'!A357)</f>
        <v>0</v>
      </c>
      <c r="O357" s="199" t="s">
        <v>391</v>
      </c>
    </row>
    <row r="358" spans="1:15" x14ac:dyDescent="0.2">
      <c r="A358" s="184"/>
      <c r="B358" s="184"/>
      <c r="C358" s="184"/>
      <c r="D358" s="185"/>
      <c r="E358" s="185"/>
      <c r="F358" s="185"/>
      <c r="G358" s="185"/>
      <c r="H358" s="185"/>
      <c r="I358" s="186"/>
      <c r="J358" s="197"/>
      <c r="K358" s="198"/>
      <c r="L358" s="199"/>
      <c r="M358" s="199"/>
      <c r="N358" s="205"/>
      <c r="O358" s="199"/>
    </row>
    <row r="359" spans="1:15" x14ac:dyDescent="0.2">
      <c r="A359" s="184" t="s">
        <v>529</v>
      </c>
      <c r="B359" s="184" t="s">
        <v>528</v>
      </c>
      <c r="C359" s="184"/>
      <c r="D359" s="185" t="str">
        <f t="shared" ref="D359:F359" si="480">D357</f>
        <v>****</v>
      </c>
      <c r="E359" s="185"/>
      <c r="F359" s="185">
        <f t="shared" si="480"/>
        <v>0</v>
      </c>
      <c r="G359" s="185"/>
      <c r="H359" s="185">
        <f t="shared" ref="H359:I359" si="481">H357</f>
        <v>0</v>
      </c>
      <c r="I359" s="186">
        <f t="shared" si="481"/>
        <v>0</v>
      </c>
      <c r="J359" s="197">
        <f>SUMIFS('SAGE IMPORT'!Y:Y,'SAGE IMPORT'!A:A,'FW-ROWS'!H359,'SAGE IMPORT'!B:B,'FW-ROWS'!I359,'SAGE IMPORT'!C:C,'FW-ROWS'!A359)</f>
        <v>0</v>
      </c>
      <c r="K359" s="198">
        <f>SUMIFS('SAGE IMPORT'!K:K,'SAGE IMPORT'!A:A,'FW-ROWS'!H359,'SAGE IMPORT'!B:B,'FW-ROWS'!I359,'SAGE IMPORT'!C:C,'FW-ROWS'!A359)</f>
        <v>0</v>
      </c>
      <c r="L359" s="199">
        <f>SUMIFS('SAGE IMPORT'!Q:Q,'SAGE IMPORT'!A:A,'FW-ROWS'!H359,'SAGE IMPORT'!B:B,'FW-ROWS'!I359,'SAGE IMPORT'!C:C,'FW-ROWS'!A359)</f>
        <v>0</v>
      </c>
      <c r="M359" s="199" t="s">
        <v>391</v>
      </c>
      <c r="N359" s="205">
        <f>SUMIFS('SAGE IMPORT'!E:E,'SAGE IMPORT'!A:A,'FW-ROWS'!H359,'SAGE IMPORT'!B:B,'FW-ROWS'!I359,'SAGE IMPORT'!C:C,'FW-ROWS'!A359)</f>
        <v>0</v>
      </c>
      <c r="O359" s="199" t="s">
        <v>391</v>
      </c>
    </row>
    <row r="360" spans="1:15" x14ac:dyDescent="0.2">
      <c r="A360" s="184" t="s">
        <v>530</v>
      </c>
      <c r="B360" s="184" t="s">
        <v>531</v>
      </c>
      <c r="C360" s="184"/>
      <c r="D360" s="185" t="str">
        <f t="shared" ref="D360:F360" si="482">D359</f>
        <v>****</v>
      </c>
      <c r="E360" s="185"/>
      <c r="F360" s="185">
        <f t="shared" si="482"/>
        <v>0</v>
      </c>
      <c r="G360" s="185"/>
      <c r="H360" s="185">
        <f t="shared" ref="H360:I360" si="483">H359</f>
        <v>0</v>
      </c>
      <c r="I360" s="186">
        <f t="shared" si="483"/>
        <v>0</v>
      </c>
      <c r="J360" s="197">
        <f>SUMIFS('SAGE IMPORT'!Y:Y,'SAGE IMPORT'!A:A,'FW-ROWS'!H360,'SAGE IMPORT'!B:B,'FW-ROWS'!I360,'SAGE IMPORT'!C:C,'FW-ROWS'!A360)</f>
        <v>0</v>
      </c>
      <c r="K360" s="198">
        <f>SUMIFS('SAGE IMPORT'!K:K,'SAGE IMPORT'!A:A,'FW-ROWS'!H360,'SAGE IMPORT'!B:B,'FW-ROWS'!I360,'SAGE IMPORT'!C:C,'FW-ROWS'!A360)</f>
        <v>0</v>
      </c>
      <c r="L360" s="199">
        <f>SUMIFS('SAGE IMPORT'!Q:Q,'SAGE IMPORT'!A:A,'FW-ROWS'!H360,'SAGE IMPORT'!B:B,'FW-ROWS'!I360,'SAGE IMPORT'!C:C,'FW-ROWS'!A360)</f>
        <v>0</v>
      </c>
      <c r="M360" s="199"/>
      <c r="N360" s="205">
        <f>SUMIFS('SAGE IMPORT'!E:E,'SAGE IMPORT'!A:A,'FW-ROWS'!H360,'SAGE IMPORT'!B:B,'FW-ROWS'!I360,'SAGE IMPORT'!C:C,'FW-ROWS'!A360)</f>
        <v>0</v>
      </c>
      <c r="O360" s="199"/>
    </row>
    <row r="361" spans="1:15" x14ac:dyDescent="0.2">
      <c r="A361" s="184" t="s">
        <v>533</v>
      </c>
      <c r="B361" s="184" t="s">
        <v>532</v>
      </c>
      <c r="C361" s="184"/>
      <c r="D361" s="185" t="str">
        <f t="shared" ref="D361:F361" si="484">D360</f>
        <v>****</v>
      </c>
      <c r="E361" s="185"/>
      <c r="F361" s="185">
        <f t="shared" si="484"/>
        <v>0</v>
      </c>
      <c r="G361" s="185"/>
      <c r="H361" s="185">
        <f t="shared" ref="H361:I362" si="485">H360</f>
        <v>0</v>
      </c>
      <c r="I361" s="186">
        <f t="shared" si="485"/>
        <v>0</v>
      </c>
      <c r="J361" s="197">
        <f>SUMIFS('SAGE IMPORT'!Y:Y,'SAGE IMPORT'!A:A,'FW-ROWS'!H361,'SAGE IMPORT'!B:B,'FW-ROWS'!I361,'SAGE IMPORT'!C:C,'FW-ROWS'!A361)</f>
        <v>0</v>
      </c>
      <c r="K361" s="198">
        <f>SUMIFS('SAGE IMPORT'!K:K,'SAGE IMPORT'!A:A,'FW-ROWS'!H361,'SAGE IMPORT'!B:B,'FW-ROWS'!I361,'SAGE IMPORT'!C:C,'FW-ROWS'!A361)</f>
        <v>0</v>
      </c>
      <c r="L361" s="199">
        <f>SUMIFS('SAGE IMPORT'!Q:Q,'SAGE IMPORT'!A:A,'FW-ROWS'!H361,'SAGE IMPORT'!B:B,'FW-ROWS'!I361,'SAGE IMPORT'!C:C,'FW-ROWS'!A361)</f>
        <v>0</v>
      </c>
      <c r="M361" s="199" t="s">
        <v>393</v>
      </c>
      <c r="N361" s="205">
        <f>SUMIFS('SAGE IMPORT'!E:E,'SAGE IMPORT'!A:A,'FW-ROWS'!H361,'SAGE IMPORT'!B:B,'FW-ROWS'!I361,'SAGE IMPORT'!C:C,'FW-ROWS'!A361)</f>
        <v>0</v>
      </c>
      <c r="O361" s="199" t="s">
        <v>393</v>
      </c>
    </row>
    <row r="362" spans="1:15" x14ac:dyDescent="0.2">
      <c r="A362" s="184" t="s">
        <v>541</v>
      </c>
      <c r="B362" s="184" t="s">
        <v>59</v>
      </c>
      <c r="C362" s="184"/>
      <c r="D362" s="185" t="str">
        <f t="shared" ref="D362:F362" si="486">D361</f>
        <v>****</v>
      </c>
      <c r="E362" s="185"/>
      <c r="F362" s="185">
        <f t="shared" si="486"/>
        <v>0</v>
      </c>
      <c r="G362" s="185"/>
      <c r="H362" s="185">
        <f t="shared" si="485"/>
        <v>0</v>
      </c>
      <c r="I362" s="186">
        <f t="shared" si="485"/>
        <v>0</v>
      </c>
      <c r="J362" s="197">
        <f>SUMIFS('SAGE IMPORT'!Y:Y,'SAGE IMPORT'!A:A,'FW-ROWS'!H362,'SAGE IMPORT'!B:B,'FW-ROWS'!I362,'SAGE IMPORT'!C:C,'FW-ROWS'!A362)</f>
        <v>0</v>
      </c>
      <c r="K362" s="198">
        <f>SUMIFS('SAGE IMPORT'!K:K,'SAGE IMPORT'!A:A,'FW-ROWS'!H362,'SAGE IMPORT'!B:B,'FW-ROWS'!I362,'SAGE IMPORT'!C:C,'FW-ROWS'!A362)</f>
        <v>0</v>
      </c>
      <c r="L362" s="199">
        <f>SUMIFS('SAGE IMPORT'!Q:Q,'SAGE IMPORT'!A:A,'FW-ROWS'!H362,'SAGE IMPORT'!B:B,'FW-ROWS'!I362,'SAGE IMPORT'!C:C,'FW-ROWS'!A362)</f>
        <v>0</v>
      </c>
      <c r="M362" s="199" t="s">
        <v>354</v>
      </c>
      <c r="N362" s="205">
        <f>SUMIFS('SAGE IMPORT'!E:E,'SAGE IMPORT'!A:A,'FW-ROWS'!H362,'SAGE IMPORT'!B:B,'FW-ROWS'!I362,'SAGE IMPORT'!C:C,'FW-ROWS'!A362)</f>
        <v>0</v>
      </c>
      <c r="O362" s="199" t="s">
        <v>354</v>
      </c>
    </row>
    <row r="363" spans="1:15" x14ac:dyDescent="0.2">
      <c r="A363" s="184"/>
      <c r="B363" s="184"/>
      <c r="C363" s="184"/>
      <c r="D363" s="185"/>
      <c r="E363" s="185"/>
      <c r="F363" s="185"/>
      <c r="G363" s="185"/>
      <c r="H363" s="185"/>
      <c r="I363" s="186"/>
      <c r="J363" s="197"/>
      <c r="K363" s="198"/>
      <c r="L363" s="199"/>
      <c r="M363" s="199"/>
      <c r="N363" s="205"/>
      <c r="O363" s="199"/>
    </row>
    <row r="364" spans="1:15" x14ac:dyDescent="0.2">
      <c r="A364" s="184" t="s">
        <v>543</v>
      </c>
      <c r="B364" s="184" t="s">
        <v>545</v>
      </c>
      <c r="C364" s="184"/>
      <c r="D364" s="185" t="str">
        <f t="shared" ref="D364:F364" si="487">D362</f>
        <v>****</v>
      </c>
      <c r="E364" s="185"/>
      <c r="F364" s="185">
        <f t="shared" si="487"/>
        <v>0</v>
      </c>
      <c r="G364" s="185"/>
      <c r="H364" s="185">
        <f t="shared" ref="H364:I364" si="488">H362</f>
        <v>0</v>
      </c>
      <c r="I364" s="186">
        <f t="shared" si="488"/>
        <v>0</v>
      </c>
      <c r="J364" s="197">
        <f>SUMIFS('SAGE IMPORT'!Y:Y,'SAGE IMPORT'!A:A,'FW-ROWS'!H364,'SAGE IMPORT'!B:B,'FW-ROWS'!I364,'SAGE IMPORT'!C:C,'FW-ROWS'!A364)</f>
        <v>0</v>
      </c>
      <c r="K364" s="198">
        <f>SUMIFS('SAGE IMPORT'!K:K,'SAGE IMPORT'!A:A,'FW-ROWS'!H364,'SAGE IMPORT'!B:B,'FW-ROWS'!I364,'SAGE IMPORT'!C:C,'FW-ROWS'!A364)</f>
        <v>0</v>
      </c>
      <c r="L364" s="199">
        <f>SUMIFS('SAGE IMPORT'!Q:Q,'SAGE IMPORT'!A:A,'FW-ROWS'!H364,'SAGE IMPORT'!B:B,'FW-ROWS'!I364,'SAGE IMPORT'!C:C,'FW-ROWS'!A364)</f>
        <v>0</v>
      </c>
      <c r="M364" s="199"/>
      <c r="N364" s="205">
        <f>SUMIFS('SAGE IMPORT'!E:E,'SAGE IMPORT'!A:A,'FW-ROWS'!H364,'SAGE IMPORT'!B:B,'FW-ROWS'!I364,'SAGE IMPORT'!C:C,'FW-ROWS'!A364)</f>
        <v>0</v>
      </c>
      <c r="O364" s="199"/>
    </row>
    <row r="365" spans="1:15" x14ac:dyDescent="0.2">
      <c r="A365" s="184" t="s">
        <v>544</v>
      </c>
      <c r="B365" s="184" t="s">
        <v>546</v>
      </c>
      <c r="C365" s="184"/>
      <c r="D365" s="185" t="str">
        <f t="shared" ref="D365:F365" si="489">D364</f>
        <v>****</v>
      </c>
      <c r="E365" s="185"/>
      <c r="F365" s="185">
        <f t="shared" si="489"/>
        <v>0</v>
      </c>
      <c r="G365" s="185"/>
      <c r="H365" s="185">
        <f t="shared" ref="H365:I365" si="490">H364</f>
        <v>0</v>
      </c>
      <c r="I365" s="186">
        <f t="shared" si="490"/>
        <v>0</v>
      </c>
      <c r="J365" s="197">
        <f>SUMIFS('SAGE IMPORT'!Y:Y,'SAGE IMPORT'!A:A,'FW-ROWS'!H365,'SAGE IMPORT'!B:B,'FW-ROWS'!I365,'SAGE IMPORT'!C:C,'FW-ROWS'!A365)</f>
        <v>0</v>
      </c>
      <c r="K365" s="198">
        <f>SUMIFS('SAGE IMPORT'!K:K,'SAGE IMPORT'!A:A,'FW-ROWS'!H365,'SAGE IMPORT'!B:B,'FW-ROWS'!I365,'SAGE IMPORT'!C:C,'FW-ROWS'!A365)</f>
        <v>0</v>
      </c>
      <c r="L365" s="199">
        <f>SUMIFS('SAGE IMPORT'!Q:Q,'SAGE IMPORT'!A:A,'FW-ROWS'!H365,'SAGE IMPORT'!B:B,'FW-ROWS'!I365,'SAGE IMPORT'!C:C,'FW-ROWS'!A365)</f>
        <v>0</v>
      </c>
      <c r="M365" s="199" t="s">
        <v>354</v>
      </c>
      <c r="N365" s="205">
        <f>SUMIFS('SAGE IMPORT'!E:E,'SAGE IMPORT'!A:A,'FW-ROWS'!H365,'SAGE IMPORT'!B:B,'FW-ROWS'!I365,'SAGE IMPORT'!C:C,'FW-ROWS'!A365)</f>
        <v>0</v>
      </c>
      <c r="O365" s="199" t="s">
        <v>354</v>
      </c>
    </row>
    <row r="366" spans="1:15" x14ac:dyDescent="0.2">
      <c r="A366" s="184" t="s">
        <v>549</v>
      </c>
      <c r="B366" s="184" t="s">
        <v>550</v>
      </c>
      <c r="C366" s="184"/>
      <c r="D366" s="185" t="str">
        <f t="shared" ref="D366:F366" si="491">D365</f>
        <v>****</v>
      </c>
      <c r="E366" s="185"/>
      <c r="F366" s="185">
        <f t="shared" si="491"/>
        <v>0</v>
      </c>
      <c r="G366" s="185"/>
      <c r="H366" s="185">
        <f t="shared" ref="H366:I366" si="492">H365</f>
        <v>0</v>
      </c>
      <c r="I366" s="186">
        <f t="shared" si="492"/>
        <v>0</v>
      </c>
      <c r="J366" s="197">
        <f>SUMIFS('SAGE IMPORT'!Y:Y,'SAGE IMPORT'!A:A,'FW-ROWS'!H366,'SAGE IMPORT'!B:B,'FW-ROWS'!I366,'SAGE IMPORT'!C:C,'FW-ROWS'!A366)</f>
        <v>0</v>
      </c>
      <c r="K366" s="198">
        <f>SUMIFS('SAGE IMPORT'!K:K,'SAGE IMPORT'!A:A,'FW-ROWS'!H366,'SAGE IMPORT'!B:B,'FW-ROWS'!I366,'SAGE IMPORT'!C:C,'FW-ROWS'!A366)</f>
        <v>0</v>
      </c>
      <c r="L366" s="199">
        <f>SUMIFS('SAGE IMPORT'!Q:Q,'SAGE IMPORT'!A:A,'FW-ROWS'!H366,'SAGE IMPORT'!B:B,'FW-ROWS'!I366,'SAGE IMPORT'!C:C,'FW-ROWS'!A366)</f>
        <v>0</v>
      </c>
      <c r="M366" s="199" t="s">
        <v>354</v>
      </c>
      <c r="N366" s="205">
        <f>SUMIFS('SAGE IMPORT'!E:E,'SAGE IMPORT'!A:A,'FW-ROWS'!H366,'SAGE IMPORT'!B:B,'FW-ROWS'!I366,'SAGE IMPORT'!C:C,'FW-ROWS'!A366)</f>
        <v>0</v>
      </c>
      <c r="O366" s="199" t="s">
        <v>354</v>
      </c>
    </row>
    <row r="367" spans="1:15" x14ac:dyDescent="0.2">
      <c r="A367" s="184" t="s">
        <v>551</v>
      </c>
      <c r="B367" s="184" t="s">
        <v>140</v>
      </c>
      <c r="C367" s="184"/>
      <c r="D367" s="185" t="str">
        <f t="shared" ref="D367:F367" si="493">D366</f>
        <v>****</v>
      </c>
      <c r="E367" s="185"/>
      <c r="F367" s="185">
        <f t="shared" si="493"/>
        <v>0</v>
      </c>
      <c r="G367" s="185"/>
      <c r="H367" s="185">
        <f t="shared" ref="H367:I367" si="494">H366</f>
        <v>0</v>
      </c>
      <c r="I367" s="186">
        <f t="shared" si="494"/>
        <v>0</v>
      </c>
      <c r="J367" s="197">
        <f>SUMIFS('SAGE IMPORT'!Y:Y,'SAGE IMPORT'!A:A,'FW-ROWS'!H367,'SAGE IMPORT'!B:B,'FW-ROWS'!I367,'SAGE IMPORT'!C:C,'FW-ROWS'!A367)</f>
        <v>0</v>
      </c>
      <c r="K367" s="198">
        <f>SUMIFS('SAGE IMPORT'!K:K,'SAGE IMPORT'!A:A,'FW-ROWS'!H367,'SAGE IMPORT'!B:B,'FW-ROWS'!I367,'SAGE IMPORT'!C:C,'FW-ROWS'!A367)</f>
        <v>0</v>
      </c>
      <c r="L367" s="199">
        <f>SUMIFS('SAGE IMPORT'!Q:Q,'SAGE IMPORT'!A:A,'FW-ROWS'!H367,'SAGE IMPORT'!B:B,'FW-ROWS'!I367,'SAGE IMPORT'!C:C,'FW-ROWS'!A367)</f>
        <v>0</v>
      </c>
      <c r="M367" s="199" t="s">
        <v>354</v>
      </c>
      <c r="N367" s="205">
        <f>SUMIFS('SAGE IMPORT'!E:E,'SAGE IMPORT'!A:A,'FW-ROWS'!H367,'SAGE IMPORT'!B:B,'FW-ROWS'!I367,'SAGE IMPORT'!C:C,'FW-ROWS'!A367)</f>
        <v>0</v>
      </c>
      <c r="O367" s="199" t="s">
        <v>354</v>
      </c>
    </row>
    <row r="368" spans="1:15" x14ac:dyDescent="0.2">
      <c r="A368" s="184" t="s">
        <v>556</v>
      </c>
      <c r="B368" s="184" t="s">
        <v>555</v>
      </c>
      <c r="C368" s="184"/>
      <c r="D368" s="185" t="str">
        <f t="shared" ref="D368:F368" si="495">D367</f>
        <v>****</v>
      </c>
      <c r="E368" s="185"/>
      <c r="F368" s="185">
        <f t="shared" si="495"/>
        <v>0</v>
      </c>
      <c r="G368" s="185"/>
      <c r="H368" s="185">
        <f t="shared" ref="H368:I368" si="496">H367</f>
        <v>0</v>
      </c>
      <c r="I368" s="186">
        <f t="shared" si="496"/>
        <v>0</v>
      </c>
      <c r="J368" s="197">
        <f>SUMIFS('SAGE IMPORT'!Y:Y,'SAGE IMPORT'!A:A,'FW-ROWS'!H368,'SAGE IMPORT'!B:B,'FW-ROWS'!I368,'SAGE IMPORT'!C:C,'FW-ROWS'!A368)</f>
        <v>0</v>
      </c>
      <c r="K368" s="198">
        <f>SUMIFS('SAGE IMPORT'!K:K,'SAGE IMPORT'!A:A,'FW-ROWS'!H368,'SAGE IMPORT'!B:B,'FW-ROWS'!I368,'SAGE IMPORT'!C:C,'FW-ROWS'!A368)</f>
        <v>0</v>
      </c>
      <c r="L368" s="199">
        <f>SUMIFS('SAGE IMPORT'!Q:Q,'SAGE IMPORT'!A:A,'FW-ROWS'!H368,'SAGE IMPORT'!B:B,'FW-ROWS'!I368,'SAGE IMPORT'!C:C,'FW-ROWS'!A368)</f>
        <v>0</v>
      </c>
      <c r="M368" s="199" t="s">
        <v>395</v>
      </c>
      <c r="N368" s="205">
        <f>SUMIFS('SAGE IMPORT'!E:E,'SAGE IMPORT'!A:A,'FW-ROWS'!H368,'SAGE IMPORT'!B:B,'FW-ROWS'!I368,'SAGE IMPORT'!C:C,'FW-ROWS'!A368)</f>
        <v>0</v>
      </c>
      <c r="O368" s="199" t="s">
        <v>395</v>
      </c>
    </row>
    <row r="369" spans="1:15" x14ac:dyDescent="0.2">
      <c r="A369" s="184" t="s">
        <v>557</v>
      </c>
      <c r="B369" s="184" t="s">
        <v>559</v>
      </c>
      <c r="C369" s="184"/>
      <c r="D369" s="185" t="str">
        <f t="shared" ref="D369:F369" si="497">D368</f>
        <v>****</v>
      </c>
      <c r="E369" s="185"/>
      <c r="F369" s="185">
        <f t="shared" si="497"/>
        <v>0</v>
      </c>
      <c r="G369" s="185"/>
      <c r="H369" s="185">
        <f t="shared" ref="H369:I369" si="498">H368</f>
        <v>0</v>
      </c>
      <c r="I369" s="186">
        <f t="shared" si="498"/>
        <v>0</v>
      </c>
      <c r="J369" s="197">
        <f>SUMIFS('SAGE IMPORT'!Y:Y,'SAGE IMPORT'!A:A,'FW-ROWS'!H369,'SAGE IMPORT'!B:B,'FW-ROWS'!I369,'SAGE IMPORT'!C:C,'FW-ROWS'!A369)</f>
        <v>0</v>
      </c>
      <c r="K369" s="198">
        <f>SUMIFS('SAGE IMPORT'!K:K,'SAGE IMPORT'!A:A,'FW-ROWS'!H369,'SAGE IMPORT'!B:B,'FW-ROWS'!I369,'SAGE IMPORT'!C:C,'FW-ROWS'!A369)</f>
        <v>0</v>
      </c>
      <c r="L369" s="199">
        <f>SUMIFS('SAGE IMPORT'!Q:Q,'SAGE IMPORT'!A:A,'FW-ROWS'!H369,'SAGE IMPORT'!B:B,'FW-ROWS'!I369,'SAGE IMPORT'!C:C,'FW-ROWS'!A369)</f>
        <v>0</v>
      </c>
      <c r="M369" s="199" t="s">
        <v>395</v>
      </c>
      <c r="N369" s="205">
        <f>SUMIFS('SAGE IMPORT'!E:E,'SAGE IMPORT'!A:A,'FW-ROWS'!H369,'SAGE IMPORT'!B:B,'FW-ROWS'!I369,'SAGE IMPORT'!C:C,'FW-ROWS'!A369)</f>
        <v>0</v>
      </c>
      <c r="O369" s="199" t="s">
        <v>395</v>
      </c>
    </row>
    <row r="370" spans="1:15" x14ac:dyDescent="0.2">
      <c r="A370" s="184" t="s">
        <v>560</v>
      </c>
      <c r="B370" s="184" t="s">
        <v>561</v>
      </c>
      <c r="C370" s="184"/>
      <c r="D370" s="185" t="str">
        <f t="shared" ref="D370:F370" si="499">D369</f>
        <v>****</v>
      </c>
      <c r="E370" s="185"/>
      <c r="F370" s="185">
        <f t="shared" si="499"/>
        <v>0</v>
      </c>
      <c r="G370" s="185"/>
      <c r="H370" s="185">
        <f t="shared" ref="H370:I370" si="500">H369</f>
        <v>0</v>
      </c>
      <c r="I370" s="186">
        <f t="shared" si="500"/>
        <v>0</v>
      </c>
      <c r="J370" s="197">
        <f>SUMIFS('SAGE IMPORT'!Y:Y,'SAGE IMPORT'!A:A,'FW-ROWS'!H370,'SAGE IMPORT'!B:B,'FW-ROWS'!I370,'SAGE IMPORT'!C:C,'FW-ROWS'!A370)</f>
        <v>0</v>
      </c>
      <c r="K370" s="198">
        <f>SUMIFS('SAGE IMPORT'!K:K,'SAGE IMPORT'!A:A,'FW-ROWS'!H370,'SAGE IMPORT'!B:B,'FW-ROWS'!I370,'SAGE IMPORT'!C:C,'FW-ROWS'!A370)</f>
        <v>0</v>
      </c>
      <c r="L370" s="199">
        <f>SUMIFS('SAGE IMPORT'!Q:Q,'SAGE IMPORT'!A:A,'FW-ROWS'!H370,'SAGE IMPORT'!B:B,'FW-ROWS'!I370,'SAGE IMPORT'!C:C,'FW-ROWS'!A370)</f>
        <v>0</v>
      </c>
      <c r="M370" s="199" t="s">
        <v>354</v>
      </c>
      <c r="N370" s="205">
        <f>SUMIFS('SAGE IMPORT'!E:E,'SAGE IMPORT'!A:A,'FW-ROWS'!H370,'SAGE IMPORT'!B:B,'FW-ROWS'!I370,'SAGE IMPORT'!C:C,'FW-ROWS'!A370)</f>
        <v>0</v>
      </c>
      <c r="O370" s="199" t="s">
        <v>354</v>
      </c>
    </row>
    <row r="371" spans="1:15" x14ac:dyDescent="0.2">
      <c r="A371" s="184"/>
      <c r="B371" s="184"/>
      <c r="C371" s="184"/>
      <c r="D371" s="185"/>
      <c r="E371" s="185"/>
      <c r="F371" s="185"/>
      <c r="G371" s="185"/>
      <c r="H371" s="185"/>
      <c r="I371" s="186"/>
      <c r="J371" s="197"/>
      <c r="K371" s="198"/>
      <c r="L371" s="199"/>
      <c r="M371" s="199"/>
      <c r="N371" s="205"/>
      <c r="O371" s="199"/>
    </row>
    <row r="372" spans="1:15" x14ac:dyDescent="0.2">
      <c r="A372" s="184" t="s">
        <v>563</v>
      </c>
      <c r="B372" s="184" t="s">
        <v>565</v>
      </c>
      <c r="C372" s="184"/>
      <c r="D372" s="185" t="str">
        <f t="shared" ref="D372:F372" si="501">D370</f>
        <v>****</v>
      </c>
      <c r="E372" s="185"/>
      <c r="F372" s="185">
        <f t="shared" si="501"/>
        <v>0</v>
      </c>
      <c r="G372" s="185"/>
      <c r="H372" s="185">
        <f t="shared" ref="H372:I372" si="502">H370</f>
        <v>0</v>
      </c>
      <c r="I372" s="186">
        <f t="shared" si="502"/>
        <v>0</v>
      </c>
      <c r="J372" s="197">
        <f>SUMIFS('SAGE IMPORT'!Y:Y,'SAGE IMPORT'!A:A,'FW-ROWS'!H372,'SAGE IMPORT'!B:B,'FW-ROWS'!I372,'SAGE IMPORT'!C:C,'FW-ROWS'!A372)</f>
        <v>0</v>
      </c>
      <c r="K372" s="198">
        <f>SUMIFS('SAGE IMPORT'!K:K,'SAGE IMPORT'!A:A,'FW-ROWS'!H372,'SAGE IMPORT'!B:B,'FW-ROWS'!I372,'SAGE IMPORT'!C:C,'FW-ROWS'!A372)</f>
        <v>0</v>
      </c>
      <c r="L372" s="199">
        <f>SUMIFS('SAGE IMPORT'!Q:Q,'SAGE IMPORT'!A:A,'FW-ROWS'!H372,'SAGE IMPORT'!B:B,'FW-ROWS'!I372,'SAGE IMPORT'!C:C,'FW-ROWS'!A372)</f>
        <v>0</v>
      </c>
      <c r="M372" s="199" t="s">
        <v>392</v>
      </c>
      <c r="N372" s="205">
        <f>SUMIFS('SAGE IMPORT'!E:E,'SAGE IMPORT'!A:A,'FW-ROWS'!H372,'SAGE IMPORT'!B:B,'FW-ROWS'!I372,'SAGE IMPORT'!C:C,'FW-ROWS'!A372)</f>
        <v>0</v>
      </c>
      <c r="O372" s="199" t="s">
        <v>392</v>
      </c>
    </row>
    <row r="373" spans="1:15" ht="12" x14ac:dyDescent="0.25">
      <c r="C373" s="200" t="s">
        <v>74</v>
      </c>
      <c r="D373" s="200"/>
      <c r="E373" s="200"/>
      <c r="F373" s="200"/>
      <c r="G373" s="200"/>
      <c r="H373" s="200"/>
      <c r="I373" s="200"/>
      <c r="J373" s="201">
        <f t="shared" ref="J373" si="503">SUM(J355:J372)</f>
        <v>0</v>
      </c>
      <c r="K373" s="202"/>
      <c r="L373" s="202"/>
      <c r="M373" s="202"/>
      <c r="N373" s="205">
        <f>SUMIFS('SAGE IMPORT'!E:E,'SAGE IMPORT'!A:A,'FW-ROWS'!H373,'SAGE IMPORT'!B:B,'FW-ROWS'!I373,'SAGE IMPORT'!C:C,'FW-ROWS'!A373)</f>
        <v>0</v>
      </c>
      <c r="O373" s="202"/>
    </row>
    <row r="374" spans="1:15" ht="12" x14ac:dyDescent="0.25">
      <c r="C374" s="200" t="s">
        <v>75</v>
      </c>
      <c r="D374" s="200"/>
      <c r="E374" s="200"/>
      <c r="F374" s="200"/>
      <c r="G374" s="200"/>
      <c r="H374" s="200"/>
      <c r="I374" s="200"/>
      <c r="J374" s="203">
        <f>SUMIFS('SAGE IMPORT'!Y:Y,'SAGE IMPORT'!A:A,'FW-ROWS'!H354,'SAGE IMPORT'!B:B,'FW-ROWS'!I354)-J373</f>
        <v>0</v>
      </c>
      <c r="K374" s="202"/>
      <c r="L374" s="202"/>
      <c r="M374" s="202"/>
      <c r="N374" s="205">
        <f>SUMIFS('SAGE IMPORT'!E:E,'SAGE IMPORT'!A:A,'FW-ROWS'!H374,'SAGE IMPORT'!B:B,'FW-ROWS'!I374,'SAGE IMPORT'!C:C,'FW-ROWS'!A374)</f>
        <v>0</v>
      </c>
      <c r="O374" s="202"/>
    </row>
    <row r="375" spans="1:15" ht="12" x14ac:dyDescent="0.2">
      <c r="D375" s="191" t="s">
        <v>359</v>
      </c>
      <c r="E375" s="191"/>
      <c r="F375" s="190" t="s">
        <v>358</v>
      </c>
      <c r="G375" s="190"/>
      <c r="H375" s="191" t="s">
        <v>159</v>
      </c>
      <c r="I375" s="192" t="s">
        <v>357</v>
      </c>
      <c r="J375" s="194" t="s">
        <v>383</v>
      </c>
      <c r="K375" s="194" t="s">
        <v>356</v>
      </c>
      <c r="L375" s="194" t="s">
        <v>355</v>
      </c>
      <c r="M375" s="194"/>
      <c r="N375" s="194" t="s">
        <v>394</v>
      </c>
      <c r="O375" s="194"/>
    </row>
    <row r="376" spans="1:15" ht="12" x14ac:dyDescent="0.2">
      <c r="D376" s="195" t="str">
        <f>'START-FW'!A25</f>
        <v>****</v>
      </c>
      <c r="E376" s="195">
        <f>'START-FW'!B25</f>
        <v>0</v>
      </c>
      <c r="F376" s="195">
        <f>'START-FW'!C25</f>
        <v>48</v>
      </c>
      <c r="G376" s="195" t="str">
        <f>'START-FW'!D25</f>
        <v>1085 ST. OLAF CT</v>
      </c>
      <c r="H376" s="195" t="str">
        <f>'START-FW'!F25</f>
        <v>PLAN 3</v>
      </c>
      <c r="I376" s="195" t="str">
        <f>'START-FW'!G25</f>
        <v>ELV BC</v>
      </c>
      <c r="J376" s="196"/>
      <c r="K376" s="196"/>
      <c r="L376" s="196"/>
      <c r="M376" s="196"/>
      <c r="N376" s="196"/>
      <c r="O376" s="194"/>
    </row>
    <row r="377" spans="1:15" x14ac:dyDescent="0.2">
      <c r="A377" s="184" t="s">
        <v>522</v>
      </c>
      <c r="B377" s="184" t="s">
        <v>17</v>
      </c>
      <c r="C377" s="184"/>
      <c r="D377" s="185" t="str">
        <f t="shared" ref="D377" si="504">D376</f>
        <v>****</v>
      </c>
      <c r="E377" s="185"/>
      <c r="F377" s="185">
        <f t="shared" ref="F377" si="505">F376</f>
        <v>48</v>
      </c>
      <c r="G377" s="185"/>
      <c r="H377" s="185" t="str">
        <f t="shared" ref="H377" si="506">H376</f>
        <v>PLAN 3</v>
      </c>
      <c r="I377" s="186" t="str">
        <f t="shared" ref="I377" si="507">I376</f>
        <v>ELV BC</v>
      </c>
      <c r="J377" s="197">
        <f>SUMIFS('SAGE IMPORT'!Y:Y,'SAGE IMPORT'!A:A,'FW-ROWS'!H377,'SAGE IMPORT'!B:B,'FW-ROWS'!I377,'SAGE IMPORT'!C:C,'FW-ROWS'!A377)</f>
        <v>0</v>
      </c>
      <c r="K377" s="198">
        <f>SUMIFS('SAGE IMPORT'!K:K,'SAGE IMPORT'!A:A,'FW-ROWS'!H377,'SAGE IMPORT'!B:B,'FW-ROWS'!I377,'SAGE IMPORT'!C:C,'FW-ROWS'!A377)</f>
        <v>0</v>
      </c>
      <c r="L377" s="199">
        <f>SUMIFS('SAGE IMPORT'!Q:Q,'SAGE IMPORT'!A:A,'FW-ROWS'!H377,'SAGE IMPORT'!B:B,'FW-ROWS'!I377,'SAGE IMPORT'!C:C,'FW-ROWS'!A377)</f>
        <v>0</v>
      </c>
      <c r="M377" s="199" t="s">
        <v>391</v>
      </c>
      <c r="N377" s="205">
        <f>SUMIFS('SAGE IMPORT'!E:E,'SAGE IMPORT'!A:A,'FW-ROWS'!H377,'SAGE IMPORT'!B:B,'FW-ROWS'!I377,'SAGE IMPORT'!C:C,'FW-ROWS'!A377)</f>
        <v>0</v>
      </c>
      <c r="O377" s="199" t="s">
        <v>391</v>
      </c>
    </row>
    <row r="378" spans="1:15" x14ac:dyDescent="0.2">
      <c r="A378" s="184" t="s">
        <v>523</v>
      </c>
      <c r="B378" s="184" t="s">
        <v>19</v>
      </c>
      <c r="C378" s="184"/>
      <c r="D378" s="185" t="str">
        <f t="shared" ref="D378:F378" si="508">D377</f>
        <v>****</v>
      </c>
      <c r="E378" s="185"/>
      <c r="F378" s="185">
        <f t="shared" si="508"/>
        <v>48</v>
      </c>
      <c r="G378" s="185"/>
      <c r="H378" s="185" t="str">
        <f t="shared" ref="H378:I378" si="509">H377</f>
        <v>PLAN 3</v>
      </c>
      <c r="I378" s="186" t="str">
        <f t="shared" si="509"/>
        <v>ELV BC</v>
      </c>
      <c r="J378" s="197">
        <f>SUMIFS('SAGE IMPORT'!Y:Y,'SAGE IMPORT'!A:A,'FW-ROWS'!H378,'SAGE IMPORT'!B:B,'FW-ROWS'!I378,'SAGE IMPORT'!C:C,'FW-ROWS'!A378)</f>
        <v>0</v>
      </c>
      <c r="K378" s="198">
        <f>SUMIFS('SAGE IMPORT'!K:K,'SAGE IMPORT'!A:A,'FW-ROWS'!H378,'SAGE IMPORT'!B:B,'FW-ROWS'!I378,'SAGE IMPORT'!C:C,'FW-ROWS'!A378)</f>
        <v>0</v>
      </c>
      <c r="L378" s="199">
        <f>SUMIFS('SAGE IMPORT'!Q:Q,'SAGE IMPORT'!A:A,'FW-ROWS'!H378,'SAGE IMPORT'!B:B,'FW-ROWS'!I378,'SAGE IMPORT'!C:C,'FW-ROWS'!A378)</f>
        <v>0</v>
      </c>
      <c r="M378" s="199" t="s">
        <v>391</v>
      </c>
      <c r="N378" s="205">
        <f>SUMIFS('SAGE IMPORT'!E:E,'SAGE IMPORT'!A:A,'FW-ROWS'!H378,'SAGE IMPORT'!B:B,'FW-ROWS'!I378,'SAGE IMPORT'!C:C,'FW-ROWS'!A378)</f>
        <v>0</v>
      </c>
      <c r="O378" s="199" t="s">
        <v>391</v>
      </c>
    </row>
    <row r="379" spans="1:15" x14ac:dyDescent="0.2">
      <c r="A379" s="184" t="s">
        <v>524</v>
      </c>
      <c r="B379" s="184" t="s">
        <v>525</v>
      </c>
      <c r="C379" s="184"/>
      <c r="D379" s="185" t="str">
        <f t="shared" ref="D379:F379" si="510">D378</f>
        <v>****</v>
      </c>
      <c r="E379" s="185"/>
      <c r="F379" s="185">
        <f t="shared" si="510"/>
        <v>48</v>
      </c>
      <c r="G379" s="185"/>
      <c r="H379" s="185" t="str">
        <f t="shared" ref="H379:I379" si="511">H378</f>
        <v>PLAN 3</v>
      </c>
      <c r="I379" s="186" t="str">
        <f t="shared" si="511"/>
        <v>ELV BC</v>
      </c>
      <c r="J379" s="197">
        <f>SUMIFS('SAGE IMPORT'!Y:Y,'SAGE IMPORT'!A:A,'FW-ROWS'!H379,'SAGE IMPORT'!B:B,'FW-ROWS'!I379,'SAGE IMPORT'!C:C,'FW-ROWS'!A379)</f>
        <v>0</v>
      </c>
      <c r="K379" s="198">
        <f>SUMIFS('SAGE IMPORT'!K:K,'SAGE IMPORT'!A:A,'FW-ROWS'!H379,'SAGE IMPORT'!B:B,'FW-ROWS'!I379,'SAGE IMPORT'!C:C,'FW-ROWS'!A379)</f>
        <v>0</v>
      </c>
      <c r="L379" s="199">
        <f>SUMIFS('SAGE IMPORT'!Q:Q,'SAGE IMPORT'!A:A,'FW-ROWS'!H379,'SAGE IMPORT'!B:B,'FW-ROWS'!I379,'SAGE IMPORT'!C:C,'FW-ROWS'!A379)</f>
        <v>0</v>
      </c>
      <c r="M379" s="199" t="s">
        <v>391</v>
      </c>
      <c r="N379" s="205">
        <f>SUMIFS('SAGE IMPORT'!E:E,'SAGE IMPORT'!A:A,'FW-ROWS'!H379,'SAGE IMPORT'!B:B,'FW-ROWS'!I379,'SAGE IMPORT'!C:C,'FW-ROWS'!A379)</f>
        <v>0</v>
      </c>
      <c r="O379" s="199" t="s">
        <v>391</v>
      </c>
    </row>
    <row r="380" spans="1:15" x14ac:dyDescent="0.2">
      <c r="A380" s="184"/>
      <c r="B380" s="184"/>
      <c r="C380" s="184"/>
      <c r="D380" s="185"/>
      <c r="E380" s="185"/>
      <c r="F380" s="185"/>
      <c r="G380" s="185"/>
      <c r="H380" s="185"/>
      <c r="I380" s="186"/>
      <c r="J380" s="197"/>
      <c r="K380" s="198"/>
      <c r="L380" s="199"/>
      <c r="M380" s="199"/>
      <c r="N380" s="205"/>
      <c r="O380" s="199"/>
    </row>
    <row r="381" spans="1:15" x14ac:dyDescent="0.2">
      <c r="A381" s="184" t="s">
        <v>529</v>
      </c>
      <c r="B381" s="184" t="s">
        <v>528</v>
      </c>
      <c r="C381" s="184"/>
      <c r="D381" s="185" t="str">
        <f t="shared" ref="D381:F381" si="512">D379</f>
        <v>****</v>
      </c>
      <c r="E381" s="185"/>
      <c r="F381" s="185">
        <f t="shared" si="512"/>
        <v>48</v>
      </c>
      <c r="G381" s="185"/>
      <c r="H381" s="185" t="str">
        <f t="shared" ref="H381:I381" si="513">H379</f>
        <v>PLAN 3</v>
      </c>
      <c r="I381" s="186" t="str">
        <f t="shared" si="513"/>
        <v>ELV BC</v>
      </c>
      <c r="J381" s="197">
        <f>SUMIFS('SAGE IMPORT'!Y:Y,'SAGE IMPORT'!A:A,'FW-ROWS'!H381,'SAGE IMPORT'!B:B,'FW-ROWS'!I381,'SAGE IMPORT'!C:C,'FW-ROWS'!A381)</f>
        <v>0</v>
      </c>
      <c r="K381" s="198">
        <f>SUMIFS('SAGE IMPORT'!K:K,'SAGE IMPORT'!A:A,'FW-ROWS'!H381,'SAGE IMPORT'!B:B,'FW-ROWS'!I381,'SAGE IMPORT'!C:C,'FW-ROWS'!A381)</f>
        <v>0</v>
      </c>
      <c r="L381" s="199">
        <f>SUMIFS('SAGE IMPORT'!Q:Q,'SAGE IMPORT'!A:A,'FW-ROWS'!H381,'SAGE IMPORT'!B:B,'FW-ROWS'!I381,'SAGE IMPORT'!C:C,'FW-ROWS'!A381)</f>
        <v>0</v>
      </c>
      <c r="M381" s="199" t="s">
        <v>391</v>
      </c>
      <c r="N381" s="205">
        <f>SUMIFS('SAGE IMPORT'!E:E,'SAGE IMPORT'!A:A,'FW-ROWS'!H381,'SAGE IMPORT'!B:B,'FW-ROWS'!I381,'SAGE IMPORT'!C:C,'FW-ROWS'!A381)</f>
        <v>0</v>
      </c>
      <c r="O381" s="199" t="s">
        <v>391</v>
      </c>
    </row>
    <row r="382" spans="1:15" x14ac:dyDescent="0.2">
      <c r="A382" s="184" t="s">
        <v>530</v>
      </c>
      <c r="B382" s="184" t="s">
        <v>531</v>
      </c>
      <c r="C382" s="184"/>
      <c r="D382" s="185" t="str">
        <f t="shared" ref="D382:F382" si="514">D381</f>
        <v>****</v>
      </c>
      <c r="E382" s="185"/>
      <c r="F382" s="185">
        <f t="shared" si="514"/>
        <v>48</v>
      </c>
      <c r="G382" s="185"/>
      <c r="H382" s="185" t="str">
        <f t="shared" ref="H382:I382" si="515">H381</f>
        <v>PLAN 3</v>
      </c>
      <c r="I382" s="186" t="str">
        <f t="shared" si="515"/>
        <v>ELV BC</v>
      </c>
      <c r="J382" s="197">
        <f>SUMIFS('SAGE IMPORT'!Y:Y,'SAGE IMPORT'!A:A,'FW-ROWS'!H382,'SAGE IMPORT'!B:B,'FW-ROWS'!I382,'SAGE IMPORT'!C:C,'FW-ROWS'!A382)</f>
        <v>0</v>
      </c>
      <c r="K382" s="198">
        <f>SUMIFS('SAGE IMPORT'!K:K,'SAGE IMPORT'!A:A,'FW-ROWS'!H382,'SAGE IMPORT'!B:B,'FW-ROWS'!I382,'SAGE IMPORT'!C:C,'FW-ROWS'!A382)</f>
        <v>0</v>
      </c>
      <c r="L382" s="199">
        <f>SUMIFS('SAGE IMPORT'!Q:Q,'SAGE IMPORT'!A:A,'FW-ROWS'!H382,'SAGE IMPORT'!B:B,'FW-ROWS'!I382,'SAGE IMPORT'!C:C,'FW-ROWS'!A382)</f>
        <v>0</v>
      </c>
      <c r="M382" s="199"/>
      <c r="N382" s="205">
        <f>SUMIFS('SAGE IMPORT'!E:E,'SAGE IMPORT'!A:A,'FW-ROWS'!H382,'SAGE IMPORT'!B:B,'FW-ROWS'!I382,'SAGE IMPORT'!C:C,'FW-ROWS'!A382)</f>
        <v>0</v>
      </c>
      <c r="O382" s="199"/>
    </row>
    <row r="383" spans="1:15" x14ac:dyDescent="0.2">
      <c r="A383" s="184" t="s">
        <v>533</v>
      </c>
      <c r="B383" s="184" t="s">
        <v>532</v>
      </c>
      <c r="C383" s="184"/>
      <c r="D383" s="185" t="str">
        <f t="shared" ref="D383:F383" si="516">D382</f>
        <v>****</v>
      </c>
      <c r="E383" s="185"/>
      <c r="F383" s="185">
        <f t="shared" si="516"/>
        <v>48</v>
      </c>
      <c r="G383" s="185"/>
      <c r="H383" s="185" t="str">
        <f t="shared" ref="H383:I384" si="517">H382</f>
        <v>PLAN 3</v>
      </c>
      <c r="I383" s="186" t="str">
        <f t="shared" si="517"/>
        <v>ELV BC</v>
      </c>
      <c r="J383" s="197">
        <f>SUMIFS('SAGE IMPORT'!Y:Y,'SAGE IMPORT'!A:A,'FW-ROWS'!H383,'SAGE IMPORT'!B:B,'FW-ROWS'!I383,'SAGE IMPORT'!C:C,'FW-ROWS'!A383)</f>
        <v>0</v>
      </c>
      <c r="K383" s="198">
        <f>SUMIFS('SAGE IMPORT'!K:K,'SAGE IMPORT'!A:A,'FW-ROWS'!H383,'SAGE IMPORT'!B:B,'FW-ROWS'!I383,'SAGE IMPORT'!C:C,'FW-ROWS'!A383)</f>
        <v>0</v>
      </c>
      <c r="L383" s="199">
        <f>SUMIFS('SAGE IMPORT'!Q:Q,'SAGE IMPORT'!A:A,'FW-ROWS'!H383,'SAGE IMPORT'!B:B,'FW-ROWS'!I383,'SAGE IMPORT'!C:C,'FW-ROWS'!A383)</f>
        <v>0</v>
      </c>
      <c r="M383" s="199" t="s">
        <v>393</v>
      </c>
      <c r="N383" s="205">
        <f>SUMIFS('SAGE IMPORT'!E:E,'SAGE IMPORT'!A:A,'FW-ROWS'!H383,'SAGE IMPORT'!B:B,'FW-ROWS'!I383,'SAGE IMPORT'!C:C,'FW-ROWS'!A383)</f>
        <v>0</v>
      </c>
      <c r="O383" s="199" t="s">
        <v>393</v>
      </c>
    </row>
    <row r="384" spans="1:15" x14ac:dyDescent="0.2">
      <c r="A384" s="184" t="s">
        <v>541</v>
      </c>
      <c r="B384" s="184" t="s">
        <v>59</v>
      </c>
      <c r="C384" s="184"/>
      <c r="D384" s="185" t="str">
        <f t="shared" ref="D384:F384" si="518">D383</f>
        <v>****</v>
      </c>
      <c r="E384" s="185"/>
      <c r="F384" s="185">
        <f t="shared" si="518"/>
        <v>48</v>
      </c>
      <c r="G384" s="185"/>
      <c r="H384" s="185" t="str">
        <f t="shared" si="517"/>
        <v>PLAN 3</v>
      </c>
      <c r="I384" s="186" t="str">
        <f t="shared" si="517"/>
        <v>ELV BC</v>
      </c>
      <c r="J384" s="197">
        <f>SUMIFS('SAGE IMPORT'!Y:Y,'SAGE IMPORT'!A:A,'FW-ROWS'!H384,'SAGE IMPORT'!B:B,'FW-ROWS'!I384,'SAGE IMPORT'!C:C,'FW-ROWS'!A384)</f>
        <v>0</v>
      </c>
      <c r="K384" s="198">
        <f>SUMIFS('SAGE IMPORT'!K:K,'SAGE IMPORT'!A:A,'FW-ROWS'!H384,'SAGE IMPORT'!B:B,'FW-ROWS'!I384,'SAGE IMPORT'!C:C,'FW-ROWS'!A384)</f>
        <v>0</v>
      </c>
      <c r="L384" s="199">
        <f>SUMIFS('SAGE IMPORT'!Q:Q,'SAGE IMPORT'!A:A,'FW-ROWS'!H384,'SAGE IMPORT'!B:B,'FW-ROWS'!I384,'SAGE IMPORT'!C:C,'FW-ROWS'!A384)</f>
        <v>0</v>
      </c>
      <c r="M384" s="199" t="s">
        <v>354</v>
      </c>
      <c r="N384" s="205">
        <f>SUMIFS('SAGE IMPORT'!E:E,'SAGE IMPORT'!A:A,'FW-ROWS'!H384,'SAGE IMPORT'!B:B,'FW-ROWS'!I384,'SAGE IMPORT'!C:C,'FW-ROWS'!A384)</f>
        <v>0</v>
      </c>
      <c r="O384" s="199" t="s">
        <v>354</v>
      </c>
    </row>
    <row r="385" spans="1:15" x14ac:dyDescent="0.2">
      <c r="A385" s="184"/>
      <c r="B385" s="184"/>
      <c r="C385" s="184"/>
      <c r="D385" s="185"/>
      <c r="E385" s="185"/>
      <c r="F385" s="185"/>
      <c r="G385" s="185"/>
      <c r="H385" s="185"/>
      <c r="I385" s="186"/>
      <c r="J385" s="197"/>
      <c r="K385" s="198"/>
      <c r="L385" s="199"/>
      <c r="M385" s="199"/>
      <c r="N385" s="205"/>
      <c r="O385" s="199"/>
    </row>
    <row r="386" spans="1:15" x14ac:dyDescent="0.2">
      <c r="A386" s="184" t="s">
        <v>543</v>
      </c>
      <c r="B386" s="184" t="s">
        <v>545</v>
      </c>
      <c r="C386" s="184"/>
      <c r="D386" s="185" t="str">
        <f t="shared" ref="D386:F386" si="519">D384</f>
        <v>****</v>
      </c>
      <c r="E386" s="185"/>
      <c r="F386" s="185">
        <f t="shared" si="519"/>
        <v>48</v>
      </c>
      <c r="G386" s="185"/>
      <c r="H386" s="185" t="str">
        <f t="shared" ref="H386:I386" si="520">H384</f>
        <v>PLAN 3</v>
      </c>
      <c r="I386" s="186" t="str">
        <f t="shared" si="520"/>
        <v>ELV BC</v>
      </c>
      <c r="J386" s="197">
        <f>SUMIFS('SAGE IMPORT'!Y:Y,'SAGE IMPORT'!A:A,'FW-ROWS'!H386,'SAGE IMPORT'!B:B,'FW-ROWS'!I386,'SAGE IMPORT'!C:C,'FW-ROWS'!A386)</f>
        <v>0</v>
      </c>
      <c r="K386" s="198">
        <f>SUMIFS('SAGE IMPORT'!K:K,'SAGE IMPORT'!A:A,'FW-ROWS'!H386,'SAGE IMPORT'!B:B,'FW-ROWS'!I386,'SAGE IMPORT'!C:C,'FW-ROWS'!A386)</f>
        <v>0</v>
      </c>
      <c r="L386" s="199">
        <f>SUMIFS('SAGE IMPORT'!Q:Q,'SAGE IMPORT'!A:A,'FW-ROWS'!H386,'SAGE IMPORT'!B:B,'FW-ROWS'!I386,'SAGE IMPORT'!C:C,'FW-ROWS'!A386)</f>
        <v>0</v>
      </c>
      <c r="M386" s="199"/>
      <c r="N386" s="205">
        <f>SUMIFS('SAGE IMPORT'!E:E,'SAGE IMPORT'!A:A,'FW-ROWS'!H386,'SAGE IMPORT'!B:B,'FW-ROWS'!I386,'SAGE IMPORT'!C:C,'FW-ROWS'!A386)</f>
        <v>0</v>
      </c>
      <c r="O386" s="199"/>
    </row>
    <row r="387" spans="1:15" x14ac:dyDescent="0.2">
      <c r="A387" s="184" t="s">
        <v>544</v>
      </c>
      <c r="B387" s="184" t="s">
        <v>546</v>
      </c>
      <c r="C387" s="184"/>
      <c r="D387" s="185" t="str">
        <f t="shared" ref="D387:F387" si="521">D386</f>
        <v>****</v>
      </c>
      <c r="E387" s="185"/>
      <c r="F387" s="185">
        <f t="shared" si="521"/>
        <v>48</v>
      </c>
      <c r="G387" s="185"/>
      <c r="H387" s="185" t="str">
        <f t="shared" ref="H387:I387" si="522">H386</f>
        <v>PLAN 3</v>
      </c>
      <c r="I387" s="186" t="str">
        <f t="shared" si="522"/>
        <v>ELV BC</v>
      </c>
      <c r="J387" s="197">
        <f>SUMIFS('SAGE IMPORT'!Y:Y,'SAGE IMPORT'!A:A,'FW-ROWS'!H387,'SAGE IMPORT'!B:B,'FW-ROWS'!I387,'SAGE IMPORT'!C:C,'FW-ROWS'!A387)</f>
        <v>0</v>
      </c>
      <c r="K387" s="198">
        <f>SUMIFS('SAGE IMPORT'!K:K,'SAGE IMPORT'!A:A,'FW-ROWS'!H387,'SAGE IMPORT'!B:B,'FW-ROWS'!I387,'SAGE IMPORT'!C:C,'FW-ROWS'!A387)</f>
        <v>0</v>
      </c>
      <c r="L387" s="199">
        <f>SUMIFS('SAGE IMPORT'!Q:Q,'SAGE IMPORT'!A:A,'FW-ROWS'!H387,'SAGE IMPORT'!B:B,'FW-ROWS'!I387,'SAGE IMPORT'!C:C,'FW-ROWS'!A387)</f>
        <v>0</v>
      </c>
      <c r="M387" s="199" t="s">
        <v>354</v>
      </c>
      <c r="N387" s="205">
        <f>SUMIFS('SAGE IMPORT'!E:E,'SAGE IMPORT'!A:A,'FW-ROWS'!H387,'SAGE IMPORT'!B:B,'FW-ROWS'!I387,'SAGE IMPORT'!C:C,'FW-ROWS'!A387)</f>
        <v>0</v>
      </c>
      <c r="O387" s="199" t="s">
        <v>354</v>
      </c>
    </row>
    <row r="388" spans="1:15" x14ac:dyDescent="0.2">
      <c r="A388" s="184" t="s">
        <v>549</v>
      </c>
      <c r="B388" s="184" t="s">
        <v>550</v>
      </c>
      <c r="C388" s="184"/>
      <c r="D388" s="185" t="str">
        <f t="shared" ref="D388:F388" si="523">D387</f>
        <v>****</v>
      </c>
      <c r="E388" s="185"/>
      <c r="F388" s="185">
        <f t="shared" si="523"/>
        <v>48</v>
      </c>
      <c r="G388" s="185"/>
      <c r="H388" s="185" t="str">
        <f t="shared" ref="H388:I388" si="524">H387</f>
        <v>PLAN 3</v>
      </c>
      <c r="I388" s="186" t="str">
        <f t="shared" si="524"/>
        <v>ELV BC</v>
      </c>
      <c r="J388" s="197">
        <f>SUMIFS('SAGE IMPORT'!Y:Y,'SAGE IMPORT'!A:A,'FW-ROWS'!H388,'SAGE IMPORT'!B:B,'FW-ROWS'!I388,'SAGE IMPORT'!C:C,'FW-ROWS'!A388)</f>
        <v>0</v>
      </c>
      <c r="K388" s="198">
        <f>SUMIFS('SAGE IMPORT'!K:K,'SAGE IMPORT'!A:A,'FW-ROWS'!H388,'SAGE IMPORT'!B:B,'FW-ROWS'!I388,'SAGE IMPORT'!C:C,'FW-ROWS'!A388)</f>
        <v>0</v>
      </c>
      <c r="L388" s="199">
        <f>SUMIFS('SAGE IMPORT'!Q:Q,'SAGE IMPORT'!A:A,'FW-ROWS'!H388,'SAGE IMPORT'!B:B,'FW-ROWS'!I388,'SAGE IMPORT'!C:C,'FW-ROWS'!A388)</f>
        <v>0</v>
      </c>
      <c r="M388" s="199" t="s">
        <v>354</v>
      </c>
      <c r="N388" s="205">
        <f>SUMIFS('SAGE IMPORT'!E:E,'SAGE IMPORT'!A:A,'FW-ROWS'!H388,'SAGE IMPORT'!B:B,'FW-ROWS'!I388,'SAGE IMPORT'!C:C,'FW-ROWS'!A388)</f>
        <v>0</v>
      </c>
      <c r="O388" s="199" t="s">
        <v>354</v>
      </c>
    </row>
    <row r="389" spans="1:15" x14ac:dyDescent="0.2">
      <c r="A389" s="184" t="s">
        <v>551</v>
      </c>
      <c r="B389" s="184" t="s">
        <v>140</v>
      </c>
      <c r="C389" s="184"/>
      <c r="D389" s="185" t="str">
        <f t="shared" ref="D389:F389" si="525">D388</f>
        <v>****</v>
      </c>
      <c r="E389" s="185"/>
      <c r="F389" s="185">
        <f t="shared" si="525"/>
        <v>48</v>
      </c>
      <c r="G389" s="185"/>
      <c r="H389" s="185" t="str">
        <f t="shared" ref="H389:I389" si="526">H388</f>
        <v>PLAN 3</v>
      </c>
      <c r="I389" s="186" t="str">
        <f t="shared" si="526"/>
        <v>ELV BC</v>
      </c>
      <c r="J389" s="197">
        <f>SUMIFS('SAGE IMPORT'!Y:Y,'SAGE IMPORT'!A:A,'FW-ROWS'!H389,'SAGE IMPORT'!B:B,'FW-ROWS'!I389,'SAGE IMPORT'!C:C,'FW-ROWS'!A389)</f>
        <v>0</v>
      </c>
      <c r="K389" s="198">
        <f>SUMIFS('SAGE IMPORT'!K:K,'SAGE IMPORT'!A:A,'FW-ROWS'!H389,'SAGE IMPORT'!B:B,'FW-ROWS'!I389,'SAGE IMPORT'!C:C,'FW-ROWS'!A389)</f>
        <v>0</v>
      </c>
      <c r="L389" s="199">
        <f>SUMIFS('SAGE IMPORT'!Q:Q,'SAGE IMPORT'!A:A,'FW-ROWS'!H389,'SAGE IMPORT'!B:B,'FW-ROWS'!I389,'SAGE IMPORT'!C:C,'FW-ROWS'!A389)</f>
        <v>0</v>
      </c>
      <c r="M389" s="199" t="s">
        <v>354</v>
      </c>
      <c r="N389" s="205">
        <f>SUMIFS('SAGE IMPORT'!E:E,'SAGE IMPORT'!A:A,'FW-ROWS'!H389,'SAGE IMPORT'!B:B,'FW-ROWS'!I389,'SAGE IMPORT'!C:C,'FW-ROWS'!A389)</f>
        <v>0</v>
      </c>
      <c r="O389" s="199" t="s">
        <v>354</v>
      </c>
    </row>
    <row r="390" spans="1:15" x14ac:dyDescent="0.2">
      <c r="A390" s="184" t="s">
        <v>556</v>
      </c>
      <c r="B390" s="184" t="s">
        <v>555</v>
      </c>
      <c r="C390" s="184"/>
      <c r="D390" s="185" t="str">
        <f t="shared" ref="D390:F390" si="527">D389</f>
        <v>****</v>
      </c>
      <c r="E390" s="185"/>
      <c r="F390" s="185">
        <f t="shared" si="527"/>
        <v>48</v>
      </c>
      <c r="G390" s="185"/>
      <c r="H390" s="185" t="str">
        <f t="shared" ref="H390:I390" si="528">H389</f>
        <v>PLAN 3</v>
      </c>
      <c r="I390" s="186" t="str">
        <f t="shared" si="528"/>
        <v>ELV BC</v>
      </c>
      <c r="J390" s="197">
        <f>SUMIFS('SAGE IMPORT'!Y:Y,'SAGE IMPORT'!A:A,'FW-ROWS'!H390,'SAGE IMPORT'!B:B,'FW-ROWS'!I390,'SAGE IMPORT'!C:C,'FW-ROWS'!A390)</f>
        <v>0</v>
      </c>
      <c r="K390" s="198">
        <f>SUMIFS('SAGE IMPORT'!K:K,'SAGE IMPORT'!A:A,'FW-ROWS'!H390,'SAGE IMPORT'!B:B,'FW-ROWS'!I390,'SAGE IMPORT'!C:C,'FW-ROWS'!A390)</f>
        <v>0</v>
      </c>
      <c r="L390" s="199">
        <f>SUMIFS('SAGE IMPORT'!Q:Q,'SAGE IMPORT'!A:A,'FW-ROWS'!H390,'SAGE IMPORT'!B:B,'FW-ROWS'!I390,'SAGE IMPORT'!C:C,'FW-ROWS'!A390)</f>
        <v>0</v>
      </c>
      <c r="M390" s="199" t="s">
        <v>395</v>
      </c>
      <c r="N390" s="205">
        <f>SUMIFS('SAGE IMPORT'!E:E,'SAGE IMPORT'!A:A,'FW-ROWS'!H390,'SAGE IMPORT'!B:B,'FW-ROWS'!I390,'SAGE IMPORT'!C:C,'FW-ROWS'!A390)</f>
        <v>0</v>
      </c>
      <c r="O390" s="199" t="s">
        <v>395</v>
      </c>
    </row>
    <row r="391" spans="1:15" x14ac:dyDescent="0.2">
      <c r="A391" s="184" t="s">
        <v>557</v>
      </c>
      <c r="B391" s="184" t="s">
        <v>559</v>
      </c>
      <c r="C391" s="184"/>
      <c r="D391" s="185" t="str">
        <f t="shared" ref="D391:F391" si="529">D390</f>
        <v>****</v>
      </c>
      <c r="E391" s="185"/>
      <c r="F391" s="185">
        <f t="shared" si="529"/>
        <v>48</v>
      </c>
      <c r="G391" s="185"/>
      <c r="H391" s="185" t="str">
        <f t="shared" ref="H391:I391" si="530">H390</f>
        <v>PLAN 3</v>
      </c>
      <c r="I391" s="186" t="str">
        <f t="shared" si="530"/>
        <v>ELV BC</v>
      </c>
      <c r="J391" s="197">
        <f>SUMIFS('SAGE IMPORT'!Y:Y,'SAGE IMPORT'!A:A,'FW-ROWS'!H391,'SAGE IMPORT'!B:B,'FW-ROWS'!I391,'SAGE IMPORT'!C:C,'FW-ROWS'!A391)</f>
        <v>0</v>
      </c>
      <c r="K391" s="198">
        <f>SUMIFS('SAGE IMPORT'!K:K,'SAGE IMPORT'!A:A,'FW-ROWS'!H391,'SAGE IMPORT'!B:B,'FW-ROWS'!I391,'SAGE IMPORT'!C:C,'FW-ROWS'!A391)</f>
        <v>0</v>
      </c>
      <c r="L391" s="199">
        <f>SUMIFS('SAGE IMPORT'!Q:Q,'SAGE IMPORT'!A:A,'FW-ROWS'!H391,'SAGE IMPORT'!B:B,'FW-ROWS'!I391,'SAGE IMPORT'!C:C,'FW-ROWS'!A391)</f>
        <v>0</v>
      </c>
      <c r="M391" s="199" t="s">
        <v>395</v>
      </c>
      <c r="N391" s="205">
        <f>SUMIFS('SAGE IMPORT'!E:E,'SAGE IMPORT'!A:A,'FW-ROWS'!H391,'SAGE IMPORT'!B:B,'FW-ROWS'!I391,'SAGE IMPORT'!C:C,'FW-ROWS'!A391)</f>
        <v>0</v>
      </c>
      <c r="O391" s="199" t="s">
        <v>395</v>
      </c>
    </row>
    <row r="392" spans="1:15" x14ac:dyDescent="0.2">
      <c r="A392" s="184" t="s">
        <v>560</v>
      </c>
      <c r="B392" s="184" t="s">
        <v>561</v>
      </c>
      <c r="C392" s="184"/>
      <c r="D392" s="185" t="str">
        <f t="shared" ref="D392:F392" si="531">D391</f>
        <v>****</v>
      </c>
      <c r="E392" s="185"/>
      <c r="F392" s="185">
        <f t="shared" si="531"/>
        <v>48</v>
      </c>
      <c r="G392" s="185"/>
      <c r="H392" s="185" t="str">
        <f t="shared" ref="H392:I392" si="532">H391</f>
        <v>PLAN 3</v>
      </c>
      <c r="I392" s="186" t="str">
        <f t="shared" si="532"/>
        <v>ELV BC</v>
      </c>
      <c r="J392" s="197">
        <f>SUMIFS('SAGE IMPORT'!Y:Y,'SAGE IMPORT'!A:A,'FW-ROWS'!H392,'SAGE IMPORT'!B:B,'FW-ROWS'!I392,'SAGE IMPORT'!C:C,'FW-ROWS'!A392)</f>
        <v>0</v>
      </c>
      <c r="K392" s="198">
        <f>SUMIFS('SAGE IMPORT'!K:K,'SAGE IMPORT'!A:A,'FW-ROWS'!H392,'SAGE IMPORT'!B:B,'FW-ROWS'!I392,'SAGE IMPORT'!C:C,'FW-ROWS'!A392)</f>
        <v>0</v>
      </c>
      <c r="L392" s="199">
        <f>SUMIFS('SAGE IMPORT'!Q:Q,'SAGE IMPORT'!A:A,'FW-ROWS'!H392,'SAGE IMPORT'!B:B,'FW-ROWS'!I392,'SAGE IMPORT'!C:C,'FW-ROWS'!A392)</f>
        <v>0</v>
      </c>
      <c r="M392" s="199" t="s">
        <v>354</v>
      </c>
      <c r="N392" s="205">
        <f>SUMIFS('SAGE IMPORT'!E:E,'SAGE IMPORT'!A:A,'FW-ROWS'!H392,'SAGE IMPORT'!B:B,'FW-ROWS'!I392,'SAGE IMPORT'!C:C,'FW-ROWS'!A392)</f>
        <v>0</v>
      </c>
      <c r="O392" s="199" t="s">
        <v>354</v>
      </c>
    </row>
    <row r="393" spans="1:15" x14ac:dyDescent="0.2">
      <c r="A393" s="184"/>
      <c r="B393" s="184"/>
      <c r="C393" s="184"/>
      <c r="D393" s="185"/>
      <c r="E393" s="185"/>
      <c r="F393" s="185"/>
      <c r="G393" s="185"/>
      <c r="H393" s="185"/>
      <c r="I393" s="186"/>
      <c r="J393" s="197"/>
      <c r="K393" s="198"/>
      <c r="L393" s="199"/>
      <c r="M393" s="199"/>
      <c r="N393" s="205"/>
      <c r="O393" s="199"/>
    </row>
    <row r="394" spans="1:15" x14ac:dyDescent="0.2">
      <c r="A394" s="184" t="s">
        <v>563</v>
      </c>
      <c r="B394" s="184" t="s">
        <v>565</v>
      </c>
      <c r="C394" s="184"/>
      <c r="D394" s="185" t="str">
        <f t="shared" ref="D394:F394" si="533">D392</f>
        <v>****</v>
      </c>
      <c r="E394" s="185"/>
      <c r="F394" s="185">
        <f t="shared" si="533"/>
        <v>48</v>
      </c>
      <c r="G394" s="185"/>
      <c r="H394" s="185" t="str">
        <f t="shared" ref="H394:I394" si="534">H392</f>
        <v>PLAN 3</v>
      </c>
      <c r="I394" s="186" t="str">
        <f t="shared" si="534"/>
        <v>ELV BC</v>
      </c>
      <c r="J394" s="197">
        <f>SUMIFS('SAGE IMPORT'!Y:Y,'SAGE IMPORT'!A:A,'FW-ROWS'!H394,'SAGE IMPORT'!B:B,'FW-ROWS'!I394,'SAGE IMPORT'!C:C,'FW-ROWS'!A394)</f>
        <v>0</v>
      </c>
      <c r="K394" s="198">
        <f>SUMIFS('SAGE IMPORT'!K:K,'SAGE IMPORT'!A:A,'FW-ROWS'!H394,'SAGE IMPORT'!B:B,'FW-ROWS'!I394,'SAGE IMPORT'!C:C,'FW-ROWS'!A394)</f>
        <v>0</v>
      </c>
      <c r="L394" s="199">
        <f>SUMIFS('SAGE IMPORT'!Q:Q,'SAGE IMPORT'!A:A,'FW-ROWS'!H394,'SAGE IMPORT'!B:B,'FW-ROWS'!I394,'SAGE IMPORT'!C:C,'FW-ROWS'!A394)</f>
        <v>0</v>
      </c>
      <c r="M394" s="199" t="s">
        <v>392</v>
      </c>
      <c r="N394" s="205">
        <f>SUMIFS('SAGE IMPORT'!E:E,'SAGE IMPORT'!A:A,'FW-ROWS'!H394,'SAGE IMPORT'!B:B,'FW-ROWS'!I394,'SAGE IMPORT'!C:C,'FW-ROWS'!A394)</f>
        <v>0</v>
      </c>
      <c r="O394" s="199" t="s">
        <v>392</v>
      </c>
    </row>
    <row r="395" spans="1:15" ht="12" x14ac:dyDescent="0.25">
      <c r="C395" s="200" t="s">
        <v>74</v>
      </c>
      <c r="D395" s="200"/>
      <c r="E395" s="200"/>
      <c r="F395" s="200"/>
      <c r="G395" s="200"/>
      <c r="H395" s="200"/>
      <c r="I395" s="200"/>
      <c r="J395" s="201">
        <f t="shared" ref="J395" si="535">SUM(J377:J394)</f>
        <v>0</v>
      </c>
      <c r="K395" s="202"/>
      <c r="L395" s="202"/>
      <c r="M395" s="202"/>
      <c r="N395" s="205">
        <f>SUMIFS('SAGE IMPORT'!E:E,'SAGE IMPORT'!A:A,'FW-ROWS'!H395,'SAGE IMPORT'!B:B,'FW-ROWS'!I395,'SAGE IMPORT'!C:C,'FW-ROWS'!A395)</f>
        <v>0</v>
      </c>
      <c r="O395" s="202"/>
    </row>
    <row r="396" spans="1:15" ht="12" x14ac:dyDescent="0.25">
      <c r="C396" s="200" t="s">
        <v>75</v>
      </c>
      <c r="D396" s="200"/>
      <c r="E396" s="200"/>
      <c r="F396" s="200"/>
      <c r="G396" s="200"/>
      <c r="H396" s="200"/>
      <c r="I396" s="200"/>
      <c r="J396" s="203">
        <f>SUMIFS('SAGE IMPORT'!Y:Y,'SAGE IMPORT'!A:A,'FW-ROWS'!H376,'SAGE IMPORT'!B:B,'FW-ROWS'!I376)-J395</f>
        <v>13887</v>
      </c>
      <c r="K396" s="202"/>
      <c r="L396" s="202"/>
      <c r="M396" s="202"/>
      <c r="N396" s="205">
        <f>SUMIFS('SAGE IMPORT'!E:E,'SAGE IMPORT'!A:A,'FW-ROWS'!H396,'SAGE IMPORT'!B:B,'FW-ROWS'!I396,'SAGE IMPORT'!C:C,'FW-ROWS'!A396)</f>
        <v>0</v>
      </c>
      <c r="O396" s="202"/>
    </row>
    <row r="397" spans="1:15" ht="12" x14ac:dyDescent="0.2">
      <c r="D397" s="191" t="s">
        <v>359</v>
      </c>
      <c r="E397" s="191"/>
      <c r="F397" s="190" t="s">
        <v>358</v>
      </c>
      <c r="G397" s="190"/>
      <c r="H397" s="191" t="s">
        <v>159</v>
      </c>
      <c r="I397" s="192" t="s">
        <v>357</v>
      </c>
      <c r="J397" s="194" t="s">
        <v>383</v>
      </c>
      <c r="K397" s="194" t="s">
        <v>356</v>
      </c>
      <c r="L397" s="194" t="s">
        <v>355</v>
      </c>
      <c r="M397" s="194"/>
      <c r="N397" s="194" t="s">
        <v>394</v>
      </c>
      <c r="O397" s="194"/>
    </row>
    <row r="398" spans="1:15" ht="12" x14ac:dyDescent="0.2">
      <c r="D398" s="195" t="str">
        <f>'START-FW'!A26</f>
        <v>****</v>
      </c>
      <c r="E398" s="195">
        <f>'START-FW'!B26</f>
        <v>0</v>
      </c>
      <c r="F398" s="195">
        <f>'START-FW'!C26</f>
        <v>0</v>
      </c>
      <c r="G398" s="195">
        <f>'START-FW'!D26</f>
        <v>0</v>
      </c>
      <c r="H398" s="195">
        <f>'START-FW'!F26</f>
        <v>0</v>
      </c>
      <c r="I398" s="195">
        <f>'START-FW'!G26</f>
        <v>0</v>
      </c>
      <c r="J398" s="196"/>
      <c r="K398" s="196"/>
      <c r="L398" s="196"/>
      <c r="M398" s="196"/>
      <c r="N398" s="196"/>
      <c r="O398" s="194"/>
    </row>
    <row r="399" spans="1:15" x14ac:dyDescent="0.2">
      <c r="A399" s="184" t="s">
        <v>522</v>
      </c>
      <c r="B399" s="184" t="s">
        <v>17</v>
      </c>
      <c r="C399" s="184"/>
      <c r="D399" s="185" t="str">
        <f t="shared" ref="D399" si="536">D398</f>
        <v>****</v>
      </c>
      <c r="E399" s="185"/>
      <c r="F399" s="185">
        <f t="shared" ref="F399" si="537">F398</f>
        <v>0</v>
      </c>
      <c r="G399" s="185"/>
      <c r="H399" s="185">
        <f t="shared" ref="H399" si="538">H398</f>
        <v>0</v>
      </c>
      <c r="I399" s="186">
        <f t="shared" ref="I399" si="539">I398</f>
        <v>0</v>
      </c>
      <c r="J399" s="197">
        <f>SUMIFS('SAGE IMPORT'!Y:Y,'SAGE IMPORT'!A:A,'FW-ROWS'!H399,'SAGE IMPORT'!B:B,'FW-ROWS'!I399,'SAGE IMPORT'!C:C,'FW-ROWS'!A399)</f>
        <v>0</v>
      </c>
      <c r="K399" s="198">
        <f>SUMIFS('SAGE IMPORT'!K:K,'SAGE IMPORT'!A:A,'FW-ROWS'!H399,'SAGE IMPORT'!B:B,'FW-ROWS'!I399,'SAGE IMPORT'!C:C,'FW-ROWS'!A399)</f>
        <v>0</v>
      </c>
      <c r="L399" s="199">
        <f>SUMIFS('SAGE IMPORT'!Q:Q,'SAGE IMPORT'!A:A,'FW-ROWS'!H399,'SAGE IMPORT'!B:B,'FW-ROWS'!I399,'SAGE IMPORT'!C:C,'FW-ROWS'!A399)</f>
        <v>0</v>
      </c>
      <c r="M399" s="199" t="s">
        <v>391</v>
      </c>
      <c r="N399" s="205">
        <f>SUMIFS('SAGE IMPORT'!E:E,'SAGE IMPORT'!A:A,'FW-ROWS'!H399,'SAGE IMPORT'!B:B,'FW-ROWS'!I399,'SAGE IMPORT'!C:C,'FW-ROWS'!A399)</f>
        <v>0</v>
      </c>
      <c r="O399" s="199" t="s">
        <v>391</v>
      </c>
    </row>
    <row r="400" spans="1:15" x14ac:dyDescent="0.2">
      <c r="A400" s="184" t="s">
        <v>523</v>
      </c>
      <c r="B400" s="184" t="s">
        <v>19</v>
      </c>
      <c r="C400" s="184"/>
      <c r="D400" s="185" t="str">
        <f t="shared" ref="D400:F400" si="540">D399</f>
        <v>****</v>
      </c>
      <c r="E400" s="185"/>
      <c r="F400" s="185">
        <f t="shared" si="540"/>
        <v>0</v>
      </c>
      <c r="G400" s="185"/>
      <c r="H400" s="185">
        <f t="shared" ref="H400:I400" si="541">H399</f>
        <v>0</v>
      </c>
      <c r="I400" s="186">
        <f t="shared" si="541"/>
        <v>0</v>
      </c>
      <c r="J400" s="197">
        <f>SUMIFS('SAGE IMPORT'!Y:Y,'SAGE IMPORT'!A:A,'FW-ROWS'!H400,'SAGE IMPORT'!B:B,'FW-ROWS'!I400,'SAGE IMPORT'!C:C,'FW-ROWS'!A400)</f>
        <v>0</v>
      </c>
      <c r="K400" s="198">
        <f>SUMIFS('SAGE IMPORT'!K:K,'SAGE IMPORT'!A:A,'FW-ROWS'!H400,'SAGE IMPORT'!B:B,'FW-ROWS'!I400,'SAGE IMPORT'!C:C,'FW-ROWS'!A400)</f>
        <v>0</v>
      </c>
      <c r="L400" s="199">
        <f>SUMIFS('SAGE IMPORT'!Q:Q,'SAGE IMPORT'!A:A,'FW-ROWS'!H400,'SAGE IMPORT'!B:B,'FW-ROWS'!I400,'SAGE IMPORT'!C:C,'FW-ROWS'!A400)</f>
        <v>0</v>
      </c>
      <c r="M400" s="199" t="s">
        <v>391</v>
      </c>
      <c r="N400" s="205">
        <f>SUMIFS('SAGE IMPORT'!E:E,'SAGE IMPORT'!A:A,'FW-ROWS'!H400,'SAGE IMPORT'!B:B,'FW-ROWS'!I400,'SAGE IMPORT'!C:C,'FW-ROWS'!A400)</f>
        <v>0</v>
      </c>
      <c r="O400" s="199" t="s">
        <v>391</v>
      </c>
    </row>
    <row r="401" spans="1:15" x14ac:dyDescent="0.2">
      <c r="A401" s="184" t="s">
        <v>524</v>
      </c>
      <c r="B401" s="184" t="s">
        <v>525</v>
      </c>
      <c r="C401" s="184"/>
      <c r="D401" s="185" t="str">
        <f t="shared" ref="D401:F401" si="542">D400</f>
        <v>****</v>
      </c>
      <c r="E401" s="185"/>
      <c r="F401" s="185">
        <f t="shared" si="542"/>
        <v>0</v>
      </c>
      <c r="G401" s="185"/>
      <c r="H401" s="185">
        <f t="shared" ref="H401:I401" si="543">H400</f>
        <v>0</v>
      </c>
      <c r="I401" s="186">
        <f t="shared" si="543"/>
        <v>0</v>
      </c>
      <c r="J401" s="197">
        <f>SUMIFS('SAGE IMPORT'!Y:Y,'SAGE IMPORT'!A:A,'FW-ROWS'!H401,'SAGE IMPORT'!B:B,'FW-ROWS'!I401,'SAGE IMPORT'!C:C,'FW-ROWS'!A401)</f>
        <v>0</v>
      </c>
      <c r="K401" s="198">
        <f>SUMIFS('SAGE IMPORT'!K:K,'SAGE IMPORT'!A:A,'FW-ROWS'!H401,'SAGE IMPORT'!B:B,'FW-ROWS'!I401,'SAGE IMPORT'!C:C,'FW-ROWS'!A401)</f>
        <v>0</v>
      </c>
      <c r="L401" s="199">
        <f>SUMIFS('SAGE IMPORT'!Q:Q,'SAGE IMPORT'!A:A,'FW-ROWS'!H401,'SAGE IMPORT'!B:B,'FW-ROWS'!I401,'SAGE IMPORT'!C:C,'FW-ROWS'!A401)</f>
        <v>0</v>
      </c>
      <c r="M401" s="199" t="s">
        <v>391</v>
      </c>
      <c r="N401" s="205">
        <f>SUMIFS('SAGE IMPORT'!E:E,'SAGE IMPORT'!A:A,'FW-ROWS'!H401,'SAGE IMPORT'!B:B,'FW-ROWS'!I401,'SAGE IMPORT'!C:C,'FW-ROWS'!A401)</f>
        <v>0</v>
      </c>
      <c r="O401" s="199" t="s">
        <v>391</v>
      </c>
    </row>
    <row r="402" spans="1:15" x14ac:dyDescent="0.2">
      <c r="A402" s="184"/>
      <c r="B402" s="184"/>
      <c r="C402" s="184"/>
      <c r="D402" s="185"/>
      <c r="E402" s="185"/>
      <c r="F402" s="185"/>
      <c r="G402" s="185"/>
      <c r="H402" s="185"/>
      <c r="I402" s="186"/>
      <c r="J402" s="197"/>
      <c r="K402" s="198"/>
      <c r="L402" s="199"/>
      <c r="M402" s="199"/>
      <c r="N402" s="205"/>
      <c r="O402" s="199"/>
    </row>
    <row r="403" spans="1:15" x14ac:dyDescent="0.2">
      <c r="A403" s="184" t="s">
        <v>529</v>
      </c>
      <c r="B403" s="184" t="s">
        <v>528</v>
      </c>
      <c r="C403" s="184"/>
      <c r="D403" s="185" t="str">
        <f t="shared" ref="D403:F403" si="544">D401</f>
        <v>****</v>
      </c>
      <c r="E403" s="185"/>
      <c r="F403" s="185">
        <f t="shared" si="544"/>
        <v>0</v>
      </c>
      <c r="G403" s="185"/>
      <c r="H403" s="185">
        <f t="shared" ref="H403:I403" si="545">H401</f>
        <v>0</v>
      </c>
      <c r="I403" s="186">
        <f t="shared" si="545"/>
        <v>0</v>
      </c>
      <c r="J403" s="197">
        <f>SUMIFS('SAGE IMPORT'!Y:Y,'SAGE IMPORT'!A:A,'FW-ROWS'!H403,'SAGE IMPORT'!B:B,'FW-ROWS'!I403,'SAGE IMPORT'!C:C,'FW-ROWS'!A403)</f>
        <v>0</v>
      </c>
      <c r="K403" s="198">
        <f>SUMIFS('SAGE IMPORT'!K:K,'SAGE IMPORT'!A:A,'FW-ROWS'!H403,'SAGE IMPORT'!B:B,'FW-ROWS'!I403,'SAGE IMPORT'!C:C,'FW-ROWS'!A403)</f>
        <v>0</v>
      </c>
      <c r="L403" s="199">
        <f>SUMIFS('SAGE IMPORT'!Q:Q,'SAGE IMPORT'!A:A,'FW-ROWS'!H403,'SAGE IMPORT'!B:B,'FW-ROWS'!I403,'SAGE IMPORT'!C:C,'FW-ROWS'!A403)</f>
        <v>0</v>
      </c>
      <c r="M403" s="199" t="s">
        <v>391</v>
      </c>
      <c r="N403" s="205">
        <f>SUMIFS('SAGE IMPORT'!E:E,'SAGE IMPORT'!A:A,'FW-ROWS'!H403,'SAGE IMPORT'!B:B,'FW-ROWS'!I403,'SAGE IMPORT'!C:C,'FW-ROWS'!A403)</f>
        <v>0</v>
      </c>
      <c r="O403" s="199" t="s">
        <v>391</v>
      </c>
    </row>
    <row r="404" spans="1:15" x14ac:dyDescent="0.2">
      <c r="A404" s="184" t="s">
        <v>530</v>
      </c>
      <c r="B404" s="184" t="s">
        <v>531</v>
      </c>
      <c r="C404" s="184"/>
      <c r="D404" s="185" t="str">
        <f t="shared" ref="D404:F404" si="546">D403</f>
        <v>****</v>
      </c>
      <c r="E404" s="185"/>
      <c r="F404" s="185">
        <f t="shared" si="546"/>
        <v>0</v>
      </c>
      <c r="G404" s="185"/>
      <c r="H404" s="185">
        <f t="shared" ref="H404:I404" si="547">H403</f>
        <v>0</v>
      </c>
      <c r="I404" s="186">
        <f t="shared" si="547"/>
        <v>0</v>
      </c>
      <c r="J404" s="197">
        <f>SUMIFS('SAGE IMPORT'!Y:Y,'SAGE IMPORT'!A:A,'FW-ROWS'!H404,'SAGE IMPORT'!B:B,'FW-ROWS'!I404,'SAGE IMPORT'!C:C,'FW-ROWS'!A404)</f>
        <v>0</v>
      </c>
      <c r="K404" s="198">
        <f>SUMIFS('SAGE IMPORT'!K:K,'SAGE IMPORT'!A:A,'FW-ROWS'!H404,'SAGE IMPORT'!B:B,'FW-ROWS'!I404,'SAGE IMPORT'!C:C,'FW-ROWS'!A404)</f>
        <v>0</v>
      </c>
      <c r="L404" s="199">
        <f>SUMIFS('SAGE IMPORT'!Q:Q,'SAGE IMPORT'!A:A,'FW-ROWS'!H404,'SAGE IMPORT'!B:B,'FW-ROWS'!I404,'SAGE IMPORT'!C:C,'FW-ROWS'!A404)</f>
        <v>0</v>
      </c>
      <c r="M404" s="199"/>
      <c r="N404" s="205">
        <f>SUMIFS('SAGE IMPORT'!E:E,'SAGE IMPORT'!A:A,'FW-ROWS'!H404,'SAGE IMPORT'!B:B,'FW-ROWS'!I404,'SAGE IMPORT'!C:C,'FW-ROWS'!A404)</f>
        <v>0</v>
      </c>
      <c r="O404" s="199"/>
    </row>
    <row r="405" spans="1:15" x14ac:dyDescent="0.2">
      <c r="A405" s="184" t="s">
        <v>533</v>
      </c>
      <c r="B405" s="184" t="s">
        <v>532</v>
      </c>
      <c r="C405" s="184"/>
      <c r="D405" s="185" t="str">
        <f t="shared" ref="D405:F405" si="548">D404</f>
        <v>****</v>
      </c>
      <c r="E405" s="185"/>
      <c r="F405" s="185">
        <f t="shared" si="548"/>
        <v>0</v>
      </c>
      <c r="G405" s="185"/>
      <c r="H405" s="185">
        <f t="shared" ref="H405:I406" si="549">H404</f>
        <v>0</v>
      </c>
      <c r="I405" s="186">
        <f t="shared" si="549"/>
        <v>0</v>
      </c>
      <c r="J405" s="197">
        <f>SUMIFS('SAGE IMPORT'!Y:Y,'SAGE IMPORT'!A:A,'FW-ROWS'!H405,'SAGE IMPORT'!B:B,'FW-ROWS'!I405,'SAGE IMPORT'!C:C,'FW-ROWS'!A405)</f>
        <v>0</v>
      </c>
      <c r="K405" s="198">
        <f>SUMIFS('SAGE IMPORT'!K:K,'SAGE IMPORT'!A:A,'FW-ROWS'!H405,'SAGE IMPORT'!B:B,'FW-ROWS'!I405,'SAGE IMPORT'!C:C,'FW-ROWS'!A405)</f>
        <v>0</v>
      </c>
      <c r="L405" s="199">
        <f>SUMIFS('SAGE IMPORT'!Q:Q,'SAGE IMPORT'!A:A,'FW-ROWS'!H405,'SAGE IMPORT'!B:B,'FW-ROWS'!I405,'SAGE IMPORT'!C:C,'FW-ROWS'!A405)</f>
        <v>0</v>
      </c>
      <c r="M405" s="199" t="s">
        <v>393</v>
      </c>
      <c r="N405" s="205">
        <f>SUMIFS('SAGE IMPORT'!E:E,'SAGE IMPORT'!A:A,'FW-ROWS'!H405,'SAGE IMPORT'!B:B,'FW-ROWS'!I405,'SAGE IMPORT'!C:C,'FW-ROWS'!A405)</f>
        <v>0</v>
      </c>
      <c r="O405" s="199" t="s">
        <v>393</v>
      </c>
    </row>
    <row r="406" spans="1:15" x14ac:dyDescent="0.2">
      <c r="A406" s="184" t="s">
        <v>541</v>
      </c>
      <c r="B406" s="184" t="s">
        <v>59</v>
      </c>
      <c r="C406" s="184"/>
      <c r="D406" s="185" t="str">
        <f t="shared" ref="D406:F406" si="550">D405</f>
        <v>****</v>
      </c>
      <c r="E406" s="185"/>
      <c r="F406" s="185">
        <f t="shared" si="550"/>
        <v>0</v>
      </c>
      <c r="G406" s="185"/>
      <c r="H406" s="185">
        <f t="shared" si="549"/>
        <v>0</v>
      </c>
      <c r="I406" s="186">
        <f t="shared" si="549"/>
        <v>0</v>
      </c>
      <c r="J406" s="197">
        <f>SUMIFS('SAGE IMPORT'!Y:Y,'SAGE IMPORT'!A:A,'FW-ROWS'!H406,'SAGE IMPORT'!B:B,'FW-ROWS'!I406,'SAGE IMPORT'!C:C,'FW-ROWS'!A406)</f>
        <v>0</v>
      </c>
      <c r="K406" s="198">
        <f>SUMIFS('SAGE IMPORT'!K:K,'SAGE IMPORT'!A:A,'FW-ROWS'!H406,'SAGE IMPORT'!B:B,'FW-ROWS'!I406,'SAGE IMPORT'!C:C,'FW-ROWS'!A406)</f>
        <v>0</v>
      </c>
      <c r="L406" s="199">
        <f>SUMIFS('SAGE IMPORT'!Q:Q,'SAGE IMPORT'!A:A,'FW-ROWS'!H406,'SAGE IMPORT'!B:B,'FW-ROWS'!I406,'SAGE IMPORT'!C:C,'FW-ROWS'!A406)</f>
        <v>0</v>
      </c>
      <c r="M406" s="199" t="s">
        <v>354</v>
      </c>
      <c r="N406" s="205">
        <f>SUMIFS('SAGE IMPORT'!E:E,'SAGE IMPORT'!A:A,'FW-ROWS'!H406,'SAGE IMPORT'!B:B,'FW-ROWS'!I406,'SAGE IMPORT'!C:C,'FW-ROWS'!A406)</f>
        <v>0</v>
      </c>
      <c r="O406" s="199" t="s">
        <v>354</v>
      </c>
    </row>
    <row r="407" spans="1:15" x14ac:dyDescent="0.2">
      <c r="A407" s="184"/>
      <c r="B407" s="184"/>
      <c r="C407" s="184"/>
      <c r="D407" s="185"/>
      <c r="E407" s="185"/>
      <c r="F407" s="185"/>
      <c r="G407" s="185"/>
      <c r="H407" s="185"/>
      <c r="I407" s="186"/>
      <c r="J407" s="197"/>
      <c r="K407" s="198"/>
      <c r="L407" s="199"/>
      <c r="M407" s="199"/>
      <c r="N407" s="205"/>
      <c r="O407" s="199"/>
    </row>
    <row r="408" spans="1:15" x14ac:dyDescent="0.2">
      <c r="A408" s="184" t="s">
        <v>543</v>
      </c>
      <c r="B408" s="184" t="s">
        <v>545</v>
      </c>
      <c r="C408" s="184"/>
      <c r="D408" s="185" t="str">
        <f t="shared" ref="D408:F408" si="551">D406</f>
        <v>****</v>
      </c>
      <c r="E408" s="185"/>
      <c r="F408" s="185">
        <f t="shared" si="551"/>
        <v>0</v>
      </c>
      <c r="G408" s="185"/>
      <c r="H408" s="185">
        <f t="shared" ref="H408:I408" si="552">H406</f>
        <v>0</v>
      </c>
      <c r="I408" s="186">
        <f t="shared" si="552"/>
        <v>0</v>
      </c>
      <c r="J408" s="197">
        <f>SUMIFS('SAGE IMPORT'!Y:Y,'SAGE IMPORT'!A:A,'FW-ROWS'!H408,'SAGE IMPORT'!B:B,'FW-ROWS'!I408,'SAGE IMPORT'!C:C,'FW-ROWS'!A408)</f>
        <v>0</v>
      </c>
      <c r="K408" s="198">
        <f>SUMIFS('SAGE IMPORT'!K:K,'SAGE IMPORT'!A:A,'FW-ROWS'!H408,'SAGE IMPORT'!B:B,'FW-ROWS'!I408,'SAGE IMPORT'!C:C,'FW-ROWS'!A408)</f>
        <v>0</v>
      </c>
      <c r="L408" s="199">
        <f>SUMIFS('SAGE IMPORT'!Q:Q,'SAGE IMPORT'!A:A,'FW-ROWS'!H408,'SAGE IMPORT'!B:B,'FW-ROWS'!I408,'SAGE IMPORT'!C:C,'FW-ROWS'!A408)</f>
        <v>0</v>
      </c>
      <c r="M408" s="199"/>
      <c r="N408" s="205">
        <f>SUMIFS('SAGE IMPORT'!E:E,'SAGE IMPORT'!A:A,'FW-ROWS'!H408,'SAGE IMPORT'!B:B,'FW-ROWS'!I408,'SAGE IMPORT'!C:C,'FW-ROWS'!A408)</f>
        <v>0</v>
      </c>
      <c r="O408" s="199"/>
    </row>
    <row r="409" spans="1:15" x14ac:dyDescent="0.2">
      <c r="A409" s="184" t="s">
        <v>544</v>
      </c>
      <c r="B409" s="184" t="s">
        <v>546</v>
      </c>
      <c r="C409" s="184"/>
      <c r="D409" s="185" t="str">
        <f t="shared" ref="D409:F409" si="553">D408</f>
        <v>****</v>
      </c>
      <c r="E409" s="185"/>
      <c r="F409" s="185">
        <f t="shared" si="553"/>
        <v>0</v>
      </c>
      <c r="G409" s="185"/>
      <c r="H409" s="185">
        <f t="shared" ref="H409:I409" si="554">H408</f>
        <v>0</v>
      </c>
      <c r="I409" s="186">
        <f t="shared" si="554"/>
        <v>0</v>
      </c>
      <c r="J409" s="197">
        <f>SUMIFS('SAGE IMPORT'!Y:Y,'SAGE IMPORT'!A:A,'FW-ROWS'!H409,'SAGE IMPORT'!B:B,'FW-ROWS'!I409,'SAGE IMPORT'!C:C,'FW-ROWS'!A409)</f>
        <v>0</v>
      </c>
      <c r="K409" s="198">
        <f>SUMIFS('SAGE IMPORT'!K:K,'SAGE IMPORT'!A:A,'FW-ROWS'!H409,'SAGE IMPORT'!B:B,'FW-ROWS'!I409,'SAGE IMPORT'!C:C,'FW-ROWS'!A409)</f>
        <v>0</v>
      </c>
      <c r="L409" s="199">
        <f>SUMIFS('SAGE IMPORT'!Q:Q,'SAGE IMPORT'!A:A,'FW-ROWS'!H409,'SAGE IMPORT'!B:B,'FW-ROWS'!I409,'SAGE IMPORT'!C:C,'FW-ROWS'!A409)</f>
        <v>0</v>
      </c>
      <c r="M409" s="199" t="s">
        <v>354</v>
      </c>
      <c r="N409" s="205">
        <f>SUMIFS('SAGE IMPORT'!E:E,'SAGE IMPORT'!A:A,'FW-ROWS'!H409,'SAGE IMPORT'!B:B,'FW-ROWS'!I409,'SAGE IMPORT'!C:C,'FW-ROWS'!A409)</f>
        <v>0</v>
      </c>
      <c r="O409" s="199" t="s">
        <v>354</v>
      </c>
    </row>
    <row r="410" spans="1:15" x14ac:dyDescent="0.2">
      <c r="A410" s="184" t="s">
        <v>549</v>
      </c>
      <c r="B410" s="184" t="s">
        <v>550</v>
      </c>
      <c r="C410" s="184"/>
      <c r="D410" s="185" t="str">
        <f t="shared" ref="D410:F410" si="555">D409</f>
        <v>****</v>
      </c>
      <c r="E410" s="185"/>
      <c r="F410" s="185">
        <f t="shared" si="555"/>
        <v>0</v>
      </c>
      <c r="G410" s="185"/>
      <c r="H410" s="185">
        <f t="shared" ref="H410:I410" si="556">H409</f>
        <v>0</v>
      </c>
      <c r="I410" s="186">
        <f t="shared" si="556"/>
        <v>0</v>
      </c>
      <c r="J410" s="197">
        <f>SUMIFS('SAGE IMPORT'!Y:Y,'SAGE IMPORT'!A:A,'FW-ROWS'!H410,'SAGE IMPORT'!B:B,'FW-ROWS'!I410,'SAGE IMPORT'!C:C,'FW-ROWS'!A410)</f>
        <v>0</v>
      </c>
      <c r="K410" s="198">
        <f>SUMIFS('SAGE IMPORT'!K:K,'SAGE IMPORT'!A:A,'FW-ROWS'!H410,'SAGE IMPORT'!B:B,'FW-ROWS'!I410,'SAGE IMPORT'!C:C,'FW-ROWS'!A410)</f>
        <v>0</v>
      </c>
      <c r="L410" s="199">
        <f>SUMIFS('SAGE IMPORT'!Q:Q,'SAGE IMPORT'!A:A,'FW-ROWS'!H410,'SAGE IMPORT'!B:B,'FW-ROWS'!I410,'SAGE IMPORT'!C:C,'FW-ROWS'!A410)</f>
        <v>0</v>
      </c>
      <c r="M410" s="199" t="s">
        <v>354</v>
      </c>
      <c r="N410" s="205">
        <f>SUMIFS('SAGE IMPORT'!E:E,'SAGE IMPORT'!A:A,'FW-ROWS'!H410,'SAGE IMPORT'!B:B,'FW-ROWS'!I410,'SAGE IMPORT'!C:C,'FW-ROWS'!A410)</f>
        <v>0</v>
      </c>
      <c r="O410" s="199" t="s">
        <v>354</v>
      </c>
    </row>
    <row r="411" spans="1:15" x14ac:dyDescent="0.2">
      <c r="A411" s="184" t="s">
        <v>551</v>
      </c>
      <c r="B411" s="184" t="s">
        <v>140</v>
      </c>
      <c r="C411" s="184"/>
      <c r="D411" s="185" t="str">
        <f t="shared" ref="D411:F411" si="557">D410</f>
        <v>****</v>
      </c>
      <c r="E411" s="185"/>
      <c r="F411" s="185">
        <f t="shared" si="557"/>
        <v>0</v>
      </c>
      <c r="G411" s="185"/>
      <c r="H411" s="185">
        <f t="shared" ref="H411:I411" si="558">H410</f>
        <v>0</v>
      </c>
      <c r="I411" s="186">
        <f t="shared" si="558"/>
        <v>0</v>
      </c>
      <c r="J411" s="197">
        <f>SUMIFS('SAGE IMPORT'!Y:Y,'SAGE IMPORT'!A:A,'FW-ROWS'!H411,'SAGE IMPORT'!B:B,'FW-ROWS'!I411,'SAGE IMPORT'!C:C,'FW-ROWS'!A411)</f>
        <v>0</v>
      </c>
      <c r="K411" s="198">
        <f>SUMIFS('SAGE IMPORT'!K:K,'SAGE IMPORT'!A:A,'FW-ROWS'!H411,'SAGE IMPORT'!B:B,'FW-ROWS'!I411,'SAGE IMPORT'!C:C,'FW-ROWS'!A411)</f>
        <v>0</v>
      </c>
      <c r="L411" s="199">
        <f>SUMIFS('SAGE IMPORT'!Q:Q,'SAGE IMPORT'!A:A,'FW-ROWS'!H411,'SAGE IMPORT'!B:B,'FW-ROWS'!I411,'SAGE IMPORT'!C:C,'FW-ROWS'!A411)</f>
        <v>0</v>
      </c>
      <c r="M411" s="199" t="s">
        <v>354</v>
      </c>
      <c r="N411" s="205">
        <f>SUMIFS('SAGE IMPORT'!E:E,'SAGE IMPORT'!A:A,'FW-ROWS'!H411,'SAGE IMPORT'!B:B,'FW-ROWS'!I411,'SAGE IMPORT'!C:C,'FW-ROWS'!A411)</f>
        <v>0</v>
      </c>
      <c r="O411" s="199" t="s">
        <v>354</v>
      </c>
    </row>
    <row r="412" spans="1:15" x14ac:dyDescent="0.2">
      <c r="A412" s="184" t="s">
        <v>556</v>
      </c>
      <c r="B412" s="184" t="s">
        <v>555</v>
      </c>
      <c r="C412" s="184"/>
      <c r="D412" s="185" t="str">
        <f t="shared" ref="D412:F412" si="559">D411</f>
        <v>****</v>
      </c>
      <c r="E412" s="185"/>
      <c r="F412" s="185">
        <f t="shared" si="559"/>
        <v>0</v>
      </c>
      <c r="G412" s="185"/>
      <c r="H412" s="185">
        <f t="shared" ref="H412:I412" si="560">H411</f>
        <v>0</v>
      </c>
      <c r="I412" s="186">
        <f t="shared" si="560"/>
        <v>0</v>
      </c>
      <c r="J412" s="197">
        <f>SUMIFS('SAGE IMPORT'!Y:Y,'SAGE IMPORT'!A:A,'FW-ROWS'!H412,'SAGE IMPORT'!B:B,'FW-ROWS'!I412,'SAGE IMPORT'!C:C,'FW-ROWS'!A412)</f>
        <v>0</v>
      </c>
      <c r="K412" s="198">
        <f>SUMIFS('SAGE IMPORT'!K:K,'SAGE IMPORT'!A:A,'FW-ROWS'!H412,'SAGE IMPORT'!B:B,'FW-ROWS'!I412,'SAGE IMPORT'!C:C,'FW-ROWS'!A412)</f>
        <v>0</v>
      </c>
      <c r="L412" s="199">
        <f>SUMIFS('SAGE IMPORT'!Q:Q,'SAGE IMPORT'!A:A,'FW-ROWS'!H412,'SAGE IMPORT'!B:B,'FW-ROWS'!I412,'SAGE IMPORT'!C:C,'FW-ROWS'!A412)</f>
        <v>0</v>
      </c>
      <c r="M412" s="199" t="s">
        <v>395</v>
      </c>
      <c r="N412" s="205">
        <f>SUMIFS('SAGE IMPORT'!E:E,'SAGE IMPORT'!A:A,'FW-ROWS'!H412,'SAGE IMPORT'!B:B,'FW-ROWS'!I412,'SAGE IMPORT'!C:C,'FW-ROWS'!A412)</f>
        <v>0</v>
      </c>
      <c r="O412" s="199" t="s">
        <v>395</v>
      </c>
    </row>
    <row r="413" spans="1:15" x14ac:dyDescent="0.2">
      <c r="A413" s="184" t="s">
        <v>557</v>
      </c>
      <c r="B413" s="184" t="s">
        <v>559</v>
      </c>
      <c r="C413" s="184"/>
      <c r="D413" s="185" t="str">
        <f t="shared" ref="D413:F413" si="561">D412</f>
        <v>****</v>
      </c>
      <c r="E413" s="185"/>
      <c r="F413" s="185">
        <f t="shared" si="561"/>
        <v>0</v>
      </c>
      <c r="G413" s="185"/>
      <c r="H413" s="185">
        <f t="shared" ref="H413:I413" si="562">H412</f>
        <v>0</v>
      </c>
      <c r="I413" s="186">
        <f t="shared" si="562"/>
        <v>0</v>
      </c>
      <c r="J413" s="197">
        <f>SUMIFS('SAGE IMPORT'!Y:Y,'SAGE IMPORT'!A:A,'FW-ROWS'!H413,'SAGE IMPORT'!B:B,'FW-ROWS'!I413,'SAGE IMPORT'!C:C,'FW-ROWS'!A413)</f>
        <v>0</v>
      </c>
      <c r="K413" s="198">
        <f>SUMIFS('SAGE IMPORT'!K:K,'SAGE IMPORT'!A:A,'FW-ROWS'!H413,'SAGE IMPORT'!B:B,'FW-ROWS'!I413,'SAGE IMPORT'!C:C,'FW-ROWS'!A413)</f>
        <v>0</v>
      </c>
      <c r="L413" s="199">
        <f>SUMIFS('SAGE IMPORT'!Q:Q,'SAGE IMPORT'!A:A,'FW-ROWS'!H413,'SAGE IMPORT'!B:B,'FW-ROWS'!I413,'SAGE IMPORT'!C:C,'FW-ROWS'!A413)</f>
        <v>0</v>
      </c>
      <c r="M413" s="199" t="s">
        <v>395</v>
      </c>
      <c r="N413" s="205">
        <f>SUMIFS('SAGE IMPORT'!E:E,'SAGE IMPORT'!A:A,'FW-ROWS'!H413,'SAGE IMPORT'!B:B,'FW-ROWS'!I413,'SAGE IMPORT'!C:C,'FW-ROWS'!A413)</f>
        <v>0</v>
      </c>
      <c r="O413" s="199" t="s">
        <v>395</v>
      </c>
    </row>
    <row r="414" spans="1:15" x14ac:dyDescent="0.2">
      <c r="A414" s="184" t="s">
        <v>560</v>
      </c>
      <c r="B414" s="184" t="s">
        <v>561</v>
      </c>
      <c r="C414" s="184"/>
      <c r="D414" s="185" t="str">
        <f t="shared" ref="D414:F414" si="563">D413</f>
        <v>****</v>
      </c>
      <c r="E414" s="185"/>
      <c r="F414" s="185">
        <f t="shared" si="563"/>
        <v>0</v>
      </c>
      <c r="G414" s="185"/>
      <c r="H414" s="185">
        <f t="shared" ref="H414:I414" si="564">H413</f>
        <v>0</v>
      </c>
      <c r="I414" s="186">
        <f t="shared" si="564"/>
        <v>0</v>
      </c>
      <c r="J414" s="197">
        <f>SUMIFS('SAGE IMPORT'!Y:Y,'SAGE IMPORT'!A:A,'FW-ROWS'!H414,'SAGE IMPORT'!B:B,'FW-ROWS'!I414,'SAGE IMPORT'!C:C,'FW-ROWS'!A414)</f>
        <v>0</v>
      </c>
      <c r="K414" s="198">
        <f>SUMIFS('SAGE IMPORT'!K:K,'SAGE IMPORT'!A:A,'FW-ROWS'!H414,'SAGE IMPORT'!B:B,'FW-ROWS'!I414,'SAGE IMPORT'!C:C,'FW-ROWS'!A414)</f>
        <v>0</v>
      </c>
      <c r="L414" s="199">
        <f>SUMIFS('SAGE IMPORT'!Q:Q,'SAGE IMPORT'!A:A,'FW-ROWS'!H414,'SAGE IMPORT'!B:B,'FW-ROWS'!I414,'SAGE IMPORT'!C:C,'FW-ROWS'!A414)</f>
        <v>0</v>
      </c>
      <c r="M414" s="199" t="s">
        <v>354</v>
      </c>
      <c r="N414" s="205">
        <f>SUMIFS('SAGE IMPORT'!E:E,'SAGE IMPORT'!A:A,'FW-ROWS'!H414,'SAGE IMPORT'!B:B,'FW-ROWS'!I414,'SAGE IMPORT'!C:C,'FW-ROWS'!A414)</f>
        <v>0</v>
      </c>
      <c r="O414" s="199" t="s">
        <v>354</v>
      </c>
    </row>
    <row r="415" spans="1:15" x14ac:dyDescent="0.2">
      <c r="A415" s="184"/>
      <c r="B415" s="184"/>
      <c r="C415" s="184"/>
      <c r="D415" s="185"/>
      <c r="E415" s="185"/>
      <c r="F415" s="185"/>
      <c r="G415" s="185"/>
      <c r="H415" s="185"/>
      <c r="I415" s="186"/>
      <c r="J415" s="197"/>
      <c r="K415" s="198"/>
      <c r="L415" s="199"/>
      <c r="M415" s="199"/>
      <c r="N415" s="205"/>
      <c r="O415" s="199"/>
    </row>
    <row r="416" spans="1:15" x14ac:dyDescent="0.2">
      <c r="A416" s="184" t="s">
        <v>563</v>
      </c>
      <c r="B416" s="184" t="s">
        <v>565</v>
      </c>
      <c r="C416" s="184"/>
      <c r="D416" s="185" t="str">
        <f t="shared" ref="D416:F416" si="565">D414</f>
        <v>****</v>
      </c>
      <c r="E416" s="185"/>
      <c r="F416" s="185">
        <f t="shared" si="565"/>
        <v>0</v>
      </c>
      <c r="G416" s="185"/>
      <c r="H416" s="185">
        <f t="shared" ref="H416:I416" si="566">H414</f>
        <v>0</v>
      </c>
      <c r="I416" s="186">
        <f t="shared" si="566"/>
        <v>0</v>
      </c>
      <c r="J416" s="197">
        <f>SUMIFS('SAGE IMPORT'!Y:Y,'SAGE IMPORT'!A:A,'FW-ROWS'!H416,'SAGE IMPORT'!B:B,'FW-ROWS'!I416,'SAGE IMPORT'!C:C,'FW-ROWS'!A416)</f>
        <v>0</v>
      </c>
      <c r="K416" s="198">
        <f>SUMIFS('SAGE IMPORT'!K:K,'SAGE IMPORT'!A:A,'FW-ROWS'!H416,'SAGE IMPORT'!B:B,'FW-ROWS'!I416,'SAGE IMPORT'!C:C,'FW-ROWS'!A416)</f>
        <v>0</v>
      </c>
      <c r="L416" s="199">
        <f>SUMIFS('SAGE IMPORT'!Q:Q,'SAGE IMPORT'!A:A,'FW-ROWS'!H416,'SAGE IMPORT'!B:B,'FW-ROWS'!I416,'SAGE IMPORT'!C:C,'FW-ROWS'!A416)</f>
        <v>0</v>
      </c>
      <c r="M416" s="199" t="s">
        <v>392</v>
      </c>
      <c r="N416" s="205">
        <f>SUMIFS('SAGE IMPORT'!E:E,'SAGE IMPORT'!A:A,'FW-ROWS'!H416,'SAGE IMPORT'!B:B,'FW-ROWS'!I416,'SAGE IMPORT'!C:C,'FW-ROWS'!A416)</f>
        <v>0</v>
      </c>
      <c r="O416" s="199" t="s">
        <v>392</v>
      </c>
    </row>
    <row r="417" spans="1:15" ht="12" x14ac:dyDescent="0.25">
      <c r="C417" s="200" t="s">
        <v>74</v>
      </c>
      <c r="D417" s="200"/>
      <c r="E417" s="200"/>
      <c r="F417" s="200"/>
      <c r="G417" s="200"/>
      <c r="H417" s="200"/>
      <c r="I417" s="200"/>
      <c r="J417" s="201">
        <f t="shared" ref="J417" si="567">SUM(J399:J416)</f>
        <v>0</v>
      </c>
      <c r="K417" s="202"/>
      <c r="L417" s="202"/>
      <c r="M417" s="202"/>
      <c r="N417" s="205">
        <f>SUMIFS('SAGE IMPORT'!E:E,'SAGE IMPORT'!A:A,'FW-ROWS'!H417,'SAGE IMPORT'!B:B,'FW-ROWS'!I417,'SAGE IMPORT'!C:C,'FW-ROWS'!A417)</f>
        <v>0</v>
      </c>
      <c r="O417" s="202"/>
    </row>
    <row r="418" spans="1:15" ht="12" x14ac:dyDescent="0.25">
      <c r="C418" s="200" t="s">
        <v>75</v>
      </c>
      <c r="D418" s="200"/>
      <c r="E418" s="200"/>
      <c r="F418" s="200"/>
      <c r="G418" s="200"/>
      <c r="H418" s="200"/>
      <c r="I418" s="200"/>
      <c r="J418" s="203">
        <f>SUMIFS('SAGE IMPORT'!Y:Y,'SAGE IMPORT'!A:A,'FW-ROWS'!H398,'SAGE IMPORT'!B:B,'FW-ROWS'!I398)-J417</f>
        <v>0</v>
      </c>
      <c r="K418" s="202"/>
      <c r="L418" s="202"/>
      <c r="M418" s="202"/>
      <c r="N418" s="205">
        <f>SUMIFS('SAGE IMPORT'!E:E,'SAGE IMPORT'!A:A,'FW-ROWS'!H418,'SAGE IMPORT'!B:B,'FW-ROWS'!I418,'SAGE IMPORT'!C:C,'FW-ROWS'!A418)</f>
        <v>0</v>
      </c>
      <c r="O418" s="202"/>
    </row>
    <row r="419" spans="1:15" ht="12" x14ac:dyDescent="0.2">
      <c r="D419" s="191" t="s">
        <v>359</v>
      </c>
      <c r="E419" s="191"/>
      <c r="F419" s="190" t="s">
        <v>358</v>
      </c>
      <c r="G419" s="190"/>
      <c r="H419" s="191" t="s">
        <v>159</v>
      </c>
      <c r="I419" s="192" t="s">
        <v>357</v>
      </c>
      <c r="J419" s="194" t="s">
        <v>383</v>
      </c>
      <c r="K419" s="194" t="s">
        <v>356</v>
      </c>
      <c r="L419" s="194" t="s">
        <v>355</v>
      </c>
      <c r="M419" s="194"/>
      <c r="N419" s="194" t="s">
        <v>394</v>
      </c>
      <c r="O419" s="194"/>
    </row>
    <row r="420" spans="1:15" ht="12" x14ac:dyDescent="0.2">
      <c r="D420" s="195" t="str">
        <f>'START-FW'!A27</f>
        <v>****</v>
      </c>
      <c r="E420" s="195">
        <f>'START-FW'!B27</f>
        <v>0</v>
      </c>
      <c r="F420" s="195">
        <f>'START-FW'!C27</f>
        <v>49</v>
      </c>
      <c r="G420" s="195" t="str">
        <f>'START-FW'!D27</f>
        <v>1095 ST. OLAF CT</v>
      </c>
      <c r="H420" s="195" t="str">
        <f>'START-FW'!F27</f>
        <v>PLAN 1</v>
      </c>
      <c r="I420" s="195" t="str">
        <f>'START-FW'!G27</f>
        <v>ELV D</v>
      </c>
      <c r="J420" s="196"/>
      <c r="K420" s="196"/>
      <c r="L420" s="196"/>
      <c r="M420" s="196"/>
      <c r="N420" s="196"/>
      <c r="O420" s="194"/>
    </row>
    <row r="421" spans="1:15" x14ac:dyDescent="0.2">
      <c r="A421" s="184" t="s">
        <v>522</v>
      </c>
      <c r="B421" s="184" t="s">
        <v>17</v>
      </c>
      <c r="C421" s="184"/>
      <c r="D421" s="185" t="str">
        <f t="shared" ref="D421" si="568">D420</f>
        <v>****</v>
      </c>
      <c r="E421" s="185"/>
      <c r="F421" s="185">
        <f t="shared" ref="F421" si="569">F420</f>
        <v>49</v>
      </c>
      <c r="G421" s="185"/>
      <c r="H421" s="185" t="str">
        <f t="shared" ref="H421" si="570">H420</f>
        <v>PLAN 1</v>
      </c>
      <c r="I421" s="186" t="str">
        <f t="shared" ref="I421" si="571">I420</f>
        <v>ELV D</v>
      </c>
      <c r="J421" s="197">
        <f>SUMIFS('SAGE IMPORT'!Y:Y,'SAGE IMPORT'!A:A,'FW-ROWS'!H421,'SAGE IMPORT'!B:B,'FW-ROWS'!I421,'SAGE IMPORT'!C:C,'FW-ROWS'!A421)</f>
        <v>0</v>
      </c>
      <c r="K421" s="198">
        <f>SUMIFS('SAGE IMPORT'!K:K,'SAGE IMPORT'!A:A,'FW-ROWS'!H421,'SAGE IMPORT'!B:B,'FW-ROWS'!I421,'SAGE IMPORT'!C:C,'FW-ROWS'!A421)</f>
        <v>0</v>
      </c>
      <c r="L421" s="199">
        <f>SUMIFS('SAGE IMPORT'!Q:Q,'SAGE IMPORT'!A:A,'FW-ROWS'!H421,'SAGE IMPORT'!B:B,'FW-ROWS'!I421,'SAGE IMPORT'!C:C,'FW-ROWS'!A421)</f>
        <v>0</v>
      </c>
      <c r="M421" s="199" t="s">
        <v>391</v>
      </c>
      <c r="N421" s="205">
        <f>SUMIFS('SAGE IMPORT'!E:E,'SAGE IMPORT'!A:A,'FW-ROWS'!H421,'SAGE IMPORT'!B:B,'FW-ROWS'!I421,'SAGE IMPORT'!C:C,'FW-ROWS'!A421)</f>
        <v>0</v>
      </c>
      <c r="O421" s="199" t="s">
        <v>391</v>
      </c>
    </row>
    <row r="422" spans="1:15" x14ac:dyDescent="0.2">
      <c r="A422" s="184" t="s">
        <v>523</v>
      </c>
      <c r="B422" s="184" t="s">
        <v>19</v>
      </c>
      <c r="C422" s="184"/>
      <c r="D422" s="185" t="str">
        <f t="shared" ref="D422:F422" si="572">D421</f>
        <v>****</v>
      </c>
      <c r="E422" s="185"/>
      <c r="F422" s="185">
        <f t="shared" si="572"/>
        <v>49</v>
      </c>
      <c r="G422" s="185"/>
      <c r="H422" s="185" t="str">
        <f t="shared" ref="H422:I422" si="573">H421</f>
        <v>PLAN 1</v>
      </c>
      <c r="I422" s="186" t="str">
        <f t="shared" si="573"/>
        <v>ELV D</v>
      </c>
      <c r="J422" s="197">
        <f>SUMIFS('SAGE IMPORT'!Y:Y,'SAGE IMPORT'!A:A,'FW-ROWS'!H422,'SAGE IMPORT'!B:B,'FW-ROWS'!I422,'SAGE IMPORT'!C:C,'FW-ROWS'!A422)</f>
        <v>0</v>
      </c>
      <c r="K422" s="198">
        <f>SUMIFS('SAGE IMPORT'!K:K,'SAGE IMPORT'!A:A,'FW-ROWS'!H422,'SAGE IMPORT'!B:B,'FW-ROWS'!I422,'SAGE IMPORT'!C:C,'FW-ROWS'!A422)</f>
        <v>0</v>
      </c>
      <c r="L422" s="199">
        <f>SUMIFS('SAGE IMPORT'!Q:Q,'SAGE IMPORT'!A:A,'FW-ROWS'!H422,'SAGE IMPORT'!B:B,'FW-ROWS'!I422,'SAGE IMPORT'!C:C,'FW-ROWS'!A422)</f>
        <v>0</v>
      </c>
      <c r="M422" s="199" t="s">
        <v>391</v>
      </c>
      <c r="N422" s="205">
        <f>SUMIFS('SAGE IMPORT'!E:E,'SAGE IMPORT'!A:A,'FW-ROWS'!H422,'SAGE IMPORT'!B:B,'FW-ROWS'!I422,'SAGE IMPORT'!C:C,'FW-ROWS'!A422)</f>
        <v>0</v>
      </c>
      <c r="O422" s="199" t="s">
        <v>391</v>
      </c>
    </row>
    <row r="423" spans="1:15" x14ac:dyDescent="0.2">
      <c r="A423" s="184" t="s">
        <v>524</v>
      </c>
      <c r="B423" s="184" t="s">
        <v>525</v>
      </c>
      <c r="C423" s="184"/>
      <c r="D423" s="185" t="str">
        <f t="shared" ref="D423:F423" si="574">D422</f>
        <v>****</v>
      </c>
      <c r="E423" s="185"/>
      <c r="F423" s="185">
        <f t="shared" si="574"/>
        <v>49</v>
      </c>
      <c r="G423" s="185"/>
      <c r="H423" s="185" t="str">
        <f t="shared" ref="H423:I423" si="575">H422</f>
        <v>PLAN 1</v>
      </c>
      <c r="I423" s="186" t="str">
        <f t="shared" si="575"/>
        <v>ELV D</v>
      </c>
      <c r="J423" s="197">
        <f>SUMIFS('SAGE IMPORT'!Y:Y,'SAGE IMPORT'!A:A,'FW-ROWS'!H423,'SAGE IMPORT'!B:B,'FW-ROWS'!I423,'SAGE IMPORT'!C:C,'FW-ROWS'!A423)</f>
        <v>0</v>
      </c>
      <c r="K423" s="198">
        <f>SUMIFS('SAGE IMPORT'!K:K,'SAGE IMPORT'!A:A,'FW-ROWS'!H423,'SAGE IMPORT'!B:B,'FW-ROWS'!I423,'SAGE IMPORT'!C:C,'FW-ROWS'!A423)</f>
        <v>0</v>
      </c>
      <c r="L423" s="199">
        <f>SUMIFS('SAGE IMPORT'!Q:Q,'SAGE IMPORT'!A:A,'FW-ROWS'!H423,'SAGE IMPORT'!B:B,'FW-ROWS'!I423,'SAGE IMPORT'!C:C,'FW-ROWS'!A423)</f>
        <v>0</v>
      </c>
      <c r="M423" s="199" t="s">
        <v>391</v>
      </c>
      <c r="N423" s="205">
        <f>SUMIFS('SAGE IMPORT'!E:E,'SAGE IMPORT'!A:A,'FW-ROWS'!H423,'SAGE IMPORT'!B:B,'FW-ROWS'!I423,'SAGE IMPORT'!C:C,'FW-ROWS'!A423)</f>
        <v>0</v>
      </c>
      <c r="O423" s="199" t="s">
        <v>391</v>
      </c>
    </row>
    <row r="424" spans="1:15" x14ac:dyDescent="0.2">
      <c r="A424" s="184"/>
      <c r="B424" s="184"/>
      <c r="C424" s="184"/>
      <c r="D424" s="185"/>
      <c r="E424" s="185"/>
      <c r="F424" s="185"/>
      <c r="G424" s="185"/>
      <c r="H424" s="185"/>
      <c r="I424" s="186"/>
      <c r="J424" s="197"/>
      <c r="K424" s="198"/>
      <c r="L424" s="199"/>
      <c r="M424" s="199"/>
      <c r="N424" s="205"/>
      <c r="O424" s="199"/>
    </row>
    <row r="425" spans="1:15" x14ac:dyDescent="0.2">
      <c r="A425" s="184" t="s">
        <v>529</v>
      </c>
      <c r="B425" s="184" t="s">
        <v>528</v>
      </c>
      <c r="C425" s="184"/>
      <c r="D425" s="185" t="str">
        <f t="shared" ref="D425:F425" si="576">D423</f>
        <v>****</v>
      </c>
      <c r="E425" s="185"/>
      <c r="F425" s="185">
        <f t="shared" si="576"/>
        <v>49</v>
      </c>
      <c r="G425" s="185"/>
      <c r="H425" s="185" t="str">
        <f t="shared" ref="H425:I425" si="577">H423</f>
        <v>PLAN 1</v>
      </c>
      <c r="I425" s="186" t="str">
        <f t="shared" si="577"/>
        <v>ELV D</v>
      </c>
      <c r="J425" s="197">
        <f>SUMIFS('SAGE IMPORT'!Y:Y,'SAGE IMPORT'!A:A,'FW-ROWS'!H425,'SAGE IMPORT'!B:B,'FW-ROWS'!I425,'SAGE IMPORT'!C:C,'FW-ROWS'!A425)</f>
        <v>0</v>
      </c>
      <c r="K425" s="198">
        <f>SUMIFS('SAGE IMPORT'!K:K,'SAGE IMPORT'!A:A,'FW-ROWS'!H425,'SAGE IMPORT'!B:B,'FW-ROWS'!I425,'SAGE IMPORT'!C:C,'FW-ROWS'!A425)</f>
        <v>0</v>
      </c>
      <c r="L425" s="199">
        <f>SUMIFS('SAGE IMPORT'!Q:Q,'SAGE IMPORT'!A:A,'FW-ROWS'!H425,'SAGE IMPORT'!B:B,'FW-ROWS'!I425,'SAGE IMPORT'!C:C,'FW-ROWS'!A425)</f>
        <v>0</v>
      </c>
      <c r="M425" s="199" t="s">
        <v>391</v>
      </c>
      <c r="N425" s="205">
        <f>SUMIFS('SAGE IMPORT'!E:E,'SAGE IMPORT'!A:A,'FW-ROWS'!H425,'SAGE IMPORT'!B:B,'FW-ROWS'!I425,'SAGE IMPORT'!C:C,'FW-ROWS'!A425)</f>
        <v>0</v>
      </c>
      <c r="O425" s="199" t="s">
        <v>391</v>
      </c>
    </row>
    <row r="426" spans="1:15" x14ac:dyDescent="0.2">
      <c r="A426" s="184" t="s">
        <v>530</v>
      </c>
      <c r="B426" s="184" t="s">
        <v>531</v>
      </c>
      <c r="C426" s="184"/>
      <c r="D426" s="185" t="str">
        <f t="shared" ref="D426:F426" si="578">D425</f>
        <v>****</v>
      </c>
      <c r="E426" s="185"/>
      <c r="F426" s="185">
        <f t="shared" si="578"/>
        <v>49</v>
      </c>
      <c r="G426" s="185"/>
      <c r="H426" s="185" t="str">
        <f t="shared" ref="H426:I426" si="579">H425</f>
        <v>PLAN 1</v>
      </c>
      <c r="I426" s="186" t="str">
        <f t="shared" si="579"/>
        <v>ELV D</v>
      </c>
      <c r="J426" s="197">
        <f>SUMIFS('SAGE IMPORT'!Y:Y,'SAGE IMPORT'!A:A,'FW-ROWS'!H426,'SAGE IMPORT'!B:B,'FW-ROWS'!I426,'SAGE IMPORT'!C:C,'FW-ROWS'!A426)</f>
        <v>0</v>
      </c>
      <c r="K426" s="198">
        <f>SUMIFS('SAGE IMPORT'!K:K,'SAGE IMPORT'!A:A,'FW-ROWS'!H426,'SAGE IMPORT'!B:B,'FW-ROWS'!I426,'SAGE IMPORT'!C:C,'FW-ROWS'!A426)</f>
        <v>0</v>
      </c>
      <c r="L426" s="199">
        <f>SUMIFS('SAGE IMPORT'!Q:Q,'SAGE IMPORT'!A:A,'FW-ROWS'!H426,'SAGE IMPORT'!B:B,'FW-ROWS'!I426,'SAGE IMPORT'!C:C,'FW-ROWS'!A426)</f>
        <v>0</v>
      </c>
      <c r="M426" s="199"/>
      <c r="N426" s="205">
        <f>SUMIFS('SAGE IMPORT'!E:E,'SAGE IMPORT'!A:A,'FW-ROWS'!H426,'SAGE IMPORT'!B:B,'FW-ROWS'!I426,'SAGE IMPORT'!C:C,'FW-ROWS'!A426)</f>
        <v>0</v>
      </c>
      <c r="O426" s="199"/>
    </row>
    <row r="427" spans="1:15" x14ac:dyDescent="0.2">
      <c r="A427" s="184" t="s">
        <v>533</v>
      </c>
      <c r="B427" s="184" t="s">
        <v>532</v>
      </c>
      <c r="C427" s="184"/>
      <c r="D427" s="185" t="str">
        <f t="shared" ref="D427:F427" si="580">D426</f>
        <v>****</v>
      </c>
      <c r="E427" s="185"/>
      <c r="F427" s="185">
        <f t="shared" si="580"/>
        <v>49</v>
      </c>
      <c r="G427" s="185"/>
      <c r="H427" s="185" t="str">
        <f t="shared" ref="H427:I428" si="581">H426</f>
        <v>PLAN 1</v>
      </c>
      <c r="I427" s="186" t="str">
        <f t="shared" si="581"/>
        <v>ELV D</v>
      </c>
      <c r="J427" s="197">
        <f>SUMIFS('SAGE IMPORT'!Y:Y,'SAGE IMPORT'!A:A,'FW-ROWS'!H427,'SAGE IMPORT'!B:B,'FW-ROWS'!I427,'SAGE IMPORT'!C:C,'FW-ROWS'!A427)</f>
        <v>0</v>
      </c>
      <c r="K427" s="198">
        <f>SUMIFS('SAGE IMPORT'!K:K,'SAGE IMPORT'!A:A,'FW-ROWS'!H427,'SAGE IMPORT'!B:B,'FW-ROWS'!I427,'SAGE IMPORT'!C:C,'FW-ROWS'!A427)</f>
        <v>0</v>
      </c>
      <c r="L427" s="199">
        <f>SUMIFS('SAGE IMPORT'!Q:Q,'SAGE IMPORT'!A:A,'FW-ROWS'!H427,'SAGE IMPORT'!B:B,'FW-ROWS'!I427,'SAGE IMPORT'!C:C,'FW-ROWS'!A427)</f>
        <v>0</v>
      </c>
      <c r="M427" s="199" t="s">
        <v>393</v>
      </c>
      <c r="N427" s="205">
        <f>SUMIFS('SAGE IMPORT'!E:E,'SAGE IMPORT'!A:A,'FW-ROWS'!H427,'SAGE IMPORT'!B:B,'FW-ROWS'!I427,'SAGE IMPORT'!C:C,'FW-ROWS'!A427)</f>
        <v>0</v>
      </c>
      <c r="O427" s="199" t="s">
        <v>393</v>
      </c>
    </row>
    <row r="428" spans="1:15" x14ac:dyDescent="0.2">
      <c r="A428" s="184" t="s">
        <v>541</v>
      </c>
      <c r="B428" s="184" t="s">
        <v>59</v>
      </c>
      <c r="C428" s="184"/>
      <c r="D428" s="185" t="str">
        <f t="shared" ref="D428:F428" si="582">D427</f>
        <v>****</v>
      </c>
      <c r="E428" s="185"/>
      <c r="F428" s="185">
        <f t="shared" si="582"/>
        <v>49</v>
      </c>
      <c r="G428" s="185"/>
      <c r="H428" s="185" t="str">
        <f t="shared" si="581"/>
        <v>PLAN 1</v>
      </c>
      <c r="I428" s="186" t="str">
        <f t="shared" si="581"/>
        <v>ELV D</v>
      </c>
      <c r="J428" s="197">
        <f>SUMIFS('SAGE IMPORT'!Y:Y,'SAGE IMPORT'!A:A,'FW-ROWS'!H428,'SAGE IMPORT'!B:B,'FW-ROWS'!I428,'SAGE IMPORT'!C:C,'FW-ROWS'!A428)</f>
        <v>0</v>
      </c>
      <c r="K428" s="198">
        <f>SUMIFS('SAGE IMPORT'!K:K,'SAGE IMPORT'!A:A,'FW-ROWS'!H428,'SAGE IMPORT'!B:B,'FW-ROWS'!I428,'SAGE IMPORT'!C:C,'FW-ROWS'!A428)</f>
        <v>0</v>
      </c>
      <c r="L428" s="199">
        <f>SUMIFS('SAGE IMPORT'!Q:Q,'SAGE IMPORT'!A:A,'FW-ROWS'!H428,'SAGE IMPORT'!B:B,'FW-ROWS'!I428,'SAGE IMPORT'!C:C,'FW-ROWS'!A428)</f>
        <v>0</v>
      </c>
      <c r="M428" s="199" t="s">
        <v>354</v>
      </c>
      <c r="N428" s="205">
        <f>SUMIFS('SAGE IMPORT'!E:E,'SAGE IMPORT'!A:A,'FW-ROWS'!H428,'SAGE IMPORT'!B:B,'FW-ROWS'!I428,'SAGE IMPORT'!C:C,'FW-ROWS'!A428)</f>
        <v>0</v>
      </c>
      <c r="O428" s="199" t="s">
        <v>354</v>
      </c>
    </row>
    <row r="429" spans="1:15" x14ac:dyDescent="0.2">
      <c r="A429" s="184"/>
      <c r="B429" s="184"/>
      <c r="C429" s="184"/>
      <c r="D429" s="185"/>
      <c r="E429" s="185"/>
      <c r="F429" s="185"/>
      <c r="G429" s="185"/>
      <c r="H429" s="185"/>
      <c r="I429" s="186"/>
      <c r="J429" s="197"/>
      <c r="K429" s="198"/>
      <c r="L429" s="199"/>
      <c r="M429" s="199"/>
      <c r="N429" s="205"/>
      <c r="O429" s="199"/>
    </row>
    <row r="430" spans="1:15" x14ac:dyDescent="0.2">
      <c r="A430" s="184" t="s">
        <v>543</v>
      </c>
      <c r="B430" s="184" t="s">
        <v>545</v>
      </c>
      <c r="C430" s="184"/>
      <c r="D430" s="185" t="str">
        <f t="shared" ref="D430:F430" si="583">D428</f>
        <v>****</v>
      </c>
      <c r="E430" s="185"/>
      <c r="F430" s="185">
        <f t="shared" si="583"/>
        <v>49</v>
      </c>
      <c r="G430" s="185"/>
      <c r="H430" s="185" t="str">
        <f t="shared" ref="H430:I430" si="584">H428</f>
        <v>PLAN 1</v>
      </c>
      <c r="I430" s="186" t="str">
        <f t="shared" si="584"/>
        <v>ELV D</v>
      </c>
      <c r="J430" s="197">
        <f>SUMIFS('SAGE IMPORT'!Y:Y,'SAGE IMPORT'!A:A,'FW-ROWS'!H430,'SAGE IMPORT'!B:B,'FW-ROWS'!I430,'SAGE IMPORT'!C:C,'FW-ROWS'!A430)</f>
        <v>0</v>
      </c>
      <c r="K430" s="198">
        <f>SUMIFS('SAGE IMPORT'!K:K,'SAGE IMPORT'!A:A,'FW-ROWS'!H430,'SAGE IMPORT'!B:B,'FW-ROWS'!I430,'SAGE IMPORT'!C:C,'FW-ROWS'!A430)</f>
        <v>0</v>
      </c>
      <c r="L430" s="199">
        <f>SUMIFS('SAGE IMPORT'!Q:Q,'SAGE IMPORT'!A:A,'FW-ROWS'!H430,'SAGE IMPORT'!B:B,'FW-ROWS'!I430,'SAGE IMPORT'!C:C,'FW-ROWS'!A430)</f>
        <v>0</v>
      </c>
      <c r="M430" s="199"/>
      <c r="N430" s="205">
        <f>SUMIFS('SAGE IMPORT'!E:E,'SAGE IMPORT'!A:A,'FW-ROWS'!H430,'SAGE IMPORT'!B:B,'FW-ROWS'!I430,'SAGE IMPORT'!C:C,'FW-ROWS'!A430)</f>
        <v>0</v>
      </c>
      <c r="O430" s="199"/>
    </row>
    <row r="431" spans="1:15" x14ac:dyDescent="0.2">
      <c r="A431" s="184" t="s">
        <v>544</v>
      </c>
      <c r="B431" s="184" t="s">
        <v>546</v>
      </c>
      <c r="C431" s="184"/>
      <c r="D431" s="185" t="str">
        <f t="shared" ref="D431:F431" si="585">D430</f>
        <v>****</v>
      </c>
      <c r="E431" s="185"/>
      <c r="F431" s="185">
        <f t="shared" si="585"/>
        <v>49</v>
      </c>
      <c r="G431" s="185"/>
      <c r="H431" s="185" t="str">
        <f t="shared" ref="H431:I431" si="586">H430</f>
        <v>PLAN 1</v>
      </c>
      <c r="I431" s="186" t="str">
        <f t="shared" si="586"/>
        <v>ELV D</v>
      </c>
      <c r="J431" s="197">
        <f>SUMIFS('SAGE IMPORT'!Y:Y,'SAGE IMPORT'!A:A,'FW-ROWS'!H431,'SAGE IMPORT'!B:B,'FW-ROWS'!I431,'SAGE IMPORT'!C:C,'FW-ROWS'!A431)</f>
        <v>0</v>
      </c>
      <c r="K431" s="198">
        <f>SUMIFS('SAGE IMPORT'!K:K,'SAGE IMPORT'!A:A,'FW-ROWS'!H431,'SAGE IMPORT'!B:B,'FW-ROWS'!I431,'SAGE IMPORT'!C:C,'FW-ROWS'!A431)</f>
        <v>0</v>
      </c>
      <c r="L431" s="199">
        <f>SUMIFS('SAGE IMPORT'!Q:Q,'SAGE IMPORT'!A:A,'FW-ROWS'!H431,'SAGE IMPORT'!B:B,'FW-ROWS'!I431,'SAGE IMPORT'!C:C,'FW-ROWS'!A431)</f>
        <v>0</v>
      </c>
      <c r="M431" s="199" t="s">
        <v>354</v>
      </c>
      <c r="N431" s="205">
        <f>SUMIFS('SAGE IMPORT'!E:E,'SAGE IMPORT'!A:A,'FW-ROWS'!H431,'SAGE IMPORT'!B:B,'FW-ROWS'!I431,'SAGE IMPORT'!C:C,'FW-ROWS'!A431)</f>
        <v>0</v>
      </c>
      <c r="O431" s="199" t="s">
        <v>354</v>
      </c>
    </row>
    <row r="432" spans="1:15" x14ac:dyDescent="0.2">
      <c r="A432" s="184" t="s">
        <v>549</v>
      </c>
      <c r="B432" s="184" t="s">
        <v>550</v>
      </c>
      <c r="C432" s="184"/>
      <c r="D432" s="185" t="str">
        <f t="shared" ref="D432:F432" si="587">D431</f>
        <v>****</v>
      </c>
      <c r="E432" s="185"/>
      <c r="F432" s="185">
        <f t="shared" si="587"/>
        <v>49</v>
      </c>
      <c r="G432" s="185"/>
      <c r="H432" s="185" t="str">
        <f t="shared" ref="H432:I432" si="588">H431</f>
        <v>PLAN 1</v>
      </c>
      <c r="I432" s="186" t="str">
        <f t="shared" si="588"/>
        <v>ELV D</v>
      </c>
      <c r="J432" s="197">
        <f>SUMIFS('SAGE IMPORT'!Y:Y,'SAGE IMPORT'!A:A,'FW-ROWS'!H432,'SAGE IMPORT'!B:B,'FW-ROWS'!I432,'SAGE IMPORT'!C:C,'FW-ROWS'!A432)</f>
        <v>0</v>
      </c>
      <c r="K432" s="198">
        <f>SUMIFS('SAGE IMPORT'!K:K,'SAGE IMPORT'!A:A,'FW-ROWS'!H432,'SAGE IMPORT'!B:B,'FW-ROWS'!I432,'SAGE IMPORT'!C:C,'FW-ROWS'!A432)</f>
        <v>0</v>
      </c>
      <c r="L432" s="199">
        <f>SUMIFS('SAGE IMPORT'!Q:Q,'SAGE IMPORT'!A:A,'FW-ROWS'!H432,'SAGE IMPORT'!B:B,'FW-ROWS'!I432,'SAGE IMPORT'!C:C,'FW-ROWS'!A432)</f>
        <v>0</v>
      </c>
      <c r="M432" s="199" t="s">
        <v>354</v>
      </c>
      <c r="N432" s="205">
        <f>SUMIFS('SAGE IMPORT'!E:E,'SAGE IMPORT'!A:A,'FW-ROWS'!H432,'SAGE IMPORT'!B:B,'FW-ROWS'!I432,'SAGE IMPORT'!C:C,'FW-ROWS'!A432)</f>
        <v>0</v>
      </c>
      <c r="O432" s="199" t="s">
        <v>354</v>
      </c>
    </row>
    <row r="433" spans="1:15" x14ac:dyDescent="0.2">
      <c r="A433" s="184" t="s">
        <v>551</v>
      </c>
      <c r="B433" s="184" t="s">
        <v>140</v>
      </c>
      <c r="C433" s="184"/>
      <c r="D433" s="185" t="str">
        <f t="shared" ref="D433:F433" si="589">D432</f>
        <v>****</v>
      </c>
      <c r="E433" s="185"/>
      <c r="F433" s="185">
        <f t="shared" si="589"/>
        <v>49</v>
      </c>
      <c r="G433" s="185"/>
      <c r="H433" s="185" t="str">
        <f t="shared" ref="H433:I433" si="590">H432</f>
        <v>PLAN 1</v>
      </c>
      <c r="I433" s="186" t="str">
        <f t="shared" si="590"/>
        <v>ELV D</v>
      </c>
      <c r="J433" s="197">
        <f>SUMIFS('SAGE IMPORT'!Y:Y,'SAGE IMPORT'!A:A,'FW-ROWS'!H433,'SAGE IMPORT'!B:B,'FW-ROWS'!I433,'SAGE IMPORT'!C:C,'FW-ROWS'!A433)</f>
        <v>0</v>
      </c>
      <c r="K433" s="198">
        <f>SUMIFS('SAGE IMPORT'!K:K,'SAGE IMPORT'!A:A,'FW-ROWS'!H433,'SAGE IMPORT'!B:B,'FW-ROWS'!I433,'SAGE IMPORT'!C:C,'FW-ROWS'!A433)</f>
        <v>0</v>
      </c>
      <c r="L433" s="199">
        <f>SUMIFS('SAGE IMPORT'!Q:Q,'SAGE IMPORT'!A:A,'FW-ROWS'!H433,'SAGE IMPORT'!B:B,'FW-ROWS'!I433,'SAGE IMPORT'!C:C,'FW-ROWS'!A433)</f>
        <v>0</v>
      </c>
      <c r="M433" s="199" t="s">
        <v>354</v>
      </c>
      <c r="N433" s="205">
        <f>SUMIFS('SAGE IMPORT'!E:E,'SAGE IMPORT'!A:A,'FW-ROWS'!H433,'SAGE IMPORT'!B:B,'FW-ROWS'!I433,'SAGE IMPORT'!C:C,'FW-ROWS'!A433)</f>
        <v>0</v>
      </c>
      <c r="O433" s="199" t="s">
        <v>354</v>
      </c>
    </row>
    <row r="434" spans="1:15" x14ac:dyDescent="0.2">
      <c r="A434" s="184" t="s">
        <v>556</v>
      </c>
      <c r="B434" s="184" t="s">
        <v>555</v>
      </c>
      <c r="C434" s="184"/>
      <c r="D434" s="185" t="str">
        <f t="shared" ref="D434:F434" si="591">D433</f>
        <v>****</v>
      </c>
      <c r="E434" s="185"/>
      <c r="F434" s="185">
        <f t="shared" si="591"/>
        <v>49</v>
      </c>
      <c r="G434" s="185"/>
      <c r="H434" s="185" t="str">
        <f t="shared" ref="H434:I434" si="592">H433</f>
        <v>PLAN 1</v>
      </c>
      <c r="I434" s="186" t="str">
        <f t="shared" si="592"/>
        <v>ELV D</v>
      </c>
      <c r="J434" s="197">
        <f>SUMIFS('SAGE IMPORT'!Y:Y,'SAGE IMPORT'!A:A,'FW-ROWS'!H434,'SAGE IMPORT'!B:B,'FW-ROWS'!I434,'SAGE IMPORT'!C:C,'FW-ROWS'!A434)</f>
        <v>0</v>
      </c>
      <c r="K434" s="198">
        <f>SUMIFS('SAGE IMPORT'!K:K,'SAGE IMPORT'!A:A,'FW-ROWS'!H434,'SAGE IMPORT'!B:B,'FW-ROWS'!I434,'SAGE IMPORT'!C:C,'FW-ROWS'!A434)</f>
        <v>0</v>
      </c>
      <c r="L434" s="199">
        <f>SUMIFS('SAGE IMPORT'!Q:Q,'SAGE IMPORT'!A:A,'FW-ROWS'!H434,'SAGE IMPORT'!B:B,'FW-ROWS'!I434,'SAGE IMPORT'!C:C,'FW-ROWS'!A434)</f>
        <v>0</v>
      </c>
      <c r="M434" s="199" t="s">
        <v>395</v>
      </c>
      <c r="N434" s="205">
        <f>SUMIFS('SAGE IMPORT'!E:E,'SAGE IMPORT'!A:A,'FW-ROWS'!H434,'SAGE IMPORT'!B:B,'FW-ROWS'!I434,'SAGE IMPORT'!C:C,'FW-ROWS'!A434)</f>
        <v>0</v>
      </c>
      <c r="O434" s="199" t="s">
        <v>395</v>
      </c>
    </row>
    <row r="435" spans="1:15" x14ac:dyDescent="0.2">
      <c r="A435" s="184" t="s">
        <v>557</v>
      </c>
      <c r="B435" s="184" t="s">
        <v>559</v>
      </c>
      <c r="C435" s="184"/>
      <c r="D435" s="185" t="str">
        <f t="shared" ref="D435:F435" si="593">D434</f>
        <v>****</v>
      </c>
      <c r="E435" s="185"/>
      <c r="F435" s="185">
        <f t="shared" si="593"/>
        <v>49</v>
      </c>
      <c r="G435" s="185"/>
      <c r="H435" s="185" t="str">
        <f t="shared" ref="H435:I435" si="594">H434</f>
        <v>PLAN 1</v>
      </c>
      <c r="I435" s="186" t="str">
        <f t="shared" si="594"/>
        <v>ELV D</v>
      </c>
      <c r="J435" s="197">
        <f>SUMIFS('SAGE IMPORT'!Y:Y,'SAGE IMPORT'!A:A,'FW-ROWS'!H435,'SAGE IMPORT'!B:B,'FW-ROWS'!I435,'SAGE IMPORT'!C:C,'FW-ROWS'!A435)</f>
        <v>0</v>
      </c>
      <c r="K435" s="198">
        <f>SUMIFS('SAGE IMPORT'!K:K,'SAGE IMPORT'!A:A,'FW-ROWS'!H435,'SAGE IMPORT'!B:B,'FW-ROWS'!I435,'SAGE IMPORT'!C:C,'FW-ROWS'!A435)</f>
        <v>0</v>
      </c>
      <c r="L435" s="199">
        <f>SUMIFS('SAGE IMPORT'!Q:Q,'SAGE IMPORT'!A:A,'FW-ROWS'!H435,'SAGE IMPORT'!B:B,'FW-ROWS'!I435,'SAGE IMPORT'!C:C,'FW-ROWS'!A435)</f>
        <v>0</v>
      </c>
      <c r="M435" s="199" t="s">
        <v>395</v>
      </c>
      <c r="N435" s="205">
        <f>SUMIFS('SAGE IMPORT'!E:E,'SAGE IMPORT'!A:A,'FW-ROWS'!H435,'SAGE IMPORT'!B:B,'FW-ROWS'!I435,'SAGE IMPORT'!C:C,'FW-ROWS'!A435)</f>
        <v>0</v>
      </c>
      <c r="O435" s="199" t="s">
        <v>395</v>
      </c>
    </row>
    <row r="436" spans="1:15" x14ac:dyDescent="0.2">
      <c r="A436" s="184" t="s">
        <v>560</v>
      </c>
      <c r="B436" s="184" t="s">
        <v>561</v>
      </c>
      <c r="C436" s="184"/>
      <c r="D436" s="185" t="str">
        <f t="shared" ref="D436:F436" si="595">D435</f>
        <v>****</v>
      </c>
      <c r="E436" s="185"/>
      <c r="F436" s="185">
        <f t="shared" si="595"/>
        <v>49</v>
      </c>
      <c r="G436" s="185"/>
      <c r="H436" s="185" t="str">
        <f t="shared" ref="H436:I436" si="596">H435</f>
        <v>PLAN 1</v>
      </c>
      <c r="I436" s="186" t="str">
        <f t="shared" si="596"/>
        <v>ELV D</v>
      </c>
      <c r="J436" s="197">
        <f>SUMIFS('SAGE IMPORT'!Y:Y,'SAGE IMPORT'!A:A,'FW-ROWS'!H436,'SAGE IMPORT'!B:B,'FW-ROWS'!I436,'SAGE IMPORT'!C:C,'FW-ROWS'!A436)</f>
        <v>0</v>
      </c>
      <c r="K436" s="198">
        <f>SUMIFS('SAGE IMPORT'!K:K,'SAGE IMPORT'!A:A,'FW-ROWS'!H436,'SAGE IMPORT'!B:B,'FW-ROWS'!I436,'SAGE IMPORT'!C:C,'FW-ROWS'!A436)</f>
        <v>0</v>
      </c>
      <c r="L436" s="199">
        <f>SUMIFS('SAGE IMPORT'!Q:Q,'SAGE IMPORT'!A:A,'FW-ROWS'!H436,'SAGE IMPORT'!B:B,'FW-ROWS'!I436,'SAGE IMPORT'!C:C,'FW-ROWS'!A436)</f>
        <v>0</v>
      </c>
      <c r="M436" s="199" t="s">
        <v>354</v>
      </c>
      <c r="N436" s="205">
        <f>SUMIFS('SAGE IMPORT'!E:E,'SAGE IMPORT'!A:A,'FW-ROWS'!H436,'SAGE IMPORT'!B:B,'FW-ROWS'!I436,'SAGE IMPORT'!C:C,'FW-ROWS'!A436)</f>
        <v>0</v>
      </c>
      <c r="O436" s="199" t="s">
        <v>354</v>
      </c>
    </row>
    <row r="437" spans="1:15" x14ac:dyDescent="0.2">
      <c r="A437" s="184"/>
      <c r="B437" s="184"/>
      <c r="C437" s="184"/>
      <c r="D437" s="185"/>
      <c r="E437" s="185"/>
      <c r="F437" s="185"/>
      <c r="G437" s="185"/>
      <c r="H437" s="185"/>
      <c r="I437" s="186"/>
      <c r="J437" s="197"/>
      <c r="K437" s="198"/>
      <c r="L437" s="199"/>
      <c r="M437" s="199"/>
      <c r="N437" s="205"/>
      <c r="O437" s="199"/>
    </row>
    <row r="438" spans="1:15" x14ac:dyDescent="0.2">
      <c r="A438" s="184" t="s">
        <v>563</v>
      </c>
      <c r="B438" s="184" t="s">
        <v>565</v>
      </c>
      <c r="C438" s="184"/>
      <c r="D438" s="185" t="str">
        <f t="shared" ref="D438:F438" si="597">D436</f>
        <v>****</v>
      </c>
      <c r="E438" s="185"/>
      <c r="F438" s="185">
        <f t="shared" si="597"/>
        <v>49</v>
      </c>
      <c r="G438" s="185"/>
      <c r="H438" s="185" t="str">
        <f t="shared" ref="H438:I438" si="598">H436</f>
        <v>PLAN 1</v>
      </c>
      <c r="I438" s="186" t="str">
        <f t="shared" si="598"/>
        <v>ELV D</v>
      </c>
      <c r="J438" s="197">
        <f>SUMIFS('SAGE IMPORT'!Y:Y,'SAGE IMPORT'!A:A,'FW-ROWS'!H438,'SAGE IMPORT'!B:B,'FW-ROWS'!I438,'SAGE IMPORT'!C:C,'FW-ROWS'!A438)</f>
        <v>0</v>
      </c>
      <c r="K438" s="198">
        <f>SUMIFS('SAGE IMPORT'!K:K,'SAGE IMPORT'!A:A,'FW-ROWS'!H438,'SAGE IMPORT'!B:B,'FW-ROWS'!I438,'SAGE IMPORT'!C:C,'FW-ROWS'!A438)</f>
        <v>0</v>
      </c>
      <c r="L438" s="199">
        <f>SUMIFS('SAGE IMPORT'!Q:Q,'SAGE IMPORT'!A:A,'FW-ROWS'!H438,'SAGE IMPORT'!B:B,'FW-ROWS'!I438,'SAGE IMPORT'!C:C,'FW-ROWS'!A438)</f>
        <v>0</v>
      </c>
      <c r="M438" s="199" t="s">
        <v>392</v>
      </c>
      <c r="N438" s="205">
        <f>SUMIFS('SAGE IMPORT'!E:E,'SAGE IMPORT'!A:A,'FW-ROWS'!H438,'SAGE IMPORT'!B:B,'FW-ROWS'!I438,'SAGE IMPORT'!C:C,'FW-ROWS'!A438)</f>
        <v>0</v>
      </c>
      <c r="O438" s="199" t="s">
        <v>392</v>
      </c>
    </row>
    <row r="439" spans="1:15" ht="12" x14ac:dyDescent="0.25">
      <c r="C439" s="200" t="s">
        <v>74</v>
      </c>
      <c r="D439" s="200"/>
      <c r="E439" s="200"/>
      <c r="F439" s="200"/>
      <c r="G439" s="200"/>
      <c r="H439" s="200"/>
      <c r="I439" s="200"/>
      <c r="J439" s="201">
        <f t="shared" ref="J439" si="599">SUM(J421:J438)</f>
        <v>0</v>
      </c>
      <c r="K439" s="202"/>
      <c r="L439" s="202"/>
      <c r="M439" s="202"/>
      <c r="N439" s="205">
        <f>SUMIFS('SAGE IMPORT'!E:E,'SAGE IMPORT'!A:A,'FW-ROWS'!H439,'SAGE IMPORT'!B:B,'FW-ROWS'!I439,'SAGE IMPORT'!C:C,'FW-ROWS'!A439)</f>
        <v>0</v>
      </c>
      <c r="O439" s="202"/>
    </row>
    <row r="440" spans="1:15" ht="12" x14ac:dyDescent="0.25">
      <c r="C440" s="200" t="s">
        <v>75</v>
      </c>
      <c r="D440" s="200"/>
      <c r="E440" s="200"/>
      <c r="F440" s="200"/>
      <c r="G440" s="200"/>
      <c r="H440" s="200"/>
      <c r="I440" s="200"/>
      <c r="J440" s="203">
        <f>SUMIFS('SAGE IMPORT'!Y:Y,'SAGE IMPORT'!A:A,'FW-ROWS'!H420,'SAGE IMPORT'!B:B,'FW-ROWS'!I420)-J439</f>
        <v>12584</v>
      </c>
      <c r="K440" s="202"/>
      <c r="L440" s="202"/>
      <c r="M440" s="202"/>
      <c r="N440" s="205">
        <f>SUMIFS('SAGE IMPORT'!E:E,'SAGE IMPORT'!A:A,'FW-ROWS'!H440,'SAGE IMPORT'!B:B,'FW-ROWS'!I440,'SAGE IMPORT'!C:C,'FW-ROWS'!A440)</f>
        <v>0</v>
      </c>
      <c r="O440" s="202"/>
    </row>
    <row r="441" spans="1:15" ht="12" x14ac:dyDescent="0.2">
      <c r="D441" s="191" t="s">
        <v>359</v>
      </c>
      <c r="E441" s="191"/>
      <c r="F441" s="190" t="s">
        <v>358</v>
      </c>
      <c r="G441" s="190"/>
      <c r="H441" s="191" t="s">
        <v>159</v>
      </c>
      <c r="I441" s="192" t="s">
        <v>357</v>
      </c>
      <c r="J441" s="194" t="s">
        <v>383</v>
      </c>
      <c r="K441" s="194" t="s">
        <v>356</v>
      </c>
      <c r="L441" s="194" t="s">
        <v>355</v>
      </c>
      <c r="M441" s="194"/>
      <c r="N441" s="194" t="s">
        <v>394</v>
      </c>
      <c r="O441" s="194"/>
    </row>
    <row r="442" spans="1:15" ht="12" x14ac:dyDescent="0.2">
      <c r="D442" s="195" t="str">
        <f>'START-FW'!A28</f>
        <v>****</v>
      </c>
      <c r="E442" s="195">
        <f>'START-FW'!B28</f>
        <v>0</v>
      </c>
      <c r="F442" s="195">
        <f>'START-FW'!C28</f>
        <v>0</v>
      </c>
      <c r="G442" s="195">
        <f>'START-FW'!D28</f>
        <v>0</v>
      </c>
      <c r="H442" s="195">
        <f>'START-FW'!F28</f>
        <v>0</v>
      </c>
      <c r="I442" s="195">
        <f>'START-FW'!G28</f>
        <v>0</v>
      </c>
      <c r="J442" s="196"/>
      <c r="K442" s="196"/>
      <c r="L442" s="196"/>
      <c r="M442" s="196"/>
      <c r="N442" s="196"/>
      <c r="O442" s="194"/>
    </row>
    <row r="443" spans="1:15" x14ac:dyDescent="0.2">
      <c r="A443" s="184" t="s">
        <v>522</v>
      </c>
      <c r="B443" s="184" t="s">
        <v>17</v>
      </c>
      <c r="C443" s="184"/>
      <c r="D443" s="185" t="str">
        <f>D442</f>
        <v>****</v>
      </c>
      <c r="E443" s="185"/>
      <c r="F443" s="185">
        <f>F442</f>
        <v>0</v>
      </c>
      <c r="G443" s="185"/>
      <c r="H443" s="185">
        <f>H442</f>
        <v>0</v>
      </c>
      <c r="I443" s="186">
        <f>I442</f>
        <v>0</v>
      </c>
      <c r="J443" s="197">
        <f>SUMIFS('SAGE IMPORT'!Y:Y,'SAGE IMPORT'!A:A,'FW-ROWS'!H443,'SAGE IMPORT'!B:B,'FW-ROWS'!I443,'SAGE IMPORT'!C:C,'FW-ROWS'!A443)</f>
        <v>0</v>
      </c>
      <c r="K443" s="198">
        <f>SUMIFS('SAGE IMPORT'!K:K,'SAGE IMPORT'!A:A,'FW-ROWS'!H443,'SAGE IMPORT'!B:B,'FW-ROWS'!I443,'SAGE IMPORT'!C:C,'FW-ROWS'!A443)</f>
        <v>0</v>
      </c>
      <c r="L443" s="199">
        <f>SUMIFS('SAGE IMPORT'!Q:Q,'SAGE IMPORT'!A:A,'FW-ROWS'!H443,'SAGE IMPORT'!B:B,'FW-ROWS'!I443,'SAGE IMPORT'!C:C,'FW-ROWS'!A443)</f>
        <v>0</v>
      </c>
      <c r="M443" s="199" t="s">
        <v>391</v>
      </c>
      <c r="N443" s="205">
        <f>SUMIFS('SAGE IMPORT'!E:E,'SAGE IMPORT'!A:A,'FW-ROWS'!H443,'SAGE IMPORT'!B:B,'FW-ROWS'!I443,'SAGE IMPORT'!C:C,'FW-ROWS'!A443)</f>
        <v>0</v>
      </c>
      <c r="O443" s="199" t="s">
        <v>391</v>
      </c>
    </row>
    <row r="444" spans="1:15" x14ac:dyDescent="0.2">
      <c r="A444" s="184" t="s">
        <v>523</v>
      </c>
      <c r="B444" s="184" t="s">
        <v>19</v>
      </c>
      <c r="C444" s="184"/>
      <c r="D444" s="185" t="str">
        <f t="shared" ref="D444:F444" si="600">D443</f>
        <v>****</v>
      </c>
      <c r="E444" s="185"/>
      <c r="F444" s="185">
        <f t="shared" si="600"/>
        <v>0</v>
      </c>
      <c r="G444" s="185"/>
      <c r="H444" s="185">
        <f t="shared" ref="H444:I444" si="601">H443</f>
        <v>0</v>
      </c>
      <c r="I444" s="186">
        <f t="shared" si="601"/>
        <v>0</v>
      </c>
      <c r="J444" s="197">
        <f>SUMIFS('SAGE IMPORT'!Y:Y,'SAGE IMPORT'!A:A,'FW-ROWS'!H444,'SAGE IMPORT'!B:B,'FW-ROWS'!I444,'SAGE IMPORT'!C:C,'FW-ROWS'!A444)</f>
        <v>0</v>
      </c>
      <c r="K444" s="198">
        <f>SUMIFS('SAGE IMPORT'!K:K,'SAGE IMPORT'!A:A,'FW-ROWS'!H444,'SAGE IMPORT'!B:B,'FW-ROWS'!I444,'SAGE IMPORT'!C:C,'FW-ROWS'!A444)</f>
        <v>0</v>
      </c>
      <c r="L444" s="199">
        <f>SUMIFS('SAGE IMPORT'!Q:Q,'SAGE IMPORT'!A:A,'FW-ROWS'!H444,'SAGE IMPORT'!B:B,'FW-ROWS'!I444,'SAGE IMPORT'!C:C,'FW-ROWS'!A444)</f>
        <v>0</v>
      </c>
      <c r="M444" s="199" t="s">
        <v>391</v>
      </c>
      <c r="N444" s="205">
        <f>SUMIFS('SAGE IMPORT'!E:E,'SAGE IMPORT'!A:A,'FW-ROWS'!H444,'SAGE IMPORT'!B:B,'FW-ROWS'!I444,'SAGE IMPORT'!C:C,'FW-ROWS'!A444)</f>
        <v>0</v>
      </c>
      <c r="O444" s="199" t="s">
        <v>391</v>
      </c>
    </row>
    <row r="445" spans="1:15" x14ac:dyDescent="0.2">
      <c r="A445" s="184" t="s">
        <v>524</v>
      </c>
      <c r="B445" s="184" t="s">
        <v>525</v>
      </c>
      <c r="C445" s="184"/>
      <c r="D445" s="185" t="str">
        <f t="shared" ref="D445:F445" si="602">D444</f>
        <v>****</v>
      </c>
      <c r="E445" s="185"/>
      <c r="F445" s="185">
        <f t="shared" si="602"/>
        <v>0</v>
      </c>
      <c r="G445" s="185"/>
      <c r="H445" s="185">
        <f t="shared" ref="H445:I445" si="603">H444</f>
        <v>0</v>
      </c>
      <c r="I445" s="186">
        <f t="shared" si="603"/>
        <v>0</v>
      </c>
      <c r="J445" s="197">
        <f>SUMIFS('SAGE IMPORT'!Y:Y,'SAGE IMPORT'!A:A,'FW-ROWS'!H445,'SAGE IMPORT'!B:B,'FW-ROWS'!I445,'SAGE IMPORT'!C:C,'FW-ROWS'!A445)</f>
        <v>0</v>
      </c>
      <c r="K445" s="198">
        <f>SUMIFS('SAGE IMPORT'!K:K,'SAGE IMPORT'!A:A,'FW-ROWS'!H445,'SAGE IMPORT'!B:B,'FW-ROWS'!I445,'SAGE IMPORT'!C:C,'FW-ROWS'!A445)</f>
        <v>0</v>
      </c>
      <c r="L445" s="199">
        <f>SUMIFS('SAGE IMPORT'!Q:Q,'SAGE IMPORT'!A:A,'FW-ROWS'!H445,'SAGE IMPORT'!B:B,'FW-ROWS'!I445,'SAGE IMPORT'!C:C,'FW-ROWS'!A445)</f>
        <v>0</v>
      </c>
      <c r="M445" s="199" t="s">
        <v>391</v>
      </c>
      <c r="N445" s="205">
        <f>SUMIFS('SAGE IMPORT'!E:E,'SAGE IMPORT'!A:A,'FW-ROWS'!H445,'SAGE IMPORT'!B:B,'FW-ROWS'!I445,'SAGE IMPORT'!C:C,'FW-ROWS'!A445)</f>
        <v>0</v>
      </c>
      <c r="O445" s="199" t="s">
        <v>391</v>
      </c>
    </row>
    <row r="446" spans="1:15" x14ac:dyDescent="0.2">
      <c r="A446" s="184"/>
      <c r="B446" s="184"/>
      <c r="C446" s="184"/>
      <c r="D446" s="185"/>
      <c r="E446" s="185"/>
      <c r="F446" s="185"/>
      <c r="G446" s="185"/>
      <c r="H446" s="185"/>
      <c r="I446" s="186"/>
      <c r="J446" s="197"/>
      <c r="K446" s="198"/>
      <c r="L446" s="199"/>
      <c r="M446" s="199"/>
      <c r="N446" s="205"/>
      <c r="O446" s="199"/>
    </row>
    <row r="447" spans="1:15" x14ac:dyDescent="0.2">
      <c r="A447" s="184" t="s">
        <v>529</v>
      </c>
      <c r="B447" s="184" t="s">
        <v>528</v>
      </c>
      <c r="C447" s="184"/>
      <c r="D447" s="185" t="str">
        <f>D445</f>
        <v>****</v>
      </c>
      <c r="E447" s="185"/>
      <c r="F447" s="185">
        <f>F445</f>
        <v>0</v>
      </c>
      <c r="G447" s="185"/>
      <c r="H447" s="185">
        <f>H445</f>
        <v>0</v>
      </c>
      <c r="I447" s="186">
        <f>I445</f>
        <v>0</v>
      </c>
      <c r="J447" s="197">
        <f>SUMIFS('SAGE IMPORT'!Y:Y,'SAGE IMPORT'!A:A,'FW-ROWS'!H447,'SAGE IMPORT'!B:B,'FW-ROWS'!I447,'SAGE IMPORT'!C:C,'FW-ROWS'!A447)</f>
        <v>0</v>
      </c>
      <c r="K447" s="198">
        <f>SUMIFS('SAGE IMPORT'!K:K,'SAGE IMPORT'!A:A,'FW-ROWS'!H447,'SAGE IMPORT'!B:B,'FW-ROWS'!I447,'SAGE IMPORT'!C:C,'FW-ROWS'!A447)</f>
        <v>0</v>
      </c>
      <c r="L447" s="199">
        <f>SUMIFS('SAGE IMPORT'!Q:Q,'SAGE IMPORT'!A:A,'FW-ROWS'!H447,'SAGE IMPORT'!B:B,'FW-ROWS'!I447,'SAGE IMPORT'!C:C,'FW-ROWS'!A447)</f>
        <v>0</v>
      </c>
      <c r="M447" s="199" t="s">
        <v>391</v>
      </c>
      <c r="N447" s="205">
        <f>SUMIFS('SAGE IMPORT'!E:E,'SAGE IMPORT'!A:A,'FW-ROWS'!H447,'SAGE IMPORT'!B:B,'FW-ROWS'!I447,'SAGE IMPORT'!C:C,'FW-ROWS'!A447)</f>
        <v>0</v>
      </c>
      <c r="O447" s="199" t="s">
        <v>391</v>
      </c>
    </row>
    <row r="448" spans="1:15" x14ac:dyDescent="0.2">
      <c r="A448" s="184" t="s">
        <v>530</v>
      </c>
      <c r="B448" s="184" t="s">
        <v>531</v>
      </c>
      <c r="C448" s="184"/>
      <c r="D448" s="185" t="str">
        <f t="shared" ref="D448:F450" si="604">D447</f>
        <v>****</v>
      </c>
      <c r="E448" s="185"/>
      <c r="F448" s="185">
        <f t="shared" si="604"/>
        <v>0</v>
      </c>
      <c r="G448" s="185"/>
      <c r="H448" s="185">
        <f t="shared" ref="H448:I448" si="605">H447</f>
        <v>0</v>
      </c>
      <c r="I448" s="186">
        <f t="shared" si="605"/>
        <v>0</v>
      </c>
      <c r="J448" s="197">
        <f>SUMIFS('SAGE IMPORT'!Y:Y,'SAGE IMPORT'!A:A,'FW-ROWS'!H448,'SAGE IMPORT'!B:B,'FW-ROWS'!I448,'SAGE IMPORT'!C:C,'FW-ROWS'!A448)</f>
        <v>0</v>
      </c>
      <c r="K448" s="198">
        <f>SUMIFS('SAGE IMPORT'!K:K,'SAGE IMPORT'!A:A,'FW-ROWS'!H448,'SAGE IMPORT'!B:B,'FW-ROWS'!I448,'SAGE IMPORT'!C:C,'FW-ROWS'!A448)</f>
        <v>0</v>
      </c>
      <c r="L448" s="199">
        <f>SUMIFS('SAGE IMPORT'!Q:Q,'SAGE IMPORT'!A:A,'FW-ROWS'!H448,'SAGE IMPORT'!B:B,'FW-ROWS'!I448,'SAGE IMPORT'!C:C,'FW-ROWS'!A448)</f>
        <v>0</v>
      </c>
      <c r="M448" s="199"/>
      <c r="N448" s="205">
        <f>SUMIFS('SAGE IMPORT'!E:E,'SAGE IMPORT'!A:A,'FW-ROWS'!H448,'SAGE IMPORT'!B:B,'FW-ROWS'!I448,'SAGE IMPORT'!C:C,'FW-ROWS'!A448)</f>
        <v>0</v>
      </c>
      <c r="O448" s="199"/>
    </row>
    <row r="449" spans="1:15" x14ac:dyDescent="0.2">
      <c r="A449" s="184" t="s">
        <v>533</v>
      </c>
      <c r="B449" s="184" t="s">
        <v>532</v>
      </c>
      <c r="C449" s="184"/>
      <c r="D449" s="185" t="str">
        <f t="shared" si="604"/>
        <v>****</v>
      </c>
      <c r="E449" s="185"/>
      <c r="F449" s="185">
        <f t="shared" si="604"/>
        <v>0</v>
      </c>
      <c r="G449" s="185"/>
      <c r="H449" s="185">
        <f t="shared" ref="H449:I449" si="606">H448</f>
        <v>0</v>
      </c>
      <c r="I449" s="186">
        <f t="shared" si="606"/>
        <v>0</v>
      </c>
      <c r="J449" s="197">
        <f>SUMIFS('SAGE IMPORT'!Y:Y,'SAGE IMPORT'!A:A,'FW-ROWS'!H449,'SAGE IMPORT'!B:B,'FW-ROWS'!I449,'SAGE IMPORT'!C:C,'FW-ROWS'!A449)</f>
        <v>0</v>
      </c>
      <c r="K449" s="198">
        <f>SUMIFS('SAGE IMPORT'!K:K,'SAGE IMPORT'!A:A,'FW-ROWS'!H449,'SAGE IMPORT'!B:B,'FW-ROWS'!I449,'SAGE IMPORT'!C:C,'FW-ROWS'!A449)</f>
        <v>0</v>
      </c>
      <c r="L449" s="199">
        <f>SUMIFS('SAGE IMPORT'!Q:Q,'SAGE IMPORT'!A:A,'FW-ROWS'!H449,'SAGE IMPORT'!B:B,'FW-ROWS'!I449,'SAGE IMPORT'!C:C,'FW-ROWS'!A449)</f>
        <v>0</v>
      </c>
      <c r="M449" s="199" t="s">
        <v>393</v>
      </c>
      <c r="N449" s="205">
        <f>SUMIFS('SAGE IMPORT'!E:E,'SAGE IMPORT'!A:A,'FW-ROWS'!H449,'SAGE IMPORT'!B:B,'FW-ROWS'!I449,'SAGE IMPORT'!C:C,'FW-ROWS'!A449)</f>
        <v>0</v>
      </c>
      <c r="O449" s="199" t="s">
        <v>393</v>
      </c>
    </row>
    <row r="450" spans="1:15" x14ac:dyDescent="0.2">
      <c r="A450" s="184" t="s">
        <v>541</v>
      </c>
      <c r="B450" s="184" t="s">
        <v>59</v>
      </c>
      <c r="C450" s="184"/>
      <c r="D450" s="185" t="str">
        <f t="shared" si="604"/>
        <v>****</v>
      </c>
      <c r="E450" s="185"/>
      <c r="F450" s="185">
        <f>F449</f>
        <v>0</v>
      </c>
      <c r="G450" s="185"/>
      <c r="H450" s="185">
        <f>H449</f>
        <v>0</v>
      </c>
      <c r="I450" s="186">
        <f>I449</f>
        <v>0</v>
      </c>
      <c r="J450" s="197">
        <f>SUMIFS('SAGE IMPORT'!Y:Y,'SAGE IMPORT'!A:A,'FW-ROWS'!H450,'SAGE IMPORT'!B:B,'FW-ROWS'!I450,'SAGE IMPORT'!C:C,'FW-ROWS'!A450)</f>
        <v>0</v>
      </c>
      <c r="K450" s="198">
        <f>SUMIFS('SAGE IMPORT'!K:K,'SAGE IMPORT'!A:A,'FW-ROWS'!H450,'SAGE IMPORT'!B:B,'FW-ROWS'!I450,'SAGE IMPORT'!C:C,'FW-ROWS'!A450)</f>
        <v>0</v>
      </c>
      <c r="L450" s="199">
        <f>SUMIFS('SAGE IMPORT'!Q:Q,'SAGE IMPORT'!A:A,'FW-ROWS'!H450,'SAGE IMPORT'!B:B,'FW-ROWS'!I450,'SAGE IMPORT'!C:C,'FW-ROWS'!A450)</f>
        <v>0</v>
      </c>
      <c r="M450" s="199" t="s">
        <v>354</v>
      </c>
      <c r="N450" s="205">
        <f>SUMIFS('SAGE IMPORT'!E:E,'SAGE IMPORT'!A:A,'FW-ROWS'!H450,'SAGE IMPORT'!B:B,'FW-ROWS'!I450,'SAGE IMPORT'!C:C,'FW-ROWS'!A450)</f>
        <v>0</v>
      </c>
      <c r="O450" s="199" t="s">
        <v>354</v>
      </c>
    </row>
    <row r="451" spans="1:15" x14ac:dyDescent="0.2">
      <c r="A451" s="184"/>
      <c r="B451" s="184"/>
      <c r="C451" s="184"/>
      <c r="D451" s="185"/>
      <c r="E451" s="185"/>
      <c r="F451" s="185"/>
      <c r="G451" s="185"/>
      <c r="H451" s="185"/>
      <c r="I451" s="186"/>
      <c r="J451" s="197"/>
      <c r="K451" s="198"/>
      <c r="L451" s="199"/>
      <c r="M451" s="199"/>
      <c r="N451" s="205"/>
      <c r="O451" s="199"/>
    </row>
    <row r="452" spans="1:15" x14ac:dyDescent="0.2">
      <c r="A452" s="184" t="s">
        <v>543</v>
      </c>
      <c r="B452" s="184" t="s">
        <v>545</v>
      </c>
      <c r="C452" s="184"/>
      <c r="D452" s="185" t="str">
        <f>D450</f>
        <v>****</v>
      </c>
      <c r="E452" s="185"/>
      <c r="F452" s="185">
        <f>F450</f>
        <v>0</v>
      </c>
      <c r="G452" s="185"/>
      <c r="H452" s="185">
        <f>H450</f>
        <v>0</v>
      </c>
      <c r="I452" s="186">
        <f>I450</f>
        <v>0</v>
      </c>
      <c r="J452" s="197">
        <f>SUMIFS('SAGE IMPORT'!Y:Y,'SAGE IMPORT'!A:A,'FW-ROWS'!H452,'SAGE IMPORT'!B:B,'FW-ROWS'!I452,'SAGE IMPORT'!C:C,'FW-ROWS'!A452)</f>
        <v>0</v>
      </c>
      <c r="K452" s="198">
        <f>SUMIFS('SAGE IMPORT'!K:K,'SAGE IMPORT'!A:A,'FW-ROWS'!H452,'SAGE IMPORT'!B:B,'FW-ROWS'!I452,'SAGE IMPORT'!C:C,'FW-ROWS'!A452)</f>
        <v>0</v>
      </c>
      <c r="L452" s="199">
        <f>SUMIFS('SAGE IMPORT'!Q:Q,'SAGE IMPORT'!A:A,'FW-ROWS'!H452,'SAGE IMPORT'!B:B,'FW-ROWS'!I452,'SAGE IMPORT'!C:C,'FW-ROWS'!A452)</f>
        <v>0</v>
      </c>
      <c r="M452" s="199"/>
      <c r="N452" s="205">
        <f>SUMIFS('SAGE IMPORT'!E:E,'SAGE IMPORT'!A:A,'FW-ROWS'!H452,'SAGE IMPORT'!B:B,'FW-ROWS'!I452,'SAGE IMPORT'!C:C,'FW-ROWS'!A452)</f>
        <v>0</v>
      </c>
      <c r="O452" s="199"/>
    </row>
    <row r="453" spans="1:15" x14ac:dyDescent="0.2">
      <c r="A453" s="184" t="s">
        <v>544</v>
      </c>
      <c r="B453" s="184" t="s">
        <v>546</v>
      </c>
      <c r="C453" s="184"/>
      <c r="D453" s="185" t="str">
        <f t="shared" ref="D453:F453" si="607">D452</f>
        <v>****</v>
      </c>
      <c r="E453" s="185"/>
      <c r="F453" s="185">
        <f t="shared" si="607"/>
        <v>0</v>
      </c>
      <c r="G453" s="185"/>
      <c r="H453" s="185">
        <f t="shared" ref="H453:I453" si="608">H452</f>
        <v>0</v>
      </c>
      <c r="I453" s="186">
        <f t="shared" si="608"/>
        <v>0</v>
      </c>
      <c r="J453" s="197">
        <f>SUMIFS('SAGE IMPORT'!Y:Y,'SAGE IMPORT'!A:A,'FW-ROWS'!H453,'SAGE IMPORT'!B:B,'FW-ROWS'!I453,'SAGE IMPORT'!C:C,'FW-ROWS'!A453)</f>
        <v>0</v>
      </c>
      <c r="K453" s="198">
        <f>SUMIFS('SAGE IMPORT'!K:K,'SAGE IMPORT'!A:A,'FW-ROWS'!H453,'SAGE IMPORT'!B:B,'FW-ROWS'!I453,'SAGE IMPORT'!C:C,'FW-ROWS'!A453)</f>
        <v>0</v>
      </c>
      <c r="L453" s="199">
        <f>SUMIFS('SAGE IMPORT'!Q:Q,'SAGE IMPORT'!A:A,'FW-ROWS'!H453,'SAGE IMPORT'!B:B,'FW-ROWS'!I453,'SAGE IMPORT'!C:C,'FW-ROWS'!A453)</f>
        <v>0</v>
      </c>
      <c r="M453" s="199" t="s">
        <v>354</v>
      </c>
      <c r="N453" s="205">
        <f>SUMIFS('SAGE IMPORT'!E:E,'SAGE IMPORT'!A:A,'FW-ROWS'!H453,'SAGE IMPORT'!B:B,'FW-ROWS'!I453,'SAGE IMPORT'!C:C,'FW-ROWS'!A453)</f>
        <v>0</v>
      </c>
      <c r="O453" s="199" t="s">
        <v>354</v>
      </c>
    </row>
    <row r="454" spans="1:15" x14ac:dyDescent="0.2">
      <c r="A454" s="184" t="s">
        <v>549</v>
      </c>
      <c r="B454" s="184" t="s">
        <v>550</v>
      </c>
      <c r="C454" s="184"/>
      <c r="D454" s="185" t="str">
        <f t="shared" ref="D454:F454" si="609">D453</f>
        <v>****</v>
      </c>
      <c r="E454" s="185"/>
      <c r="F454" s="185">
        <f t="shared" si="609"/>
        <v>0</v>
      </c>
      <c r="G454" s="185"/>
      <c r="H454" s="185">
        <f t="shared" ref="H454:I454" si="610">H453</f>
        <v>0</v>
      </c>
      <c r="I454" s="186">
        <f t="shared" si="610"/>
        <v>0</v>
      </c>
      <c r="J454" s="197">
        <f>SUMIFS('SAGE IMPORT'!Y:Y,'SAGE IMPORT'!A:A,'FW-ROWS'!H454,'SAGE IMPORT'!B:B,'FW-ROWS'!I454,'SAGE IMPORT'!C:C,'FW-ROWS'!A454)</f>
        <v>0</v>
      </c>
      <c r="K454" s="198">
        <f>SUMIFS('SAGE IMPORT'!K:K,'SAGE IMPORT'!A:A,'FW-ROWS'!H454,'SAGE IMPORT'!B:B,'FW-ROWS'!I454,'SAGE IMPORT'!C:C,'FW-ROWS'!A454)</f>
        <v>0</v>
      </c>
      <c r="L454" s="199">
        <f>SUMIFS('SAGE IMPORT'!Q:Q,'SAGE IMPORT'!A:A,'FW-ROWS'!H454,'SAGE IMPORT'!B:B,'FW-ROWS'!I454,'SAGE IMPORT'!C:C,'FW-ROWS'!A454)</f>
        <v>0</v>
      </c>
      <c r="M454" s="199" t="s">
        <v>354</v>
      </c>
      <c r="N454" s="205">
        <f>SUMIFS('SAGE IMPORT'!E:E,'SAGE IMPORT'!A:A,'FW-ROWS'!H454,'SAGE IMPORT'!B:B,'FW-ROWS'!I454,'SAGE IMPORT'!C:C,'FW-ROWS'!A454)</f>
        <v>0</v>
      </c>
      <c r="O454" s="199" t="s">
        <v>354</v>
      </c>
    </row>
    <row r="455" spans="1:15" x14ac:dyDescent="0.2">
      <c r="A455" s="184" t="s">
        <v>551</v>
      </c>
      <c r="B455" s="184" t="s">
        <v>140</v>
      </c>
      <c r="C455" s="184"/>
      <c r="D455" s="185" t="str">
        <f t="shared" ref="D455:F455" si="611">D454</f>
        <v>****</v>
      </c>
      <c r="E455" s="185"/>
      <c r="F455" s="185">
        <f t="shared" si="611"/>
        <v>0</v>
      </c>
      <c r="G455" s="185"/>
      <c r="H455" s="185">
        <f t="shared" ref="H455:I455" si="612">H454</f>
        <v>0</v>
      </c>
      <c r="I455" s="186">
        <f t="shared" si="612"/>
        <v>0</v>
      </c>
      <c r="J455" s="197">
        <f>SUMIFS('SAGE IMPORT'!Y:Y,'SAGE IMPORT'!A:A,'FW-ROWS'!H455,'SAGE IMPORT'!B:B,'FW-ROWS'!I455,'SAGE IMPORT'!C:C,'FW-ROWS'!A455)</f>
        <v>0</v>
      </c>
      <c r="K455" s="198">
        <f>SUMIFS('SAGE IMPORT'!K:K,'SAGE IMPORT'!A:A,'FW-ROWS'!H455,'SAGE IMPORT'!B:B,'FW-ROWS'!I455,'SAGE IMPORT'!C:C,'FW-ROWS'!A455)</f>
        <v>0</v>
      </c>
      <c r="L455" s="199">
        <f>SUMIFS('SAGE IMPORT'!Q:Q,'SAGE IMPORT'!A:A,'FW-ROWS'!H455,'SAGE IMPORT'!B:B,'FW-ROWS'!I455,'SAGE IMPORT'!C:C,'FW-ROWS'!A455)</f>
        <v>0</v>
      </c>
      <c r="M455" s="199" t="s">
        <v>354</v>
      </c>
      <c r="N455" s="205">
        <f>SUMIFS('SAGE IMPORT'!E:E,'SAGE IMPORT'!A:A,'FW-ROWS'!H455,'SAGE IMPORT'!B:B,'FW-ROWS'!I455,'SAGE IMPORT'!C:C,'FW-ROWS'!A455)</f>
        <v>0</v>
      </c>
      <c r="O455" s="199" t="s">
        <v>354</v>
      </c>
    </row>
    <row r="456" spans="1:15" x14ac:dyDescent="0.2">
      <c r="A456" s="184" t="s">
        <v>556</v>
      </c>
      <c r="B456" s="184" t="s">
        <v>555</v>
      </c>
      <c r="C456" s="184"/>
      <c r="D456" s="185" t="str">
        <f t="shared" ref="D456:F456" si="613">D455</f>
        <v>****</v>
      </c>
      <c r="E456" s="185"/>
      <c r="F456" s="185">
        <f t="shared" si="613"/>
        <v>0</v>
      </c>
      <c r="G456" s="185"/>
      <c r="H456" s="185">
        <f t="shared" ref="H456:I456" si="614">H455</f>
        <v>0</v>
      </c>
      <c r="I456" s="186">
        <f t="shared" si="614"/>
        <v>0</v>
      </c>
      <c r="J456" s="197">
        <f>SUMIFS('SAGE IMPORT'!Y:Y,'SAGE IMPORT'!A:A,'FW-ROWS'!H456,'SAGE IMPORT'!B:B,'FW-ROWS'!I456,'SAGE IMPORT'!C:C,'FW-ROWS'!A456)</f>
        <v>0</v>
      </c>
      <c r="K456" s="198">
        <f>SUMIFS('SAGE IMPORT'!K:K,'SAGE IMPORT'!A:A,'FW-ROWS'!H456,'SAGE IMPORT'!B:B,'FW-ROWS'!I456,'SAGE IMPORT'!C:C,'FW-ROWS'!A456)</f>
        <v>0</v>
      </c>
      <c r="L456" s="199">
        <f>SUMIFS('SAGE IMPORT'!Q:Q,'SAGE IMPORT'!A:A,'FW-ROWS'!H456,'SAGE IMPORT'!B:B,'FW-ROWS'!I456,'SAGE IMPORT'!C:C,'FW-ROWS'!A456)</f>
        <v>0</v>
      </c>
      <c r="M456" s="199" t="s">
        <v>395</v>
      </c>
      <c r="N456" s="205">
        <f>SUMIFS('SAGE IMPORT'!E:E,'SAGE IMPORT'!A:A,'FW-ROWS'!H456,'SAGE IMPORT'!B:B,'FW-ROWS'!I456,'SAGE IMPORT'!C:C,'FW-ROWS'!A456)</f>
        <v>0</v>
      </c>
      <c r="O456" s="199" t="s">
        <v>395</v>
      </c>
    </row>
    <row r="457" spans="1:15" x14ac:dyDescent="0.2">
      <c r="A457" s="184" t="s">
        <v>557</v>
      </c>
      <c r="B457" s="184" t="s">
        <v>559</v>
      </c>
      <c r="C457" s="184"/>
      <c r="D457" s="185" t="str">
        <f t="shared" ref="D457:F457" si="615">D456</f>
        <v>****</v>
      </c>
      <c r="E457" s="185"/>
      <c r="F457" s="185">
        <f t="shared" si="615"/>
        <v>0</v>
      </c>
      <c r="G457" s="185"/>
      <c r="H457" s="185">
        <f t="shared" ref="H457:I457" si="616">H456</f>
        <v>0</v>
      </c>
      <c r="I457" s="186">
        <f t="shared" si="616"/>
        <v>0</v>
      </c>
      <c r="J457" s="197">
        <f>SUMIFS('SAGE IMPORT'!Y:Y,'SAGE IMPORT'!A:A,'FW-ROWS'!H457,'SAGE IMPORT'!B:B,'FW-ROWS'!I457,'SAGE IMPORT'!C:C,'FW-ROWS'!A457)</f>
        <v>0</v>
      </c>
      <c r="K457" s="198">
        <f>SUMIFS('SAGE IMPORT'!K:K,'SAGE IMPORT'!A:A,'FW-ROWS'!H457,'SAGE IMPORT'!B:B,'FW-ROWS'!I457,'SAGE IMPORT'!C:C,'FW-ROWS'!A457)</f>
        <v>0</v>
      </c>
      <c r="L457" s="199">
        <f>SUMIFS('SAGE IMPORT'!Q:Q,'SAGE IMPORT'!A:A,'FW-ROWS'!H457,'SAGE IMPORT'!B:B,'FW-ROWS'!I457,'SAGE IMPORT'!C:C,'FW-ROWS'!A457)</f>
        <v>0</v>
      </c>
      <c r="M457" s="199" t="s">
        <v>395</v>
      </c>
      <c r="N457" s="205">
        <f>SUMIFS('SAGE IMPORT'!E:E,'SAGE IMPORT'!A:A,'FW-ROWS'!H457,'SAGE IMPORT'!B:B,'FW-ROWS'!I457,'SAGE IMPORT'!C:C,'FW-ROWS'!A457)</f>
        <v>0</v>
      </c>
      <c r="O457" s="199" t="s">
        <v>395</v>
      </c>
    </row>
    <row r="458" spans="1:15" x14ac:dyDescent="0.2">
      <c r="A458" s="184" t="s">
        <v>560</v>
      </c>
      <c r="B458" s="184" t="s">
        <v>561</v>
      </c>
      <c r="C458" s="184"/>
      <c r="D458" s="185" t="str">
        <f t="shared" ref="D458:F458" si="617">D457</f>
        <v>****</v>
      </c>
      <c r="E458" s="185"/>
      <c r="F458" s="185">
        <f t="shared" si="617"/>
        <v>0</v>
      </c>
      <c r="G458" s="185"/>
      <c r="H458" s="185">
        <f t="shared" ref="H458:I458" si="618">H457</f>
        <v>0</v>
      </c>
      <c r="I458" s="186">
        <f t="shared" si="618"/>
        <v>0</v>
      </c>
      <c r="J458" s="197">
        <f>SUMIFS('SAGE IMPORT'!Y:Y,'SAGE IMPORT'!A:A,'FW-ROWS'!H458,'SAGE IMPORT'!B:B,'FW-ROWS'!I458,'SAGE IMPORT'!C:C,'FW-ROWS'!A458)</f>
        <v>0</v>
      </c>
      <c r="K458" s="198">
        <f>SUMIFS('SAGE IMPORT'!K:K,'SAGE IMPORT'!A:A,'FW-ROWS'!H458,'SAGE IMPORT'!B:B,'FW-ROWS'!I458,'SAGE IMPORT'!C:C,'FW-ROWS'!A458)</f>
        <v>0</v>
      </c>
      <c r="L458" s="199">
        <f>SUMIFS('SAGE IMPORT'!Q:Q,'SAGE IMPORT'!A:A,'FW-ROWS'!H458,'SAGE IMPORT'!B:B,'FW-ROWS'!I458,'SAGE IMPORT'!C:C,'FW-ROWS'!A458)</f>
        <v>0</v>
      </c>
      <c r="M458" s="199" t="s">
        <v>354</v>
      </c>
      <c r="N458" s="205">
        <f>SUMIFS('SAGE IMPORT'!E:E,'SAGE IMPORT'!A:A,'FW-ROWS'!H458,'SAGE IMPORT'!B:B,'FW-ROWS'!I458,'SAGE IMPORT'!C:C,'FW-ROWS'!A458)</f>
        <v>0</v>
      </c>
      <c r="O458" s="199" t="s">
        <v>354</v>
      </c>
    </row>
    <row r="459" spans="1:15" x14ac:dyDescent="0.2">
      <c r="A459" s="184"/>
      <c r="B459" s="184"/>
      <c r="C459" s="184"/>
      <c r="D459" s="185"/>
      <c r="E459" s="185"/>
      <c r="F459" s="185"/>
      <c r="G459" s="185"/>
      <c r="H459" s="185"/>
      <c r="I459" s="186"/>
      <c r="J459" s="197"/>
      <c r="K459" s="198"/>
      <c r="L459" s="199"/>
      <c r="M459" s="199"/>
      <c r="N459" s="205"/>
      <c r="O459" s="199"/>
    </row>
    <row r="460" spans="1:15" x14ac:dyDescent="0.2">
      <c r="A460" s="184" t="s">
        <v>563</v>
      </c>
      <c r="B460" s="184" t="s">
        <v>565</v>
      </c>
      <c r="C460" s="184"/>
      <c r="D460" s="185" t="str">
        <f>D458</f>
        <v>****</v>
      </c>
      <c r="E460" s="185"/>
      <c r="F460" s="185">
        <f>F458</f>
        <v>0</v>
      </c>
      <c r="G460" s="185"/>
      <c r="H460" s="185">
        <f>H458</f>
        <v>0</v>
      </c>
      <c r="I460" s="186">
        <f>I458</f>
        <v>0</v>
      </c>
      <c r="J460" s="197">
        <f>SUMIFS('SAGE IMPORT'!Y:Y,'SAGE IMPORT'!A:A,'FW-ROWS'!H460,'SAGE IMPORT'!B:B,'FW-ROWS'!I460,'SAGE IMPORT'!C:C,'FW-ROWS'!A460)</f>
        <v>0</v>
      </c>
      <c r="K460" s="198">
        <f>SUMIFS('SAGE IMPORT'!K:K,'SAGE IMPORT'!A:A,'FW-ROWS'!H460,'SAGE IMPORT'!B:B,'FW-ROWS'!I460,'SAGE IMPORT'!C:C,'FW-ROWS'!A460)</f>
        <v>0</v>
      </c>
      <c r="L460" s="199">
        <f>SUMIFS('SAGE IMPORT'!Q:Q,'SAGE IMPORT'!A:A,'FW-ROWS'!H460,'SAGE IMPORT'!B:B,'FW-ROWS'!I460,'SAGE IMPORT'!C:C,'FW-ROWS'!A460)</f>
        <v>0</v>
      </c>
      <c r="M460" s="199" t="s">
        <v>392</v>
      </c>
      <c r="N460" s="205">
        <f>SUMIFS('SAGE IMPORT'!E:E,'SAGE IMPORT'!A:A,'FW-ROWS'!H460,'SAGE IMPORT'!B:B,'FW-ROWS'!I460,'SAGE IMPORT'!C:C,'FW-ROWS'!A460)</f>
        <v>0</v>
      </c>
      <c r="O460" s="199" t="s">
        <v>392</v>
      </c>
    </row>
    <row r="461" spans="1:15" ht="12" x14ac:dyDescent="0.25">
      <c r="C461" s="200" t="s">
        <v>74</v>
      </c>
      <c r="D461" s="200"/>
      <c r="E461" s="200"/>
      <c r="F461" s="200"/>
      <c r="G461" s="200"/>
      <c r="H461" s="200"/>
      <c r="I461" s="200"/>
      <c r="J461" s="201">
        <f>SUM(J443:J460)</f>
        <v>0</v>
      </c>
      <c r="K461" s="202"/>
      <c r="L461" s="202"/>
      <c r="M461" s="202"/>
      <c r="N461" s="205">
        <f>SUMIFS('SAGE IMPORT'!E:E,'SAGE IMPORT'!A:A,'FW-ROWS'!H461,'SAGE IMPORT'!B:B,'FW-ROWS'!I461,'SAGE IMPORT'!C:C,'FW-ROWS'!A461)</f>
        <v>0</v>
      </c>
      <c r="O461" s="202"/>
    </row>
    <row r="462" spans="1:15" ht="12" x14ac:dyDescent="0.25">
      <c r="C462" s="200" t="s">
        <v>75</v>
      </c>
      <c r="D462" s="200"/>
      <c r="E462" s="200"/>
      <c r="F462" s="200"/>
      <c r="G462" s="200"/>
      <c r="H462" s="200"/>
      <c r="I462" s="200"/>
      <c r="J462" s="203">
        <f>SUMIFS('SAGE IMPORT'!Y:Y,'SAGE IMPORT'!A:A,'FW-ROWS'!H442,'SAGE IMPORT'!B:B,'FW-ROWS'!I442)-J461</f>
        <v>0</v>
      </c>
      <c r="K462" s="202"/>
      <c r="L462" s="202"/>
      <c r="M462" s="202"/>
      <c r="N462" s="205">
        <f>SUMIFS('SAGE IMPORT'!E:E,'SAGE IMPORT'!A:A,'FW-ROWS'!H462,'SAGE IMPORT'!B:B,'FW-ROWS'!I462,'SAGE IMPORT'!C:C,'FW-ROWS'!A462)</f>
        <v>0</v>
      </c>
      <c r="O462" s="202"/>
    </row>
    <row r="463" spans="1:15" ht="12" x14ac:dyDescent="0.2">
      <c r="D463" s="191" t="s">
        <v>359</v>
      </c>
      <c r="E463" s="191"/>
      <c r="F463" s="190" t="s">
        <v>358</v>
      </c>
      <c r="G463" s="190"/>
      <c r="H463" s="191" t="s">
        <v>159</v>
      </c>
      <c r="I463" s="192" t="s">
        <v>357</v>
      </c>
      <c r="J463" s="194" t="s">
        <v>383</v>
      </c>
      <c r="K463" s="194" t="s">
        <v>356</v>
      </c>
      <c r="L463" s="194" t="s">
        <v>355</v>
      </c>
      <c r="M463" s="194"/>
      <c r="N463" s="194" t="s">
        <v>394</v>
      </c>
      <c r="O463" s="194"/>
    </row>
    <row r="464" spans="1:15" ht="12" x14ac:dyDescent="0.2">
      <c r="D464" s="195" t="str">
        <f>'START-FW'!A29</f>
        <v>****</v>
      </c>
      <c r="E464" s="195">
        <f>'START-FW'!B29</f>
        <v>0</v>
      </c>
      <c r="F464" s="195">
        <f>'START-FW'!C29</f>
        <v>50</v>
      </c>
      <c r="G464" s="195" t="str">
        <f>'START-FW'!D29</f>
        <v xml:space="preserve">1105 ST. OLAF CT </v>
      </c>
      <c r="H464" s="195" t="str">
        <f>'START-FW'!F29</f>
        <v>PLAN 2</v>
      </c>
      <c r="I464" s="195" t="str">
        <f>'START-FW'!G29</f>
        <v>ELV A</v>
      </c>
      <c r="J464" s="196"/>
      <c r="K464" s="196"/>
      <c r="L464" s="196"/>
      <c r="M464" s="196"/>
      <c r="N464" s="196"/>
      <c r="O464" s="194"/>
    </row>
    <row r="465" spans="1:15" x14ac:dyDescent="0.2">
      <c r="A465" s="184" t="s">
        <v>522</v>
      </c>
      <c r="B465" s="184" t="s">
        <v>17</v>
      </c>
      <c r="C465" s="184"/>
      <c r="D465" s="185" t="str">
        <f t="shared" ref="D465" si="619">D464</f>
        <v>****</v>
      </c>
      <c r="E465" s="185"/>
      <c r="F465" s="185">
        <f t="shared" ref="F465" si="620">F464</f>
        <v>50</v>
      </c>
      <c r="G465" s="185"/>
      <c r="H465" s="185" t="str">
        <f t="shared" ref="H465" si="621">H464</f>
        <v>PLAN 2</v>
      </c>
      <c r="I465" s="186" t="str">
        <f t="shared" ref="I465" si="622">I464</f>
        <v>ELV A</v>
      </c>
      <c r="J465" s="197">
        <f>SUMIFS('SAGE IMPORT'!Y:Y,'SAGE IMPORT'!A:A,'FW-ROWS'!H465,'SAGE IMPORT'!B:B,'FW-ROWS'!I465,'SAGE IMPORT'!C:C,'FW-ROWS'!A465)</f>
        <v>0</v>
      </c>
      <c r="K465" s="198">
        <f>SUMIFS('SAGE IMPORT'!K:K,'SAGE IMPORT'!A:A,'FW-ROWS'!H465,'SAGE IMPORT'!B:B,'FW-ROWS'!I465,'SAGE IMPORT'!C:C,'FW-ROWS'!A465)</f>
        <v>0</v>
      </c>
      <c r="L465" s="199">
        <f>SUMIFS('SAGE IMPORT'!Q:Q,'SAGE IMPORT'!A:A,'FW-ROWS'!H465,'SAGE IMPORT'!B:B,'FW-ROWS'!I465,'SAGE IMPORT'!C:C,'FW-ROWS'!A465)</f>
        <v>0</v>
      </c>
      <c r="M465" s="199" t="s">
        <v>391</v>
      </c>
      <c r="N465" s="205">
        <f>SUMIFS('SAGE IMPORT'!E:E,'SAGE IMPORT'!A:A,'FW-ROWS'!H465,'SAGE IMPORT'!B:B,'FW-ROWS'!I465,'SAGE IMPORT'!C:C,'FW-ROWS'!A465)</f>
        <v>0</v>
      </c>
      <c r="O465" s="199" t="s">
        <v>391</v>
      </c>
    </row>
    <row r="466" spans="1:15" x14ac:dyDescent="0.2">
      <c r="A466" s="184" t="s">
        <v>523</v>
      </c>
      <c r="B466" s="184" t="s">
        <v>19</v>
      </c>
      <c r="C466" s="184"/>
      <c r="D466" s="185" t="str">
        <f t="shared" ref="D466:F466" si="623">D465</f>
        <v>****</v>
      </c>
      <c r="E466" s="185"/>
      <c r="F466" s="185">
        <f t="shared" si="623"/>
        <v>50</v>
      </c>
      <c r="G466" s="185"/>
      <c r="H466" s="185" t="str">
        <f t="shared" ref="H466:I466" si="624">H465</f>
        <v>PLAN 2</v>
      </c>
      <c r="I466" s="186" t="str">
        <f t="shared" si="624"/>
        <v>ELV A</v>
      </c>
      <c r="J466" s="197">
        <f>SUMIFS('SAGE IMPORT'!Y:Y,'SAGE IMPORT'!A:A,'FW-ROWS'!H466,'SAGE IMPORT'!B:B,'FW-ROWS'!I466,'SAGE IMPORT'!C:C,'FW-ROWS'!A466)</f>
        <v>0</v>
      </c>
      <c r="K466" s="198">
        <f>SUMIFS('SAGE IMPORT'!K:K,'SAGE IMPORT'!A:A,'FW-ROWS'!H466,'SAGE IMPORT'!B:B,'FW-ROWS'!I466,'SAGE IMPORT'!C:C,'FW-ROWS'!A466)</f>
        <v>0</v>
      </c>
      <c r="L466" s="199">
        <f>SUMIFS('SAGE IMPORT'!Q:Q,'SAGE IMPORT'!A:A,'FW-ROWS'!H466,'SAGE IMPORT'!B:B,'FW-ROWS'!I466,'SAGE IMPORT'!C:C,'FW-ROWS'!A466)</f>
        <v>0</v>
      </c>
      <c r="M466" s="199" t="s">
        <v>391</v>
      </c>
      <c r="N466" s="205">
        <f>SUMIFS('SAGE IMPORT'!E:E,'SAGE IMPORT'!A:A,'FW-ROWS'!H466,'SAGE IMPORT'!B:B,'FW-ROWS'!I466,'SAGE IMPORT'!C:C,'FW-ROWS'!A466)</f>
        <v>0</v>
      </c>
      <c r="O466" s="199" t="s">
        <v>391</v>
      </c>
    </row>
    <row r="467" spans="1:15" x14ac:dyDescent="0.2">
      <c r="A467" s="184" t="s">
        <v>524</v>
      </c>
      <c r="B467" s="184" t="s">
        <v>525</v>
      </c>
      <c r="C467" s="184"/>
      <c r="D467" s="185" t="str">
        <f t="shared" ref="D467:F467" si="625">D466</f>
        <v>****</v>
      </c>
      <c r="E467" s="185"/>
      <c r="F467" s="185">
        <f t="shared" si="625"/>
        <v>50</v>
      </c>
      <c r="G467" s="185"/>
      <c r="H467" s="185" t="str">
        <f t="shared" ref="H467:I467" si="626">H466</f>
        <v>PLAN 2</v>
      </c>
      <c r="I467" s="186" t="str">
        <f t="shared" si="626"/>
        <v>ELV A</v>
      </c>
      <c r="J467" s="197">
        <f>SUMIFS('SAGE IMPORT'!Y:Y,'SAGE IMPORT'!A:A,'FW-ROWS'!H467,'SAGE IMPORT'!B:B,'FW-ROWS'!I467,'SAGE IMPORT'!C:C,'FW-ROWS'!A467)</f>
        <v>0</v>
      </c>
      <c r="K467" s="198">
        <f>SUMIFS('SAGE IMPORT'!K:K,'SAGE IMPORT'!A:A,'FW-ROWS'!H467,'SAGE IMPORT'!B:B,'FW-ROWS'!I467,'SAGE IMPORT'!C:C,'FW-ROWS'!A467)</f>
        <v>0</v>
      </c>
      <c r="L467" s="199">
        <f>SUMIFS('SAGE IMPORT'!Q:Q,'SAGE IMPORT'!A:A,'FW-ROWS'!H467,'SAGE IMPORT'!B:B,'FW-ROWS'!I467,'SAGE IMPORT'!C:C,'FW-ROWS'!A467)</f>
        <v>0</v>
      </c>
      <c r="M467" s="199" t="s">
        <v>391</v>
      </c>
      <c r="N467" s="205">
        <f>SUMIFS('SAGE IMPORT'!E:E,'SAGE IMPORT'!A:A,'FW-ROWS'!H467,'SAGE IMPORT'!B:B,'FW-ROWS'!I467,'SAGE IMPORT'!C:C,'FW-ROWS'!A467)</f>
        <v>0</v>
      </c>
      <c r="O467" s="199" t="s">
        <v>391</v>
      </c>
    </row>
    <row r="468" spans="1:15" x14ac:dyDescent="0.2">
      <c r="A468" s="184"/>
      <c r="B468" s="184"/>
      <c r="C468" s="184"/>
      <c r="D468" s="185"/>
      <c r="E468" s="185"/>
      <c r="F468" s="185"/>
      <c r="G468" s="185"/>
      <c r="H468" s="185"/>
      <c r="I468" s="186"/>
      <c r="J468" s="197"/>
      <c r="K468" s="198"/>
      <c r="L468" s="199"/>
      <c r="M468" s="199"/>
      <c r="N468" s="205"/>
      <c r="O468" s="199"/>
    </row>
    <row r="469" spans="1:15" x14ac:dyDescent="0.2">
      <c r="A469" s="184" t="s">
        <v>529</v>
      </c>
      <c r="B469" s="184" t="s">
        <v>528</v>
      </c>
      <c r="C469" s="184"/>
      <c r="D469" s="185" t="str">
        <f t="shared" ref="D469:F469" si="627">D467</f>
        <v>****</v>
      </c>
      <c r="E469" s="185"/>
      <c r="F469" s="185">
        <f t="shared" si="627"/>
        <v>50</v>
      </c>
      <c r="G469" s="185"/>
      <c r="H469" s="185" t="str">
        <f t="shared" ref="H469:I469" si="628">H467</f>
        <v>PLAN 2</v>
      </c>
      <c r="I469" s="186" t="str">
        <f t="shared" si="628"/>
        <v>ELV A</v>
      </c>
      <c r="J469" s="197">
        <f>SUMIFS('SAGE IMPORT'!Y:Y,'SAGE IMPORT'!A:A,'FW-ROWS'!H469,'SAGE IMPORT'!B:B,'FW-ROWS'!I469,'SAGE IMPORT'!C:C,'FW-ROWS'!A469)</f>
        <v>0</v>
      </c>
      <c r="K469" s="198">
        <f>SUMIFS('SAGE IMPORT'!K:K,'SAGE IMPORT'!A:A,'FW-ROWS'!H469,'SAGE IMPORT'!B:B,'FW-ROWS'!I469,'SAGE IMPORT'!C:C,'FW-ROWS'!A469)</f>
        <v>0</v>
      </c>
      <c r="L469" s="199">
        <f>SUMIFS('SAGE IMPORT'!Q:Q,'SAGE IMPORT'!A:A,'FW-ROWS'!H469,'SAGE IMPORT'!B:B,'FW-ROWS'!I469,'SAGE IMPORT'!C:C,'FW-ROWS'!A469)</f>
        <v>0</v>
      </c>
      <c r="M469" s="199" t="s">
        <v>391</v>
      </c>
      <c r="N469" s="205">
        <f>SUMIFS('SAGE IMPORT'!E:E,'SAGE IMPORT'!A:A,'FW-ROWS'!H469,'SAGE IMPORT'!B:B,'FW-ROWS'!I469,'SAGE IMPORT'!C:C,'FW-ROWS'!A469)</f>
        <v>0</v>
      </c>
      <c r="O469" s="199" t="s">
        <v>391</v>
      </c>
    </row>
    <row r="470" spans="1:15" x14ac:dyDescent="0.2">
      <c r="A470" s="184" t="s">
        <v>530</v>
      </c>
      <c r="B470" s="184" t="s">
        <v>531</v>
      </c>
      <c r="C470" s="184"/>
      <c r="D470" s="185" t="str">
        <f t="shared" ref="D470:F470" si="629">D469</f>
        <v>****</v>
      </c>
      <c r="E470" s="185"/>
      <c r="F470" s="185">
        <f t="shared" si="629"/>
        <v>50</v>
      </c>
      <c r="G470" s="185"/>
      <c r="H470" s="185" t="str">
        <f t="shared" ref="H470:I470" si="630">H469</f>
        <v>PLAN 2</v>
      </c>
      <c r="I470" s="186" t="str">
        <f t="shared" si="630"/>
        <v>ELV A</v>
      </c>
      <c r="J470" s="197">
        <f>SUMIFS('SAGE IMPORT'!Y:Y,'SAGE IMPORT'!A:A,'FW-ROWS'!H470,'SAGE IMPORT'!B:B,'FW-ROWS'!I470,'SAGE IMPORT'!C:C,'FW-ROWS'!A470)</f>
        <v>0</v>
      </c>
      <c r="K470" s="198">
        <f>SUMIFS('SAGE IMPORT'!K:K,'SAGE IMPORT'!A:A,'FW-ROWS'!H470,'SAGE IMPORT'!B:B,'FW-ROWS'!I470,'SAGE IMPORT'!C:C,'FW-ROWS'!A470)</f>
        <v>0</v>
      </c>
      <c r="L470" s="199">
        <f>SUMIFS('SAGE IMPORT'!Q:Q,'SAGE IMPORT'!A:A,'FW-ROWS'!H470,'SAGE IMPORT'!B:B,'FW-ROWS'!I470,'SAGE IMPORT'!C:C,'FW-ROWS'!A470)</f>
        <v>0</v>
      </c>
      <c r="M470" s="199"/>
      <c r="N470" s="205">
        <f>SUMIFS('SAGE IMPORT'!E:E,'SAGE IMPORT'!A:A,'FW-ROWS'!H470,'SAGE IMPORT'!B:B,'FW-ROWS'!I470,'SAGE IMPORT'!C:C,'FW-ROWS'!A470)</f>
        <v>0</v>
      </c>
      <c r="O470" s="199"/>
    </row>
    <row r="471" spans="1:15" x14ac:dyDescent="0.2">
      <c r="A471" s="184" t="s">
        <v>533</v>
      </c>
      <c r="B471" s="184" t="s">
        <v>532</v>
      </c>
      <c r="C471" s="184"/>
      <c r="D471" s="185" t="str">
        <f t="shared" ref="D471:F471" si="631">D470</f>
        <v>****</v>
      </c>
      <c r="E471" s="185"/>
      <c r="F471" s="185">
        <f t="shared" si="631"/>
        <v>50</v>
      </c>
      <c r="G471" s="185"/>
      <c r="H471" s="185" t="str">
        <f t="shared" ref="H471:I472" si="632">H470</f>
        <v>PLAN 2</v>
      </c>
      <c r="I471" s="186" t="str">
        <f t="shared" si="632"/>
        <v>ELV A</v>
      </c>
      <c r="J471" s="197">
        <f>SUMIFS('SAGE IMPORT'!Y:Y,'SAGE IMPORT'!A:A,'FW-ROWS'!H471,'SAGE IMPORT'!B:B,'FW-ROWS'!I471,'SAGE IMPORT'!C:C,'FW-ROWS'!A471)</f>
        <v>0</v>
      </c>
      <c r="K471" s="198">
        <f>SUMIFS('SAGE IMPORT'!K:K,'SAGE IMPORT'!A:A,'FW-ROWS'!H471,'SAGE IMPORT'!B:B,'FW-ROWS'!I471,'SAGE IMPORT'!C:C,'FW-ROWS'!A471)</f>
        <v>0</v>
      </c>
      <c r="L471" s="199">
        <f>SUMIFS('SAGE IMPORT'!Q:Q,'SAGE IMPORT'!A:A,'FW-ROWS'!H471,'SAGE IMPORT'!B:B,'FW-ROWS'!I471,'SAGE IMPORT'!C:C,'FW-ROWS'!A471)</f>
        <v>0</v>
      </c>
      <c r="M471" s="199" t="s">
        <v>393</v>
      </c>
      <c r="N471" s="205">
        <f>SUMIFS('SAGE IMPORT'!E:E,'SAGE IMPORT'!A:A,'FW-ROWS'!H471,'SAGE IMPORT'!B:B,'FW-ROWS'!I471,'SAGE IMPORT'!C:C,'FW-ROWS'!A471)</f>
        <v>0</v>
      </c>
      <c r="O471" s="199" t="s">
        <v>393</v>
      </c>
    </row>
    <row r="472" spans="1:15" x14ac:dyDescent="0.2">
      <c r="A472" s="184" t="s">
        <v>541</v>
      </c>
      <c r="B472" s="184" t="s">
        <v>59</v>
      </c>
      <c r="C472" s="184"/>
      <c r="D472" s="185" t="str">
        <f t="shared" ref="D472:F472" si="633">D471</f>
        <v>****</v>
      </c>
      <c r="E472" s="185"/>
      <c r="F472" s="185">
        <f t="shared" si="633"/>
        <v>50</v>
      </c>
      <c r="G472" s="185"/>
      <c r="H472" s="185" t="str">
        <f t="shared" si="632"/>
        <v>PLAN 2</v>
      </c>
      <c r="I472" s="186" t="str">
        <f t="shared" si="632"/>
        <v>ELV A</v>
      </c>
      <c r="J472" s="197">
        <f>SUMIFS('SAGE IMPORT'!Y:Y,'SAGE IMPORT'!A:A,'FW-ROWS'!H472,'SAGE IMPORT'!B:B,'FW-ROWS'!I472,'SAGE IMPORT'!C:C,'FW-ROWS'!A472)</f>
        <v>0</v>
      </c>
      <c r="K472" s="198">
        <f>SUMIFS('SAGE IMPORT'!K:K,'SAGE IMPORT'!A:A,'FW-ROWS'!H472,'SAGE IMPORT'!B:B,'FW-ROWS'!I472,'SAGE IMPORT'!C:C,'FW-ROWS'!A472)</f>
        <v>0</v>
      </c>
      <c r="L472" s="199">
        <f>SUMIFS('SAGE IMPORT'!Q:Q,'SAGE IMPORT'!A:A,'FW-ROWS'!H472,'SAGE IMPORT'!B:B,'FW-ROWS'!I472,'SAGE IMPORT'!C:C,'FW-ROWS'!A472)</f>
        <v>0</v>
      </c>
      <c r="M472" s="199" t="s">
        <v>354</v>
      </c>
      <c r="N472" s="205">
        <f>SUMIFS('SAGE IMPORT'!E:E,'SAGE IMPORT'!A:A,'FW-ROWS'!H472,'SAGE IMPORT'!B:B,'FW-ROWS'!I472,'SAGE IMPORT'!C:C,'FW-ROWS'!A472)</f>
        <v>0</v>
      </c>
      <c r="O472" s="199" t="s">
        <v>354</v>
      </c>
    </row>
    <row r="473" spans="1:15" x14ac:dyDescent="0.2">
      <c r="A473" s="184"/>
      <c r="B473" s="184"/>
      <c r="C473" s="184"/>
      <c r="D473" s="185"/>
      <c r="E473" s="185"/>
      <c r="F473" s="185"/>
      <c r="G473" s="185"/>
      <c r="H473" s="185"/>
      <c r="I473" s="186"/>
      <c r="J473" s="197"/>
      <c r="K473" s="198"/>
      <c r="L473" s="199"/>
      <c r="M473" s="199"/>
      <c r="N473" s="205"/>
      <c r="O473" s="199"/>
    </row>
    <row r="474" spans="1:15" x14ac:dyDescent="0.2">
      <c r="A474" s="184" t="s">
        <v>543</v>
      </c>
      <c r="B474" s="184" t="s">
        <v>545</v>
      </c>
      <c r="C474" s="184"/>
      <c r="D474" s="185" t="str">
        <f t="shared" ref="D474:F474" si="634">D472</f>
        <v>****</v>
      </c>
      <c r="E474" s="185"/>
      <c r="F474" s="185">
        <f t="shared" si="634"/>
        <v>50</v>
      </c>
      <c r="G474" s="185"/>
      <c r="H474" s="185" t="str">
        <f t="shared" ref="H474:I474" si="635">H472</f>
        <v>PLAN 2</v>
      </c>
      <c r="I474" s="186" t="str">
        <f t="shared" si="635"/>
        <v>ELV A</v>
      </c>
      <c r="J474" s="197">
        <f>SUMIFS('SAGE IMPORT'!Y:Y,'SAGE IMPORT'!A:A,'FW-ROWS'!H474,'SAGE IMPORT'!B:B,'FW-ROWS'!I474,'SAGE IMPORT'!C:C,'FW-ROWS'!A474)</f>
        <v>0</v>
      </c>
      <c r="K474" s="198">
        <f>SUMIFS('SAGE IMPORT'!K:K,'SAGE IMPORT'!A:A,'FW-ROWS'!H474,'SAGE IMPORT'!B:B,'FW-ROWS'!I474,'SAGE IMPORT'!C:C,'FW-ROWS'!A474)</f>
        <v>0</v>
      </c>
      <c r="L474" s="199">
        <f>SUMIFS('SAGE IMPORT'!Q:Q,'SAGE IMPORT'!A:A,'FW-ROWS'!H474,'SAGE IMPORT'!B:B,'FW-ROWS'!I474,'SAGE IMPORT'!C:C,'FW-ROWS'!A474)</f>
        <v>0</v>
      </c>
      <c r="M474" s="199"/>
      <c r="N474" s="205">
        <f>SUMIFS('SAGE IMPORT'!E:E,'SAGE IMPORT'!A:A,'FW-ROWS'!H474,'SAGE IMPORT'!B:B,'FW-ROWS'!I474,'SAGE IMPORT'!C:C,'FW-ROWS'!A474)</f>
        <v>0</v>
      </c>
      <c r="O474" s="199"/>
    </row>
    <row r="475" spans="1:15" x14ac:dyDescent="0.2">
      <c r="A475" s="184" t="s">
        <v>544</v>
      </c>
      <c r="B475" s="184" t="s">
        <v>546</v>
      </c>
      <c r="C475" s="184"/>
      <c r="D475" s="185" t="str">
        <f t="shared" ref="D475:F475" si="636">D474</f>
        <v>****</v>
      </c>
      <c r="E475" s="185"/>
      <c r="F475" s="185">
        <f t="shared" si="636"/>
        <v>50</v>
      </c>
      <c r="G475" s="185"/>
      <c r="H475" s="185" t="str">
        <f t="shared" ref="H475:I475" si="637">H474</f>
        <v>PLAN 2</v>
      </c>
      <c r="I475" s="186" t="str">
        <f t="shared" si="637"/>
        <v>ELV A</v>
      </c>
      <c r="J475" s="197">
        <f>SUMIFS('SAGE IMPORT'!Y:Y,'SAGE IMPORT'!A:A,'FW-ROWS'!H475,'SAGE IMPORT'!B:B,'FW-ROWS'!I475,'SAGE IMPORT'!C:C,'FW-ROWS'!A475)</f>
        <v>0</v>
      </c>
      <c r="K475" s="198">
        <f>SUMIFS('SAGE IMPORT'!K:K,'SAGE IMPORT'!A:A,'FW-ROWS'!H475,'SAGE IMPORT'!B:B,'FW-ROWS'!I475,'SAGE IMPORT'!C:C,'FW-ROWS'!A475)</f>
        <v>0</v>
      </c>
      <c r="L475" s="199">
        <f>SUMIFS('SAGE IMPORT'!Q:Q,'SAGE IMPORT'!A:A,'FW-ROWS'!H475,'SAGE IMPORT'!B:B,'FW-ROWS'!I475,'SAGE IMPORT'!C:C,'FW-ROWS'!A475)</f>
        <v>0</v>
      </c>
      <c r="M475" s="199" t="s">
        <v>354</v>
      </c>
      <c r="N475" s="205">
        <f>SUMIFS('SAGE IMPORT'!E:E,'SAGE IMPORT'!A:A,'FW-ROWS'!H475,'SAGE IMPORT'!B:B,'FW-ROWS'!I475,'SAGE IMPORT'!C:C,'FW-ROWS'!A475)</f>
        <v>0</v>
      </c>
      <c r="O475" s="199" t="s">
        <v>354</v>
      </c>
    </row>
    <row r="476" spans="1:15" x14ac:dyDescent="0.2">
      <c r="A476" s="184" t="s">
        <v>549</v>
      </c>
      <c r="B476" s="184" t="s">
        <v>550</v>
      </c>
      <c r="C476" s="184"/>
      <c r="D476" s="185" t="str">
        <f t="shared" ref="D476:F476" si="638">D475</f>
        <v>****</v>
      </c>
      <c r="E476" s="185"/>
      <c r="F476" s="185">
        <f t="shared" si="638"/>
        <v>50</v>
      </c>
      <c r="G476" s="185"/>
      <c r="H476" s="185" t="str">
        <f t="shared" ref="H476:I476" si="639">H475</f>
        <v>PLAN 2</v>
      </c>
      <c r="I476" s="186" t="str">
        <f t="shared" si="639"/>
        <v>ELV A</v>
      </c>
      <c r="J476" s="197">
        <f>SUMIFS('SAGE IMPORT'!Y:Y,'SAGE IMPORT'!A:A,'FW-ROWS'!H476,'SAGE IMPORT'!B:B,'FW-ROWS'!I476,'SAGE IMPORT'!C:C,'FW-ROWS'!A476)</f>
        <v>0</v>
      </c>
      <c r="K476" s="198">
        <f>SUMIFS('SAGE IMPORT'!K:K,'SAGE IMPORT'!A:A,'FW-ROWS'!H476,'SAGE IMPORT'!B:B,'FW-ROWS'!I476,'SAGE IMPORT'!C:C,'FW-ROWS'!A476)</f>
        <v>0</v>
      </c>
      <c r="L476" s="199">
        <f>SUMIFS('SAGE IMPORT'!Q:Q,'SAGE IMPORT'!A:A,'FW-ROWS'!H476,'SAGE IMPORT'!B:B,'FW-ROWS'!I476,'SAGE IMPORT'!C:C,'FW-ROWS'!A476)</f>
        <v>0</v>
      </c>
      <c r="M476" s="199" t="s">
        <v>354</v>
      </c>
      <c r="N476" s="205">
        <f>SUMIFS('SAGE IMPORT'!E:E,'SAGE IMPORT'!A:A,'FW-ROWS'!H476,'SAGE IMPORT'!B:B,'FW-ROWS'!I476,'SAGE IMPORT'!C:C,'FW-ROWS'!A476)</f>
        <v>0</v>
      </c>
      <c r="O476" s="199" t="s">
        <v>354</v>
      </c>
    </row>
    <row r="477" spans="1:15" x14ac:dyDescent="0.2">
      <c r="A477" s="184" t="s">
        <v>551</v>
      </c>
      <c r="B477" s="184" t="s">
        <v>140</v>
      </c>
      <c r="C477" s="184"/>
      <c r="D477" s="185" t="str">
        <f t="shared" ref="D477:F477" si="640">D476</f>
        <v>****</v>
      </c>
      <c r="E477" s="185"/>
      <c r="F477" s="185">
        <f t="shared" si="640"/>
        <v>50</v>
      </c>
      <c r="G477" s="185"/>
      <c r="H477" s="185" t="str">
        <f t="shared" ref="H477:I477" si="641">H476</f>
        <v>PLAN 2</v>
      </c>
      <c r="I477" s="186" t="str">
        <f t="shared" si="641"/>
        <v>ELV A</v>
      </c>
      <c r="J477" s="197">
        <f>SUMIFS('SAGE IMPORT'!Y:Y,'SAGE IMPORT'!A:A,'FW-ROWS'!H477,'SAGE IMPORT'!B:B,'FW-ROWS'!I477,'SAGE IMPORT'!C:C,'FW-ROWS'!A477)</f>
        <v>0</v>
      </c>
      <c r="K477" s="198">
        <f>SUMIFS('SAGE IMPORT'!K:K,'SAGE IMPORT'!A:A,'FW-ROWS'!H477,'SAGE IMPORT'!B:B,'FW-ROWS'!I477,'SAGE IMPORT'!C:C,'FW-ROWS'!A477)</f>
        <v>0</v>
      </c>
      <c r="L477" s="199">
        <f>SUMIFS('SAGE IMPORT'!Q:Q,'SAGE IMPORT'!A:A,'FW-ROWS'!H477,'SAGE IMPORT'!B:B,'FW-ROWS'!I477,'SAGE IMPORT'!C:C,'FW-ROWS'!A477)</f>
        <v>0</v>
      </c>
      <c r="M477" s="199" t="s">
        <v>354</v>
      </c>
      <c r="N477" s="205">
        <f>SUMIFS('SAGE IMPORT'!E:E,'SAGE IMPORT'!A:A,'FW-ROWS'!H477,'SAGE IMPORT'!B:B,'FW-ROWS'!I477,'SAGE IMPORT'!C:C,'FW-ROWS'!A477)</f>
        <v>0</v>
      </c>
      <c r="O477" s="199" t="s">
        <v>354</v>
      </c>
    </row>
    <row r="478" spans="1:15" x14ac:dyDescent="0.2">
      <c r="A478" s="184" t="s">
        <v>556</v>
      </c>
      <c r="B478" s="184" t="s">
        <v>555</v>
      </c>
      <c r="C478" s="184"/>
      <c r="D478" s="185" t="str">
        <f t="shared" ref="D478:F478" si="642">D477</f>
        <v>****</v>
      </c>
      <c r="E478" s="185"/>
      <c r="F478" s="185">
        <f t="shared" si="642"/>
        <v>50</v>
      </c>
      <c r="G478" s="185"/>
      <c r="H478" s="185" t="str">
        <f t="shared" ref="H478:I478" si="643">H477</f>
        <v>PLAN 2</v>
      </c>
      <c r="I478" s="186" t="str">
        <f t="shared" si="643"/>
        <v>ELV A</v>
      </c>
      <c r="J478" s="197">
        <f>SUMIFS('SAGE IMPORT'!Y:Y,'SAGE IMPORT'!A:A,'FW-ROWS'!H478,'SAGE IMPORT'!B:B,'FW-ROWS'!I478,'SAGE IMPORT'!C:C,'FW-ROWS'!A478)</f>
        <v>0</v>
      </c>
      <c r="K478" s="198">
        <f>SUMIFS('SAGE IMPORT'!K:K,'SAGE IMPORT'!A:A,'FW-ROWS'!H478,'SAGE IMPORT'!B:B,'FW-ROWS'!I478,'SAGE IMPORT'!C:C,'FW-ROWS'!A478)</f>
        <v>0</v>
      </c>
      <c r="L478" s="199">
        <f>SUMIFS('SAGE IMPORT'!Q:Q,'SAGE IMPORT'!A:A,'FW-ROWS'!H478,'SAGE IMPORT'!B:B,'FW-ROWS'!I478,'SAGE IMPORT'!C:C,'FW-ROWS'!A478)</f>
        <v>0</v>
      </c>
      <c r="M478" s="199" t="s">
        <v>395</v>
      </c>
      <c r="N478" s="205">
        <f>SUMIFS('SAGE IMPORT'!E:E,'SAGE IMPORT'!A:A,'FW-ROWS'!H478,'SAGE IMPORT'!B:B,'FW-ROWS'!I478,'SAGE IMPORT'!C:C,'FW-ROWS'!A478)</f>
        <v>0</v>
      </c>
      <c r="O478" s="199" t="s">
        <v>395</v>
      </c>
    </row>
    <row r="479" spans="1:15" x14ac:dyDescent="0.2">
      <c r="A479" s="184" t="s">
        <v>557</v>
      </c>
      <c r="B479" s="184" t="s">
        <v>559</v>
      </c>
      <c r="C479" s="184"/>
      <c r="D479" s="185" t="str">
        <f t="shared" ref="D479:F479" si="644">D478</f>
        <v>****</v>
      </c>
      <c r="E479" s="185"/>
      <c r="F479" s="185">
        <f t="shared" si="644"/>
        <v>50</v>
      </c>
      <c r="G479" s="185"/>
      <c r="H479" s="185" t="str">
        <f t="shared" ref="H479:I479" si="645">H478</f>
        <v>PLAN 2</v>
      </c>
      <c r="I479" s="186" t="str">
        <f t="shared" si="645"/>
        <v>ELV A</v>
      </c>
      <c r="J479" s="197">
        <f>SUMIFS('SAGE IMPORT'!Y:Y,'SAGE IMPORT'!A:A,'FW-ROWS'!H479,'SAGE IMPORT'!B:B,'FW-ROWS'!I479,'SAGE IMPORT'!C:C,'FW-ROWS'!A479)</f>
        <v>0</v>
      </c>
      <c r="K479" s="198">
        <f>SUMIFS('SAGE IMPORT'!K:K,'SAGE IMPORT'!A:A,'FW-ROWS'!H479,'SAGE IMPORT'!B:B,'FW-ROWS'!I479,'SAGE IMPORT'!C:C,'FW-ROWS'!A479)</f>
        <v>0</v>
      </c>
      <c r="L479" s="199">
        <f>SUMIFS('SAGE IMPORT'!Q:Q,'SAGE IMPORT'!A:A,'FW-ROWS'!H479,'SAGE IMPORT'!B:B,'FW-ROWS'!I479,'SAGE IMPORT'!C:C,'FW-ROWS'!A479)</f>
        <v>0</v>
      </c>
      <c r="M479" s="199" t="s">
        <v>395</v>
      </c>
      <c r="N479" s="205">
        <f>SUMIFS('SAGE IMPORT'!E:E,'SAGE IMPORT'!A:A,'FW-ROWS'!H479,'SAGE IMPORT'!B:B,'FW-ROWS'!I479,'SAGE IMPORT'!C:C,'FW-ROWS'!A479)</f>
        <v>0</v>
      </c>
      <c r="O479" s="199" t="s">
        <v>395</v>
      </c>
    </row>
    <row r="480" spans="1:15" x14ac:dyDescent="0.2">
      <c r="A480" s="184" t="s">
        <v>560</v>
      </c>
      <c r="B480" s="184" t="s">
        <v>561</v>
      </c>
      <c r="C480" s="184"/>
      <c r="D480" s="185" t="str">
        <f t="shared" ref="D480:F480" si="646">D479</f>
        <v>****</v>
      </c>
      <c r="E480" s="185"/>
      <c r="F480" s="185">
        <f t="shared" si="646"/>
        <v>50</v>
      </c>
      <c r="G480" s="185"/>
      <c r="H480" s="185" t="str">
        <f t="shared" ref="H480:I480" si="647">H479</f>
        <v>PLAN 2</v>
      </c>
      <c r="I480" s="186" t="str">
        <f t="shared" si="647"/>
        <v>ELV A</v>
      </c>
      <c r="J480" s="197">
        <f>SUMIFS('SAGE IMPORT'!Y:Y,'SAGE IMPORT'!A:A,'FW-ROWS'!H480,'SAGE IMPORT'!B:B,'FW-ROWS'!I480,'SAGE IMPORT'!C:C,'FW-ROWS'!A480)</f>
        <v>0</v>
      </c>
      <c r="K480" s="198">
        <f>SUMIFS('SAGE IMPORT'!K:K,'SAGE IMPORT'!A:A,'FW-ROWS'!H480,'SAGE IMPORT'!B:B,'FW-ROWS'!I480,'SAGE IMPORT'!C:C,'FW-ROWS'!A480)</f>
        <v>0</v>
      </c>
      <c r="L480" s="199">
        <f>SUMIFS('SAGE IMPORT'!Q:Q,'SAGE IMPORT'!A:A,'FW-ROWS'!H480,'SAGE IMPORT'!B:B,'FW-ROWS'!I480,'SAGE IMPORT'!C:C,'FW-ROWS'!A480)</f>
        <v>0</v>
      </c>
      <c r="M480" s="199" t="s">
        <v>354</v>
      </c>
      <c r="N480" s="205">
        <f>SUMIFS('SAGE IMPORT'!E:E,'SAGE IMPORT'!A:A,'FW-ROWS'!H480,'SAGE IMPORT'!B:B,'FW-ROWS'!I480,'SAGE IMPORT'!C:C,'FW-ROWS'!A480)</f>
        <v>0</v>
      </c>
      <c r="O480" s="199" t="s">
        <v>354</v>
      </c>
    </row>
    <row r="481" spans="1:15" x14ac:dyDescent="0.2">
      <c r="A481" s="184"/>
      <c r="B481" s="184"/>
      <c r="C481" s="184"/>
      <c r="D481" s="185"/>
      <c r="E481" s="185"/>
      <c r="F481" s="185"/>
      <c r="G481" s="185"/>
      <c r="H481" s="185"/>
      <c r="I481" s="186"/>
      <c r="J481" s="197"/>
      <c r="K481" s="198"/>
      <c r="L481" s="199"/>
      <c r="M481" s="199"/>
      <c r="N481" s="205"/>
      <c r="O481" s="199"/>
    </row>
    <row r="482" spans="1:15" x14ac:dyDescent="0.2">
      <c r="A482" s="184" t="s">
        <v>563</v>
      </c>
      <c r="B482" s="184" t="s">
        <v>565</v>
      </c>
      <c r="C482" s="184"/>
      <c r="D482" s="185" t="str">
        <f t="shared" ref="D482:F482" si="648">D480</f>
        <v>****</v>
      </c>
      <c r="E482" s="185"/>
      <c r="F482" s="185">
        <f t="shared" si="648"/>
        <v>50</v>
      </c>
      <c r="G482" s="185"/>
      <c r="H482" s="185" t="str">
        <f t="shared" ref="H482:I482" si="649">H480</f>
        <v>PLAN 2</v>
      </c>
      <c r="I482" s="186" t="str">
        <f t="shared" si="649"/>
        <v>ELV A</v>
      </c>
      <c r="J482" s="197">
        <f>SUMIFS('SAGE IMPORT'!Y:Y,'SAGE IMPORT'!A:A,'FW-ROWS'!H482,'SAGE IMPORT'!B:B,'FW-ROWS'!I482,'SAGE IMPORT'!C:C,'FW-ROWS'!A482)</f>
        <v>0</v>
      </c>
      <c r="K482" s="198">
        <f>SUMIFS('SAGE IMPORT'!K:K,'SAGE IMPORT'!A:A,'FW-ROWS'!H482,'SAGE IMPORT'!B:B,'FW-ROWS'!I482,'SAGE IMPORT'!C:C,'FW-ROWS'!A482)</f>
        <v>0</v>
      </c>
      <c r="L482" s="199">
        <f>SUMIFS('SAGE IMPORT'!Q:Q,'SAGE IMPORT'!A:A,'FW-ROWS'!H482,'SAGE IMPORT'!B:B,'FW-ROWS'!I482,'SAGE IMPORT'!C:C,'FW-ROWS'!A482)</f>
        <v>0</v>
      </c>
      <c r="M482" s="199" t="s">
        <v>392</v>
      </c>
      <c r="N482" s="205">
        <f>SUMIFS('SAGE IMPORT'!E:E,'SAGE IMPORT'!A:A,'FW-ROWS'!H482,'SAGE IMPORT'!B:B,'FW-ROWS'!I482,'SAGE IMPORT'!C:C,'FW-ROWS'!A482)</f>
        <v>0</v>
      </c>
      <c r="O482" s="199" t="s">
        <v>392</v>
      </c>
    </row>
    <row r="483" spans="1:15" ht="12" x14ac:dyDescent="0.25">
      <c r="C483" s="200" t="s">
        <v>74</v>
      </c>
      <c r="D483" s="200"/>
      <c r="E483" s="200"/>
      <c r="F483" s="200"/>
      <c r="G483" s="200"/>
      <c r="H483" s="200"/>
      <c r="I483" s="200"/>
      <c r="J483" s="201">
        <f t="shared" ref="J483" si="650">SUM(J465:J482)</f>
        <v>0</v>
      </c>
      <c r="K483" s="202"/>
      <c r="L483" s="202"/>
      <c r="M483" s="202"/>
      <c r="N483" s="205">
        <f>SUMIFS('SAGE IMPORT'!E:E,'SAGE IMPORT'!A:A,'FW-ROWS'!H483,'SAGE IMPORT'!B:B,'FW-ROWS'!I483,'SAGE IMPORT'!C:C,'FW-ROWS'!A483)</f>
        <v>0</v>
      </c>
      <c r="O483" s="202"/>
    </row>
    <row r="484" spans="1:15" ht="12" x14ac:dyDescent="0.25">
      <c r="C484" s="200" t="s">
        <v>75</v>
      </c>
      <c r="D484" s="200"/>
      <c r="E484" s="200"/>
      <c r="F484" s="200"/>
      <c r="G484" s="200"/>
      <c r="H484" s="200"/>
      <c r="I484" s="200"/>
      <c r="J484" s="203">
        <f>SUMIFS('SAGE IMPORT'!Y:Y,'SAGE IMPORT'!A:A,'FW-ROWS'!H464,'SAGE IMPORT'!B:B,'FW-ROWS'!I464)-J483</f>
        <v>0</v>
      </c>
      <c r="K484" s="202"/>
      <c r="L484" s="202"/>
      <c r="M484" s="202"/>
      <c r="N484" s="205">
        <f>SUMIFS('SAGE IMPORT'!E:E,'SAGE IMPORT'!A:A,'FW-ROWS'!H484,'SAGE IMPORT'!B:B,'FW-ROWS'!I484,'SAGE IMPORT'!C:C,'FW-ROWS'!A484)</f>
        <v>0</v>
      </c>
      <c r="O484" s="202"/>
    </row>
    <row r="485" spans="1:15" ht="12" x14ac:dyDescent="0.2">
      <c r="D485" s="191" t="s">
        <v>359</v>
      </c>
      <c r="E485" s="191"/>
      <c r="F485" s="190" t="s">
        <v>358</v>
      </c>
      <c r="G485" s="190"/>
      <c r="H485" s="191" t="s">
        <v>159</v>
      </c>
      <c r="I485" s="192" t="s">
        <v>357</v>
      </c>
      <c r="J485" s="194" t="s">
        <v>383</v>
      </c>
      <c r="K485" s="194" t="s">
        <v>356</v>
      </c>
      <c r="L485" s="194" t="s">
        <v>355</v>
      </c>
      <c r="M485" s="194"/>
      <c r="N485" s="194" t="s">
        <v>394</v>
      </c>
      <c r="O485" s="194"/>
    </row>
    <row r="486" spans="1:15" ht="12" x14ac:dyDescent="0.2">
      <c r="D486" s="195" t="str">
        <f>'START-FW'!A30</f>
        <v>****</v>
      </c>
      <c r="E486" s="195">
        <f>'START-FW'!B30</f>
        <v>0</v>
      </c>
      <c r="F486" s="195">
        <f>'START-FW'!C30</f>
        <v>0</v>
      </c>
      <c r="G486" s="195">
        <f>'START-FW'!D30</f>
        <v>0</v>
      </c>
      <c r="H486" s="195">
        <f>'START-FW'!F30</f>
        <v>0</v>
      </c>
      <c r="I486" s="195">
        <f>'START-FW'!G30</f>
        <v>0</v>
      </c>
      <c r="J486" s="196"/>
      <c r="K486" s="196"/>
      <c r="L486" s="196"/>
      <c r="M486" s="196"/>
      <c r="N486" s="196"/>
      <c r="O486" s="194"/>
    </row>
    <row r="487" spans="1:15" x14ac:dyDescent="0.2">
      <c r="A487" s="184" t="s">
        <v>522</v>
      </c>
      <c r="B487" s="184" t="s">
        <v>17</v>
      </c>
      <c r="C487" s="184"/>
      <c r="D487" s="185" t="str">
        <f t="shared" ref="D487" si="651">D486</f>
        <v>****</v>
      </c>
      <c r="E487" s="185"/>
      <c r="F487" s="185">
        <f t="shared" ref="F487" si="652">F486</f>
        <v>0</v>
      </c>
      <c r="G487" s="185"/>
      <c r="H487" s="185">
        <f t="shared" ref="H487" si="653">H486</f>
        <v>0</v>
      </c>
      <c r="I487" s="186">
        <f t="shared" ref="I487" si="654">I486</f>
        <v>0</v>
      </c>
      <c r="J487" s="197">
        <f>SUMIFS('SAGE IMPORT'!Y:Y,'SAGE IMPORT'!A:A,'FW-ROWS'!H487,'SAGE IMPORT'!B:B,'FW-ROWS'!I487,'SAGE IMPORT'!C:C,'FW-ROWS'!A487)</f>
        <v>0</v>
      </c>
      <c r="K487" s="198">
        <f>SUMIFS('SAGE IMPORT'!K:K,'SAGE IMPORT'!A:A,'FW-ROWS'!H487,'SAGE IMPORT'!B:B,'FW-ROWS'!I487,'SAGE IMPORT'!C:C,'FW-ROWS'!A487)</f>
        <v>0</v>
      </c>
      <c r="L487" s="199">
        <f>SUMIFS('SAGE IMPORT'!Q:Q,'SAGE IMPORT'!A:A,'FW-ROWS'!H487,'SAGE IMPORT'!B:B,'FW-ROWS'!I487,'SAGE IMPORT'!C:C,'FW-ROWS'!A487)</f>
        <v>0</v>
      </c>
      <c r="M487" s="199" t="s">
        <v>391</v>
      </c>
      <c r="N487" s="205">
        <f>SUMIFS('SAGE IMPORT'!E:E,'SAGE IMPORT'!A:A,'FW-ROWS'!H487,'SAGE IMPORT'!B:B,'FW-ROWS'!I487,'SAGE IMPORT'!C:C,'FW-ROWS'!A487)</f>
        <v>0</v>
      </c>
      <c r="O487" s="199" t="s">
        <v>391</v>
      </c>
    </row>
    <row r="488" spans="1:15" x14ac:dyDescent="0.2">
      <c r="A488" s="184" t="s">
        <v>523</v>
      </c>
      <c r="B488" s="184" t="s">
        <v>19</v>
      </c>
      <c r="C488" s="184"/>
      <c r="D488" s="185" t="str">
        <f t="shared" ref="D488:F488" si="655">D487</f>
        <v>****</v>
      </c>
      <c r="E488" s="185"/>
      <c r="F488" s="185">
        <f t="shared" si="655"/>
        <v>0</v>
      </c>
      <c r="G488" s="185"/>
      <c r="H488" s="185">
        <f t="shared" ref="H488:I488" si="656">H487</f>
        <v>0</v>
      </c>
      <c r="I488" s="186">
        <f t="shared" si="656"/>
        <v>0</v>
      </c>
      <c r="J488" s="197">
        <f>SUMIFS('SAGE IMPORT'!Y:Y,'SAGE IMPORT'!A:A,'FW-ROWS'!H488,'SAGE IMPORT'!B:B,'FW-ROWS'!I488,'SAGE IMPORT'!C:C,'FW-ROWS'!A488)</f>
        <v>0</v>
      </c>
      <c r="K488" s="198">
        <f>SUMIFS('SAGE IMPORT'!K:K,'SAGE IMPORT'!A:A,'FW-ROWS'!H488,'SAGE IMPORT'!B:B,'FW-ROWS'!I488,'SAGE IMPORT'!C:C,'FW-ROWS'!A488)</f>
        <v>0</v>
      </c>
      <c r="L488" s="199">
        <f>SUMIFS('SAGE IMPORT'!Q:Q,'SAGE IMPORT'!A:A,'FW-ROWS'!H488,'SAGE IMPORT'!B:B,'FW-ROWS'!I488,'SAGE IMPORT'!C:C,'FW-ROWS'!A488)</f>
        <v>0</v>
      </c>
      <c r="M488" s="199" t="s">
        <v>391</v>
      </c>
      <c r="N488" s="205">
        <f>SUMIFS('SAGE IMPORT'!E:E,'SAGE IMPORT'!A:A,'FW-ROWS'!H488,'SAGE IMPORT'!B:B,'FW-ROWS'!I488,'SAGE IMPORT'!C:C,'FW-ROWS'!A488)</f>
        <v>0</v>
      </c>
      <c r="O488" s="199" t="s">
        <v>391</v>
      </c>
    </row>
    <row r="489" spans="1:15" x14ac:dyDescent="0.2">
      <c r="A489" s="184" t="s">
        <v>524</v>
      </c>
      <c r="B489" s="184" t="s">
        <v>525</v>
      </c>
      <c r="C489" s="184"/>
      <c r="D489" s="185" t="str">
        <f t="shared" ref="D489:F489" si="657">D488</f>
        <v>****</v>
      </c>
      <c r="E489" s="185"/>
      <c r="F489" s="185">
        <f t="shared" si="657"/>
        <v>0</v>
      </c>
      <c r="G489" s="185"/>
      <c r="H489" s="185">
        <f t="shared" ref="H489:I489" si="658">H488</f>
        <v>0</v>
      </c>
      <c r="I489" s="186">
        <f t="shared" si="658"/>
        <v>0</v>
      </c>
      <c r="J489" s="197">
        <f>SUMIFS('SAGE IMPORT'!Y:Y,'SAGE IMPORT'!A:A,'FW-ROWS'!H489,'SAGE IMPORT'!B:B,'FW-ROWS'!I489,'SAGE IMPORT'!C:C,'FW-ROWS'!A489)</f>
        <v>0</v>
      </c>
      <c r="K489" s="198">
        <f>SUMIFS('SAGE IMPORT'!K:K,'SAGE IMPORT'!A:A,'FW-ROWS'!H489,'SAGE IMPORT'!B:B,'FW-ROWS'!I489,'SAGE IMPORT'!C:C,'FW-ROWS'!A489)</f>
        <v>0</v>
      </c>
      <c r="L489" s="199">
        <f>SUMIFS('SAGE IMPORT'!Q:Q,'SAGE IMPORT'!A:A,'FW-ROWS'!H489,'SAGE IMPORT'!B:B,'FW-ROWS'!I489,'SAGE IMPORT'!C:C,'FW-ROWS'!A489)</f>
        <v>0</v>
      </c>
      <c r="M489" s="199" t="s">
        <v>391</v>
      </c>
      <c r="N489" s="205">
        <f>SUMIFS('SAGE IMPORT'!E:E,'SAGE IMPORT'!A:A,'FW-ROWS'!H489,'SAGE IMPORT'!B:B,'FW-ROWS'!I489,'SAGE IMPORT'!C:C,'FW-ROWS'!A489)</f>
        <v>0</v>
      </c>
      <c r="O489" s="199" t="s">
        <v>391</v>
      </c>
    </row>
    <row r="490" spans="1:15" x14ac:dyDescent="0.2">
      <c r="A490" s="184"/>
      <c r="B490" s="184"/>
      <c r="C490" s="184"/>
      <c r="D490" s="185"/>
      <c r="E490" s="185"/>
      <c r="F490" s="185"/>
      <c r="G490" s="185"/>
      <c r="H490" s="185"/>
      <c r="I490" s="186"/>
      <c r="J490" s="197"/>
      <c r="K490" s="198"/>
      <c r="L490" s="199"/>
      <c r="M490" s="199"/>
      <c r="N490" s="205"/>
      <c r="O490" s="199"/>
    </row>
    <row r="491" spans="1:15" x14ac:dyDescent="0.2">
      <c r="A491" s="184" t="s">
        <v>529</v>
      </c>
      <c r="B491" s="184" t="s">
        <v>528</v>
      </c>
      <c r="C491" s="184"/>
      <c r="D491" s="185" t="str">
        <f t="shared" ref="D491:F491" si="659">D489</f>
        <v>****</v>
      </c>
      <c r="E491" s="185"/>
      <c r="F491" s="185">
        <f t="shared" si="659"/>
        <v>0</v>
      </c>
      <c r="G491" s="185"/>
      <c r="H491" s="185">
        <f t="shared" ref="H491:I491" si="660">H489</f>
        <v>0</v>
      </c>
      <c r="I491" s="186">
        <f t="shared" si="660"/>
        <v>0</v>
      </c>
      <c r="J491" s="197">
        <f>SUMIFS('SAGE IMPORT'!Y:Y,'SAGE IMPORT'!A:A,'FW-ROWS'!H491,'SAGE IMPORT'!B:B,'FW-ROWS'!I491,'SAGE IMPORT'!C:C,'FW-ROWS'!A491)</f>
        <v>0</v>
      </c>
      <c r="K491" s="198">
        <f>SUMIFS('SAGE IMPORT'!K:K,'SAGE IMPORT'!A:A,'FW-ROWS'!H491,'SAGE IMPORT'!B:B,'FW-ROWS'!I491,'SAGE IMPORT'!C:C,'FW-ROWS'!A491)</f>
        <v>0</v>
      </c>
      <c r="L491" s="199">
        <f>SUMIFS('SAGE IMPORT'!Q:Q,'SAGE IMPORT'!A:A,'FW-ROWS'!H491,'SAGE IMPORT'!B:B,'FW-ROWS'!I491,'SAGE IMPORT'!C:C,'FW-ROWS'!A491)</f>
        <v>0</v>
      </c>
      <c r="M491" s="199" t="s">
        <v>391</v>
      </c>
      <c r="N491" s="205">
        <f>SUMIFS('SAGE IMPORT'!E:E,'SAGE IMPORT'!A:A,'FW-ROWS'!H491,'SAGE IMPORT'!B:B,'FW-ROWS'!I491,'SAGE IMPORT'!C:C,'FW-ROWS'!A491)</f>
        <v>0</v>
      </c>
      <c r="O491" s="199" t="s">
        <v>391</v>
      </c>
    </row>
    <row r="492" spans="1:15" x14ac:dyDescent="0.2">
      <c r="A492" s="184" t="s">
        <v>530</v>
      </c>
      <c r="B492" s="184" t="s">
        <v>531</v>
      </c>
      <c r="C492" s="184"/>
      <c r="D492" s="185" t="str">
        <f t="shared" ref="D492:F492" si="661">D491</f>
        <v>****</v>
      </c>
      <c r="E492" s="185"/>
      <c r="F492" s="185">
        <f t="shared" si="661"/>
        <v>0</v>
      </c>
      <c r="G492" s="185"/>
      <c r="H492" s="185">
        <f t="shared" ref="H492:I492" si="662">H491</f>
        <v>0</v>
      </c>
      <c r="I492" s="186">
        <f t="shared" si="662"/>
        <v>0</v>
      </c>
      <c r="J492" s="197">
        <f>SUMIFS('SAGE IMPORT'!Y:Y,'SAGE IMPORT'!A:A,'FW-ROWS'!H492,'SAGE IMPORT'!B:B,'FW-ROWS'!I492,'SAGE IMPORT'!C:C,'FW-ROWS'!A492)</f>
        <v>0</v>
      </c>
      <c r="K492" s="198">
        <f>SUMIFS('SAGE IMPORT'!K:K,'SAGE IMPORT'!A:A,'FW-ROWS'!H492,'SAGE IMPORT'!B:B,'FW-ROWS'!I492,'SAGE IMPORT'!C:C,'FW-ROWS'!A492)</f>
        <v>0</v>
      </c>
      <c r="L492" s="199">
        <f>SUMIFS('SAGE IMPORT'!Q:Q,'SAGE IMPORT'!A:A,'FW-ROWS'!H492,'SAGE IMPORT'!B:B,'FW-ROWS'!I492,'SAGE IMPORT'!C:C,'FW-ROWS'!A492)</f>
        <v>0</v>
      </c>
      <c r="M492" s="199"/>
      <c r="N492" s="205">
        <f>SUMIFS('SAGE IMPORT'!E:E,'SAGE IMPORT'!A:A,'FW-ROWS'!H492,'SAGE IMPORT'!B:B,'FW-ROWS'!I492,'SAGE IMPORT'!C:C,'FW-ROWS'!A492)</f>
        <v>0</v>
      </c>
      <c r="O492" s="199"/>
    </row>
    <row r="493" spans="1:15" x14ac:dyDescent="0.2">
      <c r="A493" s="184" t="s">
        <v>533</v>
      </c>
      <c r="B493" s="184" t="s">
        <v>532</v>
      </c>
      <c r="C493" s="184"/>
      <c r="D493" s="185" t="str">
        <f t="shared" ref="D493:F493" si="663">D492</f>
        <v>****</v>
      </c>
      <c r="E493" s="185"/>
      <c r="F493" s="185">
        <f t="shared" si="663"/>
        <v>0</v>
      </c>
      <c r="G493" s="185"/>
      <c r="H493" s="185">
        <f t="shared" ref="H493:I494" si="664">H492</f>
        <v>0</v>
      </c>
      <c r="I493" s="186">
        <f t="shared" si="664"/>
        <v>0</v>
      </c>
      <c r="J493" s="197">
        <f>SUMIFS('SAGE IMPORT'!Y:Y,'SAGE IMPORT'!A:A,'FW-ROWS'!H493,'SAGE IMPORT'!B:B,'FW-ROWS'!I493,'SAGE IMPORT'!C:C,'FW-ROWS'!A493)</f>
        <v>0</v>
      </c>
      <c r="K493" s="198">
        <f>SUMIFS('SAGE IMPORT'!K:K,'SAGE IMPORT'!A:A,'FW-ROWS'!H493,'SAGE IMPORT'!B:B,'FW-ROWS'!I493,'SAGE IMPORT'!C:C,'FW-ROWS'!A493)</f>
        <v>0</v>
      </c>
      <c r="L493" s="199">
        <f>SUMIFS('SAGE IMPORT'!Q:Q,'SAGE IMPORT'!A:A,'FW-ROWS'!H493,'SAGE IMPORT'!B:B,'FW-ROWS'!I493,'SAGE IMPORT'!C:C,'FW-ROWS'!A493)</f>
        <v>0</v>
      </c>
      <c r="M493" s="199" t="s">
        <v>393</v>
      </c>
      <c r="N493" s="205">
        <f>SUMIFS('SAGE IMPORT'!E:E,'SAGE IMPORT'!A:A,'FW-ROWS'!H493,'SAGE IMPORT'!B:B,'FW-ROWS'!I493,'SAGE IMPORT'!C:C,'FW-ROWS'!A493)</f>
        <v>0</v>
      </c>
      <c r="O493" s="199" t="s">
        <v>393</v>
      </c>
    </row>
    <row r="494" spans="1:15" x14ac:dyDescent="0.2">
      <c r="A494" s="184" t="s">
        <v>541</v>
      </c>
      <c r="B494" s="184" t="s">
        <v>59</v>
      </c>
      <c r="C494" s="184"/>
      <c r="D494" s="185" t="str">
        <f t="shared" ref="D494:F494" si="665">D493</f>
        <v>****</v>
      </c>
      <c r="E494" s="185"/>
      <c r="F494" s="185">
        <f t="shared" si="665"/>
        <v>0</v>
      </c>
      <c r="G494" s="185"/>
      <c r="H494" s="185">
        <f t="shared" si="664"/>
        <v>0</v>
      </c>
      <c r="I494" s="186">
        <f t="shared" si="664"/>
        <v>0</v>
      </c>
      <c r="J494" s="197">
        <f>SUMIFS('SAGE IMPORT'!Y:Y,'SAGE IMPORT'!A:A,'FW-ROWS'!H494,'SAGE IMPORT'!B:B,'FW-ROWS'!I494,'SAGE IMPORT'!C:C,'FW-ROWS'!A494)</f>
        <v>0</v>
      </c>
      <c r="K494" s="198">
        <f>SUMIFS('SAGE IMPORT'!K:K,'SAGE IMPORT'!A:A,'FW-ROWS'!H494,'SAGE IMPORT'!B:B,'FW-ROWS'!I494,'SAGE IMPORT'!C:C,'FW-ROWS'!A494)</f>
        <v>0</v>
      </c>
      <c r="L494" s="199">
        <f>SUMIFS('SAGE IMPORT'!Q:Q,'SAGE IMPORT'!A:A,'FW-ROWS'!H494,'SAGE IMPORT'!B:B,'FW-ROWS'!I494,'SAGE IMPORT'!C:C,'FW-ROWS'!A494)</f>
        <v>0</v>
      </c>
      <c r="M494" s="199" t="s">
        <v>354</v>
      </c>
      <c r="N494" s="205">
        <f>SUMIFS('SAGE IMPORT'!E:E,'SAGE IMPORT'!A:A,'FW-ROWS'!H494,'SAGE IMPORT'!B:B,'FW-ROWS'!I494,'SAGE IMPORT'!C:C,'FW-ROWS'!A494)</f>
        <v>0</v>
      </c>
      <c r="O494" s="199" t="s">
        <v>354</v>
      </c>
    </row>
    <row r="495" spans="1:15" x14ac:dyDescent="0.2">
      <c r="A495" s="184"/>
      <c r="B495" s="184"/>
      <c r="C495" s="184"/>
      <c r="D495" s="185"/>
      <c r="E495" s="185"/>
      <c r="F495" s="185"/>
      <c r="G495" s="185"/>
      <c r="H495" s="185"/>
      <c r="I495" s="186"/>
      <c r="J495" s="197"/>
      <c r="K495" s="198"/>
      <c r="L495" s="199"/>
      <c r="M495" s="199"/>
      <c r="N495" s="205"/>
      <c r="O495" s="199"/>
    </row>
    <row r="496" spans="1:15" x14ac:dyDescent="0.2">
      <c r="A496" s="184" t="s">
        <v>543</v>
      </c>
      <c r="B496" s="184" t="s">
        <v>545</v>
      </c>
      <c r="C496" s="184"/>
      <c r="D496" s="185" t="str">
        <f t="shared" ref="D496:F496" si="666">D494</f>
        <v>****</v>
      </c>
      <c r="E496" s="185"/>
      <c r="F496" s="185">
        <f t="shared" si="666"/>
        <v>0</v>
      </c>
      <c r="G496" s="185"/>
      <c r="H496" s="185">
        <f t="shared" ref="H496:I496" si="667">H494</f>
        <v>0</v>
      </c>
      <c r="I496" s="186">
        <f t="shared" si="667"/>
        <v>0</v>
      </c>
      <c r="J496" s="197">
        <f>SUMIFS('SAGE IMPORT'!Y:Y,'SAGE IMPORT'!A:A,'FW-ROWS'!H496,'SAGE IMPORT'!B:B,'FW-ROWS'!I496,'SAGE IMPORT'!C:C,'FW-ROWS'!A496)</f>
        <v>0</v>
      </c>
      <c r="K496" s="198">
        <f>SUMIFS('SAGE IMPORT'!K:K,'SAGE IMPORT'!A:A,'FW-ROWS'!H496,'SAGE IMPORT'!B:B,'FW-ROWS'!I496,'SAGE IMPORT'!C:C,'FW-ROWS'!A496)</f>
        <v>0</v>
      </c>
      <c r="L496" s="199">
        <f>SUMIFS('SAGE IMPORT'!Q:Q,'SAGE IMPORT'!A:A,'FW-ROWS'!H496,'SAGE IMPORT'!B:B,'FW-ROWS'!I496,'SAGE IMPORT'!C:C,'FW-ROWS'!A496)</f>
        <v>0</v>
      </c>
      <c r="M496" s="199"/>
      <c r="N496" s="205">
        <f>SUMIFS('SAGE IMPORT'!E:E,'SAGE IMPORT'!A:A,'FW-ROWS'!H496,'SAGE IMPORT'!B:B,'FW-ROWS'!I496,'SAGE IMPORT'!C:C,'FW-ROWS'!A496)</f>
        <v>0</v>
      </c>
      <c r="O496" s="199"/>
    </row>
    <row r="497" spans="1:15" x14ac:dyDescent="0.2">
      <c r="A497" s="184" t="s">
        <v>544</v>
      </c>
      <c r="B497" s="184" t="s">
        <v>546</v>
      </c>
      <c r="C497" s="184"/>
      <c r="D497" s="185" t="str">
        <f t="shared" ref="D497:F497" si="668">D496</f>
        <v>****</v>
      </c>
      <c r="E497" s="185"/>
      <c r="F497" s="185">
        <f t="shared" si="668"/>
        <v>0</v>
      </c>
      <c r="G497" s="185"/>
      <c r="H497" s="185">
        <f t="shared" ref="H497:I497" si="669">H496</f>
        <v>0</v>
      </c>
      <c r="I497" s="186">
        <f t="shared" si="669"/>
        <v>0</v>
      </c>
      <c r="J497" s="197">
        <f>SUMIFS('SAGE IMPORT'!Y:Y,'SAGE IMPORT'!A:A,'FW-ROWS'!H497,'SAGE IMPORT'!B:B,'FW-ROWS'!I497,'SAGE IMPORT'!C:C,'FW-ROWS'!A497)</f>
        <v>0</v>
      </c>
      <c r="K497" s="198">
        <f>SUMIFS('SAGE IMPORT'!K:K,'SAGE IMPORT'!A:A,'FW-ROWS'!H497,'SAGE IMPORT'!B:B,'FW-ROWS'!I497,'SAGE IMPORT'!C:C,'FW-ROWS'!A497)</f>
        <v>0</v>
      </c>
      <c r="L497" s="199">
        <f>SUMIFS('SAGE IMPORT'!Q:Q,'SAGE IMPORT'!A:A,'FW-ROWS'!H497,'SAGE IMPORT'!B:B,'FW-ROWS'!I497,'SAGE IMPORT'!C:C,'FW-ROWS'!A497)</f>
        <v>0</v>
      </c>
      <c r="M497" s="199" t="s">
        <v>354</v>
      </c>
      <c r="N497" s="205">
        <f>SUMIFS('SAGE IMPORT'!E:E,'SAGE IMPORT'!A:A,'FW-ROWS'!H497,'SAGE IMPORT'!B:B,'FW-ROWS'!I497,'SAGE IMPORT'!C:C,'FW-ROWS'!A497)</f>
        <v>0</v>
      </c>
      <c r="O497" s="199" t="s">
        <v>354</v>
      </c>
    </row>
    <row r="498" spans="1:15" x14ac:dyDescent="0.2">
      <c r="A498" s="184" t="s">
        <v>549</v>
      </c>
      <c r="B498" s="184" t="s">
        <v>550</v>
      </c>
      <c r="C498" s="184"/>
      <c r="D498" s="185" t="str">
        <f t="shared" ref="D498:F498" si="670">D497</f>
        <v>****</v>
      </c>
      <c r="E498" s="185"/>
      <c r="F498" s="185">
        <f t="shared" si="670"/>
        <v>0</v>
      </c>
      <c r="G498" s="185"/>
      <c r="H498" s="185">
        <f t="shared" ref="H498:I498" si="671">H497</f>
        <v>0</v>
      </c>
      <c r="I498" s="186">
        <f t="shared" si="671"/>
        <v>0</v>
      </c>
      <c r="J498" s="197">
        <f>SUMIFS('SAGE IMPORT'!Y:Y,'SAGE IMPORT'!A:A,'FW-ROWS'!H498,'SAGE IMPORT'!B:B,'FW-ROWS'!I498,'SAGE IMPORT'!C:C,'FW-ROWS'!A498)</f>
        <v>0</v>
      </c>
      <c r="K498" s="198">
        <f>SUMIFS('SAGE IMPORT'!K:K,'SAGE IMPORT'!A:A,'FW-ROWS'!H498,'SAGE IMPORT'!B:B,'FW-ROWS'!I498,'SAGE IMPORT'!C:C,'FW-ROWS'!A498)</f>
        <v>0</v>
      </c>
      <c r="L498" s="199">
        <f>SUMIFS('SAGE IMPORT'!Q:Q,'SAGE IMPORT'!A:A,'FW-ROWS'!H498,'SAGE IMPORT'!B:B,'FW-ROWS'!I498,'SAGE IMPORT'!C:C,'FW-ROWS'!A498)</f>
        <v>0</v>
      </c>
      <c r="M498" s="199" t="s">
        <v>354</v>
      </c>
      <c r="N498" s="205">
        <f>SUMIFS('SAGE IMPORT'!E:E,'SAGE IMPORT'!A:A,'FW-ROWS'!H498,'SAGE IMPORT'!B:B,'FW-ROWS'!I498,'SAGE IMPORT'!C:C,'FW-ROWS'!A498)</f>
        <v>0</v>
      </c>
      <c r="O498" s="199" t="s">
        <v>354</v>
      </c>
    </row>
    <row r="499" spans="1:15" x14ac:dyDescent="0.2">
      <c r="A499" s="184" t="s">
        <v>551</v>
      </c>
      <c r="B499" s="184" t="s">
        <v>140</v>
      </c>
      <c r="C499" s="184"/>
      <c r="D499" s="185" t="str">
        <f t="shared" ref="D499:F499" si="672">D498</f>
        <v>****</v>
      </c>
      <c r="E499" s="185"/>
      <c r="F499" s="185">
        <f t="shared" si="672"/>
        <v>0</v>
      </c>
      <c r="G499" s="185"/>
      <c r="H499" s="185">
        <f t="shared" ref="H499:I499" si="673">H498</f>
        <v>0</v>
      </c>
      <c r="I499" s="186">
        <f t="shared" si="673"/>
        <v>0</v>
      </c>
      <c r="J499" s="197">
        <f>SUMIFS('SAGE IMPORT'!Y:Y,'SAGE IMPORT'!A:A,'FW-ROWS'!H499,'SAGE IMPORT'!B:B,'FW-ROWS'!I499,'SAGE IMPORT'!C:C,'FW-ROWS'!A499)</f>
        <v>0</v>
      </c>
      <c r="K499" s="198">
        <f>SUMIFS('SAGE IMPORT'!K:K,'SAGE IMPORT'!A:A,'FW-ROWS'!H499,'SAGE IMPORT'!B:B,'FW-ROWS'!I499,'SAGE IMPORT'!C:C,'FW-ROWS'!A499)</f>
        <v>0</v>
      </c>
      <c r="L499" s="199">
        <f>SUMIFS('SAGE IMPORT'!Q:Q,'SAGE IMPORT'!A:A,'FW-ROWS'!H499,'SAGE IMPORT'!B:B,'FW-ROWS'!I499,'SAGE IMPORT'!C:C,'FW-ROWS'!A499)</f>
        <v>0</v>
      </c>
      <c r="M499" s="199" t="s">
        <v>354</v>
      </c>
      <c r="N499" s="205">
        <f>SUMIFS('SAGE IMPORT'!E:E,'SAGE IMPORT'!A:A,'FW-ROWS'!H499,'SAGE IMPORT'!B:B,'FW-ROWS'!I499,'SAGE IMPORT'!C:C,'FW-ROWS'!A499)</f>
        <v>0</v>
      </c>
      <c r="O499" s="199" t="s">
        <v>354</v>
      </c>
    </row>
    <row r="500" spans="1:15" x14ac:dyDescent="0.2">
      <c r="A500" s="184" t="s">
        <v>556</v>
      </c>
      <c r="B500" s="184" t="s">
        <v>555</v>
      </c>
      <c r="C500" s="184"/>
      <c r="D500" s="185" t="str">
        <f t="shared" ref="D500:F500" si="674">D499</f>
        <v>****</v>
      </c>
      <c r="E500" s="185"/>
      <c r="F500" s="185">
        <f t="shared" si="674"/>
        <v>0</v>
      </c>
      <c r="G500" s="185"/>
      <c r="H500" s="185">
        <f t="shared" ref="H500:I500" si="675">H499</f>
        <v>0</v>
      </c>
      <c r="I500" s="186">
        <f t="shared" si="675"/>
        <v>0</v>
      </c>
      <c r="J500" s="197">
        <f>SUMIFS('SAGE IMPORT'!Y:Y,'SAGE IMPORT'!A:A,'FW-ROWS'!H500,'SAGE IMPORT'!B:B,'FW-ROWS'!I500,'SAGE IMPORT'!C:C,'FW-ROWS'!A500)</f>
        <v>0</v>
      </c>
      <c r="K500" s="198">
        <f>SUMIFS('SAGE IMPORT'!K:K,'SAGE IMPORT'!A:A,'FW-ROWS'!H500,'SAGE IMPORT'!B:B,'FW-ROWS'!I500,'SAGE IMPORT'!C:C,'FW-ROWS'!A500)</f>
        <v>0</v>
      </c>
      <c r="L500" s="199">
        <f>SUMIFS('SAGE IMPORT'!Q:Q,'SAGE IMPORT'!A:A,'FW-ROWS'!H500,'SAGE IMPORT'!B:B,'FW-ROWS'!I500,'SAGE IMPORT'!C:C,'FW-ROWS'!A500)</f>
        <v>0</v>
      </c>
      <c r="M500" s="199" t="s">
        <v>395</v>
      </c>
      <c r="N500" s="205">
        <f>SUMIFS('SAGE IMPORT'!E:E,'SAGE IMPORT'!A:A,'FW-ROWS'!H500,'SAGE IMPORT'!B:B,'FW-ROWS'!I500,'SAGE IMPORT'!C:C,'FW-ROWS'!A500)</f>
        <v>0</v>
      </c>
      <c r="O500" s="199" t="s">
        <v>395</v>
      </c>
    </row>
    <row r="501" spans="1:15" x14ac:dyDescent="0.2">
      <c r="A501" s="184" t="s">
        <v>557</v>
      </c>
      <c r="B501" s="184" t="s">
        <v>559</v>
      </c>
      <c r="C501" s="184"/>
      <c r="D501" s="185" t="str">
        <f t="shared" ref="D501:F501" si="676">D500</f>
        <v>****</v>
      </c>
      <c r="E501" s="185"/>
      <c r="F501" s="185">
        <f t="shared" si="676"/>
        <v>0</v>
      </c>
      <c r="G501" s="185"/>
      <c r="H501" s="185">
        <f t="shared" ref="H501:I501" si="677">H500</f>
        <v>0</v>
      </c>
      <c r="I501" s="186">
        <f t="shared" si="677"/>
        <v>0</v>
      </c>
      <c r="J501" s="197">
        <f>SUMIFS('SAGE IMPORT'!Y:Y,'SAGE IMPORT'!A:A,'FW-ROWS'!H501,'SAGE IMPORT'!B:B,'FW-ROWS'!I501,'SAGE IMPORT'!C:C,'FW-ROWS'!A501)</f>
        <v>0</v>
      </c>
      <c r="K501" s="198">
        <f>SUMIFS('SAGE IMPORT'!K:K,'SAGE IMPORT'!A:A,'FW-ROWS'!H501,'SAGE IMPORT'!B:B,'FW-ROWS'!I501,'SAGE IMPORT'!C:C,'FW-ROWS'!A501)</f>
        <v>0</v>
      </c>
      <c r="L501" s="199">
        <f>SUMIFS('SAGE IMPORT'!Q:Q,'SAGE IMPORT'!A:A,'FW-ROWS'!H501,'SAGE IMPORT'!B:B,'FW-ROWS'!I501,'SAGE IMPORT'!C:C,'FW-ROWS'!A501)</f>
        <v>0</v>
      </c>
      <c r="M501" s="199" t="s">
        <v>395</v>
      </c>
      <c r="N501" s="205">
        <f>SUMIFS('SAGE IMPORT'!E:E,'SAGE IMPORT'!A:A,'FW-ROWS'!H501,'SAGE IMPORT'!B:B,'FW-ROWS'!I501,'SAGE IMPORT'!C:C,'FW-ROWS'!A501)</f>
        <v>0</v>
      </c>
      <c r="O501" s="199" t="s">
        <v>395</v>
      </c>
    </row>
    <row r="502" spans="1:15" x14ac:dyDescent="0.2">
      <c r="A502" s="184" t="s">
        <v>560</v>
      </c>
      <c r="B502" s="184" t="s">
        <v>561</v>
      </c>
      <c r="C502" s="184"/>
      <c r="D502" s="185" t="str">
        <f t="shared" ref="D502:F502" si="678">D501</f>
        <v>****</v>
      </c>
      <c r="E502" s="185"/>
      <c r="F502" s="185">
        <f t="shared" si="678"/>
        <v>0</v>
      </c>
      <c r="G502" s="185"/>
      <c r="H502" s="185">
        <f t="shared" ref="H502:I502" si="679">H501</f>
        <v>0</v>
      </c>
      <c r="I502" s="186">
        <f t="shared" si="679"/>
        <v>0</v>
      </c>
      <c r="J502" s="197">
        <f>SUMIFS('SAGE IMPORT'!Y:Y,'SAGE IMPORT'!A:A,'FW-ROWS'!H502,'SAGE IMPORT'!B:B,'FW-ROWS'!I502,'SAGE IMPORT'!C:C,'FW-ROWS'!A502)</f>
        <v>0</v>
      </c>
      <c r="K502" s="198">
        <f>SUMIFS('SAGE IMPORT'!K:K,'SAGE IMPORT'!A:A,'FW-ROWS'!H502,'SAGE IMPORT'!B:B,'FW-ROWS'!I502,'SAGE IMPORT'!C:C,'FW-ROWS'!A502)</f>
        <v>0</v>
      </c>
      <c r="L502" s="199">
        <f>SUMIFS('SAGE IMPORT'!Q:Q,'SAGE IMPORT'!A:A,'FW-ROWS'!H502,'SAGE IMPORT'!B:B,'FW-ROWS'!I502,'SAGE IMPORT'!C:C,'FW-ROWS'!A502)</f>
        <v>0</v>
      </c>
      <c r="M502" s="199" t="s">
        <v>354</v>
      </c>
      <c r="N502" s="205">
        <f>SUMIFS('SAGE IMPORT'!E:E,'SAGE IMPORT'!A:A,'FW-ROWS'!H502,'SAGE IMPORT'!B:B,'FW-ROWS'!I502,'SAGE IMPORT'!C:C,'FW-ROWS'!A502)</f>
        <v>0</v>
      </c>
      <c r="O502" s="199" t="s">
        <v>354</v>
      </c>
    </row>
    <row r="503" spans="1:15" x14ac:dyDescent="0.2">
      <c r="A503" s="184"/>
      <c r="B503" s="184"/>
      <c r="C503" s="184"/>
      <c r="D503" s="185"/>
      <c r="E503" s="185"/>
      <c r="F503" s="185"/>
      <c r="G503" s="185"/>
      <c r="H503" s="185"/>
      <c r="I503" s="186"/>
      <c r="J503" s="197"/>
      <c r="K503" s="198"/>
      <c r="L503" s="199"/>
      <c r="M503" s="199"/>
      <c r="N503" s="205"/>
      <c r="O503" s="199"/>
    </row>
    <row r="504" spans="1:15" x14ac:dyDescent="0.2">
      <c r="A504" s="184" t="s">
        <v>563</v>
      </c>
      <c r="B504" s="184" t="s">
        <v>565</v>
      </c>
      <c r="C504" s="184"/>
      <c r="D504" s="185" t="str">
        <f t="shared" ref="D504:F504" si="680">D502</f>
        <v>****</v>
      </c>
      <c r="E504" s="185"/>
      <c r="F504" s="185">
        <f t="shared" si="680"/>
        <v>0</v>
      </c>
      <c r="G504" s="185"/>
      <c r="H504" s="185">
        <f t="shared" ref="H504:I504" si="681">H502</f>
        <v>0</v>
      </c>
      <c r="I504" s="186">
        <f t="shared" si="681"/>
        <v>0</v>
      </c>
      <c r="J504" s="197">
        <f>SUMIFS('SAGE IMPORT'!Y:Y,'SAGE IMPORT'!A:A,'FW-ROWS'!H504,'SAGE IMPORT'!B:B,'FW-ROWS'!I504,'SAGE IMPORT'!C:C,'FW-ROWS'!A504)</f>
        <v>0</v>
      </c>
      <c r="K504" s="198">
        <f>SUMIFS('SAGE IMPORT'!K:K,'SAGE IMPORT'!A:A,'FW-ROWS'!H504,'SAGE IMPORT'!B:B,'FW-ROWS'!I504,'SAGE IMPORT'!C:C,'FW-ROWS'!A504)</f>
        <v>0</v>
      </c>
      <c r="L504" s="199">
        <f>SUMIFS('SAGE IMPORT'!Q:Q,'SAGE IMPORT'!A:A,'FW-ROWS'!H504,'SAGE IMPORT'!B:B,'FW-ROWS'!I504,'SAGE IMPORT'!C:C,'FW-ROWS'!A504)</f>
        <v>0</v>
      </c>
      <c r="M504" s="199" t="s">
        <v>392</v>
      </c>
      <c r="N504" s="205">
        <f>SUMIFS('SAGE IMPORT'!E:E,'SAGE IMPORT'!A:A,'FW-ROWS'!H504,'SAGE IMPORT'!B:B,'FW-ROWS'!I504,'SAGE IMPORT'!C:C,'FW-ROWS'!A504)</f>
        <v>0</v>
      </c>
      <c r="O504" s="199" t="s">
        <v>392</v>
      </c>
    </row>
    <row r="505" spans="1:15" ht="12" x14ac:dyDescent="0.25">
      <c r="C505" s="200" t="s">
        <v>74</v>
      </c>
      <c r="D505" s="200"/>
      <c r="E505" s="200"/>
      <c r="F505" s="200"/>
      <c r="G505" s="200"/>
      <c r="H505" s="200"/>
      <c r="I505" s="200"/>
      <c r="J505" s="201">
        <f t="shared" ref="J505" si="682">SUM(J487:J504)</f>
        <v>0</v>
      </c>
      <c r="K505" s="202"/>
      <c r="L505" s="202"/>
      <c r="M505" s="202"/>
      <c r="N505" s="205">
        <f>SUMIFS('SAGE IMPORT'!E:E,'SAGE IMPORT'!A:A,'FW-ROWS'!H505,'SAGE IMPORT'!B:B,'FW-ROWS'!I505,'SAGE IMPORT'!C:C,'FW-ROWS'!A505)</f>
        <v>0</v>
      </c>
      <c r="O505" s="202"/>
    </row>
    <row r="506" spans="1:15" ht="12" x14ac:dyDescent="0.25">
      <c r="C506" s="200" t="s">
        <v>75</v>
      </c>
      <c r="D506" s="200"/>
      <c r="E506" s="200"/>
      <c r="F506" s="200"/>
      <c r="G506" s="200"/>
      <c r="H506" s="200"/>
      <c r="I506" s="200"/>
      <c r="J506" s="203">
        <f>SUMIFS('SAGE IMPORT'!Y:Y,'SAGE IMPORT'!A:A,'FW-ROWS'!H486,'SAGE IMPORT'!B:B,'FW-ROWS'!I486)-J505</f>
        <v>0</v>
      </c>
      <c r="K506" s="202"/>
      <c r="L506" s="202"/>
      <c r="M506" s="202"/>
      <c r="N506" s="205">
        <f>SUMIFS('SAGE IMPORT'!E:E,'SAGE IMPORT'!A:A,'FW-ROWS'!H506,'SAGE IMPORT'!B:B,'FW-ROWS'!I506,'SAGE IMPORT'!C:C,'FW-ROWS'!A506)</f>
        <v>0</v>
      </c>
      <c r="O506" s="202"/>
    </row>
    <row r="507" spans="1:15" ht="12" x14ac:dyDescent="0.2">
      <c r="D507" s="191" t="s">
        <v>359</v>
      </c>
      <c r="E507" s="191"/>
      <c r="F507" s="190" t="s">
        <v>358</v>
      </c>
      <c r="G507" s="190"/>
      <c r="H507" s="191" t="s">
        <v>159</v>
      </c>
      <c r="I507" s="192" t="s">
        <v>357</v>
      </c>
      <c r="J507" s="194" t="s">
        <v>383</v>
      </c>
      <c r="K507" s="194" t="s">
        <v>356</v>
      </c>
      <c r="L507" s="194" t="s">
        <v>355</v>
      </c>
      <c r="M507" s="194"/>
      <c r="N507" s="194" t="s">
        <v>394</v>
      </c>
      <c r="O507" s="194"/>
    </row>
    <row r="508" spans="1:15" ht="12" x14ac:dyDescent="0.2">
      <c r="D508" s="195" t="str">
        <f>'START-FW'!A31</f>
        <v>****</v>
      </c>
      <c r="E508" s="195">
        <f>'START-FW'!B31</f>
        <v>0</v>
      </c>
      <c r="F508" s="195">
        <f>'START-FW'!C31</f>
        <v>0</v>
      </c>
      <c r="G508" s="195">
        <f>'START-FW'!D31</f>
        <v>0</v>
      </c>
      <c r="H508" s="195">
        <f>'START-FW'!F31</f>
        <v>0</v>
      </c>
      <c r="I508" s="195">
        <f>'START-FW'!G31</f>
        <v>0</v>
      </c>
      <c r="J508" s="196"/>
      <c r="K508" s="196"/>
      <c r="L508" s="196"/>
      <c r="M508" s="196"/>
      <c r="N508" s="196"/>
      <c r="O508" s="194"/>
    </row>
    <row r="509" spans="1:15" x14ac:dyDescent="0.2">
      <c r="A509" s="184" t="s">
        <v>522</v>
      </c>
      <c r="B509" s="184" t="s">
        <v>17</v>
      </c>
      <c r="C509" s="184"/>
      <c r="D509" s="185" t="str">
        <f t="shared" ref="D509" si="683">D508</f>
        <v>****</v>
      </c>
      <c r="E509" s="185"/>
      <c r="F509" s="185">
        <f t="shared" ref="F509" si="684">F508</f>
        <v>0</v>
      </c>
      <c r="G509" s="185"/>
      <c r="H509" s="185">
        <f t="shared" ref="H509" si="685">H508</f>
        <v>0</v>
      </c>
      <c r="I509" s="186">
        <f t="shared" ref="I509" si="686">I508</f>
        <v>0</v>
      </c>
      <c r="J509" s="197">
        <f>SUMIFS('SAGE IMPORT'!Y:Y,'SAGE IMPORT'!A:A,'FW-ROWS'!H509,'SAGE IMPORT'!B:B,'FW-ROWS'!I509,'SAGE IMPORT'!C:C,'FW-ROWS'!A509)</f>
        <v>0</v>
      </c>
      <c r="K509" s="198">
        <f>SUMIFS('SAGE IMPORT'!K:K,'SAGE IMPORT'!A:A,'FW-ROWS'!H509,'SAGE IMPORT'!B:B,'FW-ROWS'!I509,'SAGE IMPORT'!C:C,'FW-ROWS'!A509)</f>
        <v>0</v>
      </c>
      <c r="L509" s="199">
        <f>SUMIFS('SAGE IMPORT'!Q:Q,'SAGE IMPORT'!A:A,'FW-ROWS'!H509,'SAGE IMPORT'!B:B,'FW-ROWS'!I509,'SAGE IMPORT'!C:C,'FW-ROWS'!A509)</f>
        <v>0</v>
      </c>
      <c r="M509" s="199" t="s">
        <v>391</v>
      </c>
      <c r="N509" s="205">
        <f>SUMIFS('SAGE IMPORT'!E:E,'SAGE IMPORT'!A:A,'FW-ROWS'!H509,'SAGE IMPORT'!B:B,'FW-ROWS'!I509,'SAGE IMPORT'!C:C,'FW-ROWS'!A509)</f>
        <v>0</v>
      </c>
      <c r="O509" s="199" t="s">
        <v>391</v>
      </c>
    </row>
    <row r="510" spans="1:15" x14ac:dyDescent="0.2">
      <c r="A510" s="184" t="s">
        <v>523</v>
      </c>
      <c r="B510" s="184" t="s">
        <v>19</v>
      </c>
      <c r="C510" s="184"/>
      <c r="D510" s="185" t="str">
        <f t="shared" ref="D510:F510" si="687">D509</f>
        <v>****</v>
      </c>
      <c r="E510" s="185"/>
      <c r="F510" s="185">
        <f t="shared" si="687"/>
        <v>0</v>
      </c>
      <c r="G510" s="185"/>
      <c r="H510" s="185">
        <f t="shared" ref="H510:I510" si="688">H509</f>
        <v>0</v>
      </c>
      <c r="I510" s="186">
        <f t="shared" si="688"/>
        <v>0</v>
      </c>
      <c r="J510" s="197">
        <f>SUMIFS('SAGE IMPORT'!Y:Y,'SAGE IMPORT'!A:A,'FW-ROWS'!H510,'SAGE IMPORT'!B:B,'FW-ROWS'!I510,'SAGE IMPORT'!C:C,'FW-ROWS'!A510)</f>
        <v>0</v>
      </c>
      <c r="K510" s="198">
        <f>SUMIFS('SAGE IMPORT'!K:K,'SAGE IMPORT'!A:A,'FW-ROWS'!H510,'SAGE IMPORT'!B:B,'FW-ROWS'!I510,'SAGE IMPORT'!C:C,'FW-ROWS'!A510)</f>
        <v>0</v>
      </c>
      <c r="L510" s="199">
        <f>SUMIFS('SAGE IMPORT'!Q:Q,'SAGE IMPORT'!A:A,'FW-ROWS'!H510,'SAGE IMPORT'!B:B,'FW-ROWS'!I510,'SAGE IMPORT'!C:C,'FW-ROWS'!A510)</f>
        <v>0</v>
      </c>
      <c r="M510" s="199" t="s">
        <v>391</v>
      </c>
      <c r="N510" s="205">
        <f>SUMIFS('SAGE IMPORT'!E:E,'SAGE IMPORT'!A:A,'FW-ROWS'!H510,'SAGE IMPORT'!B:B,'FW-ROWS'!I510,'SAGE IMPORT'!C:C,'FW-ROWS'!A510)</f>
        <v>0</v>
      </c>
      <c r="O510" s="199" t="s">
        <v>391</v>
      </c>
    </row>
    <row r="511" spans="1:15" x14ac:dyDescent="0.2">
      <c r="A511" s="184" t="s">
        <v>524</v>
      </c>
      <c r="B511" s="184" t="s">
        <v>525</v>
      </c>
      <c r="C511" s="184"/>
      <c r="D511" s="185" t="str">
        <f t="shared" ref="D511:F511" si="689">D510</f>
        <v>****</v>
      </c>
      <c r="E511" s="185"/>
      <c r="F511" s="185">
        <f t="shared" si="689"/>
        <v>0</v>
      </c>
      <c r="G511" s="185"/>
      <c r="H511" s="185">
        <f t="shared" ref="H511:I511" si="690">H510</f>
        <v>0</v>
      </c>
      <c r="I511" s="186">
        <f t="shared" si="690"/>
        <v>0</v>
      </c>
      <c r="J511" s="197">
        <f>SUMIFS('SAGE IMPORT'!Y:Y,'SAGE IMPORT'!A:A,'FW-ROWS'!H511,'SAGE IMPORT'!B:B,'FW-ROWS'!I511,'SAGE IMPORT'!C:C,'FW-ROWS'!A511)</f>
        <v>0</v>
      </c>
      <c r="K511" s="198">
        <f>SUMIFS('SAGE IMPORT'!K:K,'SAGE IMPORT'!A:A,'FW-ROWS'!H511,'SAGE IMPORT'!B:B,'FW-ROWS'!I511,'SAGE IMPORT'!C:C,'FW-ROWS'!A511)</f>
        <v>0</v>
      </c>
      <c r="L511" s="199">
        <f>SUMIFS('SAGE IMPORT'!Q:Q,'SAGE IMPORT'!A:A,'FW-ROWS'!H511,'SAGE IMPORT'!B:B,'FW-ROWS'!I511,'SAGE IMPORT'!C:C,'FW-ROWS'!A511)</f>
        <v>0</v>
      </c>
      <c r="M511" s="199" t="s">
        <v>391</v>
      </c>
      <c r="N511" s="205">
        <f>SUMIFS('SAGE IMPORT'!E:E,'SAGE IMPORT'!A:A,'FW-ROWS'!H511,'SAGE IMPORT'!B:B,'FW-ROWS'!I511,'SAGE IMPORT'!C:C,'FW-ROWS'!A511)</f>
        <v>0</v>
      </c>
      <c r="O511" s="199" t="s">
        <v>391</v>
      </c>
    </row>
    <row r="512" spans="1:15" x14ac:dyDescent="0.2">
      <c r="A512" s="184"/>
      <c r="B512" s="184"/>
      <c r="C512" s="184"/>
      <c r="D512" s="185"/>
      <c r="E512" s="185"/>
      <c r="F512" s="185"/>
      <c r="G512" s="185"/>
      <c r="H512" s="185"/>
      <c r="I512" s="186"/>
      <c r="J512" s="197"/>
      <c r="K512" s="198"/>
      <c r="L512" s="199"/>
      <c r="M512" s="199"/>
      <c r="N512" s="205"/>
      <c r="O512" s="199"/>
    </row>
    <row r="513" spans="1:15" x14ac:dyDescent="0.2">
      <c r="A513" s="184" t="s">
        <v>529</v>
      </c>
      <c r="B513" s="184" t="s">
        <v>528</v>
      </c>
      <c r="C513" s="184"/>
      <c r="D513" s="185" t="str">
        <f t="shared" ref="D513:F513" si="691">D511</f>
        <v>****</v>
      </c>
      <c r="E513" s="185"/>
      <c r="F513" s="185">
        <f t="shared" si="691"/>
        <v>0</v>
      </c>
      <c r="G513" s="185"/>
      <c r="H513" s="185">
        <f t="shared" ref="H513:I513" si="692">H511</f>
        <v>0</v>
      </c>
      <c r="I513" s="186">
        <f t="shared" si="692"/>
        <v>0</v>
      </c>
      <c r="J513" s="197">
        <f>SUMIFS('SAGE IMPORT'!Y:Y,'SAGE IMPORT'!A:A,'FW-ROWS'!H513,'SAGE IMPORT'!B:B,'FW-ROWS'!I513,'SAGE IMPORT'!C:C,'FW-ROWS'!A513)</f>
        <v>0</v>
      </c>
      <c r="K513" s="198">
        <f>SUMIFS('SAGE IMPORT'!K:K,'SAGE IMPORT'!A:A,'FW-ROWS'!H513,'SAGE IMPORT'!B:B,'FW-ROWS'!I513,'SAGE IMPORT'!C:C,'FW-ROWS'!A513)</f>
        <v>0</v>
      </c>
      <c r="L513" s="199">
        <f>SUMIFS('SAGE IMPORT'!Q:Q,'SAGE IMPORT'!A:A,'FW-ROWS'!H513,'SAGE IMPORT'!B:B,'FW-ROWS'!I513,'SAGE IMPORT'!C:C,'FW-ROWS'!A513)</f>
        <v>0</v>
      </c>
      <c r="M513" s="199" t="s">
        <v>391</v>
      </c>
      <c r="N513" s="205">
        <f>SUMIFS('SAGE IMPORT'!E:E,'SAGE IMPORT'!A:A,'FW-ROWS'!H513,'SAGE IMPORT'!B:B,'FW-ROWS'!I513,'SAGE IMPORT'!C:C,'FW-ROWS'!A513)</f>
        <v>0</v>
      </c>
      <c r="O513" s="199" t="s">
        <v>391</v>
      </c>
    </row>
    <row r="514" spans="1:15" x14ac:dyDescent="0.2">
      <c r="A514" s="184" t="s">
        <v>530</v>
      </c>
      <c r="B514" s="184" t="s">
        <v>531</v>
      </c>
      <c r="C514" s="184"/>
      <c r="D514" s="185" t="str">
        <f t="shared" ref="D514:F514" si="693">D513</f>
        <v>****</v>
      </c>
      <c r="E514" s="185"/>
      <c r="F514" s="185">
        <f t="shared" si="693"/>
        <v>0</v>
      </c>
      <c r="G514" s="185"/>
      <c r="H514" s="185">
        <f t="shared" ref="H514:I514" si="694">H513</f>
        <v>0</v>
      </c>
      <c r="I514" s="186">
        <f t="shared" si="694"/>
        <v>0</v>
      </c>
      <c r="J514" s="197">
        <f>SUMIFS('SAGE IMPORT'!Y:Y,'SAGE IMPORT'!A:A,'FW-ROWS'!H514,'SAGE IMPORT'!B:B,'FW-ROWS'!I514,'SAGE IMPORT'!C:C,'FW-ROWS'!A514)</f>
        <v>0</v>
      </c>
      <c r="K514" s="198">
        <f>SUMIFS('SAGE IMPORT'!K:K,'SAGE IMPORT'!A:A,'FW-ROWS'!H514,'SAGE IMPORT'!B:B,'FW-ROWS'!I514,'SAGE IMPORT'!C:C,'FW-ROWS'!A514)</f>
        <v>0</v>
      </c>
      <c r="L514" s="199">
        <f>SUMIFS('SAGE IMPORT'!Q:Q,'SAGE IMPORT'!A:A,'FW-ROWS'!H514,'SAGE IMPORT'!B:B,'FW-ROWS'!I514,'SAGE IMPORT'!C:C,'FW-ROWS'!A514)</f>
        <v>0</v>
      </c>
      <c r="M514" s="199"/>
      <c r="N514" s="205">
        <f>SUMIFS('SAGE IMPORT'!E:E,'SAGE IMPORT'!A:A,'FW-ROWS'!H514,'SAGE IMPORT'!B:B,'FW-ROWS'!I514,'SAGE IMPORT'!C:C,'FW-ROWS'!A514)</f>
        <v>0</v>
      </c>
      <c r="O514" s="199"/>
    </row>
    <row r="515" spans="1:15" x14ac:dyDescent="0.2">
      <c r="A515" s="184" t="s">
        <v>533</v>
      </c>
      <c r="B515" s="184" t="s">
        <v>532</v>
      </c>
      <c r="C515" s="184"/>
      <c r="D515" s="185" t="str">
        <f t="shared" ref="D515:F515" si="695">D514</f>
        <v>****</v>
      </c>
      <c r="E515" s="185"/>
      <c r="F515" s="185">
        <f t="shared" si="695"/>
        <v>0</v>
      </c>
      <c r="G515" s="185"/>
      <c r="H515" s="185">
        <f t="shared" ref="H515:I516" si="696">H514</f>
        <v>0</v>
      </c>
      <c r="I515" s="186">
        <f t="shared" si="696"/>
        <v>0</v>
      </c>
      <c r="J515" s="197">
        <f>SUMIFS('SAGE IMPORT'!Y:Y,'SAGE IMPORT'!A:A,'FW-ROWS'!H515,'SAGE IMPORT'!B:B,'FW-ROWS'!I515,'SAGE IMPORT'!C:C,'FW-ROWS'!A515)</f>
        <v>0</v>
      </c>
      <c r="K515" s="198">
        <f>SUMIFS('SAGE IMPORT'!K:K,'SAGE IMPORT'!A:A,'FW-ROWS'!H515,'SAGE IMPORT'!B:B,'FW-ROWS'!I515,'SAGE IMPORT'!C:C,'FW-ROWS'!A515)</f>
        <v>0</v>
      </c>
      <c r="L515" s="199">
        <f>SUMIFS('SAGE IMPORT'!Q:Q,'SAGE IMPORT'!A:A,'FW-ROWS'!H515,'SAGE IMPORT'!B:B,'FW-ROWS'!I515,'SAGE IMPORT'!C:C,'FW-ROWS'!A515)</f>
        <v>0</v>
      </c>
      <c r="M515" s="199" t="s">
        <v>393</v>
      </c>
      <c r="N515" s="205">
        <f>SUMIFS('SAGE IMPORT'!E:E,'SAGE IMPORT'!A:A,'FW-ROWS'!H515,'SAGE IMPORT'!B:B,'FW-ROWS'!I515,'SAGE IMPORT'!C:C,'FW-ROWS'!A515)</f>
        <v>0</v>
      </c>
      <c r="O515" s="199" t="s">
        <v>393</v>
      </c>
    </row>
    <row r="516" spans="1:15" x14ac:dyDescent="0.2">
      <c r="A516" s="184" t="s">
        <v>541</v>
      </c>
      <c r="B516" s="184" t="s">
        <v>59</v>
      </c>
      <c r="C516" s="184"/>
      <c r="D516" s="185" t="str">
        <f t="shared" ref="D516:F516" si="697">D515</f>
        <v>****</v>
      </c>
      <c r="E516" s="185"/>
      <c r="F516" s="185">
        <f t="shared" si="697"/>
        <v>0</v>
      </c>
      <c r="G516" s="185"/>
      <c r="H516" s="185">
        <f t="shared" si="696"/>
        <v>0</v>
      </c>
      <c r="I516" s="186">
        <f t="shared" si="696"/>
        <v>0</v>
      </c>
      <c r="J516" s="197">
        <f>SUMIFS('SAGE IMPORT'!Y:Y,'SAGE IMPORT'!A:A,'FW-ROWS'!H516,'SAGE IMPORT'!B:B,'FW-ROWS'!I516,'SAGE IMPORT'!C:C,'FW-ROWS'!A516)</f>
        <v>0</v>
      </c>
      <c r="K516" s="198">
        <f>SUMIFS('SAGE IMPORT'!K:K,'SAGE IMPORT'!A:A,'FW-ROWS'!H516,'SAGE IMPORT'!B:B,'FW-ROWS'!I516,'SAGE IMPORT'!C:C,'FW-ROWS'!A516)</f>
        <v>0</v>
      </c>
      <c r="L516" s="199">
        <f>SUMIFS('SAGE IMPORT'!Q:Q,'SAGE IMPORT'!A:A,'FW-ROWS'!H516,'SAGE IMPORT'!B:B,'FW-ROWS'!I516,'SAGE IMPORT'!C:C,'FW-ROWS'!A516)</f>
        <v>0</v>
      </c>
      <c r="M516" s="199" t="s">
        <v>354</v>
      </c>
      <c r="N516" s="205">
        <f>SUMIFS('SAGE IMPORT'!E:E,'SAGE IMPORT'!A:A,'FW-ROWS'!H516,'SAGE IMPORT'!B:B,'FW-ROWS'!I516,'SAGE IMPORT'!C:C,'FW-ROWS'!A516)</f>
        <v>0</v>
      </c>
      <c r="O516" s="199" t="s">
        <v>354</v>
      </c>
    </row>
    <row r="517" spans="1:15" x14ac:dyDescent="0.2">
      <c r="A517" s="184"/>
      <c r="B517" s="184"/>
      <c r="C517" s="184"/>
      <c r="D517" s="185"/>
      <c r="E517" s="185"/>
      <c r="F517" s="185"/>
      <c r="G517" s="185"/>
      <c r="H517" s="185"/>
      <c r="I517" s="186"/>
      <c r="J517" s="197"/>
      <c r="K517" s="198"/>
      <c r="L517" s="199"/>
      <c r="M517" s="199"/>
      <c r="N517" s="205"/>
      <c r="O517" s="199"/>
    </row>
    <row r="518" spans="1:15" x14ac:dyDescent="0.2">
      <c r="A518" s="184" t="s">
        <v>543</v>
      </c>
      <c r="B518" s="184" t="s">
        <v>545</v>
      </c>
      <c r="C518" s="184"/>
      <c r="D518" s="185" t="str">
        <f t="shared" ref="D518:F518" si="698">D516</f>
        <v>****</v>
      </c>
      <c r="E518" s="185"/>
      <c r="F518" s="185">
        <f t="shared" si="698"/>
        <v>0</v>
      </c>
      <c r="G518" s="185"/>
      <c r="H518" s="185">
        <f t="shared" ref="H518:I518" si="699">H516</f>
        <v>0</v>
      </c>
      <c r="I518" s="186">
        <f t="shared" si="699"/>
        <v>0</v>
      </c>
      <c r="J518" s="197">
        <f>SUMIFS('SAGE IMPORT'!Y:Y,'SAGE IMPORT'!A:A,'FW-ROWS'!H518,'SAGE IMPORT'!B:B,'FW-ROWS'!I518,'SAGE IMPORT'!C:C,'FW-ROWS'!A518)</f>
        <v>0</v>
      </c>
      <c r="K518" s="198">
        <f>SUMIFS('SAGE IMPORT'!K:K,'SAGE IMPORT'!A:A,'FW-ROWS'!H518,'SAGE IMPORT'!B:B,'FW-ROWS'!I518,'SAGE IMPORT'!C:C,'FW-ROWS'!A518)</f>
        <v>0</v>
      </c>
      <c r="L518" s="199">
        <f>SUMIFS('SAGE IMPORT'!Q:Q,'SAGE IMPORT'!A:A,'FW-ROWS'!H518,'SAGE IMPORT'!B:B,'FW-ROWS'!I518,'SAGE IMPORT'!C:C,'FW-ROWS'!A518)</f>
        <v>0</v>
      </c>
      <c r="M518" s="199"/>
      <c r="N518" s="205">
        <f>SUMIFS('SAGE IMPORT'!E:E,'SAGE IMPORT'!A:A,'FW-ROWS'!H518,'SAGE IMPORT'!B:B,'FW-ROWS'!I518,'SAGE IMPORT'!C:C,'FW-ROWS'!A518)</f>
        <v>0</v>
      </c>
      <c r="O518" s="199"/>
    </row>
    <row r="519" spans="1:15" x14ac:dyDescent="0.2">
      <c r="A519" s="184" t="s">
        <v>544</v>
      </c>
      <c r="B519" s="184" t="s">
        <v>546</v>
      </c>
      <c r="C519" s="184"/>
      <c r="D519" s="185" t="str">
        <f t="shared" ref="D519:F519" si="700">D518</f>
        <v>****</v>
      </c>
      <c r="E519" s="185"/>
      <c r="F519" s="185">
        <f t="shared" si="700"/>
        <v>0</v>
      </c>
      <c r="G519" s="185"/>
      <c r="H519" s="185">
        <f t="shared" ref="H519:I519" si="701">H518</f>
        <v>0</v>
      </c>
      <c r="I519" s="186">
        <f t="shared" si="701"/>
        <v>0</v>
      </c>
      <c r="J519" s="197">
        <f>SUMIFS('SAGE IMPORT'!Y:Y,'SAGE IMPORT'!A:A,'FW-ROWS'!H519,'SAGE IMPORT'!B:B,'FW-ROWS'!I519,'SAGE IMPORT'!C:C,'FW-ROWS'!A519)</f>
        <v>0</v>
      </c>
      <c r="K519" s="198">
        <f>SUMIFS('SAGE IMPORT'!K:K,'SAGE IMPORT'!A:A,'FW-ROWS'!H519,'SAGE IMPORT'!B:B,'FW-ROWS'!I519,'SAGE IMPORT'!C:C,'FW-ROWS'!A519)</f>
        <v>0</v>
      </c>
      <c r="L519" s="199">
        <f>SUMIFS('SAGE IMPORT'!Q:Q,'SAGE IMPORT'!A:A,'FW-ROWS'!H519,'SAGE IMPORT'!B:B,'FW-ROWS'!I519,'SAGE IMPORT'!C:C,'FW-ROWS'!A519)</f>
        <v>0</v>
      </c>
      <c r="M519" s="199" t="s">
        <v>354</v>
      </c>
      <c r="N519" s="205">
        <f>SUMIFS('SAGE IMPORT'!E:E,'SAGE IMPORT'!A:A,'FW-ROWS'!H519,'SAGE IMPORT'!B:B,'FW-ROWS'!I519,'SAGE IMPORT'!C:C,'FW-ROWS'!A519)</f>
        <v>0</v>
      </c>
      <c r="O519" s="199" t="s">
        <v>354</v>
      </c>
    </row>
    <row r="520" spans="1:15" x14ac:dyDescent="0.2">
      <c r="A520" s="184" t="s">
        <v>549</v>
      </c>
      <c r="B520" s="184" t="s">
        <v>550</v>
      </c>
      <c r="C520" s="184"/>
      <c r="D520" s="185" t="str">
        <f t="shared" ref="D520:F520" si="702">D519</f>
        <v>****</v>
      </c>
      <c r="E520" s="185"/>
      <c r="F520" s="185">
        <f t="shared" si="702"/>
        <v>0</v>
      </c>
      <c r="G520" s="185"/>
      <c r="H520" s="185">
        <f t="shared" ref="H520:I520" si="703">H519</f>
        <v>0</v>
      </c>
      <c r="I520" s="186">
        <f t="shared" si="703"/>
        <v>0</v>
      </c>
      <c r="J520" s="197">
        <f>SUMIFS('SAGE IMPORT'!Y:Y,'SAGE IMPORT'!A:A,'FW-ROWS'!H520,'SAGE IMPORT'!B:B,'FW-ROWS'!I520,'SAGE IMPORT'!C:C,'FW-ROWS'!A520)</f>
        <v>0</v>
      </c>
      <c r="K520" s="198">
        <f>SUMIFS('SAGE IMPORT'!K:K,'SAGE IMPORT'!A:A,'FW-ROWS'!H520,'SAGE IMPORT'!B:B,'FW-ROWS'!I520,'SAGE IMPORT'!C:C,'FW-ROWS'!A520)</f>
        <v>0</v>
      </c>
      <c r="L520" s="199">
        <f>SUMIFS('SAGE IMPORT'!Q:Q,'SAGE IMPORT'!A:A,'FW-ROWS'!H520,'SAGE IMPORT'!B:B,'FW-ROWS'!I520,'SAGE IMPORT'!C:C,'FW-ROWS'!A520)</f>
        <v>0</v>
      </c>
      <c r="M520" s="199" t="s">
        <v>354</v>
      </c>
      <c r="N520" s="205">
        <f>SUMIFS('SAGE IMPORT'!E:E,'SAGE IMPORT'!A:A,'FW-ROWS'!H520,'SAGE IMPORT'!B:B,'FW-ROWS'!I520,'SAGE IMPORT'!C:C,'FW-ROWS'!A520)</f>
        <v>0</v>
      </c>
      <c r="O520" s="199" t="s">
        <v>354</v>
      </c>
    </row>
    <row r="521" spans="1:15" x14ac:dyDescent="0.2">
      <c r="A521" s="184" t="s">
        <v>551</v>
      </c>
      <c r="B521" s="184" t="s">
        <v>140</v>
      </c>
      <c r="C521" s="184"/>
      <c r="D521" s="185" t="str">
        <f t="shared" ref="D521:F521" si="704">D520</f>
        <v>****</v>
      </c>
      <c r="E521" s="185"/>
      <c r="F521" s="185">
        <f t="shared" si="704"/>
        <v>0</v>
      </c>
      <c r="G521" s="185"/>
      <c r="H521" s="185">
        <f t="shared" ref="H521:I521" si="705">H520</f>
        <v>0</v>
      </c>
      <c r="I521" s="186">
        <f t="shared" si="705"/>
        <v>0</v>
      </c>
      <c r="J521" s="197">
        <f>SUMIFS('SAGE IMPORT'!Y:Y,'SAGE IMPORT'!A:A,'FW-ROWS'!H521,'SAGE IMPORT'!B:B,'FW-ROWS'!I521,'SAGE IMPORT'!C:C,'FW-ROWS'!A521)</f>
        <v>0</v>
      </c>
      <c r="K521" s="198">
        <f>SUMIFS('SAGE IMPORT'!K:K,'SAGE IMPORT'!A:A,'FW-ROWS'!H521,'SAGE IMPORT'!B:B,'FW-ROWS'!I521,'SAGE IMPORT'!C:C,'FW-ROWS'!A521)</f>
        <v>0</v>
      </c>
      <c r="L521" s="199">
        <f>SUMIFS('SAGE IMPORT'!Q:Q,'SAGE IMPORT'!A:A,'FW-ROWS'!H521,'SAGE IMPORT'!B:B,'FW-ROWS'!I521,'SAGE IMPORT'!C:C,'FW-ROWS'!A521)</f>
        <v>0</v>
      </c>
      <c r="M521" s="199" t="s">
        <v>354</v>
      </c>
      <c r="N521" s="205">
        <f>SUMIFS('SAGE IMPORT'!E:E,'SAGE IMPORT'!A:A,'FW-ROWS'!H521,'SAGE IMPORT'!B:B,'FW-ROWS'!I521,'SAGE IMPORT'!C:C,'FW-ROWS'!A521)</f>
        <v>0</v>
      </c>
      <c r="O521" s="199" t="s">
        <v>354</v>
      </c>
    </row>
    <row r="522" spans="1:15" x14ac:dyDescent="0.2">
      <c r="A522" s="184" t="s">
        <v>556</v>
      </c>
      <c r="B522" s="184" t="s">
        <v>555</v>
      </c>
      <c r="C522" s="184"/>
      <c r="D522" s="185" t="str">
        <f t="shared" ref="D522:F522" si="706">D521</f>
        <v>****</v>
      </c>
      <c r="E522" s="185"/>
      <c r="F522" s="185">
        <f t="shared" si="706"/>
        <v>0</v>
      </c>
      <c r="G522" s="185"/>
      <c r="H522" s="185">
        <f t="shared" ref="H522:I522" si="707">H521</f>
        <v>0</v>
      </c>
      <c r="I522" s="186">
        <f t="shared" si="707"/>
        <v>0</v>
      </c>
      <c r="J522" s="197">
        <f>SUMIFS('SAGE IMPORT'!Y:Y,'SAGE IMPORT'!A:A,'FW-ROWS'!H522,'SAGE IMPORT'!B:B,'FW-ROWS'!I522,'SAGE IMPORT'!C:C,'FW-ROWS'!A522)</f>
        <v>0</v>
      </c>
      <c r="K522" s="198">
        <f>SUMIFS('SAGE IMPORT'!K:K,'SAGE IMPORT'!A:A,'FW-ROWS'!H522,'SAGE IMPORT'!B:B,'FW-ROWS'!I522,'SAGE IMPORT'!C:C,'FW-ROWS'!A522)</f>
        <v>0</v>
      </c>
      <c r="L522" s="199">
        <f>SUMIFS('SAGE IMPORT'!Q:Q,'SAGE IMPORT'!A:A,'FW-ROWS'!H522,'SAGE IMPORT'!B:B,'FW-ROWS'!I522,'SAGE IMPORT'!C:C,'FW-ROWS'!A522)</f>
        <v>0</v>
      </c>
      <c r="M522" s="199" t="s">
        <v>395</v>
      </c>
      <c r="N522" s="205">
        <f>SUMIFS('SAGE IMPORT'!E:E,'SAGE IMPORT'!A:A,'FW-ROWS'!H522,'SAGE IMPORT'!B:B,'FW-ROWS'!I522,'SAGE IMPORT'!C:C,'FW-ROWS'!A522)</f>
        <v>0</v>
      </c>
      <c r="O522" s="199" t="s">
        <v>395</v>
      </c>
    </row>
    <row r="523" spans="1:15" x14ac:dyDescent="0.2">
      <c r="A523" s="184" t="s">
        <v>557</v>
      </c>
      <c r="B523" s="184" t="s">
        <v>559</v>
      </c>
      <c r="C523" s="184"/>
      <c r="D523" s="185" t="str">
        <f t="shared" ref="D523:F523" si="708">D522</f>
        <v>****</v>
      </c>
      <c r="E523" s="185"/>
      <c r="F523" s="185">
        <f t="shared" si="708"/>
        <v>0</v>
      </c>
      <c r="G523" s="185"/>
      <c r="H523" s="185">
        <f t="shared" ref="H523:I523" si="709">H522</f>
        <v>0</v>
      </c>
      <c r="I523" s="186">
        <f t="shared" si="709"/>
        <v>0</v>
      </c>
      <c r="J523" s="197">
        <f>SUMIFS('SAGE IMPORT'!Y:Y,'SAGE IMPORT'!A:A,'FW-ROWS'!H523,'SAGE IMPORT'!B:B,'FW-ROWS'!I523,'SAGE IMPORT'!C:C,'FW-ROWS'!A523)</f>
        <v>0</v>
      </c>
      <c r="K523" s="198">
        <f>SUMIFS('SAGE IMPORT'!K:K,'SAGE IMPORT'!A:A,'FW-ROWS'!H523,'SAGE IMPORT'!B:B,'FW-ROWS'!I523,'SAGE IMPORT'!C:C,'FW-ROWS'!A523)</f>
        <v>0</v>
      </c>
      <c r="L523" s="199">
        <f>SUMIFS('SAGE IMPORT'!Q:Q,'SAGE IMPORT'!A:A,'FW-ROWS'!H523,'SAGE IMPORT'!B:B,'FW-ROWS'!I523,'SAGE IMPORT'!C:C,'FW-ROWS'!A523)</f>
        <v>0</v>
      </c>
      <c r="M523" s="199" t="s">
        <v>395</v>
      </c>
      <c r="N523" s="205">
        <f>SUMIFS('SAGE IMPORT'!E:E,'SAGE IMPORT'!A:A,'FW-ROWS'!H523,'SAGE IMPORT'!B:B,'FW-ROWS'!I523,'SAGE IMPORT'!C:C,'FW-ROWS'!A523)</f>
        <v>0</v>
      </c>
      <c r="O523" s="199" t="s">
        <v>395</v>
      </c>
    </row>
    <row r="524" spans="1:15" x14ac:dyDescent="0.2">
      <c r="A524" s="184" t="s">
        <v>560</v>
      </c>
      <c r="B524" s="184" t="s">
        <v>561</v>
      </c>
      <c r="C524" s="184"/>
      <c r="D524" s="185" t="str">
        <f t="shared" ref="D524:F524" si="710">D523</f>
        <v>****</v>
      </c>
      <c r="E524" s="185"/>
      <c r="F524" s="185">
        <f t="shared" si="710"/>
        <v>0</v>
      </c>
      <c r="G524" s="185"/>
      <c r="H524" s="185">
        <f t="shared" ref="H524:I524" si="711">H523</f>
        <v>0</v>
      </c>
      <c r="I524" s="186">
        <f t="shared" si="711"/>
        <v>0</v>
      </c>
      <c r="J524" s="197">
        <f>SUMIFS('SAGE IMPORT'!Y:Y,'SAGE IMPORT'!A:A,'FW-ROWS'!H524,'SAGE IMPORT'!B:B,'FW-ROWS'!I524,'SAGE IMPORT'!C:C,'FW-ROWS'!A524)</f>
        <v>0</v>
      </c>
      <c r="K524" s="198">
        <f>SUMIFS('SAGE IMPORT'!K:K,'SAGE IMPORT'!A:A,'FW-ROWS'!H524,'SAGE IMPORT'!B:B,'FW-ROWS'!I524,'SAGE IMPORT'!C:C,'FW-ROWS'!A524)</f>
        <v>0</v>
      </c>
      <c r="L524" s="199">
        <f>SUMIFS('SAGE IMPORT'!Q:Q,'SAGE IMPORT'!A:A,'FW-ROWS'!H524,'SAGE IMPORT'!B:B,'FW-ROWS'!I524,'SAGE IMPORT'!C:C,'FW-ROWS'!A524)</f>
        <v>0</v>
      </c>
      <c r="M524" s="199" t="s">
        <v>354</v>
      </c>
      <c r="N524" s="205">
        <f>SUMIFS('SAGE IMPORT'!E:E,'SAGE IMPORT'!A:A,'FW-ROWS'!H524,'SAGE IMPORT'!B:B,'FW-ROWS'!I524,'SAGE IMPORT'!C:C,'FW-ROWS'!A524)</f>
        <v>0</v>
      </c>
      <c r="O524" s="199" t="s">
        <v>354</v>
      </c>
    </row>
    <row r="525" spans="1:15" x14ac:dyDescent="0.2">
      <c r="A525" s="184"/>
      <c r="B525" s="184"/>
      <c r="C525" s="184"/>
      <c r="D525" s="185"/>
      <c r="E525" s="185"/>
      <c r="F525" s="185"/>
      <c r="G525" s="185"/>
      <c r="H525" s="185"/>
      <c r="I525" s="186"/>
      <c r="J525" s="197"/>
      <c r="K525" s="198"/>
      <c r="L525" s="199"/>
      <c r="M525" s="199"/>
      <c r="N525" s="205"/>
      <c r="O525" s="199"/>
    </row>
    <row r="526" spans="1:15" x14ac:dyDescent="0.2">
      <c r="A526" s="184" t="s">
        <v>563</v>
      </c>
      <c r="B526" s="184" t="s">
        <v>565</v>
      </c>
      <c r="C526" s="184"/>
      <c r="D526" s="185" t="str">
        <f t="shared" ref="D526:F526" si="712">D524</f>
        <v>****</v>
      </c>
      <c r="E526" s="185"/>
      <c r="F526" s="185">
        <f t="shared" si="712"/>
        <v>0</v>
      </c>
      <c r="G526" s="185"/>
      <c r="H526" s="185">
        <f t="shared" ref="H526:I526" si="713">H524</f>
        <v>0</v>
      </c>
      <c r="I526" s="186">
        <f t="shared" si="713"/>
        <v>0</v>
      </c>
      <c r="J526" s="197">
        <f>SUMIFS('SAGE IMPORT'!Y:Y,'SAGE IMPORT'!A:A,'FW-ROWS'!H526,'SAGE IMPORT'!B:B,'FW-ROWS'!I526,'SAGE IMPORT'!C:C,'FW-ROWS'!A526)</f>
        <v>0</v>
      </c>
      <c r="K526" s="198">
        <f>SUMIFS('SAGE IMPORT'!K:K,'SAGE IMPORT'!A:A,'FW-ROWS'!H526,'SAGE IMPORT'!B:B,'FW-ROWS'!I526,'SAGE IMPORT'!C:C,'FW-ROWS'!A526)</f>
        <v>0</v>
      </c>
      <c r="L526" s="199">
        <f>SUMIFS('SAGE IMPORT'!Q:Q,'SAGE IMPORT'!A:A,'FW-ROWS'!H526,'SAGE IMPORT'!B:B,'FW-ROWS'!I526,'SAGE IMPORT'!C:C,'FW-ROWS'!A526)</f>
        <v>0</v>
      </c>
      <c r="M526" s="199" t="s">
        <v>392</v>
      </c>
      <c r="N526" s="205">
        <f>SUMIFS('SAGE IMPORT'!E:E,'SAGE IMPORT'!A:A,'FW-ROWS'!H526,'SAGE IMPORT'!B:B,'FW-ROWS'!I526,'SAGE IMPORT'!C:C,'FW-ROWS'!A526)</f>
        <v>0</v>
      </c>
      <c r="O526" s="199" t="s">
        <v>392</v>
      </c>
    </row>
    <row r="527" spans="1:15" ht="12" x14ac:dyDescent="0.25">
      <c r="C527" s="200" t="s">
        <v>74</v>
      </c>
      <c r="D527" s="200"/>
      <c r="E527" s="200"/>
      <c r="F527" s="200"/>
      <c r="G527" s="200"/>
      <c r="H527" s="200"/>
      <c r="I527" s="200"/>
      <c r="J527" s="201">
        <f t="shared" ref="J527" si="714">SUM(J509:J526)</f>
        <v>0</v>
      </c>
      <c r="K527" s="202"/>
      <c r="L527" s="202"/>
      <c r="M527" s="202"/>
      <c r="N527" s="205">
        <f>SUMIFS('SAGE IMPORT'!E:E,'SAGE IMPORT'!A:A,'FW-ROWS'!H527,'SAGE IMPORT'!B:B,'FW-ROWS'!I527,'SAGE IMPORT'!C:C,'FW-ROWS'!A527)</f>
        <v>0</v>
      </c>
      <c r="O527" s="202"/>
    </row>
    <row r="528" spans="1:15" ht="12" x14ac:dyDescent="0.25">
      <c r="C528" s="200" t="s">
        <v>75</v>
      </c>
      <c r="D528" s="200"/>
      <c r="E528" s="200"/>
      <c r="F528" s="200"/>
      <c r="G528" s="200"/>
      <c r="H528" s="200"/>
      <c r="I528" s="200"/>
      <c r="J528" s="203">
        <f>SUMIFS('SAGE IMPORT'!Y:Y,'SAGE IMPORT'!A:A,'FW-ROWS'!H508,'SAGE IMPORT'!B:B,'FW-ROWS'!I508)-J527</f>
        <v>0</v>
      </c>
      <c r="K528" s="202"/>
      <c r="L528" s="202"/>
      <c r="M528" s="202"/>
      <c r="N528" s="205">
        <f>SUMIFS('SAGE IMPORT'!E:E,'SAGE IMPORT'!A:A,'FW-ROWS'!H528,'SAGE IMPORT'!B:B,'FW-ROWS'!I528,'SAGE IMPORT'!C:C,'FW-ROWS'!A528)</f>
        <v>0</v>
      </c>
      <c r="O528" s="202"/>
    </row>
    <row r="529" spans="1:15" ht="12" x14ac:dyDescent="0.2">
      <c r="D529" s="191" t="s">
        <v>359</v>
      </c>
      <c r="E529" s="191"/>
      <c r="F529" s="190" t="s">
        <v>358</v>
      </c>
      <c r="G529" s="190"/>
      <c r="H529" s="191" t="s">
        <v>159</v>
      </c>
      <c r="I529" s="192" t="s">
        <v>357</v>
      </c>
      <c r="J529" s="194" t="s">
        <v>383</v>
      </c>
      <c r="K529" s="194" t="s">
        <v>356</v>
      </c>
      <c r="L529" s="194" t="s">
        <v>355</v>
      </c>
      <c r="M529" s="194"/>
      <c r="N529" s="194" t="s">
        <v>394</v>
      </c>
      <c r="O529" s="194"/>
    </row>
    <row r="530" spans="1:15" ht="12" x14ac:dyDescent="0.2">
      <c r="D530" s="195" t="str">
        <f>'START-FW'!A32</f>
        <v>****</v>
      </c>
      <c r="E530" s="195">
        <f>'START-FW'!B32</f>
        <v>0</v>
      </c>
      <c r="F530" s="195">
        <f>'START-FW'!C32</f>
        <v>0</v>
      </c>
      <c r="G530" s="195">
        <f>'START-FW'!D32</f>
        <v>0</v>
      </c>
      <c r="H530" s="195">
        <f>'START-FW'!F32</f>
        <v>0</v>
      </c>
      <c r="I530" s="195">
        <f>'START-FW'!G32</f>
        <v>0</v>
      </c>
      <c r="J530" s="196"/>
      <c r="K530" s="196"/>
      <c r="L530" s="196"/>
      <c r="M530" s="196"/>
      <c r="N530" s="196"/>
      <c r="O530" s="194"/>
    </row>
    <row r="531" spans="1:15" x14ac:dyDescent="0.2">
      <c r="A531" s="184" t="s">
        <v>522</v>
      </c>
      <c r="B531" s="184" t="s">
        <v>17</v>
      </c>
      <c r="C531" s="184"/>
      <c r="D531" s="185" t="str">
        <f t="shared" ref="D531" si="715">D530</f>
        <v>****</v>
      </c>
      <c r="E531" s="185"/>
      <c r="F531" s="185">
        <f t="shared" ref="F531" si="716">F530</f>
        <v>0</v>
      </c>
      <c r="G531" s="185"/>
      <c r="H531" s="185">
        <f t="shared" ref="H531" si="717">H530</f>
        <v>0</v>
      </c>
      <c r="I531" s="186">
        <f t="shared" ref="I531" si="718">I530</f>
        <v>0</v>
      </c>
      <c r="J531" s="197">
        <f>SUMIFS('SAGE IMPORT'!Y:Y,'SAGE IMPORT'!A:A,'FW-ROWS'!H531,'SAGE IMPORT'!B:B,'FW-ROWS'!I531,'SAGE IMPORT'!C:C,'FW-ROWS'!A531)</f>
        <v>0</v>
      </c>
      <c r="K531" s="198">
        <f>SUMIFS('SAGE IMPORT'!K:K,'SAGE IMPORT'!A:A,'FW-ROWS'!H531,'SAGE IMPORT'!B:B,'FW-ROWS'!I531,'SAGE IMPORT'!C:C,'FW-ROWS'!A531)</f>
        <v>0</v>
      </c>
      <c r="L531" s="199">
        <f>SUMIFS('SAGE IMPORT'!Q:Q,'SAGE IMPORT'!A:A,'FW-ROWS'!H531,'SAGE IMPORT'!B:B,'FW-ROWS'!I531,'SAGE IMPORT'!C:C,'FW-ROWS'!A531)</f>
        <v>0</v>
      </c>
      <c r="M531" s="199" t="s">
        <v>391</v>
      </c>
      <c r="N531" s="205">
        <f>SUMIFS('SAGE IMPORT'!E:E,'SAGE IMPORT'!A:A,'FW-ROWS'!H531,'SAGE IMPORT'!B:B,'FW-ROWS'!I531,'SAGE IMPORT'!C:C,'FW-ROWS'!A531)</f>
        <v>0</v>
      </c>
      <c r="O531" s="199" t="s">
        <v>391</v>
      </c>
    </row>
    <row r="532" spans="1:15" x14ac:dyDescent="0.2">
      <c r="A532" s="184" t="s">
        <v>523</v>
      </c>
      <c r="B532" s="184" t="s">
        <v>19</v>
      </c>
      <c r="C532" s="184"/>
      <c r="D532" s="185" t="str">
        <f t="shared" ref="D532:F532" si="719">D531</f>
        <v>****</v>
      </c>
      <c r="E532" s="185"/>
      <c r="F532" s="185">
        <f t="shared" si="719"/>
        <v>0</v>
      </c>
      <c r="G532" s="185"/>
      <c r="H532" s="185">
        <f t="shared" ref="H532:I532" si="720">H531</f>
        <v>0</v>
      </c>
      <c r="I532" s="186">
        <f t="shared" si="720"/>
        <v>0</v>
      </c>
      <c r="J532" s="197">
        <f>SUMIFS('SAGE IMPORT'!Y:Y,'SAGE IMPORT'!A:A,'FW-ROWS'!H532,'SAGE IMPORT'!B:B,'FW-ROWS'!I532,'SAGE IMPORT'!C:C,'FW-ROWS'!A532)</f>
        <v>0</v>
      </c>
      <c r="K532" s="198">
        <f>SUMIFS('SAGE IMPORT'!K:K,'SAGE IMPORT'!A:A,'FW-ROWS'!H532,'SAGE IMPORT'!B:B,'FW-ROWS'!I532,'SAGE IMPORT'!C:C,'FW-ROWS'!A532)</f>
        <v>0</v>
      </c>
      <c r="L532" s="199">
        <f>SUMIFS('SAGE IMPORT'!Q:Q,'SAGE IMPORT'!A:A,'FW-ROWS'!H532,'SAGE IMPORT'!B:B,'FW-ROWS'!I532,'SAGE IMPORT'!C:C,'FW-ROWS'!A532)</f>
        <v>0</v>
      </c>
      <c r="M532" s="199" t="s">
        <v>391</v>
      </c>
      <c r="N532" s="205">
        <f>SUMIFS('SAGE IMPORT'!E:E,'SAGE IMPORT'!A:A,'FW-ROWS'!H532,'SAGE IMPORT'!B:B,'FW-ROWS'!I532,'SAGE IMPORT'!C:C,'FW-ROWS'!A532)</f>
        <v>0</v>
      </c>
      <c r="O532" s="199" t="s">
        <v>391</v>
      </c>
    </row>
    <row r="533" spans="1:15" x14ac:dyDescent="0.2">
      <c r="A533" s="184" t="s">
        <v>524</v>
      </c>
      <c r="B533" s="184" t="s">
        <v>525</v>
      </c>
      <c r="C533" s="184"/>
      <c r="D533" s="185" t="str">
        <f t="shared" ref="D533:F533" si="721">D532</f>
        <v>****</v>
      </c>
      <c r="E533" s="185"/>
      <c r="F533" s="185">
        <f t="shared" si="721"/>
        <v>0</v>
      </c>
      <c r="G533" s="185"/>
      <c r="H533" s="185">
        <f t="shared" ref="H533:I533" si="722">H532</f>
        <v>0</v>
      </c>
      <c r="I533" s="186">
        <f t="shared" si="722"/>
        <v>0</v>
      </c>
      <c r="J533" s="197">
        <f>SUMIFS('SAGE IMPORT'!Y:Y,'SAGE IMPORT'!A:A,'FW-ROWS'!H533,'SAGE IMPORT'!B:B,'FW-ROWS'!I533,'SAGE IMPORT'!C:C,'FW-ROWS'!A533)</f>
        <v>0</v>
      </c>
      <c r="K533" s="198">
        <f>SUMIFS('SAGE IMPORT'!K:K,'SAGE IMPORT'!A:A,'FW-ROWS'!H533,'SAGE IMPORT'!B:B,'FW-ROWS'!I533,'SAGE IMPORT'!C:C,'FW-ROWS'!A533)</f>
        <v>0</v>
      </c>
      <c r="L533" s="199">
        <f>SUMIFS('SAGE IMPORT'!Q:Q,'SAGE IMPORT'!A:A,'FW-ROWS'!H533,'SAGE IMPORT'!B:B,'FW-ROWS'!I533,'SAGE IMPORT'!C:C,'FW-ROWS'!A533)</f>
        <v>0</v>
      </c>
      <c r="M533" s="199" t="s">
        <v>391</v>
      </c>
      <c r="N533" s="205">
        <f>SUMIFS('SAGE IMPORT'!E:E,'SAGE IMPORT'!A:A,'FW-ROWS'!H533,'SAGE IMPORT'!B:B,'FW-ROWS'!I533,'SAGE IMPORT'!C:C,'FW-ROWS'!A533)</f>
        <v>0</v>
      </c>
      <c r="O533" s="199" t="s">
        <v>391</v>
      </c>
    </row>
    <row r="534" spans="1:15" x14ac:dyDescent="0.2">
      <c r="A534" s="184"/>
      <c r="B534" s="184"/>
      <c r="C534" s="184"/>
      <c r="D534" s="185"/>
      <c r="E534" s="185"/>
      <c r="F534" s="185"/>
      <c r="G534" s="185"/>
      <c r="H534" s="185"/>
      <c r="I534" s="186"/>
      <c r="J534" s="197"/>
      <c r="K534" s="198"/>
      <c r="L534" s="199"/>
      <c r="M534" s="199"/>
      <c r="N534" s="205"/>
      <c r="O534" s="199"/>
    </row>
    <row r="535" spans="1:15" x14ac:dyDescent="0.2">
      <c r="A535" s="184" t="s">
        <v>529</v>
      </c>
      <c r="B535" s="184" t="s">
        <v>528</v>
      </c>
      <c r="C535" s="184"/>
      <c r="D535" s="185" t="str">
        <f t="shared" ref="D535:F535" si="723">D533</f>
        <v>****</v>
      </c>
      <c r="E535" s="185"/>
      <c r="F535" s="185">
        <f t="shared" si="723"/>
        <v>0</v>
      </c>
      <c r="G535" s="185"/>
      <c r="H535" s="185">
        <f t="shared" ref="H535:I535" si="724">H533</f>
        <v>0</v>
      </c>
      <c r="I535" s="186">
        <f t="shared" si="724"/>
        <v>0</v>
      </c>
      <c r="J535" s="197">
        <f>SUMIFS('SAGE IMPORT'!Y:Y,'SAGE IMPORT'!A:A,'FW-ROWS'!H535,'SAGE IMPORT'!B:B,'FW-ROWS'!I535,'SAGE IMPORT'!C:C,'FW-ROWS'!A535)</f>
        <v>0</v>
      </c>
      <c r="K535" s="198">
        <f>SUMIFS('SAGE IMPORT'!K:K,'SAGE IMPORT'!A:A,'FW-ROWS'!H535,'SAGE IMPORT'!B:B,'FW-ROWS'!I535,'SAGE IMPORT'!C:C,'FW-ROWS'!A535)</f>
        <v>0</v>
      </c>
      <c r="L535" s="199">
        <f>SUMIFS('SAGE IMPORT'!Q:Q,'SAGE IMPORT'!A:A,'FW-ROWS'!H535,'SAGE IMPORT'!B:B,'FW-ROWS'!I535,'SAGE IMPORT'!C:C,'FW-ROWS'!A535)</f>
        <v>0</v>
      </c>
      <c r="M535" s="199" t="s">
        <v>391</v>
      </c>
      <c r="N535" s="205">
        <f>SUMIFS('SAGE IMPORT'!E:E,'SAGE IMPORT'!A:A,'FW-ROWS'!H535,'SAGE IMPORT'!B:B,'FW-ROWS'!I535,'SAGE IMPORT'!C:C,'FW-ROWS'!A535)</f>
        <v>0</v>
      </c>
      <c r="O535" s="199" t="s">
        <v>391</v>
      </c>
    </row>
    <row r="536" spans="1:15" x14ac:dyDescent="0.2">
      <c r="A536" s="184" t="s">
        <v>530</v>
      </c>
      <c r="B536" s="184" t="s">
        <v>531</v>
      </c>
      <c r="C536" s="184"/>
      <c r="D536" s="185" t="str">
        <f t="shared" ref="D536:F536" si="725">D535</f>
        <v>****</v>
      </c>
      <c r="E536" s="185"/>
      <c r="F536" s="185">
        <f t="shared" si="725"/>
        <v>0</v>
      </c>
      <c r="G536" s="185"/>
      <c r="H536" s="185">
        <f t="shared" ref="H536:I536" si="726">H535</f>
        <v>0</v>
      </c>
      <c r="I536" s="186">
        <f t="shared" si="726"/>
        <v>0</v>
      </c>
      <c r="J536" s="197">
        <f>SUMIFS('SAGE IMPORT'!Y:Y,'SAGE IMPORT'!A:A,'FW-ROWS'!H536,'SAGE IMPORT'!B:B,'FW-ROWS'!I536,'SAGE IMPORT'!C:C,'FW-ROWS'!A536)</f>
        <v>0</v>
      </c>
      <c r="K536" s="198">
        <f>SUMIFS('SAGE IMPORT'!K:K,'SAGE IMPORT'!A:A,'FW-ROWS'!H536,'SAGE IMPORT'!B:B,'FW-ROWS'!I536,'SAGE IMPORT'!C:C,'FW-ROWS'!A536)</f>
        <v>0</v>
      </c>
      <c r="L536" s="199">
        <f>SUMIFS('SAGE IMPORT'!Q:Q,'SAGE IMPORT'!A:A,'FW-ROWS'!H536,'SAGE IMPORT'!B:B,'FW-ROWS'!I536,'SAGE IMPORT'!C:C,'FW-ROWS'!A536)</f>
        <v>0</v>
      </c>
      <c r="M536" s="199"/>
      <c r="N536" s="205">
        <f>SUMIFS('SAGE IMPORT'!E:E,'SAGE IMPORT'!A:A,'FW-ROWS'!H536,'SAGE IMPORT'!B:B,'FW-ROWS'!I536,'SAGE IMPORT'!C:C,'FW-ROWS'!A536)</f>
        <v>0</v>
      </c>
      <c r="O536" s="199"/>
    </row>
    <row r="537" spans="1:15" x14ac:dyDescent="0.2">
      <c r="A537" s="184" t="s">
        <v>533</v>
      </c>
      <c r="B537" s="184" t="s">
        <v>532</v>
      </c>
      <c r="C537" s="184"/>
      <c r="D537" s="185" t="str">
        <f t="shared" ref="D537:F537" si="727">D536</f>
        <v>****</v>
      </c>
      <c r="E537" s="185"/>
      <c r="F537" s="185">
        <f t="shared" si="727"/>
        <v>0</v>
      </c>
      <c r="G537" s="185"/>
      <c r="H537" s="185">
        <f t="shared" ref="H537:I538" si="728">H536</f>
        <v>0</v>
      </c>
      <c r="I537" s="186">
        <f t="shared" si="728"/>
        <v>0</v>
      </c>
      <c r="J537" s="197">
        <f>SUMIFS('SAGE IMPORT'!Y:Y,'SAGE IMPORT'!A:A,'FW-ROWS'!H537,'SAGE IMPORT'!B:B,'FW-ROWS'!I537,'SAGE IMPORT'!C:C,'FW-ROWS'!A537)</f>
        <v>0</v>
      </c>
      <c r="K537" s="198">
        <f>SUMIFS('SAGE IMPORT'!K:K,'SAGE IMPORT'!A:A,'FW-ROWS'!H537,'SAGE IMPORT'!B:B,'FW-ROWS'!I537,'SAGE IMPORT'!C:C,'FW-ROWS'!A537)</f>
        <v>0</v>
      </c>
      <c r="L537" s="199">
        <f>SUMIFS('SAGE IMPORT'!Q:Q,'SAGE IMPORT'!A:A,'FW-ROWS'!H537,'SAGE IMPORT'!B:B,'FW-ROWS'!I537,'SAGE IMPORT'!C:C,'FW-ROWS'!A537)</f>
        <v>0</v>
      </c>
      <c r="M537" s="199" t="s">
        <v>393</v>
      </c>
      <c r="N537" s="205">
        <f>SUMIFS('SAGE IMPORT'!E:E,'SAGE IMPORT'!A:A,'FW-ROWS'!H537,'SAGE IMPORT'!B:B,'FW-ROWS'!I537,'SAGE IMPORT'!C:C,'FW-ROWS'!A537)</f>
        <v>0</v>
      </c>
      <c r="O537" s="199" t="s">
        <v>393</v>
      </c>
    </row>
    <row r="538" spans="1:15" x14ac:dyDescent="0.2">
      <c r="A538" s="184" t="s">
        <v>541</v>
      </c>
      <c r="B538" s="184" t="s">
        <v>59</v>
      </c>
      <c r="C538" s="184"/>
      <c r="D538" s="185" t="str">
        <f t="shared" ref="D538:F538" si="729">D537</f>
        <v>****</v>
      </c>
      <c r="E538" s="185"/>
      <c r="F538" s="185">
        <f t="shared" si="729"/>
        <v>0</v>
      </c>
      <c r="G538" s="185"/>
      <c r="H538" s="185">
        <f t="shared" si="728"/>
        <v>0</v>
      </c>
      <c r="I538" s="186">
        <f t="shared" si="728"/>
        <v>0</v>
      </c>
      <c r="J538" s="197">
        <f>SUMIFS('SAGE IMPORT'!Y:Y,'SAGE IMPORT'!A:A,'FW-ROWS'!H538,'SAGE IMPORT'!B:B,'FW-ROWS'!I538,'SAGE IMPORT'!C:C,'FW-ROWS'!A538)</f>
        <v>0</v>
      </c>
      <c r="K538" s="198">
        <f>SUMIFS('SAGE IMPORT'!K:K,'SAGE IMPORT'!A:A,'FW-ROWS'!H538,'SAGE IMPORT'!B:B,'FW-ROWS'!I538,'SAGE IMPORT'!C:C,'FW-ROWS'!A538)</f>
        <v>0</v>
      </c>
      <c r="L538" s="199">
        <f>SUMIFS('SAGE IMPORT'!Q:Q,'SAGE IMPORT'!A:A,'FW-ROWS'!H538,'SAGE IMPORT'!B:B,'FW-ROWS'!I538,'SAGE IMPORT'!C:C,'FW-ROWS'!A538)</f>
        <v>0</v>
      </c>
      <c r="M538" s="199" t="s">
        <v>354</v>
      </c>
      <c r="N538" s="205">
        <f>SUMIFS('SAGE IMPORT'!E:E,'SAGE IMPORT'!A:A,'FW-ROWS'!H538,'SAGE IMPORT'!B:B,'FW-ROWS'!I538,'SAGE IMPORT'!C:C,'FW-ROWS'!A538)</f>
        <v>0</v>
      </c>
      <c r="O538" s="199" t="s">
        <v>354</v>
      </c>
    </row>
    <row r="539" spans="1:15" x14ac:dyDescent="0.2">
      <c r="A539" s="184"/>
      <c r="B539" s="184"/>
      <c r="C539" s="184"/>
      <c r="D539" s="185"/>
      <c r="E539" s="185"/>
      <c r="F539" s="185"/>
      <c r="G539" s="185"/>
      <c r="H539" s="185"/>
      <c r="I539" s="186"/>
      <c r="J539" s="197"/>
      <c r="K539" s="198"/>
      <c r="L539" s="199"/>
      <c r="M539" s="199"/>
      <c r="N539" s="205"/>
      <c r="O539" s="199"/>
    </row>
    <row r="540" spans="1:15" x14ac:dyDescent="0.2">
      <c r="A540" s="184" t="s">
        <v>543</v>
      </c>
      <c r="B540" s="184" t="s">
        <v>545</v>
      </c>
      <c r="C540" s="184"/>
      <c r="D540" s="185" t="str">
        <f t="shared" ref="D540:F540" si="730">D538</f>
        <v>****</v>
      </c>
      <c r="E540" s="185"/>
      <c r="F540" s="185">
        <f t="shared" si="730"/>
        <v>0</v>
      </c>
      <c r="G540" s="185"/>
      <c r="H540" s="185">
        <f t="shared" ref="H540:I540" si="731">H538</f>
        <v>0</v>
      </c>
      <c r="I540" s="186">
        <f t="shared" si="731"/>
        <v>0</v>
      </c>
      <c r="J540" s="197">
        <f>SUMIFS('SAGE IMPORT'!Y:Y,'SAGE IMPORT'!A:A,'FW-ROWS'!H540,'SAGE IMPORT'!B:B,'FW-ROWS'!I540,'SAGE IMPORT'!C:C,'FW-ROWS'!A540)</f>
        <v>0</v>
      </c>
      <c r="K540" s="198">
        <f>SUMIFS('SAGE IMPORT'!K:K,'SAGE IMPORT'!A:A,'FW-ROWS'!H540,'SAGE IMPORT'!B:B,'FW-ROWS'!I540,'SAGE IMPORT'!C:C,'FW-ROWS'!A540)</f>
        <v>0</v>
      </c>
      <c r="L540" s="199">
        <f>SUMIFS('SAGE IMPORT'!Q:Q,'SAGE IMPORT'!A:A,'FW-ROWS'!H540,'SAGE IMPORT'!B:B,'FW-ROWS'!I540,'SAGE IMPORT'!C:C,'FW-ROWS'!A540)</f>
        <v>0</v>
      </c>
      <c r="M540" s="199"/>
      <c r="N540" s="205">
        <f>SUMIFS('SAGE IMPORT'!E:E,'SAGE IMPORT'!A:A,'FW-ROWS'!H540,'SAGE IMPORT'!B:B,'FW-ROWS'!I540,'SAGE IMPORT'!C:C,'FW-ROWS'!A540)</f>
        <v>0</v>
      </c>
      <c r="O540" s="199"/>
    </row>
    <row r="541" spans="1:15" x14ac:dyDescent="0.2">
      <c r="A541" s="184" t="s">
        <v>544</v>
      </c>
      <c r="B541" s="184" t="s">
        <v>546</v>
      </c>
      <c r="C541" s="184"/>
      <c r="D541" s="185" t="str">
        <f t="shared" ref="D541:F541" si="732">D540</f>
        <v>****</v>
      </c>
      <c r="E541" s="185"/>
      <c r="F541" s="185">
        <f t="shared" si="732"/>
        <v>0</v>
      </c>
      <c r="G541" s="185"/>
      <c r="H541" s="185">
        <f t="shared" ref="H541:I541" si="733">H540</f>
        <v>0</v>
      </c>
      <c r="I541" s="186">
        <f t="shared" si="733"/>
        <v>0</v>
      </c>
      <c r="J541" s="197">
        <f>SUMIFS('SAGE IMPORT'!Y:Y,'SAGE IMPORT'!A:A,'FW-ROWS'!H541,'SAGE IMPORT'!B:B,'FW-ROWS'!I541,'SAGE IMPORT'!C:C,'FW-ROWS'!A541)</f>
        <v>0</v>
      </c>
      <c r="K541" s="198">
        <f>SUMIFS('SAGE IMPORT'!K:K,'SAGE IMPORT'!A:A,'FW-ROWS'!H541,'SAGE IMPORT'!B:B,'FW-ROWS'!I541,'SAGE IMPORT'!C:C,'FW-ROWS'!A541)</f>
        <v>0</v>
      </c>
      <c r="L541" s="199">
        <f>SUMIFS('SAGE IMPORT'!Q:Q,'SAGE IMPORT'!A:A,'FW-ROWS'!H541,'SAGE IMPORT'!B:B,'FW-ROWS'!I541,'SAGE IMPORT'!C:C,'FW-ROWS'!A541)</f>
        <v>0</v>
      </c>
      <c r="M541" s="199" t="s">
        <v>354</v>
      </c>
      <c r="N541" s="205">
        <f>SUMIFS('SAGE IMPORT'!E:E,'SAGE IMPORT'!A:A,'FW-ROWS'!H541,'SAGE IMPORT'!B:B,'FW-ROWS'!I541,'SAGE IMPORT'!C:C,'FW-ROWS'!A541)</f>
        <v>0</v>
      </c>
      <c r="O541" s="199" t="s">
        <v>354</v>
      </c>
    </row>
    <row r="542" spans="1:15" x14ac:dyDescent="0.2">
      <c r="A542" s="184" t="s">
        <v>549</v>
      </c>
      <c r="B542" s="184" t="s">
        <v>550</v>
      </c>
      <c r="C542" s="184"/>
      <c r="D542" s="185" t="str">
        <f t="shared" ref="D542:F542" si="734">D541</f>
        <v>****</v>
      </c>
      <c r="E542" s="185"/>
      <c r="F542" s="185">
        <f t="shared" si="734"/>
        <v>0</v>
      </c>
      <c r="G542" s="185"/>
      <c r="H542" s="185">
        <f t="shared" ref="H542:I542" si="735">H541</f>
        <v>0</v>
      </c>
      <c r="I542" s="186">
        <f t="shared" si="735"/>
        <v>0</v>
      </c>
      <c r="J542" s="197">
        <f>SUMIFS('SAGE IMPORT'!Y:Y,'SAGE IMPORT'!A:A,'FW-ROWS'!H542,'SAGE IMPORT'!B:B,'FW-ROWS'!I542,'SAGE IMPORT'!C:C,'FW-ROWS'!A542)</f>
        <v>0</v>
      </c>
      <c r="K542" s="198">
        <f>SUMIFS('SAGE IMPORT'!K:K,'SAGE IMPORT'!A:A,'FW-ROWS'!H542,'SAGE IMPORT'!B:B,'FW-ROWS'!I542,'SAGE IMPORT'!C:C,'FW-ROWS'!A542)</f>
        <v>0</v>
      </c>
      <c r="L542" s="199">
        <f>SUMIFS('SAGE IMPORT'!Q:Q,'SAGE IMPORT'!A:A,'FW-ROWS'!H542,'SAGE IMPORT'!B:B,'FW-ROWS'!I542,'SAGE IMPORT'!C:C,'FW-ROWS'!A542)</f>
        <v>0</v>
      </c>
      <c r="M542" s="199" t="s">
        <v>354</v>
      </c>
      <c r="N542" s="205">
        <f>SUMIFS('SAGE IMPORT'!E:E,'SAGE IMPORT'!A:A,'FW-ROWS'!H542,'SAGE IMPORT'!B:B,'FW-ROWS'!I542,'SAGE IMPORT'!C:C,'FW-ROWS'!A542)</f>
        <v>0</v>
      </c>
      <c r="O542" s="199" t="s">
        <v>354</v>
      </c>
    </row>
    <row r="543" spans="1:15" x14ac:dyDescent="0.2">
      <c r="A543" s="184" t="s">
        <v>551</v>
      </c>
      <c r="B543" s="184" t="s">
        <v>140</v>
      </c>
      <c r="C543" s="184"/>
      <c r="D543" s="185" t="str">
        <f t="shared" ref="D543:F543" si="736">D542</f>
        <v>****</v>
      </c>
      <c r="E543" s="185"/>
      <c r="F543" s="185">
        <f t="shared" si="736"/>
        <v>0</v>
      </c>
      <c r="G543" s="185"/>
      <c r="H543" s="185">
        <f t="shared" ref="H543:I543" si="737">H542</f>
        <v>0</v>
      </c>
      <c r="I543" s="186">
        <f t="shared" si="737"/>
        <v>0</v>
      </c>
      <c r="J543" s="197">
        <f>SUMIFS('SAGE IMPORT'!Y:Y,'SAGE IMPORT'!A:A,'FW-ROWS'!H543,'SAGE IMPORT'!B:B,'FW-ROWS'!I543,'SAGE IMPORT'!C:C,'FW-ROWS'!A543)</f>
        <v>0</v>
      </c>
      <c r="K543" s="198">
        <f>SUMIFS('SAGE IMPORT'!K:K,'SAGE IMPORT'!A:A,'FW-ROWS'!H543,'SAGE IMPORT'!B:B,'FW-ROWS'!I543,'SAGE IMPORT'!C:C,'FW-ROWS'!A543)</f>
        <v>0</v>
      </c>
      <c r="L543" s="199">
        <f>SUMIFS('SAGE IMPORT'!Q:Q,'SAGE IMPORT'!A:A,'FW-ROWS'!H543,'SAGE IMPORT'!B:B,'FW-ROWS'!I543,'SAGE IMPORT'!C:C,'FW-ROWS'!A543)</f>
        <v>0</v>
      </c>
      <c r="M543" s="199" t="s">
        <v>354</v>
      </c>
      <c r="N543" s="205">
        <f>SUMIFS('SAGE IMPORT'!E:E,'SAGE IMPORT'!A:A,'FW-ROWS'!H543,'SAGE IMPORT'!B:B,'FW-ROWS'!I543,'SAGE IMPORT'!C:C,'FW-ROWS'!A543)</f>
        <v>0</v>
      </c>
      <c r="O543" s="199" t="s">
        <v>354</v>
      </c>
    </row>
    <row r="544" spans="1:15" x14ac:dyDescent="0.2">
      <c r="A544" s="184" t="s">
        <v>556</v>
      </c>
      <c r="B544" s="184" t="s">
        <v>555</v>
      </c>
      <c r="C544" s="184"/>
      <c r="D544" s="185" t="str">
        <f t="shared" ref="D544:F544" si="738">D543</f>
        <v>****</v>
      </c>
      <c r="E544" s="185"/>
      <c r="F544" s="185">
        <f t="shared" si="738"/>
        <v>0</v>
      </c>
      <c r="G544" s="185"/>
      <c r="H544" s="185">
        <f t="shared" ref="H544:I544" si="739">H543</f>
        <v>0</v>
      </c>
      <c r="I544" s="186">
        <f t="shared" si="739"/>
        <v>0</v>
      </c>
      <c r="J544" s="197">
        <f>SUMIFS('SAGE IMPORT'!Y:Y,'SAGE IMPORT'!A:A,'FW-ROWS'!H544,'SAGE IMPORT'!B:B,'FW-ROWS'!I544,'SAGE IMPORT'!C:C,'FW-ROWS'!A544)</f>
        <v>0</v>
      </c>
      <c r="K544" s="198">
        <f>SUMIFS('SAGE IMPORT'!K:K,'SAGE IMPORT'!A:A,'FW-ROWS'!H544,'SAGE IMPORT'!B:B,'FW-ROWS'!I544,'SAGE IMPORT'!C:C,'FW-ROWS'!A544)</f>
        <v>0</v>
      </c>
      <c r="L544" s="199">
        <f>SUMIFS('SAGE IMPORT'!Q:Q,'SAGE IMPORT'!A:A,'FW-ROWS'!H544,'SAGE IMPORT'!B:B,'FW-ROWS'!I544,'SAGE IMPORT'!C:C,'FW-ROWS'!A544)</f>
        <v>0</v>
      </c>
      <c r="M544" s="199" t="s">
        <v>395</v>
      </c>
      <c r="N544" s="205">
        <f>SUMIFS('SAGE IMPORT'!E:E,'SAGE IMPORT'!A:A,'FW-ROWS'!H544,'SAGE IMPORT'!B:B,'FW-ROWS'!I544,'SAGE IMPORT'!C:C,'FW-ROWS'!A544)</f>
        <v>0</v>
      </c>
      <c r="O544" s="199" t="s">
        <v>395</v>
      </c>
    </row>
    <row r="545" spans="1:15" x14ac:dyDescent="0.2">
      <c r="A545" s="184" t="s">
        <v>557</v>
      </c>
      <c r="B545" s="184" t="s">
        <v>559</v>
      </c>
      <c r="C545" s="184"/>
      <c r="D545" s="185" t="str">
        <f t="shared" ref="D545:F545" si="740">D544</f>
        <v>****</v>
      </c>
      <c r="E545" s="185"/>
      <c r="F545" s="185">
        <f t="shared" si="740"/>
        <v>0</v>
      </c>
      <c r="G545" s="185"/>
      <c r="H545" s="185">
        <f t="shared" ref="H545:I545" si="741">H544</f>
        <v>0</v>
      </c>
      <c r="I545" s="186">
        <f t="shared" si="741"/>
        <v>0</v>
      </c>
      <c r="J545" s="197">
        <f>SUMIFS('SAGE IMPORT'!Y:Y,'SAGE IMPORT'!A:A,'FW-ROWS'!H545,'SAGE IMPORT'!B:B,'FW-ROWS'!I545,'SAGE IMPORT'!C:C,'FW-ROWS'!A545)</f>
        <v>0</v>
      </c>
      <c r="K545" s="198">
        <f>SUMIFS('SAGE IMPORT'!K:K,'SAGE IMPORT'!A:A,'FW-ROWS'!H545,'SAGE IMPORT'!B:B,'FW-ROWS'!I545,'SAGE IMPORT'!C:C,'FW-ROWS'!A545)</f>
        <v>0</v>
      </c>
      <c r="L545" s="199">
        <f>SUMIFS('SAGE IMPORT'!Q:Q,'SAGE IMPORT'!A:A,'FW-ROWS'!H545,'SAGE IMPORT'!B:B,'FW-ROWS'!I545,'SAGE IMPORT'!C:C,'FW-ROWS'!A545)</f>
        <v>0</v>
      </c>
      <c r="M545" s="199" t="s">
        <v>395</v>
      </c>
      <c r="N545" s="205">
        <f>SUMIFS('SAGE IMPORT'!E:E,'SAGE IMPORT'!A:A,'FW-ROWS'!H545,'SAGE IMPORT'!B:B,'FW-ROWS'!I545,'SAGE IMPORT'!C:C,'FW-ROWS'!A545)</f>
        <v>0</v>
      </c>
      <c r="O545" s="199" t="s">
        <v>395</v>
      </c>
    </row>
    <row r="546" spans="1:15" x14ac:dyDescent="0.2">
      <c r="A546" s="184" t="s">
        <v>560</v>
      </c>
      <c r="B546" s="184" t="s">
        <v>561</v>
      </c>
      <c r="C546" s="184"/>
      <c r="D546" s="185" t="str">
        <f t="shared" ref="D546:F546" si="742">D545</f>
        <v>****</v>
      </c>
      <c r="E546" s="185"/>
      <c r="F546" s="185">
        <f t="shared" si="742"/>
        <v>0</v>
      </c>
      <c r="G546" s="185"/>
      <c r="H546" s="185">
        <f t="shared" ref="H546:I546" si="743">H545</f>
        <v>0</v>
      </c>
      <c r="I546" s="186">
        <f t="shared" si="743"/>
        <v>0</v>
      </c>
      <c r="J546" s="197">
        <f>SUMIFS('SAGE IMPORT'!Y:Y,'SAGE IMPORT'!A:A,'FW-ROWS'!H546,'SAGE IMPORT'!B:B,'FW-ROWS'!I546,'SAGE IMPORT'!C:C,'FW-ROWS'!A546)</f>
        <v>0</v>
      </c>
      <c r="K546" s="198">
        <f>SUMIFS('SAGE IMPORT'!K:K,'SAGE IMPORT'!A:A,'FW-ROWS'!H546,'SAGE IMPORT'!B:B,'FW-ROWS'!I546,'SAGE IMPORT'!C:C,'FW-ROWS'!A546)</f>
        <v>0</v>
      </c>
      <c r="L546" s="199">
        <f>SUMIFS('SAGE IMPORT'!Q:Q,'SAGE IMPORT'!A:A,'FW-ROWS'!H546,'SAGE IMPORT'!B:B,'FW-ROWS'!I546,'SAGE IMPORT'!C:C,'FW-ROWS'!A546)</f>
        <v>0</v>
      </c>
      <c r="M546" s="199" t="s">
        <v>354</v>
      </c>
      <c r="N546" s="205">
        <f>SUMIFS('SAGE IMPORT'!E:E,'SAGE IMPORT'!A:A,'FW-ROWS'!H546,'SAGE IMPORT'!B:B,'FW-ROWS'!I546,'SAGE IMPORT'!C:C,'FW-ROWS'!A546)</f>
        <v>0</v>
      </c>
      <c r="O546" s="199" t="s">
        <v>354</v>
      </c>
    </row>
    <row r="547" spans="1:15" x14ac:dyDescent="0.2">
      <c r="A547" s="184"/>
      <c r="B547" s="184"/>
      <c r="C547" s="184"/>
      <c r="D547" s="185"/>
      <c r="E547" s="185"/>
      <c r="F547" s="185"/>
      <c r="G547" s="185"/>
      <c r="H547" s="185"/>
      <c r="I547" s="186"/>
      <c r="J547" s="197"/>
      <c r="K547" s="198"/>
      <c r="L547" s="199"/>
      <c r="M547" s="199"/>
      <c r="N547" s="205"/>
      <c r="O547" s="199"/>
    </row>
    <row r="548" spans="1:15" x14ac:dyDescent="0.2">
      <c r="A548" s="184" t="s">
        <v>563</v>
      </c>
      <c r="B548" s="184" t="s">
        <v>565</v>
      </c>
      <c r="C548" s="184"/>
      <c r="D548" s="185" t="str">
        <f t="shared" ref="D548:F548" si="744">D546</f>
        <v>****</v>
      </c>
      <c r="E548" s="185"/>
      <c r="F548" s="185">
        <f t="shared" si="744"/>
        <v>0</v>
      </c>
      <c r="G548" s="185"/>
      <c r="H548" s="185">
        <f t="shared" ref="H548:I548" si="745">H546</f>
        <v>0</v>
      </c>
      <c r="I548" s="186">
        <f t="shared" si="745"/>
        <v>0</v>
      </c>
      <c r="J548" s="197">
        <f>SUMIFS('SAGE IMPORT'!Y:Y,'SAGE IMPORT'!A:A,'FW-ROWS'!H548,'SAGE IMPORT'!B:B,'FW-ROWS'!I548,'SAGE IMPORT'!C:C,'FW-ROWS'!A548)</f>
        <v>0</v>
      </c>
      <c r="K548" s="198">
        <f>SUMIFS('SAGE IMPORT'!K:K,'SAGE IMPORT'!A:A,'FW-ROWS'!H548,'SAGE IMPORT'!B:B,'FW-ROWS'!I548,'SAGE IMPORT'!C:C,'FW-ROWS'!A548)</f>
        <v>0</v>
      </c>
      <c r="L548" s="199">
        <f>SUMIFS('SAGE IMPORT'!Q:Q,'SAGE IMPORT'!A:A,'FW-ROWS'!H548,'SAGE IMPORT'!B:B,'FW-ROWS'!I548,'SAGE IMPORT'!C:C,'FW-ROWS'!A548)</f>
        <v>0</v>
      </c>
      <c r="M548" s="199" t="s">
        <v>392</v>
      </c>
      <c r="N548" s="205">
        <f>SUMIFS('SAGE IMPORT'!E:E,'SAGE IMPORT'!A:A,'FW-ROWS'!H548,'SAGE IMPORT'!B:B,'FW-ROWS'!I548,'SAGE IMPORT'!C:C,'FW-ROWS'!A548)</f>
        <v>0</v>
      </c>
      <c r="O548" s="199" t="s">
        <v>392</v>
      </c>
    </row>
    <row r="549" spans="1:15" ht="12" x14ac:dyDescent="0.25">
      <c r="C549" s="200" t="s">
        <v>74</v>
      </c>
      <c r="D549" s="200"/>
      <c r="E549" s="200"/>
      <c r="F549" s="200"/>
      <c r="G549" s="200"/>
      <c r="H549" s="200"/>
      <c r="I549" s="200"/>
      <c r="J549" s="201">
        <f t="shared" ref="J549" si="746">SUM(J531:J548)</f>
        <v>0</v>
      </c>
      <c r="K549" s="202"/>
      <c r="L549" s="202"/>
      <c r="M549" s="202"/>
      <c r="N549" s="205">
        <f>SUMIFS('SAGE IMPORT'!E:E,'SAGE IMPORT'!A:A,'FW-ROWS'!H549,'SAGE IMPORT'!B:B,'FW-ROWS'!I549,'SAGE IMPORT'!C:C,'FW-ROWS'!A549)</f>
        <v>0</v>
      </c>
      <c r="O549" s="202"/>
    </row>
    <row r="550" spans="1:15" ht="12" x14ac:dyDescent="0.25">
      <c r="C550" s="200" t="s">
        <v>75</v>
      </c>
      <c r="D550" s="200"/>
      <c r="E550" s="200"/>
      <c r="F550" s="200"/>
      <c r="G550" s="200"/>
      <c r="H550" s="200"/>
      <c r="I550" s="200"/>
      <c r="J550" s="203">
        <f>SUMIFS('SAGE IMPORT'!Y:Y,'SAGE IMPORT'!A:A,'FW-ROWS'!H530,'SAGE IMPORT'!B:B,'FW-ROWS'!I530)-J549</f>
        <v>0</v>
      </c>
      <c r="K550" s="202"/>
      <c r="L550" s="202"/>
      <c r="M550" s="202"/>
      <c r="N550" s="205">
        <f>SUMIFS('SAGE IMPORT'!E:E,'SAGE IMPORT'!A:A,'FW-ROWS'!H550,'SAGE IMPORT'!B:B,'FW-ROWS'!I550,'SAGE IMPORT'!C:C,'FW-ROWS'!A550)</f>
        <v>0</v>
      </c>
      <c r="O550" s="202"/>
    </row>
    <row r="551" spans="1:15" ht="12" x14ac:dyDescent="0.2">
      <c r="D551" s="191" t="s">
        <v>359</v>
      </c>
      <c r="E551" s="191"/>
      <c r="F551" s="190" t="s">
        <v>358</v>
      </c>
      <c r="G551" s="190"/>
      <c r="H551" s="191" t="s">
        <v>159</v>
      </c>
      <c r="I551" s="192" t="s">
        <v>357</v>
      </c>
      <c r="J551" s="194" t="s">
        <v>383</v>
      </c>
      <c r="K551" s="194" t="s">
        <v>356</v>
      </c>
      <c r="L551" s="194" t="s">
        <v>355</v>
      </c>
      <c r="M551" s="194"/>
      <c r="N551" s="194" t="s">
        <v>394</v>
      </c>
      <c r="O551" s="194"/>
    </row>
    <row r="552" spans="1:15" ht="12" x14ac:dyDescent="0.2">
      <c r="D552" s="195" t="str">
        <f>'START-FW'!A33</f>
        <v>****</v>
      </c>
      <c r="E552" s="195">
        <f>'START-FW'!B33</f>
        <v>0</v>
      </c>
      <c r="F552" s="195">
        <f>'START-FW'!C33</f>
        <v>0</v>
      </c>
      <c r="G552" s="195">
        <f>'START-FW'!D33</f>
        <v>0</v>
      </c>
      <c r="H552" s="195">
        <f>'START-FW'!F33</f>
        <v>0</v>
      </c>
      <c r="I552" s="195">
        <f>'START-FW'!G33</f>
        <v>0</v>
      </c>
      <c r="J552" s="196"/>
      <c r="K552" s="196"/>
      <c r="L552" s="196"/>
      <c r="M552" s="196"/>
      <c r="N552" s="196"/>
      <c r="O552" s="194"/>
    </row>
    <row r="553" spans="1:15" x14ac:dyDescent="0.2">
      <c r="A553" s="184" t="s">
        <v>522</v>
      </c>
      <c r="B553" s="184" t="s">
        <v>17</v>
      </c>
      <c r="C553" s="184"/>
      <c r="D553" s="185" t="str">
        <f t="shared" ref="D553" si="747">D552</f>
        <v>****</v>
      </c>
      <c r="E553" s="185"/>
      <c r="F553" s="185">
        <f t="shared" ref="F553" si="748">F552</f>
        <v>0</v>
      </c>
      <c r="G553" s="185"/>
      <c r="H553" s="185">
        <f t="shared" ref="H553" si="749">H552</f>
        <v>0</v>
      </c>
      <c r="I553" s="186">
        <f t="shared" ref="I553" si="750">I552</f>
        <v>0</v>
      </c>
      <c r="J553" s="197">
        <f>SUMIFS('SAGE IMPORT'!Y:Y,'SAGE IMPORT'!A:A,'FW-ROWS'!H553,'SAGE IMPORT'!B:B,'FW-ROWS'!I553,'SAGE IMPORT'!C:C,'FW-ROWS'!A553)</f>
        <v>0</v>
      </c>
      <c r="K553" s="198">
        <f>SUMIFS('SAGE IMPORT'!K:K,'SAGE IMPORT'!A:A,'FW-ROWS'!H553,'SAGE IMPORT'!B:B,'FW-ROWS'!I553,'SAGE IMPORT'!C:C,'FW-ROWS'!A553)</f>
        <v>0</v>
      </c>
      <c r="L553" s="199">
        <f>SUMIFS('SAGE IMPORT'!Q:Q,'SAGE IMPORT'!A:A,'FW-ROWS'!H553,'SAGE IMPORT'!B:B,'FW-ROWS'!I553,'SAGE IMPORT'!C:C,'FW-ROWS'!A553)</f>
        <v>0</v>
      </c>
      <c r="M553" s="199" t="s">
        <v>391</v>
      </c>
      <c r="N553" s="205">
        <f>SUMIFS('SAGE IMPORT'!E:E,'SAGE IMPORT'!A:A,'FW-ROWS'!H553,'SAGE IMPORT'!B:B,'FW-ROWS'!I553,'SAGE IMPORT'!C:C,'FW-ROWS'!A553)</f>
        <v>0</v>
      </c>
      <c r="O553" s="199" t="s">
        <v>391</v>
      </c>
    </row>
    <row r="554" spans="1:15" x14ac:dyDescent="0.2">
      <c r="A554" s="184" t="s">
        <v>523</v>
      </c>
      <c r="B554" s="184" t="s">
        <v>19</v>
      </c>
      <c r="C554" s="184"/>
      <c r="D554" s="185" t="str">
        <f t="shared" ref="D554:F554" si="751">D553</f>
        <v>****</v>
      </c>
      <c r="E554" s="185"/>
      <c r="F554" s="185">
        <f t="shared" si="751"/>
        <v>0</v>
      </c>
      <c r="G554" s="185"/>
      <c r="H554" s="185">
        <f t="shared" ref="H554:I554" si="752">H553</f>
        <v>0</v>
      </c>
      <c r="I554" s="186">
        <f t="shared" si="752"/>
        <v>0</v>
      </c>
      <c r="J554" s="197">
        <f>SUMIFS('SAGE IMPORT'!Y:Y,'SAGE IMPORT'!A:A,'FW-ROWS'!H554,'SAGE IMPORT'!B:B,'FW-ROWS'!I554,'SAGE IMPORT'!C:C,'FW-ROWS'!A554)</f>
        <v>0</v>
      </c>
      <c r="K554" s="198">
        <f>SUMIFS('SAGE IMPORT'!K:K,'SAGE IMPORT'!A:A,'FW-ROWS'!H554,'SAGE IMPORT'!B:B,'FW-ROWS'!I554,'SAGE IMPORT'!C:C,'FW-ROWS'!A554)</f>
        <v>0</v>
      </c>
      <c r="L554" s="199">
        <f>SUMIFS('SAGE IMPORT'!Q:Q,'SAGE IMPORT'!A:A,'FW-ROWS'!H554,'SAGE IMPORT'!B:B,'FW-ROWS'!I554,'SAGE IMPORT'!C:C,'FW-ROWS'!A554)</f>
        <v>0</v>
      </c>
      <c r="M554" s="199" t="s">
        <v>391</v>
      </c>
      <c r="N554" s="205">
        <f>SUMIFS('SAGE IMPORT'!E:E,'SAGE IMPORT'!A:A,'FW-ROWS'!H554,'SAGE IMPORT'!B:B,'FW-ROWS'!I554,'SAGE IMPORT'!C:C,'FW-ROWS'!A554)</f>
        <v>0</v>
      </c>
      <c r="O554" s="199" t="s">
        <v>391</v>
      </c>
    </row>
    <row r="555" spans="1:15" x14ac:dyDescent="0.2">
      <c r="A555" s="184" t="s">
        <v>524</v>
      </c>
      <c r="B555" s="184" t="s">
        <v>525</v>
      </c>
      <c r="C555" s="184"/>
      <c r="D555" s="185" t="str">
        <f t="shared" ref="D555:F555" si="753">D554</f>
        <v>****</v>
      </c>
      <c r="E555" s="185"/>
      <c r="F555" s="185">
        <f t="shared" si="753"/>
        <v>0</v>
      </c>
      <c r="G555" s="185"/>
      <c r="H555" s="185">
        <f t="shared" ref="H555:I555" si="754">H554</f>
        <v>0</v>
      </c>
      <c r="I555" s="186">
        <f t="shared" si="754"/>
        <v>0</v>
      </c>
      <c r="J555" s="197">
        <f>SUMIFS('SAGE IMPORT'!Y:Y,'SAGE IMPORT'!A:A,'FW-ROWS'!H555,'SAGE IMPORT'!B:B,'FW-ROWS'!I555,'SAGE IMPORT'!C:C,'FW-ROWS'!A555)</f>
        <v>0</v>
      </c>
      <c r="K555" s="198">
        <f>SUMIFS('SAGE IMPORT'!K:K,'SAGE IMPORT'!A:A,'FW-ROWS'!H555,'SAGE IMPORT'!B:B,'FW-ROWS'!I555,'SAGE IMPORT'!C:C,'FW-ROWS'!A555)</f>
        <v>0</v>
      </c>
      <c r="L555" s="199">
        <f>SUMIFS('SAGE IMPORT'!Q:Q,'SAGE IMPORT'!A:A,'FW-ROWS'!H555,'SAGE IMPORT'!B:B,'FW-ROWS'!I555,'SAGE IMPORT'!C:C,'FW-ROWS'!A555)</f>
        <v>0</v>
      </c>
      <c r="M555" s="199" t="s">
        <v>391</v>
      </c>
      <c r="N555" s="205">
        <f>SUMIFS('SAGE IMPORT'!E:E,'SAGE IMPORT'!A:A,'FW-ROWS'!H555,'SAGE IMPORT'!B:B,'FW-ROWS'!I555,'SAGE IMPORT'!C:C,'FW-ROWS'!A555)</f>
        <v>0</v>
      </c>
      <c r="O555" s="199" t="s">
        <v>391</v>
      </c>
    </row>
    <row r="556" spans="1:15" x14ac:dyDescent="0.2">
      <c r="A556" s="184"/>
      <c r="B556" s="184"/>
      <c r="C556" s="184"/>
      <c r="D556" s="185"/>
      <c r="E556" s="185"/>
      <c r="F556" s="185"/>
      <c r="G556" s="185"/>
      <c r="H556" s="185"/>
      <c r="I556" s="186"/>
      <c r="J556" s="197"/>
      <c r="K556" s="198"/>
      <c r="L556" s="199"/>
      <c r="M556" s="199"/>
      <c r="N556" s="205"/>
      <c r="O556" s="199"/>
    </row>
    <row r="557" spans="1:15" x14ac:dyDescent="0.2">
      <c r="A557" s="184" t="s">
        <v>529</v>
      </c>
      <c r="B557" s="184" t="s">
        <v>528</v>
      </c>
      <c r="C557" s="184"/>
      <c r="D557" s="185" t="str">
        <f t="shared" ref="D557:F557" si="755">D555</f>
        <v>****</v>
      </c>
      <c r="E557" s="185"/>
      <c r="F557" s="185">
        <f t="shared" si="755"/>
        <v>0</v>
      </c>
      <c r="G557" s="185"/>
      <c r="H557" s="185">
        <f t="shared" ref="H557:I557" si="756">H555</f>
        <v>0</v>
      </c>
      <c r="I557" s="186">
        <f t="shared" si="756"/>
        <v>0</v>
      </c>
      <c r="J557" s="197">
        <f>SUMIFS('SAGE IMPORT'!Y:Y,'SAGE IMPORT'!A:A,'FW-ROWS'!H557,'SAGE IMPORT'!B:B,'FW-ROWS'!I557,'SAGE IMPORT'!C:C,'FW-ROWS'!A557)</f>
        <v>0</v>
      </c>
      <c r="K557" s="198">
        <f>SUMIFS('SAGE IMPORT'!K:K,'SAGE IMPORT'!A:A,'FW-ROWS'!H557,'SAGE IMPORT'!B:B,'FW-ROWS'!I557,'SAGE IMPORT'!C:C,'FW-ROWS'!A557)</f>
        <v>0</v>
      </c>
      <c r="L557" s="199">
        <f>SUMIFS('SAGE IMPORT'!Q:Q,'SAGE IMPORT'!A:A,'FW-ROWS'!H557,'SAGE IMPORT'!B:B,'FW-ROWS'!I557,'SAGE IMPORT'!C:C,'FW-ROWS'!A557)</f>
        <v>0</v>
      </c>
      <c r="M557" s="199" t="s">
        <v>391</v>
      </c>
      <c r="N557" s="205">
        <f>SUMIFS('SAGE IMPORT'!E:E,'SAGE IMPORT'!A:A,'FW-ROWS'!H557,'SAGE IMPORT'!B:B,'FW-ROWS'!I557,'SAGE IMPORT'!C:C,'FW-ROWS'!A557)</f>
        <v>0</v>
      </c>
      <c r="O557" s="199" t="s">
        <v>391</v>
      </c>
    </row>
    <row r="558" spans="1:15" x14ac:dyDescent="0.2">
      <c r="A558" s="184" t="s">
        <v>530</v>
      </c>
      <c r="B558" s="184" t="s">
        <v>531</v>
      </c>
      <c r="C558" s="184"/>
      <c r="D558" s="185" t="str">
        <f t="shared" ref="D558:F558" si="757">D557</f>
        <v>****</v>
      </c>
      <c r="E558" s="185"/>
      <c r="F558" s="185">
        <f t="shared" si="757"/>
        <v>0</v>
      </c>
      <c r="G558" s="185"/>
      <c r="H558" s="185">
        <f t="shared" ref="H558:I558" si="758">H557</f>
        <v>0</v>
      </c>
      <c r="I558" s="186">
        <f t="shared" si="758"/>
        <v>0</v>
      </c>
      <c r="J558" s="197">
        <f>SUMIFS('SAGE IMPORT'!Y:Y,'SAGE IMPORT'!A:A,'FW-ROWS'!H558,'SAGE IMPORT'!B:B,'FW-ROWS'!I558,'SAGE IMPORT'!C:C,'FW-ROWS'!A558)</f>
        <v>0</v>
      </c>
      <c r="K558" s="198">
        <f>SUMIFS('SAGE IMPORT'!K:K,'SAGE IMPORT'!A:A,'FW-ROWS'!H558,'SAGE IMPORT'!B:B,'FW-ROWS'!I558,'SAGE IMPORT'!C:C,'FW-ROWS'!A558)</f>
        <v>0</v>
      </c>
      <c r="L558" s="199">
        <f>SUMIFS('SAGE IMPORT'!Q:Q,'SAGE IMPORT'!A:A,'FW-ROWS'!H558,'SAGE IMPORT'!B:B,'FW-ROWS'!I558,'SAGE IMPORT'!C:C,'FW-ROWS'!A558)</f>
        <v>0</v>
      </c>
      <c r="M558" s="199"/>
      <c r="N558" s="205">
        <f>SUMIFS('SAGE IMPORT'!E:E,'SAGE IMPORT'!A:A,'FW-ROWS'!H558,'SAGE IMPORT'!B:B,'FW-ROWS'!I558,'SAGE IMPORT'!C:C,'FW-ROWS'!A558)</f>
        <v>0</v>
      </c>
      <c r="O558" s="199"/>
    </row>
    <row r="559" spans="1:15" x14ac:dyDescent="0.2">
      <c r="A559" s="184" t="s">
        <v>533</v>
      </c>
      <c r="B559" s="184" t="s">
        <v>532</v>
      </c>
      <c r="C559" s="184"/>
      <c r="D559" s="185" t="str">
        <f t="shared" ref="D559:F559" si="759">D558</f>
        <v>****</v>
      </c>
      <c r="E559" s="185"/>
      <c r="F559" s="185">
        <f t="shared" si="759"/>
        <v>0</v>
      </c>
      <c r="G559" s="185"/>
      <c r="H559" s="185">
        <f t="shared" ref="H559:I560" si="760">H558</f>
        <v>0</v>
      </c>
      <c r="I559" s="186">
        <f t="shared" si="760"/>
        <v>0</v>
      </c>
      <c r="J559" s="197">
        <f>SUMIFS('SAGE IMPORT'!Y:Y,'SAGE IMPORT'!A:A,'FW-ROWS'!H559,'SAGE IMPORT'!B:B,'FW-ROWS'!I559,'SAGE IMPORT'!C:C,'FW-ROWS'!A559)</f>
        <v>0</v>
      </c>
      <c r="K559" s="198">
        <f>SUMIFS('SAGE IMPORT'!K:K,'SAGE IMPORT'!A:A,'FW-ROWS'!H559,'SAGE IMPORT'!B:B,'FW-ROWS'!I559,'SAGE IMPORT'!C:C,'FW-ROWS'!A559)</f>
        <v>0</v>
      </c>
      <c r="L559" s="199">
        <f>SUMIFS('SAGE IMPORT'!Q:Q,'SAGE IMPORT'!A:A,'FW-ROWS'!H559,'SAGE IMPORT'!B:B,'FW-ROWS'!I559,'SAGE IMPORT'!C:C,'FW-ROWS'!A559)</f>
        <v>0</v>
      </c>
      <c r="M559" s="199" t="s">
        <v>393</v>
      </c>
      <c r="N559" s="205">
        <f>SUMIFS('SAGE IMPORT'!E:E,'SAGE IMPORT'!A:A,'FW-ROWS'!H559,'SAGE IMPORT'!B:B,'FW-ROWS'!I559,'SAGE IMPORT'!C:C,'FW-ROWS'!A559)</f>
        <v>0</v>
      </c>
      <c r="O559" s="199" t="s">
        <v>393</v>
      </c>
    </row>
    <row r="560" spans="1:15" x14ac:dyDescent="0.2">
      <c r="A560" s="184" t="s">
        <v>541</v>
      </c>
      <c r="B560" s="184" t="s">
        <v>59</v>
      </c>
      <c r="C560" s="184"/>
      <c r="D560" s="185" t="str">
        <f t="shared" ref="D560:F560" si="761">D559</f>
        <v>****</v>
      </c>
      <c r="E560" s="185"/>
      <c r="F560" s="185">
        <f t="shared" si="761"/>
        <v>0</v>
      </c>
      <c r="G560" s="185"/>
      <c r="H560" s="185">
        <f t="shared" si="760"/>
        <v>0</v>
      </c>
      <c r="I560" s="186">
        <f t="shared" si="760"/>
        <v>0</v>
      </c>
      <c r="J560" s="197">
        <f>SUMIFS('SAGE IMPORT'!Y:Y,'SAGE IMPORT'!A:A,'FW-ROWS'!H560,'SAGE IMPORT'!B:B,'FW-ROWS'!I560,'SAGE IMPORT'!C:C,'FW-ROWS'!A560)</f>
        <v>0</v>
      </c>
      <c r="K560" s="198">
        <f>SUMIFS('SAGE IMPORT'!K:K,'SAGE IMPORT'!A:A,'FW-ROWS'!H560,'SAGE IMPORT'!B:B,'FW-ROWS'!I560,'SAGE IMPORT'!C:C,'FW-ROWS'!A560)</f>
        <v>0</v>
      </c>
      <c r="L560" s="199">
        <f>SUMIFS('SAGE IMPORT'!Q:Q,'SAGE IMPORT'!A:A,'FW-ROWS'!H560,'SAGE IMPORT'!B:B,'FW-ROWS'!I560,'SAGE IMPORT'!C:C,'FW-ROWS'!A560)</f>
        <v>0</v>
      </c>
      <c r="M560" s="199" t="s">
        <v>354</v>
      </c>
      <c r="N560" s="205">
        <f>SUMIFS('SAGE IMPORT'!E:E,'SAGE IMPORT'!A:A,'FW-ROWS'!H560,'SAGE IMPORT'!B:B,'FW-ROWS'!I560,'SAGE IMPORT'!C:C,'FW-ROWS'!A560)</f>
        <v>0</v>
      </c>
      <c r="O560" s="199" t="s">
        <v>354</v>
      </c>
    </row>
    <row r="561" spans="1:15" x14ac:dyDescent="0.2">
      <c r="A561" s="184"/>
      <c r="B561" s="184"/>
      <c r="C561" s="184"/>
      <c r="D561" s="185"/>
      <c r="E561" s="185"/>
      <c r="F561" s="185"/>
      <c r="G561" s="185"/>
      <c r="H561" s="185"/>
      <c r="I561" s="186"/>
      <c r="J561" s="197"/>
      <c r="K561" s="198"/>
      <c r="L561" s="199"/>
      <c r="M561" s="199"/>
      <c r="N561" s="205"/>
      <c r="O561" s="199"/>
    </row>
    <row r="562" spans="1:15" x14ac:dyDescent="0.2">
      <c r="A562" s="184" t="s">
        <v>543</v>
      </c>
      <c r="B562" s="184" t="s">
        <v>545</v>
      </c>
      <c r="C562" s="184"/>
      <c r="D562" s="185" t="str">
        <f t="shared" ref="D562:F562" si="762">D560</f>
        <v>****</v>
      </c>
      <c r="E562" s="185"/>
      <c r="F562" s="185">
        <f t="shared" si="762"/>
        <v>0</v>
      </c>
      <c r="G562" s="185"/>
      <c r="H562" s="185">
        <f t="shared" ref="H562:I562" si="763">H560</f>
        <v>0</v>
      </c>
      <c r="I562" s="186">
        <f t="shared" si="763"/>
        <v>0</v>
      </c>
      <c r="J562" s="197">
        <f>SUMIFS('SAGE IMPORT'!Y:Y,'SAGE IMPORT'!A:A,'FW-ROWS'!H562,'SAGE IMPORT'!B:B,'FW-ROWS'!I562,'SAGE IMPORT'!C:C,'FW-ROWS'!A562)</f>
        <v>0</v>
      </c>
      <c r="K562" s="198">
        <f>SUMIFS('SAGE IMPORT'!K:K,'SAGE IMPORT'!A:A,'FW-ROWS'!H562,'SAGE IMPORT'!B:B,'FW-ROWS'!I562,'SAGE IMPORT'!C:C,'FW-ROWS'!A562)</f>
        <v>0</v>
      </c>
      <c r="L562" s="199">
        <f>SUMIFS('SAGE IMPORT'!Q:Q,'SAGE IMPORT'!A:A,'FW-ROWS'!H562,'SAGE IMPORT'!B:B,'FW-ROWS'!I562,'SAGE IMPORT'!C:C,'FW-ROWS'!A562)</f>
        <v>0</v>
      </c>
      <c r="M562" s="199"/>
      <c r="N562" s="205">
        <f>SUMIFS('SAGE IMPORT'!E:E,'SAGE IMPORT'!A:A,'FW-ROWS'!H562,'SAGE IMPORT'!B:B,'FW-ROWS'!I562,'SAGE IMPORT'!C:C,'FW-ROWS'!A562)</f>
        <v>0</v>
      </c>
      <c r="O562" s="199"/>
    </row>
    <row r="563" spans="1:15" x14ac:dyDescent="0.2">
      <c r="A563" s="184" t="s">
        <v>544</v>
      </c>
      <c r="B563" s="184" t="s">
        <v>546</v>
      </c>
      <c r="C563" s="184"/>
      <c r="D563" s="185" t="str">
        <f t="shared" ref="D563:F563" si="764">D562</f>
        <v>****</v>
      </c>
      <c r="E563" s="185"/>
      <c r="F563" s="185">
        <f t="shared" si="764"/>
        <v>0</v>
      </c>
      <c r="G563" s="185"/>
      <c r="H563" s="185">
        <f t="shared" ref="H563:I563" si="765">H562</f>
        <v>0</v>
      </c>
      <c r="I563" s="186">
        <f t="shared" si="765"/>
        <v>0</v>
      </c>
      <c r="J563" s="197">
        <f>SUMIFS('SAGE IMPORT'!Y:Y,'SAGE IMPORT'!A:A,'FW-ROWS'!H563,'SAGE IMPORT'!B:B,'FW-ROWS'!I563,'SAGE IMPORT'!C:C,'FW-ROWS'!A563)</f>
        <v>0</v>
      </c>
      <c r="K563" s="198">
        <f>SUMIFS('SAGE IMPORT'!K:K,'SAGE IMPORT'!A:A,'FW-ROWS'!H563,'SAGE IMPORT'!B:B,'FW-ROWS'!I563,'SAGE IMPORT'!C:C,'FW-ROWS'!A563)</f>
        <v>0</v>
      </c>
      <c r="L563" s="199">
        <f>SUMIFS('SAGE IMPORT'!Q:Q,'SAGE IMPORT'!A:A,'FW-ROWS'!H563,'SAGE IMPORT'!B:B,'FW-ROWS'!I563,'SAGE IMPORT'!C:C,'FW-ROWS'!A563)</f>
        <v>0</v>
      </c>
      <c r="M563" s="199" t="s">
        <v>354</v>
      </c>
      <c r="N563" s="205">
        <f>SUMIFS('SAGE IMPORT'!E:E,'SAGE IMPORT'!A:A,'FW-ROWS'!H563,'SAGE IMPORT'!B:B,'FW-ROWS'!I563,'SAGE IMPORT'!C:C,'FW-ROWS'!A563)</f>
        <v>0</v>
      </c>
      <c r="O563" s="199" t="s">
        <v>354</v>
      </c>
    </row>
    <row r="564" spans="1:15" x14ac:dyDescent="0.2">
      <c r="A564" s="184" t="s">
        <v>549</v>
      </c>
      <c r="B564" s="184" t="s">
        <v>550</v>
      </c>
      <c r="C564" s="184"/>
      <c r="D564" s="185" t="str">
        <f t="shared" ref="D564:F564" si="766">D563</f>
        <v>****</v>
      </c>
      <c r="E564" s="185"/>
      <c r="F564" s="185">
        <f t="shared" si="766"/>
        <v>0</v>
      </c>
      <c r="G564" s="185"/>
      <c r="H564" s="185">
        <f t="shared" ref="H564:I564" si="767">H563</f>
        <v>0</v>
      </c>
      <c r="I564" s="186">
        <f t="shared" si="767"/>
        <v>0</v>
      </c>
      <c r="J564" s="197">
        <f>SUMIFS('SAGE IMPORT'!Y:Y,'SAGE IMPORT'!A:A,'FW-ROWS'!H564,'SAGE IMPORT'!B:B,'FW-ROWS'!I564,'SAGE IMPORT'!C:C,'FW-ROWS'!A564)</f>
        <v>0</v>
      </c>
      <c r="K564" s="198">
        <f>SUMIFS('SAGE IMPORT'!K:K,'SAGE IMPORT'!A:A,'FW-ROWS'!H564,'SAGE IMPORT'!B:B,'FW-ROWS'!I564,'SAGE IMPORT'!C:C,'FW-ROWS'!A564)</f>
        <v>0</v>
      </c>
      <c r="L564" s="199">
        <f>SUMIFS('SAGE IMPORT'!Q:Q,'SAGE IMPORT'!A:A,'FW-ROWS'!H564,'SAGE IMPORT'!B:B,'FW-ROWS'!I564,'SAGE IMPORT'!C:C,'FW-ROWS'!A564)</f>
        <v>0</v>
      </c>
      <c r="M564" s="199" t="s">
        <v>354</v>
      </c>
      <c r="N564" s="205">
        <f>SUMIFS('SAGE IMPORT'!E:E,'SAGE IMPORT'!A:A,'FW-ROWS'!H564,'SAGE IMPORT'!B:B,'FW-ROWS'!I564,'SAGE IMPORT'!C:C,'FW-ROWS'!A564)</f>
        <v>0</v>
      </c>
      <c r="O564" s="199" t="s">
        <v>354</v>
      </c>
    </row>
    <row r="565" spans="1:15" x14ac:dyDescent="0.2">
      <c r="A565" s="184" t="s">
        <v>551</v>
      </c>
      <c r="B565" s="184" t="s">
        <v>140</v>
      </c>
      <c r="C565" s="184"/>
      <c r="D565" s="185" t="str">
        <f t="shared" ref="D565:F565" si="768">D564</f>
        <v>****</v>
      </c>
      <c r="E565" s="185"/>
      <c r="F565" s="185">
        <f t="shared" si="768"/>
        <v>0</v>
      </c>
      <c r="G565" s="185"/>
      <c r="H565" s="185">
        <f t="shared" ref="H565:I565" si="769">H564</f>
        <v>0</v>
      </c>
      <c r="I565" s="186">
        <f t="shared" si="769"/>
        <v>0</v>
      </c>
      <c r="J565" s="197">
        <f>SUMIFS('SAGE IMPORT'!Y:Y,'SAGE IMPORT'!A:A,'FW-ROWS'!H565,'SAGE IMPORT'!B:B,'FW-ROWS'!I565,'SAGE IMPORT'!C:C,'FW-ROWS'!A565)</f>
        <v>0</v>
      </c>
      <c r="K565" s="198">
        <f>SUMIFS('SAGE IMPORT'!K:K,'SAGE IMPORT'!A:A,'FW-ROWS'!H565,'SAGE IMPORT'!B:B,'FW-ROWS'!I565,'SAGE IMPORT'!C:C,'FW-ROWS'!A565)</f>
        <v>0</v>
      </c>
      <c r="L565" s="199">
        <f>SUMIFS('SAGE IMPORT'!Q:Q,'SAGE IMPORT'!A:A,'FW-ROWS'!H565,'SAGE IMPORT'!B:B,'FW-ROWS'!I565,'SAGE IMPORT'!C:C,'FW-ROWS'!A565)</f>
        <v>0</v>
      </c>
      <c r="M565" s="199" t="s">
        <v>354</v>
      </c>
      <c r="N565" s="205">
        <f>SUMIFS('SAGE IMPORT'!E:E,'SAGE IMPORT'!A:A,'FW-ROWS'!H565,'SAGE IMPORT'!B:B,'FW-ROWS'!I565,'SAGE IMPORT'!C:C,'FW-ROWS'!A565)</f>
        <v>0</v>
      </c>
      <c r="O565" s="199" t="s">
        <v>354</v>
      </c>
    </row>
    <row r="566" spans="1:15" x14ac:dyDescent="0.2">
      <c r="A566" s="184" t="s">
        <v>556</v>
      </c>
      <c r="B566" s="184" t="s">
        <v>555</v>
      </c>
      <c r="C566" s="184"/>
      <c r="D566" s="185" t="str">
        <f t="shared" ref="D566:F566" si="770">D565</f>
        <v>****</v>
      </c>
      <c r="E566" s="185"/>
      <c r="F566" s="185">
        <f t="shared" si="770"/>
        <v>0</v>
      </c>
      <c r="G566" s="185"/>
      <c r="H566" s="185">
        <f t="shared" ref="H566:I566" si="771">H565</f>
        <v>0</v>
      </c>
      <c r="I566" s="186">
        <f t="shared" si="771"/>
        <v>0</v>
      </c>
      <c r="J566" s="197">
        <f>SUMIFS('SAGE IMPORT'!Y:Y,'SAGE IMPORT'!A:A,'FW-ROWS'!H566,'SAGE IMPORT'!B:B,'FW-ROWS'!I566,'SAGE IMPORT'!C:C,'FW-ROWS'!A566)</f>
        <v>0</v>
      </c>
      <c r="K566" s="198">
        <f>SUMIFS('SAGE IMPORT'!K:K,'SAGE IMPORT'!A:A,'FW-ROWS'!H566,'SAGE IMPORT'!B:B,'FW-ROWS'!I566,'SAGE IMPORT'!C:C,'FW-ROWS'!A566)</f>
        <v>0</v>
      </c>
      <c r="L566" s="199">
        <f>SUMIFS('SAGE IMPORT'!Q:Q,'SAGE IMPORT'!A:A,'FW-ROWS'!H566,'SAGE IMPORT'!B:B,'FW-ROWS'!I566,'SAGE IMPORT'!C:C,'FW-ROWS'!A566)</f>
        <v>0</v>
      </c>
      <c r="M566" s="199" t="s">
        <v>395</v>
      </c>
      <c r="N566" s="205">
        <f>SUMIFS('SAGE IMPORT'!E:E,'SAGE IMPORT'!A:A,'FW-ROWS'!H566,'SAGE IMPORT'!B:B,'FW-ROWS'!I566,'SAGE IMPORT'!C:C,'FW-ROWS'!A566)</f>
        <v>0</v>
      </c>
      <c r="O566" s="199" t="s">
        <v>395</v>
      </c>
    </row>
    <row r="567" spans="1:15" x14ac:dyDescent="0.2">
      <c r="A567" s="184" t="s">
        <v>557</v>
      </c>
      <c r="B567" s="184" t="s">
        <v>559</v>
      </c>
      <c r="C567" s="184"/>
      <c r="D567" s="185" t="str">
        <f t="shared" ref="D567:F567" si="772">D566</f>
        <v>****</v>
      </c>
      <c r="E567" s="185"/>
      <c r="F567" s="185">
        <f t="shared" si="772"/>
        <v>0</v>
      </c>
      <c r="G567" s="185"/>
      <c r="H567" s="185">
        <f t="shared" ref="H567:I567" si="773">H566</f>
        <v>0</v>
      </c>
      <c r="I567" s="186">
        <f t="shared" si="773"/>
        <v>0</v>
      </c>
      <c r="J567" s="197">
        <f>SUMIFS('SAGE IMPORT'!Y:Y,'SAGE IMPORT'!A:A,'FW-ROWS'!H567,'SAGE IMPORT'!B:B,'FW-ROWS'!I567,'SAGE IMPORT'!C:C,'FW-ROWS'!A567)</f>
        <v>0</v>
      </c>
      <c r="K567" s="198">
        <f>SUMIFS('SAGE IMPORT'!K:K,'SAGE IMPORT'!A:A,'FW-ROWS'!H567,'SAGE IMPORT'!B:B,'FW-ROWS'!I567,'SAGE IMPORT'!C:C,'FW-ROWS'!A567)</f>
        <v>0</v>
      </c>
      <c r="L567" s="199">
        <f>SUMIFS('SAGE IMPORT'!Q:Q,'SAGE IMPORT'!A:A,'FW-ROWS'!H567,'SAGE IMPORT'!B:B,'FW-ROWS'!I567,'SAGE IMPORT'!C:C,'FW-ROWS'!A567)</f>
        <v>0</v>
      </c>
      <c r="M567" s="199" t="s">
        <v>395</v>
      </c>
      <c r="N567" s="205">
        <f>SUMIFS('SAGE IMPORT'!E:E,'SAGE IMPORT'!A:A,'FW-ROWS'!H567,'SAGE IMPORT'!B:B,'FW-ROWS'!I567,'SAGE IMPORT'!C:C,'FW-ROWS'!A567)</f>
        <v>0</v>
      </c>
      <c r="O567" s="199" t="s">
        <v>395</v>
      </c>
    </row>
    <row r="568" spans="1:15" x14ac:dyDescent="0.2">
      <c r="A568" s="184" t="s">
        <v>560</v>
      </c>
      <c r="B568" s="184" t="s">
        <v>561</v>
      </c>
      <c r="C568" s="184"/>
      <c r="D568" s="185" t="str">
        <f t="shared" ref="D568:F568" si="774">D567</f>
        <v>****</v>
      </c>
      <c r="E568" s="185"/>
      <c r="F568" s="185">
        <f t="shared" si="774"/>
        <v>0</v>
      </c>
      <c r="G568" s="185"/>
      <c r="H568" s="185">
        <f t="shared" ref="H568:I568" si="775">H567</f>
        <v>0</v>
      </c>
      <c r="I568" s="186">
        <f t="shared" si="775"/>
        <v>0</v>
      </c>
      <c r="J568" s="197">
        <f>SUMIFS('SAGE IMPORT'!Y:Y,'SAGE IMPORT'!A:A,'FW-ROWS'!H568,'SAGE IMPORT'!B:B,'FW-ROWS'!I568,'SAGE IMPORT'!C:C,'FW-ROWS'!A568)</f>
        <v>0</v>
      </c>
      <c r="K568" s="198">
        <f>SUMIFS('SAGE IMPORT'!K:K,'SAGE IMPORT'!A:A,'FW-ROWS'!H568,'SAGE IMPORT'!B:B,'FW-ROWS'!I568,'SAGE IMPORT'!C:C,'FW-ROWS'!A568)</f>
        <v>0</v>
      </c>
      <c r="L568" s="199">
        <f>SUMIFS('SAGE IMPORT'!Q:Q,'SAGE IMPORT'!A:A,'FW-ROWS'!H568,'SAGE IMPORT'!B:B,'FW-ROWS'!I568,'SAGE IMPORT'!C:C,'FW-ROWS'!A568)</f>
        <v>0</v>
      </c>
      <c r="M568" s="199" t="s">
        <v>354</v>
      </c>
      <c r="N568" s="205">
        <f>SUMIFS('SAGE IMPORT'!E:E,'SAGE IMPORT'!A:A,'FW-ROWS'!H568,'SAGE IMPORT'!B:B,'FW-ROWS'!I568,'SAGE IMPORT'!C:C,'FW-ROWS'!A568)</f>
        <v>0</v>
      </c>
      <c r="O568" s="199" t="s">
        <v>354</v>
      </c>
    </row>
    <row r="569" spans="1:15" x14ac:dyDescent="0.2">
      <c r="A569" s="184"/>
      <c r="B569" s="184"/>
      <c r="C569" s="184"/>
      <c r="D569" s="185"/>
      <c r="E569" s="185"/>
      <c r="F569" s="185"/>
      <c r="G569" s="185"/>
      <c r="H569" s="185"/>
      <c r="I569" s="186"/>
      <c r="J569" s="197"/>
      <c r="K569" s="198"/>
      <c r="L569" s="199"/>
      <c r="M569" s="199"/>
      <c r="N569" s="205"/>
      <c r="O569" s="199"/>
    </row>
    <row r="570" spans="1:15" x14ac:dyDescent="0.2">
      <c r="A570" s="184" t="s">
        <v>563</v>
      </c>
      <c r="B570" s="184" t="s">
        <v>565</v>
      </c>
      <c r="C570" s="184"/>
      <c r="D570" s="185" t="str">
        <f t="shared" ref="D570:F570" si="776">D568</f>
        <v>****</v>
      </c>
      <c r="E570" s="185"/>
      <c r="F570" s="185">
        <f t="shared" si="776"/>
        <v>0</v>
      </c>
      <c r="G570" s="185"/>
      <c r="H570" s="185">
        <f t="shared" ref="H570:I570" si="777">H568</f>
        <v>0</v>
      </c>
      <c r="I570" s="186">
        <f t="shared" si="777"/>
        <v>0</v>
      </c>
      <c r="J570" s="197">
        <f>SUMIFS('SAGE IMPORT'!Y:Y,'SAGE IMPORT'!A:A,'FW-ROWS'!H570,'SAGE IMPORT'!B:B,'FW-ROWS'!I570,'SAGE IMPORT'!C:C,'FW-ROWS'!A570)</f>
        <v>0</v>
      </c>
      <c r="K570" s="198">
        <f>SUMIFS('SAGE IMPORT'!K:K,'SAGE IMPORT'!A:A,'FW-ROWS'!H570,'SAGE IMPORT'!B:B,'FW-ROWS'!I570,'SAGE IMPORT'!C:C,'FW-ROWS'!A570)</f>
        <v>0</v>
      </c>
      <c r="L570" s="199">
        <f>SUMIFS('SAGE IMPORT'!Q:Q,'SAGE IMPORT'!A:A,'FW-ROWS'!H570,'SAGE IMPORT'!B:B,'FW-ROWS'!I570,'SAGE IMPORT'!C:C,'FW-ROWS'!A570)</f>
        <v>0</v>
      </c>
      <c r="M570" s="199" t="s">
        <v>392</v>
      </c>
      <c r="N570" s="205">
        <f>SUMIFS('SAGE IMPORT'!E:E,'SAGE IMPORT'!A:A,'FW-ROWS'!H570,'SAGE IMPORT'!B:B,'FW-ROWS'!I570,'SAGE IMPORT'!C:C,'FW-ROWS'!A570)</f>
        <v>0</v>
      </c>
      <c r="O570" s="199" t="s">
        <v>392</v>
      </c>
    </row>
    <row r="571" spans="1:15" ht="12" x14ac:dyDescent="0.25">
      <c r="C571" s="200" t="s">
        <v>74</v>
      </c>
      <c r="D571" s="200"/>
      <c r="E571" s="200"/>
      <c r="F571" s="200"/>
      <c r="G571" s="200"/>
      <c r="H571" s="200"/>
      <c r="I571" s="200"/>
      <c r="J571" s="201">
        <f t="shared" ref="J571" si="778">SUM(J553:J570)</f>
        <v>0</v>
      </c>
      <c r="K571" s="202"/>
      <c r="L571" s="202"/>
      <c r="M571" s="202"/>
      <c r="N571" s="205">
        <f>SUMIFS('SAGE IMPORT'!E:E,'SAGE IMPORT'!A:A,'FW-ROWS'!H571,'SAGE IMPORT'!B:B,'FW-ROWS'!I571,'SAGE IMPORT'!C:C,'FW-ROWS'!A571)</f>
        <v>0</v>
      </c>
      <c r="O571" s="202"/>
    </row>
    <row r="572" spans="1:15" ht="12" x14ac:dyDescent="0.25">
      <c r="C572" s="200" t="s">
        <v>75</v>
      </c>
      <c r="D572" s="200"/>
      <c r="E572" s="200"/>
      <c r="F572" s="200"/>
      <c r="G572" s="200"/>
      <c r="H572" s="200"/>
      <c r="I572" s="200"/>
      <c r="J572" s="203">
        <f>SUMIFS('SAGE IMPORT'!Y:Y,'SAGE IMPORT'!A:A,'FW-ROWS'!H552,'SAGE IMPORT'!B:B,'FW-ROWS'!I552)-J571</f>
        <v>0</v>
      </c>
      <c r="K572" s="202"/>
      <c r="L572" s="202"/>
      <c r="M572" s="202"/>
      <c r="N572" s="205">
        <f>SUMIFS('SAGE IMPORT'!E:E,'SAGE IMPORT'!A:A,'FW-ROWS'!H572,'SAGE IMPORT'!B:B,'FW-ROWS'!I572,'SAGE IMPORT'!C:C,'FW-ROWS'!A572)</f>
        <v>0</v>
      </c>
      <c r="O572" s="202"/>
    </row>
    <row r="573" spans="1:15" ht="12" x14ac:dyDescent="0.2">
      <c r="D573" s="191" t="s">
        <v>359</v>
      </c>
      <c r="E573" s="191"/>
      <c r="F573" s="190" t="s">
        <v>358</v>
      </c>
      <c r="G573" s="190"/>
      <c r="H573" s="191" t="s">
        <v>159</v>
      </c>
      <c r="I573" s="192" t="s">
        <v>357</v>
      </c>
      <c r="J573" s="194" t="s">
        <v>383</v>
      </c>
      <c r="K573" s="194" t="s">
        <v>356</v>
      </c>
      <c r="L573" s="194" t="s">
        <v>355</v>
      </c>
      <c r="M573" s="194"/>
      <c r="N573" s="194" t="s">
        <v>394</v>
      </c>
      <c r="O573" s="194"/>
    </row>
    <row r="574" spans="1:15" ht="12" x14ac:dyDescent="0.2">
      <c r="D574" s="195" t="str">
        <f>'START-FW'!A34</f>
        <v>****</v>
      </c>
      <c r="E574" s="195">
        <f>'START-FW'!B34</f>
        <v>0</v>
      </c>
      <c r="F574" s="195">
        <f>'START-FW'!C34</f>
        <v>0</v>
      </c>
      <c r="G574" s="195">
        <f>'START-FW'!D34</f>
        <v>0</v>
      </c>
      <c r="H574" s="195">
        <f>'START-FW'!F34</f>
        <v>0</v>
      </c>
      <c r="I574" s="195">
        <f>'START-FW'!G34</f>
        <v>0</v>
      </c>
      <c r="J574" s="196"/>
      <c r="K574" s="196"/>
      <c r="L574" s="196"/>
      <c r="M574" s="196"/>
      <c r="N574" s="196"/>
      <c r="O574" s="194"/>
    </row>
    <row r="575" spans="1:15" x14ac:dyDescent="0.2">
      <c r="A575" s="184" t="s">
        <v>522</v>
      </c>
      <c r="B575" s="184" t="s">
        <v>17</v>
      </c>
      <c r="C575" s="184"/>
      <c r="D575" s="185" t="str">
        <f t="shared" ref="D575" si="779">D574</f>
        <v>****</v>
      </c>
      <c r="E575" s="185"/>
      <c r="F575" s="185">
        <f t="shared" ref="F575" si="780">F574</f>
        <v>0</v>
      </c>
      <c r="G575" s="185"/>
      <c r="H575" s="185">
        <f t="shared" ref="H575" si="781">H574</f>
        <v>0</v>
      </c>
      <c r="I575" s="186">
        <f t="shared" ref="I575" si="782">I574</f>
        <v>0</v>
      </c>
      <c r="J575" s="197">
        <f>SUMIFS('SAGE IMPORT'!Y:Y,'SAGE IMPORT'!A:A,'FW-ROWS'!H575,'SAGE IMPORT'!B:B,'FW-ROWS'!I575,'SAGE IMPORT'!C:C,'FW-ROWS'!A575)</f>
        <v>0</v>
      </c>
      <c r="K575" s="198">
        <f>SUMIFS('SAGE IMPORT'!K:K,'SAGE IMPORT'!A:A,'FW-ROWS'!H575,'SAGE IMPORT'!B:B,'FW-ROWS'!I575,'SAGE IMPORT'!C:C,'FW-ROWS'!A575)</f>
        <v>0</v>
      </c>
      <c r="L575" s="199">
        <f>SUMIFS('SAGE IMPORT'!Q:Q,'SAGE IMPORT'!A:A,'FW-ROWS'!H575,'SAGE IMPORT'!B:B,'FW-ROWS'!I575,'SAGE IMPORT'!C:C,'FW-ROWS'!A575)</f>
        <v>0</v>
      </c>
      <c r="M575" s="199" t="s">
        <v>391</v>
      </c>
      <c r="N575" s="205">
        <f>SUMIFS('SAGE IMPORT'!E:E,'SAGE IMPORT'!A:A,'FW-ROWS'!H575,'SAGE IMPORT'!B:B,'FW-ROWS'!I575,'SAGE IMPORT'!C:C,'FW-ROWS'!A575)</f>
        <v>0</v>
      </c>
      <c r="O575" s="199" t="s">
        <v>391</v>
      </c>
    </row>
    <row r="576" spans="1:15" x14ac:dyDescent="0.2">
      <c r="A576" s="184" t="s">
        <v>523</v>
      </c>
      <c r="B576" s="184" t="s">
        <v>19</v>
      </c>
      <c r="C576" s="184"/>
      <c r="D576" s="185" t="str">
        <f t="shared" ref="D576:F576" si="783">D575</f>
        <v>****</v>
      </c>
      <c r="E576" s="185"/>
      <c r="F576" s="185">
        <f t="shared" si="783"/>
        <v>0</v>
      </c>
      <c r="G576" s="185"/>
      <c r="H576" s="185">
        <f t="shared" ref="H576:I576" si="784">H575</f>
        <v>0</v>
      </c>
      <c r="I576" s="186">
        <f t="shared" si="784"/>
        <v>0</v>
      </c>
      <c r="J576" s="197">
        <f>SUMIFS('SAGE IMPORT'!Y:Y,'SAGE IMPORT'!A:A,'FW-ROWS'!H576,'SAGE IMPORT'!B:B,'FW-ROWS'!I576,'SAGE IMPORT'!C:C,'FW-ROWS'!A576)</f>
        <v>0</v>
      </c>
      <c r="K576" s="198">
        <f>SUMIFS('SAGE IMPORT'!K:K,'SAGE IMPORT'!A:A,'FW-ROWS'!H576,'SAGE IMPORT'!B:B,'FW-ROWS'!I576,'SAGE IMPORT'!C:C,'FW-ROWS'!A576)</f>
        <v>0</v>
      </c>
      <c r="L576" s="199">
        <f>SUMIFS('SAGE IMPORT'!Q:Q,'SAGE IMPORT'!A:A,'FW-ROWS'!H576,'SAGE IMPORT'!B:B,'FW-ROWS'!I576,'SAGE IMPORT'!C:C,'FW-ROWS'!A576)</f>
        <v>0</v>
      </c>
      <c r="M576" s="199" t="s">
        <v>391</v>
      </c>
      <c r="N576" s="205">
        <f>SUMIFS('SAGE IMPORT'!E:E,'SAGE IMPORT'!A:A,'FW-ROWS'!H576,'SAGE IMPORT'!B:B,'FW-ROWS'!I576,'SAGE IMPORT'!C:C,'FW-ROWS'!A576)</f>
        <v>0</v>
      </c>
      <c r="O576" s="199" t="s">
        <v>391</v>
      </c>
    </row>
    <row r="577" spans="1:15" x14ac:dyDescent="0.2">
      <c r="A577" s="184" t="s">
        <v>524</v>
      </c>
      <c r="B577" s="184" t="s">
        <v>525</v>
      </c>
      <c r="C577" s="184"/>
      <c r="D577" s="185" t="str">
        <f t="shared" ref="D577:F577" si="785">D576</f>
        <v>****</v>
      </c>
      <c r="E577" s="185"/>
      <c r="F577" s="185">
        <f t="shared" si="785"/>
        <v>0</v>
      </c>
      <c r="G577" s="185"/>
      <c r="H577" s="185">
        <f t="shared" ref="H577:I577" si="786">H576</f>
        <v>0</v>
      </c>
      <c r="I577" s="186">
        <f t="shared" si="786"/>
        <v>0</v>
      </c>
      <c r="J577" s="197">
        <f>SUMIFS('SAGE IMPORT'!Y:Y,'SAGE IMPORT'!A:A,'FW-ROWS'!H577,'SAGE IMPORT'!B:B,'FW-ROWS'!I577,'SAGE IMPORT'!C:C,'FW-ROWS'!A577)</f>
        <v>0</v>
      </c>
      <c r="K577" s="198">
        <f>SUMIFS('SAGE IMPORT'!K:K,'SAGE IMPORT'!A:A,'FW-ROWS'!H577,'SAGE IMPORT'!B:B,'FW-ROWS'!I577,'SAGE IMPORT'!C:C,'FW-ROWS'!A577)</f>
        <v>0</v>
      </c>
      <c r="L577" s="199">
        <f>SUMIFS('SAGE IMPORT'!Q:Q,'SAGE IMPORT'!A:A,'FW-ROWS'!H577,'SAGE IMPORT'!B:B,'FW-ROWS'!I577,'SAGE IMPORT'!C:C,'FW-ROWS'!A577)</f>
        <v>0</v>
      </c>
      <c r="M577" s="199" t="s">
        <v>391</v>
      </c>
      <c r="N577" s="205">
        <f>SUMIFS('SAGE IMPORT'!E:E,'SAGE IMPORT'!A:A,'FW-ROWS'!H577,'SAGE IMPORT'!B:B,'FW-ROWS'!I577,'SAGE IMPORT'!C:C,'FW-ROWS'!A577)</f>
        <v>0</v>
      </c>
      <c r="O577" s="199" t="s">
        <v>391</v>
      </c>
    </row>
    <row r="578" spans="1:15" x14ac:dyDescent="0.2">
      <c r="A578" s="184"/>
      <c r="B578" s="184"/>
      <c r="C578" s="184"/>
      <c r="D578" s="185"/>
      <c r="E578" s="185"/>
      <c r="F578" s="185"/>
      <c r="G578" s="185"/>
      <c r="H578" s="185"/>
      <c r="I578" s="186"/>
      <c r="J578" s="197"/>
      <c r="K578" s="198"/>
      <c r="L578" s="199"/>
      <c r="M578" s="199"/>
      <c r="N578" s="205"/>
      <c r="O578" s="199"/>
    </row>
    <row r="579" spans="1:15" x14ac:dyDescent="0.2">
      <c r="A579" s="184" t="s">
        <v>529</v>
      </c>
      <c r="B579" s="184" t="s">
        <v>528</v>
      </c>
      <c r="C579" s="184"/>
      <c r="D579" s="185" t="str">
        <f t="shared" ref="D579:F579" si="787">D577</f>
        <v>****</v>
      </c>
      <c r="E579" s="185"/>
      <c r="F579" s="185">
        <f t="shared" si="787"/>
        <v>0</v>
      </c>
      <c r="G579" s="185"/>
      <c r="H579" s="185">
        <f t="shared" ref="H579:I579" si="788">H577</f>
        <v>0</v>
      </c>
      <c r="I579" s="186">
        <f t="shared" si="788"/>
        <v>0</v>
      </c>
      <c r="J579" s="197">
        <f>SUMIFS('SAGE IMPORT'!Y:Y,'SAGE IMPORT'!A:A,'FW-ROWS'!H579,'SAGE IMPORT'!B:B,'FW-ROWS'!I579,'SAGE IMPORT'!C:C,'FW-ROWS'!A579)</f>
        <v>0</v>
      </c>
      <c r="K579" s="198">
        <f>SUMIFS('SAGE IMPORT'!K:K,'SAGE IMPORT'!A:A,'FW-ROWS'!H579,'SAGE IMPORT'!B:B,'FW-ROWS'!I579,'SAGE IMPORT'!C:C,'FW-ROWS'!A579)</f>
        <v>0</v>
      </c>
      <c r="L579" s="199">
        <f>SUMIFS('SAGE IMPORT'!Q:Q,'SAGE IMPORT'!A:A,'FW-ROWS'!H579,'SAGE IMPORT'!B:B,'FW-ROWS'!I579,'SAGE IMPORT'!C:C,'FW-ROWS'!A579)</f>
        <v>0</v>
      </c>
      <c r="M579" s="199" t="s">
        <v>391</v>
      </c>
      <c r="N579" s="205">
        <f>SUMIFS('SAGE IMPORT'!E:E,'SAGE IMPORT'!A:A,'FW-ROWS'!H579,'SAGE IMPORT'!B:B,'FW-ROWS'!I579,'SAGE IMPORT'!C:C,'FW-ROWS'!A579)</f>
        <v>0</v>
      </c>
      <c r="O579" s="199" t="s">
        <v>391</v>
      </c>
    </row>
    <row r="580" spans="1:15" x14ac:dyDescent="0.2">
      <c r="A580" s="184" t="s">
        <v>530</v>
      </c>
      <c r="B580" s="184" t="s">
        <v>531</v>
      </c>
      <c r="C580" s="184"/>
      <c r="D580" s="185" t="str">
        <f t="shared" ref="D580:F580" si="789">D579</f>
        <v>****</v>
      </c>
      <c r="E580" s="185"/>
      <c r="F580" s="185">
        <f t="shared" si="789"/>
        <v>0</v>
      </c>
      <c r="G580" s="185"/>
      <c r="H580" s="185">
        <f t="shared" ref="H580:I580" si="790">H579</f>
        <v>0</v>
      </c>
      <c r="I580" s="186">
        <f t="shared" si="790"/>
        <v>0</v>
      </c>
      <c r="J580" s="197">
        <f>SUMIFS('SAGE IMPORT'!Y:Y,'SAGE IMPORT'!A:A,'FW-ROWS'!H580,'SAGE IMPORT'!B:B,'FW-ROWS'!I580,'SAGE IMPORT'!C:C,'FW-ROWS'!A580)</f>
        <v>0</v>
      </c>
      <c r="K580" s="198">
        <f>SUMIFS('SAGE IMPORT'!K:K,'SAGE IMPORT'!A:A,'FW-ROWS'!H580,'SAGE IMPORT'!B:B,'FW-ROWS'!I580,'SAGE IMPORT'!C:C,'FW-ROWS'!A580)</f>
        <v>0</v>
      </c>
      <c r="L580" s="199">
        <f>SUMIFS('SAGE IMPORT'!Q:Q,'SAGE IMPORT'!A:A,'FW-ROWS'!H580,'SAGE IMPORT'!B:B,'FW-ROWS'!I580,'SAGE IMPORT'!C:C,'FW-ROWS'!A580)</f>
        <v>0</v>
      </c>
      <c r="M580" s="199"/>
      <c r="N580" s="205">
        <f>SUMIFS('SAGE IMPORT'!E:E,'SAGE IMPORT'!A:A,'FW-ROWS'!H580,'SAGE IMPORT'!B:B,'FW-ROWS'!I580,'SAGE IMPORT'!C:C,'FW-ROWS'!A580)</f>
        <v>0</v>
      </c>
      <c r="O580" s="199"/>
    </row>
    <row r="581" spans="1:15" x14ac:dyDescent="0.2">
      <c r="A581" s="184" t="s">
        <v>533</v>
      </c>
      <c r="B581" s="184" t="s">
        <v>532</v>
      </c>
      <c r="C581" s="184"/>
      <c r="D581" s="185" t="str">
        <f t="shared" ref="D581:F581" si="791">D580</f>
        <v>****</v>
      </c>
      <c r="E581" s="185"/>
      <c r="F581" s="185">
        <f t="shared" si="791"/>
        <v>0</v>
      </c>
      <c r="G581" s="185"/>
      <c r="H581" s="185">
        <f t="shared" ref="H581:I582" si="792">H580</f>
        <v>0</v>
      </c>
      <c r="I581" s="186">
        <f t="shared" si="792"/>
        <v>0</v>
      </c>
      <c r="J581" s="197">
        <f>SUMIFS('SAGE IMPORT'!Y:Y,'SAGE IMPORT'!A:A,'FW-ROWS'!H581,'SAGE IMPORT'!B:B,'FW-ROWS'!I581,'SAGE IMPORT'!C:C,'FW-ROWS'!A581)</f>
        <v>0</v>
      </c>
      <c r="K581" s="198">
        <f>SUMIFS('SAGE IMPORT'!K:K,'SAGE IMPORT'!A:A,'FW-ROWS'!H581,'SAGE IMPORT'!B:B,'FW-ROWS'!I581,'SAGE IMPORT'!C:C,'FW-ROWS'!A581)</f>
        <v>0</v>
      </c>
      <c r="L581" s="199">
        <f>SUMIFS('SAGE IMPORT'!Q:Q,'SAGE IMPORT'!A:A,'FW-ROWS'!H581,'SAGE IMPORT'!B:B,'FW-ROWS'!I581,'SAGE IMPORT'!C:C,'FW-ROWS'!A581)</f>
        <v>0</v>
      </c>
      <c r="M581" s="199" t="s">
        <v>393</v>
      </c>
      <c r="N581" s="205">
        <f>SUMIFS('SAGE IMPORT'!E:E,'SAGE IMPORT'!A:A,'FW-ROWS'!H581,'SAGE IMPORT'!B:B,'FW-ROWS'!I581,'SAGE IMPORT'!C:C,'FW-ROWS'!A581)</f>
        <v>0</v>
      </c>
      <c r="O581" s="199" t="s">
        <v>393</v>
      </c>
    </row>
    <row r="582" spans="1:15" x14ac:dyDescent="0.2">
      <c r="A582" s="184" t="s">
        <v>541</v>
      </c>
      <c r="B582" s="184" t="s">
        <v>59</v>
      </c>
      <c r="C582" s="184"/>
      <c r="D582" s="185" t="str">
        <f t="shared" ref="D582:F582" si="793">D581</f>
        <v>****</v>
      </c>
      <c r="E582" s="185"/>
      <c r="F582" s="185">
        <f t="shared" si="793"/>
        <v>0</v>
      </c>
      <c r="G582" s="185"/>
      <c r="H582" s="185">
        <f t="shared" si="792"/>
        <v>0</v>
      </c>
      <c r="I582" s="186">
        <f t="shared" si="792"/>
        <v>0</v>
      </c>
      <c r="J582" s="197">
        <f>SUMIFS('SAGE IMPORT'!Y:Y,'SAGE IMPORT'!A:A,'FW-ROWS'!H582,'SAGE IMPORT'!B:B,'FW-ROWS'!I582,'SAGE IMPORT'!C:C,'FW-ROWS'!A582)</f>
        <v>0</v>
      </c>
      <c r="K582" s="198">
        <f>SUMIFS('SAGE IMPORT'!K:K,'SAGE IMPORT'!A:A,'FW-ROWS'!H582,'SAGE IMPORT'!B:B,'FW-ROWS'!I582,'SAGE IMPORT'!C:C,'FW-ROWS'!A582)</f>
        <v>0</v>
      </c>
      <c r="L582" s="199">
        <f>SUMIFS('SAGE IMPORT'!Q:Q,'SAGE IMPORT'!A:A,'FW-ROWS'!H582,'SAGE IMPORT'!B:B,'FW-ROWS'!I582,'SAGE IMPORT'!C:C,'FW-ROWS'!A582)</f>
        <v>0</v>
      </c>
      <c r="M582" s="199" t="s">
        <v>354</v>
      </c>
      <c r="N582" s="205">
        <f>SUMIFS('SAGE IMPORT'!E:E,'SAGE IMPORT'!A:A,'FW-ROWS'!H582,'SAGE IMPORT'!B:B,'FW-ROWS'!I582,'SAGE IMPORT'!C:C,'FW-ROWS'!A582)</f>
        <v>0</v>
      </c>
      <c r="O582" s="199" t="s">
        <v>354</v>
      </c>
    </row>
    <row r="583" spans="1:15" x14ac:dyDescent="0.2">
      <c r="A583" s="184"/>
      <c r="B583" s="184"/>
      <c r="C583" s="184"/>
      <c r="D583" s="185"/>
      <c r="E583" s="185"/>
      <c r="F583" s="185"/>
      <c r="G583" s="185"/>
      <c r="H583" s="185"/>
      <c r="I583" s="186"/>
      <c r="J583" s="197"/>
      <c r="K583" s="198"/>
      <c r="L583" s="199"/>
      <c r="M583" s="199"/>
      <c r="N583" s="205"/>
      <c r="O583" s="199"/>
    </row>
    <row r="584" spans="1:15" x14ac:dyDescent="0.2">
      <c r="A584" s="184" t="s">
        <v>543</v>
      </c>
      <c r="B584" s="184" t="s">
        <v>545</v>
      </c>
      <c r="C584" s="184"/>
      <c r="D584" s="185" t="str">
        <f t="shared" ref="D584:F584" si="794">D582</f>
        <v>****</v>
      </c>
      <c r="E584" s="185"/>
      <c r="F584" s="185">
        <f t="shared" si="794"/>
        <v>0</v>
      </c>
      <c r="G584" s="185"/>
      <c r="H584" s="185">
        <f t="shared" ref="H584:I584" si="795">H582</f>
        <v>0</v>
      </c>
      <c r="I584" s="186">
        <f t="shared" si="795"/>
        <v>0</v>
      </c>
      <c r="J584" s="197">
        <f>SUMIFS('SAGE IMPORT'!Y:Y,'SAGE IMPORT'!A:A,'FW-ROWS'!H584,'SAGE IMPORT'!B:B,'FW-ROWS'!I584,'SAGE IMPORT'!C:C,'FW-ROWS'!A584)</f>
        <v>0</v>
      </c>
      <c r="K584" s="198">
        <f>SUMIFS('SAGE IMPORT'!K:K,'SAGE IMPORT'!A:A,'FW-ROWS'!H584,'SAGE IMPORT'!B:B,'FW-ROWS'!I584,'SAGE IMPORT'!C:C,'FW-ROWS'!A584)</f>
        <v>0</v>
      </c>
      <c r="L584" s="199">
        <f>SUMIFS('SAGE IMPORT'!Q:Q,'SAGE IMPORT'!A:A,'FW-ROWS'!H584,'SAGE IMPORT'!B:B,'FW-ROWS'!I584,'SAGE IMPORT'!C:C,'FW-ROWS'!A584)</f>
        <v>0</v>
      </c>
      <c r="M584" s="199"/>
      <c r="N584" s="205">
        <f>SUMIFS('SAGE IMPORT'!E:E,'SAGE IMPORT'!A:A,'FW-ROWS'!H584,'SAGE IMPORT'!B:B,'FW-ROWS'!I584,'SAGE IMPORT'!C:C,'FW-ROWS'!A584)</f>
        <v>0</v>
      </c>
      <c r="O584" s="199"/>
    </row>
    <row r="585" spans="1:15" x14ac:dyDescent="0.2">
      <c r="A585" s="184" t="s">
        <v>544</v>
      </c>
      <c r="B585" s="184" t="s">
        <v>546</v>
      </c>
      <c r="C585" s="184"/>
      <c r="D585" s="185" t="str">
        <f t="shared" ref="D585:F585" si="796">D584</f>
        <v>****</v>
      </c>
      <c r="E585" s="185"/>
      <c r="F585" s="185">
        <f t="shared" si="796"/>
        <v>0</v>
      </c>
      <c r="G585" s="185"/>
      <c r="H585" s="185">
        <f t="shared" ref="H585:I585" si="797">H584</f>
        <v>0</v>
      </c>
      <c r="I585" s="186">
        <f t="shared" si="797"/>
        <v>0</v>
      </c>
      <c r="J585" s="197">
        <f>SUMIFS('SAGE IMPORT'!Y:Y,'SAGE IMPORT'!A:A,'FW-ROWS'!H585,'SAGE IMPORT'!B:B,'FW-ROWS'!I585,'SAGE IMPORT'!C:C,'FW-ROWS'!A585)</f>
        <v>0</v>
      </c>
      <c r="K585" s="198">
        <f>SUMIFS('SAGE IMPORT'!K:K,'SAGE IMPORT'!A:A,'FW-ROWS'!H585,'SAGE IMPORT'!B:B,'FW-ROWS'!I585,'SAGE IMPORT'!C:C,'FW-ROWS'!A585)</f>
        <v>0</v>
      </c>
      <c r="L585" s="199">
        <f>SUMIFS('SAGE IMPORT'!Q:Q,'SAGE IMPORT'!A:A,'FW-ROWS'!H585,'SAGE IMPORT'!B:B,'FW-ROWS'!I585,'SAGE IMPORT'!C:C,'FW-ROWS'!A585)</f>
        <v>0</v>
      </c>
      <c r="M585" s="199" t="s">
        <v>354</v>
      </c>
      <c r="N585" s="205">
        <f>SUMIFS('SAGE IMPORT'!E:E,'SAGE IMPORT'!A:A,'FW-ROWS'!H585,'SAGE IMPORT'!B:B,'FW-ROWS'!I585,'SAGE IMPORT'!C:C,'FW-ROWS'!A585)</f>
        <v>0</v>
      </c>
      <c r="O585" s="199" t="s">
        <v>354</v>
      </c>
    </row>
    <row r="586" spans="1:15" x14ac:dyDescent="0.2">
      <c r="A586" s="184" t="s">
        <v>549</v>
      </c>
      <c r="B586" s="184" t="s">
        <v>550</v>
      </c>
      <c r="C586" s="184"/>
      <c r="D586" s="185" t="str">
        <f t="shared" ref="D586:F586" si="798">D585</f>
        <v>****</v>
      </c>
      <c r="E586" s="185"/>
      <c r="F586" s="185">
        <f t="shared" si="798"/>
        <v>0</v>
      </c>
      <c r="G586" s="185"/>
      <c r="H586" s="185">
        <f t="shared" ref="H586:I586" si="799">H585</f>
        <v>0</v>
      </c>
      <c r="I586" s="186">
        <f t="shared" si="799"/>
        <v>0</v>
      </c>
      <c r="J586" s="197">
        <f>SUMIFS('SAGE IMPORT'!Y:Y,'SAGE IMPORT'!A:A,'FW-ROWS'!H586,'SAGE IMPORT'!B:B,'FW-ROWS'!I586,'SAGE IMPORT'!C:C,'FW-ROWS'!A586)</f>
        <v>0</v>
      </c>
      <c r="K586" s="198">
        <f>SUMIFS('SAGE IMPORT'!K:K,'SAGE IMPORT'!A:A,'FW-ROWS'!H586,'SAGE IMPORT'!B:B,'FW-ROWS'!I586,'SAGE IMPORT'!C:C,'FW-ROWS'!A586)</f>
        <v>0</v>
      </c>
      <c r="L586" s="199">
        <f>SUMIFS('SAGE IMPORT'!Q:Q,'SAGE IMPORT'!A:A,'FW-ROWS'!H586,'SAGE IMPORT'!B:B,'FW-ROWS'!I586,'SAGE IMPORT'!C:C,'FW-ROWS'!A586)</f>
        <v>0</v>
      </c>
      <c r="M586" s="199" t="s">
        <v>354</v>
      </c>
      <c r="N586" s="205">
        <f>SUMIFS('SAGE IMPORT'!E:E,'SAGE IMPORT'!A:A,'FW-ROWS'!H586,'SAGE IMPORT'!B:B,'FW-ROWS'!I586,'SAGE IMPORT'!C:C,'FW-ROWS'!A586)</f>
        <v>0</v>
      </c>
      <c r="O586" s="199" t="s">
        <v>354</v>
      </c>
    </row>
    <row r="587" spans="1:15" x14ac:dyDescent="0.2">
      <c r="A587" s="184" t="s">
        <v>551</v>
      </c>
      <c r="B587" s="184" t="s">
        <v>140</v>
      </c>
      <c r="C587" s="184"/>
      <c r="D587" s="185" t="str">
        <f t="shared" ref="D587:F587" si="800">D586</f>
        <v>****</v>
      </c>
      <c r="E587" s="185"/>
      <c r="F587" s="185">
        <f t="shared" si="800"/>
        <v>0</v>
      </c>
      <c r="G587" s="185"/>
      <c r="H587" s="185">
        <f t="shared" ref="H587:I587" si="801">H586</f>
        <v>0</v>
      </c>
      <c r="I587" s="186">
        <f t="shared" si="801"/>
        <v>0</v>
      </c>
      <c r="J587" s="197">
        <f>SUMIFS('SAGE IMPORT'!Y:Y,'SAGE IMPORT'!A:A,'FW-ROWS'!H587,'SAGE IMPORT'!B:B,'FW-ROWS'!I587,'SAGE IMPORT'!C:C,'FW-ROWS'!A587)</f>
        <v>0</v>
      </c>
      <c r="K587" s="198">
        <f>SUMIFS('SAGE IMPORT'!K:K,'SAGE IMPORT'!A:A,'FW-ROWS'!H587,'SAGE IMPORT'!B:B,'FW-ROWS'!I587,'SAGE IMPORT'!C:C,'FW-ROWS'!A587)</f>
        <v>0</v>
      </c>
      <c r="L587" s="199">
        <f>SUMIFS('SAGE IMPORT'!Q:Q,'SAGE IMPORT'!A:A,'FW-ROWS'!H587,'SAGE IMPORT'!B:B,'FW-ROWS'!I587,'SAGE IMPORT'!C:C,'FW-ROWS'!A587)</f>
        <v>0</v>
      </c>
      <c r="M587" s="199" t="s">
        <v>354</v>
      </c>
      <c r="N587" s="205">
        <f>SUMIFS('SAGE IMPORT'!E:E,'SAGE IMPORT'!A:A,'FW-ROWS'!H587,'SAGE IMPORT'!B:B,'FW-ROWS'!I587,'SAGE IMPORT'!C:C,'FW-ROWS'!A587)</f>
        <v>0</v>
      </c>
      <c r="O587" s="199" t="s">
        <v>354</v>
      </c>
    </row>
    <row r="588" spans="1:15" x14ac:dyDescent="0.2">
      <c r="A588" s="184" t="s">
        <v>556</v>
      </c>
      <c r="B588" s="184" t="s">
        <v>555</v>
      </c>
      <c r="C588" s="184"/>
      <c r="D588" s="185" t="str">
        <f t="shared" ref="D588:F588" si="802">D587</f>
        <v>****</v>
      </c>
      <c r="E588" s="185"/>
      <c r="F588" s="185">
        <f t="shared" si="802"/>
        <v>0</v>
      </c>
      <c r="G588" s="185"/>
      <c r="H588" s="185">
        <f t="shared" ref="H588:I588" si="803">H587</f>
        <v>0</v>
      </c>
      <c r="I588" s="186">
        <f t="shared" si="803"/>
        <v>0</v>
      </c>
      <c r="J588" s="197">
        <f>SUMIFS('SAGE IMPORT'!Y:Y,'SAGE IMPORT'!A:A,'FW-ROWS'!H588,'SAGE IMPORT'!B:B,'FW-ROWS'!I588,'SAGE IMPORT'!C:C,'FW-ROWS'!A588)</f>
        <v>0</v>
      </c>
      <c r="K588" s="198">
        <f>SUMIFS('SAGE IMPORT'!K:K,'SAGE IMPORT'!A:A,'FW-ROWS'!H588,'SAGE IMPORT'!B:B,'FW-ROWS'!I588,'SAGE IMPORT'!C:C,'FW-ROWS'!A588)</f>
        <v>0</v>
      </c>
      <c r="L588" s="199">
        <f>SUMIFS('SAGE IMPORT'!Q:Q,'SAGE IMPORT'!A:A,'FW-ROWS'!H588,'SAGE IMPORT'!B:B,'FW-ROWS'!I588,'SAGE IMPORT'!C:C,'FW-ROWS'!A588)</f>
        <v>0</v>
      </c>
      <c r="M588" s="199" t="s">
        <v>395</v>
      </c>
      <c r="N588" s="205">
        <f>SUMIFS('SAGE IMPORT'!E:E,'SAGE IMPORT'!A:A,'FW-ROWS'!H588,'SAGE IMPORT'!B:B,'FW-ROWS'!I588,'SAGE IMPORT'!C:C,'FW-ROWS'!A588)</f>
        <v>0</v>
      </c>
      <c r="O588" s="199" t="s">
        <v>395</v>
      </c>
    </row>
    <row r="589" spans="1:15" x14ac:dyDescent="0.2">
      <c r="A589" s="184" t="s">
        <v>557</v>
      </c>
      <c r="B589" s="184" t="s">
        <v>559</v>
      </c>
      <c r="C589" s="184"/>
      <c r="D589" s="185" t="str">
        <f t="shared" ref="D589:F589" si="804">D588</f>
        <v>****</v>
      </c>
      <c r="E589" s="185"/>
      <c r="F589" s="185">
        <f t="shared" si="804"/>
        <v>0</v>
      </c>
      <c r="G589" s="185"/>
      <c r="H589" s="185">
        <f t="shared" ref="H589:I589" si="805">H588</f>
        <v>0</v>
      </c>
      <c r="I589" s="186">
        <f t="shared" si="805"/>
        <v>0</v>
      </c>
      <c r="J589" s="197">
        <f>SUMIFS('SAGE IMPORT'!Y:Y,'SAGE IMPORT'!A:A,'FW-ROWS'!H589,'SAGE IMPORT'!B:B,'FW-ROWS'!I589,'SAGE IMPORT'!C:C,'FW-ROWS'!A589)</f>
        <v>0</v>
      </c>
      <c r="K589" s="198">
        <f>SUMIFS('SAGE IMPORT'!K:K,'SAGE IMPORT'!A:A,'FW-ROWS'!H589,'SAGE IMPORT'!B:B,'FW-ROWS'!I589,'SAGE IMPORT'!C:C,'FW-ROWS'!A589)</f>
        <v>0</v>
      </c>
      <c r="L589" s="199">
        <f>SUMIFS('SAGE IMPORT'!Q:Q,'SAGE IMPORT'!A:A,'FW-ROWS'!H589,'SAGE IMPORT'!B:B,'FW-ROWS'!I589,'SAGE IMPORT'!C:C,'FW-ROWS'!A589)</f>
        <v>0</v>
      </c>
      <c r="M589" s="199" t="s">
        <v>395</v>
      </c>
      <c r="N589" s="205">
        <f>SUMIFS('SAGE IMPORT'!E:E,'SAGE IMPORT'!A:A,'FW-ROWS'!H589,'SAGE IMPORT'!B:B,'FW-ROWS'!I589,'SAGE IMPORT'!C:C,'FW-ROWS'!A589)</f>
        <v>0</v>
      </c>
      <c r="O589" s="199" t="s">
        <v>395</v>
      </c>
    </row>
    <row r="590" spans="1:15" x14ac:dyDescent="0.2">
      <c r="A590" s="184" t="s">
        <v>560</v>
      </c>
      <c r="B590" s="184" t="s">
        <v>561</v>
      </c>
      <c r="C590" s="184"/>
      <c r="D590" s="185" t="str">
        <f t="shared" ref="D590:F590" si="806">D589</f>
        <v>****</v>
      </c>
      <c r="E590" s="185"/>
      <c r="F590" s="185">
        <f t="shared" si="806"/>
        <v>0</v>
      </c>
      <c r="G590" s="185"/>
      <c r="H590" s="185">
        <f t="shared" ref="H590:I590" si="807">H589</f>
        <v>0</v>
      </c>
      <c r="I590" s="186">
        <f t="shared" si="807"/>
        <v>0</v>
      </c>
      <c r="J590" s="197">
        <f>SUMIFS('SAGE IMPORT'!Y:Y,'SAGE IMPORT'!A:A,'FW-ROWS'!H590,'SAGE IMPORT'!B:B,'FW-ROWS'!I590,'SAGE IMPORT'!C:C,'FW-ROWS'!A590)</f>
        <v>0</v>
      </c>
      <c r="K590" s="198">
        <f>SUMIFS('SAGE IMPORT'!K:K,'SAGE IMPORT'!A:A,'FW-ROWS'!H590,'SAGE IMPORT'!B:B,'FW-ROWS'!I590,'SAGE IMPORT'!C:C,'FW-ROWS'!A590)</f>
        <v>0</v>
      </c>
      <c r="L590" s="199">
        <f>SUMIFS('SAGE IMPORT'!Q:Q,'SAGE IMPORT'!A:A,'FW-ROWS'!H590,'SAGE IMPORT'!B:B,'FW-ROWS'!I590,'SAGE IMPORT'!C:C,'FW-ROWS'!A590)</f>
        <v>0</v>
      </c>
      <c r="M590" s="199" t="s">
        <v>354</v>
      </c>
      <c r="N590" s="205">
        <f>SUMIFS('SAGE IMPORT'!E:E,'SAGE IMPORT'!A:A,'FW-ROWS'!H590,'SAGE IMPORT'!B:B,'FW-ROWS'!I590,'SAGE IMPORT'!C:C,'FW-ROWS'!A590)</f>
        <v>0</v>
      </c>
      <c r="O590" s="199" t="s">
        <v>354</v>
      </c>
    </row>
    <row r="591" spans="1:15" x14ac:dyDescent="0.2">
      <c r="A591" s="184"/>
      <c r="B591" s="184"/>
      <c r="C591" s="184"/>
      <c r="D591" s="185"/>
      <c r="E591" s="185"/>
      <c r="F591" s="185"/>
      <c r="G591" s="185"/>
      <c r="H591" s="185"/>
      <c r="I591" s="186"/>
      <c r="J591" s="197"/>
      <c r="K591" s="198"/>
      <c r="L591" s="199"/>
      <c r="M591" s="199"/>
      <c r="N591" s="205"/>
      <c r="O591" s="199"/>
    </row>
    <row r="592" spans="1:15" x14ac:dyDescent="0.2">
      <c r="A592" s="184" t="s">
        <v>563</v>
      </c>
      <c r="B592" s="184" t="s">
        <v>565</v>
      </c>
      <c r="C592" s="184"/>
      <c r="D592" s="185" t="str">
        <f t="shared" ref="D592:F592" si="808">D590</f>
        <v>****</v>
      </c>
      <c r="E592" s="185"/>
      <c r="F592" s="185">
        <f t="shared" si="808"/>
        <v>0</v>
      </c>
      <c r="G592" s="185"/>
      <c r="H592" s="185">
        <f t="shared" ref="H592:I592" si="809">H590</f>
        <v>0</v>
      </c>
      <c r="I592" s="186">
        <f t="shared" si="809"/>
        <v>0</v>
      </c>
      <c r="J592" s="197">
        <f>SUMIFS('SAGE IMPORT'!Y:Y,'SAGE IMPORT'!A:A,'FW-ROWS'!H592,'SAGE IMPORT'!B:B,'FW-ROWS'!I592,'SAGE IMPORT'!C:C,'FW-ROWS'!A592)</f>
        <v>0</v>
      </c>
      <c r="K592" s="198">
        <f>SUMIFS('SAGE IMPORT'!K:K,'SAGE IMPORT'!A:A,'FW-ROWS'!H592,'SAGE IMPORT'!B:B,'FW-ROWS'!I592,'SAGE IMPORT'!C:C,'FW-ROWS'!A592)</f>
        <v>0</v>
      </c>
      <c r="L592" s="199">
        <f>SUMIFS('SAGE IMPORT'!Q:Q,'SAGE IMPORT'!A:A,'FW-ROWS'!H592,'SAGE IMPORT'!B:B,'FW-ROWS'!I592,'SAGE IMPORT'!C:C,'FW-ROWS'!A592)</f>
        <v>0</v>
      </c>
      <c r="M592" s="199" t="s">
        <v>392</v>
      </c>
      <c r="N592" s="205">
        <f>SUMIFS('SAGE IMPORT'!E:E,'SAGE IMPORT'!A:A,'FW-ROWS'!H592,'SAGE IMPORT'!B:B,'FW-ROWS'!I592,'SAGE IMPORT'!C:C,'FW-ROWS'!A592)</f>
        <v>0</v>
      </c>
      <c r="O592" s="199" t="s">
        <v>392</v>
      </c>
    </row>
    <row r="593" spans="1:15" ht="12" x14ac:dyDescent="0.25">
      <c r="C593" s="200" t="s">
        <v>74</v>
      </c>
      <c r="D593" s="200"/>
      <c r="E593" s="200"/>
      <c r="F593" s="200"/>
      <c r="G593" s="200"/>
      <c r="H593" s="200"/>
      <c r="I593" s="200"/>
      <c r="J593" s="201">
        <f t="shared" ref="J593" si="810">SUM(J575:J592)</f>
        <v>0</v>
      </c>
      <c r="K593" s="202"/>
      <c r="L593" s="202"/>
      <c r="M593" s="202"/>
      <c r="N593" s="205">
        <f>SUMIFS('SAGE IMPORT'!E:E,'SAGE IMPORT'!A:A,'FW-ROWS'!H593,'SAGE IMPORT'!B:B,'FW-ROWS'!I593,'SAGE IMPORT'!C:C,'FW-ROWS'!A593)</f>
        <v>0</v>
      </c>
      <c r="O593" s="202"/>
    </row>
    <row r="594" spans="1:15" ht="12" x14ac:dyDescent="0.25">
      <c r="C594" s="200" t="s">
        <v>75</v>
      </c>
      <c r="D594" s="200"/>
      <c r="E594" s="200"/>
      <c r="F594" s="200"/>
      <c r="G594" s="200"/>
      <c r="H594" s="200"/>
      <c r="I594" s="200"/>
      <c r="J594" s="203">
        <f>SUMIFS('SAGE IMPORT'!Y:Y,'SAGE IMPORT'!A:A,'FW-ROWS'!H574,'SAGE IMPORT'!B:B,'FW-ROWS'!I574)-J593</f>
        <v>0</v>
      </c>
      <c r="K594" s="202"/>
      <c r="L594" s="202"/>
      <c r="M594" s="202"/>
      <c r="N594" s="205">
        <f>SUMIFS('SAGE IMPORT'!E:E,'SAGE IMPORT'!A:A,'FW-ROWS'!H594,'SAGE IMPORT'!B:B,'FW-ROWS'!I594,'SAGE IMPORT'!C:C,'FW-ROWS'!A594)</f>
        <v>0</v>
      </c>
      <c r="O594" s="202"/>
    </row>
    <row r="595" spans="1:15" ht="12" x14ac:dyDescent="0.2">
      <c r="D595" s="191" t="s">
        <v>359</v>
      </c>
      <c r="E595" s="191"/>
      <c r="F595" s="190" t="s">
        <v>358</v>
      </c>
      <c r="G595" s="190"/>
      <c r="H595" s="191" t="s">
        <v>159</v>
      </c>
      <c r="I595" s="192" t="s">
        <v>357</v>
      </c>
      <c r="J595" s="194" t="s">
        <v>383</v>
      </c>
      <c r="K595" s="194" t="s">
        <v>356</v>
      </c>
      <c r="L595" s="194" t="s">
        <v>355</v>
      </c>
      <c r="M595" s="194"/>
      <c r="N595" s="194" t="s">
        <v>394</v>
      </c>
      <c r="O595" s="194"/>
    </row>
    <row r="596" spans="1:15" ht="12" x14ac:dyDescent="0.2">
      <c r="D596" s="195" t="str">
        <f>'START-FW'!A35</f>
        <v>****</v>
      </c>
      <c r="E596" s="195">
        <f>'START-FW'!B35</f>
        <v>0</v>
      </c>
      <c r="F596" s="195">
        <f>'START-FW'!C35</f>
        <v>0</v>
      </c>
      <c r="G596" s="195">
        <f>'START-FW'!D35</f>
        <v>0</v>
      </c>
      <c r="H596" s="195">
        <f>'START-FW'!F35</f>
        <v>0</v>
      </c>
      <c r="I596" s="195">
        <f>'START-FW'!G35</f>
        <v>0</v>
      </c>
      <c r="J596" s="196"/>
      <c r="K596" s="196"/>
      <c r="L596" s="196"/>
      <c r="M596" s="196"/>
      <c r="N596" s="196"/>
      <c r="O596" s="194"/>
    </row>
    <row r="597" spans="1:15" x14ac:dyDescent="0.2">
      <c r="A597" s="184" t="s">
        <v>522</v>
      </c>
      <c r="B597" s="184" t="s">
        <v>17</v>
      </c>
      <c r="C597" s="184"/>
      <c r="D597" s="185" t="str">
        <f t="shared" ref="D597" si="811">D596</f>
        <v>****</v>
      </c>
      <c r="E597" s="185"/>
      <c r="F597" s="185">
        <f t="shared" ref="F597" si="812">F596</f>
        <v>0</v>
      </c>
      <c r="G597" s="185"/>
      <c r="H597" s="185">
        <f t="shared" ref="H597" si="813">H596</f>
        <v>0</v>
      </c>
      <c r="I597" s="186">
        <f t="shared" ref="I597" si="814">I596</f>
        <v>0</v>
      </c>
      <c r="J597" s="197">
        <f>SUMIFS('SAGE IMPORT'!Y:Y,'SAGE IMPORT'!A:A,'FW-ROWS'!H597,'SAGE IMPORT'!B:B,'FW-ROWS'!I597,'SAGE IMPORT'!C:C,'FW-ROWS'!A597)</f>
        <v>0</v>
      </c>
      <c r="K597" s="198">
        <f>SUMIFS('SAGE IMPORT'!K:K,'SAGE IMPORT'!A:A,'FW-ROWS'!H597,'SAGE IMPORT'!B:B,'FW-ROWS'!I597,'SAGE IMPORT'!C:C,'FW-ROWS'!A597)</f>
        <v>0</v>
      </c>
      <c r="L597" s="199">
        <f>SUMIFS('SAGE IMPORT'!Q:Q,'SAGE IMPORT'!A:A,'FW-ROWS'!H597,'SAGE IMPORT'!B:B,'FW-ROWS'!I597,'SAGE IMPORT'!C:C,'FW-ROWS'!A597)</f>
        <v>0</v>
      </c>
      <c r="M597" s="199" t="s">
        <v>391</v>
      </c>
      <c r="N597" s="205">
        <f>SUMIFS('SAGE IMPORT'!E:E,'SAGE IMPORT'!A:A,'FW-ROWS'!H597,'SAGE IMPORT'!B:B,'FW-ROWS'!I597,'SAGE IMPORT'!C:C,'FW-ROWS'!A597)</f>
        <v>0</v>
      </c>
      <c r="O597" s="199" t="s">
        <v>391</v>
      </c>
    </row>
    <row r="598" spans="1:15" x14ac:dyDescent="0.2">
      <c r="A598" s="184" t="s">
        <v>523</v>
      </c>
      <c r="B598" s="184" t="s">
        <v>19</v>
      </c>
      <c r="C598" s="184"/>
      <c r="D598" s="185" t="str">
        <f t="shared" ref="D598:F598" si="815">D597</f>
        <v>****</v>
      </c>
      <c r="E598" s="185"/>
      <c r="F598" s="185">
        <f t="shared" si="815"/>
        <v>0</v>
      </c>
      <c r="G598" s="185"/>
      <c r="H598" s="185">
        <f t="shared" ref="H598:I598" si="816">H597</f>
        <v>0</v>
      </c>
      <c r="I598" s="186">
        <f t="shared" si="816"/>
        <v>0</v>
      </c>
      <c r="J598" s="197">
        <f>SUMIFS('SAGE IMPORT'!Y:Y,'SAGE IMPORT'!A:A,'FW-ROWS'!H598,'SAGE IMPORT'!B:B,'FW-ROWS'!I598,'SAGE IMPORT'!C:C,'FW-ROWS'!A598)</f>
        <v>0</v>
      </c>
      <c r="K598" s="198">
        <f>SUMIFS('SAGE IMPORT'!K:K,'SAGE IMPORT'!A:A,'FW-ROWS'!H598,'SAGE IMPORT'!B:B,'FW-ROWS'!I598,'SAGE IMPORT'!C:C,'FW-ROWS'!A598)</f>
        <v>0</v>
      </c>
      <c r="L598" s="199">
        <f>SUMIFS('SAGE IMPORT'!Q:Q,'SAGE IMPORT'!A:A,'FW-ROWS'!H598,'SAGE IMPORT'!B:B,'FW-ROWS'!I598,'SAGE IMPORT'!C:C,'FW-ROWS'!A598)</f>
        <v>0</v>
      </c>
      <c r="M598" s="199" t="s">
        <v>391</v>
      </c>
      <c r="N598" s="205">
        <f>SUMIFS('SAGE IMPORT'!E:E,'SAGE IMPORT'!A:A,'FW-ROWS'!H598,'SAGE IMPORT'!B:B,'FW-ROWS'!I598,'SAGE IMPORT'!C:C,'FW-ROWS'!A598)</f>
        <v>0</v>
      </c>
      <c r="O598" s="199" t="s">
        <v>391</v>
      </c>
    </row>
    <row r="599" spans="1:15" x14ac:dyDescent="0.2">
      <c r="A599" s="184" t="s">
        <v>524</v>
      </c>
      <c r="B599" s="184" t="s">
        <v>525</v>
      </c>
      <c r="C599" s="184"/>
      <c r="D599" s="185" t="str">
        <f t="shared" ref="D599:F599" si="817">D598</f>
        <v>****</v>
      </c>
      <c r="E599" s="185"/>
      <c r="F599" s="185">
        <f t="shared" si="817"/>
        <v>0</v>
      </c>
      <c r="G599" s="185"/>
      <c r="H599" s="185">
        <f t="shared" ref="H599:I599" si="818">H598</f>
        <v>0</v>
      </c>
      <c r="I599" s="186">
        <f t="shared" si="818"/>
        <v>0</v>
      </c>
      <c r="J599" s="197">
        <f>SUMIFS('SAGE IMPORT'!Y:Y,'SAGE IMPORT'!A:A,'FW-ROWS'!H599,'SAGE IMPORT'!B:B,'FW-ROWS'!I599,'SAGE IMPORT'!C:C,'FW-ROWS'!A599)</f>
        <v>0</v>
      </c>
      <c r="K599" s="198">
        <f>SUMIFS('SAGE IMPORT'!K:K,'SAGE IMPORT'!A:A,'FW-ROWS'!H599,'SAGE IMPORT'!B:B,'FW-ROWS'!I599,'SAGE IMPORT'!C:C,'FW-ROWS'!A599)</f>
        <v>0</v>
      </c>
      <c r="L599" s="199">
        <f>SUMIFS('SAGE IMPORT'!Q:Q,'SAGE IMPORT'!A:A,'FW-ROWS'!H599,'SAGE IMPORT'!B:B,'FW-ROWS'!I599,'SAGE IMPORT'!C:C,'FW-ROWS'!A599)</f>
        <v>0</v>
      </c>
      <c r="M599" s="199" t="s">
        <v>391</v>
      </c>
      <c r="N599" s="205">
        <f>SUMIFS('SAGE IMPORT'!E:E,'SAGE IMPORT'!A:A,'FW-ROWS'!H599,'SAGE IMPORT'!B:B,'FW-ROWS'!I599,'SAGE IMPORT'!C:C,'FW-ROWS'!A599)</f>
        <v>0</v>
      </c>
      <c r="O599" s="199" t="s">
        <v>391</v>
      </c>
    </row>
    <row r="600" spans="1:15" x14ac:dyDescent="0.2">
      <c r="A600" s="184"/>
      <c r="B600" s="184"/>
      <c r="C600" s="184"/>
      <c r="D600" s="185"/>
      <c r="E600" s="185"/>
      <c r="F600" s="185"/>
      <c r="G600" s="185"/>
      <c r="H600" s="185"/>
      <c r="I600" s="186"/>
      <c r="J600" s="197"/>
      <c r="K600" s="198"/>
      <c r="L600" s="199"/>
      <c r="M600" s="199"/>
      <c r="N600" s="205"/>
      <c r="O600" s="199"/>
    </row>
    <row r="601" spans="1:15" x14ac:dyDescent="0.2">
      <c r="A601" s="184" t="s">
        <v>529</v>
      </c>
      <c r="B601" s="184" t="s">
        <v>528</v>
      </c>
      <c r="C601" s="184"/>
      <c r="D601" s="185" t="str">
        <f t="shared" ref="D601:F601" si="819">D599</f>
        <v>****</v>
      </c>
      <c r="E601" s="185"/>
      <c r="F601" s="185">
        <f t="shared" si="819"/>
        <v>0</v>
      </c>
      <c r="G601" s="185"/>
      <c r="H601" s="185">
        <f t="shared" ref="H601:I601" si="820">H599</f>
        <v>0</v>
      </c>
      <c r="I601" s="186">
        <f t="shared" si="820"/>
        <v>0</v>
      </c>
      <c r="J601" s="197">
        <f>SUMIFS('SAGE IMPORT'!Y:Y,'SAGE IMPORT'!A:A,'FW-ROWS'!H601,'SAGE IMPORT'!B:B,'FW-ROWS'!I601,'SAGE IMPORT'!C:C,'FW-ROWS'!A601)</f>
        <v>0</v>
      </c>
      <c r="K601" s="198">
        <f>SUMIFS('SAGE IMPORT'!K:K,'SAGE IMPORT'!A:A,'FW-ROWS'!H601,'SAGE IMPORT'!B:B,'FW-ROWS'!I601,'SAGE IMPORT'!C:C,'FW-ROWS'!A601)</f>
        <v>0</v>
      </c>
      <c r="L601" s="199">
        <f>SUMIFS('SAGE IMPORT'!Q:Q,'SAGE IMPORT'!A:A,'FW-ROWS'!H601,'SAGE IMPORT'!B:B,'FW-ROWS'!I601,'SAGE IMPORT'!C:C,'FW-ROWS'!A601)</f>
        <v>0</v>
      </c>
      <c r="M601" s="199" t="s">
        <v>391</v>
      </c>
      <c r="N601" s="205">
        <f>SUMIFS('SAGE IMPORT'!E:E,'SAGE IMPORT'!A:A,'FW-ROWS'!H601,'SAGE IMPORT'!B:B,'FW-ROWS'!I601,'SAGE IMPORT'!C:C,'FW-ROWS'!A601)</f>
        <v>0</v>
      </c>
      <c r="O601" s="199" t="s">
        <v>391</v>
      </c>
    </row>
    <row r="602" spans="1:15" x14ac:dyDescent="0.2">
      <c r="A602" s="184" t="s">
        <v>530</v>
      </c>
      <c r="B602" s="184" t="s">
        <v>531</v>
      </c>
      <c r="C602" s="184"/>
      <c r="D602" s="185" t="str">
        <f t="shared" ref="D602:F602" si="821">D601</f>
        <v>****</v>
      </c>
      <c r="E602" s="185"/>
      <c r="F602" s="185">
        <f t="shared" si="821"/>
        <v>0</v>
      </c>
      <c r="G602" s="185"/>
      <c r="H602" s="185">
        <f t="shared" ref="H602:I602" si="822">H601</f>
        <v>0</v>
      </c>
      <c r="I602" s="186">
        <f t="shared" si="822"/>
        <v>0</v>
      </c>
      <c r="J602" s="197">
        <f>SUMIFS('SAGE IMPORT'!Y:Y,'SAGE IMPORT'!A:A,'FW-ROWS'!H602,'SAGE IMPORT'!B:B,'FW-ROWS'!I602,'SAGE IMPORT'!C:C,'FW-ROWS'!A602)</f>
        <v>0</v>
      </c>
      <c r="K602" s="198">
        <f>SUMIFS('SAGE IMPORT'!K:K,'SAGE IMPORT'!A:A,'FW-ROWS'!H602,'SAGE IMPORT'!B:B,'FW-ROWS'!I602,'SAGE IMPORT'!C:C,'FW-ROWS'!A602)</f>
        <v>0</v>
      </c>
      <c r="L602" s="199">
        <f>SUMIFS('SAGE IMPORT'!Q:Q,'SAGE IMPORT'!A:A,'FW-ROWS'!H602,'SAGE IMPORT'!B:B,'FW-ROWS'!I602,'SAGE IMPORT'!C:C,'FW-ROWS'!A602)</f>
        <v>0</v>
      </c>
      <c r="M602" s="199"/>
      <c r="N602" s="205">
        <f>SUMIFS('SAGE IMPORT'!E:E,'SAGE IMPORT'!A:A,'FW-ROWS'!H602,'SAGE IMPORT'!B:B,'FW-ROWS'!I602,'SAGE IMPORT'!C:C,'FW-ROWS'!A602)</f>
        <v>0</v>
      </c>
      <c r="O602" s="199"/>
    </row>
    <row r="603" spans="1:15" x14ac:dyDescent="0.2">
      <c r="A603" s="184" t="s">
        <v>533</v>
      </c>
      <c r="B603" s="184" t="s">
        <v>532</v>
      </c>
      <c r="C603" s="184"/>
      <c r="D603" s="185" t="str">
        <f t="shared" ref="D603:F603" si="823">D602</f>
        <v>****</v>
      </c>
      <c r="E603" s="185"/>
      <c r="F603" s="185">
        <f t="shared" si="823"/>
        <v>0</v>
      </c>
      <c r="G603" s="185"/>
      <c r="H603" s="185">
        <f t="shared" ref="H603:I604" si="824">H602</f>
        <v>0</v>
      </c>
      <c r="I603" s="186">
        <f t="shared" si="824"/>
        <v>0</v>
      </c>
      <c r="J603" s="197">
        <f>SUMIFS('SAGE IMPORT'!Y:Y,'SAGE IMPORT'!A:A,'FW-ROWS'!H603,'SAGE IMPORT'!B:B,'FW-ROWS'!I603,'SAGE IMPORT'!C:C,'FW-ROWS'!A603)</f>
        <v>0</v>
      </c>
      <c r="K603" s="198">
        <f>SUMIFS('SAGE IMPORT'!K:K,'SAGE IMPORT'!A:A,'FW-ROWS'!H603,'SAGE IMPORT'!B:B,'FW-ROWS'!I603,'SAGE IMPORT'!C:C,'FW-ROWS'!A603)</f>
        <v>0</v>
      </c>
      <c r="L603" s="199">
        <f>SUMIFS('SAGE IMPORT'!Q:Q,'SAGE IMPORT'!A:A,'FW-ROWS'!H603,'SAGE IMPORT'!B:B,'FW-ROWS'!I603,'SAGE IMPORT'!C:C,'FW-ROWS'!A603)</f>
        <v>0</v>
      </c>
      <c r="M603" s="199" t="s">
        <v>393</v>
      </c>
      <c r="N603" s="205">
        <f>SUMIFS('SAGE IMPORT'!E:E,'SAGE IMPORT'!A:A,'FW-ROWS'!H603,'SAGE IMPORT'!B:B,'FW-ROWS'!I603,'SAGE IMPORT'!C:C,'FW-ROWS'!A603)</f>
        <v>0</v>
      </c>
      <c r="O603" s="199" t="s">
        <v>393</v>
      </c>
    </row>
    <row r="604" spans="1:15" x14ac:dyDescent="0.2">
      <c r="A604" s="184" t="s">
        <v>541</v>
      </c>
      <c r="B604" s="184" t="s">
        <v>59</v>
      </c>
      <c r="C604" s="184"/>
      <c r="D604" s="185" t="str">
        <f t="shared" ref="D604:F604" si="825">D603</f>
        <v>****</v>
      </c>
      <c r="E604" s="185"/>
      <c r="F604" s="185">
        <f t="shared" si="825"/>
        <v>0</v>
      </c>
      <c r="G604" s="185"/>
      <c r="H604" s="185">
        <f t="shared" si="824"/>
        <v>0</v>
      </c>
      <c r="I604" s="186">
        <f t="shared" si="824"/>
        <v>0</v>
      </c>
      <c r="J604" s="197">
        <f>SUMIFS('SAGE IMPORT'!Y:Y,'SAGE IMPORT'!A:A,'FW-ROWS'!H604,'SAGE IMPORT'!B:B,'FW-ROWS'!I604,'SAGE IMPORT'!C:C,'FW-ROWS'!A604)</f>
        <v>0</v>
      </c>
      <c r="K604" s="198">
        <f>SUMIFS('SAGE IMPORT'!K:K,'SAGE IMPORT'!A:A,'FW-ROWS'!H604,'SAGE IMPORT'!B:B,'FW-ROWS'!I604,'SAGE IMPORT'!C:C,'FW-ROWS'!A604)</f>
        <v>0</v>
      </c>
      <c r="L604" s="199">
        <f>SUMIFS('SAGE IMPORT'!Q:Q,'SAGE IMPORT'!A:A,'FW-ROWS'!H604,'SAGE IMPORT'!B:B,'FW-ROWS'!I604,'SAGE IMPORT'!C:C,'FW-ROWS'!A604)</f>
        <v>0</v>
      </c>
      <c r="M604" s="199" t="s">
        <v>354</v>
      </c>
      <c r="N604" s="205">
        <f>SUMIFS('SAGE IMPORT'!E:E,'SAGE IMPORT'!A:A,'FW-ROWS'!H604,'SAGE IMPORT'!B:B,'FW-ROWS'!I604,'SAGE IMPORT'!C:C,'FW-ROWS'!A604)</f>
        <v>0</v>
      </c>
      <c r="O604" s="199" t="s">
        <v>354</v>
      </c>
    </row>
    <row r="605" spans="1:15" x14ac:dyDescent="0.2">
      <c r="A605" s="184"/>
      <c r="B605" s="184"/>
      <c r="C605" s="184"/>
      <c r="D605" s="185"/>
      <c r="E605" s="185"/>
      <c r="F605" s="185"/>
      <c r="G605" s="185"/>
      <c r="H605" s="185"/>
      <c r="I605" s="186"/>
      <c r="J605" s="197"/>
      <c r="K605" s="198"/>
      <c r="L605" s="199"/>
      <c r="M605" s="199"/>
      <c r="N605" s="205"/>
      <c r="O605" s="199"/>
    </row>
    <row r="606" spans="1:15" x14ac:dyDescent="0.2">
      <c r="A606" s="184" t="s">
        <v>543</v>
      </c>
      <c r="B606" s="184" t="s">
        <v>545</v>
      </c>
      <c r="C606" s="184"/>
      <c r="D606" s="185" t="str">
        <f t="shared" ref="D606:F606" si="826">D604</f>
        <v>****</v>
      </c>
      <c r="E606" s="185"/>
      <c r="F606" s="185">
        <f t="shared" si="826"/>
        <v>0</v>
      </c>
      <c r="G606" s="185"/>
      <c r="H606" s="185">
        <f t="shared" ref="H606:I606" si="827">H604</f>
        <v>0</v>
      </c>
      <c r="I606" s="186">
        <f t="shared" si="827"/>
        <v>0</v>
      </c>
      <c r="J606" s="197">
        <f>SUMIFS('SAGE IMPORT'!Y:Y,'SAGE IMPORT'!A:A,'FW-ROWS'!H606,'SAGE IMPORT'!B:B,'FW-ROWS'!I606,'SAGE IMPORT'!C:C,'FW-ROWS'!A606)</f>
        <v>0</v>
      </c>
      <c r="K606" s="198">
        <f>SUMIFS('SAGE IMPORT'!K:K,'SAGE IMPORT'!A:A,'FW-ROWS'!H606,'SAGE IMPORT'!B:B,'FW-ROWS'!I606,'SAGE IMPORT'!C:C,'FW-ROWS'!A606)</f>
        <v>0</v>
      </c>
      <c r="L606" s="199">
        <f>SUMIFS('SAGE IMPORT'!Q:Q,'SAGE IMPORT'!A:A,'FW-ROWS'!H606,'SAGE IMPORT'!B:B,'FW-ROWS'!I606,'SAGE IMPORT'!C:C,'FW-ROWS'!A606)</f>
        <v>0</v>
      </c>
      <c r="M606" s="199"/>
      <c r="N606" s="205">
        <f>SUMIFS('SAGE IMPORT'!E:E,'SAGE IMPORT'!A:A,'FW-ROWS'!H606,'SAGE IMPORT'!B:B,'FW-ROWS'!I606,'SAGE IMPORT'!C:C,'FW-ROWS'!A606)</f>
        <v>0</v>
      </c>
      <c r="O606" s="199"/>
    </row>
    <row r="607" spans="1:15" x14ac:dyDescent="0.2">
      <c r="A607" s="184" t="s">
        <v>544</v>
      </c>
      <c r="B607" s="184" t="s">
        <v>546</v>
      </c>
      <c r="C607" s="184"/>
      <c r="D607" s="185" t="str">
        <f t="shared" ref="D607:F607" si="828">D606</f>
        <v>****</v>
      </c>
      <c r="E607" s="185"/>
      <c r="F607" s="185">
        <f t="shared" si="828"/>
        <v>0</v>
      </c>
      <c r="G607" s="185"/>
      <c r="H607" s="185">
        <f t="shared" ref="H607:I607" si="829">H606</f>
        <v>0</v>
      </c>
      <c r="I607" s="186">
        <f t="shared" si="829"/>
        <v>0</v>
      </c>
      <c r="J607" s="197">
        <f>SUMIFS('SAGE IMPORT'!Y:Y,'SAGE IMPORT'!A:A,'FW-ROWS'!H607,'SAGE IMPORT'!B:B,'FW-ROWS'!I607,'SAGE IMPORT'!C:C,'FW-ROWS'!A607)</f>
        <v>0</v>
      </c>
      <c r="K607" s="198">
        <f>SUMIFS('SAGE IMPORT'!K:K,'SAGE IMPORT'!A:A,'FW-ROWS'!H607,'SAGE IMPORT'!B:B,'FW-ROWS'!I607,'SAGE IMPORT'!C:C,'FW-ROWS'!A607)</f>
        <v>0</v>
      </c>
      <c r="L607" s="199">
        <f>SUMIFS('SAGE IMPORT'!Q:Q,'SAGE IMPORT'!A:A,'FW-ROWS'!H607,'SAGE IMPORT'!B:B,'FW-ROWS'!I607,'SAGE IMPORT'!C:C,'FW-ROWS'!A607)</f>
        <v>0</v>
      </c>
      <c r="M607" s="199" t="s">
        <v>354</v>
      </c>
      <c r="N607" s="205">
        <f>SUMIFS('SAGE IMPORT'!E:E,'SAGE IMPORT'!A:A,'FW-ROWS'!H607,'SAGE IMPORT'!B:B,'FW-ROWS'!I607,'SAGE IMPORT'!C:C,'FW-ROWS'!A607)</f>
        <v>0</v>
      </c>
      <c r="O607" s="199" t="s">
        <v>354</v>
      </c>
    </row>
    <row r="608" spans="1:15" x14ac:dyDescent="0.2">
      <c r="A608" s="184" t="s">
        <v>549</v>
      </c>
      <c r="B608" s="184" t="s">
        <v>550</v>
      </c>
      <c r="C608" s="184"/>
      <c r="D608" s="185" t="str">
        <f t="shared" ref="D608:F608" si="830">D607</f>
        <v>****</v>
      </c>
      <c r="E608" s="185"/>
      <c r="F608" s="185">
        <f t="shared" si="830"/>
        <v>0</v>
      </c>
      <c r="G608" s="185"/>
      <c r="H608" s="185">
        <f t="shared" ref="H608:I608" si="831">H607</f>
        <v>0</v>
      </c>
      <c r="I608" s="186">
        <f t="shared" si="831"/>
        <v>0</v>
      </c>
      <c r="J608" s="197">
        <f>SUMIFS('SAGE IMPORT'!Y:Y,'SAGE IMPORT'!A:A,'FW-ROWS'!H608,'SAGE IMPORT'!B:B,'FW-ROWS'!I608,'SAGE IMPORT'!C:C,'FW-ROWS'!A608)</f>
        <v>0</v>
      </c>
      <c r="K608" s="198">
        <f>SUMIFS('SAGE IMPORT'!K:K,'SAGE IMPORT'!A:A,'FW-ROWS'!H608,'SAGE IMPORT'!B:B,'FW-ROWS'!I608,'SAGE IMPORT'!C:C,'FW-ROWS'!A608)</f>
        <v>0</v>
      </c>
      <c r="L608" s="199">
        <f>SUMIFS('SAGE IMPORT'!Q:Q,'SAGE IMPORT'!A:A,'FW-ROWS'!H608,'SAGE IMPORT'!B:B,'FW-ROWS'!I608,'SAGE IMPORT'!C:C,'FW-ROWS'!A608)</f>
        <v>0</v>
      </c>
      <c r="M608" s="199" t="s">
        <v>354</v>
      </c>
      <c r="N608" s="205">
        <f>SUMIFS('SAGE IMPORT'!E:E,'SAGE IMPORT'!A:A,'FW-ROWS'!H608,'SAGE IMPORT'!B:B,'FW-ROWS'!I608,'SAGE IMPORT'!C:C,'FW-ROWS'!A608)</f>
        <v>0</v>
      </c>
      <c r="O608" s="199" t="s">
        <v>354</v>
      </c>
    </row>
    <row r="609" spans="1:15" x14ac:dyDescent="0.2">
      <c r="A609" s="184" t="s">
        <v>551</v>
      </c>
      <c r="B609" s="184" t="s">
        <v>140</v>
      </c>
      <c r="C609" s="184"/>
      <c r="D609" s="185" t="str">
        <f t="shared" ref="D609:F609" si="832">D608</f>
        <v>****</v>
      </c>
      <c r="E609" s="185"/>
      <c r="F609" s="185">
        <f t="shared" si="832"/>
        <v>0</v>
      </c>
      <c r="G609" s="185"/>
      <c r="H609" s="185">
        <f t="shared" ref="H609:I609" si="833">H608</f>
        <v>0</v>
      </c>
      <c r="I609" s="186">
        <f t="shared" si="833"/>
        <v>0</v>
      </c>
      <c r="J609" s="197">
        <f>SUMIFS('SAGE IMPORT'!Y:Y,'SAGE IMPORT'!A:A,'FW-ROWS'!H609,'SAGE IMPORT'!B:B,'FW-ROWS'!I609,'SAGE IMPORT'!C:C,'FW-ROWS'!A609)</f>
        <v>0</v>
      </c>
      <c r="K609" s="198">
        <f>SUMIFS('SAGE IMPORT'!K:K,'SAGE IMPORT'!A:A,'FW-ROWS'!H609,'SAGE IMPORT'!B:B,'FW-ROWS'!I609,'SAGE IMPORT'!C:C,'FW-ROWS'!A609)</f>
        <v>0</v>
      </c>
      <c r="L609" s="199">
        <f>SUMIFS('SAGE IMPORT'!Q:Q,'SAGE IMPORT'!A:A,'FW-ROWS'!H609,'SAGE IMPORT'!B:B,'FW-ROWS'!I609,'SAGE IMPORT'!C:C,'FW-ROWS'!A609)</f>
        <v>0</v>
      </c>
      <c r="M609" s="199" t="s">
        <v>354</v>
      </c>
      <c r="N609" s="205">
        <f>SUMIFS('SAGE IMPORT'!E:E,'SAGE IMPORT'!A:A,'FW-ROWS'!H609,'SAGE IMPORT'!B:B,'FW-ROWS'!I609,'SAGE IMPORT'!C:C,'FW-ROWS'!A609)</f>
        <v>0</v>
      </c>
      <c r="O609" s="199" t="s">
        <v>354</v>
      </c>
    </row>
    <row r="610" spans="1:15" x14ac:dyDescent="0.2">
      <c r="A610" s="184" t="s">
        <v>556</v>
      </c>
      <c r="B610" s="184" t="s">
        <v>555</v>
      </c>
      <c r="C610" s="184"/>
      <c r="D610" s="185" t="str">
        <f t="shared" ref="D610:F610" si="834">D609</f>
        <v>****</v>
      </c>
      <c r="E610" s="185"/>
      <c r="F610" s="185">
        <f t="shared" si="834"/>
        <v>0</v>
      </c>
      <c r="G610" s="185"/>
      <c r="H610" s="185">
        <f t="shared" ref="H610:I610" si="835">H609</f>
        <v>0</v>
      </c>
      <c r="I610" s="186">
        <f t="shared" si="835"/>
        <v>0</v>
      </c>
      <c r="J610" s="197">
        <f>SUMIFS('SAGE IMPORT'!Y:Y,'SAGE IMPORT'!A:A,'FW-ROWS'!H610,'SAGE IMPORT'!B:B,'FW-ROWS'!I610,'SAGE IMPORT'!C:C,'FW-ROWS'!A610)</f>
        <v>0</v>
      </c>
      <c r="K610" s="198">
        <f>SUMIFS('SAGE IMPORT'!K:K,'SAGE IMPORT'!A:A,'FW-ROWS'!H610,'SAGE IMPORT'!B:B,'FW-ROWS'!I610,'SAGE IMPORT'!C:C,'FW-ROWS'!A610)</f>
        <v>0</v>
      </c>
      <c r="L610" s="199">
        <f>SUMIFS('SAGE IMPORT'!Q:Q,'SAGE IMPORT'!A:A,'FW-ROWS'!H610,'SAGE IMPORT'!B:B,'FW-ROWS'!I610,'SAGE IMPORT'!C:C,'FW-ROWS'!A610)</f>
        <v>0</v>
      </c>
      <c r="M610" s="199" t="s">
        <v>395</v>
      </c>
      <c r="N610" s="205">
        <f>SUMIFS('SAGE IMPORT'!E:E,'SAGE IMPORT'!A:A,'FW-ROWS'!H610,'SAGE IMPORT'!B:B,'FW-ROWS'!I610,'SAGE IMPORT'!C:C,'FW-ROWS'!A610)</f>
        <v>0</v>
      </c>
      <c r="O610" s="199" t="s">
        <v>395</v>
      </c>
    </row>
    <row r="611" spans="1:15" x14ac:dyDescent="0.2">
      <c r="A611" s="184" t="s">
        <v>557</v>
      </c>
      <c r="B611" s="184" t="s">
        <v>559</v>
      </c>
      <c r="C611" s="184"/>
      <c r="D611" s="185" t="str">
        <f t="shared" ref="D611:F611" si="836">D610</f>
        <v>****</v>
      </c>
      <c r="E611" s="185"/>
      <c r="F611" s="185">
        <f t="shared" si="836"/>
        <v>0</v>
      </c>
      <c r="G611" s="185"/>
      <c r="H611" s="185">
        <f t="shared" ref="H611:I611" si="837">H610</f>
        <v>0</v>
      </c>
      <c r="I611" s="186">
        <f t="shared" si="837"/>
        <v>0</v>
      </c>
      <c r="J611" s="197">
        <f>SUMIFS('SAGE IMPORT'!Y:Y,'SAGE IMPORT'!A:A,'FW-ROWS'!H611,'SAGE IMPORT'!B:B,'FW-ROWS'!I611,'SAGE IMPORT'!C:C,'FW-ROWS'!A611)</f>
        <v>0</v>
      </c>
      <c r="K611" s="198">
        <f>SUMIFS('SAGE IMPORT'!K:K,'SAGE IMPORT'!A:A,'FW-ROWS'!H611,'SAGE IMPORT'!B:B,'FW-ROWS'!I611,'SAGE IMPORT'!C:C,'FW-ROWS'!A611)</f>
        <v>0</v>
      </c>
      <c r="L611" s="199">
        <f>SUMIFS('SAGE IMPORT'!Q:Q,'SAGE IMPORT'!A:A,'FW-ROWS'!H611,'SAGE IMPORT'!B:B,'FW-ROWS'!I611,'SAGE IMPORT'!C:C,'FW-ROWS'!A611)</f>
        <v>0</v>
      </c>
      <c r="M611" s="199" t="s">
        <v>395</v>
      </c>
      <c r="N611" s="205">
        <f>SUMIFS('SAGE IMPORT'!E:E,'SAGE IMPORT'!A:A,'FW-ROWS'!H611,'SAGE IMPORT'!B:B,'FW-ROWS'!I611,'SAGE IMPORT'!C:C,'FW-ROWS'!A611)</f>
        <v>0</v>
      </c>
      <c r="O611" s="199" t="s">
        <v>395</v>
      </c>
    </row>
    <row r="612" spans="1:15" x14ac:dyDescent="0.2">
      <c r="A612" s="184" t="s">
        <v>560</v>
      </c>
      <c r="B612" s="184" t="s">
        <v>561</v>
      </c>
      <c r="C612" s="184"/>
      <c r="D612" s="185" t="str">
        <f t="shared" ref="D612:F612" si="838">D611</f>
        <v>****</v>
      </c>
      <c r="E612" s="185"/>
      <c r="F612" s="185">
        <f t="shared" si="838"/>
        <v>0</v>
      </c>
      <c r="G612" s="185"/>
      <c r="H612" s="185">
        <f t="shared" ref="H612:I612" si="839">H611</f>
        <v>0</v>
      </c>
      <c r="I612" s="186">
        <f t="shared" si="839"/>
        <v>0</v>
      </c>
      <c r="J612" s="197">
        <f>SUMIFS('SAGE IMPORT'!Y:Y,'SAGE IMPORT'!A:A,'FW-ROWS'!H612,'SAGE IMPORT'!B:B,'FW-ROWS'!I612,'SAGE IMPORT'!C:C,'FW-ROWS'!A612)</f>
        <v>0</v>
      </c>
      <c r="K612" s="198">
        <f>SUMIFS('SAGE IMPORT'!K:K,'SAGE IMPORT'!A:A,'FW-ROWS'!H612,'SAGE IMPORT'!B:B,'FW-ROWS'!I612,'SAGE IMPORT'!C:C,'FW-ROWS'!A612)</f>
        <v>0</v>
      </c>
      <c r="L612" s="199">
        <f>SUMIFS('SAGE IMPORT'!Q:Q,'SAGE IMPORT'!A:A,'FW-ROWS'!H612,'SAGE IMPORT'!B:B,'FW-ROWS'!I612,'SAGE IMPORT'!C:C,'FW-ROWS'!A612)</f>
        <v>0</v>
      </c>
      <c r="M612" s="199" t="s">
        <v>354</v>
      </c>
      <c r="N612" s="205">
        <f>SUMIFS('SAGE IMPORT'!E:E,'SAGE IMPORT'!A:A,'FW-ROWS'!H612,'SAGE IMPORT'!B:B,'FW-ROWS'!I612,'SAGE IMPORT'!C:C,'FW-ROWS'!A612)</f>
        <v>0</v>
      </c>
      <c r="O612" s="199" t="s">
        <v>354</v>
      </c>
    </row>
    <row r="613" spans="1:15" x14ac:dyDescent="0.2">
      <c r="A613" s="184"/>
      <c r="B613" s="184"/>
      <c r="C613" s="184"/>
      <c r="D613" s="185"/>
      <c r="E613" s="185"/>
      <c r="F613" s="185"/>
      <c r="G613" s="185"/>
      <c r="H613" s="185"/>
      <c r="I613" s="186"/>
      <c r="J613" s="197"/>
      <c r="K613" s="198"/>
      <c r="L613" s="199"/>
      <c r="M613" s="199"/>
      <c r="N613" s="205"/>
      <c r="O613" s="199"/>
    </row>
    <row r="614" spans="1:15" x14ac:dyDescent="0.2">
      <c r="A614" s="184" t="s">
        <v>563</v>
      </c>
      <c r="B614" s="184" t="s">
        <v>565</v>
      </c>
      <c r="C614" s="184"/>
      <c r="D614" s="185" t="str">
        <f t="shared" ref="D614:F614" si="840">D612</f>
        <v>****</v>
      </c>
      <c r="E614" s="185"/>
      <c r="F614" s="185">
        <f t="shared" si="840"/>
        <v>0</v>
      </c>
      <c r="G614" s="185"/>
      <c r="H614" s="185">
        <f t="shared" ref="H614:I614" si="841">H612</f>
        <v>0</v>
      </c>
      <c r="I614" s="186">
        <f t="shared" si="841"/>
        <v>0</v>
      </c>
      <c r="J614" s="197">
        <f>SUMIFS('SAGE IMPORT'!Y:Y,'SAGE IMPORT'!A:A,'FW-ROWS'!H614,'SAGE IMPORT'!B:B,'FW-ROWS'!I614,'SAGE IMPORT'!C:C,'FW-ROWS'!A614)</f>
        <v>0</v>
      </c>
      <c r="K614" s="198">
        <f>SUMIFS('SAGE IMPORT'!K:K,'SAGE IMPORT'!A:A,'FW-ROWS'!H614,'SAGE IMPORT'!B:B,'FW-ROWS'!I614,'SAGE IMPORT'!C:C,'FW-ROWS'!A614)</f>
        <v>0</v>
      </c>
      <c r="L614" s="199">
        <f>SUMIFS('SAGE IMPORT'!Q:Q,'SAGE IMPORT'!A:A,'FW-ROWS'!H614,'SAGE IMPORT'!B:B,'FW-ROWS'!I614,'SAGE IMPORT'!C:C,'FW-ROWS'!A614)</f>
        <v>0</v>
      </c>
      <c r="M614" s="199" t="s">
        <v>392</v>
      </c>
      <c r="N614" s="205">
        <f>SUMIFS('SAGE IMPORT'!E:E,'SAGE IMPORT'!A:A,'FW-ROWS'!H614,'SAGE IMPORT'!B:B,'FW-ROWS'!I614,'SAGE IMPORT'!C:C,'FW-ROWS'!A614)</f>
        <v>0</v>
      </c>
      <c r="O614" s="199" t="s">
        <v>392</v>
      </c>
    </row>
    <row r="615" spans="1:15" ht="12" x14ac:dyDescent="0.25">
      <c r="C615" s="200" t="s">
        <v>74</v>
      </c>
      <c r="D615" s="200"/>
      <c r="E615" s="200"/>
      <c r="F615" s="200"/>
      <c r="G615" s="200"/>
      <c r="H615" s="200"/>
      <c r="I615" s="200"/>
      <c r="J615" s="201">
        <f t="shared" ref="J615" si="842">SUM(J597:J614)</f>
        <v>0</v>
      </c>
      <c r="K615" s="202"/>
      <c r="L615" s="202"/>
      <c r="M615" s="202"/>
      <c r="N615" s="205">
        <f>SUMIFS('SAGE IMPORT'!E:E,'SAGE IMPORT'!A:A,'FW-ROWS'!H615,'SAGE IMPORT'!B:B,'FW-ROWS'!I615,'SAGE IMPORT'!C:C,'FW-ROWS'!A615)</f>
        <v>0</v>
      </c>
      <c r="O615" s="202"/>
    </row>
    <row r="616" spans="1:15" ht="12" x14ac:dyDescent="0.25">
      <c r="C616" s="200" t="s">
        <v>75</v>
      </c>
      <c r="D616" s="200"/>
      <c r="E616" s="200"/>
      <c r="F616" s="200"/>
      <c r="G616" s="200"/>
      <c r="H616" s="200"/>
      <c r="I616" s="200"/>
      <c r="J616" s="203">
        <f>SUMIFS('SAGE IMPORT'!Y:Y,'SAGE IMPORT'!A:A,'FW-ROWS'!H596,'SAGE IMPORT'!B:B,'FW-ROWS'!I596)-J615</f>
        <v>0</v>
      </c>
      <c r="K616" s="202"/>
      <c r="L616" s="202"/>
      <c r="M616" s="202"/>
      <c r="N616" s="205">
        <f>SUMIFS('SAGE IMPORT'!E:E,'SAGE IMPORT'!A:A,'FW-ROWS'!H616,'SAGE IMPORT'!B:B,'FW-ROWS'!I616,'SAGE IMPORT'!C:C,'FW-ROWS'!A616)</f>
        <v>0</v>
      </c>
      <c r="O616" s="202"/>
    </row>
    <row r="617" spans="1:15" ht="12" x14ac:dyDescent="0.2">
      <c r="D617" s="191" t="s">
        <v>359</v>
      </c>
      <c r="E617" s="191"/>
      <c r="F617" s="190" t="s">
        <v>358</v>
      </c>
      <c r="G617" s="190"/>
      <c r="H617" s="191" t="s">
        <v>159</v>
      </c>
      <c r="I617" s="192" t="s">
        <v>357</v>
      </c>
      <c r="J617" s="194" t="s">
        <v>383</v>
      </c>
      <c r="K617" s="194" t="s">
        <v>356</v>
      </c>
      <c r="L617" s="194" t="s">
        <v>355</v>
      </c>
      <c r="M617" s="194"/>
      <c r="N617" s="194" t="s">
        <v>394</v>
      </c>
      <c r="O617" s="194"/>
    </row>
    <row r="618" spans="1:15" ht="12" x14ac:dyDescent="0.2">
      <c r="D618" s="195" t="str">
        <f>'START-FW'!A36</f>
        <v>****</v>
      </c>
      <c r="E618" s="195">
        <f>'START-FW'!B36</f>
        <v>0</v>
      </c>
      <c r="F618" s="195">
        <f>'START-FW'!C36</f>
        <v>0</v>
      </c>
      <c r="G618" s="195">
        <f>'START-FW'!D36</f>
        <v>0</v>
      </c>
      <c r="H618" s="195">
        <f>'START-FW'!F36</f>
        <v>0</v>
      </c>
      <c r="I618" s="195">
        <f>'START-FW'!G36</f>
        <v>0</v>
      </c>
      <c r="J618" s="196"/>
      <c r="K618" s="196"/>
      <c r="L618" s="196"/>
      <c r="M618" s="196"/>
      <c r="N618" s="196"/>
      <c r="O618" s="194"/>
    </row>
    <row r="619" spans="1:15" x14ac:dyDescent="0.2">
      <c r="A619" s="184" t="s">
        <v>522</v>
      </c>
      <c r="B619" s="184" t="s">
        <v>17</v>
      </c>
      <c r="C619" s="184"/>
      <c r="D619" s="185" t="str">
        <f t="shared" ref="D619" si="843">D618</f>
        <v>****</v>
      </c>
      <c r="E619" s="185"/>
      <c r="F619" s="185">
        <f t="shared" ref="F619" si="844">F618</f>
        <v>0</v>
      </c>
      <c r="G619" s="185"/>
      <c r="H619" s="185">
        <f t="shared" ref="H619" si="845">H618</f>
        <v>0</v>
      </c>
      <c r="I619" s="186">
        <f t="shared" ref="I619" si="846">I618</f>
        <v>0</v>
      </c>
      <c r="J619" s="197">
        <f>SUMIFS('SAGE IMPORT'!Y:Y,'SAGE IMPORT'!A:A,'FW-ROWS'!H619,'SAGE IMPORT'!B:B,'FW-ROWS'!I619,'SAGE IMPORT'!C:C,'FW-ROWS'!A619)</f>
        <v>0</v>
      </c>
      <c r="K619" s="198">
        <f>SUMIFS('SAGE IMPORT'!K:K,'SAGE IMPORT'!A:A,'FW-ROWS'!H619,'SAGE IMPORT'!B:B,'FW-ROWS'!I619,'SAGE IMPORT'!C:C,'FW-ROWS'!A619)</f>
        <v>0</v>
      </c>
      <c r="L619" s="199">
        <f>SUMIFS('SAGE IMPORT'!Q:Q,'SAGE IMPORT'!A:A,'FW-ROWS'!H619,'SAGE IMPORT'!B:B,'FW-ROWS'!I619,'SAGE IMPORT'!C:C,'FW-ROWS'!A619)</f>
        <v>0</v>
      </c>
      <c r="M619" s="199" t="s">
        <v>391</v>
      </c>
      <c r="N619" s="205">
        <f>SUMIFS('SAGE IMPORT'!E:E,'SAGE IMPORT'!A:A,'FW-ROWS'!H619,'SAGE IMPORT'!B:B,'FW-ROWS'!I619,'SAGE IMPORT'!C:C,'FW-ROWS'!A619)</f>
        <v>0</v>
      </c>
      <c r="O619" s="199" t="s">
        <v>391</v>
      </c>
    </row>
    <row r="620" spans="1:15" x14ac:dyDescent="0.2">
      <c r="A620" s="184" t="s">
        <v>523</v>
      </c>
      <c r="B620" s="184" t="s">
        <v>19</v>
      </c>
      <c r="C620" s="184"/>
      <c r="D620" s="185" t="str">
        <f t="shared" ref="D620:F620" si="847">D619</f>
        <v>****</v>
      </c>
      <c r="E620" s="185"/>
      <c r="F620" s="185">
        <f t="shared" si="847"/>
        <v>0</v>
      </c>
      <c r="G620" s="185"/>
      <c r="H620" s="185">
        <f t="shared" ref="H620:I620" si="848">H619</f>
        <v>0</v>
      </c>
      <c r="I620" s="186">
        <f t="shared" si="848"/>
        <v>0</v>
      </c>
      <c r="J620" s="197">
        <f>SUMIFS('SAGE IMPORT'!Y:Y,'SAGE IMPORT'!A:A,'FW-ROWS'!H620,'SAGE IMPORT'!B:B,'FW-ROWS'!I620,'SAGE IMPORT'!C:C,'FW-ROWS'!A620)</f>
        <v>0</v>
      </c>
      <c r="K620" s="198">
        <f>SUMIFS('SAGE IMPORT'!K:K,'SAGE IMPORT'!A:A,'FW-ROWS'!H620,'SAGE IMPORT'!B:B,'FW-ROWS'!I620,'SAGE IMPORT'!C:C,'FW-ROWS'!A620)</f>
        <v>0</v>
      </c>
      <c r="L620" s="199">
        <f>SUMIFS('SAGE IMPORT'!Q:Q,'SAGE IMPORT'!A:A,'FW-ROWS'!H620,'SAGE IMPORT'!B:B,'FW-ROWS'!I620,'SAGE IMPORT'!C:C,'FW-ROWS'!A620)</f>
        <v>0</v>
      </c>
      <c r="M620" s="199" t="s">
        <v>391</v>
      </c>
      <c r="N620" s="205">
        <f>SUMIFS('SAGE IMPORT'!E:E,'SAGE IMPORT'!A:A,'FW-ROWS'!H620,'SAGE IMPORT'!B:B,'FW-ROWS'!I620,'SAGE IMPORT'!C:C,'FW-ROWS'!A620)</f>
        <v>0</v>
      </c>
      <c r="O620" s="199" t="s">
        <v>391</v>
      </c>
    </row>
    <row r="621" spans="1:15" x14ac:dyDescent="0.2">
      <c r="A621" s="184" t="s">
        <v>524</v>
      </c>
      <c r="B621" s="184" t="s">
        <v>525</v>
      </c>
      <c r="C621" s="184"/>
      <c r="D621" s="185" t="str">
        <f t="shared" ref="D621:F621" si="849">D620</f>
        <v>****</v>
      </c>
      <c r="E621" s="185"/>
      <c r="F621" s="185">
        <f t="shared" si="849"/>
        <v>0</v>
      </c>
      <c r="G621" s="185"/>
      <c r="H621" s="185">
        <f t="shared" ref="H621:I621" si="850">H620</f>
        <v>0</v>
      </c>
      <c r="I621" s="186">
        <f t="shared" si="850"/>
        <v>0</v>
      </c>
      <c r="J621" s="197">
        <f>SUMIFS('SAGE IMPORT'!Y:Y,'SAGE IMPORT'!A:A,'FW-ROWS'!H621,'SAGE IMPORT'!B:B,'FW-ROWS'!I621,'SAGE IMPORT'!C:C,'FW-ROWS'!A621)</f>
        <v>0</v>
      </c>
      <c r="K621" s="198">
        <f>SUMIFS('SAGE IMPORT'!K:K,'SAGE IMPORT'!A:A,'FW-ROWS'!H621,'SAGE IMPORT'!B:B,'FW-ROWS'!I621,'SAGE IMPORT'!C:C,'FW-ROWS'!A621)</f>
        <v>0</v>
      </c>
      <c r="L621" s="199">
        <f>SUMIFS('SAGE IMPORT'!Q:Q,'SAGE IMPORT'!A:A,'FW-ROWS'!H621,'SAGE IMPORT'!B:B,'FW-ROWS'!I621,'SAGE IMPORT'!C:C,'FW-ROWS'!A621)</f>
        <v>0</v>
      </c>
      <c r="M621" s="199" t="s">
        <v>391</v>
      </c>
      <c r="N621" s="205">
        <f>SUMIFS('SAGE IMPORT'!E:E,'SAGE IMPORT'!A:A,'FW-ROWS'!H621,'SAGE IMPORT'!B:B,'FW-ROWS'!I621,'SAGE IMPORT'!C:C,'FW-ROWS'!A621)</f>
        <v>0</v>
      </c>
      <c r="O621" s="199" t="s">
        <v>391</v>
      </c>
    </row>
    <row r="622" spans="1:15" x14ac:dyDescent="0.2">
      <c r="A622" s="184"/>
      <c r="B622" s="184"/>
      <c r="C622" s="184"/>
      <c r="D622" s="185"/>
      <c r="E622" s="185"/>
      <c r="F622" s="185"/>
      <c r="G622" s="185"/>
      <c r="H622" s="185"/>
      <c r="I622" s="186"/>
      <c r="J622" s="197"/>
      <c r="K622" s="198"/>
      <c r="L622" s="199"/>
      <c r="M622" s="199"/>
      <c r="N622" s="205"/>
      <c r="O622" s="199"/>
    </row>
    <row r="623" spans="1:15" x14ac:dyDescent="0.2">
      <c r="A623" s="184" t="s">
        <v>529</v>
      </c>
      <c r="B623" s="184" t="s">
        <v>528</v>
      </c>
      <c r="C623" s="184"/>
      <c r="D623" s="185" t="str">
        <f t="shared" ref="D623:F623" si="851">D621</f>
        <v>****</v>
      </c>
      <c r="E623" s="185"/>
      <c r="F623" s="185">
        <f t="shared" si="851"/>
        <v>0</v>
      </c>
      <c r="G623" s="185"/>
      <c r="H623" s="185">
        <f t="shared" ref="H623:I623" si="852">H621</f>
        <v>0</v>
      </c>
      <c r="I623" s="186">
        <f t="shared" si="852"/>
        <v>0</v>
      </c>
      <c r="J623" s="197">
        <f>SUMIFS('SAGE IMPORT'!Y:Y,'SAGE IMPORT'!A:A,'FW-ROWS'!H623,'SAGE IMPORT'!B:B,'FW-ROWS'!I623,'SAGE IMPORT'!C:C,'FW-ROWS'!A623)</f>
        <v>0</v>
      </c>
      <c r="K623" s="198">
        <f>SUMIFS('SAGE IMPORT'!K:K,'SAGE IMPORT'!A:A,'FW-ROWS'!H623,'SAGE IMPORT'!B:B,'FW-ROWS'!I623,'SAGE IMPORT'!C:C,'FW-ROWS'!A623)</f>
        <v>0</v>
      </c>
      <c r="L623" s="199">
        <f>SUMIFS('SAGE IMPORT'!Q:Q,'SAGE IMPORT'!A:A,'FW-ROWS'!H623,'SAGE IMPORT'!B:B,'FW-ROWS'!I623,'SAGE IMPORT'!C:C,'FW-ROWS'!A623)</f>
        <v>0</v>
      </c>
      <c r="M623" s="199" t="s">
        <v>391</v>
      </c>
      <c r="N623" s="205">
        <f>SUMIFS('SAGE IMPORT'!E:E,'SAGE IMPORT'!A:A,'FW-ROWS'!H623,'SAGE IMPORT'!B:B,'FW-ROWS'!I623,'SAGE IMPORT'!C:C,'FW-ROWS'!A623)</f>
        <v>0</v>
      </c>
      <c r="O623" s="199" t="s">
        <v>391</v>
      </c>
    </row>
    <row r="624" spans="1:15" x14ac:dyDescent="0.2">
      <c r="A624" s="184" t="s">
        <v>530</v>
      </c>
      <c r="B624" s="184" t="s">
        <v>531</v>
      </c>
      <c r="C624" s="184"/>
      <c r="D624" s="185" t="str">
        <f t="shared" ref="D624:F624" si="853">D623</f>
        <v>****</v>
      </c>
      <c r="E624" s="185"/>
      <c r="F624" s="185">
        <f t="shared" si="853"/>
        <v>0</v>
      </c>
      <c r="G624" s="185"/>
      <c r="H624" s="185">
        <f t="shared" ref="H624:I624" si="854">H623</f>
        <v>0</v>
      </c>
      <c r="I624" s="186">
        <f t="shared" si="854"/>
        <v>0</v>
      </c>
      <c r="J624" s="197">
        <f>SUMIFS('SAGE IMPORT'!Y:Y,'SAGE IMPORT'!A:A,'FW-ROWS'!H624,'SAGE IMPORT'!B:B,'FW-ROWS'!I624,'SAGE IMPORT'!C:C,'FW-ROWS'!A624)</f>
        <v>0</v>
      </c>
      <c r="K624" s="198">
        <f>SUMIFS('SAGE IMPORT'!K:K,'SAGE IMPORT'!A:A,'FW-ROWS'!H624,'SAGE IMPORT'!B:B,'FW-ROWS'!I624,'SAGE IMPORT'!C:C,'FW-ROWS'!A624)</f>
        <v>0</v>
      </c>
      <c r="L624" s="199">
        <f>SUMIFS('SAGE IMPORT'!Q:Q,'SAGE IMPORT'!A:A,'FW-ROWS'!H624,'SAGE IMPORT'!B:B,'FW-ROWS'!I624,'SAGE IMPORT'!C:C,'FW-ROWS'!A624)</f>
        <v>0</v>
      </c>
      <c r="M624" s="199"/>
      <c r="N624" s="205">
        <f>SUMIFS('SAGE IMPORT'!E:E,'SAGE IMPORT'!A:A,'FW-ROWS'!H624,'SAGE IMPORT'!B:B,'FW-ROWS'!I624,'SAGE IMPORT'!C:C,'FW-ROWS'!A624)</f>
        <v>0</v>
      </c>
      <c r="O624" s="199"/>
    </row>
    <row r="625" spans="1:15" x14ac:dyDescent="0.2">
      <c r="A625" s="184" t="s">
        <v>533</v>
      </c>
      <c r="B625" s="184" t="s">
        <v>532</v>
      </c>
      <c r="C625" s="184"/>
      <c r="D625" s="185" t="str">
        <f t="shared" ref="D625:F625" si="855">D624</f>
        <v>****</v>
      </c>
      <c r="E625" s="185"/>
      <c r="F625" s="185">
        <f t="shared" si="855"/>
        <v>0</v>
      </c>
      <c r="G625" s="185"/>
      <c r="H625" s="185">
        <f t="shared" ref="H625:I626" si="856">H624</f>
        <v>0</v>
      </c>
      <c r="I625" s="186">
        <f t="shared" si="856"/>
        <v>0</v>
      </c>
      <c r="J625" s="197">
        <f>SUMIFS('SAGE IMPORT'!Y:Y,'SAGE IMPORT'!A:A,'FW-ROWS'!H625,'SAGE IMPORT'!B:B,'FW-ROWS'!I625,'SAGE IMPORT'!C:C,'FW-ROWS'!A625)</f>
        <v>0</v>
      </c>
      <c r="K625" s="198">
        <f>SUMIFS('SAGE IMPORT'!K:K,'SAGE IMPORT'!A:A,'FW-ROWS'!H625,'SAGE IMPORT'!B:B,'FW-ROWS'!I625,'SAGE IMPORT'!C:C,'FW-ROWS'!A625)</f>
        <v>0</v>
      </c>
      <c r="L625" s="199">
        <f>SUMIFS('SAGE IMPORT'!Q:Q,'SAGE IMPORT'!A:A,'FW-ROWS'!H625,'SAGE IMPORT'!B:B,'FW-ROWS'!I625,'SAGE IMPORT'!C:C,'FW-ROWS'!A625)</f>
        <v>0</v>
      </c>
      <c r="M625" s="199" t="s">
        <v>393</v>
      </c>
      <c r="N625" s="205">
        <f>SUMIFS('SAGE IMPORT'!E:E,'SAGE IMPORT'!A:A,'FW-ROWS'!H625,'SAGE IMPORT'!B:B,'FW-ROWS'!I625,'SAGE IMPORT'!C:C,'FW-ROWS'!A625)</f>
        <v>0</v>
      </c>
      <c r="O625" s="199" t="s">
        <v>393</v>
      </c>
    </row>
    <row r="626" spans="1:15" x14ac:dyDescent="0.2">
      <c r="A626" s="184" t="s">
        <v>541</v>
      </c>
      <c r="B626" s="184" t="s">
        <v>59</v>
      </c>
      <c r="C626" s="184"/>
      <c r="D626" s="185" t="str">
        <f t="shared" ref="D626:F626" si="857">D625</f>
        <v>****</v>
      </c>
      <c r="E626" s="185"/>
      <c r="F626" s="185">
        <f t="shared" si="857"/>
        <v>0</v>
      </c>
      <c r="G626" s="185"/>
      <c r="H626" s="185">
        <f t="shared" si="856"/>
        <v>0</v>
      </c>
      <c r="I626" s="186">
        <f t="shared" si="856"/>
        <v>0</v>
      </c>
      <c r="J626" s="197">
        <f>SUMIFS('SAGE IMPORT'!Y:Y,'SAGE IMPORT'!A:A,'FW-ROWS'!H626,'SAGE IMPORT'!B:B,'FW-ROWS'!I626,'SAGE IMPORT'!C:C,'FW-ROWS'!A626)</f>
        <v>0</v>
      </c>
      <c r="K626" s="198">
        <f>SUMIFS('SAGE IMPORT'!K:K,'SAGE IMPORT'!A:A,'FW-ROWS'!H626,'SAGE IMPORT'!B:B,'FW-ROWS'!I626,'SAGE IMPORT'!C:C,'FW-ROWS'!A626)</f>
        <v>0</v>
      </c>
      <c r="L626" s="199">
        <f>SUMIFS('SAGE IMPORT'!Q:Q,'SAGE IMPORT'!A:A,'FW-ROWS'!H626,'SAGE IMPORT'!B:B,'FW-ROWS'!I626,'SAGE IMPORT'!C:C,'FW-ROWS'!A626)</f>
        <v>0</v>
      </c>
      <c r="M626" s="199" t="s">
        <v>354</v>
      </c>
      <c r="N626" s="205">
        <f>SUMIFS('SAGE IMPORT'!E:E,'SAGE IMPORT'!A:A,'FW-ROWS'!H626,'SAGE IMPORT'!B:B,'FW-ROWS'!I626,'SAGE IMPORT'!C:C,'FW-ROWS'!A626)</f>
        <v>0</v>
      </c>
      <c r="O626" s="199" t="s">
        <v>354</v>
      </c>
    </row>
    <row r="627" spans="1:15" x14ac:dyDescent="0.2">
      <c r="A627" s="184"/>
      <c r="B627" s="184"/>
      <c r="C627" s="184"/>
      <c r="D627" s="185"/>
      <c r="E627" s="185"/>
      <c r="F627" s="185"/>
      <c r="G627" s="185"/>
      <c r="H627" s="185"/>
      <c r="I627" s="186"/>
      <c r="J627" s="197"/>
      <c r="K627" s="198"/>
      <c r="L627" s="199"/>
      <c r="M627" s="199"/>
      <c r="N627" s="205"/>
      <c r="O627" s="199"/>
    </row>
    <row r="628" spans="1:15" x14ac:dyDescent="0.2">
      <c r="A628" s="184" t="s">
        <v>543</v>
      </c>
      <c r="B628" s="184" t="s">
        <v>545</v>
      </c>
      <c r="C628" s="184"/>
      <c r="D628" s="185" t="str">
        <f t="shared" ref="D628:F628" si="858">D626</f>
        <v>****</v>
      </c>
      <c r="E628" s="185"/>
      <c r="F628" s="185">
        <f t="shared" si="858"/>
        <v>0</v>
      </c>
      <c r="G628" s="185"/>
      <c r="H628" s="185">
        <f t="shared" ref="H628:I628" si="859">H626</f>
        <v>0</v>
      </c>
      <c r="I628" s="186">
        <f t="shared" si="859"/>
        <v>0</v>
      </c>
      <c r="J628" s="197">
        <f>SUMIFS('SAGE IMPORT'!Y:Y,'SAGE IMPORT'!A:A,'FW-ROWS'!H628,'SAGE IMPORT'!B:B,'FW-ROWS'!I628,'SAGE IMPORT'!C:C,'FW-ROWS'!A628)</f>
        <v>0</v>
      </c>
      <c r="K628" s="198">
        <f>SUMIFS('SAGE IMPORT'!K:K,'SAGE IMPORT'!A:A,'FW-ROWS'!H628,'SAGE IMPORT'!B:B,'FW-ROWS'!I628,'SAGE IMPORT'!C:C,'FW-ROWS'!A628)</f>
        <v>0</v>
      </c>
      <c r="L628" s="199">
        <f>SUMIFS('SAGE IMPORT'!Q:Q,'SAGE IMPORT'!A:A,'FW-ROWS'!H628,'SAGE IMPORT'!B:B,'FW-ROWS'!I628,'SAGE IMPORT'!C:C,'FW-ROWS'!A628)</f>
        <v>0</v>
      </c>
      <c r="M628" s="199"/>
      <c r="N628" s="205">
        <f>SUMIFS('SAGE IMPORT'!E:E,'SAGE IMPORT'!A:A,'FW-ROWS'!H628,'SAGE IMPORT'!B:B,'FW-ROWS'!I628,'SAGE IMPORT'!C:C,'FW-ROWS'!A628)</f>
        <v>0</v>
      </c>
      <c r="O628" s="199"/>
    </row>
    <row r="629" spans="1:15" x14ac:dyDescent="0.2">
      <c r="A629" s="184" t="s">
        <v>544</v>
      </c>
      <c r="B629" s="184" t="s">
        <v>546</v>
      </c>
      <c r="C629" s="184"/>
      <c r="D629" s="185" t="str">
        <f t="shared" ref="D629:F629" si="860">D628</f>
        <v>****</v>
      </c>
      <c r="E629" s="185"/>
      <c r="F629" s="185">
        <f t="shared" si="860"/>
        <v>0</v>
      </c>
      <c r="G629" s="185"/>
      <c r="H629" s="185">
        <f t="shared" ref="H629:I629" si="861">H628</f>
        <v>0</v>
      </c>
      <c r="I629" s="186">
        <f t="shared" si="861"/>
        <v>0</v>
      </c>
      <c r="J629" s="197">
        <f>SUMIFS('SAGE IMPORT'!Y:Y,'SAGE IMPORT'!A:A,'FW-ROWS'!H629,'SAGE IMPORT'!B:B,'FW-ROWS'!I629,'SAGE IMPORT'!C:C,'FW-ROWS'!A629)</f>
        <v>0</v>
      </c>
      <c r="K629" s="198">
        <f>SUMIFS('SAGE IMPORT'!K:K,'SAGE IMPORT'!A:A,'FW-ROWS'!H629,'SAGE IMPORT'!B:B,'FW-ROWS'!I629,'SAGE IMPORT'!C:C,'FW-ROWS'!A629)</f>
        <v>0</v>
      </c>
      <c r="L629" s="199">
        <f>SUMIFS('SAGE IMPORT'!Q:Q,'SAGE IMPORT'!A:A,'FW-ROWS'!H629,'SAGE IMPORT'!B:B,'FW-ROWS'!I629,'SAGE IMPORT'!C:C,'FW-ROWS'!A629)</f>
        <v>0</v>
      </c>
      <c r="M629" s="199" t="s">
        <v>354</v>
      </c>
      <c r="N629" s="205">
        <f>SUMIFS('SAGE IMPORT'!E:E,'SAGE IMPORT'!A:A,'FW-ROWS'!H629,'SAGE IMPORT'!B:B,'FW-ROWS'!I629,'SAGE IMPORT'!C:C,'FW-ROWS'!A629)</f>
        <v>0</v>
      </c>
      <c r="O629" s="199" t="s">
        <v>354</v>
      </c>
    </row>
    <row r="630" spans="1:15" x14ac:dyDescent="0.2">
      <c r="A630" s="184" t="s">
        <v>549</v>
      </c>
      <c r="B630" s="184" t="s">
        <v>550</v>
      </c>
      <c r="C630" s="184"/>
      <c r="D630" s="185" t="str">
        <f t="shared" ref="D630:F630" si="862">D629</f>
        <v>****</v>
      </c>
      <c r="E630" s="185"/>
      <c r="F630" s="185">
        <f t="shared" si="862"/>
        <v>0</v>
      </c>
      <c r="G630" s="185"/>
      <c r="H630" s="185">
        <f t="shared" ref="H630:I630" si="863">H629</f>
        <v>0</v>
      </c>
      <c r="I630" s="186">
        <f t="shared" si="863"/>
        <v>0</v>
      </c>
      <c r="J630" s="197">
        <f>SUMIFS('SAGE IMPORT'!Y:Y,'SAGE IMPORT'!A:A,'FW-ROWS'!H630,'SAGE IMPORT'!B:B,'FW-ROWS'!I630,'SAGE IMPORT'!C:C,'FW-ROWS'!A630)</f>
        <v>0</v>
      </c>
      <c r="K630" s="198">
        <f>SUMIFS('SAGE IMPORT'!K:K,'SAGE IMPORT'!A:A,'FW-ROWS'!H630,'SAGE IMPORT'!B:B,'FW-ROWS'!I630,'SAGE IMPORT'!C:C,'FW-ROWS'!A630)</f>
        <v>0</v>
      </c>
      <c r="L630" s="199">
        <f>SUMIFS('SAGE IMPORT'!Q:Q,'SAGE IMPORT'!A:A,'FW-ROWS'!H630,'SAGE IMPORT'!B:B,'FW-ROWS'!I630,'SAGE IMPORT'!C:C,'FW-ROWS'!A630)</f>
        <v>0</v>
      </c>
      <c r="M630" s="199" t="s">
        <v>354</v>
      </c>
      <c r="N630" s="205">
        <f>SUMIFS('SAGE IMPORT'!E:E,'SAGE IMPORT'!A:A,'FW-ROWS'!H630,'SAGE IMPORT'!B:B,'FW-ROWS'!I630,'SAGE IMPORT'!C:C,'FW-ROWS'!A630)</f>
        <v>0</v>
      </c>
      <c r="O630" s="199" t="s">
        <v>354</v>
      </c>
    </row>
    <row r="631" spans="1:15" x14ac:dyDescent="0.2">
      <c r="A631" s="184" t="s">
        <v>551</v>
      </c>
      <c r="B631" s="184" t="s">
        <v>140</v>
      </c>
      <c r="C631" s="184"/>
      <c r="D631" s="185" t="str">
        <f t="shared" ref="D631:F631" si="864">D630</f>
        <v>****</v>
      </c>
      <c r="E631" s="185"/>
      <c r="F631" s="185">
        <f t="shared" si="864"/>
        <v>0</v>
      </c>
      <c r="G631" s="185"/>
      <c r="H631" s="185">
        <f t="shared" ref="H631:I631" si="865">H630</f>
        <v>0</v>
      </c>
      <c r="I631" s="186">
        <f t="shared" si="865"/>
        <v>0</v>
      </c>
      <c r="J631" s="197">
        <f>SUMIFS('SAGE IMPORT'!Y:Y,'SAGE IMPORT'!A:A,'FW-ROWS'!H631,'SAGE IMPORT'!B:B,'FW-ROWS'!I631,'SAGE IMPORT'!C:C,'FW-ROWS'!A631)</f>
        <v>0</v>
      </c>
      <c r="K631" s="198">
        <f>SUMIFS('SAGE IMPORT'!K:K,'SAGE IMPORT'!A:A,'FW-ROWS'!H631,'SAGE IMPORT'!B:B,'FW-ROWS'!I631,'SAGE IMPORT'!C:C,'FW-ROWS'!A631)</f>
        <v>0</v>
      </c>
      <c r="L631" s="199">
        <f>SUMIFS('SAGE IMPORT'!Q:Q,'SAGE IMPORT'!A:A,'FW-ROWS'!H631,'SAGE IMPORT'!B:B,'FW-ROWS'!I631,'SAGE IMPORT'!C:C,'FW-ROWS'!A631)</f>
        <v>0</v>
      </c>
      <c r="M631" s="199" t="s">
        <v>354</v>
      </c>
      <c r="N631" s="205">
        <f>SUMIFS('SAGE IMPORT'!E:E,'SAGE IMPORT'!A:A,'FW-ROWS'!H631,'SAGE IMPORT'!B:B,'FW-ROWS'!I631,'SAGE IMPORT'!C:C,'FW-ROWS'!A631)</f>
        <v>0</v>
      </c>
      <c r="O631" s="199" t="s">
        <v>354</v>
      </c>
    </row>
    <row r="632" spans="1:15" x14ac:dyDescent="0.2">
      <c r="A632" s="184" t="s">
        <v>556</v>
      </c>
      <c r="B632" s="184" t="s">
        <v>555</v>
      </c>
      <c r="C632" s="184"/>
      <c r="D632" s="185" t="str">
        <f t="shared" ref="D632:F632" si="866">D631</f>
        <v>****</v>
      </c>
      <c r="E632" s="185"/>
      <c r="F632" s="185">
        <f t="shared" si="866"/>
        <v>0</v>
      </c>
      <c r="G632" s="185"/>
      <c r="H632" s="185">
        <f t="shared" ref="H632:I632" si="867">H631</f>
        <v>0</v>
      </c>
      <c r="I632" s="186">
        <f t="shared" si="867"/>
        <v>0</v>
      </c>
      <c r="J632" s="197">
        <f>SUMIFS('SAGE IMPORT'!Y:Y,'SAGE IMPORT'!A:A,'FW-ROWS'!H632,'SAGE IMPORT'!B:B,'FW-ROWS'!I632,'SAGE IMPORT'!C:C,'FW-ROWS'!A632)</f>
        <v>0</v>
      </c>
      <c r="K632" s="198">
        <f>SUMIFS('SAGE IMPORT'!K:K,'SAGE IMPORT'!A:A,'FW-ROWS'!H632,'SAGE IMPORT'!B:B,'FW-ROWS'!I632,'SAGE IMPORT'!C:C,'FW-ROWS'!A632)</f>
        <v>0</v>
      </c>
      <c r="L632" s="199">
        <f>SUMIFS('SAGE IMPORT'!Q:Q,'SAGE IMPORT'!A:A,'FW-ROWS'!H632,'SAGE IMPORT'!B:B,'FW-ROWS'!I632,'SAGE IMPORT'!C:C,'FW-ROWS'!A632)</f>
        <v>0</v>
      </c>
      <c r="M632" s="199" t="s">
        <v>395</v>
      </c>
      <c r="N632" s="205">
        <f>SUMIFS('SAGE IMPORT'!E:E,'SAGE IMPORT'!A:A,'FW-ROWS'!H632,'SAGE IMPORT'!B:B,'FW-ROWS'!I632,'SAGE IMPORT'!C:C,'FW-ROWS'!A632)</f>
        <v>0</v>
      </c>
      <c r="O632" s="199" t="s">
        <v>395</v>
      </c>
    </row>
    <row r="633" spans="1:15" x14ac:dyDescent="0.2">
      <c r="A633" s="184" t="s">
        <v>557</v>
      </c>
      <c r="B633" s="184" t="s">
        <v>559</v>
      </c>
      <c r="C633" s="184"/>
      <c r="D633" s="185" t="str">
        <f t="shared" ref="D633:F633" si="868">D632</f>
        <v>****</v>
      </c>
      <c r="E633" s="185"/>
      <c r="F633" s="185">
        <f t="shared" si="868"/>
        <v>0</v>
      </c>
      <c r="G633" s="185"/>
      <c r="H633" s="185">
        <f t="shared" ref="H633:I633" si="869">H632</f>
        <v>0</v>
      </c>
      <c r="I633" s="186">
        <f t="shared" si="869"/>
        <v>0</v>
      </c>
      <c r="J633" s="197">
        <f>SUMIFS('SAGE IMPORT'!Y:Y,'SAGE IMPORT'!A:A,'FW-ROWS'!H633,'SAGE IMPORT'!B:B,'FW-ROWS'!I633,'SAGE IMPORT'!C:C,'FW-ROWS'!A633)</f>
        <v>0</v>
      </c>
      <c r="K633" s="198">
        <f>SUMIFS('SAGE IMPORT'!K:K,'SAGE IMPORT'!A:A,'FW-ROWS'!H633,'SAGE IMPORT'!B:B,'FW-ROWS'!I633,'SAGE IMPORT'!C:C,'FW-ROWS'!A633)</f>
        <v>0</v>
      </c>
      <c r="L633" s="199">
        <f>SUMIFS('SAGE IMPORT'!Q:Q,'SAGE IMPORT'!A:A,'FW-ROWS'!H633,'SAGE IMPORT'!B:B,'FW-ROWS'!I633,'SAGE IMPORT'!C:C,'FW-ROWS'!A633)</f>
        <v>0</v>
      </c>
      <c r="M633" s="199" t="s">
        <v>395</v>
      </c>
      <c r="N633" s="205">
        <f>SUMIFS('SAGE IMPORT'!E:E,'SAGE IMPORT'!A:A,'FW-ROWS'!H633,'SAGE IMPORT'!B:B,'FW-ROWS'!I633,'SAGE IMPORT'!C:C,'FW-ROWS'!A633)</f>
        <v>0</v>
      </c>
      <c r="O633" s="199" t="s">
        <v>395</v>
      </c>
    </row>
    <row r="634" spans="1:15" x14ac:dyDescent="0.2">
      <c r="A634" s="184" t="s">
        <v>560</v>
      </c>
      <c r="B634" s="184" t="s">
        <v>561</v>
      </c>
      <c r="C634" s="184"/>
      <c r="D634" s="185" t="str">
        <f t="shared" ref="D634:F634" si="870">D633</f>
        <v>****</v>
      </c>
      <c r="E634" s="185"/>
      <c r="F634" s="185">
        <f t="shared" si="870"/>
        <v>0</v>
      </c>
      <c r="G634" s="185"/>
      <c r="H634" s="185">
        <f t="shared" ref="H634:I634" si="871">H633</f>
        <v>0</v>
      </c>
      <c r="I634" s="186">
        <f t="shared" si="871"/>
        <v>0</v>
      </c>
      <c r="J634" s="197">
        <f>SUMIFS('SAGE IMPORT'!Y:Y,'SAGE IMPORT'!A:A,'FW-ROWS'!H634,'SAGE IMPORT'!B:B,'FW-ROWS'!I634,'SAGE IMPORT'!C:C,'FW-ROWS'!A634)</f>
        <v>0</v>
      </c>
      <c r="K634" s="198">
        <f>SUMIFS('SAGE IMPORT'!K:K,'SAGE IMPORT'!A:A,'FW-ROWS'!H634,'SAGE IMPORT'!B:B,'FW-ROWS'!I634,'SAGE IMPORT'!C:C,'FW-ROWS'!A634)</f>
        <v>0</v>
      </c>
      <c r="L634" s="199">
        <f>SUMIFS('SAGE IMPORT'!Q:Q,'SAGE IMPORT'!A:A,'FW-ROWS'!H634,'SAGE IMPORT'!B:B,'FW-ROWS'!I634,'SAGE IMPORT'!C:C,'FW-ROWS'!A634)</f>
        <v>0</v>
      </c>
      <c r="M634" s="199" t="s">
        <v>354</v>
      </c>
      <c r="N634" s="205">
        <f>SUMIFS('SAGE IMPORT'!E:E,'SAGE IMPORT'!A:A,'FW-ROWS'!H634,'SAGE IMPORT'!B:B,'FW-ROWS'!I634,'SAGE IMPORT'!C:C,'FW-ROWS'!A634)</f>
        <v>0</v>
      </c>
      <c r="O634" s="199" t="s">
        <v>354</v>
      </c>
    </row>
    <row r="635" spans="1:15" x14ac:dyDescent="0.2">
      <c r="A635" s="184"/>
      <c r="B635" s="184"/>
      <c r="C635" s="184"/>
      <c r="D635" s="185"/>
      <c r="E635" s="185"/>
      <c r="F635" s="185"/>
      <c r="G635" s="185"/>
      <c r="H635" s="185"/>
      <c r="I635" s="186"/>
      <c r="J635" s="197"/>
      <c r="K635" s="198"/>
      <c r="L635" s="199"/>
      <c r="M635" s="199"/>
      <c r="N635" s="205"/>
      <c r="O635" s="199"/>
    </row>
    <row r="636" spans="1:15" x14ac:dyDescent="0.2">
      <c r="A636" s="184" t="s">
        <v>563</v>
      </c>
      <c r="B636" s="184" t="s">
        <v>565</v>
      </c>
      <c r="C636" s="184"/>
      <c r="D636" s="185" t="str">
        <f t="shared" ref="D636:F636" si="872">D634</f>
        <v>****</v>
      </c>
      <c r="E636" s="185"/>
      <c r="F636" s="185">
        <f t="shared" si="872"/>
        <v>0</v>
      </c>
      <c r="G636" s="185"/>
      <c r="H636" s="185">
        <f t="shared" ref="H636:I636" si="873">H634</f>
        <v>0</v>
      </c>
      <c r="I636" s="186">
        <f t="shared" si="873"/>
        <v>0</v>
      </c>
      <c r="J636" s="197">
        <f>SUMIFS('SAGE IMPORT'!Y:Y,'SAGE IMPORT'!A:A,'FW-ROWS'!H636,'SAGE IMPORT'!B:B,'FW-ROWS'!I636,'SAGE IMPORT'!C:C,'FW-ROWS'!A636)</f>
        <v>0</v>
      </c>
      <c r="K636" s="198">
        <f>SUMIFS('SAGE IMPORT'!K:K,'SAGE IMPORT'!A:A,'FW-ROWS'!H636,'SAGE IMPORT'!B:B,'FW-ROWS'!I636,'SAGE IMPORT'!C:C,'FW-ROWS'!A636)</f>
        <v>0</v>
      </c>
      <c r="L636" s="199">
        <f>SUMIFS('SAGE IMPORT'!Q:Q,'SAGE IMPORT'!A:A,'FW-ROWS'!H636,'SAGE IMPORT'!B:B,'FW-ROWS'!I636,'SAGE IMPORT'!C:C,'FW-ROWS'!A636)</f>
        <v>0</v>
      </c>
      <c r="M636" s="199" t="s">
        <v>392</v>
      </c>
      <c r="N636" s="205">
        <f>SUMIFS('SAGE IMPORT'!E:E,'SAGE IMPORT'!A:A,'FW-ROWS'!H636,'SAGE IMPORT'!B:B,'FW-ROWS'!I636,'SAGE IMPORT'!C:C,'FW-ROWS'!A636)</f>
        <v>0</v>
      </c>
      <c r="O636" s="199" t="s">
        <v>392</v>
      </c>
    </row>
    <row r="637" spans="1:15" ht="12" x14ac:dyDescent="0.25">
      <c r="C637" s="200" t="s">
        <v>74</v>
      </c>
      <c r="D637" s="200"/>
      <c r="E637" s="200"/>
      <c r="F637" s="200"/>
      <c r="G637" s="200"/>
      <c r="H637" s="200"/>
      <c r="I637" s="200"/>
      <c r="J637" s="201">
        <f t="shared" ref="J637" si="874">SUM(J619:J636)</f>
        <v>0</v>
      </c>
      <c r="K637" s="202"/>
      <c r="L637" s="202"/>
      <c r="M637" s="202"/>
      <c r="N637" s="205">
        <f>SUMIFS('SAGE IMPORT'!E:E,'SAGE IMPORT'!A:A,'FW-ROWS'!H637,'SAGE IMPORT'!B:B,'FW-ROWS'!I637,'SAGE IMPORT'!C:C,'FW-ROWS'!A637)</f>
        <v>0</v>
      </c>
      <c r="O637" s="202"/>
    </row>
    <row r="638" spans="1:15" ht="12" x14ac:dyDescent="0.25">
      <c r="C638" s="200" t="s">
        <v>75</v>
      </c>
      <c r="D638" s="200"/>
      <c r="E638" s="200"/>
      <c r="F638" s="200"/>
      <c r="G638" s="200"/>
      <c r="H638" s="200"/>
      <c r="I638" s="200"/>
      <c r="J638" s="203">
        <f>SUMIFS('SAGE IMPORT'!Y:Y,'SAGE IMPORT'!A:A,'FW-ROWS'!H618,'SAGE IMPORT'!B:B,'FW-ROWS'!I618)-J637</f>
        <v>0</v>
      </c>
      <c r="K638" s="202"/>
      <c r="L638" s="202"/>
      <c r="M638" s="202"/>
      <c r="N638" s="205">
        <f>SUMIFS('SAGE IMPORT'!E:E,'SAGE IMPORT'!A:A,'FW-ROWS'!H638,'SAGE IMPORT'!B:B,'FW-ROWS'!I638,'SAGE IMPORT'!C:C,'FW-ROWS'!A638)</f>
        <v>0</v>
      </c>
      <c r="O638" s="202"/>
    </row>
    <row r="639" spans="1:15" ht="12" x14ac:dyDescent="0.2">
      <c r="D639" s="191" t="s">
        <v>359</v>
      </c>
      <c r="E639" s="191"/>
      <c r="F639" s="190" t="s">
        <v>358</v>
      </c>
      <c r="G639" s="190"/>
      <c r="H639" s="191" t="s">
        <v>159</v>
      </c>
      <c r="I639" s="192" t="s">
        <v>357</v>
      </c>
      <c r="J639" s="194" t="s">
        <v>383</v>
      </c>
      <c r="K639" s="194" t="s">
        <v>356</v>
      </c>
      <c r="L639" s="194" t="s">
        <v>355</v>
      </c>
      <c r="M639" s="194"/>
      <c r="N639" s="194" t="s">
        <v>394</v>
      </c>
      <c r="O639" s="194"/>
    </row>
    <row r="640" spans="1:15" ht="12" x14ac:dyDescent="0.2">
      <c r="D640" s="195" t="str">
        <f>'START-FW'!A37</f>
        <v>****</v>
      </c>
      <c r="E640" s="195">
        <f>'START-FW'!B37</f>
        <v>0</v>
      </c>
      <c r="F640" s="195">
        <f>'START-FW'!C37</f>
        <v>0</v>
      </c>
      <c r="G640" s="195">
        <f>'START-FW'!D37</f>
        <v>0</v>
      </c>
      <c r="H640" s="195">
        <f>'START-FW'!F37</f>
        <v>0</v>
      </c>
      <c r="I640" s="195">
        <f>'START-FW'!G37</f>
        <v>0</v>
      </c>
      <c r="J640" s="196"/>
      <c r="K640" s="196"/>
      <c r="L640" s="196"/>
      <c r="M640" s="196"/>
      <c r="N640" s="196"/>
      <c r="O640" s="194"/>
    </row>
    <row r="641" spans="1:15" x14ac:dyDescent="0.2">
      <c r="A641" s="184" t="s">
        <v>522</v>
      </c>
      <c r="B641" s="184" t="s">
        <v>17</v>
      </c>
      <c r="C641" s="184"/>
      <c r="D641" s="185" t="str">
        <f t="shared" ref="D641" si="875">D640</f>
        <v>****</v>
      </c>
      <c r="E641" s="185"/>
      <c r="F641" s="185">
        <f t="shared" ref="F641" si="876">F640</f>
        <v>0</v>
      </c>
      <c r="G641" s="185"/>
      <c r="H641" s="185">
        <f t="shared" ref="H641" si="877">H640</f>
        <v>0</v>
      </c>
      <c r="I641" s="186">
        <f t="shared" ref="I641" si="878">I640</f>
        <v>0</v>
      </c>
      <c r="J641" s="197">
        <f>SUMIFS('SAGE IMPORT'!Y:Y,'SAGE IMPORT'!A:A,'FW-ROWS'!H641,'SAGE IMPORT'!B:B,'FW-ROWS'!I641,'SAGE IMPORT'!C:C,'FW-ROWS'!A641)</f>
        <v>0</v>
      </c>
      <c r="K641" s="198">
        <f>SUMIFS('SAGE IMPORT'!K:K,'SAGE IMPORT'!A:A,'FW-ROWS'!H641,'SAGE IMPORT'!B:B,'FW-ROWS'!I641,'SAGE IMPORT'!C:C,'FW-ROWS'!A641)</f>
        <v>0</v>
      </c>
      <c r="L641" s="199">
        <f>SUMIFS('SAGE IMPORT'!Q:Q,'SAGE IMPORT'!A:A,'FW-ROWS'!H641,'SAGE IMPORT'!B:B,'FW-ROWS'!I641,'SAGE IMPORT'!C:C,'FW-ROWS'!A641)</f>
        <v>0</v>
      </c>
      <c r="M641" s="199" t="s">
        <v>391</v>
      </c>
      <c r="N641" s="205">
        <f>SUMIFS('SAGE IMPORT'!E:E,'SAGE IMPORT'!A:A,'FW-ROWS'!H641,'SAGE IMPORT'!B:B,'FW-ROWS'!I641,'SAGE IMPORT'!C:C,'FW-ROWS'!A641)</f>
        <v>0</v>
      </c>
      <c r="O641" s="199" t="s">
        <v>391</v>
      </c>
    </row>
    <row r="642" spans="1:15" x14ac:dyDescent="0.2">
      <c r="A642" s="184" t="s">
        <v>523</v>
      </c>
      <c r="B642" s="184" t="s">
        <v>19</v>
      </c>
      <c r="C642" s="184"/>
      <c r="D642" s="185" t="str">
        <f t="shared" ref="D642:F642" si="879">D641</f>
        <v>****</v>
      </c>
      <c r="E642" s="185"/>
      <c r="F642" s="185">
        <f t="shared" si="879"/>
        <v>0</v>
      </c>
      <c r="G642" s="185"/>
      <c r="H642" s="185">
        <f t="shared" ref="H642:I642" si="880">H641</f>
        <v>0</v>
      </c>
      <c r="I642" s="186">
        <f t="shared" si="880"/>
        <v>0</v>
      </c>
      <c r="J642" s="197">
        <f>SUMIFS('SAGE IMPORT'!Y:Y,'SAGE IMPORT'!A:A,'FW-ROWS'!H642,'SAGE IMPORT'!B:B,'FW-ROWS'!I642,'SAGE IMPORT'!C:C,'FW-ROWS'!A642)</f>
        <v>0</v>
      </c>
      <c r="K642" s="198">
        <f>SUMIFS('SAGE IMPORT'!K:K,'SAGE IMPORT'!A:A,'FW-ROWS'!H642,'SAGE IMPORT'!B:B,'FW-ROWS'!I642,'SAGE IMPORT'!C:C,'FW-ROWS'!A642)</f>
        <v>0</v>
      </c>
      <c r="L642" s="199">
        <f>SUMIFS('SAGE IMPORT'!Q:Q,'SAGE IMPORT'!A:A,'FW-ROWS'!H642,'SAGE IMPORT'!B:B,'FW-ROWS'!I642,'SAGE IMPORT'!C:C,'FW-ROWS'!A642)</f>
        <v>0</v>
      </c>
      <c r="M642" s="199" t="s">
        <v>391</v>
      </c>
      <c r="N642" s="205">
        <f>SUMIFS('SAGE IMPORT'!E:E,'SAGE IMPORT'!A:A,'FW-ROWS'!H642,'SAGE IMPORT'!B:B,'FW-ROWS'!I642,'SAGE IMPORT'!C:C,'FW-ROWS'!A642)</f>
        <v>0</v>
      </c>
      <c r="O642" s="199" t="s">
        <v>391</v>
      </c>
    </row>
    <row r="643" spans="1:15" x14ac:dyDescent="0.2">
      <c r="A643" s="184" t="s">
        <v>524</v>
      </c>
      <c r="B643" s="184" t="s">
        <v>525</v>
      </c>
      <c r="C643" s="184"/>
      <c r="D643" s="185" t="str">
        <f t="shared" ref="D643:F643" si="881">D642</f>
        <v>****</v>
      </c>
      <c r="E643" s="185"/>
      <c r="F643" s="185">
        <f t="shared" si="881"/>
        <v>0</v>
      </c>
      <c r="G643" s="185"/>
      <c r="H643" s="185">
        <f t="shared" ref="H643:I643" si="882">H642</f>
        <v>0</v>
      </c>
      <c r="I643" s="186">
        <f t="shared" si="882"/>
        <v>0</v>
      </c>
      <c r="J643" s="197">
        <f>SUMIFS('SAGE IMPORT'!Y:Y,'SAGE IMPORT'!A:A,'FW-ROWS'!H643,'SAGE IMPORT'!B:B,'FW-ROWS'!I643,'SAGE IMPORT'!C:C,'FW-ROWS'!A643)</f>
        <v>0</v>
      </c>
      <c r="K643" s="198">
        <f>SUMIFS('SAGE IMPORT'!K:K,'SAGE IMPORT'!A:A,'FW-ROWS'!H643,'SAGE IMPORT'!B:B,'FW-ROWS'!I643,'SAGE IMPORT'!C:C,'FW-ROWS'!A643)</f>
        <v>0</v>
      </c>
      <c r="L643" s="199">
        <f>SUMIFS('SAGE IMPORT'!Q:Q,'SAGE IMPORT'!A:A,'FW-ROWS'!H643,'SAGE IMPORT'!B:B,'FW-ROWS'!I643,'SAGE IMPORT'!C:C,'FW-ROWS'!A643)</f>
        <v>0</v>
      </c>
      <c r="M643" s="199" t="s">
        <v>391</v>
      </c>
      <c r="N643" s="205">
        <f>SUMIFS('SAGE IMPORT'!E:E,'SAGE IMPORT'!A:A,'FW-ROWS'!H643,'SAGE IMPORT'!B:B,'FW-ROWS'!I643,'SAGE IMPORT'!C:C,'FW-ROWS'!A643)</f>
        <v>0</v>
      </c>
      <c r="O643" s="199" t="s">
        <v>391</v>
      </c>
    </row>
    <row r="644" spans="1:15" x14ac:dyDescent="0.2">
      <c r="A644" s="184"/>
      <c r="B644" s="184"/>
      <c r="C644" s="184"/>
      <c r="D644" s="185"/>
      <c r="E644" s="185"/>
      <c r="F644" s="185"/>
      <c r="G644" s="185"/>
      <c r="H644" s="185"/>
      <c r="I644" s="186"/>
      <c r="J644" s="197"/>
      <c r="K644" s="198"/>
      <c r="L644" s="199"/>
      <c r="M644" s="199"/>
      <c r="N644" s="205"/>
      <c r="O644" s="199"/>
    </row>
    <row r="645" spans="1:15" x14ac:dyDescent="0.2">
      <c r="A645" s="184" t="s">
        <v>529</v>
      </c>
      <c r="B645" s="184" t="s">
        <v>528</v>
      </c>
      <c r="C645" s="184"/>
      <c r="D645" s="185" t="str">
        <f t="shared" ref="D645:F645" si="883">D643</f>
        <v>****</v>
      </c>
      <c r="E645" s="185"/>
      <c r="F645" s="185">
        <f t="shared" si="883"/>
        <v>0</v>
      </c>
      <c r="G645" s="185"/>
      <c r="H645" s="185">
        <f t="shared" ref="H645:I645" si="884">H643</f>
        <v>0</v>
      </c>
      <c r="I645" s="186">
        <f t="shared" si="884"/>
        <v>0</v>
      </c>
      <c r="J645" s="197">
        <f>SUMIFS('SAGE IMPORT'!Y:Y,'SAGE IMPORT'!A:A,'FW-ROWS'!H645,'SAGE IMPORT'!B:B,'FW-ROWS'!I645,'SAGE IMPORT'!C:C,'FW-ROWS'!A645)</f>
        <v>0</v>
      </c>
      <c r="K645" s="198">
        <f>SUMIFS('SAGE IMPORT'!K:K,'SAGE IMPORT'!A:A,'FW-ROWS'!H645,'SAGE IMPORT'!B:B,'FW-ROWS'!I645,'SAGE IMPORT'!C:C,'FW-ROWS'!A645)</f>
        <v>0</v>
      </c>
      <c r="L645" s="199">
        <f>SUMIFS('SAGE IMPORT'!Q:Q,'SAGE IMPORT'!A:A,'FW-ROWS'!H645,'SAGE IMPORT'!B:B,'FW-ROWS'!I645,'SAGE IMPORT'!C:C,'FW-ROWS'!A645)</f>
        <v>0</v>
      </c>
      <c r="M645" s="199" t="s">
        <v>391</v>
      </c>
      <c r="N645" s="205">
        <f>SUMIFS('SAGE IMPORT'!E:E,'SAGE IMPORT'!A:A,'FW-ROWS'!H645,'SAGE IMPORT'!B:B,'FW-ROWS'!I645,'SAGE IMPORT'!C:C,'FW-ROWS'!A645)</f>
        <v>0</v>
      </c>
      <c r="O645" s="199" t="s">
        <v>391</v>
      </c>
    </row>
    <row r="646" spans="1:15" x14ac:dyDescent="0.2">
      <c r="A646" s="184" t="s">
        <v>530</v>
      </c>
      <c r="B646" s="184" t="s">
        <v>531</v>
      </c>
      <c r="C646" s="184"/>
      <c r="D646" s="185" t="str">
        <f t="shared" ref="D646:F646" si="885">D645</f>
        <v>****</v>
      </c>
      <c r="E646" s="185"/>
      <c r="F646" s="185">
        <f t="shared" si="885"/>
        <v>0</v>
      </c>
      <c r="G646" s="185"/>
      <c r="H646" s="185">
        <f t="shared" ref="H646:I646" si="886">H645</f>
        <v>0</v>
      </c>
      <c r="I646" s="186">
        <f t="shared" si="886"/>
        <v>0</v>
      </c>
      <c r="J646" s="197">
        <f>SUMIFS('SAGE IMPORT'!Y:Y,'SAGE IMPORT'!A:A,'FW-ROWS'!H646,'SAGE IMPORT'!B:B,'FW-ROWS'!I646,'SAGE IMPORT'!C:C,'FW-ROWS'!A646)</f>
        <v>0</v>
      </c>
      <c r="K646" s="198">
        <f>SUMIFS('SAGE IMPORT'!K:K,'SAGE IMPORT'!A:A,'FW-ROWS'!H646,'SAGE IMPORT'!B:B,'FW-ROWS'!I646,'SAGE IMPORT'!C:C,'FW-ROWS'!A646)</f>
        <v>0</v>
      </c>
      <c r="L646" s="199">
        <f>SUMIFS('SAGE IMPORT'!Q:Q,'SAGE IMPORT'!A:A,'FW-ROWS'!H646,'SAGE IMPORT'!B:B,'FW-ROWS'!I646,'SAGE IMPORT'!C:C,'FW-ROWS'!A646)</f>
        <v>0</v>
      </c>
      <c r="M646" s="199"/>
      <c r="N646" s="205">
        <f>SUMIFS('SAGE IMPORT'!E:E,'SAGE IMPORT'!A:A,'FW-ROWS'!H646,'SAGE IMPORT'!B:B,'FW-ROWS'!I646,'SAGE IMPORT'!C:C,'FW-ROWS'!A646)</f>
        <v>0</v>
      </c>
      <c r="O646" s="199"/>
    </row>
    <row r="647" spans="1:15" x14ac:dyDescent="0.2">
      <c r="A647" s="184" t="s">
        <v>533</v>
      </c>
      <c r="B647" s="184" t="s">
        <v>532</v>
      </c>
      <c r="C647" s="184"/>
      <c r="D647" s="185" t="str">
        <f t="shared" ref="D647:F647" si="887">D646</f>
        <v>****</v>
      </c>
      <c r="E647" s="185"/>
      <c r="F647" s="185">
        <f t="shared" si="887"/>
        <v>0</v>
      </c>
      <c r="G647" s="185"/>
      <c r="H647" s="185">
        <f t="shared" ref="H647:I648" si="888">H646</f>
        <v>0</v>
      </c>
      <c r="I647" s="186">
        <f t="shared" si="888"/>
        <v>0</v>
      </c>
      <c r="J647" s="197">
        <f>SUMIFS('SAGE IMPORT'!Y:Y,'SAGE IMPORT'!A:A,'FW-ROWS'!H647,'SAGE IMPORT'!B:B,'FW-ROWS'!I647,'SAGE IMPORT'!C:C,'FW-ROWS'!A647)</f>
        <v>0</v>
      </c>
      <c r="K647" s="198">
        <f>SUMIFS('SAGE IMPORT'!K:K,'SAGE IMPORT'!A:A,'FW-ROWS'!H647,'SAGE IMPORT'!B:B,'FW-ROWS'!I647,'SAGE IMPORT'!C:C,'FW-ROWS'!A647)</f>
        <v>0</v>
      </c>
      <c r="L647" s="199">
        <f>SUMIFS('SAGE IMPORT'!Q:Q,'SAGE IMPORT'!A:A,'FW-ROWS'!H647,'SAGE IMPORT'!B:B,'FW-ROWS'!I647,'SAGE IMPORT'!C:C,'FW-ROWS'!A647)</f>
        <v>0</v>
      </c>
      <c r="M647" s="199" t="s">
        <v>393</v>
      </c>
      <c r="N647" s="205">
        <f>SUMIFS('SAGE IMPORT'!E:E,'SAGE IMPORT'!A:A,'FW-ROWS'!H647,'SAGE IMPORT'!B:B,'FW-ROWS'!I647,'SAGE IMPORT'!C:C,'FW-ROWS'!A647)</f>
        <v>0</v>
      </c>
      <c r="O647" s="199" t="s">
        <v>393</v>
      </c>
    </row>
    <row r="648" spans="1:15" x14ac:dyDescent="0.2">
      <c r="A648" s="184" t="s">
        <v>541</v>
      </c>
      <c r="B648" s="184" t="s">
        <v>59</v>
      </c>
      <c r="C648" s="184"/>
      <c r="D648" s="185" t="str">
        <f t="shared" ref="D648:F648" si="889">D647</f>
        <v>****</v>
      </c>
      <c r="E648" s="185"/>
      <c r="F648" s="185">
        <f t="shared" si="889"/>
        <v>0</v>
      </c>
      <c r="G648" s="185"/>
      <c r="H648" s="185">
        <f t="shared" si="888"/>
        <v>0</v>
      </c>
      <c r="I648" s="186">
        <f t="shared" si="888"/>
        <v>0</v>
      </c>
      <c r="J648" s="197">
        <f>SUMIFS('SAGE IMPORT'!Y:Y,'SAGE IMPORT'!A:A,'FW-ROWS'!H648,'SAGE IMPORT'!B:B,'FW-ROWS'!I648,'SAGE IMPORT'!C:C,'FW-ROWS'!A648)</f>
        <v>0</v>
      </c>
      <c r="K648" s="198">
        <f>SUMIFS('SAGE IMPORT'!K:K,'SAGE IMPORT'!A:A,'FW-ROWS'!H648,'SAGE IMPORT'!B:B,'FW-ROWS'!I648,'SAGE IMPORT'!C:C,'FW-ROWS'!A648)</f>
        <v>0</v>
      </c>
      <c r="L648" s="199">
        <f>SUMIFS('SAGE IMPORT'!Q:Q,'SAGE IMPORT'!A:A,'FW-ROWS'!H648,'SAGE IMPORT'!B:B,'FW-ROWS'!I648,'SAGE IMPORT'!C:C,'FW-ROWS'!A648)</f>
        <v>0</v>
      </c>
      <c r="M648" s="199" t="s">
        <v>354</v>
      </c>
      <c r="N648" s="205">
        <f>SUMIFS('SAGE IMPORT'!E:E,'SAGE IMPORT'!A:A,'FW-ROWS'!H648,'SAGE IMPORT'!B:B,'FW-ROWS'!I648,'SAGE IMPORT'!C:C,'FW-ROWS'!A648)</f>
        <v>0</v>
      </c>
      <c r="O648" s="199" t="s">
        <v>354</v>
      </c>
    </row>
    <row r="649" spans="1:15" x14ac:dyDescent="0.2">
      <c r="A649" s="184"/>
      <c r="B649" s="184"/>
      <c r="C649" s="184"/>
      <c r="D649" s="185"/>
      <c r="E649" s="185"/>
      <c r="F649" s="185"/>
      <c r="G649" s="185"/>
      <c r="H649" s="185"/>
      <c r="I649" s="186"/>
      <c r="J649" s="197"/>
      <c r="K649" s="198"/>
      <c r="L649" s="199"/>
      <c r="M649" s="199"/>
      <c r="N649" s="205"/>
      <c r="O649" s="199"/>
    </row>
    <row r="650" spans="1:15" x14ac:dyDescent="0.2">
      <c r="A650" s="184" t="s">
        <v>543</v>
      </c>
      <c r="B650" s="184" t="s">
        <v>545</v>
      </c>
      <c r="C650" s="184"/>
      <c r="D650" s="185" t="str">
        <f t="shared" ref="D650:F650" si="890">D648</f>
        <v>****</v>
      </c>
      <c r="E650" s="185"/>
      <c r="F650" s="185">
        <f t="shared" si="890"/>
        <v>0</v>
      </c>
      <c r="G650" s="185"/>
      <c r="H650" s="185">
        <f t="shared" ref="H650:I650" si="891">H648</f>
        <v>0</v>
      </c>
      <c r="I650" s="186">
        <f t="shared" si="891"/>
        <v>0</v>
      </c>
      <c r="J650" s="197">
        <f>SUMIFS('SAGE IMPORT'!Y:Y,'SAGE IMPORT'!A:A,'FW-ROWS'!H650,'SAGE IMPORT'!B:B,'FW-ROWS'!I650,'SAGE IMPORT'!C:C,'FW-ROWS'!A650)</f>
        <v>0</v>
      </c>
      <c r="K650" s="198">
        <f>SUMIFS('SAGE IMPORT'!K:K,'SAGE IMPORT'!A:A,'FW-ROWS'!H650,'SAGE IMPORT'!B:B,'FW-ROWS'!I650,'SAGE IMPORT'!C:C,'FW-ROWS'!A650)</f>
        <v>0</v>
      </c>
      <c r="L650" s="199">
        <f>SUMIFS('SAGE IMPORT'!Q:Q,'SAGE IMPORT'!A:A,'FW-ROWS'!H650,'SAGE IMPORT'!B:B,'FW-ROWS'!I650,'SAGE IMPORT'!C:C,'FW-ROWS'!A650)</f>
        <v>0</v>
      </c>
      <c r="M650" s="199"/>
      <c r="N650" s="205">
        <f>SUMIFS('SAGE IMPORT'!E:E,'SAGE IMPORT'!A:A,'FW-ROWS'!H650,'SAGE IMPORT'!B:B,'FW-ROWS'!I650,'SAGE IMPORT'!C:C,'FW-ROWS'!A650)</f>
        <v>0</v>
      </c>
      <c r="O650" s="199"/>
    </row>
    <row r="651" spans="1:15" x14ac:dyDescent="0.2">
      <c r="A651" s="184" t="s">
        <v>544</v>
      </c>
      <c r="B651" s="184" t="s">
        <v>546</v>
      </c>
      <c r="C651" s="184"/>
      <c r="D651" s="185" t="str">
        <f t="shared" ref="D651:F651" si="892">D650</f>
        <v>****</v>
      </c>
      <c r="E651" s="185"/>
      <c r="F651" s="185">
        <f t="shared" si="892"/>
        <v>0</v>
      </c>
      <c r="G651" s="185"/>
      <c r="H651" s="185">
        <f t="shared" ref="H651:I651" si="893">H650</f>
        <v>0</v>
      </c>
      <c r="I651" s="186">
        <f t="shared" si="893"/>
        <v>0</v>
      </c>
      <c r="J651" s="197">
        <f>SUMIFS('SAGE IMPORT'!Y:Y,'SAGE IMPORT'!A:A,'FW-ROWS'!H651,'SAGE IMPORT'!B:B,'FW-ROWS'!I651,'SAGE IMPORT'!C:C,'FW-ROWS'!A651)</f>
        <v>0</v>
      </c>
      <c r="K651" s="198">
        <f>SUMIFS('SAGE IMPORT'!K:K,'SAGE IMPORT'!A:A,'FW-ROWS'!H651,'SAGE IMPORT'!B:B,'FW-ROWS'!I651,'SAGE IMPORT'!C:C,'FW-ROWS'!A651)</f>
        <v>0</v>
      </c>
      <c r="L651" s="199">
        <f>SUMIFS('SAGE IMPORT'!Q:Q,'SAGE IMPORT'!A:A,'FW-ROWS'!H651,'SAGE IMPORT'!B:B,'FW-ROWS'!I651,'SAGE IMPORT'!C:C,'FW-ROWS'!A651)</f>
        <v>0</v>
      </c>
      <c r="M651" s="199" t="s">
        <v>354</v>
      </c>
      <c r="N651" s="205">
        <f>SUMIFS('SAGE IMPORT'!E:E,'SAGE IMPORT'!A:A,'FW-ROWS'!H651,'SAGE IMPORT'!B:B,'FW-ROWS'!I651,'SAGE IMPORT'!C:C,'FW-ROWS'!A651)</f>
        <v>0</v>
      </c>
      <c r="O651" s="199" t="s">
        <v>354</v>
      </c>
    </row>
    <row r="652" spans="1:15" x14ac:dyDescent="0.2">
      <c r="A652" s="184" t="s">
        <v>549</v>
      </c>
      <c r="B652" s="184" t="s">
        <v>550</v>
      </c>
      <c r="C652" s="184"/>
      <c r="D652" s="185" t="str">
        <f t="shared" ref="D652:F652" si="894">D651</f>
        <v>****</v>
      </c>
      <c r="E652" s="185"/>
      <c r="F652" s="185">
        <f t="shared" si="894"/>
        <v>0</v>
      </c>
      <c r="G652" s="185"/>
      <c r="H652" s="185">
        <f t="shared" ref="H652:I652" si="895">H651</f>
        <v>0</v>
      </c>
      <c r="I652" s="186">
        <f t="shared" si="895"/>
        <v>0</v>
      </c>
      <c r="J652" s="197">
        <f>SUMIFS('SAGE IMPORT'!Y:Y,'SAGE IMPORT'!A:A,'FW-ROWS'!H652,'SAGE IMPORT'!B:B,'FW-ROWS'!I652,'SAGE IMPORT'!C:C,'FW-ROWS'!A652)</f>
        <v>0</v>
      </c>
      <c r="K652" s="198">
        <f>SUMIFS('SAGE IMPORT'!K:K,'SAGE IMPORT'!A:A,'FW-ROWS'!H652,'SAGE IMPORT'!B:B,'FW-ROWS'!I652,'SAGE IMPORT'!C:C,'FW-ROWS'!A652)</f>
        <v>0</v>
      </c>
      <c r="L652" s="199">
        <f>SUMIFS('SAGE IMPORT'!Q:Q,'SAGE IMPORT'!A:A,'FW-ROWS'!H652,'SAGE IMPORT'!B:B,'FW-ROWS'!I652,'SAGE IMPORT'!C:C,'FW-ROWS'!A652)</f>
        <v>0</v>
      </c>
      <c r="M652" s="199" t="s">
        <v>354</v>
      </c>
      <c r="N652" s="205">
        <f>SUMIFS('SAGE IMPORT'!E:E,'SAGE IMPORT'!A:A,'FW-ROWS'!H652,'SAGE IMPORT'!B:B,'FW-ROWS'!I652,'SAGE IMPORT'!C:C,'FW-ROWS'!A652)</f>
        <v>0</v>
      </c>
      <c r="O652" s="199" t="s">
        <v>354</v>
      </c>
    </row>
    <row r="653" spans="1:15" x14ac:dyDescent="0.2">
      <c r="A653" s="184" t="s">
        <v>551</v>
      </c>
      <c r="B653" s="184" t="s">
        <v>140</v>
      </c>
      <c r="C653" s="184"/>
      <c r="D653" s="185" t="str">
        <f t="shared" ref="D653:F653" si="896">D652</f>
        <v>****</v>
      </c>
      <c r="E653" s="185"/>
      <c r="F653" s="185">
        <f t="shared" si="896"/>
        <v>0</v>
      </c>
      <c r="G653" s="185"/>
      <c r="H653" s="185">
        <f t="shared" ref="H653:I653" si="897">H652</f>
        <v>0</v>
      </c>
      <c r="I653" s="186">
        <f t="shared" si="897"/>
        <v>0</v>
      </c>
      <c r="J653" s="197">
        <f>SUMIFS('SAGE IMPORT'!Y:Y,'SAGE IMPORT'!A:A,'FW-ROWS'!H653,'SAGE IMPORT'!B:B,'FW-ROWS'!I653,'SAGE IMPORT'!C:C,'FW-ROWS'!A653)</f>
        <v>0</v>
      </c>
      <c r="K653" s="198">
        <f>SUMIFS('SAGE IMPORT'!K:K,'SAGE IMPORT'!A:A,'FW-ROWS'!H653,'SAGE IMPORT'!B:B,'FW-ROWS'!I653,'SAGE IMPORT'!C:C,'FW-ROWS'!A653)</f>
        <v>0</v>
      </c>
      <c r="L653" s="199">
        <f>SUMIFS('SAGE IMPORT'!Q:Q,'SAGE IMPORT'!A:A,'FW-ROWS'!H653,'SAGE IMPORT'!B:B,'FW-ROWS'!I653,'SAGE IMPORT'!C:C,'FW-ROWS'!A653)</f>
        <v>0</v>
      </c>
      <c r="M653" s="199" t="s">
        <v>354</v>
      </c>
      <c r="N653" s="205">
        <f>SUMIFS('SAGE IMPORT'!E:E,'SAGE IMPORT'!A:A,'FW-ROWS'!H653,'SAGE IMPORT'!B:B,'FW-ROWS'!I653,'SAGE IMPORT'!C:C,'FW-ROWS'!A653)</f>
        <v>0</v>
      </c>
      <c r="O653" s="199" t="s">
        <v>354</v>
      </c>
    </row>
    <row r="654" spans="1:15" x14ac:dyDescent="0.2">
      <c r="A654" s="184" t="s">
        <v>556</v>
      </c>
      <c r="B654" s="184" t="s">
        <v>555</v>
      </c>
      <c r="C654" s="184"/>
      <c r="D654" s="185" t="str">
        <f t="shared" ref="D654:F654" si="898">D653</f>
        <v>****</v>
      </c>
      <c r="E654" s="185"/>
      <c r="F654" s="185">
        <f t="shared" si="898"/>
        <v>0</v>
      </c>
      <c r="G654" s="185"/>
      <c r="H654" s="185">
        <f t="shared" ref="H654:I654" si="899">H653</f>
        <v>0</v>
      </c>
      <c r="I654" s="186">
        <f t="shared" si="899"/>
        <v>0</v>
      </c>
      <c r="J654" s="197">
        <f>SUMIFS('SAGE IMPORT'!Y:Y,'SAGE IMPORT'!A:A,'FW-ROWS'!H654,'SAGE IMPORT'!B:B,'FW-ROWS'!I654,'SAGE IMPORT'!C:C,'FW-ROWS'!A654)</f>
        <v>0</v>
      </c>
      <c r="K654" s="198">
        <f>SUMIFS('SAGE IMPORT'!K:K,'SAGE IMPORT'!A:A,'FW-ROWS'!H654,'SAGE IMPORT'!B:B,'FW-ROWS'!I654,'SAGE IMPORT'!C:C,'FW-ROWS'!A654)</f>
        <v>0</v>
      </c>
      <c r="L654" s="199">
        <f>SUMIFS('SAGE IMPORT'!Q:Q,'SAGE IMPORT'!A:A,'FW-ROWS'!H654,'SAGE IMPORT'!B:B,'FW-ROWS'!I654,'SAGE IMPORT'!C:C,'FW-ROWS'!A654)</f>
        <v>0</v>
      </c>
      <c r="M654" s="199" t="s">
        <v>395</v>
      </c>
      <c r="N654" s="205">
        <f>SUMIFS('SAGE IMPORT'!E:E,'SAGE IMPORT'!A:A,'FW-ROWS'!H654,'SAGE IMPORT'!B:B,'FW-ROWS'!I654,'SAGE IMPORT'!C:C,'FW-ROWS'!A654)</f>
        <v>0</v>
      </c>
      <c r="O654" s="199" t="s">
        <v>395</v>
      </c>
    </row>
    <row r="655" spans="1:15" x14ac:dyDescent="0.2">
      <c r="A655" s="184" t="s">
        <v>557</v>
      </c>
      <c r="B655" s="184" t="s">
        <v>559</v>
      </c>
      <c r="C655" s="184"/>
      <c r="D655" s="185" t="str">
        <f t="shared" ref="D655:F655" si="900">D654</f>
        <v>****</v>
      </c>
      <c r="E655" s="185"/>
      <c r="F655" s="185">
        <f t="shared" si="900"/>
        <v>0</v>
      </c>
      <c r="G655" s="185"/>
      <c r="H655" s="185">
        <f t="shared" ref="H655:I655" si="901">H654</f>
        <v>0</v>
      </c>
      <c r="I655" s="186">
        <f t="shared" si="901"/>
        <v>0</v>
      </c>
      <c r="J655" s="197">
        <f>SUMIFS('SAGE IMPORT'!Y:Y,'SAGE IMPORT'!A:A,'FW-ROWS'!H655,'SAGE IMPORT'!B:B,'FW-ROWS'!I655,'SAGE IMPORT'!C:C,'FW-ROWS'!A655)</f>
        <v>0</v>
      </c>
      <c r="K655" s="198">
        <f>SUMIFS('SAGE IMPORT'!K:K,'SAGE IMPORT'!A:A,'FW-ROWS'!H655,'SAGE IMPORT'!B:B,'FW-ROWS'!I655,'SAGE IMPORT'!C:C,'FW-ROWS'!A655)</f>
        <v>0</v>
      </c>
      <c r="L655" s="199">
        <f>SUMIFS('SAGE IMPORT'!Q:Q,'SAGE IMPORT'!A:A,'FW-ROWS'!H655,'SAGE IMPORT'!B:B,'FW-ROWS'!I655,'SAGE IMPORT'!C:C,'FW-ROWS'!A655)</f>
        <v>0</v>
      </c>
      <c r="M655" s="199" t="s">
        <v>395</v>
      </c>
      <c r="N655" s="205">
        <f>SUMIFS('SAGE IMPORT'!E:E,'SAGE IMPORT'!A:A,'FW-ROWS'!H655,'SAGE IMPORT'!B:B,'FW-ROWS'!I655,'SAGE IMPORT'!C:C,'FW-ROWS'!A655)</f>
        <v>0</v>
      </c>
      <c r="O655" s="199" t="s">
        <v>395</v>
      </c>
    </row>
    <row r="656" spans="1:15" x14ac:dyDescent="0.2">
      <c r="A656" s="184" t="s">
        <v>560</v>
      </c>
      <c r="B656" s="184" t="s">
        <v>561</v>
      </c>
      <c r="C656" s="184"/>
      <c r="D656" s="185" t="str">
        <f t="shared" ref="D656:F656" si="902">D655</f>
        <v>****</v>
      </c>
      <c r="E656" s="185"/>
      <c r="F656" s="185">
        <f t="shared" si="902"/>
        <v>0</v>
      </c>
      <c r="G656" s="185"/>
      <c r="H656" s="185">
        <f t="shared" ref="H656:I656" si="903">H655</f>
        <v>0</v>
      </c>
      <c r="I656" s="186">
        <f t="shared" si="903"/>
        <v>0</v>
      </c>
      <c r="J656" s="197">
        <f>SUMIFS('SAGE IMPORT'!Y:Y,'SAGE IMPORT'!A:A,'FW-ROWS'!H656,'SAGE IMPORT'!B:B,'FW-ROWS'!I656,'SAGE IMPORT'!C:C,'FW-ROWS'!A656)</f>
        <v>0</v>
      </c>
      <c r="K656" s="198">
        <f>SUMIFS('SAGE IMPORT'!K:K,'SAGE IMPORT'!A:A,'FW-ROWS'!H656,'SAGE IMPORT'!B:B,'FW-ROWS'!I656,'SAGE IMPORT'!C:C,'FW-ROWS'!A656)</f>
        <v>0</v>
      </c>
      <c r="L656" s="199">
        <f>SUMIFS('SAGE IMPORT'!Q:Q,'SAGE IMPORT'!A:A,'FW-ROWS'!H656,'SAGE IMPORT'!B:B,'FW-ROWS'!I656,'SAGE IMPORT'!C:C,'FW-ROWS'!A656)</f>
        <v>0</v>
      </c>
      <c r="M656" s="199" t="s">
        <v>354</v>
      </c>
      <c r="N656" s="205">
        <f>SUMIFS('SAGE IMPORT'!E:E,'SAGE IMPORT'!A:A,'FW-ROWS'!H656,'SAGE IMPORT'!B:B,'FW-ROWS'!I656,'SAGE IMPORT'!C:C,'FW-ROWS'!A656)</f>
        <v>0</v>
      </c>
      <c r="O656" s="199" t="s">
        <v>354</v>
      </c>
    </row>
    <row r="657" spans="1:15" x14ac:dyDescent="0.2">
      <c r="A657" s="184"/>
      <c r="B657" s="184"/>
      <c r="C657" s="184"/>
      <c r="D657" s="185"/>
      <c r="E657" s="185"/>
      <c r="F657" s="185"/>
      <c r="G657" s="185"/>
      <c r="H657" s="185"/>
      <c r="I657" s="186"/>
      <c r="J657" s="197"/>
      <c r="K657" s="198"/>
      <c r="L657" s="199"/>
      <c r="M657" s="199"/>
      <c r="N657" s="205"/>
      <c r="O657" s="199"/>
    </row>
    <row r="658" spans="1:15" x14ac:dyDescent="0.2">
      <c r="A658" s="184" t="s">
        <v>563</v>
      </c>
      <c r="B658" s="184" t="s">
        <v>565</v>
      </c>
      <c r="C658" s="184"/>
      <c r="D658" s="185" t="str">
        <f t="shared" ref="D658:F658" si="904">D656</f>
        <v>****</v>
      </c>
      <c r="E658" s="185"/>
      <c r="F658" s="185">
        <f t="shared" si="904"/>
        <v>0</v>
      </c>
      <c r="G658" s="185"/>
      <c r="H658" s="185">
        <f t="shared" ref="H658:I658" si="905">H656</f>
        <v>0</v>
      </c>
      <c r="I658" s="186">
        <f t="shared" si="905"/>
        <v>0</v>
      </c>
      <c r="J658" s="197">
        <f>SUMIFS('SAGE IMPORT'!Y:Y,'SAGE IMPORT'!A:A,'FW-ROWS'!H658,'SAGE IMPORT'!B:B,'FW-ROWS'!I658,'SAGE IMPORT'!C:C,'FW-ROWS'!A658)</f>
        <v>0</v>
      </c>
      <c r="K658" s="198">
        <f>SUMIFS('SAGE IMPORT'!K:K,'SAGE IMPORT'!A:A,'FW-ROWS'!H658,'SAGE IMPORT'!B:B,'FW-ROWS'!I658,'SAGE IMPORT'!C:C,'FW-ROWS'!A658)</f>
        <v>0</v>
      </c>
      <c r="L658" s="199">
        <f>SUMIFS('SAGE IMPORT'!Q:Q,'SAGE IMPORT'!A:A,'FW-ROWS'!H658,'SAGE IMPORT'!B:B,'FW-ROWS'!I658,'SAGE IMPORT'!C:C,'FW-ROWS'!A658)</f>
        <v>0</v>
      </c>
      <c r="M658" s="199" t="s">
        <v>392</v>
      </c>
      <c r="N658" s="205">
        <f>SUMIFS('SAGE IMPORT'!E:E,'SAGE IMPORT'!A:A,'FW-ROWS'!H658,'SAGE IMPORT'!B:B,'FW-ROWS'!I658,'SAGE IMPORT'!C:C,'FW-ROWS'!A658)</f>
        <v>0</v>
      </c>
      <c r="O658" s="199" t="s">
        <v>392</v>
      </c>
    </row>
    <row r="659" spans="1:15" ht="12" x14ac:dyDescent="0.25">
      <c r="C659" s="200" t="s">
        <v>74</v>
      </c>
      <c r="D659" s="200"/>
      <c r="E659" s="200"/>
      <c r="F659" s="200"/>
      <c r="G659" s="200"/>
      <c r="H659" s="200"/>
      <c r="I659" s="200"/>
      <c r="J659" s="201">
        <f t="shared" ref="J659" si="906">SUM(J641:J658)</f>
        <v>0</v>
      </c>
      <c r="K659" s="202"/>
      <c r="L659" s="202"/>
      <c r="M659" s="202"/>
      <c r="N659" s="205">
        <f>SUMIFS('SAGE IMPORT'!E:E,'SAGE IMPORT'!A:A,'FW-ROWS'!H659,'SAGE IMPORT'!B:B,'FW-ROWS'!I659,'SAGE IMPORT'!C:C,'FW-ROWS'!A659)</f>
        <v>0</v>
      </c>
      <c r="O659" s="202"/>
    </row>
    <row r="660" spans="1:15" ht="12" x14ac:dyDescent="0.25">
      <c r="C660" s="200" t="s">
        <v>75</v>
      </c>
      <c r="D660" s="200"/>
      <c r="E660" s="200"/>
      <c r="F660" s="200"/>
      <c r="G660" s="200"/>
      <c r="H660" s="200"/>
      <c r="I660" s="200"/>
      <c r="J660" s="203">
        <f>SUMIFS('SAGE IMPORT'!Y:Y,'SAGE IMPORT'!A:A,'FW-ROWS'!H640,'SAGE IMPORT'!B:B,'FW-ROWS'!I640)-J659</f>
        <v>0</v>
      </c>
      <c r="K660" s="202"/>
      <c r="L660" s="202"/>
      <c r="M660" s="202"/>
      <c r="N660" s="205">
        <f>SUMIFS('SAGE IMPORT'!E:E,'SAGE IMPORT'!A:A,'FW-ROWS'!H660,'SAGE IMPORT'!B:B,'FW-ROWS'!I660,'SAGE IMPORT'!C:C,'FW-ROWS'!A660)</f>
        <v>0</v>
      </c>
      <c r="O660" s="202"/>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0"/>
  <sheetViews>
    <sheetView showGridLines="0" tabSelected="1" view="pageBreakPreview" zoomScale="55" zoomScaleNormal="55" zoomScaleSheetLayoutView="55" workbookViewId="0">
      <selection activeCell="R13" sqref="R13"/>
    </sheetView>
  </sheetViews>
  <sheetFormatPr defaultRowHeight="21.9" customHeight="1" x14ac:dyDescent="0.25"/>
  <cols>
    <col min="1" max="1" width="29.5546875" style="900" customWidth="1"/>
    <col min="2" max="2" width="57" style="871" customWidth="1"/>
    <col min="3" max="3" width="27.88671875" style="871" customWidth="1"/>
    <col min="4" max="4" width="16.6640625" style="871" customWidth="1"/>
    <col min="5" max="5" width="9.109375" style="871" customWidth="1"/>
    <col min="6" max="6" width="7.6640625" style="871" customWidth="1"/>
    <col min="7" max="8" width="15.44140625" style="871" customWidth="1"/>
    <col min="9" max="9" width="62.88671875" style="871" customWidth="1"/>
    <col min="10" max="10" width="15" style="871" customWidth="1"/>
    <col min="11" max="11" width="11" style="871" customWidth="1"/>
    <col min="12" max="12" width="12.44140625" style="871" customWidth="1"/>
    <col min="13" max="13" width="13.5546875" style="871" customWidth="1"/>
    <col min="14" max="14" width="11.6640625" style="871" customWidth="1"/>
    <col min="15" max="252" width="9.109375" style="871"/>
    <col min="253" max="253" width="29.5546875" style="871" customWidth="1"/>
    <col min="254" max="254" width="57" style="871" customWidth="1"/>
    <col min="255" max="255" width="26.33203125" style="871" bestFit="1" customWidth="1"/>
    <col min="256" max="257" width="24.44140625" style="871" bestFit="1" customWidth="1"/>
    <col min="258" max="258" width="22.6640625" style="871" customWidth="1"/>
    <col min="259" max="259" width="27.88671875" style="871" customWidth="1"/>
    <col min="260" max="260" width="16.6640625" style="871" customWidth="1"/>
    <col min="261" max="261" width="9.109375" style="871" customWidth="1"/>
    <col min="262" max="262" width="7.6640625" style="871" customWidth="1"/>
    <col min="263" max="264" width="15.44140625" style="871" customWidth="1"/>
    <col min="265" max="265" width="62.88671875" style="871" customWidth="1"/>
    <col min="266" max="266" width="15" style="871" customWidth="1"/>
    <col min="267" max="267" width="11" style="871" customWidth="1"/>
    <col min="268" max="268" width="12.44140625" style="871" customWidth="1"/>
    <col min="269" max="269" width="13.5546875" style="871" customWidth="1"/>
    <col min="270" max="270" width="11.6640625" style="871" customWidth="1"/>
    <col min="271" max="508" width="9.109375" style="871"/>
    <col min="509" max="509" width="29.5546875" style="871" customWidth="1"/>
    <col min="510" max="510" width="57" style="871" customWidth="1"/>
    <col min="511" max="511" width="26.33203125" style="871" bestFit="1" customWidth="1"/>
    <col min="512" max="513" width="24.44140625" style="871" bestFit="1" customWidth="1"/>
    <col min="514" max="514" width="22.6640625" style="871" customWidth="1"/>
    <col min="515" max="515" width="27.88671875" style="871" customWidth="1"/>
    <col min="516" max="516" width="16.6640625" style="871" customWidth="1"/>
    <col min="517" max="517" width="9.109375" style="871" customWidth="1"/>
    <col min="518" max="518" width="7.6640625" style="871" customWidth="1"/>
    <col min="519" max="520" width="15.44140625" style="871" customWidth="1"/>
    <col min="521" max="521" width="62.88671875" style="871" customWidth="1"/>
    <col min="522" max="522" width="15" style="871" customWidth="1"/>
    <col min="523" max="523" width="11" style="871" customWidth="1"/>
    <col min="524" max="524" width="12.44140625" style="871" customWidth="1"/>
    <col min="525" max="525" width="13.5546875" style="871" customWidth="1"/>
    <col min="526" max="526" width="11.6640625" style="871" customWidth="1"/>
    <col min="527" max="764" width="9.109375" style="871"/>
    <col min="765" max="765" width="29.5546875" style="871" customWidth="1"/>
    <col min="766" max="766" width="57" style="871" customWidth="1"/>
    <col min="767" max="767" width="26.33203125" style="871" bestFit="1" customWidth="1"/>
    <col min="768" max="769" width="24.44140625" style="871" bestFit="1" customWidth="1"/>
    <col min="770" max="770" width="22.6640625" style="871" customWidth="1"/>
    <col min="771" max="771" width="27.88671875" style="871" customWidth="1"/>
    <col min="772" max="772" width="16.6640625" style="871" customWidth="1"/>
    <col min="773" max="773" width="9.109375" style="871" customWidth="1"/>
    <col min="774" max="774" width="7.6640625" style="871" customWidth="1"/>
    <col min="775" max="776" width="15.44140625" style="871" customWidth="1"/>
    <col min="777" max="777" width="62.88671875" style="871" customWidth="1"/>
    <col min="778" max="778" width="15" style="871" customWidth="1"/>
    <col min="779" max="779" width="11" style="871" customWidth="1"/>
    <col min="780" max="780" width="12.44140625" style="871" customWidth="1"/>
    <col min="781" max="781" width="13.5546875" style="871" customWidth="1"/>
    <col min="782" max="782" width="11.6640625" style="871" customWidth="1"/>
    <col min="783" max="1020" width="9.109375" style="871"/>
    <col min="1021" max="1021" width="29.5546875" style="871" customWidth="1"/>
    <col min="1022" max="1022" width="57" style="871" customWidth="1"/>
    <col min="1023" max="1023" width="26.33203125" style="871" bestFit="1" customWidth="1"/>
    <col min="1024" max="1025" width="24.44140625" style="871" bestFit="1" customWidth="1"/>
    <col min="1026" max="1026" width="22.6640625" style="871" customWidth="1"/>
    <col min="1027" max="1027" width="27.88671875" style="871" customWidth="1"/>
    <col min="1028" max="1028" width="16.6640625" style="871" customWidth="1"/>
    <col min="1029" max="1029" width="9.109375" style="871" customWidth="1"/>
    <col min="1030" max="1030" width="7.6640625" style="871" customWidth="1"/>
    <col min="1031" max="1032" width="15.44140625" style="871" customWidth="1"/>
    <col min="1033" max="1033" width="62.88671875" style="871" customWidth="1"/>
    <col min="1034" max="1034" width="15" style="871" customWidth="1"/>
    <col min="1035" max="1035" width="11" style="871" customWidth="1"/>
    <col min="1036" max="1036" width="12.44140625" style="871" customWidth="1"/>
    <col min="1037" max="1037" width="13.5546875" style="871" customWidth="1"/>
    <col min="1038" max="1038" width="11.6640625" style="871" customWidth="1"/>
    <col min="1039" max="1276" width="9.109375" style="871"/>
    <col min="1277" max="1277" width="29.5546875" style="871" customWidth="1"/>
    <col min="1278" max="1278" width="57" style="871" customWidth="1"/>
    <col min="1279" max="1279" width="26.33203125" style="871" bestFit="1" customWidth="1"/>
    <col min="1280" max="1281" width="24.44140625" style="871" bestFit="1" customWidth="1"/>
    <col min="1282" max="1282" width="22.6640625" style="871" customWidth="1"/>
    <col min="1283" max="1283" width="27.88671875" style="871" customWidth="1"/>
    <col min="1284" max="1284" width="16.6640625" style="871" customWidth="1"/>
    <col min="1285" max="1285" width="9.109375" style="871" customWidth="1"/>
    <col min="1286" max="1286" width="7.6640625" style="871" customWidth="1"/>
    <col min="1287" max="1288" width="15.44140625" style="871" customWidth="1"/>
    <col min="1289" max="1289" width="62.88671875" style="871" customWidth="1"/>
    <col min="1290" max="1290" width="15" style="871" customWidth="1"/>
    <col min="1291" max="1291" width="11" style="871" customWidth="1"/>
    <col min="1292" max="1292" width="12.44140625" style="871" customWidth="1"/>
    <col min="1293" max="1293" width="13.5546875" style="871" customWidth="1"/>
    <col min="1294" max="1294" width="11.6640625" style="871" customWidth="1"/>
    <col min="1295" max="1532" width="9.109375" style="871"/>
    <col min="1533" max="1533" width="29.5546875" style="871" customWidth="1"/>
    <col min="1534" max="1534" width="57" style="871" customWidth="1"/>
    <col min="1535" max="1535" width="26.33203125" style="871" bestFit="1" customWidth="1"/>
    <col min="1536" max="1537" width="24.44140625" style="871" bestFit="1" customWidth="1"/>
    <col min="1538" max="1538" width="22.6640625" style="871" customWidth="1"/>
    <col min="1539" max="1539" width="27.88671875" style="871" customWidth="1"/>
    <col min="1540" max="1540" width="16.6640625" style="871" customWidth="1"/>
    <col min="1541" max="1541" width="9.109375" style="871" customWidth="1"/>
    <col min="1542" max="1542" width="7.6640625" style="871" customWidth="1"/>
    <col min="1543" max="1544" width="15.44140625" style="871" customWidth="1"/>
    <col min="1545" max="1545" width="62.88671875" style="871" customWidth="1"/>
    <col min="1546" max="1546" width="15" style="871" customWidth="1"/>
    <col min="1547" max="1547" width="11" style="871" customWidth="1"/>
    <col min="1548" max="1548" width="12.44140625" style="871" customWidth="1"/>
    <col min="1549" max="1549" width="13.5546875" style="871" customWidth="1"/>
    <col min="1550" max="1550" width="11.6640625" style="871" customWidth="1"/>
    <col min="1551" max="1788" width="9.109375" style="871"/>
    <col min="1789" max="1789" width="29.5546875" style="871" customWidth="1"/>
    <col min="1790" max="1790" width="57" style="871" customWidth="1"/>
    <col min="1791" max="1791" width="26.33203125" style="871" bestFit="1" customWidth="1"/>
    <col min="1792" max="1793" width="24.44140625" style="871" bestFit="1" customWidth="1"/>
    <col min="1794" max="1794" width="22.6640625" style="871" customWidth="1"/>
    <col min="1795" max="1795" width="27.88671875" style="871" customWidth="1"/>
    <col min="1796" max="1796" width="16.6640625" style="871" customWidth="1"/>
    <col min="1797" max="1797" width="9.109375" style="871" customWidth="1"/>
    <col min="1798" max="1798" width="7.6640625" style="871" customWidth="1"/>
    <col min="1799" max="1800" width="15.44140625" style="871" customWidth="1"/>
    <col min="1801" max="1801" width="62.88671875" style="871" customWidth="1"/>
    <col min="1802" max="1802" width="15" style="871" customWidth="1"/>
    <col min="1803" max="1803" width="11" style="871" customWidth="1"/>
    <col min="1804" max="1804" width="12.44140625" style="871" customWidth="1"/>
    <col min="1805" max="1805" width="13.5546875" style="871" customWidth="1"/>
    <col min="1806" max="1806" width="11.6640625" style="871" customWidth="1"/>
    <col min="1807" max="2044" width="9.109375" style="871"/>
    <col min="2045" max="2045" width="29.5546875" style="871" customWidth="1"/>
    <col min="2046" max="2046" width="57" style="871" customWidth="1"/>
    <col min="2047" max="2047" width="26.33203125" style="871" bestFit="1" customWidth="1"/>
    <col min="2048" max="2049" width="24.44140625" style="871" bestFit="1" customWidth="1"/>
    <col min="2050" max="2050" width="22.6640625" style="871" customWidth="1"/>
    <col min="2051" max="2051" width="27.88671875" style="871" customWidth="1"/>
    <col min="2052" max="2052" width="16.6640625" style="871" customWidth="1"/>
    <col min="2053" max="2053" width="9.109375" style="871" customWidth="1"/>
    <col min="2054" max="2054" width="7.6640625" style="871" customWidth="1"/>
    <col min="2055" max="2056" width="15.44140625" style="871" customWidth="1"/>
    <col min="2057" max="2057" width="62.88671875" style="871" customWidth="1"/>
    <col min="2058" max="2058" width="15" style="871" customWidth="1"/>
    <col min="2059" max="2059" width="11" style="871" customWidth="1"/>
    <col min="2060" max="2060" width="12.44140625" style="871" customWidth="1"/>
    <col min="2061" max="2061" width="13.5546875" style="871" customWidth="1"/>
    <col min="2062" max="2062" width="11.6640625" style="871" customWidth="1"/>
    <col min="2063" max="2300" width="9.109375" style="871"/>
    <col min="2301" max="2301" width="29.5546875" style="871" customWidth="1"/>
    <col min="2302" max="2302" width="57" style="871" customWidth="1"/>
    <col min="2303" max="2303" width="26.33203125" style="871" bestFit="1" customWidth="1"/>
    <col min="2304" max="2305" width="24.44140625" style="871" bestFit="1" customWidth="1"/>
    <col min="2306" max="2306" width="22.6640625" style="871" customWidth="1"/>
    <col min="2307" max="2307" width="27.88671875" style="871" customWidth="1"/>
    <col min="2308" max="2308" width="16.6640625" style="871" customWidth="1"/>
    <col min="2309" max="2309" width="9.109375" style="871" customWidth="1"/>
    <col min="2310" max="2310" width="7.6640625" style="871" customWidth="1"/>
    <col min="2311" max="2312" width="15.44140625" style="871" customWidth="1"/>
    <col min="2313" max="2313" width="62.88671875" style="871" customWidth="1"/>
    <col min="2314" max="2314" width="15" style="871" customWidth="1"/>
    <col min="2315" max="2315" width="11" style="871" customWidth="1"/>
    <col min="2316" max="2316" width="12.44140625" style="871" customWidth="1"/>
    <col min="2317" max="2317" width="13.5546875" style="871" customWidth="1"/>
    <col min="2318" max="2318" width="11.6640625" style="871" customWidth="1"/>
    <col min="2319" max="2556" width="9.109375" style="871"/>
    <col min="2557" max="2557" width="29.5546875" style="871" customWidth="1"/>
    <col min="2558" max="2558" width="57" style="871" customWidth="1"/>
    <col min="2559" max="2559" width="26.33203125" style="871" bestFit="1" customWidth="1"/>
    <col min="2560" max="2561" width="24.44140625" style="871" bestFit="1" customWidth="1"/>
    <col min="2562" max="2562" width="22.6640625" style="871" customWidth="1"/>
    <col min="2563" max="2563" width="27.88671875" style="871" customWidth="1"/>
    <col min="2564" max="2564" width="16.6640625" style="871" customWidth="1"/>
    <col min="2565" max="2565" width="9.109375" style="871" customWidth="1"/>
    <col min="2566" max="2566" width="7.6640625" style="871" customWidth="1"/>
    <col min="2567" max="2568" width="15.44140625" style="871" customWidth="1"/>
    <col min="2569" max="2569" width="62.88671875" style="871" customWidth="1"/>
    <col min="2570" max="2570" width="15" style="871" customWidth="1"/>
    <col min="2571" max="2571" width="11" style="871" customWidth="1"/>
    <col min="2572" max="2572" width="12.44140625" style="871" customWidth="1"/>
    <col min="2573" max="2573" width="13.5546875" style="871" customWidth="1"/>
    <col min="2574" max="2574" width="11.6640625" style="871" customWidth="1"/>
    <col min="2575" max="2812" width="9.109375" style="871"/>
    <col min="2813" max="2813" width="29.5546875" style="871" customWidth="1"/>
    <col min="2814" max="2814" width="57" style="871" customWidth="1"/>
    <col min="2815" max="2815" width="26.33203125" style="871" bestFit="1" customWidth="1"/>
    <col min="2816" max="2817" width="24.44140625" style="871" bestFit="1" customWidth="1"/>
    <col min="2818" max="2818" width="22.6640625" style="871" customWidth="1"/>
    <col min="2819" max="2819" width="27.88671875" style="871" customWidth="1"/>
    <col min="2820" max="2820" width="16.6640625" style="871" customWidth="1"/>
    <col min="2821" max="2821" width="9.109375" style="871" customWidth="1"/>
    <col min="2822" max="2822" width="7.6640625" style="871" customWidth="1"/>
    <col min="2823" max="2824" width="15.44140625" style="871" customWidth="1"/>
    <col min="2825" max="2825" width="62.88671875" style="871" customWidth="1"/>
    <col min="2826" max="2826" width="15" style="871" customWidth="1"/>
    <col min="2827" max="2827" width="11" style="871" customWidth="1"/>
    <col min="2828" max="2828" width="12.44140625" style="871" customWidth="1"/>
    <col min="2829" max="2829" width="13.5546875" style="871" customWidth="1"/>
    <col min="2830" max="2830" width="11.6640625" style="871" customWidth="1"/>
    <col min="2831" max="3068" width="9.109375" style="871"/>
    <col min="3069" max="3069" width="29.5546875" style="871" customWidth="1"/>
    <col min="3070" max="3070" width="57" style="871" customWidth="1"/>
    <col min="3071" max="3071" width="26.33203125" style="871" bestFit="1" customWidth="1"/>
    <col min="3072" max="3073" width="24.44140625" style="871" bestFit="1" customWidth="1"/>
    <col min="3074" max="3074" width="22.6640625" style="871" customWidth="1"/>
    <col min="3075" max="3075" width="27.88671875" style="871" customWidth="1"/>
    <col min="3076" max="3076" width="16.6640625" style="871" customWidth="1"/>
    <col min="3077" max="3077" width="9.109375" style="871" customWidth="1"/>
    <col min="3078" max="3078" width="7.6640625" style="871" customWidth="1"/>
    <col min="3079" max="3080" width="15.44140625" style="871" customWidth="1"/>
    <col min="3081" max="3081" width="62.88671875" style="871" customWidth="1"/>
    <col min="3082" max="3082" width="15" style="871" customWidth="1"/>
    <col min="3083" max="3083" width="11" style="871" customWidth="1"/>
    <col min="3084" max="3084" width="12.44140625" style="871" customWidth="1"/>
    <col min="3085" max="3085" width="13.5546875" style="871" customWidth="1"/>
    <col min="3086" max="3086" width="11.6640625" style="871" customWidth="1"/>
    <col min="3087" max="3324" width="9.109375" style="871"/>
    <col min="3325" max="3325" width="29.5546875" style="871" customWidth="1"/>
    <col min="3326" max="3326" width="57" style="871" customWidth="1"/>
    <col min="3327" max="3327" width="26.33203125" style="871" bestFit="1" customWidth="1"/>
    <col min="3328" max="3329" width="24.44140625" style="871" bestFit="1" customWidth="1"/>
    <col min="3330" max="3330" width="22.6640625" style="871" customWidth="1"/>
    <col min="3331" max="3331" width="27.88671875" style="871" customWidth="1"/>
    <col min="3332" max="3332" width="16.6640625" style="871" customWidth="1"/>
    <col min="3333" max="3333" width="9.109375" style="871" customWidth="1"/>
    <col min="3334" max="3334" width="7.6640625" style="871" customWidth="1"/>
    <col min="3335" max="3336" width="15.44140625" style="871" customWidth="1"/>
    <col min="3337" max="3337" width="62.88671875" style="871" customWidth="1"/>
    <col min="3338" max="3338" width="15" style="871" customWidth="1"/>
    <col min="3339" max="3339" width="11" style="871" customWidth="1"/>
    <col min="3340" max="3340" width="12.44140625" style="871" customWidth="1"/>
    <col min="3341" max="3341" width="13.5546875" style="871" customWidth="1"/>
    <col min="3342" max="3342" width="11.6640625" style="871" customWidth="1"/>
    <col min="3343" max="3580" width="9.109375" style="871"/>
    <col min="3581" max="3581" width="29.5546875" style="871" customWidth="1"/>
    <col min="3582" max="3582" width="57" style="871" customWidth="1"/>
    <col min="3583" max="3583" width="26.33203125" style="871" bestFit="1" customWidth="1"/>
    <col min="3584" max="3585" width="24.44140625" style="871" bestFit="1" customWidth="1"/>
    <col min="3586" max="3586" width="22.6640625" style="871" customWidth="1"/>
    <col min="3587" max="3587" width="27.88671875" style="871" customWidth="1"/>
    <col min="3588" max="3588" width="16.6640625" style="871" customWidth="1"/>
    <col min="3589" max="3589" width="9.109375" style="871" customWidth="1"/>
    <col min="3590" max="3590" width="7.6640625" style="871" customWidth="1"/>
    <col min="3591" max="3592" width="15.44140625" style="871" customWidth="1"/>
    <col min="3593" max="3593" width="62.88671875" style="871" customWidth="1"/>
    <col min="3594" max="3594" width="15" style="871" customWidth="1"/>
    <col min="3595" max="3595" width="11" style="871" customWidth="1"/>
    <col min="3596" max="3596" width="12.44140625" style="871" customWidth="1"/>
    <col min="3597" max="3597" width="13.5546875" style="871" customWidth="1"/>
    <col min="3598" max="3598" width="11.6640625" style="871" customWidth="1"/>
    <col min="3599" max="3836" width="9.109375" style="871"/>
    <col min="3837" max="3837" width="29.5546875" style="871" customWidth="1"/>
    <col min="3838" max="3838" width="57" style="871" customWidth="1"/>
    <col min="3839" max="3839" width="26.33203125" style="871" bestFit="1" customWidth="1"/>
    <col min="3840" max="3841" width="24.44140625" style="871" bestFit="1" customWidth="1"/>
    <col min="3842" max="3842" width="22.6640625" style="871" customWidth="1"/>
    <col min="3843" max="3843" width="27.88671875" style="871" customWidth="1"/>
    <col min="3844" max="3844" width="16.6640625" style="871" customWidth="1"/>
    <col min="3845" max="3845" width="9.109375" style="871" customWidth="1"/>
    <col min="3846" max="3846" width="7.6640625" style="871" customWidth="1"/>
    <col min="3847" max="3848" width="15.44140625" style="871" customWidth="1"/>
    <col min="3849" max="3849" width="62.88671875" style="871" customWidth="1"/>
    <col min="3850" max="3850" width="15" style="871" customWidth="1"/>
    <col min="3851" max="3851" width="11" style="871" customWidth="1"/>
    <col min="3852" max="3852" width="12.44140625" style="871" customWidth="1"/>
    <col min="3853" max="3853" width="13.5546875" style="871" customWidth="1"/>
    <col min="3854" max="3854" width="11.6640625" style="871" customWidth="1"/>
    <col min="3855" max="4092" width="9.109375" style="871"/>
    <col min="4093" max="4093" width="29.5546875" style="871" customWidth="1"/>
    <col min="4094" max="4094" width="57" style="871" customWidth="1"/>
    <col min="4095" max="4095" width="26.33203125" style="871" bestFit="1" customWidth="1"/>
    <col min="4096" max="4097" width="24.44140625" style="871" bestFit="1" customWidth="1"/>
    <col min="4098" max="4098" width="22.6640625" style="871" customWidth="1"/>
    <col min="4099" max="4099" width="27.88671875" style="871" customWidth="1"/>
    <col min="4100" max="4100" width="16.6640625" style="871" customWidth="1"/>
    <col min="4101" max="4101" width="9.109375" style="871" customWidth="1"/>
    <col min="4102" max="4102" width="7.6640625" style="871" customWidth="1"/>
    <col min="4103" max="4104" width="15.44140625" style="871" customWidth="1"/>
    <col min="4105" max="4105" width="62.88671875" style="871" customWidth="1"/>
    <col min="4106" max="4106" width="15" style="871" customWidth="1"/>
    <col min="4107" max="4107" width="11" style="871" customWidth="1"/>
    <col min="4108" max="4108" width="12.44140625" style="871" customWidth="1"/>
    <col min="4109" max="4109" width="13.5546875" style="871" customWidth="1"/>
    <col min="4110" max="4110" width="11.6640625" style="871" customWidth="1"/>
    <col min="4111" max="4348" width="9.109375" style="871"/>
    <col min="4349" max="4349" width="29.5546875" style="871" customWidth="1"/>
    <col min="4350" max="4350" width="57" style="871" customWidth="1"/>
    <col min="4351" max="4351" width="26.33203125" style="871" bestFit="1" customWidth="1"/>
    <col min="4352" max="4353" width="24.44140625" style="871" bestFit="1" customWidth="1"/>
    <col min="4354" max="4354" width="22.6640625" style="871" customWidth="1"/>
    <col min="4355" max="4355" width="27.88671875" style="871" customWidth="1"/>
    <col min="4356" max="4356" width="16.6640625" style="871" customWidth="1"/>
    <col min="4357" max="4357" width="9.109375" style="871" customWidth="1"/>
    <col min="4358" max="4358" width="7.6640625" style="871" customWidth="1"/>
    <col min="4359" max="4360" width="15.44140625" style="871" customWidth="1"/>
    <col min="4361" max="4361" width="62.88671875" style="871" customWidth="1"/>
    <col min="4362" max="4362" width="15" style="871" customWidth="1"/>
    <col min="4363" max="4363" width="11" style="871" customWidth="1"/>
    <col min="4364" max="4364" width="12.44140625" style="871" customWidth="1"/>
    <col min="4365" max="4365" width="13.5546875" style="871" customWidth="1"/>
    <col min="4366" max="4366" width="11.6640625" style="871" customWidth="1"/>
    <col min="4367" max="4604" width="9.109375" style="871"/>
    <col min="4605" max="4605" width="29.5546875" style="871" customWidth="1"/>
    <col min="4606" max="4606" width="57" style="871" customWidth="1"/>
    <col min="4607" max="4607" width="26.33203125" style="871" bestFit="1" customWidth="1"/>
    <col min="4608" max="4609" width="24.44140625" style="871" bestFit="1" customWidth="1"/>
    <col min="4610" max="4610" width="22.6640625" style="871" customWidth="1"/>
    <col min="4611" max="4611" width="27.88671875" style="871" customWidth="1"/>
    <col min="4612" max="4612" width="16.6640625" style="871" customWidth="1"/>
    <col min="4613" max="4613" width="9.109375" style="871" customWidth="1"/>
    <col min="4614" max="4614" width="7.6640625" style="871" customWidth="1"/>
    <col min="4615" max="4616" width="15.44140625" style="871" customWidth="1"/>
    <col min="4617" max="4617" width="62.88671875" style="871" customWidth="1"/>
    <col min="4618" max="4618" width="15" style="871" customWidth="1"/>
    <col min="4619" max="4619" width="11" style="871" customWidth="1"/>
    <col min="4620" max="4620" width="12.44140625" style="871" customWidth="1"/>
    <col min="4621" max="4621" width="13.5546875" style="871" customWidth="1"/>
    <col min="4622" max="4622" width="11.6640625" style="871" customWidth="1"/>
    <col min="4623" max="4860" width="9.109375" style="871"/>
    <col min="4861" max="4861" width="29.5546875" style="871" customWidth="1"/>
    <col min="4862" max="4862" width="57" style="871" customWidth="1"/>
    <col min="4863" max="4863" width="26.33203125" style="871" bestFit="1" customWidth="1"/>
    <col min="4864" max="4865" width="24.44140625" style="871" bestFit="1" customWidth="1"/>
    <col min="4866" max="4866" width="22.6640625" style="871" customWidth="1"/>
    <col min="4867" max="4867" width="27.88671875" style="871" customWidth="1"/>
    <col min="4868" max="4868" width="16.6640625" style="871" customWidth="1"/>
    <col min="4869" max="4869" width="9.109375" style="871" customWidth="1"/>
    <col min="4870" max="4870" width="7.6640625" style="871" customWidth="1"/>
    <col min="4871" max="4872" width="15.44140625" style="871" customWidth="1"/>
    <col min="4873" max="4873" width="62.88671875" style="871" customWidth="1"/>
    <col min="4874" max="4874" width="15" style="871" customWidth="1"/>
    <col min="4875" max="4875" width="11" style="871" customWidth="1"/>
    <col min="4876" max="4876" width="12.44140625" style="871" customWidth="1"/>
    <col min="4877" max="4877" width="13.5546875" style="871" customWidth="1"/>
    <col min="4878" max="4878" width="11.6640625" style="871" customWidth="1"/>
    <col min="4879" max="5116" width="9.109375" style="871"/>
    <col min="5117" max="5117" width="29.5546875" style="871" customWidth="1"/>
    <col min="5118" max="5118" width="57" style="871" customWidth="1"/>
    <col min="5119" max="5119" width="26.33203125" style="871" bestFit="1" customWidth="1"/>
    <col min="5120" max="5121" width="24.44140625" style="871" bestFit="1" customWidth="1"/>
    <col min="5122" max="5122" width="22.6640625" style="871" customWidth="1"/>
    <col min="5123" max="5123" width="27.88671875" style="871" customWidth="1"/>
    <col min="5124" max="5124" width="16.6640625" style="871" customWidth="1"/>
    <col min="5125" max="5125" width="9.109375" style="871" customWidth="1"/>
    <col min="5126" max="5126" width="7.6640625" style="871" customWidth="1"/>
    <col min="5127" max="5128" width="15.44140625" style="871" customWidth="1"/>
    <col min="5129" max="5129" width="62.88671875" style="871" customWidth="1"/>
    <col min="5130" max="5130" width="15" style="871" customWidth="1"/>
    <col min="5131" max="5131" width="11" style="871" customWidth="1"/>
    <col min="5132" max="5132" width="12.44140625" style="871" customWidth="1"/>
    <col min="5133" max="5133" width="13.5546875" style="871" customWidth="1"/>
    <col min="5134" max="5134" width="11.6640625" style="871" customWidth="1"/>
    <col min="5135" max="5372" width="9.109375" style="871"/>
    <col min="5373" max="5373" width="29.5546875" style="871" customWidth="1"/>
    <col min="5374" max="5374" width="57" style="871" customWidth="1"/>
    <col min="5375" max="5375" width="26.33203125" style="871" bestFit="1" customWidth="1"/>
    <col min="5376" max="5377" width="24.44140625" style="871" bestFit="1" customWidth="1"/>
    <col min="5378" max="5378" width="22.6640625" style="871" customWidth="1"/>
    <col min="5379" max="5379" width="27.88671875" style="871" customWidth="1"/>
    <col min="5380" max="5380" width="16.6640625" style="871" customWidth="1"/>
    <col min="5381" max="5381" width="9.109375" style="871" customWidth="1"/>
    <col min="5382" max="5382" width="7.6640625" style="871" customWidth="1"/>
    <col min="5383" max="5384" width="15.44140625" style="871" customWidth="1"/>
    <col min="5385" max="5385" width="62.88671875" style="871" customWidth="1"/>
    <col min="5386" max="5386" width="15" style="871" customWidth="1"/>
    <col min="5387" max="5387" width="11" style="871" customWidth="1"/>
    <col min="5388" max="5388" width="12.44140625" style="871" customWidth="1"/>
    <col min="5389" max="5389" width="13.5546875" style="871" customWidth="1"/>
    <col min="5390" max="5390" width="11.6640625" style="871" customWidth="1"/>
    <col min="5391" max="5628" width="9.109375" style="871"/>
    <col min="5629" max="5629" width="29.5546875" style="871" customWidth="1"/>
    <col min="5630" max="5630" width="57" style="871" customWidth="1"/>
    <col min="5631" max="5631" width="26.33203125" style="871" bestFit="1" customWidth="1"/>
    <col min="5632" max="5633" width="24.44140625" style="871" bestFit="1" customWidth="1"/>
    <col min="5634" max="5634" width="22.6640625" style="871" customWidth="1"/>
    <col min="5635" max="5635" width="27.88671875" style="871" customWidth="1"/>
    <col min="5636" max="5636" width="16.6640625" style="871" customWidth="1"/>
    <col min="5637" max="5637" width="9.109375" style="871" customWidth="1"/>
    <col min="5638" max="5638" width="7.6640625" style="871" customWidth="1"/>
    <col min="5639" max="5640" width="15.44140625" style="871" customWidth="1"/>
    <col min="5641" max="5641" width="62.88671875" style="871" customWidth="1"/>
    <col min="5642" max="5642" width="15" style="871" customWidth="1"/>
    <col min="5643" max="5643" width="11" style="871" customWidth="1"/>
    <col min="5644" max="5644" width="12.44140625" style="871" customWidth="1"/>
    <col min="5645" max="5645" width="13.5546875" style="871" customWidth="1"/>
    <col min="5646" max="5646" width="11.6640625" style="871" customWidth="1"/>
    <col min="5647" max="5884" width="9.109375" style="871"/>
    <col min="5885" max="5885" width="29.5546875" style="871" customWidth="1"/>
    <col min="5886" max="5886" width="57" style="871" customWidth="1"/>
    <col min="5887" max="5887" width="26.33203125" style="871" bestFit="1" customWidth="1"/>
    <col min="5888" max="5889" width="24.44140625" style="871" bestFit="1" customWidth="1"/>
    <col min="5890" max="5890" width="22.6640625" style="871" customWidth="1"/>
    <col min="5891" max="5891" width="27.88671875" style="871" customWidth="1"/>
    <col min="5892" max="5892" width="16.6640625" style="871" customWidth="1"/>
    <col min="5893" max="5893" width="9.109375" style="871" customWidth="1"/>
    <col min="5894" max="5894" width="7.6640625" style="871" customWidth="1"/>
    <col min="5895" max="5896" width="15.44140625" style="871" customWidth="1"/>
    <col min="5897" max="5897" width="62.88671875" style="871" customWidth="1"/>
    <col min="5898" max="5898" width="15" style="871" customWidth="1"/>
    <col min="5899" max="5899" width="11" style="871" customWidth="1"/>
    <col min="5900" max="5900" width="12.44140625" style="871" customWidth="1"/>
    <col min="5901" max="5901" width="13.5546875" style="871" customWidth="1"/>
    <col min="5902" max="5902" width="11.6640625" style="871" customWidth="1"/>
    <col min="5903" max="6140" width="9.109375" style="871"/>
    <col min="6141" max="6141" width="29.5546875" style="871" customWidth="1"/>
    <col min="6142" max="6142" width="57" style="871" customWidth="1"/>
    <col min="6143" max="6143" width="26.33203125" style="871" bestFit="1" customWidth="1"/>
    <col min="6144" max="6145" width="24.44140625" style="871" bestFit="1" customWidth="1"/>
    <col min="6146" max="6146" width="22.6640625" style="871" customWidth="1"/>
    <col min="6147" max="6147" width="27.88671875" style="871" customWidth="1"/>
    <col min="6148" max="6148" width="16.6640625" style="871" customWidth="1"/>
    <col min="6149" max="6149" width="9.109375" style="871" customWidth="1"/>
    <col min="6150" max="6150" width="7.6640625" style="871" customWidth="1"/>
    <col min="6151" max="6152" width="15.44140625" style="871" customWidth="1"/>
    <col min="6153" max="6153" width="62.88671875" style="871" customWidth="1"/>
    <col min="6154" max="6154" width="15" style="871" customWidth="1"/>
    <col min="6155" max="6155" width="11" style="871" customWidth="1"/>
    <col min="6156" max="6156" width="12.44140625" style="871" customWidth="1"/>
    <col min="6157" max="6157" width="13.5546875" style="871" customWidth="1"/>
    <col min="6158" max="6158" width="11.6640625" style="871" customWidth="1"/>
    <col min="6159" max="6396" width="9.109375" style="871"/>
    <col min="6397" max="6397" width="29.5546875" style="871" customWidth="1"/>
    <col min="6398" max="6398" width="57" style="871" customWidth="1"/>
    <col min="6399" max="6399" width="26.33203125" style="871" bestFit="1" customWidth="1"/>
    <col min="6400" max="6401" width="24.44140625" style="871" bestFit="1" customWidth="1"/>
    <col min="6402" max="6402" width="22.6640625" style="871" customWidth="1"/>
    <col min="6403" max="6403" width="27.88671875" style="871" customWidth="1"/>
    <col min="6404" max="6404" width="16.6640625" style="871" customWidth="1"/>
    <col min="6405" max="6405" width="9.109375" style="871" customWidth="1"/>
    <col min="6406" max="6406" width="7.6640625" style="871" customWidth="1"/>
    <col min="6407" max="6408" width="15.44140625" style="871" customWidth="1"/>
    <col min="6409" max="6409" width="62.88671875" style="871" customWidth="1"/>
    <col min="6410" max="6410" width="15" style="871" customWidth="1"/>
    <col min="6411" max="6411" width="11" style="871" customWidth="1"/>
    <col min="6412" max="6412" width="12.44140625" style="871" customWidth="1"/>
    <col min="6413" max="6413" width="13.5546875" style="871" customWidth="1"/>
    <col min="6414" max="6414" width="11.6640625" style="871" customWidth="1"/>
    <col min="6415" max="6652" width="9.109375" style="871"/>
    <col min="6653" max="6653" width="29.5546875" style="871" customWidth="1"/>
    <col min="6654" max="6654" width="57" style="871" customWidth="1"/>
    <col min="6655" max="6655" width="26.33203125" style="871" bestFit="1" customWidth="1"/>
    <col min="6656" max="6657" width="24.44140625" style="871" bestFit="1" customWidth="1"/>
    <col min="6658" max="6658" width="22.6640625" style="871" customWidth="1"/>
    <col min="6659" max="6659" width="27.88671875" style="871" customWidth="1"/>
    <col min="6660" max="6660" width="16.6640625" style="871" customWidth="1"/>
    <col min="6661" max="6661" width="9.109375" style="871" customWidth="1"/>
    <col min="6662" max="6662" width="7.6640625" style="871" customWidth="1"/>
    <col min="6663" max="6664" width="15.44140625" style="871" customWidth="1"/>
    <col min="6665" max="6665" width="62.88671875" style="871" customWidth="1"/>
    <col min="6666" max="6666" width="15" style="871" customWidth="1"/>
    <col min="6667" max="6667" width="11" style="871" customWidth="1"/>
    <col min="6668" max="6668" width="12.44140625" style="871" customWidth="1"/>
    <col min="6669" max="6669" width="13.5546875" style="871" customWidth="1"/>
    <col min="6670" max="6670" width="11.6640625" style="871" customWidth="1"/>
    <col min="6671" max="6908" width="9.109375" style="871"/>
    <col min="6909" max="6909" width="29.5546875" style="871" customWidth="1"/>
    <col min="6910" max="6910" width="57" style="871" customWidth="1"/>
    <col min="6911" max="6911" width="26.33203125" style="871" bestFit="1" customWidth="1"/>
    <col min="6912" max="6913" width="24.44140625" style="871" bestFit="1" customWidth="1"/>
    <col min="6914" max="6914" width="22.6640625" style="871" customWidth="1"/>
    <col min="6915" max="6915" width="27.88671875" style="871" customWidth="1"/>
    <col min="6916" max="6916" width="16.6640625" style="871" customWidth="1"/>
    <col min="6917" max="6917" width="9.109375" style="871" customWidth="1"/>
    <col min="6918" max="6918" width="7.6640625" style="871" customWidth="1"/>
    <col min="6919" max="6920" width="15.44140625" style="871" customWidth="1"/>
    <col min="6921" max="6921" width="62.88671875" style="871" customWidth="1"/>
    <col min="6922" max="6922" width="15" style="871" customWidth="1"/>
    <col min="6923" max="6923" width="11" style="871" customWidth="1"/>
    <col min="6924" max="6924" width="12.44140625" style="871" customWidth="1"/>
    <col min="6925" max="6925" width="13.5546875" style="871" customWidth="1"/>
    <col min="6926" max="6926" width="11.6640625" style="871" customWidth="1"/>
    <col min="6927" max="7164" width="9.109375" style="871"/>
    <col min="7165" max="7165" width="29.5546875" style="871" customWidth="1"/>
    <col min="7166" max="7166" width="57" style="871" customWidth="1"/>
    <col min="7167" max="7167" width="26.33203125" style="871" bestFit="1" customWidth="1"/>
    <col min="7168" max="7169" width="24.44140625" style="871" bestFit="1" customWidth="1"/>
    <col min="7170" max="7170" width="22.6640625" style="871" customWidth="1"/>
    <col min="7171" max="7171" width="27.88671875" style="871" customWidth="1"/>
    <col min="7172" max="7172" width="16.6640625" style="871" customWidth="1"/>
    <col min="7173" max="7173" width="9.109375" style="871" customWidth="1"/>
    <col min="7174" max="7174" width="7.6640625" style="871" customWidth="1"/>
    <col min="7175" max="7176" width="15.44140625" style="871" customWidth="1"/>
    <col min="7177" max="7177" width="62.88671875" style="871" customWidth="1"/>
    <col min="7178" max="7178" width="15" style="871" customWidth="1"/>
    <col min="7179" max="7179" width="11" style="871" customWidth="1"/>
    <col min="7180" max="7180" width="12.44140625" style="871" customWidth="1"/>
    <col min="7181" max="7181" width="13.5546875" style="871" customWidth="1"/>
    <col min="7182" max="7182" width="11.6640625" style="871" customWidth="1"/>
    <col min="7183" max="7420" width="9.109375" style="871"/>
    <col min="7421" max="7421" width="29.5546875" style="871" customWidth="1"/>
    <col min="7422" max="7422" width="57" style="871" customWidth="1"/>
    <col min="7423" max="7423" width="26.33203125" style="871" bestFit="1" customWidth="1"/>
    <col min="7424" max="7425" width="24.44140625" style="871" bestFit="1" customWidth="1"/>
    <col min="7426" max="7426" width="22.6640625" style="871" customWidth="1"/>
    <col min="7427" max="7427" width="27.88671875" style="871" customWidth="1"/>
    <col min="7428" max="7428" width="16.6640625" style="871" customWidth="1"/>
    <col min="7429" max="7429" width="9.109375" style="871" customWidth="1"/>
    <col min="7430" max="7430" width="7.6640625" style="871" customWidth="1"/>
    <col min="7431" max="7432" width="15.44140625" style="871" customWidth="1"/>
    <col min="7433" max="7433" width="62.88671875" style="871" customWidth="1"/>
    <col min="7434" max="7434" width="15" style="871" customWidth="1"/>
    <col min="7435" max="7435" width="11" style="871" customWidth="1"/>
    <col min="7436" max="7436" width="12.44140625" style="871" customWidth="1"/>
    <col min="7437" max="7437" width="13.5546875" style="871" customWidth="1"/>
    <col min="7438" max="7438" width="11.6640625" style="871" customWidth="1"/>
    <col min="7439" max="7676" width="9.109375" style="871"/>
    <col min="7677" max="7677" width="29.5546875" style="871" customWidth="1"/>
    <col min="7678" max="7678" width="57" style="871" customWidth="1"/>
    <col min="7679" max="7679" width="26.33203125" style="871" bestFit="1" customWidth="1"/>
    <col min="7680" max="7681" width="24.44140625" style="871" bestFit="1" customWidth="1"/>
    <col min="7682" max="7682" width="22.6640625" style="871" customWidth="1"/>
    <col min="7683" max="7683" width="27.88671875" style="871" customWidth="1"/>
    <col min="7684" max="7684" width="16.6640625" style="871" customWidth="1"/>
    <col min="7685" max="7685" width="9.109375" style="871" customWidth="1"/>
    <col min="7686" max="7686" width="7.6640625" style="871" customWidth="1"/>
    <col min="7687" max="7688" width="15.44140625" style="871" customWidth="1"/>
    <col min="7689" max="7689" width="62.88671875" style="871" customWidth="1"/>
    <col min="7690" max="7690" width="15" style="871" customWidth="1"/>
    <col min="7691" max="7691" width="11" style="871" customWidth="1"/>
    <col min="7692" max="7692" width="12.44140625" style="871" customWidth="1"/>
    <col min="7693" max="7693" width="13.5546875" style="871" customWidth="1"/>
    <col min="7694" max="7694" width="11.6640625" style="871" customWidth="1"/>
    <col min="7695" max="7932" width="9.109375" style="871"/>
    <col min="7933" max="7933" width="29.5546875" style="871" customWidth="1"/>
    <col min="7934" max="7934" width="57" style="871" customWidth="1"/>
    <col min="7935" max="7935" width="26.33203125" style="871" bestFit="1" customWidth="1"/>
    <col min="7936" max="7937" width="24.44140625" style="871" bestFit="1" customWidth="1"/>
    <col min="7938" max="7938" width="22.6640625" style="871" customWidth="1"/>
    <col min="7939" max="7939" width="27.88671875" style="871" customWidth="1"/>
    <col min="7940" max="7940" width="16.6640625" style="871" customWidth="1"/>
    <col min="7941" max="7941" width="9.109375" style="871" customWidth="1"/>
    <col min="7942" max="7942" width="7.6640625" style="871" customWidth="1"/>
    <col min="7943" max="7944" width="15.44140625" style="871" customWidth="1"/>
    <col min="7945" max="7945" width="62.88671875" style="871" customWidth="1"/>
    <col min="7946" max="7946" width="15" style="871" customWidth="1"/>
    <col min="7947" max="7947" width="11" style="871" customWidth="1"/>
    <col min="7948" max="7948" width="12.44140625" style="871" customWidth="1"/>
    <col min="7949" max="7949" width="13.5546875" style="871" customWidth="1"/>
    <col min="7950" max="7950" width="11.6640625" style="871" customWidth="1"/>
    <col min="7951" max="8188" width="9.109375" style="871"/>
    <col min="8189" max="8189" width="29.5546875" style="871" customWidth="1"/>
    <col min="8190" max="8190" width="57" style="871" customWidth="1"/>
    <col min="8191" max="8191" width="26.33203125" style="871" bestFit="1" customWidth="1"/>
    <col min="8192" max="8193" width="24.44140625" style="871" bestFit="1" customWidth="1"/>
    <col min="8194" max="8194" width="22.6640625" style="871" customWidth="1"/>
    <col min="8195" max="8195" width="27.88671875" style="871" customWidth="1"/>
    <col min="8196" max="8196" width="16.6640625" style="871" customWidth="1"/>
    <col min="8197" max="8197" width="9.109375" style="871" customWidth="1"/>
    <col min="8198" max="8198" width="7.6640625" style="871" customWidth="1"/>
    <col min="8199" max="8200" width="15.44140625" style="871" customWidth="1"/>
    <col min="8201" max="8201" width="62.88671875" style="871" customWidth="1"/>
    <col min="8202" max="8202" width="15" style="871" customWidth="1"/>
    <col min="8203" max="8203" width="11" style="871" customWidth="1"/>
    <col min="8204" max="8204" width="12.44140625" style="871" customWidth="1"/>
    <col min="8205" max="8205" width="13.5546875" style="871" customWidth="1"/>
    <col min="8206" max="8206" width="11.6640625" style="871" customWidth="1"/>
    <col min="8207" max="8444" width="9.109375" style="871"/>
    <col min="8445" max="8445" width="29.5546875" style="871" customWidth="1"/>
    <col min="8446" max="8446" width="57" style="871" customWidth="1"/>
    <col min="8447" max="8447" width="26.33203125" style="871" bestFit="1" customWidth="1"/>
    <col min="8448" max="8449" width="24.44140625" style="871" bestFit="1" customWidth="1"/>
    <col min="8450" max="8450" width="22.6640625" style="871" customWidth="1"/>
    <col min="8451" max="8451" width="27.88671875" style="871" customWidth="1"/>
    <col min="8452" max="8452" width="16.6640625" style="871" customWidth="1"/>
    <col min="8453" max="8453" width="9.109375" style="871" customWidth="1"/>
    <col min="8454" max="8454" width="7.6640625" style="871" customWidth="1"/>
    <col min="8455" max="8456" width="15.44140625" style="871" customWidth="1"/>
    <col min="8457" max="8457" width="62.88671875" style="871" customWidth="1"/>
    <col min="8458" max="8458" width="15" style="871" customWidth="1"/>
    <col min="8459" max="8459" width="11" style="871" customWidth="1"/>
    <col min="8460" max="8460" width="12.44140625" style="871" customWidth="1"/>
    <col min="8461" max="8461" width="13.5546875" style="871" customWidth="1"/>
    <col min="8462" max="8462" width="11.6640625" style="871" customWidth="1"/>
    <col min="8463" max="8700" width="9.109375" style="871"/>
    <col min="8701" max="8701" width="29.5546875" style="871" customWidth="1"/>
    <col min="8702" max="8702" width="57" style="871" customWidth="1"/>
    <col min="8703" max="8703" width="26.33203125" style="871" bestFit="1" customWidth="1"/>
    <col min="8704" max="8705" width="24.44140625" style="871" bestFit="1" customWidth="1"/>
    <col min="8706" max="8706" width="22.6640625" style="871" customWidth="1"/>
    <col min="8707" max="8707" width="27.88671875" style="871" customWidth="1"/>
    <col min="8708" max="8708" width="16.6640625" style="871" customWidth="1"/>
    <col min="8709" max="8709" width="9.109375" style="871" customWidth="1"/>
    <col min="8710" max="8710" width="7.6640625" style="871" customWidth="1"/>
    <col min="8711" max="8712" width="15.44140625" style="871" customWidth="1"/>
    <col min="8713" max="8713" width="62.88671875" style="871" customWidth="1"/>
    <col min="8714" max="8714" width="15" style="871" customWidth="1"/>
    <col min="8715" max="8715" width="11" style="871" customWidth="1"/>
    <col min="8716" max="8716" width="12.44140625" style="871" customWidth="1"/>
    <col min="8717" max="8717" width="13.5546875" style="871" customWidth="1"/>
    <col min="8718" max="8718" width="11.6640625" style="871" customWidth="1"/>
    <col min="8719" max="8956" width="9.109375" style="871"/>
    <col min="8957" max="8957" width="29.5546875" style="871" customWidth="1"/>
    <col min="8958" max="8958" width="57" style="871" customWidth="1"/>
    <col min="8959" max="8959" width="26.33203125" style="871" bestFit="1" customWidth="1"/>
    <col min="8960" max="8961" width="24.44140625" style="871" bestFit="1" customWidth="1"/>
    <col min="8962" max="8962" width="22.6640625" style="871" customWidth="1"/>
    <col min="8963" max="8963" width="27.88671875" style="871" customWidth="1"/>
    <col min="8964" max="8964" width="16.6640625" style="871" customWidth="1"/>
    <col min="8965" max="8965" width="9.109375" style="871" customWidth="1"/>
    <col min="8966" max="8966" width="7.6640625" style="871" customWidth="1"/>
    <col min="8967" max="8968" width="15.44140625" style="871" customWidth="1"/>
    <col min="8969" max="8969" width="62.88671875" style="871" customWidth="1"/>
    <col min="8970" max="8970" width="15" style="871" customWidth="1"/>
    <col min="8971" max="8971" width="11" style="871" customWidth="1"/>
    <col min="8972" max="8972" width="12.44140625" style="871" customWidth="1"/>
    <col min="8973" max="8973" width="13.5546875" style="871" customWidth="1"/>
    <col min="8974" max="8974" width="11.6640625" style="871" customWidth="1"/>
    <col min="8975" max="9212" width="9.109375" style="871"/>
    <col min="9213" max="9213" width="29.5546875" style="871" customWidth="1"/>
    <col min="9214" max="9214" width="57" style="871" customWidth="1"/>
    <col min="9215" max="9215" width="26.33203125" style="871" bestFit="1" customWidth="1"/>
    <col min="9216" max="9217" width="24.44140625" style="871" bestFit="1" customWidth="1"/>
    <col min="9218" max="9218" width="22.6640625" style="871" customWidth="1"/>
    <col min="9219" max="9219" width="27.88671875" style="871" customWidth="1"/>
    <col min="9220" max="9220" width="16.6640625" style="871" customWidth="1"/>
    <col min="9221" max="9221" width="9.109375" style="871" customWidth="1"/>
    <col min="9222" max="9222" width="7.6640625" style="871" customWidth="1"/>
    <col min="9223" max="9224" width="15.44140625" style="871" customWidth="1"/>
    <col min="9225" max="9225" width="62.88671875" style="871" customWidth="1"/>
    <col min="9226" max="9226" width="15" style="871" customWidth="1"/>
    <col min="9227" max="9227" width="11" style="871" customWidth="1"/>
    <col min="9228" max="9228" width="12.44140625" style="871" customWidth="1"/>
    <col min="9229" max="9229" width="13.5546875" style="871" customWidth="1"/>
    <col min="9230" max="9230" width="11.6640625" style="871" customWidth="1"/>
    <col min="9231" max="9468" width="9.109375" style="871"/>
    <col min="9469" max="9469" width="29.5546875" style="871" customWidth="1"/>
    <col min="9470" max="9470" width="57" style="871" customWidth="1"/>
    <col min="9471" max="9471" width="26.33203125" style="871" bestFit="1" customWidth="1"/>
    <col min="9472" max="9473" width="24.44140625" style="871" bestFit="1" customWidth="1"/>
    <col min="9474" max="9474" width="22.6640625" style="871" customWidth="1"/>
    <col min="9475" max="9475" width="27.88671875" style="871" customWidth="1"/>
    <col min="9476" max="9476" width="16.6640625" style="871" customWidth="1"/>
    <col min="9477" max="9477" width="9.109375" style="871" customWidth="1"/>
    <col min="9478" max="9478" width="7.6640625" style="871" customWidth="1"/>
    <col min="9479" max="9480" width="15.44140625" style="871" customWidth="1"/>
    <col min="9481" max="9481" width="62.88671875" style="871" customWidth="1"/>
    <col min="9482" max="9482" width="15" style="871" customWidth="1"/>
    <col min="9483" max="9483" width="11" style="871" customWidth="1"/>
    <col min="9484" max="9484" width="12.44140625" style="871" customWidth="1"/>
    <col min="9485" max="9485" width="13.5546875" style="871" customWidth="1"/>
    <col min="9486" max="9486" width="11.6640625" style="871" customWidth="1"/>
    <col min="9487" max="9724" width="9.109375" style="871"/>
    <col min="9725" max="9725" width="29.5546875" style="871" customWidth="1"/>
    <col min="9726" max="9726" width="57" style="871" customWidth="1"/>
    <col min="9727" max="9727" width="26.33203125" style="871" bestFit="1" customWidth="1"/>
    <col min="9728" max="9729" width="24.44140625" style="871" bestFit="1" customWidth="1"/>
    <col min="9730" max="9730" width="22.6640625" style="871" customWidth="1"/>
    <col min="9731" max="9731" width="27.88671875" style="871" customWidth="1"/>
    <col min="9732" max="9732" width="16.6640625" style="871" customWidth="1"/>
    <col min="9733" max="9733" width="9.109375" style="871" customWidth="1"/>
    <col min="9734" max="9734" width="7.6640625" style="871" customWidth="1"/>
    <col min="9735" max="9736" width="15.44140625" style="871" customWidth="1"/>
    <col min="9737" max="9737" width="62.88671875" style="871" customWidth="1"/>
    <col min="9738" max="9738" width="15" style="871" customWidth="1"/>
    <col min="9739" max="9739" width="11" style="871" customWidth="1"/>
    <col min="9740" max="9740" width="12.44140625" style="871" customWidth="1"/>
    <col min="9741" max="9741" width="13.5546875" style="871" customWidth="1"/>
    <col min="9742" max="9742" width="11.6640625" style="871" customWidth="1"/>
    <col min="9743" max="9980" width="9.109375" style="871"/>
    <col min="9981" max="9981" width="29.5546875" style="871" customWidth="1"/>
    <col min="9982" max="9982" width="57" style="871" customWidth="1"/>
    <col min="9983" max="9983" width="26.33203125" style="871" bestFit="1" customWidth="1"/>
    <col min="9984" max="9985" width="24.44140625" style="871" bestFit="1" customWidth="1"/>
    <col min="9986" max="9986" width="22.6640625" style="871" customWidth="1"/>
    <col min="9987" max="9987" width="27.88671875" style="871" customWidth="1"/>
    <col min="9988" max="9988" width="16.6640625" style="871" customWidth="1"/>
    <col min="9989" max="9989" width="9.109375" style="871" customWidth="1"/>
    <col min="9990" max="9990" width="7.6640625" style="871" customWidth="1"/>
    <col min="9991" max="9992" width="15.44140625" style="871" customWidth="1"/>
    <col min="9993" max="9993" width="62.88671875" style="871" customWidth="1"/>
    <col min="9994" max="9994" width="15" style="871" customWidth="1"/>
    <col min="9995" max="9995" width="11" style="871" customWidth="1"/>
    <col min="9996" max="9996" width="12.44140625" style="871" customWidth="1"/>
    <col min="9997" max="9997" width="13.5546875" style="871" customWidth="1"/>
    <col min="9998" max="9998" width="11.6640625" style="871" customWidth="1"/>
    <col min="9999" max="10236" width="9.109375" style="871"/>
    <col min="10237" max="10237" width="29.5546875" style="871" customWidth="1"/>
    <col min="10238" max="10238" width="57" style="871" customWidth="1"/>
    <col min="10239" max="10239" width="26.33203125" style="871" bestFit="1" customWidth="1"/>
    <col min="10240" max="10241" width="24.44140625" style="871" bestFit="1" customWidth="1"/>
    <col min="10242" max="10242" width="22.6640625" style="871" customWidth="1"/>
    <col min="10243" max="10243" width="27.88671875" style="871" customWidth="1"/>
    <col min="10244" max="10244" width="16.6640625" style="871" customWidth="1"/>
    <col min="10245" max="10245" width="9.109375" style="871" customWidth="1"/>
    <col min="10246" max="10246" width="7.6640625" style="871" customWidth="1"/>
    <col min="10247" max="10248" width="15.44140625" style="871" customWidth="1"/>
    <col min="10249" max="10249" width="62.88671875" style="871" customWidth="1"/>
    <col min="10250" max="10250" width="15" style="871" customWidth="1"/>
    <col min="10251" max="10251" width="11" style="871" customWidth="1"/>
    <col min="10252" max="10252" width="12.44140625" style="871" customWidth="1"/>
    <col min="10253" max="10253" width="13.5546875" style="871" customWidth="1"/>
    <col min="10254" max="10254" width="11.6640625" style="871" customWidth="1"/>
    <col min="10255" max="10492" width="9.109375" style="871"/>
    <col min="10493" max="10493" width="29.5546875" style="871" customWidth="1"/>
    <col min="10494" max="10494" width="57" style="871" customWidth="1"/>
    <col min="10495" max="10495" width="26.33203125" style="871" bestFit="1" customWidth="1"/>
    <col min="10496" max="10497" width="24.44140625" style="871" bestFit="1" customWidth="1"/>
    <col min="10498" max="10498" width="22.6640625" style="871" customWidth="1"/>
    <col min="10499" max="10499" width="27.88671875" style="871" customWidth="1"/>
    <col min="10500" max="10500" width="16.6640625" style="871" customWidth="1"/>
    <col min="10501" max="10501" width="9.109375" style="871" customWidth="1"/>
    <col min="10502" max="10502" width="7.6640625" style="871" customWidth="1"/>
    <col min="10503" max="10504" width="15.44140625" style="871" customWidth="1"/>
    <col min="10505" max="10505" width="62.88671875" style="871" customWidth="1"/>
    <col min="10506" max="10506" width="15" style="871" customWidth="1"/>
    <col min="10507" max="10507" width="11" style="871" customWidth="1"/>
    <col min="10508" max="10508" width="12.44140625" style="871" customWidth="1"/>
    <col min="10509" max="10509" width="13.5546875" style="871" customWidth="1"/>
    <col min="10510" max="10510" width="11.6640625" style="871" customWidth="1"/>
    <col min="10511" max="10748" width="9.109375" style="871"/>
    <col min="10749" max="10749" width="29.5546875" style="871" customWidth="1"/>
    <col min="10750" max="10750" width="57" style="871" customWidth="1"/>
    <col min="10751" max="10751" width="26.33203125" style="871" bestFit="1" customWidth="1"/>
    <col min="10752" max="10753" width="24.44140625" style="871" bestFit="1" customWidth="1"/>
    <col min="10754" max="10754" width="22.6640625" style="871" customWidth="1"/>
    <col min="10755" max="10755" width="27.88671875" style="871" customWidth="1"/>
    <col min="10756" max="10756" width="16.6640625" style="871" customWidth="1"/>
    <col min="10757" max="10757" width="9.109375" style="871" customWidth="1"/>
    <col min="10758" max="10758" width="7.6640625" style="871" customWidth="1"/>
    <col min="10759" max="10760" width="15.44140625" style="871" customWidth="1"/>
    <col min="10761" max="10761" width="62.88671875" style="871" customWidth="1"/>
    <col min="10762" max="10762" width="15" style="871" customWidth="1"/>
    <col min="10763" max="10763" width="11" style="871" customWidth="1"/>
    <col min="10764" max="10764" width="12.44140625" style="871" customWidth="1"/>
    <col min="10765" max="10765" width="13.5546875" style="871" customWidth="1"/>
    <col min="10766" max="10766" width="11.6640625" style="871" customWidth="1"/>
    <col min="10767" max="11004" width="9.109375" style="871"/>
    <col min="11005" max="11005" width="29.5546875" style="871" customWidth="1"/>
    <col min="11006" max="11006" width="57" style="871" customWidth="1"/>
    <col min="11007" max="11007" width="26.33203125" style="871" bestFit="1" customWidth="1"/>
    <col min="11008" max="11009" width="24.44140625" style="871" bestFit="1" customWidth="1"/>
    <col min="11010" max="11010" width="22.6640625" style="871" customWidth="1"/>
    <col min="11011" max="11011" width="27.88671875" style="871" customWidth="1"/>
    <col min="11012" max="11012" width="16.6640625" style="871" customWidth="1"/>
    <col min="11013" max="11013" width="9.109375" style="871" customWidth="1"/>
    <col min="11014" max="11014" width="7.6640625" style="871" customWidth="1"/>
    <col min="11015" max="11016" width="15.44140625" style="871" customWidth="1"/>
    <col min="11017" max="11017" width="62.88671875" style="871" customWidth="1"/>
    <col min="11018" max="11018" width="15" style="871" customWidth="1"/>
    <col min="11019" max="11019" width="11" style="871" customWidth="1"/>
    <col min="11020" max="11020" width="12.44140625" style="871" customWidth="1"/>
    <col min="11021" max="11021" width="13.5546875" style="871" customWidth="1"/>
    <col min="11022" max="11022" width="11.6640625" style="871" customWidth="1"/>
    <col min="11023" max="11260" width="9.109375" style="871"/>
    <col min="11261" max="11261" width="29.5546875" style="871" customWidth="1"/>
    <col min="11262" max="11262" width="57" style="871" customWidth="1"/>
    <col min="11263" max="11263" width="26.33203125" style="871" bestFit="1" customWidth="1"/>
    <col min="11264" max="11265" width="24.44140625" style="871" bestFit="1" customWidth="1"/>
    <col min="11266" max="11266" width="22.6640625" style="871" customWidth="1"/>
    <col min="11267" max="11267" width="27.88671875" style="871" customWidth="1"/>
    <col min="11268" max="11268" width="16.6640625" style="871" customWidth="1"/>
    <col min="11269" max="11269" width="9.109375" style="871" customWidth="1"/>
    <col min="11270" max="11270" width="7.6640625" style="871" customWidth="1"/>
    <col min="11271" max="11272" width="15.44140625" style="871" customWidth="1"/>
    <col min="11273" max="11273" width="62.88671875" style="871" customWidth="1"/>
    <col min="11274" max="11274" width="15" style="871" customWidth="1"/>
    <col min="11275" max="11275" width="11" style="871" customWidth="1"/>
    <col min="11276" max="11276" width="12.44140625" style="871" customWidth="1"/>
    <col min="11277" max="11277" width="13.5546875" style="871" customWidth="1"/>
    <col min="11278" max="11278" width="11.6640625" style="871" customWidth="1"/>
    <col min="11279" max="11516" width="9.109375" style="871"/>
    <col min="11517" max="11517" width="29.5546875" style="871" customWidth="1"/>
    <col min="11518" max="11518" width="57" style="871" customWidth="1"/>
    <col min="11519" max="11519" width="26.33203125" style="871" bestFit="1" customWidth="1"/>
    <col min="11520" max="11521" width="24.44140625" style="871" bestFit="1" customWidth="1"/>
    <col min="11522" max="11522" width="22.6640625" style="871" customWidth="1"/>
    <col min="11523" max="11523" width="27.88671875" style="871" customWidth="1"/>
    <col min="11524" max="11524" width="16.6640625" style="871" customWidth="1"/>
    <col min="11525" max="11525" width="9.109375" style="871" customWidth="1"/>
    <col min="11526" max="11526" width="7.6640625" style="871" customWidth="1"/>
    <col min="11527" max="11528" width="15.44140625" style="871" customWidth="1"/>
    <col min="11529" max="11529" width="62.88671875" style="871" customWidth="1"/>
    <col min="11530" max="11530" width="15" style="871" customWidth="1"/>
    <col min="11531" max="11531" width="11" style="871" customWidth="1"/>
    <col min="11532" max="11532" width="12.44140625" style="871" customWidth="1"/>
    <col min="11533" max="11533" width="13.5546875" style="871" customWidth="1"/>
    <col min="11534" max="11534" width="11.6640625" style="871" customWidth="1"/>
    <col min="11535" max="11772" width="9.109375" style="871"/>
    <col min="11773" max="11773" width="29.5546875" style="871" customWidth="1"/>
    <col min="11774" max="11774" width="57" style="871" customWidth="1"/>
    <col min="11775" max="11775" width="26.33203125" style="871" bestFit="1" customWidth="1"/>
    <col min="11776" max="11777" width="24.44140625" style="871" bestFit="1" customWidth="1"/>
    <col min="11778" max="11778" width="22.6640625" style="871" customWidth="1"/>
    <col min="11779" max="11779" width="27.88671875" style="871" customWidth="1"/>
    <col min="11780" max="11780" width="16.6640625" style="871" customWidth="1"/>
    <col min="11781" max="11781" width="9.109375" style="871" customWidth="1"/>
    <col min="11782" max="11782" width="7.6640625" style="871" customWidth="1"/>
    <col min="11783" max="11784" width="15.44140625" style="871" customWidth="1"/>
    <col min="11785" max="11785" width="62.88671875" style="871" customWidth="1"/>
    <col min="11786" max="11786" width="15" style="871" customWidth="1"/>
    <col min="11787" max="11787" width="11" style="871" customWidth="1"/>
    <col min="11788" max="11788" width="12.44140625" style="871" customWidth="1"/>
    <col min="11789" max="11789" width="13.5546875" style="871" customWidth="1"/>
    <col min="11790" max="11790" width="11.6640625" style="871" customWidth="1"/>
    <col min="11791" max="12028" width="9.109375" style="871"/>
    <col min="12029" max="12029" width="29.5546875" style="871" customWidth="1"/>
    <col min="12030" max="12030" width="57" style="871" customWidth="1"/>
    <col min="12031" max="12031" width="26.33203125" style="871" bestFit="1" customWidth="1"/>
    <col min="12032" max="12033" width="24.44140625" style="871" bestFit="1" customWidth="1"/>
    <col min="12034" max="12034" width="22.6640625" style="871" customWidth="1"/>
    <col min="12035" max="12035" width="27.88671875" style="871" customWidth="1"/>
    <col min="12036" max="12036" width="16.6640625" style="871" customWidth="1"/>
    <col min="12037" max="12037" width="9.109375" style="871" customWidth="1"/>
    <col min="12038" max="12038" width="7.6640625" style="871" customWidth="1"/>
    <col min="12039" max="12040" width="15.44140625" style="871" customWidth="1"/>
    <col min="12041" max="12041" width="62.88671875" style="871" customWidth="1"/>
    <col min="12042" max="12042" width="15" style="871" customWidth="1"/>
    <col min="12043" max="12043" width="11" style="871" customWidth="1"/>
    <col min="12044" max="12044" width="12.44140625" style="871" customWidth="1"/>
    <col min="12045" max="12045" width="13.5546875" style="871" customWidth="1"/>
    <col min="12046" max="12046" width="11.6640625" style="871" customWidth="1"/>
    <col min="12047" max="12284" width="9.109375" style="871"/>
    <col min="12285" max="12285" width="29.5546875" style="871" customWidth="1"/>
    <col min="12286" max="12286" width="57" style="871" customWidth="1"/>
    <col min="12287" max="12287" width="26.33203125" style="871" bestFit="1" customWidth="1"/>
    <col min="12288" max="12289" width="24.44140625" style="871" bestFit="1" customWidth="1"/>
    <col min="12290" max="12290" width="22.6640625" style="871" customWidth="1"/>
    <col min="12291" max="12291" width="27.88671875" style="871" customWidth="1"/>
    <col min="12292" max="12292" width="16.6640625" style="871" customWidth="1"/>
    <col min="12293" max="12293" width="9.109375" style="871" customWidth="1"/>
    <col min="12294" max="12294" width="7.6640625" style="871" customWidth="1"/>
    <col min="12295" max="12296" width="15.44140625" style="871" customWidth="1"/>
    <col min="12297" max="12297" width="62.88671875" style="871" customWidth="1"/>
    <col min="12298" max="12298" width="15" style="871" customWidth="1"/>
    <col min="12299" max="12299" width="11" style="871" customWidth="1"/>
    <col min="12300" max="12300" width="12.44140625" style="871" customWidth="1"/>
    <col min="12301" max="12301" width="13.5546875" style="871" customWidth="1"/>
    <col min="12302" max="12302" width="11.6640625" style="871" customWidth="1"/>
    <col min="12303" max="12540" width="9.109375" style="871"/>
    <col min="12541" max="12541" width="29.5546875" style="871" customWidth="1"/>
    <col min="12542" max="12542" width="57" style="871" customWidth="1"/>
    <col min="12543" max="12543" width="26.33203125" style="871" bestFit="1" customWidth="1"/>
    <col min="12544" max="12545" width="24.44140625" style="871" bestFit="1" customWidth="1"/>
    <col min="12546" max="12546" width="22.6640625" style="871" customWidth="1"/>
    <col min="12547" max="12547" width="27.88671875" style="871" customWidth="1"/>
    <col min="12548" max="12548" width="16.6640625" style="871" customWidth="1"/>
    <col min="12549" max="12549" width="9.109375" style="871" customWidth="1"/>
    <col min="12550" max="12550" width="7.6640625" style="871" customWidth="1"/>
    <col min="12551" max="12552" width="15.44140625" style="871" customWidth="1"/>
    <col min="12553" max="12553" width="62.88671875" style="871" customWidth="1"/>
    <col min="12554" max="12554" width="15" style="871" customWidth="1"/>
    <col min="12555" max="12555" width="11" style="871" customWidth="1"/>
    <col min="12556" max="12556" width="12.44140625" style="871" customWidth="1"/>
    <col min="12557" max="12557" width="13.5546875" style="871" customWidth="1"/>
    <col min="12558" max="12558" width="11.6640625" style="871" customWidth="1"/>
    <col min="12559" max="12796" width="9.109375" style="871"/>
    <col min="12797" max="12797" width="29.5546875" style="871" customWidth="1"/>
    <col min="12798" max="12798" width="57" style="871" customWidth="1"/>
    <col min="12799" max="12799" width="26.33203125" style="871" bestFit="1" customWidth="1"/>
    <col min="12800" max="12801" width="24.44140625" style="871" bestFit="1" customWidth="1"/>
    <col min="12802" max="12802" width="22.6640625" style="871" customWidth="1"/>
    <col min="12803" max="12803" width="27.88671875" style="871" customWidth="1"/>
    <col min="12804" max="12804" width="16.6640625" style="871" customWidth="1"/>
    <col min="12805" max="12805" width="9.109375" style="871" customWidth="1"/>
    <col min="12806" max="12806" width="7.6640625" style="871" customWidth="1"/>
    <col min="12807" max="12808" width="15.44140625" style="871" customWidth="1"/>
    <col min="12809" max="12809" width="62.88671875" style="871" customWidth="1"/>
    <col min="12810" max="12810" width="15" style="871" customWidth="1"/>
    <col min="12811" max="12811" width="11" style="871" customWidth="1"/>
    <col min="12812" max="12812" width="12.44140625" style="871" customWidth="1"/>
    <col min="12813" max="12813" width="13.5546875" style="871" customWidth="1"/>
    <col min="12814" max="12814" width="11.6640625" style="871" customWidth="1"/>
    <col min="12815" max="13052" width="9.109375" style="871"/>
    <col min="13053" max="13053" width="29.5546875" style="871" customWidth="1"/>
    <col min="13054" max="13054" width="57" style="871" customWidth="1"/>
    <col min="13055" max="13055" width="26.33203125" style="871" bestFit="1" customWidth="1"/>
    <col min="13056" max="13057" width="24.44140625" style="871" bestFit="1" customWidth="1"/>
    <col min="13058" max="13058" width="22.6640625" style="871" customWidth="1"/>
    <col min="13059" max="13059" width="27.88671875" style="871" customWidth="1"/>
    <col min="13060" max="13060" width="16.6640625" style="871" customWidth="1"/>
    <col min="13061" max="13061" width="9.109375" style="871" customWidth="1"/>
    <col min="13062" max="13062" width="7.6640625" style="871" customWidth="1"/>
    <col min="13063" max="13064" width="15.44140625" style="871" customWidth="1"/>
    <col min="13065" max="13065" width="62.88671875" style="871" customWidth="1"/>
    <col min="13066" max="13066" width="15" style="871" customWidth="1"/>
    <col min="13067" max="13067" width="11" style="871" customWidth="1"/>
    <col min="13068" max="13068" width="12.44140625" style="871" customWidth="1"/>
    <col min="13069" max="13069" width="13.5546875" style="871" customWidth="1"/>
    <col min="13070" max="13070" width="11.6640625" style="871" customWidth="1"/>
    <col min="13071" max="13308" width="9.109375" style="871"/>
    <col min="13309" max="13309" width="29.5546875" style="871" customWidth="1"/>
    <col min="13310" max="13310" width="57" style="871" customWidth="1"/>
    <col min="13311" max="13311" width="26.33203125" style="871" bestFit="1" customWidth="1"/>
    <col min="13312" max="13313" width="24.44140625" style="871" bestFit="1" customWidth="1"/>
    <col min="13314" max="13314" width="22.6640625" style="871" customWidth="1"/>
    <col min="13315" max="13315" width="27.88671875" style="871" customWidth="1"/>
    <col min="13316" max="13316" width="16.6640625" style="871" customWidth="1"/>
    <col min="13317" max="13317" width="9.109375" style="871" customWidth="1"/>
    <col min="13318" max="13318" width="7.6640625" style="871" customWidth="1"/>
    <col min="13319" max="13320" width="15.44140625" style="871" customWidth="1"/>
    <col min="13321" max="13321" width="62.88671875" style="871" customWidth="1"/>
    <col min="13322" max="13322" width="15" style="871" customWidth="1"/>
    <col min="13323" max="13323" width="11" style="871" customWidth="1"/>
    <col min="13324" max="13324" width="12.44140625" style="871" customWidth="1"/>
    <col min="13325" max="13325" width="13.5546875" style="871" customWidth="1"/>
    <col min="13326" max="13326" width="11.6640625" style="871" customWidth="1"/>
    <col min="13327" max="13564" width="9.109375" style="871"/>
    <col min="13565" max="13565" width="29.5546875" style="871" customWidth="1"/>
    <col min="13566" max="13566" width="57" style="871" customWidth="1"/>
    <col min="13567" max="13567" width="26.33203125" style="871" bestFit="1" customWidth="1"/>
    <col min="13568" max="13569" width="24.44140625" style="871" bestFit="1" customWidth="1"/>
    <col min="13570" max="13570" width="22.6640625" style="871" customWidth="1"/>
    <col min="13571" max="13571" width="27.88671875" style="871" customWidth="1"/>
    <col min="13572" max="13572" width="16.6640625" style="871" customWidth="1"/>
    <col min="13573" max="13573" width="9.109375" style="871" customWidth="1"/>
    <col min="13574" max="13574" width="7.6640625" style="871" customWidth="1"/>
    <col min="13575" max="13576" width="15.44140625" style="871" customWidth="1"/>
    <col min="13577" max="13577" width="62.88671875" style="871" customWidth="1"/>
    <col min="13578" max="13578" width="15" style="871" customWidth="1"/>
    <col min="13579" max="13579" width="11" style="871" customWidth="1"/>
    <col min="13580" max="13580" width="12.44140625" style="871" customWidth="1"/>
    <col min="13581" max="13581" width="13.5546875" style="871" customWidth="1"/>
    <col min="13582" max="13582" width="11.6640625" style="871" customWidth="1"/>
    <col min="13583" max="13820" width="9.109375" style="871"/>
    <col min="13821" max="13821" width="29.5546875" style="871" customWidth="1"/>
    <col min="13822" max="13822" width="57" style="871" customWidth="1"/>
    <col min="13823" max="13823" width="26.33203125" style="871" bestFit="1" customWidth="1"/>
    <col min="13824" max="13825" width="24.44140625" style="871" bestFit="1" customWidth="1"/>
    <col min="13826" max="13826" width="22.6640625" style="871" customWidth="1"/>
    <col min="13827" max="13827" width="27.88671875" style="871" customWidth="1"/>
    <col min="13828" max="13828" width="16.6640625" style="871" customWidth="1"/>
    <col min="13829" max="13829" width="9.109375" style="871" customWidth="1"/>
    <col min="13830" max="13830" width="7.6640625" style="871" customWidth="1"/>
    <col min="13831" max="13832" width="15.44140625" style="871" customWidth="1"/>
    <col min="13833" max="13833" width="62.88671875" style="871" customWidth="1"/>
    <col min="13834" max="13834" width="15" style="871" customWidth="1"/>
    <col min="13835" max="13835" width="11" style="871" customWidth="1"/>
    <col min="13836" max="13836" width="12.44140625" style="871" customWidth="1"/>
    <col min="13837" max="13837" width="13.5546875" style="871" customWidth="1"/>
    <col min="13838" max="13838" width="11.6640625" style="871" customWidth="1"/>
    <col min="13839" max="14076" width="9.109375" style="871"/>
    <col min="14077" max="14077" width="29.5546875" style="871" customWidth="1"/>
    <col min="14078" max="14078" width="57" style="871" customWidth="1"/>
    <col min="14079" max="14079" width="26.33203125" style="871" bestFit="1" customWidth="1"/>
    <col min="14080" max="14081" width="24.44140625" style="871" bestFit="1" customWidth="1"/>
    <col min="14082" max="14082" width="22.6640625" style="871" customWidth="1"/>
    <col min="14083" max="14083" width="27.88671875" style="871" customWidth="1"/>
    <col min="14084" max="14084" width="16.6640625" style="871" customWidth="1"/>
    <col min="14085" max="14085" width="9.109375" style="871" customWidth="1"/>
    <col min="14086" max="14086" width="7.6640625" style="871" customWidth="1"/>
    <col min="14087" max="14088" width="15.44140625" style="871" customWidth="1"/>
    <col min="14089" max="14089" width="62.88671875" style="871" customWidth="1"/>
    <col min="14090" max="14090" width="15" style="871" customWidth="1"/>
    <col min="14091" max="14091" width="11" style="871" customWidth="1"/>
    <col min="14092" max="14092" width="12.44140625" style="871" customWidth="1"/>
    <col min="14093" max="14093" width="13.5546875" style="871" customWidth="1"/>
    <col min="14094" max="14094" width="11.6640625" style="871" customWidth="1"/>
    <col min="14095" max="14332" width="9.109375" style="871"/>
    <col min="14333" max="14333" width="29.5546875" style="871" customWidth="1"/>
    <col min="14334" max="14334" width="57" style="871" customWidth="1"/>
    <col min="14335" max="14335" width="26.33203125" style="871" bestFit="1" customWidth="1"/>
    <col min="14336" max="14337" width="24.44140625" style="871" bestFit="1" customWidth="1"/>
    <col min="14338" max="14338" width="22.6640625" style="871" customWidth="1"/>
    <col min="14339" max="14339" width="27.88671875" style="871" customWidth="1"/>
    <col min="14340" max="14340" width="16.6640625" style="871" customWidth="1"/>
    <col min="14341" max="14341" width="9.109375" style="871" customWidth="1"/>
    <col min="14342" max="14342" width="7.6640625" style="871" customWidth="1"/>
    <col min="14343" max="14344" width="15.44140625" style="871" customWidth="1"/>
    <col min="14345" max="14345" width="62.88671875" style="871" customWidth="1"/>
    <col min="14346" max="14346" width="15" style="871" customWidth="1"/>
    <col min="14347" max="14347" width="11" style="871" customWidth="1"/>
    <col min="14348" max="14348" width="12.44140625" style="871" customWidth="1"/>
    <col min="14349" max="14349" width="13.5546875" style="871" customWidth="1"/>
    <col min="14350" max="14350" width="11.6640625" style="871" customWidth="1"/>
    <col min="14351" max="14588" width="9.109375" style="871"/>
    <col min="14589" max="14589" width="29.5546875" style="871" customWidth="1"/>
    <col min="14590" max="14590" width="57" style="871" customWidth="1"/>
    <col min="14591" max="14591" width="26.33203125" style="871" bestFit="1" customWidth="1"/>
    <col min="14592" max="14593" width="24.44140625" style="871" bestFit="1" customWidth="1"/>
    <col min="14594" max="14594" width="22.6640625" style="871" customWidth="1"/>
    <col min="14595" max="14595" width="27.88671875" style="871" customWidth="1"/>
    <col min="14596" max="14596" width="16.6640625" style="871" customWidth="1"/>
    <col min="14597" max="14597" width="9.109375" style="871" customWidth="1"/>
    <col min="14598" max="14598" width="7.6640625" style="871" customWidth="1"/>
    <col min="14599" max="14600" width="15.44140625" style="871" customWidth="1"/>
    <col min="14601" max="14601" width="62.88671875" style="871" customWidth="1"/>
    <col min="14602" max="14602" width="15" style="871" customWidth="1"/>
    <col min="14603" max="14603" width="11" style="871" customWidth="1"/>
    <col min="14604" max="14604" width="12.44140625" style="871" customWidth="1"/>
    <col min="14605" max="14605" width="13.5546875" style="871" customWidth="1"/>
    <col min="14606" max="14606" width="11.6640625" style="871" customWidth="1"/>
    <col min="14607" max="14844" width="9.109375" style="871"/>
    <col min="14845" max="14845" width="29.5546875" style="871" customWidth="1"/>
    <col min="14846" max="14846" width="57" style="871" customWidth="1"/>
    <col min="14847" max="14847" width="26.33203125" style="871" bestFit="1" customWidth="1"/>
    <col min="14848" max="14849" width="24.44140625" style="871" bestFit="1" customWidth="1"/>
    <col min="14850" max="14850" width="22.6640625" style="871" customWidth="1"/>
    <col min="14851" max="14851" width="27.88671875" style="871" customWidth="1"/>
    <col min="14852" max="14852" width="16.6640625" style="871" customWidth="1"/>
    <col min="14853" max="14853" width="9.109375" style="871" customWidth="1"/>
    <col min="14854" max="14854" width="7.6640625" style="871" customWidth="1"/>
    <col min="14855" max="14856" width="15.44140625" style="871" customWidth="1"/>
    <col min="14857" max="14857" width="62.88671875" style="871" customWidth="1"/>
    <col min="14858" max="14858" width="15" style="871" customWidth="1"/>
    <col min="14859" max="14859" width="11" style="871" customWidth="1"/>
    <col min="14860" max="14860" width="12.44140625" style="871" customWidth="1"/>
    <col min="14861" max="14861" width="13.5546875" style="871" customWidth="1"/>
    <col min="14862" max="14862" width="11.6640625" style="871" customWidth="1"/>
    <col min="14863" max="15100" width="9.109375" style="871"/>
    <col min="15101" max="15101" width="29.5546875" style="871" customWidth="1"/>
    <col min="15102" max="15102" width="57" style="871" customWidth="1"/>
    <col min="15103" max="15103" width="26.33203125" style="871" bestFit="1" customWidth="1"/>
    <col min="15104" max="15105" width="24.44140625" style="871" bestFit="1" customWidth="1"/>
    <col min="15106" max="15106" width="22.6640625" style="871" customWidth="1"/>
    <col min="15107" max="15107" width="27.88671875" style="871" customWidth="1"/>
    <col min="15108" max="15108" width="16.6640625" style="871" customWidth="1"/>
    <col min="15109" max="15109" width="9.109375" style="871" customWidth="1"/>
    <col min="15110" max="15110" width="7.6640625" style="871" customWidth="1"/>
    <col min="15111" max="15112" width="15.44140625" style="871" customWidth="1"/>
    <col min="15113" max="15113" width="62.88671875" style="871" customWidth="1"/>
    <col min="15114" max="15114" width="15" style="871" customWidth="1"/>
    <col min="15115" max="15115" width="11" style="871" customWidth="1"/>
    <col min="15116" max="15116" width="12.44140625" style="871" customWidth="1"/>
    <col min="15117" max="15117" width="13.5546875" style="871" customWidth="1"/>
    <col min="15118" max="15118" width="11.6640625" style="871" customWidth="1"/>
    <col min="15119" max="15356" width="9.109375" style="871"/>
    <col min="15357" max="15357" width="29.5546875" style="871" customWidth="1"/>
    <col min="15358" max="15358" width="57" style="871" customWidth="1"/>
    <col min="15359" max="15359" width="26.33203125" style="871" bestFit="1" customWidth="1"/>
    <col min="15360" max="15361" width="24.44140625" style="871" bestFit="1" customWidth="1"/>
    <col min="15362" max="15362" width="22.6640625" style="871" customWidth="1"/>
    <col min="15363" max="15363" width="27.88671875" style="871" customWidth="1"/>
    <col min="15364" max="15364" width="16.6640625" style="871" customWidth="1"/>
    <col min="15365" max="15365" width="9.109375" style="871" customWidth="1"/>
    <col min="15366" max="15366" width="7.6640625" style="871" customWidth="1"/>
    <col min="15367" max="15368" width="15.44140625" style="871" customWidth="1"/>
    <col min="15369" max="15369" width="62.88671875" style="871" customWidth="1"/>
    <col min="15370" max="15370" width="15" style="871" customWidth="1"/>
    <col min="15371" max="15371" width="11" style="871" customWidth="1"/>
    <col min="15372" max="15372" width="12.44140625" style="871" customWidth="1"/>
    <col min="15373" max="15373" width="13.5546875" style="871" customWidth="1"/>
    <col min="15374" max="15374" width="11.6640625" style="871" customWidth="1"/>
    <col min="15375" max="15612" width="9.109375" style="871"/>
    <col min="15613" max="15613" width="29.5546875" style="871" customWidth="1"/>
    <col min="15614" max="15614" width="57" style="871" customWidth="1"/>
    <col min="15615" max="15615" width="26.33203125" style="871" bestFit="1" customWidth="1"/>
    <col min="15616" max="15617" width="24.44140625" style="871" bestFit="1" customWidth="1"/>
    <col min="15618" max="15618" width="22.6640625" style="871" customWidth="1"/>
    <col min="15619" max="15619" width="27.88671875" style="871" customWidth="1"/>
    <col min="15620" max="15620" width="16.6640625" style="871" customWidth="1"/>
    <col min="15621" max="15621" width="9.109375" style="871" customWidth="1"/>
    <col min="15622" max="15622" width="7.6640625" style="871" customWidth="1"/>
    <col min="15623" max="15624" width="15.44140625" style="871" customWidth="1"/>
    <col min="15625" max="15625" width="62.88671875" style="871" customWidth="1"/>
    <col min="15626" max="15626" width="15" style="871" customWidth="1"/>
    <col min="15627" max="15627" width="11" style="871" customWidth="1"/>
    <col min="15628" max="15628" width="12.44140625" style="871" customWidth="1"/>
    <col min="15629" max="15629" width="13.5546875" style="871" customWidth="1"/>
    <col min="15630" max="15630" width="11.6640625" style="871" customWidth="1"/>
    <col min="15631" max="15868" width="9.109375" style="871"/>
    <col min="15869" max="15869" width="29.5546875" style="871" customWidth="1"/>
    <col min="15870" max="15870" width="57" style="871" customWidth="1"/>
    <col min="15871" max="15871" width="26.33203125" style="871" bestFit="1" customWidth="1"/>
    <col min="15872" max="15873" width="24.44140625" style="871" bestFit="1" customWidth="1"/>
    <col min="15874" max="15874" width="22.6640625" style="871" customWidth="1"/>
    <col min="15875" max="15875" width="27.88671875" style="871" customWidth="1"/>
    <col min="15876" max="15876" width="16.6640625" style="871" customWidth="1"/>
    <col min="15877" max="15877" width="9.109375" style="871" customWidth="1"/>
    <col min="15878" max="15878" width="7.6640625" style="871" customWidth="1"/>
    <col min="15879" max="15880" width="15.44140625" style="871" customWidth="1"/>
    <col min="15881" max="15881" width="62.88671875" style="871" customWidth="1"/>
    <col min="15882" max="15882" width="15" style="871" customWidth="1"/>
    <col min="15883" max="15883" width="11" style="871" customWidth="1"/>
    <col min="15884" max="15884" width="12.44140625" style="871" customWidth="1"/>
    <col min="15885" max="15885" width="13.5546875" style="871" customWidth="1"/>
    <col min="15886" max="15886" width="11.6640625" style="871" customWidth="1"/>
    <col min="15887" max="16124" width="9.109375" style="871"/>
    <col min="16125" max="16125" width="29.5546875" style="871" customWidth="1"/>
    <col min="16126" max="16126" width="57" style="871" customWidth="1"/>
    <col min="16127" max="16127" width="26.33203125" style="871" bestFit="1" customWidth="1"/>
    <col min="16128" max="16129" width="24.44140625" style="871" bestFit="1" customWidth="1"/>
    <col min="16130" max="16130" width="22.6640625" style="871" customWidth="1"/>
    <col min="16131" max="16131" width="27.88671875" style="871" customWidth="1"/>
    <col min="16132" max="16132" width="16.6640625" style="871" customWidth="1"/>
    <col min="16133" max="16133" width="9.109375" style="871" customWidth="1"/>
    <col min="16134" max="16134" width="7.6640625" style="871" customWidth="1"/>
    <col min="16135" max="16136" width="15.44140625" style="871" customWidth="1"/>
    <col min="16137" max="16137" width="62.88671875" style="871" customWidth="1"/>
    <col min="16138" max="16138" width="15" style="871" customWidth="1"/>
    <col min="16139" max="16139" width="11" style="871" customWidth="1"/>
    <col min="16140" max="16140" width="12.44140625" style="871" customWidth="1"/>
    <col min="16141" max="16141" width="13.5546875" style="871" customWidth="1"/>
    <col min="16142" max="16142" width="11.6640625" style="871" customWidth="1"/>
    <col min="16143" max="16384" width="9.109375" style="871"/>
  </cols>
  <sheetData>
    <row r="1" spans="1:25" ht="21.9" customHeight="1" x14ac:dyDescent="0.4">
      <c r="A1" s="874" t="s">
        <v>933</v>
      </c>
      <c r="C1" s="875"/>
      <c r="F1" s="876"/>
      <c r="G1" s="876"/>
      <c r="H1" s="990" t="s">
        <v>907</v>
      </c>
      <c r="I1" s="991"/>
    </row>
    <row r="2" spans="1:25" ht="21.9" customHeight="1" x14ac:dyDescent="0.4">
      <c r="A2" s="874" t="s">
        <v>934</v>
      </c>
      <c r="F2" s="876"/>
      <c r="G2" s="876"/>
      <c r="H2" s="992"/>
      <c r="I2" s="993"/>
    </row>
    <row r="3" spans="1:25" ht="21.9" customHeight="1" x14ac:dyDescent="0.35">
      <c r="A3" s="877" t="s">
        <v>908</v>
      </c>
      <c r="B3" s="878"/>
      <c r="C3" s="878"/>
      <c r="D3" s="878"/>
      <c r="E3" s="878"/>
      <c r="F3" s="876"/>
      <c r="G3" s="876"/>
      <c r="H3" s="992"/>
      <c r="I3" s="993"/>
    </row>
    <row r="4" spans="1:25" ht="21.9" customHeight="1" x14ac:dyDescent="0.35">
      <c r="A4" s="877"/>
      <c r="B4" s="878"/>
      <c r="C4" s="878"/>
      <c r="D4" s="878"/>
      <c r="E4" s="878"/>
      <c r="F4" s="876"/>
      <c r="G4" s="876"/>
      <c r="H4" s="992"/>
      <c r="I4" s="993"/>
    </row>
    <row r="5" spans="1:25" s="878" customFormat="1" ht="30" customHeight="1" x14ac:dyDescent="0.4">
      <c r="A5" s="909" t="s">
        <v>174</v>
      </c>
      <c r="B5" s="912">
        <v>43814</v>
      </c>
      <c r="F5" s="876"/>
      <c r="G5" s="876"/>
      <c r="H5" s="992"/>
      <c r="I5" s="993"/>
      <c r="J5" s="871"/>
      <c r="K5" s="871"/>
      <c r="L5" s="871"/>
      <c r="M5" s="871"/>
      <c r="N5" s="871"/>
      <c r="O5" s="880"/>
      <c r="P5" s="880"/>
      <c r="Q5" s="880"/>
      <c r="R5" s="880"/>
      <c r="S5" s="880"/>
      <c r="T5" s="880"/>
      <c r="U5" s="880"/>
      <c r="V5" s="880"/>
      <c r="W5" s="880"/>
      <c r="X5" s="880"/>
      <c r="Y5" s="880"/>
    </row>
    <row r="6" spans="1:25" s="878" customFormat="1" ht="21.9" customHeight="1" x14ac:dyDescent="0.4">
      <c r="A6" s="909" t="s">
        <v>171</v>
      </c>
      <c r="B6" s="910" t="str">
        <f>jobcode</f>
        <v>DRGW00</v>
      </c>
      <c r="F6" s="876"/>
      <c r="G6" s="876"/>
      <c r="H6" s="992"/>
      <c r="I6" s="993"/>
      <c r="J6" s="989"/>
      <c r="K6" s="989"/>
      <c r="L6" s="989"/>
      <c r="M6" s="989"/>
      <c r="N6" s="989"/>
      <c r="O6" s="880"/>
      <c r="P6" s="880"/>
      <c r="Q6" s="880"/>
      <c r="R6" s="880"/>
      <c r="S6" s="880"/>
      <c r="T6" s="880"/>
      <c r="U6" s="880"/>
      <c r="V6" s="880"/>
      <c r="W6" s="880"/>
      <c r="X6" s="880"/>
      <c r="Y6" s="880"/>
    </row>
    <row r="7" spans="1:25" ht="21.9" customHeight="1" thickBot="1" x14ac:dyDescent="0.45">
      <c r="A7" s="909" t="s">
        <v>923</v>
      </c>
      <c r="B7" s="914" t="s">
        <v>890</v>
      </c>
      <c r="F7" s="876"/>
      <c r="G7" s="876"/>
      <c r="H7" s="994"/>
      <c r="I7" s="995"/>
      <c r="J7" s="989"/>
      <c r="K7" s="989"/>
      <c r="L7" s="989"/>
      <c r="M7" s="989"/>
      <c r="N7" s="989"/>
      <c r="O7" s="881"/>
      <c r="P7" s="881"/>
      <c r="Q7" s="881"/>
      <c r="R7" s="881"/>
      <c r="S7" s="881"/>
      <c r="T7" s="881"/>
      <c r="U7" s="881"/>
      <c r="V7" s="881"/>
      <c r="W7" s="881"/>
      <c r="X7" s="881"/>
      <c r="Y7" s="881"/>
    </row>
    <row r="8" spans="1:25" s="886" customFormat="1" ht="21.9" customHeight="1" thickBot="1" x14ac:dyDescent="0.45">
      <c r="A8" s="882" t="s">
        <v>909</v>
      </c>
      <c r="B8" s="883" t="str">
        <f>project</f>
        <v>Greenwich</v>
      </c>
      <c r="C8" s="884"/>
      <c r="D8" s="885"/>
      <c r="J8" s="989"/>
      <c r="K8" s="989"/>
      <c r="L8" s="989"/>
      <c r="M8" s="989"/>
      <c r="N8" s="989"/>
      <c r="O8" s="881"/>
      <c r="P8" s="881"/>
      <c r="Q8" s="881"/>
      <c r="R8" s="881"/>
      <c r="S8" s="881"/>
      <c r="T8" s="881"/>
      <c r="U8" s="881"/>
      <c r="V8" s="881"/>
      <c r="W8" s="881"/>
      <c r="X8" s="881"/>
      <c r="Y8" s="881"/>
    </row>
    <row r="9" spans="1:25" s="891" customFormat="1" ht="7.5" customHeight="1" thickBot="1" x14ac:dyDescent="0.35">
      <c r="A9" s="887"/>
      <c r="B9" s="888"/>
      <c r="C9" s="888"/>
      <c r="D9" s="889"/>
      <c r="E9" s="890"/>
      <c r="F9" s="890"/>
      <c r="G9" s="890"/>
      <c r="H9" s="890"/>
      <c r="I9" s="890"/>
      <c r="J9" s="989"/>
      <c r="K9" s="989"/>
      <c r="L9" s="989"/>
      <c r="M9" s="989"/>
      <c r="N9" s="989"/>
      <c r="O9" s="881"/>
      <c r="P9" s="881"/>
      <c r="Q9" s="881"/>
      <c r="R9" s="881"/>
      <c r="S9" s="881"/>
      <c r="T9" s="881"/>
      <c r="U9" s="881"/>
      <c r="V9" s="881"/>
      <c r="W9" s="881"/>
      <c r="X9" s="881"/>
      <c r="Y9" s="881"/>
    </row>
    <row r="10" spans="1:25" s="896" customFormat="1" ht="53.25" customHeight="1" thickBot="1" x14ac:dyDescent="0.65">
      <c r="A10" s="892" t="s">
        <v>910</v>
      </c>
      <c r="B10" s="893" t="s">
        <v>911</v>
      </c>
      <c r="C10" s="894" t="s">
        <v>912</v>
      </c>
      <c r="D10" s="894" t="s">
        <v>913</v>
      </c>
      <c r="E10" s="894" t="s">
        <v>904</v>
      </c>
      <c r="F10" s="894" t="s">
        <v>914</v>
      </c>
      <c r="G10" s="894" t="s">
        <v>906</v>
      </c>
      <c r="H10" s="894" t="s">
        <v>932</v>
      </c>
      <c r="I10" s="894" t="s">
        <v>935</v>
      </c>
      <c r="J10" s="989"/>
      <c r="K10" s="989"/>
      <c r="L10" s="989"/>
      <c r="M10" s="989"/>
      <c r="N10" s="989"/>
      <c r="O10" s="895"/>
      <c r="P10" s="895"/>
      <c r="Q10" s="895"/>
      <c r="R10" s="895"/>
      <c r="S10" s="895"/>
      <c r="T10" s="895"/>
      <c r="U10" s="895"/>
      <c r="V10" s="895"/>
      <c r="W10" s="895"/>
      <c r="X10" s="895"/>
      <c r="Y10" s="895"/>
    </row>
    <row r="11" spans="1:25" s="891" customFormat="1" ht="7.5" customHeight="1" thickBot="1" x14ac:dyDescent="0.35">
      <c r="A11" s="897"/>
      <c r="B11" s="897"/>
      <c r="C11" s="897"/>
      <c r="D11" s="897"/>
      <c r="E11" s="897"/>
      <c r="F11" s="897"/>
      <c r="G11" s="897"/>
      <c r="H11" s="897"/>
      <c r="I11" s="897"/>
      <c r="J11" s="989"/>
      <c r="K11" s="989"/>
      <c r="L11" s="989"/>
      <c r="M11" s="989"/>
      <c r="N11" s="989"/>
      <c r="O11" s="881"/>
      <c r="P11" s="881"/>
      <c r="Q11" s="881"/>
      <c r="R11" s="881"/>
      <c r="S11" s="881"/>
      <c r="T11" s="881"/>
      <c r="U11" s="881"/>
      <c r="V11" s="881"/>
      <c r="W11" s="881"/>
      <c r="X11" s="881"/>
      <c r="Y11" s="881"/>
    </row>
    <row r="12" spans="1:25" ht="42.75" customHeight="1" x14ac:dyDescent="0.4">
      <c r="A12" s="898">
        <v>1158</v>
      </c>
      <c r="B12" s="898" t="s">
        <v>924</v>
      </c>
      <c r="C12" s="911" t="s">
        <v>482</v>
      </c>
      <c r="D12" s="898"/>
      <c r="E12" s="898"/>
      <c r="F12" s="898"/>
      <c r="G12" s="898"/>
      <c r="H12" s="898" t="s">
        <v>415</v>
      </c>
      <c r="I12" s="898"/>
      <c r="J12" s="989"/>
      <c r="K12" s="989"/>
      <c r="L12" s="989"/>
      <c r="M12" s="989"/>
      <c r="N12" s="989"/>
      <c r="O12" s="881"/>
      <c r="P12" s="881"/>
      <c r="Q12" s="881"/>
      <c r="R12" s="881"/>
      <c r="S12" s="881"/>
      <c r="T12" s="881"/>
      <c r="U12" s="881"/>
      <c r="V12" s="881"/>
      <c r="W12" s="881"/>
      <c r="X12" s="881"/>
      <c r="Y12" s="881"/>
    </row>
    <row r="13" spans="1:25" ht="42.75" customHeight="1" x14ac:dyDescent="0.4">
      <c r="A13" s="898">
        <v>4371</v>
      </c>
      <c r="B13" s="898" t="s">
        <v>925</v>
      </c>
      <c r="C13" s="911" t="s">
        <v>482</v>
      </c>
      <c r="D13" s="898"/>
      <c r="E13" s="898"/>
      <c r="F13" s="898"/>
      <c r="G13" s="898"/>
      <c r="H13" s="898" t="s">
        <v>415</v>
      </c>
      <c r="I13" s="898"/>
      <c r="J13" s="989"/>
      <c r="K13" s="989"/>
      <c r="L13" s="989"/>
      <c r="M13" s="989"/>
      <c r="N13" s="989"/>
      <c r="O13" s="881"/>
      <c r="P13" s="881"/>
      <c r="Q13" s="881"/>
      <c r="R13" s="881"/>
      <c r="S13" s="881"/>
      <c r="T13" s="881"/>
      <c r="U13" s="881"/>
      <c r="V13" s="881"/>
      <c r="W13" s="881"/>
      <c r="X13" s="881"/>
      <c r="Y13" s="881"/>
    </row>
    <row r="14" spans="1:25" ht="43.5" customHeight="1" x14ac:dyDescent="0.4">
      <c r="A14" s="898">
        <v>10708</v>
      </c>
      <c r="B14" s="898" t="s">
        <v>926</v>
      </c>
      <c r="C14" s="911" t="s">
        <v>482</v>
      </c>
      <c r="D14" s="898"/>
      <c r="E14" s="898"/>
      <c r="F14" s="898"/>
      <c r="G14" s="898"/>
      <c r="H14" s="898" t="s">
        <v>415</v>
      </c>
      <c r="I14" s="898"/>
      <c r="J14" s="989"/>
      <c r="K14" s="989"/>
      <c r="L14" s="989"/>
      <c r="M14" s="989"/>
      <c r="N14" s="989"/>
      <c r="O14" s="881"/>
      <c r="P14" s="881"/>
      <c r="Q14" s="881"/>
      <c r="R14" s="881"/>
      <c r="S14" s="881"/>
      <c r="T14" s="881"/>
      <c r="U14" s="881"/>
      <c r="V14" s="881"/>
      <c r="W14" s="881"/>
      <c r="X14" s="881"/>
      <c r="Y14" s="881"/>
    </row>
    <row r="15" spans="1:25" ht="42.75" customHeight="1" x14ac:dyDescent="0.4">
      <c r="A15" s="898">
        <v>17013</v>
      </c>
      <c r="B15" s="898" t="s">
        <v>927</v>
      </c>
      <c r="C15" s="911" t="s">
        <v>482</v>
      </c>
      <c r="D15" s="898"/>
      <c r="E15" s="898"/>
      <c r="F15" s="898"/>
      <c r="G15" s="898"/>
      <c r="H15" s="898" t="s">
        <v>415</v>
      </c>
      <c r="I15" s="898"/>
      <c r="J15" s="989"/>
      <c r="K15" s="989"/>
      <c r="L15" s="989"/>
      <c r="M15" s="989"/>
      <c r="N15" s="989"/>
      <c r="O15" s="881"/>
      <c r="P15" s="881"/>
      <c r="Q15" s="881"/>
      <c r="R15" s="881"/>
      <c r="S15" s="881"/>
      <c r="T15" s="881"/>
      <c r="U15" s="881"/>
      <c r="V15" s="881"/>
      <c r="W15" s="881"/>
      <c r="X15" s="881"/>
      <c r="Y15" s="881"/>
    </row>
    <row r="16" spans="1:25" ht="42.75" customHeight="1" x14ac:dyDescent="0.4">
      <c r="A16" s="898">
        <v>17051</v>
      </c>
      <c r="B16" s="898" t="s">
        <v>928</v>
      </c>
      <c r="C16" s="911" t="s">
        <v>482</v>
      </c>
      <c r="D16" s="898"/>
      <c r="E16" s="898"/>
      <c r="F16" s="898"/>
      <c r="G16" s="898"/>
      <c r="H16" s="898" t="s">
        <v>415</v>
      </c>
      <c r="I16" s="898"/>
      <c r="J16" s="989"/>
      <c r="K16" s="989"/>
      <c r="L16" s="989"/>
      <c r="M16" s="989"/>
      <c r="N16" s="989"/>
      <c r="O16" s="881"/>
      <c r="P16" s="881"/>
      <c r="Q16" s="881"/>
      <c r="R16" s="881"/>
      <c r="S16" s="881"/>
      <c r="T16" s="881"/>
      <c r="U16" s="881"/>
      <c r="V16" s="881"/>
      <c r="W16" s="881"/>
      <c r="X16" s="881"/>
      <c r="Y16" s="881"/>
    </row>
    <row r="17" spans="1:25" ht="43.5" customHeight="1" x14ac:dyDescent="0.4">
      <c r="A17" s="898">
        <v>17258</v>
      </c>
      <c r="B17" s="898" t="s">
        <v>929</v>
      </c>
      <c r="C17" s="911" t="s">
        <v>482</v>
      </c>
      <c r="D17" s="898"/>
      <c r="E17" s="898"/>
      <c r="F17" s="898"/>
      <c r="G17" s="898"/>
      <c r="H17" s="898" t="s">
        <v>415</v>
      </c>
      <c r="I17" s="898"/>
      <c r="J17" s="989"/>
      <c r="K17" s="989"/>
      <c r="L17" s="989"/>
      <c r="M17" s="989"/>
      <c r="N17" s="989"/>
      <c r="O17" s="881"/>
      <c r="P17" s="881"/>
      <c r="Q17" s="881"/>
      <c r="R17" s="881"/>
      <c r="S17" s="881"/>
      <c r="T17" s="881"/>
      <c r="U17" s="881"/>
      <c r="V17" s="881"/>
      <c r="W17" s="881"/>
      <c r="X17" s="881"/>
      <c r="Y17" s="881"/>
    </row>
    <row r="18" spans="1:25" ht="42.75" customHeight="1" x14ac:dyDescent="0.4">
      <c r="A18" s="898">
        <v>17268</v>
      </c>
      <c r="B18" s="898" t="s">
        <v>930</v>
      </c>
      <c r="C18" s="911" t="s">
        <v>482</v>
      </c>
      <c r="D18" s="898"/>
      <c r="E18" s="898"/>
      <c r="F18" s="898"/>
      <c r="G18" s="898"/>
      <c r="H18" s="898" t="s">
        <v>415</v>
      </c>
      <c r="I18" s="898"/>
      <c r="J18" s="989"/>
      <c r="K18" s="989"/>
      <c r="L18" s="989"/>
      <c r="M18" s="989"/>
      <c r="N18" s="989"/>
      <c r="O18" s="881"/>
      <c r="P18" s="881"/>
      <c r="Q18" s="881"/>
      <c r="R18" s="881"/>
      <c r="S18" s="881"/>
      <c r="T18" s="881"/>
      <c r="U18" s="881"/>
      <c r="V18" s="881"/>
      <c r="W18" s="881"/>
      <c r="X18" s="881"/>
      <c r="Y18" s="881"/>
    </row>
    <row r="19" spans="1:25" ht="42.75" customHeight="1" x14ac:dyDescent="0.4">
      <c r="A19" s="898"/>
      <c r="B19" s="898"/>
      <c r="C19" s="911"/>
      <c r="D19" s="898"/>
      <c r="E19" s="898"/>
      <c r="F19" s="898"/>
      <c r="G19" s="898"/>
      <c r="H19" s="898"/>
      <c r="I19" s="898"/>
      <c r="J19" s="989"/>
      <c r="K19" s="989"/>
      <c r="L19" s="989"/>
      <c r="M19" s="989"/>
      <c r="N19" s="989"/>
      <c r="O19" s="881"/>
      <c r="P19" s="881"/>
      <c r="Q19" s="881"/>
      <c r="R19" s="881"/>
      <c r="S19" s="881"/>
      <c r="T19" s="881"/>
      <c r="U19" s="881"/>
      <c r="V19" s="881"/>
      <c r="W19" s="881"/>
      <c r="X19" s="881"/>
      <c r="Y19" s="881"/>
    </row>
    <row r="20" spans="1:25" ht="42.75" customHeight="1" x14ac:dyDescent="0.4">
      <c r="A20" s="898"/>
      <c r="B20" s="898"/>
      <c r="C20" s="911"/>
      <c r="D20" s="898"/>
      <c r="E20" s="898"/>
      <c r="F20" s="898"/>
      <c r="G20" s="898"/>
      <c r="H20" s="898"/>
      <c r="I20" s="898"/>
      <c r="J20" s="989"/>
      <c r="K20" s="989"/>
      <c r="L20" s="989"/>
      <c r="M20" s="989"/>
      <c r="N20" s="989"/>
      <c r="O20" s="881"/>
      <c r="P20" s="881"/>
      <c r="Q20" s="881"/>
      <c r="R20" s="881"/>
      <c r="S20" s="881"/>
      <c r="T20" s="881"/>
      <c r="U20" s="881"/>
      <c r="V20" s="881"/>
      <c r="W20" s="881"/>
      <c r="X20" s="881"/>
      <c r="Y20" s="881"/>
    </row>
    <row r="21" spans="1:25" ht="42.75" customHeight="1" x14ac:dyDescent="0.4">
      <c r="A21" s="898"/>
      <c r="B21" s="898"/>
      <c r="C21" s="911"/>
      <c r="D21" s="898"/>
      <c r="E21" s="898"/>
      <c r="F21" s="898"/>
      <c r="G21" s="898"/>
      <c r="H21" s="898"/>
      <c r="I21" s="898"/>
      <c r="J21" s="989"/>
      <c r="K21" s="989"/>
      <c r="L21" s="989"/>
      <c r="M21" s="989"/>
      <c r="N21" s="989"/>
      <c r="O21" s="881"/>
      <c r="P21" s="881"/>
      <c r="Q21" s="881"/>
      <c r="R21" s="881"/>
      <c r="S21" s="881"/>
      <c r="T21" s="881"/>
      <c r="U21" s="881"/>
      <c r="V21" s="881"/>
      <c r="W21" s="881"/>
      <c r="X21" s="881"/>
      <c r="Y21" s="881"/>
    </row>
    <row r="22" spans="1:25" ht="21.9" customHeight="1" x14ac:dyDescent="0.25">
      <c r="A22" s="899">
        <v>17425</v>
      </c>
      <c r="B22" s="878" t="s">
        <v>931</v>
      </c>
      <c r="C22" s="878"/>
      <c r="D22" s="878"/>
      <c r="E22" s="878"/>
      <c r="F22" s="878"/>
      <c r="G22" s="878"/>
      <c r="H22" s="878"/>
      <c r="I22" s="878"/>
      <c r="J22" s="989"/>
      <c r="K22" s="989"/>
      <c r="L22" s="989"/>
      <c r="M22" s="989"/>
      <c r="N22" s="989"/>
      <c r="O22" s="881"/>
      <c r="P22" s="881"/>
      <c r="Q22" s="881"/>
      <c r="R22" s="881"/>
      <c r="S22" s="881"/>
      <c r="T22" s="881"/>
      <c r="U22" s="881"/>
      <c r="V22" s="881"/>
      <c r="W22" s="881"/>
      <c r="X22" s="881"/>
      <c r="Y22" s="881"/>
    </row>
    <row r="23" spans="1:25" ht="21.9" customHeight="1" x14ac:dyDescent="0.25">
      <c r="A23" s="899"/>
      <c r="B23" s="878"/>
      <c r="C23" s="878"/>
      <c r="D23" s="878"/>
      <c r="E23" s="878"/>
      <c r="F23" s="878"/>
      <c r="G23" s="878"/>
      <c r="H23" s="878"/>
      <c r="I23" s="878"/>
      <c r="J23" s="989"/>
      <c r="K23" s="989"/>
      <c r="L23" s="989"/>
      <c r="M23" s="989"/>
      <c r="N23" s="989"/>
      <c r="O23" s="881"/>
      <c r="P23" s="881"/>
      <c r="Q23" s="881"/>
      <c r="R23" s="881"/>
      <c r="S23" s="881"/>
      <c r="T23" s="881"/>
      <c r="U23" s="881"/>
      <c r="V23" s="881"/>
      <c r="W23" s="881"/>
      <c r="X23" s="881"/>
      <c r="Y23" s="881"/>
    </row>
    <row r="24" spans="1:25" ht="21.9" customHeight="1" x14ac:dyDescent="0.25">
      <c r="J24" s="989"/>
      <c r="K24" s="989"/>
      <c r="L24" s="989"/>
      <c r="M24" s="989"/>
      <c r="N24" s="989"/>
      <c r="O24" s="881"/>
      <c r="P24" s="881"/>
      <c r="Q24" s="881"/>
      <c r="R24" s="881"/>
      <c r="S24" s="881"/>
      <c r="T24" s="881"/>
      <c r="U24" s="881"/>
      <c r="V24" s="881"/>
      <c r="W24" s="881"/>
      <c r="X24" s="881"/>
      <c r="Y24" s="881"/>
    </row>
    <row r="25" spans="1:25" ht="21.9" customHeight="1" x14ac:dyDescent="0.25">
      <c r="J25" s="989"/>
      <c r="K25" s="989"/>
      <c r="L25" s="989"/>
      <c r="M25" s="989"/>
      <c r="N25" s="989"/>
      <c r="O25" s="881"/>
      <c r="P25" s="881"/>
      <c r="Q25" s="881"/>
      <c r="R25" s="881"/>
      <c r="S25" s="881"/>
      <c r="T25" s="881"/>
      <c r="U25" s="881"/>
      <c r="V25" s="881"/>
      <c r="W25" s="881"/>
      <c r="X25" s="881"/>
      <c r="Y25" s="881"/>
    </row>
    <row r="26" spans="1:25" s="878" customFormat="1" ht="21.9" customHeight="1" x14ac:dyDescent="0.3">
      <c r="A26" s="879"/>
      <c r="J26" s="989"/>
      <c r="K26" s="989"/>
      <c r="L26" s="989"/>
      <c r="M26" s="989"/>
      <c r="N26" s="989"/>
      <c r="O26" s="881"/>
      <c r="P26" s="881"/>
      <c r="Q26" s="881"/>
      <c r="R26" s="881"/>
      <c r="S26" s="881"/>
      <c r="T26" s="881"/>
      <c r="U26" s="881"/>
      <c r="V26" s="881"/>
      <c r="W26" s="881"/>
      <c r="X26" s="881"/>
      <c r="Y26" s="881"/>
    </row>
    <row r="27" spans="1:25" ht="21.9" customHeight="1" x14ac:dyDescent="0.25">
      <c r="J27" s="989"/>
      <c r="K27" s="989"/>
      <c r="L27" s="989"/>
      <c r="M27" s="989"/>
      <c r="N27" s="989"/>
      <c r="O27" s="881"/>
      <c r="P27" s="881"/>
      <c r="Q27" s="881"/>
      <c r="R27" s="881"/>
      <c r="S27" s="881"/>
      <c r="T27" s="881"/>
      <c r="U27" s="881"/>
      <c r="V27" s="881"/>
      <c r="W27" s="881"/>
      <c r="X27" s="881"/>
      <c r="Y27" s="881"/>
    </row>
    <row r="28" spans="1:25" ht="21.9" customHeight="1" thickBot="1" x14ac:dyDescent="0.3"/>
    <row r="29" spans="1:25" s="878" customFormat="1" ht="21.9" customHeight="1" thickBot="1" x14ac:dyDescent="0.35">
      <c r="A29" s="901" t="s">
        <v>916</v>
      </c>
      <c r="B29" s="902"/>
      <c r="C29" s="903" t="s">
        <v>915</v>
      </c>
      <c r="D29" s="904"/>
      <c r="E29" s="904"/>
      <c r="F29" s="904"/>
      <c r="G29" s="905"/>
      <c r="H29" s="902"/>
      <c r="I29" s="902"/>
    </row>
    <row r="30" spans="1:25" s="878" customFormat="1" ht="21.9" customHeight="1" x14ac:dyDescent="0.3">
      <c r="A30" s="879"/>
    </row>
    <row r="31" spans="1:25" ht="13.2" x14ac:dyDescent="0.25"/>
    <row r="32" spans="1:25" s="906" customFormat="1" ht="32.4" x14ac:dyDescent="0.55000000000000004">
      <c r="A32" s="906" t="s">
        <v>917</v>
      </c>
    </row>
    <row r="33" spans="1:1" s="906" customFormat="1" ht="32.4" x14ac:dyDescent="0.55000000000000004">
      <c r="A33" s="906" t="s">
        <v>918</v>
      </c>
    </row>
    <row r="34" spans="1:1" s="906" customFormat="1" ht="32.4" x14ac:dyDescent="0.55000000000000004">
      <c r="A34" s="906" t="s">
        <v>919</v>
      </c>
    </row>
    <row r="35" spans="1:1" s="906" customFormat="1" ht="32.4" x14ac:dyDescent="0.55000000000000004"/>
    <row r="36" spans="1:1" s="906" customFormat="1" ht="32.4" x14ac:dyDescent="0.55000000000000004">
      <c r="A36" s="906" t="s">
        <v>920</v>
      </c>
    </row>
    <row r="37" spans="1:1" s="906" customFormat="1" ht="32.4" x14ac:dyDescent="0.55000000000000004">
      <c r="A37" s="906" t="s">
        <v>921</v>
      </c>
    </row>
    <row r="38" spans="1:1" s="906" customFormat="1" ht="32.4" x14ac:dyDescent="0.55000000000000004">
      <c r="A38" s="906" t="s">
        <v>922</v>
      </c>
    </row>
    <row r="39" spans="1:1" s="908" customFormat="1" ht="33" customHeight="1" x14ac:dyDescent="0.9">
      <c r="A39" s="907"/>
    </row>
    <row r="40" spans="1:1" s="908" customFormat="1" ht="37.5" customHeight="1" x14ac:dyDescent="0.9">
      <c r="A40" s="907"/>
    </row>
  </sheetData>
  <mergeCells count="6">
    <mergeCell ref="N6:N27"/>
    <mergeCell ref="H1:I7"/>
    <mergeCell ref="J6:J27"/>
    <mergeCell ref="K6:K27"/>
    <mergeCell ref="L6:L27"/>
    <mergeCell ref="M6:M27"/>
  </mergeCells>
  <printOptions horizontalCentered="1"/>
  <pageMargins left="0.27" right="0.18" top="0.26" bottom="0.23" header="0.21" footer="0.17"/>
  <pageSetup scale="37" orientation="landscape" r:id="rId1"/>
  <headerFooter alignWithMargins="0">
    <oddFooter>&amp;RRev 4/10</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
  <sheetViews>
    <sheetView workbookViewId="0">
      <selection activeCell="M48" sqref="M48"/>
    </sheetView>
  </sheetViews>
  <sheetFormatPr defaultRowHeight="14.4" x14ac:dyDescent="0.3"/>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107"/>
  <sheetViews>
    <sheetView view="pageBreakPreview" zoomScale="55" zoomScaleNormal="100" zoomScaleSheetLayoutView="55" workbookViewId="0">
      <pane ySplit="5" topLeftCell="A42" activePane="bottomLeft" state="frozenSplit"/>
      <selection activeCell="M48" sqref="M48"/>
      <selection pane="bottomLeft" activeCell="M48" sqref="M48"/>
    </sheetView>
  </sheetViews>
  <sheetFormatPr defaultColWidth="9.109375" defaultRowHeight="14.4" x14ac:dyDescent="0.3"/>
  <cols>
    <col min="1" max="1" width="21.6640625" style="206" customWidth="1"/>
    <col min="2" max="2" width="35.44140625" style="206" customWidth="1"/>
    <col min="3" max="3" width="19.44140625" style="206" customWidth="1"/>
    <col min="4" max="4" width="5.5546875" style="206" customWidth="1"/>
    <col min="5" max="6" width="19.44140625" style="206" customWidth="1"/>
    <col min="7" max="8" width="18.44140625" style="206" bestFit="1" customWidth="1"/>
    <col min="9" max="16384" width="9.109375" style="206"/>
  </cols>
  <sheetData>
    <row r="1" spans="1:8" x14ac:dyDescent="0.3">
      <c r="A1" s="131" t="s">
        <v>170</v>
      </c>
      <c r="B1" s="213" t="str">
        <f>BUILDER</f>
        <v>DR Horton</v>
      </c>
      <c r="C1" s="132"/>
      <c r="D1" s="132"/>
      <c r="E1" s="243" t="s">
        <v>411</v>
      </c>
      <c r="F1" s="301" t="str">
        <f>COMPANY</f>
        <v>08</v>
      </c>
      <c r="G1" s="132"/>
      <c r="H1" s="132"/>
    </row>
    <row r="2" spans="1:8" x14ac:dyDescent="0.3">
      <c r="A2" s="131" t="s">
        <v>172</v>
      </c>
      <c r="B2" s="214" t="str">
        <f>project</f>
        <v>Greenwich</v>
      </c>
      <c r="C2" s="132"/>
      <c r="D2" s="132"/>
      <c r="E2" s="260"/>
      <c r="F2" s="132"/>
      <c r="G2" s="132"/>
      <c r="H2" s="132"/>
    </row>
    <row r="3" spans="1:8" x14ac:dyDescent="0.3">
      <c r="A3" s="131" t="s">
        <v>413</v>
      </c>
      <c r="B3" s="214" t="str">
        <f>jobcode</f>
        <v>DRGW00</v>
      </c>
      <c r="C3" s="284" t="str">
        <f>RELEASE</f>
        <v>04</v>
      </c>
      <c r="D3" s="132"/>
      <c r="E3" s="243"/>
      <c r="F3" s="132"/>
      <c r="G3" s="132"/>
      <c r="H3" s="132"/>
    </row>
    <row r="4" spans="1:8" s="139" customFormat="1" ht="15" customHeight="1" x14ac:dyDescent="0.2">
      <c r="A4" s="997" t="s">
        <v>382</v>
      </c>
      <c r="B4" s="996" t="str">
        <f>'START-SLABS'!D4</f>
        <v xml:space="preserve">41  42  43  44  45  46  47  48  49  50            </v>
      </c>
      <c r="C4" s="996"/>
      <c r="D4" s="996"/>
      <c r="E4" s="996"/>
      <c r="F4" s="996"/>
      <c r="G4" s="132"/>
      <c r="H4" s="132"/>
    </row>
    <row r="5" spans="1:8" x14ac:dyDescent="0.3">
      <c r="A5" s="997"/>
      <c r="B5" s="996"/>
      <c r="C5" s="996"/>
      <c r="D5" s="996"/>
      <c r="E5" s="996"/>
      <c r="F5" s="996"/>
    </row>
    <row r="6" spans="1:8" s="248" customFormat="1" ht="29.25" customHeight="1" x14ac:dyDescent="0.3">
      <c r="A6" s="246" t="s">
        <v>386</v>
      </c>
      <c r="B6" s="247" t="s">
        <v>387</v>
      </c>
      <c r="C6" s="247" t="s">
        <v>388</v>
      </c>
      <c r="D6" s="247"/>
      <c r="E6" s="247" t="s">
        <v>389</v>
      </c>
      <c r="F6" s="247" t="s">
        <v>390</v>
      </c>
      <c r="G6" s="246" t="s">
        <v>414</v>
      </c>
      <c r="H6" s="246" t="s">
        <v>496</v>
      </c>
    </row>
    <row r="7" spans="1:8" s="232" customFormat="1" ht="20.25" customHeight="1" x14ac:dyDescent="0.3">
      <c r="A7" s="228" t="s">
        <v>16</v>
      </c>
      <c r="B7" s="229" t="s">
        <v>17</v>
      </c>
      <c r="C7" s="237">
        <f t="shared" ref="C7:C12" si="0">SF</f>
        <v>14921.240000000002</v>
      </c>
      <c r="D7" s="237" t="s">
        <v>391</v>
      </c>
      <c r="E7" s="230">
        <f>SUMIF('SLAB-ROWS'!A:A,'SLAB REPORT'!A7,'SLAB-ROWS'!J:J)</f>
        <v>59.69</v>
      </c>
      <c r="F7" s="231">
        <f>SUMIF('SLAB-ROWS'!A:A,'SLAB REPORT'!A7,'SLAB-ROWS'!I:I)</f>
        <v>2479</v>
      </c>
      <c r="G7" s="228" t="s">
        <v>429</v>
      </c>
      <c r="H7" s="228" t="s">
        <v>415</v>
      </c>
    </row>
    <row r="8" spans="1:8" s="232" customFormat="1" ht="20.25" customHeight="1" x14ac:dyDescent="0.3">
      <c r="A8" s="228" t="s">
        <v>78</v>
      </c>
      <c r="B8" s="229" t="s">
        <v>81</v>
      </c>
      <c r="C8" s="237">
        <f t="shared" si="0"/>
        <v>14921.240000000002</v>
      </c>
      <c r="D8" s="237" t="s">
        <v>391</v>
      </c>
      <c r="E8" s="230">
        <f>SUMIF('SLAB-ROWS'!A:A,'SLAB REPORT'!A8,'SLAB-ROWS'!J:J)</f>
        <v>0</v>
      </c>
      <c r="F8" s="231">
        <f>SUMIF('SLAB-ROWS'!A:A,'SLAB REPORT'!A8,'SLAB-ROWS'!I:I)</f>
        <v>0</v>
      </c>
      <c r="G8" s="228" t="s">
        <v>430</v>
      </c>
      <c r="H8" s="228" t="s">
        <v>415</v>
      </c>
    </row>
    <row r="9" spans="1:8" s="232" customFormat="1" ht="20.25" customHeight="1" x14ac:dyDescent="0.3">
      <c r="A9" s="228" t="s">
        <v>79</v>
      </c>
      <c r="B9" s="229" t="s">
        <v>82</v>
      </c>
      <c r="C9" s="237">
        <f t="shared" si="0"/>
        <v>14921.240000000002</v>
      </c>
      <c r="D9" s="237" t="s">
        <v>391</v>
      </c>
      <c r="E9" s="230">
        <f>SUMIF('SLAB-ROWS'!A:A,'SLAB REPORT'!A9,'SLAB-ROWS'!J:J)</f>
        <v>0</v>
      </c>
      <c r="F9" s="231">
        <f>SUMIF('SLAB-ROWS'!A:A,'SLAB REPORT'!A9,'SLAB-ROWS'!I:I)</f>
        <v>0</v>
      </c>
      <c r="G9" s="228" t="s">
        <v>431</v>
      </c>
      <c r="H9" s="228" t="s">
        <v>415</v>
      </c>
    </row>
    <row r="10" spans="1:8" s="232" customFormat="1" ht="20.25" customHeight="1" x14ac:dyDescent="0.3">
      <c r="A10" s="228" t="s">
        <v>80</v>
      </c>
      <c r="B10" s="233" t="s">
        <v>83</v>
      </c>
      <c r="C10" s="237">
        <f t="shared" si="0"/>
        <v>14921.240000000002</v>
      </c>
      <c r="D10" s="237" t="s">
        <v>391</v>
      </c>
      <c r="E10" s="230">
        <f>SUMIF('SLAB-ROWS'!A:A,'SLAB REPORT'!A10,'SLAB-ROWS'!J:J)</f>
        <v>0</v>
      </c>
      <c r="F10" s="231">
        <f>SUMIF('SLAB-ROWS'!A:A,'SLAB REPORT'!A10,'SLAB-ROWS'!I:I)</f>
        <v>0</v>
      </c>
      <c r="G10" s="228" t="s">
        <v>432</v>
      </c>
      <c r="H10" s="228" t="s">
        <v>415</v>
      </c>
    </row>
    <row r="11" spans="1:8" s="232" customFormat="1" ht="20.25" customHeight="1" x14ac:dyDescent="0.3">
      <c r="A11" s="228" t="s">
        <v>18</v>
      </c>
      <c r="B11" s="229" t="s">
        <v>19</v>
      </c>
      <c r="C11" s="237">
        <f t="shared" si="0"/>
        <v>14921.240000000002</v>
      </c>
      <c r="D11" s="237" t="s">
        <v>391</v>
      </c>
      <c r="E11" s="230">
        <f>SUMIF('SLAB-ROWS'!A:A,'SLAB REPORT'!A11,'SLAB-ROWS'!J:J)</f>
        <v>26.560000000000002</v>
      </c>
      <c r="F11" s="231">
        <f>SUMIF('SLAB-ROWS'!A:A,'SLAB REPORT'!A11,'SLAB-ROWS'!I:I)</f>
        <v>595</v>
      </c>
      <c r="G11" s="228" t="s">
        <v>433</v>
      </c>
      <c r="H11" s="228" t="s">
        <v>415</v>
      </c>
    </row>
    <row r="12" spans="1:8" s="232" customFormat="1" ht="20.25" customHeight="1" x14ac:dyDescent="0.3">
      <c r="A12" s="228" t="s">
        <v>600</v>
      </c>
      <c r="B12" s="229" t="s">
        <v>525</v>
      </c>
      <c r="C12" s="237">
        <f t="shared" si="0"/>
        <v>14921.240000000002</v>
      </c>
      <c r="D12" s="237" t="s">
        <v>391</v>
      </c>
      <c r="E12" s="230">
        <f>SUMIF('SLAB-ROWS'!A:A,'SLAB REPORT'!A12,'SLAB-ROWS'!J:J)</f>
        <v>0</v>
      </c>
      <c r="F12" s="231">
        <f>SUMIF('SLAB-ROWS'!A:A,'SLAB REPORT'!A12,'SLAB-ROWS'!I:I)</f>
        <v>0</v>
      </c>
      <c r="G12" s="228" t="s">
        <v>526</v>
      </c>
      <c r="H12" s="228" t="s">
        <v>415</v>
      </c>
    </row>
    <row r="13" spans="1:8" s="254" customFormat="1" ht="20.25" customHeight="1" x14ac:dyDescent="0.3">
      <c r="A13" s="249" t="s">
        <v>404</v>
      </c>
      <c r="B13" s="250"/>
      <c r="C13" s="251"/>
      <c r="D13" s="251"/>
      <c r="E13" s="252"/>
      <c r="F13" s="253"/>
      <c r="G13" s="249" t="s">
        <v>404</v>
      </c>
      <c r="H13" s="249" t="s">
        <v>404</v>
      </c>
    </row>
    <row r="14" spans="1:8" s="232" customFormat="1" ht="20.25" customHeight="1" x14ac:dyDescent="0.3">
      <c r="A14" s="228" t="s">
        <v>84</v>
      </c>
      <c r="B14" s="229" t="s">
        <v>85</v>
      </c>
      <c r="C14" s="237">
        <f>LF</f>
        <v>3172.3</v>
      </c>
      <c r="D14" s="237" t="s">
        <v>354</v>
      </c>
      <c r="E14" s="230">
        <f>SUMIF('SLAB-ROWS'!A:A,'SLAB REPORT'!A14,'SLAB-ROWS'!J:J)</f>
        <v>0</v>
      </c>
      <c r="F14" s="231">
        <f>SUMIF('SLAB-ROWS'!A:A,'SLAB REPORT'!A14,'SLAB-ROWS'!I:I)</f>
        <v>0</v>
      </c>
      <c r="G14" s="228" t="s">
        <v>434</v>
      </c>
      <c r="H14" s="228" t="s">
        <v>415</v>
      </c>
    </row>
    <row r="15" spans="1:8" s="232" customFormat="1" ht="20.25" customHeight="1" x14ac:dyDescent="0.3">
      <c r="A15" s="228" t="s">
        <v>20</v>
      </c>
      <c r="B15" s="229" t="s">
        <v>21</v>
      </c>
      <c r="C15" s="237">
        <f>LF</f>
        <v>3172.3</v>
      </c>
      <c r="D15" s="237" t="s">
        <v>354</v>
      </c>
      <c r="E15" s="230">
        <f>SUMIF('SLAB-ROWS'!A:A,'SLAB REPORT'!A15,'SLAB-ROWS'!J:J)</f>
        <v>17.63</v>
      </c>
      <c r="F15" s="231">
        <f>SUMIF('SLAB-ROWS'!A:A,'SLAB REPORT'!A15,'SLAB-ROWS'!I:I)</f>
        <v>546</v>
      </c>
      <c r="G15" s="228" t="s">
        <v>435</v>
      </c>
      <c r="H15" s="228" t="s">
        <v>415</v>
      </c>
    </row>
    <row r="16" spans="1:8" s="232" customFormat="1" ht="20.25" customHeight="1" x14ac:dyDescent="0.3">
      <c r="A16" s="228"/>
      <c r="B16" s="229"/>
      <c r="C16" s="237"/>
      <c r="D16" s="237"/>
      <c r="E16" s="230"/>
      <c r="F16" s="231"/>
      <c r="G16" s="228"/>
      <c r="H16" s="228"/>
    </row>
    <row r="17" spans="1:8" s="232" customFormat="1" ht="20.25" customHeight="1" x14ac:dyDescent="0.3">
      <c r="A17" s="228" t="s">
        <v>22</v>
      </c>
      <c r="B17" s="229" t="s">
        <v>58</v>
      </c>
      <c r="C17" s="237">
        <f>LF</f>
        <v>3172.3</v>
      </c>
      <c r="D17" s="237" t="s">
        <v>354</v>
      </c>
      <c r="E17" s="230"/>
      <c r="F17" s="231">
        <f>SUMIF('SLAB-ROWS'!A:A,'SLAB REPORT'!A17,'SLAB-ROWS'!I:I)</f>
        <v>70</v>
      </c>
      <c r="G17" s="228" t="s">
        <v>436</v>
      </c>
      <c r="H17" s="228" t="s">
        <v>416</v>
      </c>
    </row>
    <row r="18" spans="1:8" s="232" customFormat="1" ht="20.25" customHeight="1" x14ac:dyDescent="0.3">
      <c r="A18" s="249" t="s">
        <v>405</v>
      </c>
      <c r="B18" s="239"/>
      <c r="C18" s="240"/>
      <c r="D18" s="240"/>
      <c r="E18" s="241"/>
      <c r="F18" s="242"/>
      <c r="G18" s="249" t="s">
        <v>405</v>
      </c>
      <c r="H18" s="249" t="s">
        <v>405</v>
      </c>
    </row>
    <row r="19" spans="1:8" s="232" customFormat="1" ht="20.25" customHeight="1" x14ac:dyDescent="0.3">
      <c r="A19" s="228" t="s">
        <v>23</v>
      </c>
      <c r="B19" s="229" t="s">
        <v>105</v>
      </c>
      <c r="C19" s="237">
        <f t="shared" ref="C19:C24" si="1">LF</f>
        <v>3172.3</v>
      </c>
      <c r="D19" s="237" t="s">
        <v>354</v>
      </c>
      <c r="E19" s="230">
        <f>SUMIF('SLAB-ROWS'!A:A,'SLAB REPORT'!A19,'SLAB-ROWS'!J:J)</f>
        <v>0</v>
      </c>
      <c r="F19" s="231">
        <f>SUMIF('SLAB-ROWS'!A:A,'SLAB REPORT'!A19,'SLAB-ROWS'!I:I)</f>
        <v>2379</v>
      </c>
      <c r="G19" s="228" t="s">
        <v>437</v>
      </c>
      <c r="H19" s="228" t="s">
        <v>415</v>
      </c>
    </row>
    <row r="20" spans="1:8" s="232" customFormat="1" ht="20.25" customHeight="1" x14ac:dyDescent="0.3">
      <c r="A20" s="228" t="s">
        <v>100</v>
      </c>
      <c r="B20" s="229" t="s">
        <v>106</v>
      </c>
      <c r="C20" s="237">
        <f t="shared" si="1"/>
        <v>3172.3</v>
      </c>
      <c r="D20" s="237" t="s">
        <v>354</v>
      </c>
      <c r="E20" s="230">
        <f>SUMIF('SLAB-ROWS'!A:A,'SLAB REPORT'!A20,'SLAB-ROWS'!J:J)</f>
        <v>0</v>
      </c>
      <c r="F20" s="231">
        <f>SUMIF('SLAB-ROWS'!A:A,'SLAB REPORT'!A20,'SLAB-ROWS'!I:I)</f>
        <v>0</v>
      </c>
      <c r="G20" s="228" t="s">
        <v>438</v>
      </c>
      <c r="H20" s="228" t="s">
        <v>415</v>
      </c>
    </row>
    <row r="21" spans="1:8" s="232" customFormat="1" ht="20.25" customHeight="1" x14ac:dyDescent="0.3">
      <c r="A21" s="228" t="s">
        <v>101</v>
      </c>
      <c r="B21" s="229" t="s">
        <v>107</v>
      </c>
      <c r="C21" s="237">
        <f>SUMIF('SLAB-ROWS'!A:A,'SLAB REPORT'!A21,'SLAB-ROWS'!K:K)</f>
        <v>0</v>
      </c>
      <c r="D21" s="237" t="s">
        <v>395</v>
      </c>
      <c r="E21" s="230">
        <f>SUMIF('SLAB-ROWS'!A:A,'SLAB REPORT'!A21,'SLAB-ROWS'!J:J)</f>
        <v>0</v>
      </c>
      <c r="F21" s="231">
        <f>SUMIF('SLAB-ROWS'!A:A,'SLAB REPORT'!A21,'SLAB-ROWS'!I:I)</f>
        <v>0</v>
      </c>
      <c r="G21" s="228" t="s">
        <v>439</v>
      </c>
      <c r="H21" s="228" t="s">
        <v>415</v>
      </c>
    </row>
    <row r="22" spans="1:8" s="232" customFormat="1" ht="20.25" customHeight="1" x14ac:dyDescent="0.3">
      <c r="A22" s="228" t="s">
        <v>102</v>
      </c>
      <c r="B22" s="229" t="s">
        <v>108</v>
      </c>
      <c r="C22" s="237">
        <f>SUMIF('SLAB-ROWS'!A:A,'SLAB REPORT'!A22,'SLAB-ROWS'!K:K)</f>
        <v>0</v>
      </c>
      <c r="D22" s="237" t="s">
        <v>395</v>
      </c>
      <c r="E22" s="230">
        <f>SUMIF('SLAB-ROWS'!A:A,'SLAB REPORT'!A22,'SLAB-ROWS'!J:J)</f>
        <v>0</v>
      </c>
      <c r="F22" s="231">
        <f>SUMIF('SLAB-ROWS'!A:A,'SLAB REPORT'!A22,'SLAB-ROWS'!I:I)</f>
        <v>0</v>
      </c>
      <c r="G22" s="228" t="s">
        <v>440</v>
      </c>
      <c r="H22" s="228" t="s">
        <v>415</v>
      </c>
    </row>
    <row r="23" spans="1:8" s="232" customFormat="1" ht="20.25" customHeight="1" x14ac:dyDescent="0.3">
      <c r="A23" s="228" t="s">
        <v>103</v>
      </c>
      <c r="B23" s="229" t="s">
        <v>110</v>
      </c>
      <c r="C23" s="237">
        <f>SUMIF('SLAB-ROWS'!A:A,'SLAB REPORT'!A23,'SLAB-ROWS'!K:K)</f>
        <v>0</v>
      </c>
      <c r="D23" s="237" t="s">
        <v>395</v>
      </c>
      <c r="E23" s="230">
        <f>SUMIF('SLAB-ROWS'!A:A,'SLAB REPORT'!A23,'SLAB-ROWS'!J:J)</f>
        <v>0</v>
      </c>
      <c r="F23" s="231">
        <f>SUMIF('SLAB-ROWS'!A:A,'SLAB REPORT'!A23,'SLAB-ROWS'!I:I)</f>
        <v>0</v>
      </c>
      <c r="G23" s="228" t="s">
        <v>441</v>
      </c>
      <c r="H23" s="228" t="s">
        <v>415</v>
      </c>
    </row>
    <row r="24" spans="1:8" s="232" customFormat="1" ht="20.25" customHeight="1" x14ac:dyDescent="0.3">
      <c r="A24" s="228" t="s">
        <v>104</v>
      </c>
      <c r="B24" s="229" t="s">
        <v>109</v>
      </c>
      <c r="C24" s="237">
        <f t="shared" si="1"/>
        <v>3172.3</v>
      </c>
      <c r="D24" s="237" t="s">
        <v>354</v>
      </c>
      <c r="E24" s="230">
        <f>SUMIF('SLAB-ROWS'!A:A,'SLAB REPORT'!A24,'SLAB-ROWS'!J:J)</f>
        <v>0</v>
      </c>
      <c r="F24" s="231">
        <f>SUMIF('SLAB-ROWS'!A:A,'SLAB REPORT'!A24,'SLAB-ROWS'!I:I)</f>
        <v>0</v>
      </c>
      <c r="G24" s="228" t="s">
        <v>442</v>
      </c>
      <c r="H24" s="228" t="s">
        <v>415</v>
      </c>
    </row>
    <row r="25" spans="1:8" s="232" customFormat="1" ht="20.25" customHeight="1" x14ac:dyDescent="0.3">
      <c r="A25" s="249" t="s">
        <v>406</v>
      </c>
      <c r="B25" s="239"/>
      <c r="C25" s="240"/>
      <c r="D25" s="240"/>
      <c r="E25" s="241"/>
      <c r="F25" s="242"/>
      <c r="G25" s="249" t="s">
        <v>406</v>
      </c>
      <c r="H25" s="249" t="s">
        <v>406</v>
      </c>
    </row>
    <row r="26" spans="1:8" s="232" customFormat="1" ht="20.25" customHeight="1" x14ac:dyDescent="0.3">
      <c r="A26" s="228" t="s">
        <v>24</v>
      </c>
      <c r="B26" s="229" t="s">
        <v>68</v>
      </c>
      <c r="C26" s="237">
        <f>FSLF</f>
        <v>2574.3900000000003</v>
      </c>
      <c r="D26" s="237" t="s">
        <v>603</v>
      </c>
      <c r="E26" s="230">
        <f>SUMIF('SLAB-ROWS'!A:A,'SLAB REPORT'!A26,'SLAB-ROWS'!J:J)</f>
        <v>286.04999999999995</v>
      </c>
      <c r="F26" s="231">
        <f>SUMIF('SLAB-ROWS'!A:A,'SLAB REPORT'!A26,'SLAB-ROWS'!I:I)</f>
        <v>7151</v>
      </c>
      <c r="G26" s="228" t="s">
        <v>443</v>
      </c>
      <c r="H26" s="228" t="s">
        <v>415</v>
      </c>
    </row>
    <row r="27" spans="1:8" s="232" customFormat="1" ht="20.25" customHeight="1" x14ac:dyDescent="0.3">
      <c r="A27" s="228" t="s">
        <v>93</v>
      </c>
      <c r="B27" s="229" t="s">
        <v>86</v>
      </c>
      <c r="C27" s="237">
        <f>SUMIF('SLAB-ROWS'!A:A,'SLAB REPORT'!A27,'SLAB-ROWS'!K:K)</f>
        <v>0</v>
      </c>
      <c r="D27" s="237" t="s">
        <v>603</v>
      </c>
      <c r="E27" s="230">
        <f>SUMIF('SLAB-ROWS'!A:A,'SLAB REPORT'!A27,'SLAB-ROWS'!J:J)</f>
        <v>0</v>
      </c>
      <c r="F27" s="231">
        <f>SUMIF('SLAB-ROWS'!A:A,'SLAB REPORT'!A27,'SLAB-ROWS'!I:I)</f>
        <v>0</v>
      </c>
      <c r="G27" s="228" t="s">
        <v>444</v>
      </c>
      <c r="H27" s="228" t="s">
        <v>415</v>
      </c>
    </row>
    <row r="28" spans="1:8" s="232" customFormat="1" ht="20.25" customHeight="1" x14ac:dyDescent="0.3">
      <c r="A28" s="228" t="s">
        <v>94</v>
      </c>
      <c r="B28" s="229" t="s">
        <v>87</v>
      </c>
      <c r="C28" s="237">
        <f>SUMIF('SLAB-ROWS'!A:A,'SLAB REPORT'!A28,'SLAB-ROWS'!K:K)</f>
        <v>0</v>
      </c>
      <c r="D28" s="237" t="s">
        <v>603</v>
      </c>
      <c r="E28" s="230">
        <f>SUMIF('SLAB-ROWS'!A:A,'SLAB REPORT'!A28,'SLAB-ROWS'!J:J)</f>
        <v>0</v>
      </c>
      <c r="F28" s="231">
        <f>SUMIF('SLAB-ROWS'!A:A,'SLAB REPORT'!A28,'SLAB-ROWS'!I:I)</f>
        <v>0</v>
      </c>
      <c r="G28" s="228" t="s">
        <v>445</v>
      </c>
      <c r="H28" s="228" t="s">
        <v>415</v>
      </c>
    </row>
    <row r="29" spans="1:8" s="232" customFormat="1" ht="20.25" customHeight="1" x14ac:dyDescent="0.3">
      <c r="A29" s="228" t="s">
        <v>95</v>
      </c>
      <c r="B29" s="229" t="s">
        <v>88</v>
      </c>
      <c r="C29" s="237">
        <f>SUMIF('SLAB-ROWS'!A:A,'SLAB REPORT'!A29,'SLAB-ROWS'!K:K)</f>
        <v>0</v>
      </c>
      <c r="D29" s="237" t="s">
        <v>393</v>
      </c>
      <c r="E29" s="230">
        <f>SUMIF('SLAB-ROWS'!A:A,'SLAB REPORT'!A29,'SLAB-ROWS'!J:J)</f>
        <v>0</v>
      </c>
      <c r="F29" s="231">
        <f>SUMIF('SLAB-ROWS'!A:A,'SLAB REPORT'!A29,'SLAB-ROWS'!I:I)</f>
        <v>0</v>
      </c>
      <c r="G29" s="228" t="s">
        <v>446</v>
      </c>
      <c r="H29" s="228" t="s">
        <v>415</v>
      </c>
    </row>
    <row r="30" spans="1:8" s="232" customFormat="1" ht="20.25" customHeight="1" x14ac:dyDescent="0.3">
      <c r="A30" s="228" t="s">
        <v>96</v>
      </c>
      <c r="B30" s="229" t="s">
        <v>89</v>
      </c>
      <c r="C30" s="237">
        <f>SUMIF('SLAB-ROWS'!A:A,'SLAB REPORT'!A30,'SLAB-ROWS'!K:K)</f>
        <v>0</v>
      </c>
      <c r="D30" s="237" t="s">
        <v>604</v>
      </c>
      <c r="E30" s="230">
        <f>SUMIF('SLAB-ROWS'!A:A,'SLAB REPORT'!A30,'SLAB-ROWS'!J:J)</f>
        <v>0</v>
      </c>
      <c r="F30" s="231">
        <f>SUMIF('SLAB-ROWS'!A:A,'SLAB REPORT'!A30,'SLAB-ROWS'!I:I)</f>
        <v>0</v>
      </c>
      <c r="G30" s="228" t="s">
        <v>447</v>
      </c>
      <c r="H30" s="228" t="s">
        <v>415</v>
      </c>
    </row>
    <row r="31" spans="1:8" s="232" customFormat="1" ht="20.25" customHeight="1" x14ac:dyDescent="0.3">
      <c r="A31" s="228" t="s">
        <v>97</v>
      </c>
      <c r="B31" s="229" t="s">
        <v>90</v>
      </c>
      <c r="C31" s="237">
        <f>SUMIF('SLAB-ROWS'!A:A,'SLAB REPORT'!A31,'SLAB-ROWS'!K:K)</f>
        <v>0</v>
      </c>
      <c r="D31" s="237" t="s">
        <v>604</v>
      </c>
      <c r="E31" s="230">
        <f>SUMIF('SLAB-ROWS'!A:A,'SLAB REPORT'!A31,'SLAB-ROWS'!J:J)</f>
        <v>0</v>
      </c>
      <c r="F31" s="231">
        <f>SUMIF('SLAB-ROWS'!A:A,'SLAB REPORT'!A31,'SLAB-ROWS'!I:I)</f>
        <v>0</v>
      </c>
      <c r="G31" s="228" t="s">
        <v>448</v>
      </c>
      <c r="H31" s="228" t="s">
        <v>415</v>
      </c>
    </row>
    <row r="32" spans="1:8" s="232" customFormat="1" ht="20.25" customHeight="1" x14ac:dyDescent="0.3">
      <c r="A32" s="228" t="s">
        <v>98</v>
      </c>
      <c r="B32" s="229" t="s">
        <v>91</v>
      </c>
      <c r="C32" s="237">
        <f>SUMIF('SLAB-ROWS'!A:A,'SLAB REPORT'!A32,'SLAB-ROWS'!K:K)</f>
        <v>0</v>
      </c>
      <c r="D32" s="237" t="s">
        <v>393</v>
      </c>
      <c r="E32" s="230">
        <f>SUMIF('SLAB-ROWS'!A:A,'SLAB REPORT'!A32,'SLAB-ROWS'!J:J)</f>
        <v>0</v>
      </c>
      <c r="F32" s="231">
        <f>SUMIF('SLAB-ROWS'!A:A,'SLAB REPORT'!A32,'SLAB-ROWS'!I:I)</f>
        <v>0</v>
      </c>
      <c r="G32" s="228" t="s">
        <v>449</v>
      </c>
      <c r="H32" s="228" t="s">
        <v>415</v>
      </c>
    </row>
    <row r="33" spans="1:8" s="232" customFormat="1" ht="20.25" customHeight="1" x14ac:dyDescent="0.3">
      <c r="A33" s="228" t="s">
        <v>99</v>
      </c>
      <c r="B33" s="229" t="s">
        <v>92</v>
      </c>
      <c r="C33" s="237">
        <f>SUMIF('SLAB-ROWS'!A:A,'SLAB REPORT'!A33,'SLAB-ROWS'!K:K)</f>
        <v>0</v>
      </c>
      <c r="D33" s="237" t="s">
        <v>393</v>
      </c>
      <c r="E33" s="230">
        <f>SUMIF('SLAB-ROWS'!A:A,'SLAB REPORT'!A33,'SLAB-ROWS'!J:J)</f>
        <v>0</v>
      </c>
      <c r="F33" s="231">
        <f>SUMIF('SLAB-ROWS'!A:A,'SLAB REPORT'!A33,'SLAB-ROWS'!I:I)</f>
        <v>0</v>
      </c>
      <c r="G33" s="228" t="s">
        <v>450</v>
      </c>
      <c r="H33" s="228" t="s">
        <v>415</v>
      </c>
    </row>
    <row r="34" spans="1:8" s="232" customFormat="1" ht="20.25" customHeight="1" x14ac:dyDescent="0.3">
      <c r="A34" s="228"/>
      <c r="B34" s="229"/>
      <c r="C34" s="237"/>
      <c r="D34" s="237"/>
      <c r="E34" s="230"/>
      <c r="F34" s="231"/>
      <c r="G34" s="228"/>
      <c r="H34" s="228"/>
    </row>
    <row r="35" spans="1:8" s="232" customFormat="1" ht="20.25" customHeight="1" x14ac:dyDescent="0.3">
      <c r="A35" s="228" t="s">
        <v>25</v>
      </c>
      <c r="B35" s="229" t="s">
        <v>59</v>
      </c>
      <c r="C35" s="237">
        <f>FSLF</f>
        <v>2574.3900000000003</v>
      </c>
      <c r="D35" s="237" t="s">
        <v>603</v>
      </c>
      <c r="E35" s="230"/>
      <c r="F35" s="231">
        <f>SUMIF('SLAB-ROWS'!A:A,'SLAB REPORT'!A35,'SLAB-ROWS'!I:I)</f>
        <v>26</v>
      </c>
      <c r="G35" s="228" t="s">
        <v>451</v>
      </c>
      <c r="H35" s="228" t="s">
        <v>416</v>
      </c>
    </row>
    <row r="36" spans="1:8" s="232" customFormat="1" ht="20.25" customHeight="1" x14ac:dyDescent="0.3">
      <c r="A36" s="228" t="s">
        <v>26</v>
      </c>
      <c r="B36" s="229" t="s">
        <v>60</v>
      </c>
      <c r="C36" s="237">
        <f>FSLF</f>
        <v>2574.3900000000003</v>
      </c>
      <c r="D36" s="237" t="s">
        <v>603</v>
      </c>
      <c r="E36" s="230"/>
      <c r="F36" s="231">
        <f>SUMIF('SLAB-ROWS'!A:A,'SLAB REPORT'!A36,'SLAB-ROWS'!I:I)</f>
        <v>2936</v>
      </c>
      <c r="G36" s="228" t="s">
        <v>452</v>
      </c>
      <c r="H36" s="228" t="s">
        <v>416</v>
      </c>
    </row>
    <row r="37" spans="1:8" s="232" customFormat="1" ht="20.25" customHeight="1" x14ac:dyDescent="0.3">
      <c r="A37" s="249" t="s">
        <v>407</v>
      </c>
      <c r="B37" s="239"/>
      <c r="C37" s="240"/>
      <c r="D37" s="240"/>
      <c r="E37" s="241"/>
      <c r="F37" s="242"/>
      <c r="G37" s="249" t="s">
        <v>407</v>
      </c>
      <c r="H37" s="249" t="s">
        <v>407</v>
      </c>
    </row>
    <row r="38" spans="1:8" s="232" customFormat="1" ht="20.25" customHeight="1" x14ac:dyDescent="0.3">
      <c r="A38" s="228" t="s">
        <v>27</v>
      </c>
      <c r="B38" s="229" t="s">
        <v>28</v>
      </c>
      <c r="C38" s="237">
        <f>IF('START-SLABS'!H1="2-POUR",LF,SF)</f>
        <v>14921.240000000002</v>
      </c>
      <c r="D38" s="237" t="str">
        <f>IF('START-SLABS'!H1="2-POUR","LF","SF")</f>
        <v>SF</v>
      </c>
      <c r="E38" s="230">
        <f>SUMIF('SLAB-ROWS'!A:A,'SLAB REPORT'!A38,'SLAB-ROWS'!J:J)</f>
        <v>373.07</v>
      </c>
      <c r="F38" s="231">
        <f>SUMIF('SLAB-ROWS'!A:A,'SLAB REPORT'!A38,'SLAB-ROWS'!I:I)</f>
        <v>8638</v>
      </c>
      <c r="G38" s="228" t="s">
        <v>453</v>
      </c>
      <c r="H38" s="228" t="s">
        <v>415</v>
      </c>
    </row>
    <row r="39" spans="1:8" s="232" customFormat="1" ht="20.25" customHeight="1" x14ac:dyDescent="0.3">
      <c r="A39" s="228" t="s">
        <v>111</v>
      </c>
      <c r="B39" s="229" t="s">
        <v>112</v>
      </c>
      <c r="C39" s="237">
        <f>SUMIF('SLAB-ROWS'!A:A,'SLAB REPORT'!A39,'SLAB-ROWS'!K:K)</f>
        <v>0</v>
      </c>
      <c r="D39" s="237" t="s">
        <v>393</v>
      </c>
      <c r="E39" s="230">
        <f>SUMIF('SLAB-ROWS'!A:A,'SLAB REPORT'!A39,'SLAB-ROWS'!J:J)</f>
        <v>0</v>
      </c>
      <c r="F39" s="231">
        <f>SUMIF('SLAB-ROWS'!A:A,'SLAB REPORT'!A39,'SLAB-ROWS'!I:I)</f>
        <v>0</v>
      </c>
      <c r="G39" s="228" t="s">
        <v>454</v>
      </c>
      <c r="H39" s="228" t="s">
        <v>415</v>
      </c>
    </row>
    <row r="40" spans="1:8" s="232" customFormat="1" ht="20.25" customHeight="1" x14ac:dyDescent="0.3">
      <c r="A40" s="228" t="s">
        <v>29</v>
      </c>
      <c r="B40" s="229" t="s">
        <v>30</v>
      </c>
      <c r="C40" s="237">
        <f>SF</f>
        <v>14921.240000000002</v>
      </c>
      <c r="D40" s="237" t="s">
        <v>391</v>
      </c>
      <c r="E40" s="230">
        <f>SUMIF('SLAB-ROWS'!A:A,'SLAB REPORT'!A40,'SLAB-ROWS'!J:J)</f>
        <v>42.66</v>
      </c>
      <c r="F40" s="231">
        <f>SUMIF('SLAB-ROWS'!A:A,'SLAB REPORT'!A40,'SLAB-ROWS'!I:I)</f>
        <v>829</v>
      </c>
      <c r="G40" s="228" t="s">
        <v>455</v>
      </c>
      <c r="H40" s="228" t="s">
        <v>415</v>
      </c>
    </row>
    <row r="41" spans="1:8" s="232" customFormat="1" ht="20.25" customHeight="1" x14ac:dyDescent="0.3">
      <c r="A41" s="228"/>
      <c r="B41" s="229"/>
      <c r="C41" s="237"/>
      <c r="D41" s="237"/>
      <c r="E41" s="230"/>
      <c r="F41" s="231"/>
      <c r="G41" s="228"/>
      <c r="H41" s="228"/>
    </row>
    <row r="42" spans="1:8" s="232" customFormat="1" ht="20.25" customHeight="1" x14ac:dyDescent="0.3">
      <c r="A42" s="228" t="s">
        <v>31</v>
      </c>
      <c r="B42" s="229" t="s">
        <v>61</v>
      </c>
      <c r="C42" s="237">
        <f>LF</f>
        <v>3172.3</v>
      </c>
      <c r="D42" s="237" t="s">
        <v>354</v>
      </c>
      <c r="E42" s="230"/>
      <c r="F42" s="231">
        <f>SUMIF('SLAB-ROWS'!A:A,'SLAB REPORT'!A42,'SLAB-ROWS'!I:I)</f>
        <v>1218</v>
      </c>
      <c r="G42" s="228" t="s">
        <v>456</v>
      </c>
      <c r="H42" s="228" t="s">
        <v>416</v>
      </c>
    </row>
    <row r="43" spans="1:8" s="232" customFormat="1" ht="20.25" customHeight="1" x14ac:dyDescent="0.3">
      <c r="A43" s="228" t="s">
        <v>34</v>
      </c>
      <c r="B43" s="229" t="s">
        <v>35</v>
      </c>
      <c r="C43" s="237">
        <f>SUMIF('SLAB-ROWS'!A:A,'SLAB REPORT'!A43,'SLAB-ROWS'!K:K)</f>
        <v>16464.689999999999</v>
      </c>
      <c r="D43" s="237" t="s">
        <v>354</v>
      </c>
      <c r="E43" s="230"/>
      <c r="F43" s="231">
        <f>SUMIF('SLAB-ROWS'!A:A,'SLAB REPORT'!A43,'SLAB-ROWS'!I:I)</f>
        <v>7249</v>
      </c>
      <c r="G43" s="228" t="s">
        <v>457</v>
      </c>
      <c r="H43" s="228" t="s">
        <v>416</v>
      </c>
    </row>
    <row r="44" spans="1:8" s="232" customFormat="1" ht="20.25" customHeight="1" x14ac:dyDescent="0.3">
      <c r="A44" s="228" t="s">
        <v>36</v>
      </c>
      <c r="B44" s="229" t="s">
        <v>113</v>
      </c>
      <c r="C44" s="237">
        <f>SUMIF('SLAB-ROWS'!A:A,'SLAB REPORT'!A44,'SLAB-ROWS'!K:K)</f>
        <v>2072.62</v>
      </c>
      <c r="D44" s="237" t="s">
        <v>393</v>
      </c>
      <c r="E44" s="230"/>
      <c r="F44" s="231">
        <f>SUMIF('SLAB-ROWS'!A:A,'SLAB REPORT'!A44,'SLAB-ROWS'!I:I)</f>
        <v>1779</v>
      </c>
      <c r="G44" s="228" t="s">
        <v>458</v>
      </c>
      <c r="H44" s="228" t="s">
        <v>416</v>
      </c>
    </row>
    <row r="45" spans="1:8" s="232" customFormat="1" ht="20.25" customHeight="1" x14ac:dyDescent="0.3">
      <c r="A45" s="228" t="s">
        <v>57</v>
      </c>
      <c r="B45" s="229" t="s">
        <v>71</v>
      </c>
      <c r="C45" s="237">
        <f>SUMIF('SLAB-ROWS'!A:A,'SLAB REPORT'!A45,'SLAB-ROWS'!K:K)</f>
        <v>9</v>
      </c>
      <c r="D45" s="237" t="s">
        <v>605</v>
      </c>
      <c r="E45" s="230"/>
      <c r="F45" s="231">
        <f>SUMIF('SLAB-ROWS'!A:A,'SLAB REPORT'!A45,'SLAB-ROWS'!I:I)</f>
        <v>36</v>
      </c>
      <c r="G45" s="228" t="s">
        <v>459</v>
      </c>
      <c r="H45" s="228" t="s">
        <v>416</v>
      </c>
    </row>
    <row r="46" spans="1:8" s="232" customFormat="1" ht="20.25" customHeight="1" x14ac:dyDescent="0.3">
      <c r="A46" s="228" t="s">
        <v>32</v>
      </c>
      <c r="B46" s="229" t="s">
        <v>62</v>
      </c>
      <c r="C46" s="237">
        <f>SUMIF('SLAB-ROWS'!A:A,'SLAB REPORT'!A46,'SLAB-ROWS'!K:K)</f>
        <v>346.64</v>
      </c>
      <c r="D46" s="237" t="s">
        <v>605</v>
      </c>
      <c r="E46" s="230"/>
      <c r="F46" s="231">
        <f>SUMIF('SLAB-ROWS'!A:A,'SLAB REPORT'!A46,'SLAB-ROWS'!I:I)</f>
        <v>2436</v>
      </c>
      <c r="G46" s="228" t="s">
        <v>460</v>
      </c>
      <c r="H46" s="228" t="s">
        <v>416</v>
      </c>
    </row>
    <row r="47" spans="1:8" s="232" customFormat="1" ht="20.25" customHeight="1" x14ac:dyDescent="0.3">
      <c r="A47" s="228" t="s">
        <v>33</v>
      </c>
      <c r="B47" s="229" t="s">
        <v>63</v>
      </c>
      <c r="C47" s="237">
        <f>SUMIF('SLAB-ROWS'!A:A,'SLAB REPORT'!A47,'SLAB-ROWS'!K:K)</f>
        <v>164.20999999999998</v>
      </c>
      <c r="D47" s="237" t="s">
        <v>605</v>
      </c>
      <c r="E47" s="230"/>
      <c r="F47" s="231">
        <f>SUMIF('SLAB-ROWS'!A:A,'SLAB REPORT'!A47,'SLAB-ROWS'!I:I)</f>
        <v>1799</v>
      </c>
      <c r="G47" s="228" t="s">
        <v>461</v>
      </c>
      <c r="H47" s="228" t="s">
        <v>416</v>
      </c>
    </row>
    <row r="48" spans="1:8" s="232" customFormat="1" ht="20.25" customHeight="1" x14ac:dyDescent="0.3">
      <c r="A48" s="228" t="s">
        <v>73</v>
      </c>
      <c r="B48" s="229" t="s">
        <v>72</v>
      </c>
      <c r="C48" s="237">
        <f>SUMIF('SLAB-ROWS'!A:A,'SLAB REPORT'!A48,'SLAB-ROWS'!K:K)</f>
        <v>0</v>
      </c>
      <c r="D48" s="237" t="s">
        <v>605</v>
      </c>
      <c r="E48" s="230"/>
      <c r="F48" s="231">
        <f>SUMIF('SLAB-ROWS'!A:A,'SLAB REPORT'!A48,'SLAB-ROWS'!I:I)</f>
        <v>0</v>
      </c>
      <c r="G48" s="228" t="s">
        <v>462</v>
      </c>
      <c r="H48" s="228" t="s">
        <v>416</v>
      </c>
    </row>
    <row r="49" spans="1:8" s="232" customFormat="1" ht="20.25" customHeight="1" x14ac:dyDescent="0.3">
      <c r="A49" s="228" t="s">
        <v>114</v>
      </c>
      <c r="B49" s="229" t="s">
        <v>115</v>
      </c>
      <c r="C49" s="237">
        <f>SUMIF('SLAB-ROWS'!A:A,'SLAB REPORT'!A49,'SLAB-ROWS'!K:K)</f>
        <v>0</v>
      </c>
      <c r="D49" s="237" t="s">
        <v>605</v>
      </c>
      <c r="E49" s="230"/>
      <c r="F49" s="231">
        <f>SUMIF('SLAB-ROWS'!A:A,'SLAB REPORT'!A49,'SLAB-ROWS'!I:I)</f>
        <v>0</v>
      </c>
      <c r="G49" s="228" t="s">
        <v>463</v>
      </c>
      <c r="H49" s="228" t="s">
        <v>416</v>
      </c>
    </row>
    <row r="50" spans="1:8" s="232" customFormat="1" ht="20.25" customHeight="1" x14ac:dyDescent="0.3">
      <c r="A50" s="228" t="s">
        <v>37</v>
      </c>
      <c r="B50" s="229" t="s">
        <v>64</v>
      </c>
      <c r="C50" s="237">
        <f>SUMIF('SLAB-ROWS'!A:A,'SLAB REPORT'!A50,'SLAB-ROWS'!K:K)</f>
        <v>1302.3899999999999</v>
      </c>
      <c r="D50" s="237" t="s">
        <v>393</v>
      </c>
      <c r="E50" s="230"/>
      <c r="F50" s="231">
        <f>SUMIF('SLAB-ROWS'!A:A,'SLAB REPORT'!A50,'SLAB-ROWS'!I:I)</f>
        <v>802</v>
      </c>
      <c r="G50" s="228" t="s">
        <v>464</v>
      </c>
      <c r="H50" s="228" t="s">
        <v>416</v>
      </c>
    </row>
    <row r="51" spans="1:8" s="232" customFormat="1" ht="20.25" customHeight="1" x14ac:dyDescent="0.3">
      <c r="A51" s="228" t="s">
        <v>38</v>
      </c>
      <c r="B51" s="229" t="s">
        <v>116</v>
      </c>
      <c r="C51" s="237">
        <f>SUMIF('SLAB-ROWS'!A:A,'SLAB REPORT'!A51,'SLAB-ROWS'!K:K)</f>
        <v>359</v>
      </c>
      <c r="D51" s="237" t="s">
        <v>393</v>
      </c>
      <c r="E51" s="230"/>
      <c r="F51" s="231">
        <f>SUMIF('SLAB-ROWS'!A:A,'SLAB REPORT'!A51,'SLAB-ROWS'!I:I)</f>
        <v>4759</v>
      </c>
      <c r="G51" s="228" t="s">
        <v>465</v>
      </c>
      <c r="H51" s="228" t="s">
        <v>416</v>
      </c>
    </row>
    <row r="52" spans="1:8" s="232" customFormat="1" ht="20.25" customHeight="1" x14ac:dyDescent="0.3">
      <c r="A52" s="228" t="s">
        <v>117</v>
      </c>
      <c r="B52" s="229" t="s">
        <v>118</v>
      </c>
      <c r="C52" s="237">
        <f>SUMIF('SLAB-ROWS'!A:A,'SLAB REPORT'!A52,'SLAB-ROWS'!K:K)</f>
        <v>15.21</v>
      </c>
      <c r="D52" s="237" t="s">
        <v>393</v>
      </c>
      <c r="E52" s="230"/>
      <c r="F52" s="231">
        <f>SUMIF('SLAB-ROWS'!A:A,'SLAB REPORT'!A52,'SLAB-ROWS'!I:I)</f>
        <v>3</v>
      </c>
      <c r="G52" s="228" t="s">
        <v>466</v>
      </c>
      <c r="H52" s="228" t="s">
        <v>416</v>
      </c>
    </row>
    <row r="53" spans="1:8" s="232" customFormat="1" ht="20.25" customHeight="1" x14ac:dyDescent="0.3">
      <c r="A53" s="228" t="s">
        <v>119</v>
      </c>
      <c r="B53" s="229" t="s">
        <v>120</v>
      </c>
      <c r="C53" s="237">
        <f>SUMIF('SLAB-ROWS'!A:A,'SLAB REPORT'!A53,'SLAB-ROWS'!K:K)</f>
        <v>0</v>
      </c>
      <c r="D53" s="237" t="s">
        <v>393</v>
      </c>
      <c r="E53" s="230"/>
      <c r="F53" s="231">
        <f>SUMIF('SLAB-ROWS'!A:A,'SLAB REPORT'!A53,'SLAB-ROWS'!I:I)</f>
        <v>0</v>
      </c>
      <c r="G53" s="228" t="s">
        <v>467</v>
      </c>
      <c r="H53" s="228" t="s">
        <v>416</v>
      </c>
    </row>
    <row r="54" spans="1:8" s="232" customFormat="1" ht="20.25" customHeight="1" x14ac:dyDescent="0.3">
      <c r="A54" s="249" t="s">
        <v>125</v>
      </c>
      <c r="B54" s="239"/>
      <c r="C54" s="240"/>
      <c r="D54" s="240"/>
      <c r="E54" s="241"/>
      <c r="F54" s="242"/>
      <c r="G54" s="249" t="s">
        <v>125</v>
      </c>
      <c r="H54" s="249" t="s">
        <v>125</v>
      </c>
    </row>
    <row r="55" spans="1:8" s="232" customFormat="1" ht="20.25" customHeight="1" x14ac:dyDescent="0.3">
      <c r="A55" s="228" t="s">
        <v>124</v>
      </c>
      <c r="B55" s="229" t="s">
        <v>125</v>
      </c>
      <c r="C55" s="237">
        <f>LF</f>
        <v>3172.3</v>
      </c>
      <c r="D55" s="237" t="s">
        <v>354</v>
      </c>
      <c r="E55" s="230">
        <f>SUMIF('SLAB-ROWS'!A:A,'SLAB REPORT'!A55,'SLAB-ROWS'!J:J)</f>
        <v>0</v>
      </c>
      <c r="F55" s="231">
        <f>SUMIF('SLAB-ROWS'!A:A,'SLAB REPORT'!A55,'SLAB-ROWS'!I:I)</f>
        <v>0</v>
      </c>
      <c r="G55" s="228" t="s">
        <v>468</v>
      </c>
      <c r="H55" s="228" t="s">
        <v>415</v>
      </c>
    </row>
    <row r="56" spans="1:8" s="232" customFormat="1" ht="20.25" customHeight="1" x14ac:dyDescent="0.3">
      <c r="A56" s="228" t="s">
        <v>121</v>
      </c>
      <c r="B56" s="229" t="s">
        <v>126</v>
      </c>
      <c r="C56" s="237">
        <f>SUMIF('SLAB-ROWS'!A:A,'SLAB REPORT'!A56,'SLAB-ROWS'!K:K)</f>
        <v>0</v>
      </c>
      <c r="D56" s="237" t="s">
        <v>604</v>
      </c>
      <c r="E56" s="230">
        <f>SUMIF('SLAB-ROWS'!A:A,'SLAB REPORT'!A56,'SLAB-ROWS'!J:J)</f>
        <v>0</v>
      </c>
      <c r="F56" s="231">
        <f>SUMIF('SLAB-ROWS'!A:A,'SLAB REPORT'!A56,'SLAB-ROWS'!I:I)</f>
        <v>0</v>
      </c>
      <c r="G56" s="228" t="s">
        <v>469</v>
      </c>
      <c r="H56" s="228" t="s">
        <v>415</v>
      </c>
    </row>
    <row r="57" spans="1:8" s="232" customFormat="1" ht="20.25" customHeight="1" x14ac:dyDescent="0.3">
      <c r="A57" s="228" t="s">
        <v>122</v>
      </c>
      <c r="B57" s="229" t="s">
        <v>127</v>
      </c>
      <c r="C57" s="237">
        <f>SUMIF('SLAB-ROWS'!A:A,'SLAB REPORT'!A57,'SLAB-ROWS'!K:K)</f>
        <v>0</v>
      </c>
      <c r="D57" s="237" t="s">
        <v>604</v>
      </c>
      <c r="E57" s="230">
        <f>SUMIF('SLAB-ROWS'!A:A,'SLAB REPORT'!A57,'SLAB-ROWS'!J:J)</f>
        <v>0</v>
      </c>
      <c r="F57" s="231">
        <f>SUMIF('SLAB-ROWS'!A:A,'SLAB REPORT'!A57,'SLAB-ROWS'!I:I)</f>
        <v>0</v>
      </c>
      <c r="G57" s="228" t="s">
        <v>470</v>
      </c>
      <c r="H57" s="228" t="s">
        <v>415</v>
      </c>
    </row>
    <row r="58" spans="1:8" s="232" customFormat="1" ht="20.25" customHeight="1" x14ac:dyDescent="0.3">
      <c r="A58" s="228" t="s">
        <v>123</v>
      </c>
      <c r="B58" s="229" t="s">
        <v>128</v>
      </c>
      <c r="C58" s="237">
        <f>SUMIF('SLAB-ROWS'!A:A,'SLAB REPORT'!A58,'SLAB-ROWS'!K:K)</f>
        <v>0</v>
      </c>
      <c r="D58" s="237" t="s">
        <v>604</v>
      </c>
      <c r="E58" s="230">
        <f>SUMIF('SLAB-ROWS'!A:A,'SLAB REPORT'!A58,'SLAB-ROWS'!J:J)</f>
        <v>0</v>
      </c>
      <c r="F58" s="231">
        <f>SUMIF('SLAB-ROWS'!A:A,'SLAB REPORT'!A58,'SLAB-ROWS'!I:I)</f>
        <v>0</v>
      </c>
      <c r="G58" s="228" t="s">
        <v>471</v>
      </c>
      <c r="H58" s="228" t="s">
        <v>415</v>
      </c>
    </row>
    <row r="59" spans="1:8" s="232" customFormat="1" ht="20.25" customHeight="1" x14ac:dyDescent="0.3">
      <c r="A59" s="228"/>
      <c r="B59" s="229"/>
      <c r="C59" s="237"/>
      <c r="D59" s="237"/>
      <c r="E59" s="230"/>
      <c r="F59" s="231"/>
      <c r="G59" s="228"/>
      <c r="H59" s="228"/>
    </row>
    <row r="60" spans="1:8" s="232" customFormat="1" ht="20.25" customHeight="1" x14ac:dyDescent="0.3">
      <c r="A60" s="228" t="s">
        <v>579</v>
      </c>
      <c r="B60" s="229" t="s">
        <v>580</v>
      </c>
      <c r="C60" s="237">
        <f>C55</f>
        <v>3172.3</v>
      </c>
      <c r="D60" s="237" t="s">
        <v>395</v>
      </c>
      <c r="E60" s="230"/>
      <c r="F60" s="231">
        <v>1</v>
      </c>
      <c r="G60" s="228" t="s">
        <v>581</v>
      </c>
      <c r="H60" s="228" t="s">
        <v>416</v>
      </c>
    </row>
    <row r="61" spans="1:8" s="232" customFormat="1" ht="20.25" customHeight="1" x14ac:dyDescent="0.3">
      <c r="A61" s="228" t="s">
        <v>76</v>
      </c>
      <c r="B61" s="229" t="s">
        <v>129</v>
      </c>
      <c r="C61" s="237">
        <f>SUMIF('SLAB-ROWS'!A:A,'SLAB REPORT'!A61,'SLAB-ROWS'!K:K)</f>
        <v>0</v>
      </c>
      <c r="D61" s="237" t="s">
        <v>395</v>
      </c>
      <c r="E61" s="230"/>
      <c r="F61" s="231">
        <f>SUMIF('SLAB-ROWS'!A:A,'SLAB REPORT'!A61,'SLAB-ROWS'!I:I)</f>
        <v>0</v>
      </c>
      <c r="G61" s="228" t="s">
        <v>472</v>
      </c>
      <c r="H61" s="228" t="s">
        <v>417</v>
      </c>
    </row>
    <row r="62" spans="1:8" s="232" customFormat="1" ht="20.25" customHeight="1" x14ac:dyDescent="0.3">
      <c r="A62" s="228"/>
      <c r="B62" s="450" t="s">
        <v>621</v>
      </c>
      <c r="C62" s="237">
        <f>SUMIF('SLAB-ROWS'!B:B,'SLAB REPORT'!B62,'SLAB-ROWS'!K:K)</f>
        <v>0</v>
      </c>
      <c r="D62" s="237" t="s">
        <v>395</v>
      </c>
      <c r="E62" s="230"/>
      <c r="F62" s="231"/>
      <c r="G62" s="228"/>
      <c r="H62" s="228"/>
    </row>
    <row r="63" spans="1:8" s="232" customFormat="1" ht="20.25" customHeight="1" x14ac:dyDescent="0.3">
      <c r="A63" s="228" t="s">
        <v>130</v>
      </c>
      <c r="B63" s="229" t="s">
        <v>131</v>
      </c>
      <c r="C63" s="237">
        <f>SUMIF('SLAB-ROWS'!A:A,'SLAB REPORT'!A63,'SLAB-ROWS'!M:M)</f>
        <v>0</v>
      </c>
      <c r="D63" s="237" t="s">
        <v>395</v>
      </c>
      <c r="E63" s="230"/>
      <c r="F63" s="231">
        <f>SUMIF('SLAB-ROWS'!A:A,'SLAB REPORT'!A63,'SLAB-ROWS'!I:I)</f>
        <v>0</v>
      </c>
      <c r="G63" s="228" t="s">
        <v>473</v>
      </c>
      <c r="H63" s="228" t="s">
        <v>418</v>
      </c>
    </row>
    <row r="64" spans="1:8" s="232" customFormat="1" ht="20.25" customHeight="1" x14ac:dyDescent="0.3">
      <c r="A64" s="249" t="s">
        <v>231</v>
      </c>
      <c r="B64" s="239"/>
      <c r="C64" s="240"/>
      <c r="D64" s="240"/>
      <c r="E64" s="241"/>
      <c r="F64" s="242"/>
      <c r="G64" s="249" t="s">
        <v>231</v>
      </c>
      <c r="H64" s="249" t="s">
        <v>231</v>
      </c>
    </row>
    <row r="65" spans="1:8" s="232" customFormat="1" ht="20.25" customHeight="1" x14ac:dyDescent="0.3">
      <c r="A65" s="228" t="s">
        <v>39</v>
      </c>
      <c r="B65" s="229" t="s">
        <v>40</v>
      </c>
      <c r="C65" s="237">
        <f>SF</f>
        <v>14921.240000000002</v>
      </c>
      <c r="D65" s="237" t="s">
        <v>391</v>
      </c>
      <c r="E65" s="230">
        <f>SUMIF('SLAB-ROWS'!A:A,'SLAB REPORT'!A65,'SLAB-ROWS'!J:J)</f>
        <v>114.77999999999999</v>
      </c>
      <c r="F65" s="231">
        <f>SUMIF('SLAB-ROWS'!A:A,'SLAB REPORT'!A65,'SLAB-ROWS'!I:I)</f>
        <v>2344</v>
      </c>
      <c r="G65" s="228" t="s">
        <v>474</v>
      </c>
      <c r="H65" s="228" t="s">
        <v>415</v>
      </c>
    </row>
    <row r="66" spans="1:8" s="232" customFormat="1" ht="20.25" customHeight="1" x14ac:dyDescent="0.3">
      <c r="A66" s="228" t="s">
        <v>132</v>
      </c>
      <c r="B66" s="229" t="s">
        <v>135</v>
      </c>
      <c r="C66" s="237">
        <f>SF</f>
        <v>14921.240000000002</v>
      </c>
      <c r="D66" s="237" t="s">
        <v>391</v>
      </c>
      <c r="E66" s="230">
        <f>SUMIF('SLAB-ROWS'!A:A,'SLAB REPORT'!A66,'SLAB-ROWS'!J:J)</f>
        <v>0</v>
      </c>
      <c r="F66" s="231">
        <f>SUMIF('SLAB-ROWS'!A:A,'SLAB REPORT'!A66,'SLAB-ROWS'!I:I)</f>
        <v>0</v>
      </c>
      <c r="G66" s="228" t="s">
        <v>475</v>
      </c>
      <c r="H66" s="228" t="s">
        <v>415</v>
      </c>
    </row>
    <row r="67" spans="1:8" s="232" customFormat="1" ht="20.25" customHeight="1" x14ac:dyDescent="0.3">
      <c r="A67" s="228" t="s">
        <v>133</v>
      </c>
      <c r="B67" s="229" t="s">
        <v>136</v>
      </c>
      <c r="C67" s="237">
        <f>SF</f>
        <v>14921.240000000002</v>
      </c>
      <c r="D67" s="237" t="s">
        <v>391</v>
      </c>
      <c r="E67" s="230">
        <f>SUMIF('SLAB-ROWS'!A:A,'SLAB REPORT'!A67,'SLAB-ROWS'!J:J)</f>
        <v>0</v>
      </c>
      <c r="F67" s="231">
        <f>SUMIF('SLAB-ROWS'!A:A,'SLAB REPORT'!A67,'SLAB-ROWS'!I:I)</f>
        <v>0</v>
      </c>
      <c r="G67" s="228" t="s">
        <v>476</v>
      </c>
      <c r="H67" s="228" t="s">
        <v>415</v>
      </c>
    </row>
    <row r="68" spans="1:8" s="232" customFormat="1" ht="20.25" customHeight="1" x14ac:dyDescent="0.3">
      <c r="A68" s="228" t="s">
        <v>134</v>
      </c>
      <c r="B68" s="229" t="s">
        <v>137</v>
      </c>
      <c r="C68" s="237">
        <f>SUMIF('SLAB-ROWS'!A:A,'SLAB REPORT'!A68,'SLAB-ROWS'!K:K)</f>
        <v>0</v>
      </c>
      <c r="D68" s="237" t="s">
        <v>606</v>
      </c>
      <c r="E68" s="230">
        <f>SUMIF('SLAB-ROWS'!A:A,'SLAB REPORT'!A68,'SLAB-ROWS'!J:J)</f>
        <v>0</v>
      </c>
      <c r="F68" s="231">
        <f>SUMIF('SLAB-ROWS'!A:A,'SLAB REPORT'!A68,'SLAB-ROWS'!I:I)</f>
        <v>0</v>
      </c>
      <c r="G68" s="228" t="s">
        <v>477</v>
      </c>
      <c r="H68" s="228" t="s">
        <v>415</v>
      </c>
    </row>
    <row r="69" spans="1:8" s="232" customFormat="1" ht="20.25" customHeight="1" x14ac:dyDescent="0.3">
      <c r="A69" s="228"/>
      <c r="B69" s="229"/>
      <c r="C69" s="237"/>
      <c r="D69" s="237"/>
      <c r="E69" s="230"/>
      <c r="F69" s="231"/>
      <c r="G69" s="228"/>
      <c r="H69" s="228"/>
    </row>
    <row r="70" spans="1:8" s="232" customFormat="1" ht="20.25" customHeight="1" x14ac:dyDescent="0.3">
      <c r="A70" s="228" t="s">
        <v>41</v>
      </c>
      <c r="B70" s="229" t="s">
        <v>65</v>
      </c>
      <c r="C70" s="237">
        <f>SF</f>
        <v>14921.240000000002</v>
      </c>
      <c r="D70" s="237" t="s">
        <v>391</v>
      </c>
      <c r="E70" s="230"/>
      <c r="F70" s="231">
        <f>IF(SUMIF('SLAB-ROWS'!A:A,'SLAB REPORT'!A70,'SLAB-ROWS'!I:I)=0,1,SUMIF('SLAB-ROWS'!A:A,'SLAB REPORT'!A70,'SLAB-ROWS'!I:I))</f>
        <v>670</v>
      </c>
      <c r="G70" s="228" t="s">
        <v>478</v>
      </c>
      <c r="H70" s="228" t="s">
        <v>416</v>
      </c>
    </row>
    <row r="71" spans="1:8" s="232" customFormat="1" ht="20.25" customHeight="1" x14ac:dyDescent="0.3">
      <c r="A71" s="228" t="s">
        <v>497</v>
      </c>
      <c r="B71" s="229" t="s">
        <v>505</v>
      </c>
      <c r="C71" s="237">
        <f>SUMIF('SLAB-ROWS'!A:A,'SLAB REPORT'!A71,'SLAB-ROWS'!K:K)</f>
        <v>0</v>
      </c>
      <c r="D71" s="237" t="s">
        <v>605</v>
      </c>
      <c r="E71" s="230"/>
      <c r="F71" s="231">
        <f>SUMIF('SLAB-ROWS'!A:A,'SLAB REPORT'!A71,'SLAB-ROWS'!I:I)</f>
        <v>0</v>
      </c>
      <c r="G71" s="228" t="s">
        <v>510</v>
      </c>
      <c r="H71" s="228" t="s">
        <v>416</v>
      </c>
    </row>
    <row r="72" spans="1:8" s="232" customFormat="1" ht="20.25" customHeight="1" x14ac:dyDescent="0.3">
      <c r="A72" s="228" t="s">
        <v>501</v>
      </c>
      <c r="B72" s="229" t="s">
        <v>506</v>
      </c>
      <c r="C72" s="237">
        <f>SUMIF('SLAB-ROWS'!A:A,'SLAB REPORT'!A72,'SLAB-ROWS'!K:K)</f>
        <v>0</v>
      </c>
      <c r="D72" s="237" t="s">
        <v>605</v>
      </c>
      <c r="E72" s="230"/>
      <c r="F72" s="231">
        <f>SUMIF('SLAB-ROWS'!A:A,'SLAB REPORT'!A72,'SLAB-ROWS'!I:I)</f>
        <v>0</v>
      </c>
      <c r="G72" s="228" t="s">
        <v>511</v>
      </c>
      <c r="H72" s="228" t="s">
        <v>416</v>
      </c>
    </row>
    <row r="73" spans="1:8" s="232" customFormat="1" ht="20.25" customHeight="1" x14ac:dyDescent="0.3">
      <c r="A73" s="228" t="s">
        <v>502</v>
      </c>
      <c r="B73" s="229" t="s">
        <v>507</v>
      </c>
      <c r="C73" s="237">
        <f>SUMIF('SLAB-ROWS'!A:A,'SLAB REPORT'!A73,'SLAB-ROWS'!K:K)</f>
        <v>0</v>
      </c>
      <c r="D73" s="237" t="s">
        <v>605</v>
      </c>
      <c r="E73" s="230"/>
      <c r="F73" s="231">
        <f>SUMIF('SLAB-ROWS'!A:A,'SLAB REPORT'!A73,'SLAB-ROWS'!I:I)</f>
        <v>0</v>
      </c>
      <c r="G73" s="228" t="s">
        <v>512</v>
      </c>
      <c r="H73" s="228" t="s">
        <v>416</v>
      </c>
    </row>
    <row r="74" spans="1:8" s="232" customFormat="1" ht="20.25" customHeight="1" x14ac:dyDescent="0.3">
      <c r="A74" s="228" t="s">
        <v>503</v>
      </c>
      <c r="B74" s="229" t="s">
        <v>508</v>
      </c>
      <c r="C74" s="237">
        <f>SUMIF('SLAB-ROWS'!A:A,'SLAB REPORT'!A74,'SLAB-ROWS'!K:K)</f>
        <v>0</v>
      </c>
      <c r="D74" s="237" t="s">
        <v>605</v>
      </c>
      <c r="E74" s="230"/>
      <c r="F74" s="231">
        <f>SUMIF('SLAB-ROWS'!A:A,'SLAB REPORT'!A74,'SLAB-ROWS'!I:I)</f>
        <v>0</v>
      </c>
      <c r="G74" s="228" t="s">
        <v>513</v>
      </c>
      <c r="H74" s="228" t="s">
        <v>416</v>
      </c>
    </row>
    <row r="75" spans="1:8" s="232" customFormat="1" ht="20.25" customHeight="1" x14ac:dyDescent="0.3">
      <c r="A75" s="228" t="s">
        <v>504</v>
      </c>
      <c r="B75" s="229" t="s">
        <v>509</v>
      </c>
      <c r="C75" s="237">
        <f>SUMIF('SLAB-ROWS'!A:A,'SLAB REPORT'!A75,'SLAB-ROWS'!K:K)</f>
        <v>0</v>
      </c>
      <c r="D75" s="237" t="s">
        <v>605</v>
      </c>
      <c r="E75" s="230"/>
      <c r="F75" s="231">
        <f>SUMIF('SLAB-ROWS'!A:A,'SLAB REPORT'!A75,'SLAB-ROWS'!I:I)</f>
        <v>0</v>
      </c>
      <c r="G75" s="228" t="s">
        <v>514</v>
      </c>
      <c r="H75" s="228" t="s">
        <v>416</v>
      </c>
    </row>
    <row r="76" spans="1:8" s="232" customFormat="1" ht="20.25" customHeight="1" x14ac:dyDescent="0.3">
      <c r="A76" s="228" t="s">
        <v>498</v>
      </c>
      <c r="B76" s="229" t="s">
        <v>140</v>
      </c>
      <c r="C76" s="237">
        <f>SUMIF('SLAB-ROWS'!A:A,'SLAB REPORT'!A76,'SLAB-ROWS'!K:K)</f>
        <v>0</v>
      </c>
      <c r="D76" s="237" t="s">
        <v>399</v>
      </c>
      <c r="E76" s="230"/>
      <c r="F76" s="231">
        <f>SUMIF('SLAB-ROWS'!A:A,'SLAB REPORT'!A76,'SLAB-ROWS'!I:I)</f>
        <v>0</v>
      </c>
      <c r="G76" s="228" t="s">
        <v>516</v>
      </c>
      <c r="H76" s="228" t="s">
        <v>419</v>
      </c>
    </row>
    <row r="77" spans="1:8" s="232" customFormat="1" ht="20.25" customHeight="1" x14ac:dyDescent="0.3">
      <c r="A77" s="228" t="s">
        <v>42</v>
      </c>
      <c r="B77" s="229" t="s">
        <v>138</v>
      </c>
      <c r="C77" s="237">
        <f>SUMIF('SLAB-ROWS'!A:A,'SLAB REPORT'!A77,'SLAB-ROWS'!K:K)</f>
        <v>151.98999999999998</v>
      </c>
      <c r="D77" s="237" t="s">
        <v>399</v>
      </c>
      <c r="E77" s="230"/>
      <c r="F77" s="231">
        <f>SUMIF('SLAB-ROWS'!A:A,'SLAB REPORT'!A77,'SLAB-ROWS'!I:I)</f>
        <v>3589</v>
      </c>
      <c r="G77" s="228" t="s">
        <v>479</v>
      </c>
      <c r="H77" s="228" t="s">
        <v>419</v>
      </c>
    </row>
    <row r="78" spans="1:8" s="232" customFormat="1" ht="20.25" customHeight="1" x14ac:dyDescent="0.3">
      <c r="A78" s="228" t="s">
        <v>77</v>
      </c>
      <c r="B78" s="229" t="s">
        <v>139</v>
      </c>
      <c r="C78" s="237">
        <f>SUMIF('SLAB-ROWS'!A:A,'SLAB REPORT'!A78,'SLAB-ROWS'!K:K)</f>
        <v>0</v>
      </c>
      <c r="D78" s="237" t="s">
        <v>399</v>
      </c>
      <c r="E78" s="230"/>
      <c r="F78" s="231">
        <f>SUMIF('SLAB-ROWS'!A:A,'SLAB REPORT'!A78,'SLAB-ROWS'!I:I)</f>
        <v>0</v>
      </c>
      <c r="G78" s="228" t="s">
        <v>480</v>
      </c>
      <c r="H78" s="228" t="s">
        <v>419</v>
      </c>
    </row>
    <row r="79" spans="1:8" s="232" customFormat="1" ht="20.25" customHeight="1" x14ac:dyDescent="0.3">
      <c r="A79" s="228" t="s">
        <v>43</v>
      </c>
      <c r="B79" s="229" t="s">
        <v>141</v>
      </c>
      <c r="C79" s="237">
        <f>SUMIF('SLAB-ROWS'!A:A,'SLAB REPORT'!A79,'SLAB-ROWS'!K:K)</f>
        <v>20.669999999999998</v>
      </c>
      <c r="D79" s="237" t="s">
        <v>602</v>
      </c>
      <c r="E79" s="230"/>
      <c r="F79" s="231">
        <f>SUMIF('SLAB-ROWS'!A:A,'SLAB REPORT'!A79,'SLAB-ROWS'!I:I)</f>
        <v>2028</v>
      </c>
      <c r="G79" s="228" t="s">
        <v>481</v>
      </c>
      <c r="H79" s="228" t="s">
        <v>416</v>
      </c>
    </row>
    <row r="80" spans="1:8" s="232" customFormat="1" ht="20.25" customHeight="1" x14ac:dyDescent="0.3">
      <c r="A80" s="249" t="s">
        <v>408</v>
      </c>
      <c r="B80" s="239"/>
      <c r="C80" s="240"/>
      <c r="D80" s="240"/>
      <c r="E80" s="241"/>
      <c r="F80" s="242"/>
      <c r="G80" s="249" t="s">
        <v>408</v>
      </c>
      <c r="H80" s="249" t="s">
        <v>408</v>
      </c>
    </row>
    <row r="81" spans="1:8" s="232" customFormat="1" ht="20.25" customHeight="1" x14ac:dyDescent="0.3">
      <c r="A81" s="228" t="s">
        <v>44</v>
      </c>
      <c r="B81" s="229" t="s">
        <v>69</v>
      </c>
      <c r="C81" s="237">
        <f>SF</f>
        <v>14921.240000000002</v>
      </c>
      <c r="D81" s="237" t="s">
        <v>391</v>
      </c>
      <c r="E81" s="230">
        <f>SUMIF('SLAB-ROWS'!A:A,'SLAB REPORT'!A81,'SLAB-ROWS'!J:J)</f>
        <v>426.32000000000011</v>
      </c>
      <c r="F81" s="231">
        <f>SUMIF('SLAB-ROWS'!A:A,'SLAB REPORT'!A81,'SLAB-ROWS'!I:I)</f>
        <v>10232</v>
      </c>
      <c r="G81" s="228" t="s">
        <v>482</v>
      </c>
      <c r="H81" s="228" t="s">
        <v>415</v>
      </c>
    </row>
    <row r="82" spans="1:8" s="232" customFormat="1" ht="20.25" customHeight="1" x14ac:dyDescent="0.3">
      <c r="A82" s="228" t="s">
        <v>45</v>
      </c>
      <c r="B82" s="229" t="s">
        <v>46</v>
      </c>
      <c r="C82" s="237">
        <f>SF</f>
        <v>14921.240000000002</v>
      </c>
      <c r="D82" s="237" t="s">
        <v>391</v>
      </c>
      <c r="E82" s="230">
        <f>SUMIF('SLAB-ROWS'!A:A,'SLAB REPORT'!A82,'SLAB-ROWS'!J:J)</f>
        <v>82.899999999999991</v>
      </c>
      <c r="F82" s="231">
        <f>SUMIF('SLAB-ROWS'!A:A,'SLAB REPORT'!A82,'SLAB-ROWS'!I:I)</f>
        <v>1637</v>
      </c>
      <c r="G82" s="228" t="s">
        <v>483</v>
      </c>
      <c r="H82" s="228" t="s">
        <v>415</v>
      </c>
    </row>
    <row r="83" spans="1:8" s="232" customFormat="1" ht="20.25" customHeight="1" x14ac:dyDescent="0.3">
      <c r="A83" s="228" t="s">
        <v>142</v>
      </c>
      <c r="B83" s="229" t="s">
        <v>143</v>
      </c>
      <c r="C83" s="237">
        <f>SUMIF('SLAB-ROWS'!A:A,'SLAB REPORT'!A83,'SLAB-ROWS'!K:K)</f>
        <v>0</v>
      </c>
      <c r="D83" s="237" t="s">
        <v>354</v>
      </c>
      <c r="E83" s="230">
        <f>SUMIF('SLAB-ROWS'!A:A,'SLAB REPORT'!A83,'SLAB-ROWS'!J:J)</f>
        <v>0</v>
      </c>
      <c r="F83" s="231">
        <f>SUMIF('SLAB-ROWS'!A:A,'SLAB REPORT'!A83,'SLAB-ROWS'!I:I)</f>
        <v>0</v>
      </c>
      <c r="G83" s="228" t="s">
        <v>484</v>
      </c>
      <c r="H83" s="228" t="s">
        <v>415</v>
      </c>
    </row>
    <row r="84" spans="1:8" s="232" customFormat="1" ht="20.25" customHeight="1" x14ac:dyDescent="0.3">
      <c r="A84" s="228" t="s">
        <v>144</v>
      </c>
      <c r="B84" s="229" t="s">
        <v>145</v>
      </c>
      <c r="C84" s="237">
        <f>SF</f>
        <v>14921.240000000002</v>
      </c>
      <c r="D84" s="237" t="s">
        <v>391</v>
      </c>
      <c r="E84" s="230">
        <f>SUMIF('SLAB-ROWS'!A:A,'SLAB REPORT'!A84,'SLAB-ROWS'!J:J)</f>
        <v>0</v>
      </c>
      <c r="F84" s="231">
        <f>SUMIF('SLAB-ROWS'!A:A,'SLAB REPORT'!A84,'SLAB-ROWS'!I:I)</f>
        <v>0</v>
      </c>
      <c r="G84" s="228" t="s">
        <v>485</v>
      </c>
      <c r="H84" s="228" t="s">
        <v>415</v>
      </c>
    </row>
    <row r="85" spans="1:8" s="232" customFormat="1" ht="20.25" customHeight="1" x14ac:dyDescent="0.3">
      <c r="A85" s="228"/>
      <c r="B85" s="229"/>
      <c r="C85" s="237"/>
      <c r="D85" s="237"/>
      <c r="E85" s="230"/>
      <c r="F85" s="231"/>
      <c r="G85" s="228"/>
      <c r="H85" s="228"/>
    </row>
    <row r="86" spans="1:8" s="232" customFormat="1" ht="20.25" customHeight="1" x14ac:dyDescent="0.3">
      <c r="A86" s="228" t="s">
        <v>47</v>
      </c>
      <c r="B86" s="229" t="s">
        <v>66</v>
      </c>
      <c r="C86" s="237">
        <f>SUMIF('SLAB-ROWS'!A:A,'SLAB REPORT'!A86,'SLAB-ROWS'!K:K)</f>
        <v>622.29999999999995</v>
      </c>
      <c r="D86" s="237" t="s">
        <v>395</v>
      </c>
      <c r="E86" s="230"/>
      <c r="F86" s="231">
        <f>SUMIF('SLAB-ROWS'!A:A,'SLAB REPORT'!A86,'SLAB-ROWS'!I:I)</f>
        <v>66152</v>
      </c>
      <c r="G86" s="228" t="s">
        <v>486</v>
      </c>
      <c r="H86" s="228" t="s">
        <v>417</v>
      </c>
    </row>
    <row r="87" spans="1:8" s="232" customFormat="1" ht="20.25" customHeight="1" x14ac:dyDescent="0.3">
      <c r="A87" s="228"/>
      <c r="B87" s="450" t="s">
        <v>622</v>
      </c>
      <c r="C87" s="237">
        <f>SUMIF('SLAB-ROWS'!B:B,'SLAB REPORT'!B87,'SLAB-ROWS'!K:K)</f>
        <v>35.559999999999995</v>
      </c>
      <c r="D87" s="237" t="s">
        <v>395</v>
      </c>
      <c r="E87" s="230"/>
      <c r="F87" s="231"/>
      <c r="G87" s="228"/>
      <c r="H87" s="228"/>
    </row>
    <row r="88" spans="1:8" s="232" customFormat="1" ht="20.25" customHeight="1" x14ac:dyDescent="0.3">
      <c r="A88" s="228" t="s">
        <v>48</v>
      </c>
      <c r="B88" s="229" t="s">
        <v>67</v>
      </c>
      <c r="C88" s="237">
        <f>SF</f>
        <v>14921.240000000002</v>
      </c>
      <c r="D88" s="237" t="s">
        <v>391</v>
      </c>
      <c r="E88" s="230"/>
      <c r="F88" s="231">
        <f>SUMIF('SLAB-ROWS'!A:A,'SLAB REPORT'!A88,'SLAB-ROWS'!I:I)</f>
        <v>424</v>
      </c>
      <c r="G88" s="228" t="s">
        <v>487</v>
      </c>
      <c r="H88" s="228" t="s">
        <v>416</v>
      </c>
    </row>
    <row r="89" spans="1:8" s="232" customFormat="1" ht="20.25" customHeight="1" x14ac:dyDescent="0.3">
      <c r="A89" s="228" t="s">
        <v>146</v>
      </c>
      <c r="B89" s="229" t="s">
        <v>147</v>
      </c>
      <c r="C89" s="237">
        <f>SUMIF('SLAB-ROWS'!A:A,'SLAB REPORT'!A89,'SLAB-ROWS'!K:K)</f>
        <v>0</v>
      </c>
      <c r="D89" s="237" t="s">
        <v>393</v>
      </c>
      <c r="E89" s="230"/>
      <c r="F89" s="231">
        <f>SUMIF('SLAB-ROWS'!A:A,'SLAB REPORT'!A89,'SLAB-ROWS'!I:I)</f>
        <v>0</v>
      </c>
      <c r="G89" s="228" t="s">
        <v>488</v>
      </c>
      <c r="H89" s="228" t="s">
        <v>416</v>
      </c>
    </row>
    <row r="90" spans="1:8" s="232" customFormat="1" ht="20.25" customHeight="1" x14ac:dyDescent="0.3">
      <c r="A90" s="228" t="s">
        <v>148</v>
      </c>
      <c r="B90" s="229" t="s">
        <v>149</v>
      </c>
      <c r="C90" s="237">
        <f>SF</f>
        <v>14921.240000000002</v>
      </c>
      <c r="D90" s="237" t="s">
        <v>391</v>
      </c>
      <c r="E90" s="230"/>
      <c r="F90" s="231">
        <f>SUMIF('SLAB-ROWS'!A:A,'SLAB REPORT'!A90,'SLAB-ROWS'!I:I)</f>
        <v>0</v>
      </c>
      <c r="G90" s="228" t="s">
        <v>489</v>
      </c>
      <c r="H90" s="228" t="s">
        <v>416</v>
      </c>
    </row>
    <row r="91" spans="1:8" s="232" customFormat="1" ht="20.25" customHeight="1" x14ac:dyDescent="0.3">
      <c r="A91" s="228" t="s">
        <v>150</v>
      </c>
      <c r="B91" s="229" t="s">
        <v>151</v>
      </c>
      <c r="C91" s="237">
        <f>SF</f>
        <v>14921.240000000002</v>
      </c>
      <c r="D91" s="237" t="s">
        <v>391</v>
      </c>
      <c r="E91" s="230"/>
      <c r="F91" s="231">
        <f>SUMIF('SLAB-ROWS'!A:A,'SLAB REPORT'!A91,'SLAB-ROWS'!I:I)</f>
        <v>0</v>
      </c>
      <c r="G91" s="228" t="s">
        <v>490</v>
      </c>
      <c r="H91" s="228" t="s">
        <v>416</v>
      </c>
    </row>
    <row r="92" spans="1:8" s="232" customFormat="1" ht="20.25" customHeight="1" x14ac:dyDescent="0.3">
      <c r="A92" s="228" t="s">
        <v>55</v>
      </c>
      <c r="B92" s="229" t="s">
        <v>56</v>
      </c>
      <c r="C92" s="237">
        <f>SUMIF('SLAB-ROWS'!A:A,'SLAB REPORT'!A92,'SLAB-ROWS'!M:M)</f>
        <v>622.27</v>
      </c>
      <c r="D92" s="237" t="s">
        <v>395</v>
      </c>
      <c r="E92" s="230"/>
      <c r="F92" s="231">
        <f>SUMIF('SLAB-ROWS'!A:A,'SLAB REPORT'!A92,'SLAB-ROWS'!I:I)</f>
        <v>4044</v>
      </c>
      <c r="G92" s="228" t="s">
        <v>491</v>
      </c>
      <c r="H92" s="228" t="s">
        <v>418</v>
      </c>
    </row>
    <row r="93" spans="1:8" s="232" customFormat="1" ht="20.25" customHeight="1" x14ac:dyDescent="0.3">
      <c r="A93" s="228" t="s">
        <v>152</v>
      </c>
      <c r="B93" s="229" t="s">
        <v>153</v>
      </c>
      <c r="C93" s="237">
        <f>SUMIF('SLAB-ROWS'!A:A,'SLAB REPORT'!A93,'SLAB-ROWS'!M:M)</f>
        <v>0</v>
      </c>
      <c r="D93" s="237" t="s">
        <v>399</v>
      </c>
      <c r="E93" s="230"/>
      <c r="F93" s="231">
        <f>SUMIF('SLAB-ROWS'!A:A,'SLAB REPORT'!A93,'SLAB-ROWS'!I:I)</f>
        <v>0</v>
      </c>
      <c r="G93" s="228" t="s">
        <v>492</v>
      </c>
      <c r="H93" s="228" t="s">
        <v>420</v>
      </c>
    </row>
    <row r="94" spans="1:8" s="232" customFormat="1" ht="20.25" customHeight="1" x14ac:dyDescent="0.3">
      <c r="A94" s="249" t="s">
        <v>409</v>
      </c>
      <c r="B94" s="239"/>
      <c r="C94" s="240"/>
      <c r="D94" s="240"/>
      <c r="E94" s="241"/>
      <c r="F94" s="242"/>
      <c r="G94" s="249" t="s">
        <v>409</v>
      </c>
      <c r="H94" s="249" t="s">
        <v>409</v>
      </c>
    </row>
    <row r="95" spans="1:8" s="232" customFormat="1" ht="20.25" customHeight="1" x14ac:dyDescent="0.3">
      <c r="A95" s="228" t="s">
        <v>49</v>
      </c>
      <c r="B95" s="229" t="s">
        <v>50</v>
      </c>
      <c r="C95" s="237">
        <f>SUMIF('SLAB-ROWS'!A:A,'SLAB REPORT'!A95,'SLAB-ROWS'!K:K)</f>
        <v>14921.240000000002</v>
      </c>
      <c r="D95" s="237" t="s">
        <v>391</v>
      </c>
      <c r="E95" s="230">
        <f>SUMIF('SLAB-ROWS'!A:A,'SLAB REPORT'!A95,'SLAB-ROWS'!J:J)</f>
        <v>7.46</v>
      </c>
      <c r="F95" s="231">
        <f>SUMIF('SLAB-ROWS'!A:A,'SLAB REPORT'!A95,'SLAB-ROWS'!I:I)*0.45</f>
        <v>146.70000000000002</v>
      </c>
      <c r="G95" s="228" t="s">
        <v>493</v>
      </c>
      <c r="H95" s="228" t="s">
        <v>415</v>
      </c>
    </row>
    <row r="96" spans="1:8" s="232" customFormat="1" ht="20.25" customHeight="1" x14ac:dyDescent="0.3">
      <c r="A96" s="228" t="s">
        <v>51</v>
      </c>
      <c r="B96" s="229" t="s">
        <v>52</v>
      </c>
      <c r="C96" s="237">
        <f>SUMIF('SLAB-ROWS'!A:A,'SLAB REPORT'!A96,'SLAB-ROWS'!K:K)</f>
        <v>14921.240000000002</v>
      </c>
      <c r="D96" s="237" t="s">
        <v>391</v>
      </c>
      <c r="E96" s="230">
        <f>SUMIF('SLAB-ROWS'!A:A,'SLAB REPORT'!A96,'SLAB-ROWS'!J:J)</f>
        <v>18.64</v>
      </c>
      <c r="F96" s="231">
        <f>SUMIF('SLAB-ROWS'!A:A,'SLAB REPORT'!A96,'SLAB-ROWS'!I:I)*0.45</f>
        <v>334.35</v>
      </c>
      <c r="G96" s="228" t="s">
        <v>494</v>
      </c>
      <c r="H96" s="228" t="s">
        <v>415</v>
      </c>
    </row>
    <row r="97" spans="1:8" s="232" customFormat="1" ht="20.25" customHeight="1" x14ac:dyDescent="0.3">
      <c r="A97" s="228" t="s">
        <v>53</v>
      </c>
      <c r="B97" s="229" t="s">
        <v>54</v>
      </c>
      <c r="C97" s="237">
        <f>SUMIF('SLAB-ROWS'!A:A,'SLAB REPORT'!A97,'SLAB-ROWS'!K:K)</f>
        <v>14921.240000000002</v>
      </c>
      <c r="D97" s="237" t="s">
        <v>391</v>
      </c>
      <c r="E97" s="230">
        <f>SUMIF('SLAB-ROWS'!A:A,'SLAB REPORT'!A97,'SLAB-ROWS'!J:J)</f>
        <v>7.46</v>
      </c>
      <c r="F97" s="231">
        <f>SUMIF('SLAB-ROWS'!A:A,'SLAB REPORT'!A97,'SLAB-ROWS'!I:I)*0.45</f>
        <v>146.70000000000002</v>
      </c>
      <c r="G97" s="228" t="s">
        <v>495</v>
      </c>
      <c r="H97" s="228" t="s">
        <v>415</v>
      </c>
    </row>
    <row r="98" spans="1:8" s="232" customFormat="1" ht="20.25" customHeight="1" x14ac:dyDescent="0.3">
      <c r="A98" s="228" t="s">
        <v>49</v>
      </c>
      <c r="B98" s="229" t="s">
        <v>50</v>
      </c>
      <c r="C98" s="237">
        <f>SUMIF('SLAB-ROWS'!A:A,'SLAB REPORT'!A98,'SLAB-ROWS'!K:K)</f>
        <v>14921.240000000002</v>
      </c>
      <c r="D98" s="237" t="s">
        <v>391</v>
      </c>
      <c r="E98" s="230">
        <f>SUMIF('SLAB-ROWS'!A:A,'SLAB REPORT'!A98,'SLAB-ROWS'!J:J)</f>
        <v>7.46</v>
      </c>
      <c r="F98" s="231">
        <f>SUMIF('SLAB-ROWS'!A:A,'SLAB REPORT'!A98,'SLAB-ROWS'!I:I)*0.55</f>
        <v>179.3</v>
      </c>
      <c r="G98" s="228" t="s">
        <v>493</v>
      </c>
      <c r="H98" s="228" t="s">
        <v>416</v>
      </c>
    </row>
    <row r="99" spans="1:8" s="232" customFormat="1" ht="20.25" customHeight="1" x14ac:dyDescent="0.3">
      <c r="A99" s="228" t="s">
        <v>51</v>
      </c>
      <c r="B99" s="229" t="s">
        <v>52</v>
      </c>
      <c r="C99" s="237">
        <f>SUMIF('SLAB-ROWS'!A:A,'SLAB REPORT'!A99,'SLAB-ROWS'!K:K)</f>
        <v>14921.240000000002</v>
      </c>
      <c r="D99" s="237" t="s">
        <v>391</v>
      </c>
      <c r="E99" s="230">
        <f>SUMIF('SLAB-ROWS'!A:A,'SLAB REPORT'!A99,'SLAB-ROWS'!J:J)</f>
        <v>18.64</v>
      </c>
      <c r="F99" s="231">
        <f>SUMIF('SLAB-ROWS'!A:A,'SLAB REPORT'!A99,'SLAB-ROWS'!I:I)*0.55</f>
        <v>408.65000000000003</v>
      </c>
      <c r="G99" s="228" t="s">
        <v>494</v>
      </c>
      <c r="H99" s="228" t="s">
        <v>416</v>
      </c>
    </row>
    <row r="100" spans="1:8" s="232" customFormat="1" ht="20.25" customHeight="1" x14ac:dyDescent="0.3">
      <c r="A100" s="228" t="s">
        <v>53</v>
      </c>
      <c r="B100" s="229" t="s">
        <v>54</v>
      </c>
      <c r="C100" s="237">
        <f>SUMIF('SLAB-ROWS'!A:A,'SLAB REPORT'!A100,'SLAB-ROWS'!K:K)</f>
        <v>14921.240000000002</v>
      </c>
      <c r="D100" s="237" t="s">
        <v>391</v>
      </c>
      <c r="E100" s="230">
        <f>SUMIF('SLAB-ROWS'!A:A,'SLAB REPORT'!A100,'SLAB-ROWS'!J:J)</f>
        <v>7.46</v>
      </c>
      <c r="F100" s="231">
        <f>SUMIF('SLAB-ROWS'!A:A,'SLAB REPORT'!A100,'SLAB-ROWS'!I:I)*0.55</f>
        <v>179.3</v>
      </c>
      <c r="G100" s="228" t="s">
        <v>495</v>
      </c>
      <c r="H100" s="228" t="s">
        <v>416</v>
      </c>
    </row>
    <row r="101" spans="1:8" s="232" customFormat="1" ht="20.25" customHeight="1" x14ac:dyDescent="0.3">
      <c r="A101" s="295"/>
      <c r="B101" s="296"/>
      <c r="C101" s="297"/>
      <c r="D101" s="297"/>
      <c r="E101" s="298"/>
      <c r="F101" s="299"/>
      <c r="G101" s="295"/>
      <c r="H101" s="295"/>
    </row>
    <row r="102" spans="1:8" s="232" customFormat="1" ht="20.25" customHeight="1" x14ac:dyDescent="0.3">
      <c r="A102" s="295"/>
      <c r="B102" s="296"/>
      <c r="C102" s="297"/>
      <c r="D102" s="297"/>
      <c r="E102" s="298"/>
      <c r="F102" s="299"/>
      <c r="G102" s="295"/>
      <c r="H102" s="295"/>
    </row>
    <row r="103" spans="1:8" s="234" customFormat="1" ht="21.75" customHeight="1" thickBot="1" x14ac:dyDescent="0.4">
      <c r="A103" s="235"/>
      <c r="B103" s="236"/>
      <c r="C103" s="238"/>
      <c r="D103" s="238"/>
      <c r="E103" s="207"/>
      <c r="F103" s="208"/>
      <c r="G103" s="294" t="s">
        <v>520</v>
      </c>
      <c r="H103" s="290"/>
    </row>
    <row r="104" spans="1:8" s="288" customFormat="1" ht="18.600000000000001" thickBot="1" x14ac:dyDescent="0.4">
      <c r="E104" s="289" t="s">
        <v>517</v>
      </c>
      <c r="F104" s="290">
        <f>SUM(F7:F100)</f>
        <v>138246</v>
      </c>
      <c r="G104" s="300">
        <f>SUMIF('JC IMPORT'!D:D,'SLAB REPORT'!C3,'JC IMPORT'!I:I)</f>
        <v>138246</v>
      </c>
      <c r="H104" s="291">
        <f>F104-G104</f>
        <v>0</v>
      </c>
    </row>
    <row r="105" spans="1:8" ht="18.600000000000001" thickBot="1" x14ac:dyDescent="0.4">
      <c r="E105" s="289" t="s">
        <v>167</v>
      </c>
      <c r="F105" s="290">
        <f>'START-SLABS'!M40</f>
        <v>186743</v>
      </c>
    </row>
    <row r="106" spans="1:8" ht="18.600000000000001" thickBot="1" x14ac:dyDescent="0.4">
      <c r="E106" s="289" t="s">
        <v>518</v>
      </c>
      <c r="F106" s="293">
        <f>F105-F104</f>
        <v>48497</v>
      </c>
    </row>
    <row r="107" spans="1:8" ht="18.600000000000001" thickBot="1" x14ac:dyDescent="0.4">
      <c r="E107" s="289" t="s">
        <v>519</v>
      </c>
      <c r="F107" s="292">
        <f>F106/F105</f>
        <v>0.25969915873687366</v>
      </c>
    </row>
  </sheetData>
  <mergeCells count="2">
    <mergeCell ref="B4:F5"/>
    <mergeCell ref="A4:A5"/>
  </mergeCells>
  <pageMargins left="0.7" right="0.7" top="0.75" bottom="0.75" header="0.3" footer="0.3"/>
  <pageSetup scale="57" orientation="portrait" horizontalDpi="1200" verticalDpi="1200" r:id="rId1"/>
  <rowBreaks count="1" manualBreakCount="1">
    <brk id="53" max="7"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view="pageBreakPreview" zoomScale="60" zoomScaleNormal="100" workbookViewId="0">
      <pane ySplit="5" topLeftCell="A6" activePane="bottomLeft" state="frozenSplit"/>
      <selection activeCell="M48" sqref="M48"/>
      <selection pane="bottomLeft" activeCell="M48" sqref="M48"/>
    </sheetView>
  </sheetViews>
  <sheetFormatPr defaultColWidth="9.109375" defaultRowHeight="14.4" x14ac:dyDescent="0.3"/>
  <cols>
    <col min="1" max="1" width="21.6640625" style="206" customWidth="1"/>
    <col min="2" max="2" width="35.44140625" style="206" customWidth="1"/>
    <col min="3" max="3" width="19.44140625" style="206" customWidth="1"/>
    <col min="4" max="4" width="5.5546875" style="206" customWidth="1"/>
    <col min="5" max="6" width="19.44140625" style="206" customWidth="1"/>
    <col min="7" max="8" width="18.44140625" style="206" bestFit="1" customWidth="1"/>
    <col min="9" max="16384" width="9.109375" style="206"/>
  </cols>
  <sheetData>
    <row r="1" spans="1:8" x14ac:dyDescent="0.3">
      <c r="A1" s="286" t="s">
        <v>170</v>
      </c>
      <c r="B1" s="213" t="str">
        <f>'START-SLABS'!D1</f>
        <v>DR Horton</v>
      </c>
      <c r="C1" s="132"/>
      <c r="D1" s="132"/>
      <c r="E1" s="286" t="s">
        <v>411</v>
      </c>
      <c r="F1" s="287" t="str">
        <f>'START-SLABS'!H2</f>
        <v>08</v>
      </c>
      <c r="G1" s="132"/>
      <c r="H1" s="132"/>
    </row>
    <row r="2" spans="1:8" x14ac:dyDescent="0.3">
      <c r="A2" s="286" t="s">
        <v>172</v>
      </c>
      <c r="B2" s="214" t="str">
        <f>'START-SLABS'!D2</f>
        <v>Greenwich</v>
      </c>
      <c r="C2" s="132"/>
      <c r="D2" s="132"/>
      <c r="E2" s="286"/>
      <c r="F2" s="132"/>
      <c r="G2" s="132"/>
      <c r="H2" s="132"/>
    </row>
    <row r="3" spans="1:8" x14ac:dyDescent="0.3">
      <c r="A3" s="286" t="s">
        <v>413</v>
      </c>
      <c r="B3" s="214" t="str">
        <f>'START-SLABS'!D3</f>
        <v>DRGW00</v>
      </c>
      <c r="C3" s="284" t="str">
        <f>CONCATENATE('START-SLABS'!H3,"F")</f>
        <v>04F</v>
      </c>
      <c r="D3" s="132"/>
      <c r="E3" s="286"/>
      <c r="F3" s="132"/>
      <c r="G3" s="132"/>
      <c r="H3" s="132"/>
    </row>
    <row r="4" spans="1:8" s="139" customFormat="1" ht="15" customHeight="1" x14ac:dyDescent="0.2">
      <c r="A4" s="997" t="s">
        <v>382</v>
      </c>
      <c r="B4" s="996" t="str">
        <f>'START-SLABS'!D4</f>
        <v xml:space="preserve">41  42  43  44  45  46  47  48  49  50            </v>
      </c>
      <c r="C4" s="996"/>
      <c r="D4" s="996"/>
      <c r="E4" s="996"/>
      <c r="F4" s="996"/>
      <c r="G4" s="132"/>
      <c r="H4" s="132"/>
    </row>
    <row r="5" spans="1:8" x14ac:dyDescent="0.3">
      <c r="A5" s="997"/>
      <c r="B5" s="996"/>
      <c r="C5" s="996"/>
      <c r="D5" s="996"/>
      <c r="E5" s="996"/>
      <c r="F5" s="996"/>
    </row>
    <row r="6" spans="1:8" s="248" customFormat="1" ht="29.25" customHeight="1" x14ac:dyDescent="0.3">
      <c r="A6" s="302" t="s">
        <v>386</v>
      </c>
      <c r="B6" s="303" t="s">
        <v>387</v>
      </c>
      <c r="C6" s="303" t="s">
        <v>388</v>
      </c>
      <c r="D6" s="303"/>
      <c r="E6" s="303" t="s">
        <v>389</v>
      </c>
      <c r="F6" s="303" t="s">
        <v>390</v>
      </c>
      <c r="G6" s="302" t="s">
        <v>414</v>
      </c>
      <c r="H6" s="302" t="s">
        <v>496</v>
      </c>
    </row>
    <row r="7" spans="1:8" s="232" customFormat="1" ht="20.25" customHeight="1" x14ac:dyDescent="0.3">
      <c r="A7" s="228" t="s">
        <v>522</v>
      </c>
      <c r="B7" s="229" t="s">
        <v>17</v>
      </c>
      <c r="C7" s="237">
        <f>SUM(FWSF)</f>
        <v>0</v>
      </c>
      <c r="D7" s="237" t="s">
        <v>391</v>
      </c>
      <c r="E7" s="230">
        <f>SUMIF('FW-ROWS'!A:A,'FW REPORT'!A7,'FW-ROWS'!K:K)</f>
        <v>0</v>
      </c>
      <c r="F7" s="231">
        <f>SUMIF('FW-ROWS'!A:A,'FW REPORT'!A7,'FW-ROWS'!J:J)</f>
        <v>0</v>
      </c>
      <c r="G7" s="228" t="s">
        <v>535</v>
      </c>
      <c r="H7" s="228" t="s">
        <v>415</v>
      </c>
    </row>
    <row r="8" spans="1:8" s="232" customFormat="1" ht="20.25" customHeight="1" x14ac:dyDescent="0.3">
      <c r="A8" s="228" t="s">
        <v>523</v>
      </c>
      <c r="B8" s="229" t="s">
        <v>19</v>
      </c>
      <c r="C8" s="237">
        <f>SUM(FWSF)</f>
        <v>0</v>
      </c>
      <c r="D8" s="237" t="s">
        <v>391</v>
      </c>
      <c r="E8" s="230">
        <f>SUMIF('FW-ROWS'!A:A,'FW REPORT'!A8,'FW-ROWS'!K:K)</f>
        <v>0</v>
      </c>
      <c r="F8" s="231">
        <f>SUMIF('FW-ROWS'!A:A,'FW REPORT'!A8,'FW-ROWS'!J:J)</f>
        <v>0</v>
      </c>
      <c r="G8" s="228" t="s">
        <v>536</v>
      </c>
      <c r="H8" s="228" t="s">
        <v>415</v>
      </c>
    </row>
    <row r="9" spans="1:8" s="232" customFormat="1" ht="20.25" customHeight="1" x14ac:dyDescent="0.3">
      <c r="A9" s="228" t="s">
        <v>524</v>
      </c>
      <c r="B9" s="229" t="s">
        <v>525</v>
      </c>
      <c r="C9" s="237">
        <f>SUM(FWSF)</f>
        <v>0</v>
      </c>
      <c r="D9" s="237" t="s">
        <v>391</v>
      </c>
      <c r="E9" s="230">
        <f>SUMIF('FW-ROWS'!A:A,'FW REPORT'!A9,'FW-ROWS'!K:K)</f>
        <v>0</v>
      </c>
      <c r="F9" s="231">
        <f>SUMIF('FW-ROWS'!A:A,'FW REPORT'!A9,'FW-ROWS'!J:J)</f>
        <v>0</v>
      </c>
      <c r="G9" s="228" t="s">
        <v>537</v>
      </c>
      <c r="H9" s="228" t="s">
        <v>415</v>
      </c>
    </row>
    <row r="10" spans="1:8" s="254" customFormat="1" ht="20.25" customHeight="1" x14ac:dyDescent="0.3">
      <c r="A10" s="304" t="s">
        <v>527</v>
      </c>
      <c r="B10" s="305"/>
      <c r="C10" s="306"/>
      <c r="D10" s="306"/>
      <c r="E10" s="307"/>
      <c r="F10" s="308"/>
      <c r="G10" s="304"/>
      <c r="H10" s="304"/>
    </row>
    <row r="11" spans="1:8" s="232" customFormat="1" ht="20.25" customHeight="1" x14ac:dyDescent="0.3">
      <c r="A11" s="228" t="s">
        <v>529</v>
      </c>
      <c r="B11" s="229" t="s">
        <v>528</v>
      </c>
      <c r="C11" s="237">
        <f>SUM(FWSF)</f>
        <v>0</v>
      </c>
      <c r="D11" s="237" t="s">
        <v>391</v>
      </c>
      <c r="E11" s="230">
        <f>SUMIF('FW-ROWS'!A:A,'FW REPORT'!A11,'FW-ROWS'!K:K)</f>
        <v>0</v>
      </c>
      <c r="F11" s="231">
        <f>SUMIF('FW-ROWS'!A:A,'FW REPORT'!A11,'FW-ROWS'!J:J)</f>
        <v>0</v>
      </c>
      <c r="G11" s="228" t="s">
        <v>538</v>
      </c>
      <c r="H11" s="228" t="s">
        <v>415</v>
      </c>
    </row>
    <row r="12" spans="1:8" s="232" customFormat="1" ht="20.25" customHeight="1" x14ac:dyDescent="0.3">
      <c r="A12" s="228" t="s">
        <v>530</v>
      </c>
      <c r="B12" s="229" t="s">
        <v>531</v>
      </c>
      <c r="C12" s="237">
        <f>SUM(FWSF)</f>
        <v>0</v>
      </c>
      <c r="D12" s="237" t="s">
        <v>391</v>
      </c>
      <c r="E12" s="230">
        <f>SUMIF('FW-ROWS'!A:A,'FW REPORT'!A12,'FW-ROWS'!K:K)</f>
        <v>0</v>
      </c>
      <c r="F12" s="231">
        <f>SUMIF('FW-ROWS'!A:A,'FW REPORT'!A12,'FW-ROWS'!J:J)</f>
        <v>0</v>
      </c>
      <c r="G12" s="228" t="s">
        <v>539</v>
      </c>
      <c r="H12" s="228" t="s">
        <v>415</v>
      </c>
    </row>
    <row r="13" spans="1:8" s="232" customFormat="1" ht="20.25" customHeight="1" x14ac:dyDescent="0.3">
      <c r="A13" s="228" t="s">
        <v>533</v>
      </c>
      <c r="B13" s="229" t="s">
        <v>532</v>
      </c>
      <c r="C13" s="237">
        <f>SUM(FWSF)</f>
        <v>0</v>
      </c>
      <c r="D13" s="237" t="s">
        <v>391</v>
      </c>
      <c r="E13" s="230">
        <f>SUMIF('FW-ROWS'!A:A,'FW REPORT'!A13,'FW-ROWS'!K:K)</f>
        <v>0</v>
      </c>
      <c r="F13" s="231">
        <f>SUMIF('FW-ROWS'!A:A,'FW REPORT'!A13,'FW-ROWS'!J:J)</f>
        <v>0</v>
      </c>
      <c r="G13" s="228" t="s">
        <v>540</v>
      </c>
      <c r="H13" s="228" t="s">
        <v>415</v>
      </c>
    </row>
    <row r="14" spans="1:8" s="232" customFormat="1" ht="20.25" customHeight="1" x14ac:dyDescent="0.3">
      <c r="A14" s="309" t="s">
        <v>534</v>
      </c>
      <c r="B14" s="310"/>
      <c r="C14" s="311"/>
      <c r="D14" s="311"/>
      <c r="E14" s="312"/>
      <c r="F14" s="313"/>
      <c r="G14" s="304"/>
      <c r="H14" s="304"/>
    </row>
    <row r="15" spans="1:8" s="232" customFormat="1" ht="20.25" customHeight="1" x14ac:dyDescent="0.3">
      <c r="A15" s="228" t="s">
        <v>541</v>
      </c>
      <c r="B15" s="229" t="s">
        <v>59</v>
      </c>
      <c r="C15" s="237">
        <f>SUMIF('FW-ROWS'!A:A,'FW REPORT'!A15,'FW-ROWS'!N:N)</f>
        <v>0</v>
      </c>
      <c r="D15" s="237" t="s">
        <v>354</v>
      </c>
      <c r="E15" s="230"/>
      <c r="F15" s="231">
        <f>SUMIF('FW-ROWS'!A:A,'FW REPORT'!A15,'FW-ROWS'!J:J)</f>
        <v>0</v>
      </c>
      <c r="G15" s="228" t="s">
        <v>542</v>
      </c>
      <c r="H15" s="228" t="s">
        <v>416</v>
      </c>
    </row>
    <row r="16" spans="1:8" s="232" customFormat="1" ht="20.25" customHeight="1" x14ac:dyDescent="0.3">
      <c r="A16" s="228" t="s">
        <v>543</v>
      </c>
      <c r="B16" s="229" t="s">
        <v>545</v>
      </c>
      <c r="C16" s="237">
        <f>SUMIF('FW-ROWS'!A:A,'FW REPORT'!A16,'FW-ROWS'!L:L)</f>
        <v>0</v>
      </c>
      <c r="D16" s="237" t="s">
        <v>605</v>
      </c>
      <c r="E16" s="230"/>
      <c r="F16" s="231">
        <f>SUMIF('FW-ROWS'!A:A,'FW REPORT'!A16,'FW-ROWS'!J:J)</f>
        <v>0</v>
      </c>
      <c r="G16" s="228" t="s">
        <v>547</v>
      </c>
      <c r="H16" s="228" t="s">
        <v>416</v>
      </c>
    </row>
    <row r="17" spans="1:8" s="232" customFormat="1" ht="20.25" customHeight="1" x14ac:dyDescent="0.3">
      <c r="A17" s="228" t="s">
        <v>544</v>
      </c>
      <c r="B17" s="229" t="s">
        <v>546</v>
      </c>
      <c r="C17" s="237">
        <f>SUMIF('FW-ROWS'!A:A,'FW REPORT'!A17,'FW-ROWS'!L:L)</f>
        <v>0</v>
      </c>
      <c r="D17" s="237" t="s">
        <v>605</v>
      </c>
      <c r="E17" s="230"/>
      <c r="F17" s="231">
        <f>SUMIF('FW-ROWS'!A:A,'FW REPORT'!A17,'FW-ROWS'!J:J)</f>
        <v>0</v>
      </c>
      <c r="G17" s="228" t="s">
        <v>548</v>
      </c>
      <c r="H17" s="228" t="s">
        <v>416</v>
      </c>
    </row>
    <row r="18" spans="1:8" s="232" customFormat="1" ht="20.25" customHeight="1" x14ac:dyDescent="0.3">
      <c r="A18" s="228" t="s">
        <v>549</v>
      </c>
      <c r="B18" s="229" t="s">
        <v>550</v>
      </c>
      <c r="C18" s="237">
        <v>1</v>
      </c>
      <c r="D18" s="237" t="s">
        <v>582</v>
      </c>
      <c r="E18" s="230"/>
      <c r="F18" s="231">
        <v>1</v>
      </c>
      <c r="G18" s="228" t="s">
        <v>552</v>
      </c>
      <c r="H18" s="228" t="s">
        <v>416</v>
      </c>
    </row>
    <row r="19" spans="1:8" s="232" customFormat="1" ht="20.25" customHeight="1" x14ac:dyDescent="0.3">
      <c r="A19" s="228" t="s">
        <v>551</v>
      </c>
      <c r="B19" s="229" t="s">
        <v>140</v>
      </c>
      <c r="C19" s="237">
        <f>'START-FW'!S39</f>
        <v>0</v>
      </c>
      <c r="D19" s="237" t="s">
        <v>399</v>
      </c>
      <c r="E19" s="230"/>
      <c r="F19" s="231">
        <f>SUMIF('FW-ROWS'!A:A,'FW REPORT'!A19,'FW-ROWS'!J:J)</f>
        <v>0</v>
      </c>
      <c r="G19" s="228" t="s">
        <v>553</v>
      </c>
      <c r="H19" s="228" t="s">
        <v>419</v>
      </c>
    </row>
    <row r="20" spans="1:8" s="232" customFormat="1" ht="20.25" customHeight="1" x14ac:dyDescent="0.3">
      <c r="A20" s="228" t="s">
        <v>556</v>
      </c>
      <c r="B20" s="229" t="s">
        <v>555</v>
      </c>
      <c r="C20" s="237">
        <f>'START-FW'!R39</f>
        <v>0</v>
      </c>
      <c r="D20" s="237" t="s">
        <v>399</v>
      </c>
      <c r="E20" s="230"/>
      <c r="F20" s="231">
        <f>SUMIF('FW-ROWS'!A:A,'FW REPORT'!A20,'FW-ROWS'!J:J)</f>
        <v>0</v>
      </c>
      <c r="G20" s="228" t="s">
        <v>554</v>
      </c>
      <c r="H20" s="228" t="s">
        <v>419</v>
      </c>
    </row>
    <row r="21" spans="1:8" s="232" customFormat="1" ht="20.25" customHeight="1" x14ac:dyDescent="0.3">
      <c r="A21" s="228" t="s">
        <v>557</v>
      </c>
      <c r="B21" s="229" t="s">
        <v>559</v>
      </c>
      <c r="C21" s="237">
        <f>'START-FW'!Q39</f>
        <v>0</v>
      </c>
      <c r="D21" s="237" t="s">
        <v>395</v>
      </c>
      <c r="E21" s="230"/>
      <c r="F21" s="231">
        <f>SUMIF('FW-ROWS'!A:A,'FW REPORT'!A21,'FW-ROWS'!J:J)</f>
        <v>0</v>
      </c>
      <c r="G21" s="228" t="s">
        <v>558</v>
      </c>
      <c r="H21" s="228" t="s">
        <v>417</v>
      </c>
    </row>
    <row r="22" spans="1:8" s="232" customFormat="1" ht="20.25" customHeight="1" x14ac:dyDescent="0.3">
      <c r="A22" s="228" t="s">
        <v>560</v>
      </c>
      <c r="B22" s="229" t="s">
        <v>584</v>
      </c>
      <c r="C22" s="237">
        <v>1</v>
      </c>
      <c r="D22" s="237" t="s">
        <v>582</v>
      </c>
      <c r="E22" s="230"/>
      <c r="F22" s="231">
        <v>1</v>
      </c>
      <c r="G22" s="228" t="s">
        <v>583</v>
      </c>
      <c r="H22" s="228" t="s">
        <v>416</v>
      </c>
    </row>
    <row r="23" spans="1:8" s="232" customFormat="1" ht="20.25" customHeight="1" x14ac:dyDescent="0.3">
      <c r="A23" s="309" t="s">
        <v>562</v>
      </c>
      <c r="B23" s="310"/>
      <c r="C23" s="311"/>
      <c r="D23" s="311"/>
      <c r="E23" s="312"/>
      <c r="F23" s="313"/>
      <c r="G23" s="304"/>
      <c r="H23" s="304"/>
    </row>
    <row r="24" spans="1:8" s="232" customFormat="1" ht="20.25" customHeight="1" x14ac:dyDescent="0.3">
      <c r="A24" s="228" t="s">
        <v>563</v>
      </c>
      <c r="B24" s="229" t="s">
        <v>565</v>
      </c>
      <c r="C24" s="237">
        <f>'START-FW'!Q39</f>
        <v>0</v>
      </c>
      <c r="D24" s="237" t="s">
        <v>395</v>
      </c>
      <c r="E24" s="230">
        <f>SUMIF('SLAB-ROWS'!A:A,'FW REPORT'!A24,'SLAB-ROWS'!J:J)</f>
        <v>0</v>
      </c>
      <c r="F24" s="231">
        <f>SUMIF('FW-ROWS'!A:A,'FW REPORT'!A24,'FW-ROWS'!J:J)</f>
        <v>0</v>
      </c>
      <c r="G24" s="228" t="s">
        <v>564</v>
      </c>
      <c r="H24" s="228" t="s">
        <v>418</v>
      </c>
    </row>
    <row r="25" spans="1:8" s="232" customFormat="1" ht="20.25" customHeight="1" x14ac:dyDescent="0.3">
      <c r="A25" s="295"/>
      <c r="B25" s="296"/>
      <c r="C25" s="297"/>
      <c r="D25" s="297"/>
      <c r="E25" s="298"/>
      <c r="F25" s="299"/>
      <c r="G25" s="295"/>
      <c r="H25" s="295"/>
    </row>
    <row r="26" spans="1:8" s="232" customFormat="1" ht="20.25" customHeight="1" x14ac:dyDescent="0.3">
      <c r="A26" s="295"/>
      <c r="B26" s="296"/>
      <c r="C26" s="297"/>
      <c r="D26" s="297"/>
      <c r="E26" s="298"/>
      <c r="F26" s="299"/>
      <c r="G26" s="295"/>
      <c r="H26" s="295"/>
    </row>
    <row r="27" spans="1:8" s="234" customFormat="1" ht="21.75" customHeight="1" thickBot="1" x14ac:dyDescent="0.4">
      <c r="A27" s="235"/>
      <c r="B27" s="236"/>
      <c r="C27" s="238"/>
      <c r="D27" s="238"/>
      <c r="E27" s="207"/>
      <c r="F27" s="208"/>
      <c r="G27" s="294" t="s">
        <v>520</v>
      </c>
      <c r="H27" s="290"/>
    </row>
    <row r="28" spans="1:8" s="288" customFormat="1" ht="18.600000000000001" thickBot="1" x14ac:dyDescent="0.4">
      <c r="E28" s="289" t="s">
        <v>517</v>
      </c>
      <c r="F28" s="290">
        <f>SUM(F7:F24)</f>
        <v>2</v>
      </c>
      <c r="G28" s="300">
        <f>SUMIF('JC IMPORT'!D:D,RELEASEFW,'JC IMPORT'!I:I)</f>
        <v>2</v>
      </c>
      <c r="H28" s="291">
        <f>F28-G28</f>
        <v>0</v>
      </c>
    </row>
    <row r="29" spans="1:8" ht="18.600000000000001" thickBot="1" x14ac:dyDescent="0.4">
      <c r="E29" s="289" t="s">
        <v>167</v>
      </c>
      <c r="F29" s="290">
        <f>'START-FW'!I39</f>
        <v>34348</v>
      </c>
    </row>
    <row r="30" spans="1:8" ht="18.600000000000001" thickBot="1" x14ac:dyDescent="0.4">
      <c r="E30" s="289" t="s">
        <v>518</v>
      </c>
      <c r="F30" s="293">
        <f>F29-F28</f>
        <v>34346</v>
      </c>
    </row>
    <row r="31" spans="1:8" ht="18.600000000000001" thickBot="1" x14ac:dyDescent="0.4">
      <c r="E31" s="289" t="s">
        <v>519</v>
      </c>
      <c r="F31" s="292">
        <f>F30/F29</f>
        <v>0.99994177244672178</v>
      </c>
    </row>
  </sheetData>
  <mergeCells count="2">
    <mergeCell ref="A4:A5"/>
    <mergeCell ref="B4:F5"/>
  </mergeCells>
  <pageMargins left="0.7" right="0.7" top="0.75" bottom="0.75" header="0.3" footer="0.3"/>
  <pageSetup scale="57" orientation="portrait" horizontalDpi="1200" verticalDpi="12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5"/>
  <sheetViews>
    <sheetView zoomScaleNormal="100" workbookViewId="0">
      <selection activeCell="M48" sqref="M48"/>
    </sheetView>
  </sheetViews>
  <sheetFormatPr defaultColWidth="9.109375" defaultRowHeight="14.4" x14ac:dyDescent="0.3"/>
  <cols>
    <col min="1" max="1" width="8.33203125" style="255" customWidth="1"/>
    <col min="2" max="2" width="8.6640625" style="255" customWidth="1"/>
    <col min="3" max="3" width="13.6640625" style="255" bestFit="1" customWidth="1"/>
    <col min="4" max="4" width="31.109375" style="255" customWidth="1"/>
    <col min="5" max="5" width="16.88671875" style="255" customWidth="1"/>
    <col min="6" max="6" width="8.5546875" style="255" bestFit="1" customWidth="1"/>
    <col min="7" max="7" width="14" style="255" customWidth="1"/>
    <col min="8" max="8" width="11.44140625" style="255" customWidth="1"/>
    <col min="9" max="9" width="14" style="255" customWidth="1"/>
    <col min="10" max="10" width="13.6640625" customWidth="1"/>
    <col min="11" max="11" width="20.33203125" customWidth="1"/>
    <col min="12" max="16384" width="9.109375" style="255"/>
  </cols>
  <sheetData>
    <row r="1" spans="1:11" ht="25.5" customHeight="1" x14ac:dyDescent="0.25">
      <c r="A1" s="259" t="s">
        <v>421</v>
      </c>
      <c r="B1" s="259" t="s">
        <v>422</v>
      </c>
      <c r="C1" s="259" t="s">
        <v>423</v>
      </c>
      <c r="D1" s="259" t="s">
        <v>424</v>
      </c>
      <c r="E1" s="259" t="s">
        <v>425</v>
      </c>
      <c r="F1" s="259" t="s">
        <v>426</v>
      </c>
      <c r="G1" s="259" t="s">
        <v>427</v>
      </c>
      <c r="H1" s="259" t="s">
        <v>428</v>
      </c>
      <c r="I1" s="259" t="s">
        <v>410</v>
      </c>
      <c r="J1" s="374" t="s">
        <v>601</v>
      </c>
      <c r="K1" s="374" t="s">
        <v>623</v>
      </c>
    </row>
    <row r="2" spans="1:11" x14ac:dyDescent="0.3">
      <c r="A2" s="255" t="str">
        <f t="shared" ref="A2:A54" si="0">COMPANY</f>
        <v>08</v>
      </c>
      <c r="C2" s="255" t="str">
        <f t="shared" ref="C2:C54" si="1">jobcode</f>
        <v>DRGW00</v>
      </c>
      <c r="D2" s="261" t="str">
        <f t="shared" ref="D2:D54" si="2">RELEASE</f>
        <v>04</v>
      </c>
      <c r="E2" s="285" t="str">
        <f>IF(I2=0,"",'SLAB REPORT'!G7)</f>
        <v>010001</v>
      </c>
      <c r="F2" s="258" t="str">
        <f>'SLAB REPORT'!H7</f>
        <v>A</v>
      </c>
      <c r="G2" s="256">
        <f>'SLAB REPORT'!E7</f>
        <v>59.69</v>
      </c>
      <c r="H2" s="257">
        <f>'SLAB REPORT'!C7</f>
        <v>14921.240000000002</v>
      </c>
      <c r="I2" s="255">
        <f>'SLAB REPORT'!F7</f>
        <v>2479</v>
      </c>
      <c r="J2" s="375" t="str">
        <f>'SLAB REPORT'!D7</f>
        <v>SF</v>
      </c>
    </row>
    <row r="3" spans="1:11" x14ac:dyDescent="0.3">
      <c r="A3" s="255" t="str">
        <f t="shared" si="0"/>
        <v>08</v>
      </c>
      <c r="C3" s="255" t="str">
        <f t="shared" si="1"/>
        <v>DRGW00</v>
      </c>
      <c r="D3" s="261" t="str">
        <f t="shared" si="2"/>
        <v>04</v>
      </c>
      <c r="E3" s="285" t="str">
        <f>IF(I3=0,"",'SLAB REPORT'!G8)</f>
        <v/>
      </c>
      <c r="F3" s="258" t="str">
        <f>'SLAB REPORT'!H8</f>
        <v>A</v>
      </c>
      <c r="G3" s="256">
        <f>'SLAB REPORT'!E8</f>
        <v>0</v>
      </c>
      <c r="H3" s="257">
        <f>'SLAB REPORT'!C8</f>
        <v>14921.240000000002</v>
      </c>
      <c r="I3" s="255">
        <f>'SLAB REPORT'!F8</f>
        <v>0</v>
      </c>
      <c r="J3" s="375" t="str">
        <f>'SLAB REPORT'!D8</f>
        <v>SF</v>
      </c>
    </row>
    <row r="4" spans="1:11" x14ac:dyDescent="0.3">
      <c r="A4" s="255" t="str">
        <f t="shared" si="0"/>
        <v>08</v>
      </c>
      <c r="C4" s="255" t="str">
        <f t="shared" si="1"/>
        <v>DRGW00</v>
      </c>
      <c r="D4" s="261" t="str">
        <f t="shared" si="2"/>
        <v>04</v>
      </c>
      <c r="E4" s="285" t="str">
        <f>IF(I4=0,"",'SLAB REPORT'!G9)</f>
        <v/>
      </c>
      <c r="F4" s="258" t="str">
        <f>'SLAB REPORT'!H9</f>
        <v>A</v>
      </c>
      <c r="G4" s="256">
        <f>'SLAB REPORT'!E9</f>
        <v>0</v>
      </c>
      <c r="H4" s="257">
        <f>'SLAB REPORT'!C9</f>
        <v>14921.240000000002</v>
      </c>
      <c r="I4" s="255">
        <f>'SLAB REPORT'!F9</f>
        <v>0</v>
      </c>
      <c r="J4" s="375" t="str">
        <f>'SLAB REPORT'!D9</f>
        <v>SF</v>
      </c>
    </row>
    <row r="5" spans="1:11" x14ac:dyDescent="0.3">
      <c r="A5" s="255" t="str">
        <f t="shared" si="0"/>
        <v>08</v>
      </c>
      <c r="C5" s="255" t="str">
        <f t="shared" si="1"/>
        <v>DRGW00</v>
      </c>
      <c r="D5" s="261" t="str">
        <f t="shared" si="2"/>
        <v>04</v>
      </c>
      <c r="E5" s="285" t="str">
        <f>IF(I5=0,"",'SLAB REPORT'!G10)</f>
        <v/>
      </c>
      <c r="F5" s="258" t="str">
        <f>'SLAB REPORT'!H10</f>
        <v>A</v>
      </c>
      <c r="G5" s="256">
        <f>'SLAB REPORT'!E10</f>
        <v>0</v>
      </c>
      <c r="H5" s="257">
        <f>'SLAB REPORT'!C10</f>
        <v>14921.240000000002</v>
      </c>
      <c r="I5" s="255">
        <f>'SLAB REPORT'!F10</f>
        <v>0</v>
      </c>
      <c r="J5" s="375" t="str">
        <f>'SLAB REPORT'!D10</f>
        <v>SF</v>
      </c>
    </row>
    <row r="6" spans="1:11" x14ac:dyDescent="0.3">
      <c r="A6" s="255" t="str">
        <f t="shared" si="0"/>
        <v>08</v>
      </c>
      <c r="C6" s="255" t="str">
        <f t="shared" si="1"/>
        <v>DRGW00</v>
      </c>
      <c r="D6" s="261" t="str">
        <f t="shared" si="2"/>
        <v>04</v>
      </c>
      <c r="E6" s="285" t="str">
        <f>IF(I6=0,"",'SLAB REPORT'!G11)</f>
        <v>010050</v>
      </c>
      <c r="F6" s="258" t="str">
        <f>'SLAB REPORT'!H11</f>
        <v>A</v>
      </c>
      <c r="G6" s="256">
        <f>'SLAB REPORT'!E11</f>
        <v>26.560000000000002</v>
      </c>
      <c r="H6" s="257">
        <f>'SLAB REPORT'!C11</f>
        <v>14921.240000000002</v>
      </c>
      <c r="I6" s="255">
        <f>'SLAB REPORT'!F11</f>
        <v>595</v>
      </c>
      <c r="J6" s="375" t="str">
        <f>'SLAB REPORT'!D11</f>
        <v>SF</v>
      </c>
    </row>
    <row r="7" spans="1:11" x14ac:dyDescent="0.3">
      <c r="A7" s="255" t="str">
        <f t="shared" si="0"/>
        <v>08</v>
      </c>
      <c r="C7" s="255" t="str">
        <f t="shared" si="1"/>
        <v>DRGW00</v>
      </c>
      <c r="D7" s="261" t="str">
        <f t="shared" si="2"/>
        <v>04</v>
      </c>
      <c r="E7" s="285" t="str">
        <f>IF(I7=0,"",'SLAB REPORT'!G12)</f>
        <v/>
      </c>
      <c r="F7" s="258" t="str">
        <f>'SLAB REPORT'!H12</f>
        <v>A</v>
      </c>
      <c r="G7" s="256">
        <f>'SLAB REPORT'!E12</f>
        <v>0</v>
      </c>
      <c r="H7" s="257">
        <f>'SLAB REPORT'!C12</f>
        <v>14921.240000000002</v>
      </c>
      <c r="I7" s="255">
        <f>'SLAB REPORT'!F12</f>
        <v>0</v>
      </c>
      <c r="J7" s="375" t="str">
        <f>'SLAB REPORT'!D12</f>
        <v>SF</v>
      </c>
    </row>
    <row r="8" spans="1:11" x14ac:dyDescent="0.3">
      <c r="A8" s="255" t="str">
        <f t="shared" si="0"/>
        <v>08</v>
      </c>
      <c r="C8" s="255" t="str">
        <f t="shared" si="1"/>
        <v>DRGW00</v>
      </c>
      <c r="D8" s="261" t="str">
        <f t="shared" si="2"/>
        <v>04</v>
      </c>
      <c r="E8" s="285" t="str">
        <f>IF(I8=0,"",'SLAB REPORT'!G14)</f>
        <v/>
      </c>
      <c r="F8" s="258" t="str">
        <f>'SLAB REPORT'!H14</f>
        <v>A</v>
      </c>
      <c r="G8" s="256">
        <f>'SLAB REPORT'!E14</f>
        <v>0</v>
      </c>
      <c r="H8" s="257">
        <f>'SLAB REPORT'!C14</f>
        <v>3172.3</v>
      </c>
      <c r="I8" s="255">
        <f>'SLAB REPORT'!F14</f>
        <v>0</v>
      </c>
      <c r="J8" s="375" t="str">
        <f>'SLAB REPORT'!D14</f>
        <v>LF</v>
      </c>
    </row>
    <row r="9" spans="1:11" x14ac:dyDescent="0.3">
      <c r="A9" s="255" t="str">
        <f t="shared" si="0"/>
        <v>08</v>
      </c>
      <c r="C9" s="255" t="str">
        <f t="shared" si="1"/>
        <v>DRGW00</v>
      </c>
      <c r="D9" s="261" t="str">
        <f t="shared" si="2"/>
        <v>04</v>
      </c>
      <c r="E9" s="285" t="str">
        <f>IF(I9=0,"",'SLAB REPORT'!G15)</f>
        <v>011020</v>
      </c>
      <c r="F9" s="258" t="str">
        <f>'SLAB REPORT'!H15</f>
        <v>A</v>
      </c>
      <c r="G9" s="256">
        <f>'SLAB REPORT'!E15</f>
        <v>17.63</v>
      </c>
      <c r="H9" s="257">
        <f>'SLAB REPORT'!C15</f>
        <v>3172.3</v>
      </c>
      <c r="I9" s="255">
        <f>'SLAB REPORT'!F15</f>
        <v>546</v>
      </c>
      <c r="J9" s="375" t="str">
        <f>'SLAB REPORT'!D15</f>
        <v>LF</v>
      </c>
    </row>
    <row r="10" spans="1:11" x14ac:dyDescent="0.3">
      <c r="A10" s="255" t="str">
        <f t="shared" si="0"/>
        <v>08</v>
      </c>
      <c r="C10" s="255" t="str">
        <f t="shared" si="1"/>
        <v>DRGW00</v>
      </c>
      <c r="D10" s="261" t="str">
        <f t="shared" si="2"/>
        <v>04</v>
      </c>
      <c r="E10" s="285" t="str">
        <f>IF(I10=0,"",'SLAB REPORT'!G17)</f>
        <v>011105</v>
      </c>
      <c r="F10" s="258" t="str">
        <f>'SLAB REPORT'!H17</f>
        <v>F</v>
      </c>
      <c r="G10" s="256">
        <f>'SLAB REPORT'!E17</f>
        <v>0</v>
      </c>
      <c r="H10" s="257">
        <f>'SLAB REPORT'!C17</f>
        <v>3172.3</v>
      </c>
      <c r="I10" s="255">
        <f>'SLAB REPORT'!F17</f>
        <v>70</v>
      </c>
      <c r="J10" s="375" t="str">
        <f>'SLAB REPORT'!D17</f>
        <v>LF</v>
      </c>
    </row>
    <row r="11" spans="1:11" x14ac:dyDescent="0.3">
      <c r="A11" s="255" t="str">
        <f t="shared" si="0"/>
        <v>08</v>
      </c>
      <c r="C11" s="255" t="str">
        <f t="shared" si="1"/>
        <v>DRGW00</v>
      </c>
      <c r="D11" s="261" t="str">
        <f t="shared" si="2"/>
        <v>04</v>
      </c>
      <c r="E11" s="285" t="str">
        <f>IF(I11=0,"",'SLAB REPORT'!G19)</f>
        <v>012021</v>
      </c>
      <c r="F11" s="258" t="str">
        <f>'SLAB REPORT'!H19</f>
        <v>A</v>
      </c>
      <c r="G11" s="256">
        <f>'SLAB REPORT'!E19</f>
        <v>0</v>
      </c>
      <c r="H11" s="257">
        <f>'SLAB REPORT'!C19</f>
        <v>3172.3</v>
      </c>
      <c r="I11" s="255">
        <f>'SLAB REPORT'!F19</f>
        <v>2379</v>
      </c>
      <c r="J11" s="375" t="str">
        <f>'SLAB REPORT'!D19</f>
        <v>LF</v>
      </c>
    </row>
    <row r="12" spans="1:11" x14ac:dyDescent="0.3">
      <c r="A12" s="255" t="str">
        <f t="shared" si="0"/>
        <v>08</v>
      </c>
      <c r="C12" s="255" t="str">
        <f t="shared" si="1"/>
        <v>DRGW00</v>
      </c>
      <c r="D12" s="261" t="str">
        <f t="shared" si="2"/>
        <v>04</v>
      </c>
      <c r="E12" s="285" t="str">
        <f>IF(I12=0,"",'SLAB REPORT'!G20)</f>
        <v/>
      </c>
      <c r="F12" s="258" t="str">
        <f>'SLAB REPORT'!H20</f>
        <v>A</v>
      </c>
      <c r="G12" s="256">
        <f>'SLAB REPORT'!E20</f>
        <v>0</v>
      </c>
      <c r="H12" s="257">
        <f>'SLAB REPORT'!C20</f>
        <v>3172.3</v>
      </c>
      <c r="I12" s="255">
        <f>'SLAB REPORT'!F20</f>
        <v>0</v>
      </c>
      <c r="J12" s="375" t="str">
        <f>'SLAB REPORT'!D20</f>
        <v>LF</v>
      </c>
    </row>
    <row r="13" spans="1:11" x14ac:dyDescent="0.3">
      <c r="A13" s="255" t="str">
        <f t="shared" si="0"/>
        <v>08</v>
      </c>
      <c r="C13" s="255" t="str">
        <f t="shared" si="1"/>
        <v>DRGW00</v>
      </c>
      <c r="D13" s="261" t="str">
        <f t="shared" si="2"/>
        <v>04</v>
      </c>
      <c r="E13" s="285" t="str">
        <f>IF(I13=0,"",'SLAB REPORT'!G21)</f>
        <v/>
      </c>
      <c r="F13" s="258" t="str">
        <f>'SLAB REPORT'!H21</f>
        <v>A</v>
      </c>
      <c r="G13" s="256">
        <f>'SLAB REPORT'!E21</f>
        <v>0</v>
      </c>
      <c r="H13" s="257">
        <f>'SLAB REPORT'!C21</f>
        <v>0</v>
      </c>
      <c r="I13" s="255">
        <f>'SLAB REPORT'!F21</f>
        <v>0</v>
      </c>
      <c r="J13" s="375" t="str">
        <f>'SLAB REPORT'!D21</f>
        <v>CY</v>
      </c>
    </row>
    <row r="14" spans="1:11" x14ac:dyDescent="0.3">
      <c r="A14" s="255" t="str">
        <f t="shared" si="0"/>
        <v>08</v>
      </c>
      <c r="C14" s="255" t="str">
        <f t="shared" si="1"/>
        <v>DRGW00</v>
      </c>
      <c r="D14" s="261" t="str">
        <f t="shared" si="2"/>
        <v>04</v>
      </c>
      <c r="E14" s="285" t="str">
        <f>IF(I14=0,"",'SLAB REPORT'!G22)</f>
        <v/>
      </c>
      <c r="F14" s="258" t="str">
        <f>'SLAB REPORT'!H22</f>
        <v>A</v>
      </c>
      <c r="G14" s="256">
        <f>'SLAB REPORT'!E22</f>
        <v>0</v>
      </c>
      <c r="H14" s="257">
        <f>'SLAB REPORT'!C22</f>
        <v>0</v>
      </c>
      <c r="I14" s="255">
        <f>'SLAB REPORT'!F22</f>
        <v>0</v>
      </c>
      <c r="J14" s="375" t="str">
        <f>'SLAB REPORT'!D22</f>
        <v>CY</v>
      </c>
    </row>
    <row r="15" spans="1:11" x14ac:dyDescent="0.3">
      <c r="A15" s="255" t="str">
        <f t="shared" si="0"/>
        <v>08</v>
      </c>
      <c r="C15" s="255" t="str">
        <f t="shared" si="1"/>
        <v>DRGW00</v>
      </c>
      <c r="D15" s="261" t="str">
        <f t="shared" si="2"/>
        <v>04</v>
      </c>
      <c r="E15" s="285" t="str">
        <f>IF(I15=0,"",'SLAB REPORT'!G23)</f>
        <v/>
      </c>
      <c r="F15" s="258" t="str">
        <f>'SLAB REPORT'!H23</f>
        <v>A</v>
      </c>
      <c r="G15" s="256">
        <f>'SLAB REPORT'!E23</f>
        <v>0</v>
      </c>
      <c r="H15" s="257">
        <f>'SLAB REPORT'!C23</f>
        <v>0</v>
      </c>
      <c r="I15" s="255">
        <f>'SLAB REPORT'!F23</f>
        <v>0</v>
      </c>
      <c r="J15" s="375" t="str">
        <f>'SLAB REPORT'!D23</f>
        <v>CY</v>
      </c>
    </row>
    <row r="16" spans="1:11" x14ac:dyDescent="0.3">
      <c r="A16" s="255" t="str">
        <f t="shared" si="0"/>
        <v>08</v>
      </c>
      <c r="C16" s="255" t="str">
        <f t="shared" si="1"/>
        <v>DRGW00</v>
      </c>
      <c r="D16" s="261" t="str">
        <f t="shared" si="2"/>
        <v>04</v>
      </c>
      <c r="E16" s="285" t="str">
        <f>IF(I16=0,"",'SLAB REPORT'!G24)</f>
        <v/>
      </c>
      <c r="F16" s="258" t="str">
        <f>'SLAB REPORT'!H24</f>
        <v>A</v>
      </c>
      <c r="G16" s="256">
        <f>'SLAB REPORT'!E24</f>
        <v>0</v>
      </c>
      <c r="H16" s="257">
        <f>'SLAB REPORT'!C24</f>
        <v>3172.3</v>
      </c>
      <c r="I16" s="255">
        <f>'SLAB REPORT'!F24</f>
        <v>0</v>
      </c>
      <c r="J16" s="375" t="str">
        <f>'SLAB REPORT'!D24</f>
        <v>LF</v>
      </c>
    </row>
    <row r="17" spans="1:10" x14ac:dyDescent="0.3">
      <c r="A17" s="255" t="str">
        <f t="shared" si="0"/>
        <v>08</v>
      </c>
      <c r="C17" s="255" t="str">
        <f t="shared" si="1"/>
        <v>DRGW00</v>
      </c>
      <c r="D17" s="261" t="str">
        <f t="shared" si="2"/>
        <v>04</v>
      </c>
      <c r="E17" s="285" t="str">
        <f>IF(I17=0,"",'SLAB REPORT'!G26)</f>
        <v>013020</v>
      </c>
      <c r="F17" s="258" t="str">
        <f>'SLAB REPORT'!H26</f>
        <v>A</v>
      </c>
      <c r="G17" s="256">
        <f>'SLAB REPORT'!E26</f>
        <v>286.04999999999995</v>
      </c>
      <c r="H17" s="257">
        <f>'SLAB REPORT'!C26</f>
        <v>2574.3900000000003</v>
      </c>
      <c r="I17" s="255">
        <f>'SLAB REPORT'!F26</f>
        <v>7151</v>
      </c>
      <c r="J17" s="375" t="str">
        <f>'SLAB REPORT'!D26</f>
        <v>FS</v>
      </c>
    </row>
    <row r="18" spans="1:10" x14ac:dyDescent="0.3">
      <c r="A18" s="255" t="str">
        <f t="shared" si="0"/>
        <v>08</v>
      </c>
      <c r="C18" s="255" t="str">
        <f t="shared" si="1"/>
        <v>DRGW00</v>
      </c>
      <c r="D18" s="261" t="str">
        <f t="shared" si="2"/>
        <v>04</v>
      </c>
      <c r="E18" s="285" t="str">
        <f>IF(I18=0,"",'SLAB REPORT'!G27)</f>
        <v/>
      </c>
      <c r="F18" s="258" t="str">
        <f>'SLAB REPORT'!H27</f>
        <v>A</v>
      </c>
      <c r="G18" s="256">
        <f>'SLAB REPORT'!E27</f>
        <v>0</v>
      </c>
      <c r="H18" s="257">
        <f>'SLAB REPORT'!C27</f>
        <v>0</v>
      </c>
      <c r="I18" s="255">
        <f>'SLAB REPORT'!F27</f>
        <v>0</v>
      </c>
      <c r="J18" s="375" t="str">
        <f>'SLAB REPORT'!D27</f>
        <v>FS</v>
      </c>
    </row>
    <row r="19" spans="1:10" x14ac:dyDescent="0.3">
      <c r="A19" s="255" t="str">
        <f t="shared" si="0"/>
        <v>08</v>
      </c>
      <c r="C19" s="255" t="str">
        <f t="shared" si="1"/>
        <v>DRGW00</v>
      </c>
      <c r="D19" s="261" t="str">
        <f t="shared" si="2"/>
        <v>04</v>
      </c>
      <c r="E19" s="285" t="str">
        <f>IF(I19=0,"",'SLAB REPORT'!G28)</f>
        <v/>
      </c>
      <c r="F19" s="258" t="str">
        <f>'SLAB REPORT'!H28</f>
        <v>A</v>
      </c>
      <c r="G19" s="256">
        <f>'SLAB REPORT'!E28</f>
        <v>0</v>
      </c>
      <c r="H19" s="257">
        <f>'SLAB REPORT'!C28</f>
        <v>0</v>
      </c>
      <c r="I19" s="255">
        <f>'SLAB REPORT'!F28</f>
        <v>0</v>
      </c>
      <c r="J19" s="375" t="str">
        <f>'SLAB REPORT'!D28</f>
        <v>FS</v>
      </c>
    </row>
    <row r="20" spans="1:10" x14ac:dyDescent="0.3">
      <c r="A20" s="255" t="str">
        <f t="shared" si="0"/>
        <v>08</v>
      </c>
      <c r="C20" s="255" t="str">
        <f t="shared" si="1"/>
        <v>DRGW00</v>
      </c>
      <c r="D20" s="261" t="str">
        <f t="shared" si="2"/>
        <v>04</v>
      </c>
      <c r="E20" s="285" t="str">
        <f>IF(I20=0,"",'SLAB REPORT'!G29)</f>
        <v/>
      </c>
      <c r="F20" s="258" t="str">
        <f>'SLAB REPORT'!H29</f>
        <v>A</v>
      </c>
      <c r="G20" s="256">
        <f>'SLAB REPORT'!E29</f>
        <v>0</v>
      </c>
      <c r="H20" s="257">
        <f>'SLAB REPORT'!C29</f>
        <v>0</v>
      </c>
      <c r="I20" s="255">
        <f>'SLAB REPORT'!F29</f>
        <v>0</v>
      </c>
      <c r="J20" s="375" t="str">
        <f>'SLAB REPORT'!D29</f>
        <v>EA</v>
      </c>
    </row>
    <row r="21" spans="1:10" x14ac:dyDescent="0.3">
      <c r="A21" s="255" t="str">
        <f t="shared" si="0"/>
        <v>08</v>
      </c>
      <c r="C21" s="255" t="str">
        <f t="shared" si="1"/>
        <v>DRGW00</v>
      </c>
      <c r="D21" s="261" t="str">
        <f t="shared" si="2"/>
        <v>04</v>
      </c>
      <c r="E21" s="285" t="str">
        <f>IF(I21=0,"",'SLAB REPORT'!G30)</f>
        <v/>
      </c>
      <c r="F21" s="258" t="str">
        <f>'SLAB REPORT'!H30</f>
        <v>A</v>
      </c>
      <c r="G21" s="256">
        <f>'SLAB REPORT'!E30</f>
        <v>0</v>
      </c>
      <c r="H21" s="257">
        <f>'SLAB REPORT'!C30</f>
        <v>0</v>
      </c>
      <c r="I21" s="255">
        <f>'SLAB REPORT'!F30</f>
        <v>0</v>
      </c>
      <c r="J21" s="375" t="str">
        <f>'SLAB REPORT'!D30</f>
        <v>CF</v>
      </c>
    </row>
    <row r="22" spans="1:10" x14ac:dyDescent="0.3">
      <c r="A22" s="255" t="str">
        <f t="shared" si="0"/>
        <v>08</v>
      </c>
      <c r="C22" s="255" t="str">
        <f t="shared" si="1"/>
        <v>DRGW00</v>
      </c>
      <c r="D22" s="261" t="str">
        <f t="shared" si="2"/>
        <v>04</v>
      </c>
      <c r="E22" s="285" t="str">
        <f>IF(I22=0,"",'SLAB REPORT'!G31)</f>
        <v/>
      </c>
      <c r="F22" s="258" t="str">
        <f>'SLAB REPORT'!H31</f>
        <v>A</v>
      </c>
      <c r="G22" s="256">
        <f>'SLAB REPORT'!E31</f>
        <v>0</v>
      </c>
      <c r="H22" s="257">
        <f>'SLAB REPORT'!C31</f>
        <v>0</v>
      </c>
      <c r="I22" s="255">
        <f>'SLAB REPORT'!F31</f>
        <v>0</v>
      </c>
      <c r="J22" s="375" t="str">
        <f>'SLAB REPORT'!D31</f>
        <v>CF</v>
      </c>
    </row>
    <row r="23" spans="1:10" x14ac:dyDescent="0.3">
      <c r="A23" s="255" t="str">
        <f t="shared" si="0"/>
        <v>08</v>
      </c>
      <c r="C23" s="255" t="str">
        <f t="shared" si="1"/>
        <v>DRGW00</v>
      </c>
      <c r="D23" s="261" t="str">
        <f t="shared" si="2"/>
        <v>04</v>
      </c>
      <c r="E23" s="285" t="str">
        <f>IF(I23=0,"",'SLAB REPORT'!G32)</f>
        <v/>
      </c>
      <c r="F23" s="258" t="str">
        <f>'SLAB REPORT'!H32</f>
        <v>A</v>
      </c>
      <c r="G23" s="256">
        <f>'SLAB REPORT'!E32</f>
        <v>0</v>
      </c>
      <c r="H23" s="257">
        <f>'SLAB REPORT'!C32</f>
        <v>0</v>
      </c>
      <c r="I23" s="255">
        <f>'SLAB REPORT'!F32</f>
        <v>0</v>
      </c>
      <c r="J23" s="375" t="str">
        <f>'SLAB REPORT'!D32</f>
        <v>EA</v>
      </c>
    </row>
    <row r="24" spans="1:10" x14ac:dyDescent="0.3">
      <c r="A24" s="255" t="str">
        <f t="shared" si="0"/>
        <v>08</v>
      </c>
      <c r="C24" s="255" t="str">
        <f t="shared" si="1"/>
        <v>DRGW00</v>
      </c>
      <c r="D24" s="261" t="str">
        <f t="shared" si="2"/>
        <v>04</v>
      </c>
      <c r="E24" s="285" t="str">
        <f>IF(I24=0,"",'SLAB REPORT'!G33)</f>
        <v/>
      </c>
      <c r="F24" s="258" t="str">
        <f>'SLAB REPORT'!H33</f>
        <v>A</v>
      </c>
      <c r="G24" s="256">
        <f>'SLAB REPORT'!E33</f>
        <v>0</v>
      </c>
      <c r="H24" s="257">
        <f>'SLAB REPORT'!C33</f>
        <v>0</v>
      </c>
      <c r="I24" s="255">
        <f>'SLAB REPORT'!F33</f>
        <v>0</v>
      </c>
      <c r="J24" s="375" t="str">
        <f>'SLAB REPORT'!D33</f>
        <v>EA</v>
      </c>
    </row>
    <row r="25" spans="1:10" x14ac:dyDescent="0.3">
      <c r="A25" s="255" t="str">
        <f t="shared" si="0"/>
        <v>08</v>
      </c>
      <c r="C25" s="255" t="str">
        <f t="shared" si="1"/>
        <v>DRGW00</v>
      </c>
      <c r="D25" s="261" t="str">
        <f t="shared" si="2"/>
        <v>04</v>
      </c>
      <c r="E25" s="285" t="str">
        <f>IF(I25=0,"",'SLAB REPORT'!G35)</f>
        <v>013105</v>
      </c>
      <c r="F25" s="258" t="str">
        <f>'SLAB REPORT'!H35</f>
        <v>F</v>
      </c>
      <c r="G25" s="256">
        <f>'SLAB REPORT'!E35</f>
        <v>0</v>
      </c>
      <c r="H25" s="257">
        <f>'SLAB REPORT'!C35</f>
        <v>2574.3900000000003</v>
      </c>
      <c r="I25" s="255">
        <f>'SLAB REPORT'!F35</f>
        <v>26</v>
      </c>
      <c r="J25" s="375" t="str">
        <f>'SLAB REPORT'!D35</f>
        <v>FS</v>
      </c>
    </row>
    <row r="26" spans="1:10" x14ac:dyDescent="0.3">
      <c r="A26" s="255" t="str">
        <f t="shared" si="0"/>
        <v>08</v>
      </c>
      <c r="C26" s="255" t="str">
        <f t="shared" si="1"/>
        <v>DRGW00</v>
      </c>
      <c r="D26" s="261" t="str">
        <f t="shared" si="2"/>
        <v>04</v>
      </c>
      <c r="E26" s="285" t="str">
        <f>IF(I26=0,"",'SLAB REPORT'!G36)</f>
        <v>013130</v>
      </c>
      <c r="F26" s="258" t="str">
        <f>'SLAB REPORT'!H36</f>
        <v>F</v>
      </c>
      <c r="G26" s="256">
        <f>'SLAB REPORT'!E36</f>
        <v>0</v>
      </c>
      <c r="H26" s="257">
        <f>'SLAB REPORT'!C36</f>
        <v>2574.3900000000003</v>
      </c>
      <c r="I26" s="255">
        <f>'SLAB REPORT'!F36</f>
        <v>2936</v>
      </c>
      <c r="J26" s="375" t="str">
        <f>'SLAB REPORT'!D36</f>
        <v>FS</v>
      </c>
    </row>
    <row r="27" spans="1:10" x14ac:dyDescent="0.3">
      <c r="A27" s="255" t="str">
        <f t="shared" si="0"/>
        <v>08</v>
      </c>
      <c r="C27" s="255" t="str">
        <f t="shared" si="1"/>
        <v>DRGW00</v>
      </c>
      <c r="D27" s="261" t="str">
        <f t="shared" si="2"/>
        <v>04</v>
      </c>
      <c r="E27" s="285" t="str">
        <f>IF(I27=0,"",'SLAB REPORT'!G38)</f>
        <v>014020</v>
      </c>
      <c r="F27" s="258" t="str">
        <f>'SLAB REPORT'!H38</f>
        <v>A</v>
      </c>
      <c r="G27" s="256">
        <f>'SLAB REPORT'!E38</f>
        <v>373.07</v>
      </c>
      <c r="H27" s="257">
        <f>'SLAB REPORT'!C38</f>
        <v>14921.240000000002</v>
      </c>
      <c r="I27" s="255">
        <f>'SLAB REPORT'!F38</f>
        <v>8638</v>
      </c>
      <c r="J27" s="375" t="str">
        <f>'SLAB REPORT'!D38</f>
        <v>SF</v>
      </c>
    </row>
    <row r="28" spans="1:10" x14ac:dyDescent="0.3">
      <c r="A28" s="255" t="str">
        <f t="shared" si="0"/>
        <v>08</v>
      </c>
      <c r="C28" s="255" t="str">
        <f t="shared" si="1"/>
        <v>DRGW00</v>
      </c>
      <c r="D28" s="261" t="str">
        <f t="shared" si="2"/>
        <v>04</v>
      </c>
      <c r="E28" s="285" t="str">
        <f>IF(I28=0,"",'SLAB REPORT'!G39)</f>
        <v/>
      </c>
      <c r="F28" s="258" t="str">
        <f>'SLAB REPORT'!H39</f>
        <v>A</v>
      </c>
      <c r="G28" s="256">
        <f>'SLAB REPORT'!E39</f>
        <v>0</v>
      </c>
      <c r="H28" s="257">
        <f>'SLAB REPORT'!C39</f>
        <v>0</v>
      </c>
      <c r="I28" s="255">
        <f>'SLAB REPORT'!F39</f>
        <v>0</v>
      </c>
      <c r="J28" s="375" t="str">
        <f>'SLAB REPORT'!D39</f>
        <v>EA</v>
      </c>
    </row>
    <row r="29" spans="1:10" x14ac:dyDescent="0.3">
      <c r="A29" s="255" t="str">
        <f t="shared" si="0"/>
        <v>08</v>
      </c>
      <c r="C29" s="255" t="str">
        <f t="shared" si="1"/>
        <v>DRGW00</v>
      </c>
      <c r="D29" s="261" t="str">
        <f t="shared" si="2"/>
        <v>04</v>
      </c>
      <c r="E29" s="285" t="str">
        <f>IF(I29=0,"",'SLAB REPORT'!G40)</f>
        <v>014045</v>
      </c>
      <c r="F29" s="258" t="str">
        <f>'SLAB REPORT'!H40</f>
        <v>A</v>
      </c>
      <c r="G29" s="256">
        <f>'SLAB REPORT'!E40</f>
        <v>42.66</v>
      </c>
      <c r="H29" s="257">
        <f>'SLAB REPORT'!C40</f>
        <v>14921.240000000002</v>
      </c>
      <c r="I29" s="255">
        <f>'SLAB REPORT'!F40</f>
        <v>829</v>
      </c>
      <c r="J29" s="375" t="str">
        <f>'SLAB REPORT'!D40</f>
        <v>SF</v>
      </c>
    </row>
    <row r="30" spans="1:10" x14ac:dyDescent="0.3">
      <c r="A30" s="255" t="str">
        <f t="shared" si="0"/>
        <v>08</v>
      </c>
      <c r="C30" s="255" t="str">
        <f t="shared" si="1"/>
        <v>DRGW00</v>
      </c>
      <c r="D30" s="261" t="str">
        <f t="shared" si="2"/>
        <v>04</v>
      </c>
      <c r="E30" s="285" t="str">
        <f>IF(I30=0,"",'SLAB REPORT'!G42)</f>
        <v>014105</v>
      </c>
      <c r="F30" s="258" t="str">
        <f>'SLAB REPORT'!H42</f>
        <v>F</v>
      </c>
      <c r="G30" s="256">
        <f>'SLAB REPORT'!E42</f>
        <v>0</v>
      </c>
      <c r="H30" s="257">
        <f>'SLAB REPORT'!C42</f>
        <v>3172.3</v>
      </c>
      <c r="I30" s="255">
        <f>'SLAB REPORT'!F42</f>
        <v>1218</v>
      </c>
      <c r="J30" s="375" t="str">
        <f>'SLAB REPORT'!D42</f>
        <v>LF</v>
      </c>
    </row>
    <row r="31" spans="1:10" x14ac:dyDescent="0.3">
      <c r="A31" s="255" t="str">
        <f t="shared" si="0"/>
        <v>08</v>
      </c>
      <c r="C31" s="255" t="str">
        <f t="shared" si="1"/>
        <v>DRGW00</v>
      </c>
      <c r="D31" s="261" t="str">
        <f t="shared" si="2"/>
        <v>04</v>
      </c>
      <c r="E31" s="285" t="str">
        <f>IF(I31=0,"",'SLAB REPORT'!G43)</f>
        <v>014141</v>
      </c>
      <c r="F31" s="258" t="str">
        <f>'SLAB REPORT'!H43</f>
        <v>F</v>
      </c>
      <c r="G31" s="256">
        <f>'SLAB REPORT'!E43</f>
        <v>0</v>
      </c>
      <c r="H31" s="257">
        <f>'SLAB REPORT'!C43</f>
        <v>16464.689999999999</v>
      </c>
      <c r="I31" s="255">
        <f>'SLAB REPORT'!F43</f>
        <v>7249</v>
      </c>
      <c r="J31" s="375" t="str">
        <f>'SLAB REPORT'!D43</f>
        <v>LF</v>
      </c>
    </row>
    <row r="32" spans="1:10" x14ac:dyDescent="0.3">
      <c r="A32" s="255" t="str">
        <f t="shared" si="0"/>
        <v>08</v>
      </c>
      <c r="C32" s="255" t="str">
        <f t="shared" si="1"/>
        <v>DRGW00</v>
      </c>
      <c r="D32" s="261" t="str">
        <f t="shared" si="2"/>
        <v>04</v>
      </c>
      <c r="E32" s="285" t="str">
        <f>IF(I32=0,"",'SLAB REPORT'!G44)</f>
        <v>014142</v>
      </c>
      <c r="F32" s="258" t="str">
        <f>'SLAB REPORT'!H44</f>
        <v>F</v>
      </c>
      <c r="G32" s="256">
        <f>'SLAB REPORT'!E44</f>
        <v>0</v>
      </c>
      <c r="H32" s="257">
        <f>'SLAB REPORT'!C44</f>
        <v>2072.62</v>
      </c>
      <c r="I32" s="255">
        <f>'SLAB REPORT'!F44</f>
        <v>1779</v>
      </c>
      <c r="J32" s="375" t="str">
        <f>'SLAB REPORT'!D44</f>
        <v>EA</v>
      </c>
    </row>
    <row r="33" spans="1:11" x14ac:dyDescent="0.3">
      <c r="A33" s="255" t="str">
        <f t="shared" si="0"/>
        <v>08</v>
      </c>
      <c r="C33" s="255" t="str">
        <f t="shared" si="1"/>
        <v>DRGW00</v>
      </c>
      <c r="D33" s="261" t="str">
        <f t="shared" si="2"/>
        <v>04</v>
      </c>
      <c r="E33" s="285" t="str">
        <f>IF(I33=0,"",'SLAB REPORT'!G45)</f>
        <v>014143</v>
      </c>
      <c r="F33" s="258" t="str">
        <f>'SLAB REPORT'!H45</f>
        <v>F</v>
      </c>
      <c r="G33" s="256">
        <f>'SLAB REPORT'!E45</f>
        <v>0</v>
      </c>
      <c r="H33" s="257">
        <f>'SLAB REPORT'!C45</f>
        <v>9</v>
      </c>
      <c r="I33" s="255">
        <f>'SLAB REPORT'!F45</f>
        <v>36</v>
      </c>
      <c r="J33" s="375" t="str">
        <f>'SLAB REPORT'!D45</f>
        <v>PC</v>
      </c>
    </row>
    <row r="34" spans="1:11" x14ac:dyDescent="0.3">
      <c r="A34" s="255" t="str">
        <f t="shared" si="0"/>
        <v>08</v>
      </c>
      <c r="C34" s="255" t="str">
        <f t="shared" si="1"/>
        <v>DRGW00</v>
      </c>
      <c r="D34" s="261" t="str">
        <f t="shared" si="2"/>
        <v>04</v>
      </c>
      <c r="E34" s="285" t="str">
        <f>IF(I34=0,"",'SLAB REPORT'!G46)</f>
        <v>014144</v>
      </c>
      <c r="F34" s="258" t="str">
        <f>'SLAB REPORT'!H46</f>
        <v>F</v>
      </c>
      <c r="G34" s="256">
        <f>'SLAB REPORT'!E46</f>
        <v>0</v>
      </c>
      <c r="H34" s="257">
        <f>'SLAB REPORT'!C46</f>
        <v>346.64</v>
      </c>
      <c r="I34" s="255">
        <f>'SLAB REPORT'!F46</f>
        <v>2436</v>
      </c>
      <c r="J34" s="375" t="str">
        <f>'SLAB REPORT'!D46</f>
        <v>PC</v>
      </c>
    </row>
    <row r="35" spans="1:11" x14ac:dyDescent="0.3">
      <c r="A35" s="255" t="str">
        <f t="shared" si="0"/>
        <v>08</v>
      </c>
      <c r="C35" s="255" t="str">
        <f t="shared" si="1"/>
        <v>DRGW00</v>
      </c>
      <c r="D35" s="261" t="str">
        <f t="shared" si="2"/>
        <v>04</v>
      </c>
      <c r="E35" s="285" t="str">
        <f>IF(I35=0,"",'SLAB REPORT'!G47)</f>
        <v>014145</v>
      </c>
      <c r="F35" s="258" t="str">
        <f>'SLAB REPORT'!H47</f>
        <v>F</v>
      </c>
      <c r="G35" s="256">
        <f>'SLAB REPORT'!E47</f>
        <v>0</v>
      </c>
      <c r="H35" s="257">
        <f>'SLAB REPORT'!C47</f>
        <v>164.20999999999998</v>
      </c>
      <c r="I35" s="255">
        <f>'SLAB REPORT'!F47</f>
        <v>1799</v>
      </c>
      <c r="J35" s="375" t="str">
        <f>'SLAB REPORT'!D47</f>
        <v>PC</v>
      </c>
    </row>
    <row r="36" spans="1:11" x14ac:dyDescent="0.3">
      <c r="A36" s="255" t="str">
        <f t="shared" si="0"/>
        <v>08</v>
      </c>
      <c r="C36" s="255" t="str">
        <f t="shared" si="1"/>
        <v>DRGW00</v>
      </c>
      <c r="D36" s="261" t="str">
        <f t="shared" si="2"/>
        <v>04</v>
      </c>
      <c r="E36" s="285" t="str">
        <f>IF(I36=0,"",'SLAB REPORT'!G48)</f>
        <v/>
      </c>
      <c r="F36" s="258" t="str">
        <f>'SLAB REPORT'!H48</f>
        <v>F</v>
      </c>
      <c r="G36" s="256">
        <f>'SLAB REPORT'!E48</f>
        <v>0</v>
      </c>
      <c r="H36" s="257">
        <f>'SLAB REPORT'!C48</f>
        <v>0</v>
      </c>
      <c r="I36" s="255">
        <f>'SLAB REPORT'!F48</f>
        <v>0</v>
      </c>
      <c r="J36" s="375" t="str">
        <f>'SLAB REPORT'!D48</f>
        <v>PC</v>
      </c>
    </row>
    <row r="37" spans="1:11" x14ac:dyDescent="0.3">
      <c r="A37" s="255" t="str">
        <f t="shared" si="0"/>
        <v>08</v>
      </c>
      <c r="C37" s="255" t="str">
        <f t="shared" si="1"/>
        <v>DRGW00</v>
      </c>
      <c r="D37" s="261" t="str">
        <f t="shared" si="2"/>
        <v>04</v>
      </c>
      <c r="E37" s="285" t="str">
        <f>IF(I37=0,"",'SLAB REPORT'!G49)</f>
        <v/>
      </c>
      <c r="F37" s="258" t="str">
        <f>'SLAB REPORT'!H49</f>
        <v>F</v>
      </c>
      <c r="G37" s="256">
        <f>'SLAB REPORT'!E49</f>
        <v>0</v>
      </c>
      <c r="H37" s="257">
        <f>'SLAB REPORT'!C49</f>
        <v>0</v>
      </c>
      <c r="I37" s="255">
        <f>'SLAB REPORT'!F49</f>
        <v>0</v>
      </c>
      <c r="J37" s="375" t="str">
        <f>'SLAB REPORT'!D49</f>
        <v>PC</v>
      </c>
    </row>
    <row r="38" spans="1:11" x14ac:dyDescent="0.3">
      <c r="A38" s="255" t="str">
        <f t="shared" si="0"/>
        <v>08</v>
      </c>
      <c r="C38" s="255" t="str">
        <f t="shared" si="1"/>
        <v>DRGW00</v>
      </c>
      <c r="D38" s="261" t="str">
        <f t="shared" si="2"/>
        <v>04</v>
      </c>
      <c r="E38" s="285" t="str">
        <f>IF(I38=0,"",'SLAB REPORT'!G50)</f>
        <v>014150</v>
      </c>
      <c r="F38" s="258" t="str">
        <f>'SLAB REPORT'!H50</f>
        <v>F</v>
      </c>
      <c r="G38" s="256">
        <f>'SLAB REPORT'!E50</f>
        <v>0</v>
      </c>
      <c r="H38" s="257">
        <f>'SLAB REPORT'!C50</f>
        <v>1302.3899999999999</v>
      </c>
      <c r="I38" s="255">
        <f>'SLAB REPORT'!F50</f>
        <v>802</v>
      </c>
      <c r="J38" s="375" t="str">
        <f>'SLAB REPORT'!D50</f>
        <v>EA</v>
      </c>
    </row>
    <row r="39" spans="1:11" x14ac:dyDescent="0.3">
      <c r="A39" s="255" t="str">
        <f t="shared" si="0"/>
        <v>08</v>
      </c>
      <c r="C39" s="255" t="str">
        <f t="shared" si="1"/>
        <v>DRGW00</v>
      </c>
      <c r="D39" s="261" t="str">
        <f t="shared" si="2"/>
        <v>04</v>
      </c>
      <c r="E39" s="285" t="str">
        <f>IF(I39=0,"",'SLAB REPORT'!G51)</f>
        <v>014151</v>
      </c>
      <c r="F39" s="258" t="str">
        <f>'SLAB REPORT'!H51</f>
        <v>F</v>
      </c>
      <c r="G39" s="256">
        <f>'SLAB REPORT'!E51</f>
        <v>0</v>
      </c>
      <c r="H39" s="257">
        <f>'SLAB REPORT'!C51</f>
        <v>359</v>
      </c>
      <c r="I39" s="255">
        <f>'SLAB REPORT'!F51</f>
        <v>4759</v>
      </c>
      <c r="J39" s="375" t="str">
        <f>'SLAB REPORT'!D51</f>
        <v>EA</v>
      </c>
    </row>
    <row r="40" spans="1:11" x14ac:dyDescent="0.3">
      <c r="A40" s="255" t="str">
        <f t="shared" si="0"/>
        <v>08</v>
      </c>
      <c r="C40" s="255" t="str">
        <f t="shared" si="1"/>
        <v>DRGW00</v>
      </c>
      <c r="D40" s="261" t="str">
        <f t="shared" si="2"/>
        <v>04</v>
      </c>
      <c r="E40" s="285" t="str">
        <f>IF(I40=0,"",'SLAB REPORT'!G52)</f>
        <v>014152</v>
      </c>
      <c r="F40" s="258" t="str">
        <f>'SLAB REPORT'!H52</f>
        <v>F</v>
      </c>
      <c r="G40" s="256">
        <f>'SLAB REPORT'!E52</f>
        <v>0</v>
      </c>
      <c r="H40" s="257">
        <f>'SLAB REPORT'!C52</f>
        <v>15.21</v>
      </c>
      <c r="I40" s="255">
        <f>'SLAB REPORT'!F52</f>
        <v>3</v>
      </c>
      <c r="J40" s="375" t="str">
        <f>'SLAB REPORT'!D52</f>
        <v>EA</v>
      </c>
    </row>
    <row r="41" spans="1:11" x14ac:dyDescent="0.3">
      <c r="A41" s="255" t="str">
        <f t="shared" si="0"/>
        <v>08</v>
      </c>
      <c r="C41" s="255" t="str">
        <f t="shared" si="1"/>
        <v>DRGW00</v>
      </c>
      <c r="D41" s="261" t="str">
        <f t="shared" si="2"/>
        <v>04</v>
      </c>
      <c r="E41" s="285" t="str">
        <f>IF(I41=0,"",'SLAB REPORT'!G53)</f>
        <v/>
      </c>
      <c r="F41" s="258" t="str">
        <f>'SLAB REPORT'!H53</f>
        <v>F</v>
      </c>
      <c r="G41" s="256">
        <f>'SLAB REPORT'!E53</f>
        <v>0</v>
      </c>
      <c r="H41" s="257">
        <f>'SLAB REPORT'!C53</f>
        <v>0</v>
      </c>
      <c r="I41" s="255">
        <f>'SLAB REPORT'!F53</f>
        <v>0</v>
      </c>
      <c r="J41" s="375" t="str">
        <f>'SLAB REPORT'!D53</f>
        <v>EA</v>
      </c>
    </row>
    <row r="42" spans="1:11" x14ac:dyDescent="0.3">
      <c r="A42" s="255" t="str">
        <f t="shared" si="0"/>
        <v>08</v>
      </c>
      <c r="C42" s="255" t="str">
        <f t="shared" si="1"/>
        <v>DRGW00</v>
      </c>
      <c r="D42" s="261" t="str">
        <f t="shared" si="2"/>
        <v>04</v>
      </c>
      <c r="E42" s="285" t="str">
        <f>IF(I42=0,"",'SLAB REPORT'!G55)</f>
        <v/>
      </c>
      <c r="F42" s="258" t="str">
        <f>'SLAB REPORT'!H55</f>
        <v>A</v>
      </c>
      <c r="G42" s="256">
        <f>'SLAB REPORT'!E55</f>
        <v>0</v>
      </c>
      <c r="H42" s="257">
        <f>'SLAB REPORT'!C55</f>
        <v>3172.3</v>
      </c>
      <c r="I42" s="255">
        <f>'SLAB REPORT'!F55</f>
        <v>0</v>
      </c>
      <c r="J42" s="375" t="str">
        <f>'SLAB REPORT'!D55</f>
        <v>LF</v>
      </c>
    </row>
    <row r="43" spans="1:11" x14ac:dyDescent="0.3">
      <c r="A43" s="255" t="str">
        <f t="shared" si="0"/>
        <v>08</v>
      </c>
      <c r="C43" s="255" t="str">
        <f t="shared" si="1"/>
        <v>DRGW00</v>
      </c>
      <c r="D43" s="261" t="str">
        <f t="shared" si="2"/>
        <v>04</v>
      </c>
      <c r="E43" s="285" t="str">
        <f>IF(I43=0,"",'SLAB REPORT'!G56)</f>
        <v/>
      </c>
      <c r="F43" s="258" t="str">
        <f>'SLAB REPORT'!H56</f>
        <v>A</v>
      </c>
      <c r="G43" s="256">
        <f>'SLAB REPORT'!E56</f>
        <v>0</v>
      </c>
      <c r="H43" s="257">
        <f>'SLAB REPORT'!C56</f>
        <v>0</v>
      </c>
      <c r="I43" s="255">
        <f>'SLAB REPORT'!F56</f>
        <v>0</v>
      </c>
      <c r="J43" s="375" t="str">
        <f>'SLAB REPORT'!D56</f>
        <v>CF</v>
      </c>
    </row>
    <row r="44" spans="1:11" x14ac:dyDescent="0.3">
      <c r="A44" s="255" t="str">
        <f t="shared" si="0"/>
        <v>08</v>
      </c>
      <c r="C44" s="255" t="str">
        <f t="shared" si="1"/>
        <v>DRGW00</v>
      </c>
      <c r="D44" s="261" t="str">
        <f t="shared" si="2"/>
        <v>04</v>
      </c>
      <c r="E44" s="285" t="str">
        <f>IF(I44=0,"",'SLAB REPORT'!G57)</f>
        <v/>
      </c>
      <c r="F44" s="258" t="str">
        <f>'SLAB REPORT'!H57</f>
        <v>A</v>
      </c>
      <c r="G44" s="256">
        <f>'SLAB REPORT'!E57</f>
        <v>0</v>
      </c>
      <c r="H44" s="257">
        <f>'SLAB REPORT'!C57</f>
        <v>0</v>
      </c>
      <c r="I44" s="255">
        <f>'SLAB REPORT'!F57</f>
        <v>0</v>
      </c>
      <c r="J44" s="375" t="str">
        <f>'SLAB REPORT'!D57</f>
        <v>CF</v>
      </c>
    </row>
    <row r="45" spans="1:11" x14ac:dyDescent="0.3">
      <c r="A45" s="255" t="str">
        <f t="shared" si="0"/>
        <v>08</v>
      </c>
      <c r="C45" s="255" t="str">
        <f t="shared" si="1"/>
        <v>DRGW00</v>
      </c>
      <c r="D45" s="261" t="str">
        <f t="shared" si="2"/>
        <v>04</v>
      </c>
      <c r="E45" s="285" t="str">
        <f>IF(I45=0,"",'SLAB REPORT'!G58)</f>
        <v/>
      </c>
      <c r="F45" s="258" t="str">
        <f>'SLAB REPORT'!H58</f>
        <v>A</v>
      </c>
      <c r="G45" s="256">
        <f>'SLAB REPORT'!E58</f>
        <v>0</v>
      </c>
      <c r="H45" s="257">
        <f>'SLAB REPORT'!C58</f>
        <v>0</v>
      </c>
      <c r="I45" s="255">
        <f>'SLAB REPORT'!F58</f>
        <v>0</v>
      </c>
      <c r="J45" s="375" t="str">
        <f>'SLAB REPORT'!D58</f>
        <v>CF</v>
      </c>
    </row>
    <row r="46" spans="1:11" x14ac:dyDescent="0.3">
      <c r="A46" s="255" t="str">
        <f t="shared" si="0"/>
        <v>08</v>
      </c>
      <c r="C46" s="255" t="str">
        <f t="shared" si="1"/>
        <v>DRGW00</v>
      </c>
      <c r="D46" s="261" t="str">
        <f t="shared" si="2"/>
        <v>04</v>
      </c>
      <c r="E46" s="285" t="str">
        <f>IF(I46=0,"",'SLAB REPORT'!G60)</f>
        <v>015105</v>
      </c>
      <c r="F46" s="258" t="str">
        <f>'SLAB REPORT'!H60</f>
        <v>F</v>
      </c>
      <c r="G46" s="256">
        <f>'SLAB REPORT'!E60</f>
        <v>0</v>
      </c>
      <c r="H46" s="257">
        <f>'SLAB REPORT'!C60</f>
        <v>3172.3</v>
      </c>
      <c r="I46" s="255">
        <f>'SLAB REPORT'!F60</f>
        <v>1</v>
      </c>
      <c r="J46" s="375" t="str">
        <f>'SLAB REPORT'!D60</f>
        <v>CY</v>
      </c>
    </row>
    <row r="47" spans="1:11" x14ac:dyDescent="0.3">
      <c r="A47" s="255" t="str">
        <f t="shared" si="0"/>
        <v>08</v>
      </c>
      <c r="C47" s="255" t="str">
        <f t="shared" si="1"/>
        <v>DRGW00</v>
      </c>
      <c r="D47" s="261" t="str">
        <f t="shared" si="2"/>
        <v>04</v>
      </c>
      <c r="E47" s="285" t="str">
        <f>IF(I47=0,"",'SLAB REPORT'!G61)</f>
        <v/>
      </c>
      <c r="F47" s="258" t="str">
        <f>'SLAB REPORT'!H61</f>
        <v>O</v>
      </c>
      <c r="G47" s="256">
        <f>'SLAB REPORT'!E61</f>
        <v>0</v>
      </c>
      <c r="H47" s="257">
        <f>'SLAB REPORT'!C61</f>
        <v>0</v>
      </c>
      <c r="I47" s="255">
        <f>'SLAB REPORT'!F61</f>
        <v>0</v>
      </c>
      <c r="J47" s="375" t="str">
        <f>'SLAB REPORT'!D61</f>
        <v>CY</v>
      </c>
      <c r="K47" s="383">
        <f>'START-SLABS'!V40</f>
        <v>0</v>
      </c>
    </row>
    <row r="48" spans="1:11" x14ac:dyDescent="0.3">
      <c r="A48" s="255" t="str">
        <f t="shared" si="0"/>
        <v>08</v>
      </c>
      <c r="C48" s="255" t="str">
        <f t="shared" si="1"/>
        <v>DRGW00</v>
      </c>
      <c r="D48" s="261" t="str">
        <f t="shared" si="2"/>
        <v>04</v>
      </c>
      <c r="E48" s="285" t="str">
        <f>IF(I48=0,"",'SLAB REPORT'!G63)</f>
        <v/>
      </c>
      <c r="F48" s="258" t="str">
        <f>'SLAB REPORT'!H63</f>
        <v>J</v>
      </c>
      <c r="G48" s="256">
        <f>'SLAB REPORT'!E63</f>
        <v>0</v>
      </c>
      <c r="H48" s="257">
        <f>'SLAB REPORT'!C63</f>
        <v>0</v>
      </c>
      <c r="I48" s="255">
        <f>'SLAB REPORT'!F63</f>
        <v>0</v>
      </c>
      <c r="J48" s="375" t="str">
        <f>'SLAB REPORT'!D63</f>
        <v>CY</v>
      </c>
    </row>
    <row r="49" spans="1:10" x14ac:dyDescent="0.3">
      <c r="A49" s="255" t="str">
        <f t="shared" si="0"/>
        <v>08</v>
      </c>
      <c r="C49" s="255" t="str">
        <f t="shared" si="1"/>
        <v>DRGW00</v>
      </c>
      <c r="D49" s="261" t="str">
        <f t="shared" si="2"/>
        <v>04</v>
      </c>
      <c r="E49" s="285" t="str">
        <f>IF(I49=0,"",'SLAB REPORT'!G65)</f>
        <v>016020</v>
      </c>
      <c r="F49" s="258" t="str">
        <f>'SLAB REPORT'!H65</f>
        <v>A</v>
      </c>
      <c r="G49" s="256">
        <f>'SLAB REPORT'!E65</f>
        <v>114.77999999999999</v>
      </c>
      <c r="H49" s="257">
        <f>'SLAB REPORT'!C65</f>
        <v>14921.240000000002</v>
      </c>
      <c r="I49" s="255">
        <f>'SLAB REPORT'!F65</f>
        <v>2344</v>
      </c>
      <c r="J49" s="375" t="str">
        <f>'SLAB REPORT'!D65</f>
        <v>SF</v>
      </c>
    </row>
    <row r="50" spans="1:10" x14ac:dyDescent="0.3">
      <c r="A50" s="255" t="str">
        <f t="shared" si="0"/>
        <v>08</v>
      </c>
      <c r="C50" s="255" t="str">
        <f t="shared" si="1"/>
        <v>DRGW00</v>
      </c>
      <c r="D50" s="261" t="str">
        <f t="shared" si="2"/>
        <v>04</v>
      </c>
      <c r="E50" s="285" t="str">
        <f>IF(I50=0,"",'SLAB REPORT'!G66)</f>
        <v/>
      </c>
      <c r="F50" s="258" t="str">
        <f>'SLAB REPORT'!H66</f>
        <v>A</v>
      </c>
      <c r="G50" s="256">
        <f>'SLAB REPORT'!E66</f>
        <v>0</v>
      </c>
      <c r="H50" s="257">
        <f>'SLAB REPORT'!C66</f>
        <v>14921.240000000002</v>
      </c>
      <c r="I50" s="255">
        <f>'SLAB REPORT'!F66</f>
        <v>0</v>
      </c>
      <c r="J50" s="375" t="str">
        <f>'SLAB REPORT'!D66</f>
        <v>SF</v>
      </c>
    </row>
    <row r="51" spans="1:10" x14ac:dyDescent="0.3">
      <c r="A51" s="255" t="str">
        <f t="shared" si="0"/>
        <v>08</v>
      </c>
      <c r="C51" s="255" t="str">
        <f t="shared" si="1"/>
        <v>DRGW00</v>
      </c>
      <c r="D51" s="261" t="str">
        <f t="shared" si="2"/>
        <v>04</v>
      </c>
      <c r="E51" s="285" t="str">
        <f>IF(I51=0,"",'SLAB REPORT'!G67)</f>
        <v/>
      </c>
      <c r="F51" s="258" t="str">
        <f>'SLAB REPORT'!H67</f>
        <v>A</v>
      </c>
      <c r="G51" s="256">
        <f>'SLAB REPORT'!E67</f>
        <v>0</v>
      </c>
      <c r="H51" s="257">
        <f>'SLAB REPORT'!C67</f>
        <v>14921.240000000002</v>
      </c>
      <c r="I51" s="255">
        <f>'SLAB REPORT'!F67</f>
        <v>0</v>
      </c>
      <c r="J51" s="375" t="str">
        <f>'SLAB REPORT'!D67</f>
        <v>SF</v>
      </c>
    </row>
    <row r="52" spans="1:10" x14ac:dyDescent="0.3">
      <c r="A52" s="255" t="str">
        <f t="shared" si="0"/>
        <v>08</v>
      </c>
      <c r="C52" s="255" t="str">
        <f t="shared" si="1"/>
        <v>DRGW00</v>
      </c>
      <c r="D52" s="261" t="str">
        <f t="shared" si="2"/>
        <v>04</v>
      </c>
      <c r="E52" s="285" t="str">
        <f>IF(I52=0,"",'SLAB REPORT'!G68)</f>
        <v/>
      </c>
      <c r="F52" s="258" t="str">
        <f>'SLAB REPORT'!H68</f>
        <v>A</v>
      </c>
      <c r="G52" s="256">
        <f>'SLAB REPORT'!E68</f>
        <v>0</v>
      </c>
      <c r="H52" s="257">
        <f>'SLAB REPORT'!C68</f>
        <v>0</v>
      </c>
      <c r="I52" s="255">
        <f>'SLAB REPORT'!F68</f>
        <v>0</v>
      </c>
      <c r="J52" s="375" t="str">
        <f>'SLAB REPORT'!D68</f>
        <v>LB</v>
      </c>
    </row>
    <row r="53" spans="1:10" x14ac:dyDescent="0.3">
      <c r="A53" s="255" t="str">
        <f t="shared" si="0"/>
        <v>08</v>
      </c>
      <c r="C53" s="255" t="str">
        <f t="shared" si="1"/>
        <v>DRGW00</v>
      </c>
      <c r="D53" s="261" t="str">
        <f t="shared" si="2"/>
        <v>04</v>
      </c>
      <c r="E53" s="285" t="str">
        <f>IF(I53=0,"",'SLAB REPORT'!G70)</f>
        <v>016105</v>
      </c>
      <c r="F53" s="258" t="str">
        <f>'SLAB REPORT'!H70</f>
        <v>F</v>
      </c>
      <c r="G53" s="256">
        <f>'SLAB REPORT'!E70</f>
        <v>0</v>
      </c>
      <c r="H53" s="257">
        <f>'SLAB REPORT'!C70</f>
        <v>14921.240000000002</v>
      </c>
      <c r="I53" s="255">
        <f>'SLAB REPORT'!F70</f>
        <v>670</v>
      </c>
      <c r="J53" s="375" t="str">
        <f>'SLAB REPORT'!D70</f>
        <v>SF</v>
      </c>
    </row>
    <row r="54" spans="1:10" x14ac:dyDescent="0.3">
      <c r="A54" s="255" t="str">
        <f t="shared" si="0"/>
        <v>08</v>
      </c>
      <c r="C54" s="255" t="str">
        <f t="shared" si="1"/>
        <v>DRGW00</v>
      </c>
      <c r="D54" s="261" t="str">
        <f t="shared" si="2"/>
        <v>04</v>
      </c>
      <c r="E54" s="285" t="str">
        <f>IF(I54=0,"",'SLAB REPORT'!G71)</f>
        <v/>
      </c>
      <c r="F54" s="258" t="str">
        <f>'SLAB REPORT'!H71</f>
        <v>F</v>
      </c>
      <c r="G54" s="256">
        <f>'SLAB REPORT'!E71</f>
        <v>0</v>
      </c>
      <c r="H54" s="257">
        <f>'SLAB REPORT'!C71</f>
        <v>0</v>
      </c>
      <c r="I54" s="255">
        <f>'SLAB REPORT'!F71</f>
        <v>0</v>
      </c>
      <c r="J54" s="375" t="str">
        <f>'SLAB REPORT'!D71</f>
        <v>PC</v>
      </c>
    </row>
    <row r="55" spans="1:10" x14ac:dyDescent="0.3">
      <c r="A55" s="255" t="str">
        <f t="shared" ref="A55:A79" si="3">COMPANY</f>
        <v>08</v>
      </c>
      <c r="C55" s="255" t="str">
        <f t="shared" ref="C55:C79" si="4">jobcode</f>
        <v>DRGW00</v>
      </c>
      <c r="D55" s="261" t="str">
        <f t="shared" ref="D55:D79" si="5">RELEASE</f>
        <v>04</v>
      </c>
      <c r="E55" s="285" t="str">
        <f>IF(I55=0,"",'SLAB REPORT'!G72)</f>
        <v/>
      </c>
      <c r="F55" s="258" t="str">
        <f>'SLAB REPORT'!H72</f>
        <v>F</v>
      </c>
      <c r="G55" s="256">
        <f>'SLAB REPORT'!E72</f>
        <v>0</v>
      </c>
      <c r="H55" s="257">
        <f>'SLAB REPORT'!C72</f>
        <v>0</v>
      </c>
      <c r="I55" s="255">
        <f>'SLAB REPORT'!F72</f>
        <v>0</v>
      </c>
      <c r="J55" s="375" t="str">
        <f>'SLAB REPORT'!D72</f>
        <v>PC</v>
      </c>
    </row>
    <row r="56" spans="1:10" x14ac:dyDescent="0.3">
      <c r="A56" s="255" t="str">
        <f t="shared" si="3"/>
        <v>08</v>
      </c>
      <c r="C56" s="255" t="str">
        <f t="shared" si="4"/>
        <v>DRGW00</v>
      </c>
      <c r="D56" s="261" t="str">
        <f t="shared" si="5"/>
        <v>04</v>
      </c>
      <c r="E56" s="285" t="str">
        <f>IF(I56=0,"",'SLAB REPORT'!G73)</f>
        <v/>
      </c>
      <c r="F56" s="258" t="str">
        <f>'SLAB REPORT'!H73</f>
        <v>F</v>
      </c>
      <c r="G56" s="256">
        <f>'SLAB REPORT'!E73</f>
        <v>0</v>
      </c>
      <c r="H56" s="257">
        <f>'SLAB REPORT'!C73</f>
        <v>0</v>
      </c>
      <c r="I56" s="255">
        <f>'SLAB REPORT'!F73</f>
        <v>0</v>
      </c>
      <c r="J56" s="375" t="str">
        <f>'SLAB REPORT'!D73</f>
        <v>PC</v>
      </c>
    </row>
    <row r="57" spans="1:10" x14ac:dyDescent="0.3">
      <c r="A57" s="255" t="str">
        <f t="shared" si="3"/>
        <v>08</v>
      </c>
      <c r="C57" s="255" t="str">
        <f t="shared" si="4"/>
        <v>DRGW00</v>
      </c>
      <c r="D57" s="261" t="str">
        <f t="shared" si="5"/>
        <v>04</v>
      </c>
      <c r="E57" s="285" t="str">
        <f>IF(I57=0,"",'SLAB REPORT'!G74)</f>
        <v/>
      </c>
      <c r="F57" s="258" t="str">
        <f>'SLAB REPORT'!H74</f>
        <v>F</v>
      </c>
      <c r="G57" s="256">
        <f>'SLAB REPORT'!E74</f>
        <v>0</v>
      </c>
      <c r="H57" s="257">
        <f>'SLAB REPORT'!C74</f>
        <v>0</v>
      </c>
      <c r="I57" s="255">
        <f>'SLAB REPORT'!F74</f>
        <v>0</v>
      </c>
      <c r="J57" s="375" t="str">
        <f>'SLAB REPORT'!D74</f>
        <v>PC</v>
      </c>
    </row>
    <row r="58" spans="1:10" x14ac:dyDescent="0.3">
      <c r="A58" s="255" t="str">
        <f t="shared" si="3"/>
        <v>08</v>
      </c>
      <c r="C58" s="255" t="str">
        <f t="shared" si="4"/>
        <v>DRGW00</v>
      </c>
      <c r="D58" s="261" t="str">
        <f t="shared" si="5"/>
        <v>04</v>
      </c>
      <c r="E58" s="285" t="str">
        <f>IF(I58=0,"",'SLAB REPORT'!G75)</f>
        <v/>
      </c>
      <c r="F58" s="258" t="str">
        <f>'SLAB REPORT'!H75</f>
        <v>F</v>
      </c>
      <c r="G58" s="256">
        <f>'SLAB REPORT'!E75</f>
        <v>0</v>
      </c>
      <c r="H58" s="257">
        <f>'SLAB REPORT'!C75</f>
        <v>0</v>
      </c>
      <c r="I58" s="255">
        <f>'SLAB REPORT'!F75</f>
        <v>0</v>
      </c>
      <c r="J58" s="375" t="str">
        <f>'SLAB REPORT'!D75</f>
        <v>PC</v>
      </c>
    </row>
    <row r="59" spans="1:10" x14ac:dyDescent="0.3">
      <c r="A59" s="255" t="str">
        <f t="shared" si="3"/>
        <v>08</v>
      </c>
      <c r="C59" s="255" t="str">
        <f t="shared" si="4"/>
        <v>DRGW00</v>
      </c>
      <c r="D59" s="261" t="str">
        <f t="shared" si="5"/>
        <v>04</v>
      </c>
      <c r="E59" s="285" t="str">
        <f>IF(I59=0,"",'SLAB REPORT'!G76)</f>
        <v/>
      </c>
      <c r="F59" s="258" t="str">
        <f>'SLAB REPORT'!H76</f>
        <v>Q</v>
      </c>
      <c r="G59" s="256">
        <f>'SLAB REPORT'!E76</f>
        <v>0</v>
      </c>
      <c r="H59" s="257">
        <f>'SLAB REPORT'!C76</f>
        <v>0</v>
      </c>
      <c r="I59" s="255">
        <f>'SLAB REPORT'!F76</f>
        <v>0</v>
      </c>
      <c r="J59" s="375" t="str">
        <f>'SLAB REPORT'!D76</f>
        <v>TN</v>
      </c>
    </row>
    <row r="60" spans="1:10" x14ac:dyDescent="0.3">
      <c r="A60" s="255" t="str">
        <f t="shared" si="3"/>
        <v>08</v>
      </c>
      <c r="C60" s="255" t="str">
        <f t="shared" si="4"/>
        <v>DRGW00</v>
      </c>
      <c r="D60" s="261" t="str">
        <f t="shared" si="5"/>
        <v>04</v>
      </c>
      <c r="E60" s="285" t="str">
        <f>IF(I60=0,"",'SLAB REPORT'!G77)</f>
        <v>016161</v>
      </c>
      <c r="F60" s="258" t="str">
        <f>'SLAB REPORT'!H77</f>
        <v>Q</v>
      </c>
      <c r="G60" s="256">
        <f>'SLAB REPORT'!E77</f>
        <v>0</v>
      </c>
      <c r="H60" s="257">
        <f>'SLAB REPORT'!C77</f>
        <v>151.98999999999998</v>
      </c>
      <c r="I60" s="255">
        <f>'SLAB REPORT'!F77</f>
        <v>3589</v>
      </c>
      <c r="J60" s="375" t="str">
        <f>'SLAB REPORT'!D77</f>
        <v>TN</v>
      </c>
    </row>
    <row r="61" spans="1:10" x14ac:dyDescent="0.3">
      <c r="A61" s="255" t="str">
        <f t="shared" si="3"/>
        <v>08</v>
      </c>
      <c r="C61" s="255" t="str">
        <f t="shared" si="4"/>
        <v>DRGW00</v>
      </c>
      <c r="D61" s="261" t="str">
        <f t="shared" si="5"/>
        <v>04</v>
      </c>
      <c r="E61" s="285" t="str">
        <f>IF(I61=0,"",'SLAB REPORT'!G78)</f>
        <v/>
      </c>
      <c r="F61" s="258" t="str">
        <f>'SLAB REPORT'!H78</f>
        <v>Q</v>
      </c>
      <c r="G61" s="256">
        <f>'SLAB REPORT'!E78</f>
        <v>0</v>
      </c>
      <c r="H61" s="257">
        <f>'SLAB REPORT'!C78</f>
        <v>0</v>
      </c>
      <c r="I61" s="255">
        <f>'SLAB REPORT'!F78</f>
        <v>0</v>
      </c>
      <c r="J61" s="375" t="str">
        <f>'SLAB REPORT'!D78</f>
        <v>TN</v>
      </c>
    </row>
    <row r="62" spans="1:10" x14ac:dyDescent="0.3">
      <c r="A62" s="255" t="str">
        <f t="shared" si="3"/>
        <v>08</v>
      </c>
      <c r="C62" s="255" t="str">
        <f t="shared" si="4"/>
        <v>DRGW00</v>
      </c>
      <c r="D62" s="261" t="str">
        <f t="shared" si="5"/>
        <v>04</v>
      </c>
      <c r="E62" s="285" t="str">
        <f>IF(I62=0,"",'SLAB REPORT'!G79)</f>
        <v>016163</v>
      </c>
      <c r="F62" s="258" t="str">
        <f>'SLAB REPORT'!H79</f>
        <v>F</v>
      </c>
      <c r="G62" s="256">
        <f>'SLAB REPORT'!E79</f>
        <v>0</v>
      </c>
      <c r="H62" s="257">
        <f>'SLAB REPORT'!C79</f>
        <v>20.669999999999998</v>
      </c>
      <c r="I62" s="255">
        <f>'SLAB REPORT'!F79</f>
        <v>2028</v>
      </c>
      <c r="J62" s="375" t="str">
        <f>'SLAB REPORT'!D79</f>
        <v>RL</v>
      </c>
    </row>
    <row r="63" spans="1:10" x14ac:dyDescent="0.3">
      <c r="A63" s="255" t="str">
        <f t="shared" si="3"/>
        <v>08</v>
      </c>
      <c r="C63" s="255" t="str">
        <f t="shared" si="4"/>
        <v>DRGW00</v>
      </c>
      <c r="D63" s="261" t="str">
        <f t="shared" si="5"/>
        <v>04</v>
      </c>
      <c r="E63" s="285" t="str">
        <f>IF(I63=0,"",'SLAB REPORT'!G81)</f>
        <v>017020</v>
      </c>
      <c r="F63" s="258" t="str">
        <f>'SLAB REPORT'!H81</f>
        <v>A</v>
      </c>
      <c r="G63" s="256">
        <f>'SLAB REPORT'!E81</f>
        <v>426.32000000000011</v>
      </c>
      <c r="H63" s="257">
        <f>'SLAB REPORT'!C81</f>
        <v>14921.240000000002</v>
      </c>
      <c r="I63" s="255">
        <f>'SLAB REPORT'!F81</f>
        <v>10232</v>
      </c>
      <c r="J63" s="375" t="str">
        <f>'SLAB REPORT'!D81</f>
        <v>SF</v>
      </c>
    </row>
    <row r="64" spans="1:10" x14ac:dyDescent="0.3">
      <c r="A64" s="255" t="str">
        <f t="shared" si="3"/>
        <v>08</v>
      </c>
      <c r="C64" s="255" t="str">
        <f t="shared" si="4"/>
        <v>DRGW00</v>
      </c>
      <c r="D64" s="261" t="str">
        <f t="shared" si="5"/>
        <v>04</v>
      </c>
      <c r="E64" s="285" t="str">
        <f>IF(I64=0,"",'SLAB REPORT'!G82)</f>
        <v>017060</v>
      </c>
      <c r="F64" s="258" t="str">
        <f>'SLAB REPORT'!H82</f>
        <v>A</v>
      </c>
      <c r="G64" s="256">
        <f>'SLAB REPORT'!E82</f>
        <v>82.899999999999991</v>
      </c>
      <c r="H64" s="257">
        <f>'SLAB REPORT'!C82</f>
        <v>14921.240000000002</v>
      </c>
      <c r="I64" s="255">
        <f>'SLAB REPORT'!F82</f>
        <v>1637</v>
      </c>
      <c r="J64" s="375" t="str">
        <f>'SLAB REPORT'!D82</f>
        <v>SF</v>
      </c>
    </row>
    <row r="65" spans="1:11" x14ac:dyDescent="0.3">
      <c r="A65" s="255" t="str">
        <f t="shared" si="3"/>
        <v>08</v>
      </c>
      <c r="C65" s="255" t="str">
        <f t="shared" si="4"/>
        <v>DRGW00</v>
      </c>
      <c r="D65" s="261" t="str">
        <f t="shared" si="5"/>
        <v>04</v>
      </c>
      <c r="E65" s="285" t="str">
        <f>IF(I65=0,"",'SLAB REPORT'!G83)</f>
        <v/>
      </c>
      <c r="F65" s="258" t="str">
        <f>'SLAB REPORT'!H83</f>
        <v>A</v>
      </c>
      <c r="G65" s="256">
        <f>'SLAB REPORT'!E83</f>
        <v>0</v>
      </c>
      <c r="H65" s="257">
        <f>'SLAB REPORT'!C83</f>
        <v>0</v>
      </c>
      <c r="I65" s="255">
        <f>'SLAB REPORT'!F83</f>
        <v>0</v>
      </c>
      <c r="J65" s="375" t="str">
        <f>'SLAB REPORT'!D83</f>
        <v>LF</v>
      </c>
    </row>
    <row r="66" spans="1:11" x14ac:dyDescent="0.3">
      <c r="A66" s="255" t="str">
        <f t="shared" si="3"/>
        <v>08</v>
      </c>
      <c r="C66" s="255" t="str">
        <f t="shared" si="4"/>
        <v>DRGW00</v>
      </c>
      <c r="D66" s="261" t="str">
        <f t="shared" si="5"/>
        <v>04</v>
      </c>
      <c r="E66" s="285" t="str">
        <f>IF(I66=0,"",'SLAB REPORT'!G84)</f>
        <v/>
      </c>
      <c r="F66" s="258" t="str">
        <f>'SLAB REPORT'!H84</f>
        <v>A</v>
      </c>
      <c r="G66" s="256">
        <f>'SLAB REPORT'!E84</f>
        <v>0</v>
      </c>
      <c r="H66" s="257">
        <f>'SLAB REPORT'!C84</f>
        <v>14921.240000000002</v>
      </c>
      <c r="I66" s="255">
        <f>'SLAB REPORT'!F84</f>
        <v>0</v>
      </c>
      <c r="J66" s="375" t="str">
        <f>'SLAB REPORT'!D84</f>
        <v>SF</v>
      </c>
    </row>
    <row r="67" spans="1:11" x14ac:dyDescent="0.3">
      <c r="A67" s="255" t="str">
        <f t="shared" si="3"/>
        <v>08</v>
      </c>
      <c r="C67" s="255" t="str">
        <f t="shared" si="4"/>
        <v>DRGW00</v>
      </c>
      <c r="D67" s="261" t="str">
        <f t="shared" si="5"/>
        <v>04</v>
      </c>
      <c r="E67" s="285" t="str">
        <f>IF(I67=0,"",'SLAB REPORT'!G86)</f>
        <v>017100</v>
      </c>
      <c r="F67" s="258" t="str">
        <f>'SLAB REPORT'!H86</f>
        <v>O</v>
      </c>
      <c r="G67" s="256">
        <f>'SLAB REPORT'!E86</f>
        <v>0</v>
      </c>
      <c r="H67" s="257">
        <f>'SLAB REPORT'!C86</f>
        <v>622.29999999999995</v>
      </c>
      <c r="I67" s="255">
        <f>'SLAB REPORT'!F86</f>
        <v>66152</v>
      </c>
      <c r="J67" s="375" t="str">
        <f>'SLAB REPORT'!D86</f>
        <v>CY</v>
      </c>
      <c r="K67" s="383">
        <f>'START-SLABS'!Y40</f>
        <v>586.74</v>
      </c>
    </row>
    <row r="68" spans="1:11" x14ac:dyDescent="0.3">
      <c r="A68" s="255" t="str">
        <f t="shared" si="3"/>
        <v>08</v>
      </c>
      <c r="C68" s="255" t="str">
        <f t="shared" si="4"/>
        <v>DRGW00</v>
      </c>
      <c r="D68" s="261" t="str">
        <f t="shared" si="5"/>
        <v>04</v>
      </c>
      <c r="E68" s="285" t="str">
        <f>IF(I68=0,"",'SLAB REPORT'!G88)</f>
        <v>017105</v>
      </c>
      <c r="F68" s="258" t="str">
        <f>'SLAB REPORT'!H88</f>
        <v>F</v>
      </c>
      <c r="G68" s="256">
        <f>'SLAB REPORT'!E88</f>
        <v>0</v>
      </c>
      <c r="H68" s="257">
        <f>'SLAB REPORT'!C88</f>
        <v>14921.240000000002</v>
      </c>
      <c r="I68" s="255">
        <f>'SLAB REPORT'!F88</f>
        <v>424</v>
      </c>
      <c r="J68" s="375" t="str">
        <f>'SLAB REPORT'!D88</f>
        <v>SF</v>
      </c>
    </row>
    <row r="69" spans="1:11" x14ac:dyDescent="0.3">
      <c r="A69" s="255" t="str">
        <f t="shared" si="3"/>
        <v>08</v>
      </c>
      <c r="C69" s="255" t="str">
        <f t="shared" si="4"/>
        <v>DRGW00</v>
      </c>
      <c r="D69" s="261" t="str">
        <f t="shared" si="5"/>
        <v>04</v>
      </c>
      <c r="E69" s="285" t="str">
        <f>IF(I69=0,"",'SLAB REPORT'!G89)</f>
        <v/>
      </c>
      <c r="F69" s="258" t="str">
        <f>'SLAB REPORT'!H89</f>
        <v>F</v>
      </c>
      <c r="G69" s="256">
        <f>'SLAB REPORT'!E89</f>
        <v>0</v>
      </c>
      <c r="H69" s="257">
        <f>'SLAB REPORT'!C89</f>
        <v>0</v>
      </c>
      <c r="I69" s="255">
        <f>'SLAB REPORT'!F89</f>
        <v>0</v>
      </c>
      <c r="J69" s="375" t="str">
        <f>'SLAB REPORT'!D89</f>
        <v>EA</v>
      </c>
    </row>
    <row r="70" spans="1:11" x14ac:dyDescent="0.3">
      <c r="A70" s="255" t="str">
        <f t="shared" si="3"/>
        <v>08</v>
      </c>
      <c r="C70" s="255" t="str">
        <f t="shared" si="4"/>
        <v>DRGW00</v>
      </c>
      <c r="D70" s="261" t="str">
        <f t="shared" si="5"/>
        <v>04</v>
      </c>
      <c r="E70" s="285" t="str">
        <f>IF(I70=0,"",'SLAB REPORT'!G90)</f>
        <v/>
      </c>
      <c r="F70" s="258" t="str">
        <f>'SLAB REPORT'!H90</f>
        <v>F</v>
      </c>
      <c r="G70" s="256">
        <f>'SLAB REPORT'!E90</f>
        <v>0</v>
      </c>
      <c r="H70" s="257">
        <f>'SLAB REPORT'!C90</f>
        <v>14921.240000000002</v>
      </c>
      <c r="I70" s="255">
        <f>'SLAB REPORT'!F90</f>
        <v>0</v>
      </c>
      <c r="J70" s="375" t="str">
        <f>'SLAB REPORT'!D90</f>
        <v>SF</v>
      </c>
    </row>
    <row r="71" spans="1:11" x14ac:dyDescent="0.3">
      <c r="A71" s="255" t="str">
        <f t="shared" si="3"/>
        <v>08</v>
      </c>
      <c r="C71" s="255" t="str">
        <f t="shared" si="4"/>
        <v>DRGW00</v>
      </c>
      <c r="D71" s="261" t="str">
        <f t="shared" si="5"/>
        <v>04</v>
      </c>
      <c r="E71" s="285" t="str">
        <f>IF(I71=0,"",'SLAB REPORT'!G91)</f>
        <v/>
      </c>
      <c r="F71" s="258" t="str">
        <f>'SLAB REPORT'!H91</f>
        <v>F</v>
      </c>
      <c r="G71" s="256">
        <f>'SLAB REPORT'!E91</f>
        <v>0</v>
      </c>
      <c r="H71" s="257">
        <f>'SLAB REPORT'!C91</f>
        <v>14921.240000000002</v>
      </c>
      <c r="I71" s="255">
        <f>'SLAB REPORT'!F91</f>
        <v>0</v>
      </c>
      <c r="J71" s="375" t="str">
        <f>'SLAB REPORT'!D91</f>
        <v>SF</v>
      </c>
    </row>
    <row r="72" spans="1:11" x14ac:dyDescent="0.3">
      <c r="A72" s="255" t="str">
        <f t="shared" si="3"/>
        <v>08</v>
      </c>
      <c r="C72" s="255" t="str">
        <f t="shared" si="4"/>
        <v>DRGW00</v>
      </c>
      <c r="D72" s="261" t="str">
        <f t="shared" si="5"/>
        <v>04</v>
      </c>
      <c r="E72" s="285" t="str">
        <f>IF(I72=0,"",'SLAB REPORT'!G92)</f>
        <v>017250</v>
      </c>
      <c r="F72" s="258" t="str">
        <f>'SLAB REPORT'!H92</f>
        <v>J</v>
      </c>
      <c r="G72" s="256">
        <f>'SLAB REPORT'!E92</f>
        <v>0</v>
      </c>
      <c r="H72" s="257">
        <f>'SLAB REPORT'!C92</f>
        <v>622.27</v>
      </c>
      <c r="I72" s="255">
        <f>'SLAB REPORT'!F92</f>
        <v>4044</v>
      </c>
      <c r="J72" s="375" t="str">
        <f>'SLAB REPORT'!D92</f>
        <v>CY</v>
      </c>
    </row>
    <row r="73" spans="1:11" x14ac:dyDescent="0.3">
      <c r="A73" s="255" t="str">
        <f t="shared" si="3"/>
        <v>08</v>
      </c>
      <c r="C73" s="255" t="str">
        <f t="shared" si="4"/>
        <v>DRGW00</v>
      </c>
      <c r="D73" s="261" t="str">
        <f t="shared" si="5"/>
        <v>04</v>
      </c>
      <c r="E73" s="285" t="str">
        <f>IF(I73=0,"",'SLAB REPORT'!G93)</f>
        <v/>
      </c>
      <c r="F73" s="258" t="str">
        <f>'SLAB REPORT'!H93</f>
        <v>H</v>
      </c>
      <c r="G73" s="256">
        <f>'SLAB REPORT'!E93</f>
        <v>0</v>
      </c>
      <c r="H73" s="257">
        <f>'SLAB REPORT'!C93</f>
        <v>0</v>
      </c>
      <c r="I73" s="255">
        <f>'SLAB REPORT'!F93</f>
        <v>0</v>
      </c>
      <c r="J73" s="375" t="str">
        <f>'SLAB REPORT'!D93</f>
        <v>TN</v>
      </c>
    </row>
    <row r="74" spans="1:11" x14ac:dyDescent="0.3">
      <c r="A74" s="255" t="str">
        <f t="shared" si="3"/>
        <v>08</v>
      </c>
      <c r="C74" s="255" t="str">
        <f t="shared" si="4"/>
        <v>DRGW00</v>
      </c>
      <c r="D74" s="261" t="str">
        <f t="shared" si="5"/>
        <v>04</v>
      </c>
      <c r="E74" s="285" t="str">
        <f>IF(I74=0,"",'SLAB REPORT'!G95)</f>
        <v>048481</v>
      </c>
      <c r="F74" s="258" t="str">
        <f>'SLAB REPORT'!H95</f>
        <v>A</v>
      </c>
      <c r="G74" s="256">
        <f>'SLAB REPORT'!E95</f>
        <v>7.46</v>
      </c>
      <c r="H74" s="257">
        <f>'SLAB REPORT'!C95</f>
        <v>14921.240000000002</v>
      </c>
      <c r="I74" s="255">
        <f>'SLAB REPORT'!F95</f>
        <v>146.70000000000002</v>
      </c>
      <c r="J74" s="375" t="str">
        <f>'SLAB REPORT'!D95</f>
        <v>SF</v>
      </c>
    </row>
    <row r="75" spans="1:11" x14ac:dyDescent="0.3">
      <c r="A75" s="255" t="str">
        <f t="shared" si="3"/>
        <v>08</v>
      </c>
      <c r="C75" s="255" t="str">
        <f t="shared" si="4"/>
        <v>DRGW00</v>
      </c>
      <c r="D75" s="261" t="str">
        <f t="shared" si="5"/>
        <v>04</v>
      </c>
      <c r="E75" s="285" t="str">
        <f>IF(I75=0,"",'SLAB REPORT'!G96)</f>
        <v>048482</v>
      </c>
      <c r="F75" s="258" t="str">
        <f>'SLAB REPORT'!H96</f>
        <v>A</v>
      </c>
      <c r="G75" s="256">
        <f>'SLAB REPORT'!E96</f>
        <v>18.64</v>
      </c>
      <c r="H75" s="257">
        <f>'SLAB REPORT'!C96</f>
        <v>14921.240000000002</v>
      </c>
      <c r="I75" s="255">
        <f>'SLAB REPORT'!F96</f>
        <v>334.35</v>
      </c>
      <c r="J75" s="375" t="str">
        <f>'SLAB REPORT'!D96</f>
        <v>SF</v>
      </c>
    </row>
    <row r="76" spans="1:11" x14ac:dyDescent="0.3">
      <c r="A76" s="255" t="str">
        <f t="shared" si="3"/>
        <v>08</v>
      </c>
      <c r="C76" s="255" t="str">
        <f t="shared" si="4"/>
        <v>DRGW00</v>
      </c>
      <c r="D76" s="261" t="str">
        <f t="shared" si="5"/>
        <v>04</v>
      </c>
      <c r="E76" s="285" t="str">
        <f>IF(I76=0,"",'SLAB REPORT'!G97)</f>
        <v>048483</v>
      </c>
      <c r="F76" s="258" t="str">
        <f>'SLAB REPORT'!H97</f>
        <v>A</v>
      </c>
      <c r="G76" s="256">
        <f>'SLAB REPORT'!E97</f>
        <v>7.46</v>
      </c>
      <c r="H76" s="257">
        <f>'SLAB REPORT'!C97</f>
        <v>14921.240000000002</v>
      </c>
      <c r="I76" s="255">
        <f>'SLAB REPORT'!F97</f>
        <v>146.70000000000002</v>
      </c>
      <c r="J76" s="375" t="str">
        <f>'SLAB REPORT'!D97</f>
        <v>SF</v>
      </c>
    </row>
    <row r="77" spans="1:11" x14ac:dyDescent="0.3">
      <c r="A77" s="255" t="str">
        <f t="shared" si="3"/>
        <v>08</v>
      </c>
      <c r="C77" s="255" t="str">
        <f t="shared" si="4"/>
        <v>DRGW00</v>
      </c>
      <c r="D77" s="261" t="str">
        <f t="shared" si="5"/>
        <v>04</v>
      </c>
      <c r="E77" s="285" t="str">
        <f>IF(I77=0,"",'SLAB REPORT'!G98)</f>
        <v>048481</v>
      </c>
      <c r="F77" s="258" t="str">
        <f>'SLAB REPORT'!H98</f>
        <v>F</v>
      </c>
      <c r="G77" s="256">
        <f>'SLAB REPORT'!E98</f>
        <v>7.46</v>
      </c>
      <c r="H77" s="257">
        <f>'SLAB REPORT'!C98</f>
        <v>14921.240000000002</v>
      </c>
      <c r="I77" s="255">
        <f>'SLAB REPORT'!F98</f>
        <v>179.3</v>
      </c>
      <c r="J77" s="375" t="str">
        <f>'SLAB REPORT'!D98</f>
        <v>SF</v>
      </c>
    </row>
    <row r="78" spans="1:11" x14ac:dyDescent="0.3">
      <c r="A78" s="255" t="str">
        <f t="shared" si="3"/>
        <v>08</v>
      </c>
      <c r="C78" s="255" t="str">
        <f t="shared" si="4"/>
        <v>DRGW00</v>
      </c>
      <c r="D78" s="261" t="str">
        <f t="shared" si="5"/>
        <v>04</v>
      </c>
      <c r="E78" s="285" t="str">
        <f>IF(I78=0,"",'SLAB REPORT'!G99)</f>
        <v>048482</v>
      </c>
      <c r="F78" s="258" t="str">
        <f>'SLAB REPORT'!H99</f>
        <v>F</v>
      </c>
      <c r="G78" s="256">
        <f>'SLAB REPORT'!E99</f>
        <v>18.64</v>
      </c>
      <c r="H78" s="257">
        <f>'SLAB REPORT'!C99</f>
        <v>14921.240000000002</v>
      </c>
      <c r="I78" s="255">
        <f>'SLAB REPORT'!F99</f>
        <v>408.65000000000003</v>
      </c>
      <c r="J78" s="375" t="str">
        <f>'SLAB REPORT'!D99</f>
        <v>SF</v>
      </c>
    </row>
    <row r="79" spans="1:11" x14ac:dyDescent="0.3">
      <c r="A79" s="255" t="str">
        <f t="shared" si="3"/>
        <v>08</v>
      </c>
      <c r="C79" s="255" t="str">
        <f t="shared" si="4"/>
        <v>DRGW00</v>
      </c>
      <c r="D79" s="261" t="str">
        <f t="shared" si="5"/>
        <v>04</v>
      </c>
      <c r="E79" s="285" t="str">
        <f>IF(I79=0,"",'SLAB REPORT'!G100)</f>
        <v>048483</v>
      </c>
      <c r="F79" s="258" t="str">
        <f>'SLAB REPORT'!H100</f>
        <v>F</v>
      </c>
      <c r="G79" s="256">
        <f>'SLAB REPORT'!E100</f>
        <v>7.46</v>
      </c>
      <c r="H79" s="257">
        <f>'SLAB REPORT'!C100</f>
        <v>14921.240000000002</v>
      </c>
      <c r="I79" s="255">
        <f>'SLAB REPORT'!F100</f>
        <v>179.3</v>
      </c>
      <c r="J79" s="375" t="str">
        <f>'SLAB REPORT'!D100</f>
        <v>SF</v>
      </c>
    </row>
    <row r="80" spans="1:11" x14ac:dyDescent="0.3">
      <c r="A80" s="376"/>
    </row>
    <row r="81" spans="1:10" x14ac:dyDescent="0.3">
      <c r="A81" s="255" t="str">
        <f t="shared" ref="A81:A95" si="6">COMPANY</f>
        <v>08</v>
      </c>
      <c r="B81" s="377"/>
      <c r="C81" s="255" t="str">
        <f t="shared" ref="C81:C95" si="7">jobcode</f>
        <v>DRGW00</v>
      </c>
      <c r="D81" s="378" t="str">
        <f t="shared" ref="D81:D95" si="8">RELEASEFW</f>
        <v>04F</v>
      </c>
      <c r="E81" s="379" t="str">
        <f>IF(I81=0,"",'FW REPORT'!G7)</f>
        <v/>
      </c>
      <c r="F81" s="382" t="str">
        <f>'FW REPORT'!H7</f>
        <v>A</v>
      </c>
      <c r="G81" s="380">
        <f>'FW REPORT'!E7</f>
        <v>0</v>
      </c>
      <c r="H81" s="381">
        <f>'FW REPORT'!C7</f>
        <v>0</v>
      </c>
      <c r="I81" s="377">
        <f>'FW REPORT'!F7</f>
        <v>0</v>
      </c>
      <c r="J81" s="383" t="str">
        <f>'FW REPORT'!D7</f>
        <v>SF</v>
      </c>
    </row>
    <row r="82" spans="1:10" x14ac:dyDescent="0.3">
      <c r="A82" s="255" t="str">
        <f t="shared" si="6"/>
        <v>08</v>
      </c>
      <c r="B82" s="377"/>
      <c r="C82" s="255" t="str">
        <f t="shared" si="7"/>
        <v>DRGW00</v>
      </c>
      <c r="D82" s="378" t="str">
        <f t="shared" si="8"/>
        <v>04F</v>
      </c>
      <c r="E82" s="379" t="str">
        <f>IF(I82=0,"",'FW REPORT'!G8)</f>
        <v/>
      </c>
      <c r="F82" s="382" t="str">
        <f>'FW REPORT'!H8</f>
        <v>A</v>
      </c>
      <c r="G82" s="380">
        <f>'FW REPORT'!E8</f>
        <v>0</v>
      </c>
      <c r="H82" s="381">
        <f>'FW REPORT'!C8</f>
        <v>0</v>
      </c>
      <c r="I82" s="377">
        <f>'FW REPORT'!F8</f>
        <v>0</v>
      </c>
      <c r="J82" s="383" t="str">
        <f>'FW REPORT'!D8</f>
        <v>SF</v>
      </c>
    </row>
    <row r="83" spans="1:10" x14ac:dyDescent="0.3">
      <c r="A83" s="255" t="str">
        <f t="shared" si="6"/>
        <v>08</v>
      </c>
      <c r="B83" s="377"/>
      <c r="C83" s="255" t="str">
        <f t="shared" si="7"/>
        <v>DRGW00</v>
      </c>
      <c r="D83" s="378" t="str">
        <f t="shared" si="8"/>
        <v>04F</v>
      </c>
      <c r="E83" s="379" t="str">
        <f>IF(I83=0,"",'FW REPORT'!G9)</f>
        <v/>
      </c>
      <c r="F83" s="382" t="str">
        <f>'FW REPORT'!H9</f>
        <v>A</v>
      </c>
      <c r="G83" s="380">
        <f>'FW REPORT'!E9</f>
        <v>0</v>
      </c>
      <c r="H83" s="381">
        <f>'FW REPORT'!C9</f>
        <v>0</v>
      </c>
      <c r="I83" s="377">
        <f>'FW REPORT'!F9</f>
        <v>0</v>
      </c>
      <c r="J83" s="383" t="str">
        <f>'FW REPORT'!D9</f>
        <v>SF</v>
      </c>
    </row>
    <row r="84" spans="1:10" x14ac:dyDescent="0.3">
      <c r="A84" s="255" t="str">
        <f t="shared" si="6"/>
        <v>08</v>
      </c>
      <c r="B84" s="377"/>
      <c r="C84" s="255" t="str">
        <f t="shared" si="7"/>
        <v>DRGW00</v>
      </c>
      <c r="D84" s="378" t="str">
        <f t="shared" si="8"/>
        <v>04F</v>
      </c>
      <c r="E84" s="379" t="str">
        <f>IF(I84=0,"",'FW REPORT'!G11)</f>
        <v/>
      </c>
      <c r="F84" s="382" t="str">
        <f>'FW REPORT'!H11</f>
        <v>A</v>
      </c>
      <c r="G84" s="380">
        <f>'FW REPORT'!E11</f>
        <v>0</v>
      </c>
      <c r="H84" s="381">
        <f>'FW REPORT'!C11</f>
        <v>0</v>
      </c>
      <c r="I84" s="377">
        <f>'FW REPORT'!F11</f>
        <v>0</v>
      </c>
      <c r="J84" s="383" t="str">
        <f>'FW REPORT'!D11</f>
        <v>SF</v>
      </c>
    </row>
    <row r="85" spans="1:10" x14ac:dyDescent="0.3">
      <c r="A85" s="255" t="str">
        <f t="shared" si="6"/>
        <v>08</v>
      </c>
      <c r="B85" s="377"/>
      <c r="C85" s="255" t="str">
        <f t="shared" si="7"/>
        <v>DRGW00</v>
      </c>
      <c r="D85" s="378" t="str">
        <f t="shared" si="8"/>
        <v>04F</v>
      </c>
      <c r="E85" s="379" t="str">
        <f>IF(I85=0,"",'FW REPORT'!G12)</f>
        <v/>
      </c>
      <c r="F85" s="382" t="str">
        <f>'FW REPORT'!H12</f>
        <v>A</v>
      </c>
      <c r="G85" s="380">
        <f>'FW REPORT'!E12</f>
        <v>0</v>
      </c>
      <c r="H85" s="381">
        <f>'FW REPORT'!C12</f>
        <v>0</v>
      </c>
      <c r="I85" s="377">
        <f>'FW REPORT'!F12</f>
        <v>0</v>
      </c>
      <c r="J85" s="383" t="str">
        <f>'FW REPORT'!D12</f>
        <v>SF</v>
      </c>
    </row>
    <row r="86" spans="1:10" x14ac:dyDescent="0.3">
      <c r="A86" s="255" t="str">
        <f t="shared" si="6"/>
        <v>08</v>
      </c>
      <c r="B86" s="377"/>
      <c r="C86" s="255" t="str">
        <f t="shared" si="7"/>
        <v>DRGW00</v>
      </c>
      <c r="D86" s="378" t="str">
        <f t="shared" si="8"/>
        <v>04F</v>
      </c>
      <c r="E86" s="379" t="str">
        <f>IF(I86=0,"",'FW REPORT'!G13)</f>
        <v/>
      </c>
      <c r="F86" s="382" t="str">
        <f>'FW REPORT'!H13</f>
        <v>A</v>
      </c>
      <c r="G86" s="380">
        <f>'FW REPORT'!E13</f>
        <v>0</v>
      </c>
      <c r="H86" s="381">
        <f>'FW REPORT'!C13</f>
        <v>0</v>
      </c>
      <c r="I86" s="377">
        <f>'FW REPORT'!F13</f>
        <v>0</v>
      </c>
      <c r="J86" s="383" t="str">
        <f>'FW REPORT'!D13</f>
        <v>SF</v>
      </c>
    </row>
    <row r="87" spans="1:10" x14ac:dyDescent="0.3">
      <c r="A87" s="255" t="str">
        <f t="shared" si="6"/>
        <v>08</v>
      </c>
      <c r="B87" s="377"/>
      <c r="C87" s="255" t="str">
        <f t="shared" si="7"/>
        <v>DRGW00</v>
      </c>
      <c r="D87" s="378" t="str">
        <f t="shared" si="8"/>
        <v>04F</v>
      </c>
      <c r="E87" s="379" t="str">
        <f>IF(I87=0,"",'FW REPORT'!G15)</f>
        <v/>
      </c>
      <c r="F87" s="382" t="str">
        <f>'FW REPORT'!H15</f>
        <v>F</v>
      </c>
      <c r="G87" s="380">
        <f>'FW REPORT'!E15</f>
        <v>0</v>
      </c>
      <c r="H87" s="381">
        <f>'FW REPORT'!C15</f>
        <v>0</v>
      </c>
      <c r="I87" s="377">
        <f>'FW REPORT'!F15</f>
        <v>0</v>
      </c>
      <c r="J87" s="383" t="str">
        <f>'FW REPORT'!D15</f>
        <v>LF</v>
      </c>
    </row>
    <row r="88" spans="1:10" x14ac:dyDescent="0.3">
      <c r="A88" s="255" t="str">
        <f t="shared" si="6"/>
        <v>08</v>
      </c>
      <c r="B88" s="377"/>
      <c r="C88" s="255" t="str">
        <f t="shared" si="7"/>
        <v>DRGW00</v>
      </c>
      <c r="D88" s="378" t="str">
        <f t="shared" si="8"/>
        <v>04F</v>
      </c>
      <c r="E88" s="379" t="str">
        <f>IF(I88=0,"",'FW REPORT'!G16)</f>
        <v/>
      </c>
      <c r="F88" s="382" t="str">
        <f>'FW REPORT'!H16</f>
        <v>F</v>
      </c>
      <c r="G88" s="380">
        <f>'FW REPORT'!E16</f>
        <v>0</v>
      </c>
      <c r="H88" s="381">
        <f>'FW REPORT'!C16</f>
        <v>0</v>
      </c>
      <c r="I88" s="377">
        <f>'FW REPORT'!F16</f>
        <v>0</v>
      </c>
      <c r="J88" s="383" t="str">
        <f>'FW REPORT'!D16</f>
        <v>PC</v>
      </c>
    </row>
    <row r="89" spans="1:10" x14ac:dyDescent="0.3">
      <c r="A89" s="255" t="str">
        <f t="shared" si="6"/>
        <v>08</v>
      </c>
      <c r="B89" s="377"/>
      <c r="C89" s="255" t="str">
        <f t="shared" si="7"/>
        <v>DRGW00</v>
      </c>
      <c r="D89" s="378" t="str">
        <f t="shared" si="8"/>
        <v>04F</v>
      </c>
      <c r="E89" s="379" t="str">
        <f>IF(I89=0,"",'FW REPORT'!G17)</f>
        <v/>
      </c>
      <c r="F89" s="382" t="str">
        <f>'FW REPORT'!H17</f>
        <v>F</v>
      </c>
      <c r="G89" s="380">
        <f>'FW REPORT'!E17</f>
        <v>0</v>
      </c>
      <c r="H89" s="381">
        <f>'FW REPORT'!C17</f>
        <v>0</v>
      </c>
      <c r="I89" s="377">
        <f>'FW REPORT'!F17</f>
        <v>0</v>
      </c>
      <c r="J89" s="383" t="str">
        <f>'FW REPORT'!D17</f>
        <v>PC</v>
      </c>
    </row>
    <row r="90" spans="1:10" x14ac:dyDescent="0.3">
      <c r="A90" s="255" t="str">
        <f t="shared" si="6"/>
        <v>08</v>
      </c>
      <c r="B90" s="377"/>
      <c r="C90" s="255" t="str">
        <f t="shared" si="7"/>
        <v>DRGW00</v>
      </c>
      <c r="D90" s="378" t="str">
        <f t="shared" si="8"/>
        <v>04F</v>
      </c>
      <c r="E90" s="379" t="str">
        <f>IF(I90=0,"",'FW REPORT'!G18)</f>
        <v>026105</v>
      </c>
      <c r="F90" s="382" t="str">
        <f>'FW REPORT'!H18</f>
        <v>F</v>
      </c>
      <c r="G90" s="380">
        <f>'FW REPORT'!E18</f>
        <v>0</v>
      </c>
      <c r="H90" s="381">
        <f>'FW REPORT'!C18</f>
        <v>1</v>
      </c>
      <c r="I90" s="377">
        <f>'FW REPORT'!F18</f>
        <v>1</v>
      </c>
      <c r="J90" s="383" t="str">
        <f>'FW REPORT'!D18</f>
        <v>LS</v>
      </c>
    </row>
    <row r="91" spans="1:10" x14ac:dyDescent="0.3">
      <c r="A91" s="255" t="str">
        <f t="shared" si="6"/>
        <v>08</v>
      </c>
      <c r="B91" s="377"/>
      <c r="C91" s="255" t="str">
        <f t="shared" si="7"/>
        <v>DRGW00</v>
      </c>
      <c r="D91" s="378" t="str">
        <f t="shared" si="8"/>
        <v>04F</v>
      </c>
      <c r="E91" s="379" t="str">
        <f>IF(I91=0,"",'FW REPORT'!G19)</f>
        <v/>
      </c>
      <c r="F91" s="382" t="str">
        <f>'FW REPORT'!H19</f>
        <v>Q</v>
      </c>
      <c r="G91" s="380">
        <f>'FW REPORT'!E19</f>
        <v>0</v>
      </c>
      <c r="H91" s="381">
        <f>'FW REPORT'!C19</f>
        <v>0</v>
      </c>
      <c r="I91" s="377">
        <f>'FW REPORT'!F19</f>
        <v>0</v>
      </c>
      <c r="J91" s="383" t="str">
        <f>'FW REPORT'!D19</f>
        <v>TN</v>
      </c>
    </row>
    <row r="92" spans="1:10" x14ac:dyDescent="0.3">
      <c r="A92" s="255" t="str">
        <f t="shared" si="6"/>
        <v>08</v>
      </c>
      <c r="B92" s="377"/>
      <c r="C92" s="255" t="str">
        <f t="shared" si="7"/>
        <v>DRGW00</v>
      </c>
      <c r="D92" s="378" t="str">
        <f t="shared" si="8"/>
        <v>04F</v>
      </c>
      <c r="E92" s="379" t="str">
        <f>IF(I92=0,"",'FW REPORT'!G20)</f>
        <v/>
      </c>
      <c r="F92" s="382" t="str">
        <f>'FW REPORT'!H20</f>
        <v>Q</v>
      </c>
      <c r="G92" s="380">
        <f>'FW REPORT'!E20</f>
        <v>0</v>
      </c>
      <c r="H92" s="381">
        <f>'FW REPORT'!C20</f>
        <v>0</v>
      </c>
      <c r="I92" s="377">
        <f>'FW REPORT'!F20</f>
        <v>0</v>
      </c>
      <c r="J92" s="383" t="str">
        <f>'FW REPORT'!D20</f>
        <v>TN</v>
      </c>
    </row>
    <row r="93" spans="1:10" x14ac:dyDescent="0.3">
      <c r="A93" s="255" t="str">
        <f t="shared" si="6"/>
        <v>08</v>
      </c>
      <c r="B93" s="377"/>
      <c r="C93" s="255" t="str">
        <f t="shared" si="7"/>
        <v>DRGW00</v>
      </c>
      <c r="D93" s="378" t="str">
        <f t="shared" si="8"/>
        <v>04F</v>
      </c>
      <c r="E93" s="379" t="str">
        <f>IF(I93=0,"",'FW REPORT'!G21)</f>
        <v/>
      </c>
      <c r="F93" s="382" t="str">
        <f>'FW REPORT'!H21</f>
        <v>O</v>
      </c>
      <c r="G93" s="380">
        <f>'FW REPORT'!E21</f>
        <v>0</v>
      </c>
      <c r="H93" s="381">
        <f>'FW REPORT'!C21</f>
        <v>0</v>
      </c>
      <c r="I93" s="377">
        <f>'FW REPORT'!F21</f>
        <v>0</v>
      </c>
      <c r="J93" s="383" t="str">
        <f>'FW REPORT'!D21</f>
        <v>CY</v>
      </c>
    </row>
    <row r="94" spans="1:10" x14ac:dyDescent="0.3">
      <c r="A94" s="255" t="str">
        <f t="shared" si="6"/>
        <v>08</v>
      </c>
      <c r="B94" s="377"/>
      <c r="C94" s="255" t="str">
        <f t="shared" si="7"/>
        <v>DRGW00</v>
      </c>
      <c r="D94" s="378" t="str">
        <f t="shared" si="8"/>
        <v>04F</v>
      </c>
      <c r="E94" s="379" t="str">
        <f>IF(I94=0,"",'FW REPORT'!G22)</f>
        <v>027105</v>
      </c>
      <c r="F94" s="382" t="str">
        <f>'FW REPORT'!H22</f>
        <v>F</v>
      </c>
      <c r="G94" s="380">
        <f>'FW REPORT'!E22</f>
        <v>0</v>
      </c>
      <c r="H94" s="381">
        <f>'FW REPORT'!C22</f>
        <v>1</v>
      </c>
      <c r="I94" s="377">
        <f>'FW REPORT'!F22</f>
        <v>1</v>
      </c>
      <c r="J94" s="383" t="str">
        <f>'FW REPORT'!D22</f>
        <v>LS</v>
      </c>
    </row>
    <row r="95" spans="1:10" x14ac:dyDescent="0.3">
      <c r="A95" s="255" t="str">
        <f t="shared" si="6"/>
        <v>08</v>
      </c>
      <c r="B95" s="377"/>
      <c r="C95" s="255" t="str">
        <f t="shared" si="7"/>
        <v>DRGW00</v>
      </c>
      <c r="D95" s="378" t="str">
        <f t="shared" si="8"/>
        <v>04F</v>
      </c>
      <c r="E95" s="379" t="str">
        <f>IF(I95=0,"",'FW REPORT'!G24)</f>
        <v/>
      </c>
      <c r="F95" s="382" t="str">
        <f>'FW REPORT'!H24</f>
        <v>J</v>
      </c>
      <c r="G95" s="380">
        <f>'FW REPORT'!E24</f>
        <v>0</v>
      </c>
      <c r="H95" s="381">
        <f>'FW REPORT'!C24</f>
        <v>0</v>
      </c>
      <c r="I95" s="377">
        <f>'FW REPORT'!F24</f>
        <v>0</v>
      </c>
      <c r="J95" s="383" t="str">
        <f>'FW REPORT'!D24</f>
        <v>CY</v>
      </c>
    </row>
  </sheetData>
  <autoFilter ref="A1:J79"/>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33"/>
  <sheetViews>
    <sheetView workbookViewId="0">
      <selection activeCell="J25" sqref="J25"/>
    </sheetView>
  </sheetViews>
  <sheetFormatPr defaultRowHeight="13.2" x14ac:dyDescent="0.25"/>
  <cols>
    <col min="1" max="1" width="12.33203125" style="871" customWidth="1"/>
    <col min="2" max="2" width="25.33203125" style="871" customWidth="1"/>
    <col min="3" max="3" width="17.33203125" style="871" bestFit="1" customWidth="1"/>
    <col min="4" max="6" width="12.33203125" style="871" customWidth="1"/>
    <col min="7" max="7" width="6.44140625" style="871" customWidth="1"/>
    <col min="8" max="8" width="9.5546875" style="871" customWidth="1"/>
    <col min="9" max="9" width="13.6640625" style="871" bestFit="1" customWidth="1"/>
    <col min="10" max="10" width="18.33203125" style="871" bestFit="1" customWidth="1"/>
    <col min="11" max="256" width="9.109375" style="871"/>
    <col min="257" max="257" width="12.33203125" style="871" customWidth="1"/>
    <col min="258" max="258" width="15.88671875" style="871" bestFit="1" customWidth="1"/>
    <col min="259" max="259" width="17.33203125" style="871" bestFit="1" customWidth="1"/>
    <col min="260" max="262" width="12.33203125" style="871" customWidth="1"/>
    <col min="263" max="263" width="6.44140625" style="871" customWidth="1"/>
    <col min="264" max="264" width="9.5546875" style="871" customWidth="1"/>
    <col min="265" max="265" width="13.6640625" style="871" bestFit="1" customWidth="1"/>
    <col min="266" max="266" width="18.33203125" style="871" bestFit="1" customWidth="1"/>
    <col min="267" max="512" width="9.109375" style="871"/>
    <col min="513" max="513" width="12.33203125" style="871" customWidth="1"/>
    <col min="514" max="514" width="15.88671875" style="871" bestFit="1" customWidth="1"/>
    <col min="515" max="515" width="17.33203125" style="871" bestFit="1" customWidth="1"/>
    <col min="516" max="518" width="12.33203125" style="871" customWidth="1"/>
    <col min="519" max="519" width="6.44140625" style="871" customWidth="1"/>
    <col min="520" max="520" width="9.5546875" style="871" customWidth="1"/>
    <col min="521" max="521" width="13.6640625" style="871" bestFit="1" customWidth="1"/>
    <col min="522" max="522" width="18.33203125" style="871" bestFit="1" customWidth="1"/>
    <col min="523" max="768" width="9.109375" style="871"/>
    <col min="769" max="769" width="12.33203125" style="871" customWidth="1"/>
    <col min="770" max="770" width="15.88671875" style="871" bestFit="1" customWidth="1"/>
    <col min="771" max="771" width="17.33203125" style="871" bestFit="1" customWidth="1"/>
    <col min="772" max="774" width="12.33203125" style="871" customWidth="1"/>
    <col min="775" max="775" width="6.44140625" style="871" customWidth="1"/>
    <col min="776" max="776" width="9.5546875" style="871" customWidth="1"/>
    <col min="777" max="777" width="13.6640625" style="871" bestFit="1" customWidth="1"/>
    <col min="778" max="778" width="18.33203125" style="871" bestFit="1" customWidth="1"/>
    <col min="779" max="1024" width="9.109375" style="871"/>
    <col min="1025" max="1025" width="12.33203125" style="871" customWidth="1"/>
    <col min="1026" max="1026" width="15.88671875" style="871" bestFit="1" customWidth="1"/>
    <col min="1027" max="1027" width="17.33203125" style="871" bestFit="1" customWidth="1"/>
    <col min="1028" max="1030" width="12.33203125" style="871" customWidth="1"/>
    <col min="1031" max="1031" width="6.44140625" style="871" customWidth="1"/>
    <col min="1032" max="1032" width="9.5546875" style="871" customWidth="1"/>
    <col min="1033" max="1033" width="13.6640625" style="871" bestFit="1" customWidth="1"/>
    <col min="1034" max="1034" width="18.33203125" style="871" bestFit="1" customWidth="1"/>
    <col min="1035" max="1280" width="9.109375" style="871"/>
    <col min="1281" max="1281" width="12.33203125" style="871" customWidth="1"/>
    <col min="1282" max="1282" width="15.88671875" style="871" bestFit="1" customWidth="1"/>
    <col min="1283" max="1283" width="17.33203125" style="871" bestFit="1" customWidth="1"/>
    <col min="1284" max="1286" width="12.33203125" style="871" customWidth="1"/>
    <col min="1287" max="1287" width="6.44140625" style="871" customWidth="1"/>
    <col min="1288" max="1288" width="9.5546875" style="871" customWidth="1"/>
    <col min="1289" max="1289" width="13.6640625" style="871" bestFit="1" customWidth="1"/>
    <col min="1290" max="1290" width="18.33203125" style="871" bestFit="1" customWidth="1"/>
    <col min="1291" max="1536" width="9.109375" style="871"/>
    <col min="1537" max="1537" width="12.33203125" style="871" customWidth="1"/>
    <col min="1538" max="1538" width="15.88671875" style="871" bestFit="1" customWidth="1"/>
    <col min="1539" max="1539" width="17.33203125" style="871" bestFit="1" customWidth="1"/>
    <col min="1540" max="1542" width="12.33203125" style="871" customWidth="1"/>
    <col min="1543" max="1543" width="6.44140625" style="871" customWidth="1"/>
    <col min="1544" max="1544" width="9.5546875" style="871" customWidth="1"/>
    <col min="1545" max="1545" width="13.6640625" style="871" bestFit="1" customWidth="1"/>
    <col min="1546" max="1546" width="18.33203125" style="871" bestFit="1" customWidth="1"/>
    <col min="1547" max="1792" width="9.109375" style="871"/>
    <col min="1793" max="1793" width="12.33203125" style="871" customWidth="1"/>
    <col min="1794" max="1794" width="15.88671875" style="871" bestFit="1" customWidth="1"/>
    <col min="1795" max="1795" width="17.33203125" style="871" bestFit="1" customWidth="1"/>
    <col min="1796" max="1798" width="12.33203125" style="871" customWidth="1"/>
    <col min="1799" max="1799" width="6.44140625" style="871" customWidth="1"/>
    <col min="1800" max="1800" width="9.5546875" style="871" customWidth="1"/>
    <col min="1801" max="1801" width="13.6640625" style="871" bestFit="1" customWidth="1"/>
    <col min="1802" max="1802" width="18.33203125" style="871" bestFit="1" customWidth="1"/>
    <col min="1803" max="2048" width="9.109375" style="871"/>
    <col min="2049" max="2049" width="12.33203125" style="871" customWidth="1"/>
    <col min="2050" max="2050" width="15.88671875" style="871" bestFit="1" customWidth="1"/>
    <col min="2051" max="2051" width="17.33203125" style="871" bestFit="1" customWidth="1"/>
    <col min="2052" max="2054" width="12.33203125" style="871" customWidth="1"/>
    <col min="2055" max="2055" width="6.44140625" style="871" customWidth="1"/>
    <col min="2056" max="2056" width="9.5546875" style="871" customWidth="1"/>
    <col min="2057" max="2057" width="13.6640625" style="871" bestFit="1" customWidth="1"/>
    <col min="2058" max="2058" width="18.33203125" style="871" bestFit="1" customWidth="1"/>
    <col min="2059" max="2304" width="9.109375" style="871"/>
    <col min="2305" max="2305" width="12.33203125" style="871" customWidth="1"/>
    <col min="2306" max="2306" width="15.88671875" style="871" bestFit="1" customWidth="1"/>
    <col min="2307" max="2307" width="17.33203125" style="871" bestFit="1" customWidth="1"/>
    <col min="2308" max="2310" width="12.33203125" style="871" customWidth="1"/>
    <col min="2311" max="2311" width="6.44140625" style="871" customWidth="1"/>
    <col min="2312" max="2312" width="9.5546875" style="871" customWidth="1"/>
    <col min="2313" max="2313" width="13.6640625" style="871" bestFit="1" customWidth="1"/>
    <col min="2314" max="2314" width="18.33203125" style="871" bestFit="1" customWidth="1"/>
    <col min="2315" max="2560" width="9.109375" style="871"/>
    <col min="2561" max="2561" width="12.33203125" style="871" customWidth="1"/>
    <col min="2562" max="2562" width="15.88671875" style="871" bestFit="1" customWidth="1"/>
    <col min="2563" max="2563" width="17.33203125" style="871" bestFit="1" customWidth="1"/>
    <col min="2564" max="2566" width="12.33203125" style="871" customWidth="1"/>
    <col min="2567" max="2567" width="6.44140625" style="871" customWidth="1"/>
    <col min="2568" max="2568" width="9.5546875" style="871" customWidth="1"/>
    <col min="2569" max="2569" width="13.6640625" style="871" bestFit="1" customWidth="1"/>
    <col min="2570" max="2570" width="18.33203125" style="871" bestFit="1" customWidth="1"/>
    <col min="2571" max="2816" width="9.109375" style="871"/>
    <col min="2817" max="2817" width="12.33203125" style="871" customWidth="1"/>
    <col min="2818" max="2818" width="15.88671875" style="871" bestFit="1" customWidth="1"/>
    <col min="2819" max="2819" width="17.33203125" style="871" bestFit="1" customWidth="1"/>
    <col min="2820" max="2822" width="12.33203125" style="871" customWidth="1"/>
    <col min="2823" max="2823" width="6.44140625" style="871" customWidth="1"/>
    <col min="2824" max="2824" width="9.5546875" style="871" customWidth="1"/>
    <col min="2825" max="2825" width="13.6640625" style="871" bestFit="1" customWidth="1"/>
    <col min="2826" max="2826" width="18.33203125" style="871" bestFit="1" customWidth="1"/>
    <col min="2827" max="3072" width="9.109375" style="871"/>
    <col min="3073" max="3073" width="12.33203125" style="871" customWidth="1"/>
    <col min="3074" max="3074" width="15.88671875" style="871" bestFit="1" customWidth="1"/>
    <col min="3075" max="3075" width="17.33203125" style="871" bestFit="1" customWidth="1"/>
    <col min="3076" max="3078" width="12.33203125" style="871" customWidth="1"/>
    <col min="3079" max="3079" width="6.44140625" style="871" customWidth="1"/>
    <col min="3080" max="3080" width="9.5546875" style="871" customWidth="1"/>
    <col min="3081" max="3081" width="13.6640625" style="871" bestFit="1" customWidth="1"/>
    <col min="3082" max="3082" width="18.33203125" style="871" bestFit="1" customWidth="1"/>
    <col min="3083" max="3328" width="9.109375" style="871"/>
    <col min="3329" max="3329" width="12.33203125" style="871" customWidth="1"/>
    <col min="3330" max="3330" width="15.88671875" style="871" bestFit="1" customWidth="1"/>
    <col min="3331" max="3331" width="17.33203125" style="871" bestFit="1" customWidth="1"/>
    <col min="3332" max="3334" width="12.33203125" style="871" customWidth="1"/>
    <col min="3335" max="3335" width="6.44140625" style="871" customWidth="1"/>
    <col min="3336" max="3336" width="9.5546875" style="871" customWidth="1"/>
    <col min="3337" max="3337" width="13.6640625" style="871" bestFit="1" customWidth="1"/>
    <col min="3338" max="3338" width="18.33203125" style="871" bestFit="1" customWidth="1"/>
    <col min="3339" max="3584" width="9.109375" style="871"/>
    <col min="3585" max="3585" width="12.33203125" style="871" customWidth="1"/>
    <col min="3586" max="3586" width="15.88671875" style="871" bestFit="1" customWidth="1"/>
    <col min="3587" max="3587" width="17.33203125" style="871" bestFit="1" customWidth="1"/>
    <col min="3588" max="3590" width="12.33203125" style="871" customWidth="1"/>
    <col min="3591" max="3591" width="6.44140625" style="871" customWidth="1"/>
    <col min="3592" max="3592" width="9.5546875" style="871" customWidth="1"/>
    <col min="3593" max="3593" width="13.6640625" style="871" bestFit="1" customWidth="1"/>
    <col min="3594" max="3594" width="18.33203125" style="871" bestFit="1" customWidth="1"/>
    <col min="3595" max="3840" width="9.109375" style="871"/>
    <col min="3841" max="3841" width="12.33203125" style="871" customWidth="1"/>
    <col min="3842" max="3842" width="15.88671875" style="871" bestFit="1" customWidth="1"/>
    <col min="3843" max="3843" width="17.33203125" style="871" bestFit="1" customWidth="1"/>
    <col min="3844" max="3846" width="12.33203125" style="871" customWidth="1"/>
    <col min="3847" max="3847" width="6.44140625" style="871" customWidth="1"/>
    <col min="3848" max="3848" width="9.5546875" style="871" customWidth="1"/>
    <col min="3849" max="3849" width="13.6640625" style="871" bestFit="1" customWidth="1"/>
    <col min="3850" max="3850" width="18.33203125" style="871" bestFit="1" customWidth="1"/>
    <col min="3851" max="4096" width="9.109375" style="871"/>
    <col min="4097" max="4097" width="12.33203125" style="871" customWidth="1"/>
    <col min="4098" max="4098" width="15.88671875" style="871" bestFit="1" customWidth="1"/>
    <col min="4099" max="4099" width="17.33203125" style="871" bestFit="1" customWidth="1"/>
    <col min="4100" max="4102" width="12.33203125" style="871" customWidth="1"/>
    <col min="4103" max="4103" width="6.44140625" style="871" customWidth="1"/>
    <col min="4104" max="4104" width="9.5546875" style="871" customWidth="1"/>
    <col min="4105" max="4105" width="13.6640625" style="871" bestFit="1" customWidth="1"/>
    <col min="4106" max="4106" width="18.33203125" style="871" bestFit="1" customWidth="1"/>
    <col min="4107" max="4352" width="9.109375" style="871"/>
    <col min="4353" max="4353" width="12.33203125" style="871" customWidth="1"/>
    <col min="4354" max="4354" width="15.88671875" style="871" bestFit="1" customWidth="1"/>
    <col min="4355" max="4355" width="17.33203125" style="871" bestFit="1" customWidth="1"/>
    <col min="4356" max="4358" width="12.33203125" style="871" customWidth="1"/>
    <col min="4359" max="4359" width="6.44140625" style="871" customWidth="1"/>
    <col min="4360" max="4360" width="9.5546875" style="871" customWidth="1"/>
    <col min="4361" max="4361" width="13.6640625" style="871" bestFit="1" customWidth="1"/>
    <col min="4362" max="4362" width="18.33203125" style="871" bestFit="1" customWidth="1"/>
    <col min="4363" max="4608" width="9.109375" style="871"/>
    <col min="4609" max="4609" width="12.33203125" style="871" customWidth="1"/>
    <col min="4610" max="4610" width="15.88671875" style="871" bestFit="1" customWidth="1"/>
    <col min="4611" max="4611" width="17.33203125" style="871" bestFit="1" customWidth="1"/>
    <col min="4612" max="4614" width="12.33203125" style="871" customWidth="1"/>
    <col min="4615" max="4615" width="6.44140625" style="871" customWidth="1"/>
    <col min="4616" max="4616" width="9.5546875" style="871" customWidth="1"/>
    <col min="4617" max="4617" width="13.6640625" style="871" bestFit="1" customWidth="1"/>
    <col min="4618" max="4618" width="18.33203125" style="871" bestFit="1" customWidth="1"/>
    <col min="4619" max="4864" width="9.109375" style="871"/>
    <col min="4865" max="4865" width="12.33203125" style="871" customWidth="1"/>
    <col min="4866" max="4866" width="15.88671875" style="871" bestFit="1" customWidth="1"/>
    <col min="4867" max="4867" width="17.33203125" style="871" bestFit="1" customWidth="1"/>
    <col min="4868" max="4870" width="12.33203125" style="871" customWidth="1"/>
    <col min="4871" max="4871" width="6.44140625" style="871" customWidth="1"/>
    <col min="4872" max="4872" width="9.5546875" style="871" customWidth="1"/>
    <col min="4873" max="4873" width="13.6640625" style="871" bestFit="1" customWidth="1"/>
    <col min="4874" max="4874" width="18.33203125" style="871" bestFit="1" customWidth="1"/>
    <col min="4875" max="5120" width="9.109375" style="871"/>
    <col min="5121" max="5121" width="12.33203125" style="871" customWidth="1"/>
    <col min="5122" max="5122" width="15.88671875" style="871" bestFit="1" customWidth="1"/>
    <col min="5123" max="5123" width="17.33203125" style="871" bestFit="1" customWidth="1"/>
    <col min="5124" max="5126" width="12.33203125" style="871" customWidth="1"/>
    <col min="5127" max="5127" width="6.44140625" style="871" customWidth="1"/>
    <col min="5128" max="5128" width="9.5546875" style="871" customWidth="1"/>
    <col min="5129" max="5129" width="13.6640625" style="871" bestFit="1" customWidth="1"/>
    <col min="5130" max="5130" width="18.33203125" style="871" bestFit="1" customWidth="1"/>
    <col min="5131" max="5376" width="9.109375" style="871"/>
    <col min="5377" max="5377" width="12.33203125" style="871" customWidth="1"/>
    <col min="5378" max="5378" width="15.88671875" style="871" bestFit="1" customWidth="1"/>
    <col min="5379" max="5379" width="17.33203125" style="871" bestFit="1" customWidth="1"/>
    <col min="5380" max="5382" width="12.33203125" style="871" customWidth="1"/>
    <col min="5383" max="5383" width="6.44140625" style="871" customWidth="1"/>
    <col min="5384" max="5384" width="9.5546875" style="871" customWidth="1"/>
    <col min="5385" max="5385" width="13.6640625" style="871" bestFit="1" customWidth="1"/>
    <col min="5386" max="5386" width="18.33203125" style="871" bestFit="1" customWidth="1"/>
    <col min="5387" max="5632" width="9.109375" style="871"/>
    <col min="5633" max="5633" width="12.33203125" style="871" customWidth="1"/>
    <col min="5634" max="5634" width="15.88671875" style="871" bestFit="1" customWidth="1"/>
    <col min="5635" max="5635" width="17.33203125" style="871" bestFit="1" customWidth="1"/>
    <col min="5636" max="5638" width="12.33203125" style="871" customWidth="1"/>
    <col min="5639" max="5639" width="6.44140625" style="871" customWidth="1"/>
    <col min="5640" max="5640" width="9.5546875" style="871" customWidth="1"/>
    <col min="5641" max="5641" width="13.6640625" style="871" bestFit="1" customWidth="1"/>
    <col min="5642" max="5642" width="18.33203125" style="871" bestFit="1" customWidth="1"/>
    <col min="5643" max="5888" width="9.109375" style="871"/>
    <col min="5889" max="5889" width="12.33203125" style="871" customWidth="1"/>
    <col min="5890" max="5890" width="15.88671875" style="871" bestFit="1" customWidth="1"/>
    <col min="5891" max="5891" width="17.33203125" style="871" bestFit="1" customWidth="1"/>
    <col min="5892" max="5894" width="12.33203125" style="871" customWidth="1"/>
    <col min="5895" max="5895" width="6.44140625" style="871" customWidth="1"/>
    <col min="5896" max="5896" width="9.5546875" style="871" customWidth="1"/>
    <col min="5897" max="5897" width="13.6640625" style="871" bestFit="1" customWidth="1"/>
    <col min="5898" max="5898" width="18.33203125" style="871" bestFit="1" customWidth="1"/>
    <col min="5899" max="6144" width="9.109375" style="871"/>
    <col min="6145" max="6145" width="12.33203125" style="871" customWidth="1"/>
    <col min="6146" max="6146" width="15.88671875" style="871" bestFit="1" customWidth="1"/>
    <col min="6147" max="6147" width="17.33203125" style="871" bestFit="1" customWidth="1"/>
    <col min="6148" max="6150" width="12.33203125" style="871" customWidth="1"/>
    <col min="6151" max="6151" width="6.44140625" style="871" customWidth="1"/>
    <col min="6152" max="6152" width="9.5546875" style="871" customWidth="1"/>
    <col min="6153" max="6153" width="13.6640625" style="871" bestFit="1" customWidth="1"/>
    <col min="6154" max="6154" width="18.33203125" style="871" bestFit="1" customWidth="1"/>
    <col min="6155" max="6400" width="9.109375" style="871"/>
    <col min="6401" max="6401" width="12.33203125" style="871" customWidth="1"/>
    <col min="6402" max="6402" width="15.88671875" style="871" bestFit="1" customWidth="1"/>
    <col min="6403" max="6403" width="17.33203125" style="871" bestFit="1" customWidth="1"/>
    <col min="6404" max="6406" width="12.33203125" style="871" customWidth="1"/>
    <col min="6407" max="6407" width="6.44140625" style="871" customWidth="1"/>
    <col min="6408" max="6408" width="9.5546875" style="871" customWidth="1"/>
    <col min="6409" max="6409" width="13.6640625" style="871" bestFit="1" customWidth="1"/>
    <col min="6410" max="6410" width="18.33203125" style="871" bestFit="1" customWidth="1"/>
    <col min="6411" max="6656" width="9.109375" style="871"/>
    <col min="6657" max="6657" width="12.33203125" style="871" customWidth="1"/>
    <col min="6658" max="6658" width="15.88671875" style="871" bestFit="1" customWidth="1"/>
    <col min="6659" max="6659" width="17.33203125" style="871" bestFit="1" customWidth="1"/>
    <col min="6660" max="6662" width="12.33203125" style="871" customWidth="1"/>
    <col min="6663" max="6663" width="6.44140625" style="871" customWidth="1"/>
    <col min="6664" max="6664" width="9.5546875" style="871" customWidth="1"/>
    <col min="6665" max="6665" width="13.6640625" style="871" bestFit="1" customWidth="1"/>
    <col min="6666" max="6666" width="18.33203125" style="871" bestFit="1" customWidth="1"/>
    <col min="6667" max="6912" width="9.109375" style="871"/>
    <col min="6913" max="6913" width="12.33203125" style="871" customWidth="1"/>
    <col min="6914" max="6914" width="15.88671875" style="871" bestFit="1" customWidth="1"/>
    <col min="6915" max="6915" width="17.33203125" style="871" bestFit="1" customWidth="1"/>
    <col min="6916" max="6918" width="12.33203125" style="871" customWidth="1"/>
    <col min="6919" max="6919" width="6.44140625" style="871" customWidth="1"/>
    <col min="6920" max="6920" width="9.5546875" style="871" customWidth="1"/>
    <col min="6921" max="6921" width="13.6640625" style="871" bestFit="1" customWidth="1"/>
    <col min="6922" max="6922" width="18.33203125" style="871" bestFit="1" customWidth="1"/>
    <col min="6923" max="7168" width="9.109375" style="871"/>
    <col min="7169" max="7169" width="12.33203125" style="871" customWidth="1"/>
    <col min="7170" max="7170" width="15.88671875" style="871" bestFit="1" customWidth="1"/>
    <col min="7171" max="7171" width="17.33203125" style="871" bestFit="1" customWidth="1"/>
    <col min="7172" max="7174" width="12.33203125" style="871" customWidth="1"/>
    <col min="7175" max="7175" width="6.44140625" style="871" customWidth="1"/>
    <col min="7176" max="7176" width="9.5546875" style="871" customWidth="1"/>
    <col min="7177" max="7177" width="13.6640625" style="871" bestFit="1" customWidth="1"/>
    <col min="7178" max="7178" width="18.33203125" style="871" bestFit="1" customWidth="1"/>
    <col min="7179" max="7424" width="9.109375" style="871"/>
    <col min="7425" max="7425" width="12.33203125" style="871" customWidth="1"/>
    <col min="7426" max="7426" width="15.88671875" style="871" bestFit="1" customWidth="1"/>
    <col min="7427" max="7427" width="17.33203125" style="871" bestFit="1" customWidth="1"/>
    <col min="7428" max="7430" width="12.33203125" style="871" customWidth="1"/>
    <col min="7431" max="7431" width="6.44140625" style="871" customWidth="1"/>
    <col min="7432" max="7432" width="9.5546875" style="871" customWidth="1"/>
    <col min="7433" max="7433" width="13.6640625" style="871" bestFit="1" customWidth="1"/>
    <col min="7434" max="7434" width="18.33203125" style="871" bestFit="1" customWidth="1"/>
    <col min="7435" max="7680" width="9.109375" style="871"/>
    <col min="7681" max="7681" width="12.33203125" style="871" customWidth="1"/>
    <col min="7682" max="7682" width="15.88671875" style="871" bestFit="1" customWidth="1"/>
    <col min="7683" max="7683" width="17.33203125" style="871" bestFit="1" customWidth="1"/>
    <col min="7684" max="7686" width="12.33203125" style="871" customWidth="1"/>
    <col min="7687" max="7687" width="6.44140625" style="871" customWidth="1"/>
    <col min="7688" max="7688" width="9.5546875" style="871" customWidth="1"/>
    <col min="7689" max="7689" width="13.6640625" style="871" bestFit="1" customWidth="1"/>
    <col min="7690" max="7690" width="18.33203125" style="871" bestFit="1" customWidth="1"/>
    <col min="7691" max="7936" width="9.109375" style="871"/>
    <col min="7937" max="7937" width="12.33203125" style="871" customWidth="1"/>
    <col min="7938" max="7938" width="15.88671875" style="871" bestFit="1" customWidth="1"/>
    <col min="7939" max="7939" width="17.33203125" style="871" bestFit="1" customWidth="1"/>
    <col min="7940" max="7942" width="12.33203125" style="871" customWidth="1"/>
    <col min="7943" max="7943" width="6.44140625" style="871" customWidth="1"/>
    <col min="7944" max="7944" width="9.5546875" style="871" customWidth="1"/>
    <col min="7945" max="7945" width="13.6640625" style="871" bestFit="1" customWidth="1"/>
    <col min="7946" max="7946" width="18.33203125" style="871" bestFit="1" customWidth="1"/>
    <col min="7947" max="8192" width="9.109375" style="871"/>
    <col min="8193" max="8193" width="12.33203125" style="871" customWidth="1"/>
    <col min="8194" max="8194" width="15.88671875" style="871" bestFit="1" customWidth="1"/>
    <col min="8195" max="8195" width="17.33203125" style="871" bestFit="1" customWidth="1"/>
    <col min="8196" max="8198" width="12.33203125" style="871" customWidth="1"/>
    <col min="8199" max="8199" width="6.44140625" style="871" customWidth="1"/>
    <col min="8200" max="8200" width="9.5546875" style="871" customWidth="1"/>
    <col min="8201" max="8201" width="13.6640625" style="871" bestFit="1" customWidth="1"/>
    <col min="8202" max="8202" width="18.33203125" style="871" bestFit="1" customWidth="1"/>
    <col min="8203" max="8448" width="9.109375" style="871"/>
    <col min="8449" max="8449" width="12.33203125" style="871" customWidth="1"/>
    <col min="8450" max="8450" width="15.88671875" style="871" bestFit="1" customWidth="1"/>
    <col min="8451" max="8451" width="17.33203125" style="871" bestFit="1" customWidth="1"/>
    <col min="8452" max="8454" width="12.33203125" style="871" customWidth="1"/>
    <col min="8455" max="8455" width="6.44140625" style="871" customWidth="1"/>
    <col min="8456" max="8456" width="9.5546875" style="871" customWidth="1"/>
    <col min="8457" max="8457" width="13.6640625" style="871" bestFit="1" customWidth="1"/>
    <col min="8458" max="8458" width="18.33203125" style="871" bestFit="1" customWidth="1"/>
    <col min="8459" max="8704" width="9.109375" style="871"/>
    <col min="8705" max="8705" width="12.33203125" style="871" customWidth="1"/>
    <col min="8706" max="8706" width="15.88671875" style="871" bestFit="1" customWidth="1"/>
    <col min="8707" max="8707" width="17.33203125" style="871" bestFit="1" customWidth="1"/>
    <col min="8708" max="8710" width="12.33203125" style="871" customWidth="1"/>
    <col min="8711" max="8711" width="6.44140625" style="871" customWidth="1"/>
    <col min="8712" max="8712" width="9.5546875" style="871" customWidth="1"/>
    <col min="8713" max="8713" width="13.6640625" style="871" bestFit="1" customWidth="1"/>
    <col min="8714" max="8714" width="18.33203125" style="871" bestFit="1" customWidth="1"/>
    <col min="8715" max="8960" width="9.109375" style="871"/>
    <col min="8961" max="8961" width="12.33203125" style="871" customWidth="1"/>
    <col min="8962" max="8962" width="15.88671875" style="871" bestFit="1" customWidth="1"/>
    <col min="8963" max="8963" width="17.33203125" style="871" bestFit="1" customWidth="1"/>
    <col min="8964" max="8966" width="12.33203125" style="871" customWidth="1"/>
    <col min="8967" max="8967" width="6.44140625" style="871" customWidth="1"/>
    <col min="8968" max="8968" width="9.5546875" style="871" customWidth="1"/>
    <col min="8969" max="8969" width="13.6640625" style="871" bestFit="1" customWidth="1"/>
    <col min="8970" max="8970" width="18.33203125" style="871" bestFit="1" customWidth="1"/>
    <col min="8971" max="9216" width="9.109375" style="871"/>
    <col min="9217" max="9217" width="12.33203125" style="871" customWidth="1"/>
    <col min="9218" max="9218" width="15.88671875" style="871" bestFit="1" customWidth="1"/>
    <col min="9219" max="9219" width="17.33203125" style="871" bestFit="1" customWidth="1"/>
    <col min="9220" max="9222" width="12.33203125" style="871" customWidth="1"/>
    <col min="9223" max="9223" width="6.44140625" style="871" customWidth="1"/>
    <col min="9224" max="9224" width="9.5546875" style="871" customWidth="1"/>
    <col min="9225" max="9225" width="13.6640625" style="871" bestFit="1" customWidth="1"/>
    <col min="9226" max="9226" width="18.33203125" style="871" bestFit="1" customWidth="1"/>
    <col min="9227" max="9472" width="9.109375" style="871"/>
    <col min="9473" max="9473" width="12.33203125" style="871" customWidth="1"/>
    <col min="9474" max="9474" width="15.88671875" style="871" bestFit="1" customWidth="1"/>
    <col min="9475" max="9475" width="17.33203125" style="871" bestFit="1" customWidth="1"/>
    <col min="9476" max="9478" width="12.33203125" style="871" customWidth="1"/>
    <col min="9479" max="9479" width="6.44140625" style="871" customWidth="1"/>
    <col min="9480" max="9480" width="9.5546875" style="871" customWidth="1"/>
    <col min="9481" max="9481" width="13.6640625" style="871" bestFit="1" customWidth="1"/>
    <col min="9482" max="9482" width="18.33203125" style="871" bestFit="1" customWidth="1"/>
    <col min="9483" max="9728" width="9.109375" style="871"/>
    <col min="9729" max="9729" width="12.33203125" style="871" customWidth="1"/>
    <col min="9730" max="9730" width="15.88671875" style="871" bestFit="1" customWidth="1"/>
    <col min="9731" max="9731" width="17.33203125" style="871" bestFit="1" customWidth="1"/>
    <col min="9732" max="9734" width="12.33203125" style="871" customWidth="1"/>
    <col min="9735" max="9735" width="6.44140625" style="871" customWidth="1"/>
    <col min="9736" max="9736" width="9.5546875" style="871" customWidth="1"/>
    <col min="9737" max="9737" width="13.6640625" style="871" bestFit="1" customWidth="1"/>
    <col min="9738" max="9738" width="18.33203125" style="871" bestFit="1" customWidth="1"/>
    <col min="9739" max="9984" width="9.109375" style="871"/>
    <col min="9985" max="9985" width="12.33203125" style="871" customWidth="1"/>
    <col min="9986" max="9986" width="15.88671875" style="871" bestFit="1" customWidth="1"/>
    <col min="9987" max="9987" width="17.33203125" style="871" bestFit="1" customWidth="1"/>
    <col min="9988" max="9990" width="12.33203125" style="871" customWidth="1"/>
    <col min="9991" max="9991" width="6.44140625" style="871" customWidth="1"/>
    <col min="9992" max="9992" width="9.5546875" style="871" customWidth="1"/>
    <col min="9993" max="9993" width="13.6640625" style="871" bestFit="1" customWidth="1"/>
    <col min="9994" max="9994" width="18.33203125" style="871" bestFit="1" customWidth="1"/>
    <col min="9995" max="10240" width="9.109375" style="871"/>
    <col min="10241" max="10241" width="12.33203125" style="871" customWidth="1"/>
    <col min="10242" max="10242" width="15.88671875" style="871" bestFit="1" customWidth="1"/>
    <col min="10243" max="10243" width="17.33203125" style="871" bestFit="1" customWidth="1"/>
    <col min="10244" max="10246" width="12.33203125" style="871" customWidth="1"/>
    <col min="10247" max="10247" width="6.44140625" style="871" customWidth="1"/>
    <col min="10248" max="10248" width="9.5546875" style="871" customWidth="1"/>
    <col min="10249" max="10249" width="13.6640625" style="871" bestFit="1" customWidth="1"/>
    <col min="10250" max="10250" width="18.33203125" style="871" bestFit="1" customWidth="1"/>
    <col min="10251" max="10496" width="9.109375" style="871"/>
    <col min="10497" max="10497" width="12.33203125" style="871" customWidth="1"/>
    <col min="10498" max="10498" width="15.88671875" style="871" bestFit="1" customWidth="1"/>
    <col min="10499" max="10499" width="17.33203125" style="871" bestFit="1" customWidth="1"/>
    <col min="10500" max="10502" width="12.33203125" style="871" customWidth="1"/>
    <col min="10503" max="10503" width="6.44140625" style="871" customWidth="1"/>
    <col min="10504" max="10504" width="9.5546875" style="871" customWidth="1"/>
    <col min="10505" max="10505" width="13.6640625" style="871" bestFit="1" customWidth="1"/>
    <col min="10506" max="10506" width="18.33203125" style="871" bestFit="1" customWidth="1"/>
    <col min="10507" max="10752" width="9.109375" style="871"/>
    <col min="10753" max="10753" width="12.33203125" style="871" customWidth="1"/>
    <col min="10754" max="10754" width="15.88671875" style="871" bestFit="1" customWidth="1"/>
    <col min="10755" max="10755" width="17.33203125" style="871" bestFit="1" customWidth="1"/>
    <col min="10756" max="10758" width="12.33203125" style="871" customWidth="1"/>
    <col min="10759" max="10759" width="6.44140625" style="871" customWidth="1"/>
    <col min="10760" max="10760" width="9.5546875" style="871" customWidth="1"/>
    <col min="10761" max="10761" width="13.6640625" style="871" bestFit="1" customWidth="1"/>
    <col min="10762" max="10762" width="18.33203125" style="871" bestFit="1" customWidth="1"/>
    <col min="10763" max="11008" width="9.109375" style="871"/>
    <col min="11009" max="11009" width="12.33203125" style="871" customWidth="1"/>
    <col min="11010" max="11010" width="15.88671875" style="871" bestFit="1" customWidth="1"/>
    <col min="11011" max="11011" width="17.33203125" style="871" bestFit="1" customWidth="1"/>
    <col min="11012" max="11014" width="12.33203125" style="871" customWidth="1"/>
    <col min="11015" max="11015" width="6.44140625" style="871" customWidth="1"/>
    <col min="11016" max="11016" width="9.5546875" style="871" customWidth="1"/>
    <col min="11017" max="11017" width="13.6640625" style="871" bestFit="1" customWidth="1"/>
    <col min="11018" max="11018" width="18.33203125" style="871" bestFit="1" customWidth="1"/>
    <col min="11019" max="11264" width="9.109375" style="871"/>
    <col min="11265" max="11265" width="12.33203125" style="871" customWidth="1"/>
    <col min="11266" max="11266" width="15.88671875" style="871" bestFit="1" customWidth="1"/>
    <col min="11267" max="11267" width="17.33203125" style="871" bestFit="1" customWidth="1"/>
    <col min="11268" max="11270" width="12.33203125" style="871" customWidth="1"/>
    <col min="11271" max="11271" width="6.44140625" style="871" customWidth="1"/>
    <col min="11272" max="11272" width="9.5546875" style="871" customWidth="1"/>
    <col min="11273" max="11273" width="13.6640625" style="871" bestFit="1" customWidth="1"/>
    <col min="11274" max="11274" width="18.33203125" style="871" bestFit="1" customWidth="1"/>
    <col min="11275" max="11520" width="9.109375" style="871"/>
    <col min="11521" max="11521" width="12.33203125" style="871" customWidth="1"/>
    <col min="11522" max="11522" width="15.88671875" style="871" bestFit="1" customWidth="1"/>
    <col min="11523" max="11523" width="17.33203125" style="871" bestFit="1" customWidth="1"/>
    <col min="11524" max="11526" width="12.33203125" style="871" customWidth="1"/>
    <col min="11527" max="11527" width="6.44140625" style="871" customWidth="1"/>
    <col min="11528" max="11528" width="9.5546875" style="871" customWidth="1"/>
    <col min="11529" max="11529" width="13.6640625" style="871" bestFit="1" customWidth="1"/>
    <col min="11530" max="11530" width="18.33203125" style="871" bestFit="1" customWidth="1"/>
    <col min="11531" max="11776" width="9.109375" style="871"/>
    <col min="11777" max="11777" width="12.33203125" style="871" customWidth="1"/>
    <col min="11778" max="11778" width="15.88671875" style="871" bestFit="1" customWidth="1"/>
    <col min="11779" max="11779" width="17.33203125" style="871" bestFit="1" customWidth="1"/>
    <col min="11780" max="11782" width="12.33203125" style="871" customWidth="1"/>
    <col min="11783" max="11783" width="6.44140625" style="871" customWidth="1"/>
    <col min="11784" max="11784" width="9.5546875" style="871" customWidth="1"/>
    <col min="11785" max="11785" width="13.6640625" style="871" bestFit="1" customWidth="1"/>
    <col min="11786" max="11786" width="18.33203125" style="871" bestFit="1" customWidth="1"/>
    <col min="11787" max="12032" width="9.109375" style="871"/>
    <col min="12033" max="12033" width="12.33203125" style="871" customWidth="1"/>
    <col min="12034" max="12034" width="15.88671875" style="871" bestFit="1" customWidth="1"/>
    <col min="12035" max="12035" width="17.33203125" style="871" bestFit="1" customWidth="1"/>
    <col min="12036" max="12038" width="12.33203125" style="871" customWidth="1"/>
    <col min="12039" max="12039" width="6.44140625" style="871" customWidth="1"/>
    <col min="12040" max="12040" width="9.5546875" style="871" customWidth="1"/>
    <col min="12041" max="12041" width="13.6640625" style="871" bestFit="1" customWidth="1"/>
    <col min="12042" max="12042" width="18.33203125" style="871" bestFit="1" customWidth="1"/>
    <col min="12043" max="12288" width="9.109375" style="871"/>
    <col min="12289" max="12289" width="12.33203125" style="871" customWidth="1"/>
    <col min="12290" max="12290" width="15.88671875" style="871" bestFit="1" customWidth="1"/>
    <col min="12291" max="12291" width="17.33203125" style="871" bestFit="1" customWidth="1"/>
    <col min="12292" max="12294" width="12.33203125" style="871" customWidth="1"/>
    <col min="12295" max="12295" width="6.44140625" style="871" customWidth="1"/>
    <col min="12296" max="12296" width="9.5546875" style="871" customWidth="1"/>
    <col min="12297" max="12297" width="13.6640625" style="871" bestFit="1" customWidth="1"/>
    <col min="12298" max="12298" width="18.33203125" style="871" bestFit="1" customWidth="1"/>
    <col min="12299" max="12544" width="9.109375" style="871"/>
    <col min="12545" max="12545" width="12.33203125" style="871" customWidth="1"/>
    <col min="12546" max="12546" width="15.88671875" style="871" bestFit="1" customWidth="1"/>
    <col min="12547" max="12547" width="17.33203125" style="871" bestFit="1" customWidth="1"/>
    <col min="12548" max="12550" width="12.33203125" style="871" customWidth="1"/>
    <col min="12551" max="12551" width="6.44140625" style="871" customWidth="1"/>
    <col min="12552" max="12552" width="9.5546875" style="871" customWidth="1"/>
    <col min="12553" max="12553" width="13.6640625" style="871" bestFit="1" customWidth="1"/>
    <col min="12554" max="12554" width="18.33203125" style="871" bestFit="1" customWidth="1"/>
    <col min="12555" max="12800" width="9.109375" style="871"/>
    <col min="12801" max="12801" width="12.33203125" style="871" customWidth="1"/>
    <col min="12802" max="12802" width="15.88671875" style="871" bestFit="1" customWidth="1"/>
    <col min="12803" max="12803" width="17.33203125" style="871" bestFit="1" customWidth="1"/>
    <col min="12804" max="12806" width="12.33203125" style="871" customWidth="1"/>
    <col min="12807" max="12807" width="6.44140625" style="871" customWidth="1"/>
    <col min="12808" max="12808" width="9.5546875" style="871" customWidth="1"/>
    <col min="12809" max="12809" width="13.6640625" style="871" bestFit="1" customWidth="1"/>
    <col min="12810" max="12810" width="18.33203125" style="871" bestFit="1" customWidth="1"/>
    <col min="12811" max="13056" width="9.109375" style="871"/>
    <col min="13057" max="13057" width="12.33203125" style="871" customWidth="1"/>
    <col min="13058" max="13058" width="15.88671875" style="871" bestFit="1" customWidth="1"/>
    <col min="13059" max="13059" width="17.33203125" style="871" bestFit="1" customWidth="1"/>
    <col min="13060" max="13062" width="12.33203125" style="871" customWidth="1"/>
    <col min="13063" max="13063" width="6.44140625" style="871" customWidth="1"/>
    <col min="13064" max="13064" width="9.5546875" style="871" customWidth="1"/>
    <col min="13065" max="13065" width="13.6640625" style="871" bestFit="1" customWidth="1"/>
    <col min="13066" max="13066" width="18.33203125" style="871" bestFit="1" customWidth="1"/>
    <col min="13067" max="13312" width="9.109375" style="871"/>
    <col min="13313" max="13313" width="12.33203125" style="871" customWidth="1"/>
    <col min="13314" max="13314" width="15.88671875" style="871" bestFit="1" customWidth="1"/>
    <col min="13315" max="13315" width="17.33203125" style="871" bestFit="1" customWidth="1"/>
    <col min="13316" max="13318" width="12.33203125" style="871" customWidth="1"/>
    <col min="13319" max="13319" width="6.44140625" style="871" customWidth="1"/>
    <col min="13320" max="13320" width="9.5546875" style="871" customWidth="1"/>
    <col min="13321" max="13321" width="13.6640625" style="871" bestFit="1" customWidth="1"/>
    <col min="13322" max="13322" width="18.33203125" style="871" bestFit="1" customWidth="1"/>
    <col min="13323" max="13568" width="9.109375" style="871"/>
    <col min="13569" max="13569" width="12.33203125" style="871" customWidth="1"/>
    <col min="13570" max="13570" width="15.88671875" style="871" bestFit="1" customWidth="1"/>
    <col min="13571" max="13571" width="17.33203125" style="871" bestFit="1" customWidth="1"/>
    <col min="13572" max="13574" width="12.33203125" style="871" customWidth="1"/>
    <col min="13575" max="13575" width="6.44140625" style="871" customWidth="1"/>
    <col min="13576" max="13576" width="9.5546875" style="871" customWidth="1"/>
    <col min="13577" max="13577" width="13.6640625" style="871" bestFit="1" customWidth="1"/>
    <col min="13578" max="13578" width="18.33203125" style="871" bestFit="1" customWidth="1"/>
    <col min="13579" max="13824" width="9.109375" style="871"/>
    <col min="13825" max="13825" width="12.33203125" style="871" customWidth="1"/>
    <col min="13826" max="13826" width="15.88671875" style="871" bestFit="1" customWidth="1"/>
    <col min="13827" max="13827" width="17.33203125" style="871" bestFit="1" customWidth="1"/>
    <col min="13828" max="13830" width="12.33203125" style="871" customWidth="1"/>
    <col min="13831" max="13831" width="6.44140625" style="871" customWidth="1"/>
    <col min="13832" max="13832" width="9.5546875" style="871" customWidth="1"/>
    <col min="13833" max="13833" width="13.6640625" style="871" bestFit="1" customWidth="1"/>
    <col min="13834" max="13834" width="18.33203125" style="871" bestFit="1" customWidth="1"/>
    <col min="13835" max="14080" width="9.109375" style="871"/>
    <col min="14081" max="14081" width="12.33203125" style="871" customWidth="1"/>
    <col min="14082" max="14082" width="15.88671875" style="871" bestFit="1" customWidth="1"/>
    <col min="14083" max="14083" width="17.33203125" style="871" bestFit="1" customWidth="1"/>
    <col min="14084" max="14086" width="12.33203125" style="871" customWidth="1"/>
    <col min="14087" max="14087" width="6.44140625" style="871" customWidth="1"/>
    <col min="14088" max="14088" width="9.5546875" style="871" customWidth="1"/>
    <col min="14089" max="14089" width="13.6640625" style="871" bestFit="1" customWidth="1"/>
    <col min="14090" max="14090" width="18.33203125" style="871" bestFit="1" customWidth="1"/>
    <col min="14091" max="14336" width="9.109375" style="871"/>
    <col min="14337" max="14337" width="12.33203125" style="871" customWidth="1"/>
    <col min="14338" max="14338" width="15.88671875" style="871" bestFit="1" customWidth="1"/>
    <col min="14339" max="14339" width="17.33203125" style="871" bestFit="1" customWidth="1"/>
    <col min="14340" max="14342" width="12.33203125" style="871" customWidth="1"/>
    <col min="14343" max="14343" width="6.44140625" style="871" customWidth="1"/>
    <col min="14344" max="14344" width="9.5546875" style="871" customWidth="1"/>
    <col min="14345" max="14345" width="13.6640625" style="871" bestFit="1" customWidth="1"/>
    <col min="14346" max="14346" width="18.33203125" style="871" bestFit="1" customWidth="1"/>
    <col min="14347" max="14592" width="9.109375" style="871"/>
    <col min="14593" max="14593" width="12.33203125" style="871" customWidth="1"/>
    <col min="14594" max="14594" width="15.88671875" style="871" bestFit="1" customWidth="1"/>
    <col min="14595" max="14595" width="17.33203125" style="871" bestFit="1" customWidth="1"/>
    <col min="14596" max="14598" width="12.33203125" style="871" customWidth="1"/>
    <col min="14599" max="14599" width="6.44140625" style="871" customWidth="1"/>
    <col min="14600" max="14600" width="9.5546875" style="871" customWidth="1"/>
    <col min="14601" max="14601" width="13.6640625" style="871" bestFit="1" customWidth="1"/>
    <col min="14602" max="14602" width="18.33203125" style="871" bestFit="1" customWidth="1"/>
    <col min="14603" max="14848" width="9.109375" style="871"/>
    <col min="14849" max="14849" width="12.33203125" style="871" customWidth="1"/>
    <col min="14850" max="14850" width="15.88671875" style="871" bestFit="1" customWidth="1"/>
    <col min="14851" max="14851" width="17.33203125" style="871" bestFit="1" customWidth="1"/>
    <col min="14852" max="14854" width="12.33203125" style="871" customWidth="1"/>
    <col min="14855" max="14855" width="6.44140625" style="871" customWidth="1"/>
    <col min="14856" max="14856" width="9.5546875" style="871" customWidth="1"/>
    <col min="14857" max="14857" width="13.6640625" style="871" bestFit="1" customWidth="1"/>
    <col min="14858" max="14858" width="18.33203125" style="871" bestFit="1" customWidth="1"/>
    <col min="14859" max="15104" width="9.109375" style="871"/>
    <col min="15105" max="15105" width="12.33203125" style="871" customWidth="1"/>
    <col min="15106" max="15106" width="15.88671875" style="871" bestFit="1" customWidth="1"/>
    <col min="15107" max="15107" width="17.33203125" style="871" bestFit="1" customWidth="1"/>
    <col min="15108" max="15110" width="12.33203125" style="871" customWidth="1"/>
    <col min="15111" max="15111" width="6.44140625" style="871" customWidth="1"/>
    <col min="15112" max="15112" width="9.5546875" style="871" customWidth="1"/>
    <col min="15113" max="15113" width="13.6640625" style="871" bestFit="1" customWidth="1"/>
    <col min="15114" max="15114" width="18.33203125" style="871" bestFit="1" customWidth="1"/>
    <col min="15115" max="15360" width="9.109375" style="871"/>
    <col min="15361" max="15361" width="12.33203125" style="871" customWidth="1"/>
    <col min="15362" max="15362" width="15.88671875" style="871" bestFit="1" customWidth="1"/>
    <col min="15363" max="15363" width="17.33203125" style="871" bestFit="1" customWidth="1"/>
    <col min="15364" max="15366" width="12.33203125" style="871" customWidth="1"/>
    <col min="15367" max="15367" width="6.44140625" style="871" customWidth="1"/>
    <col min="15368" max="15368" width="9.5546875" style="871" customWidth="1"/>
    <col min="15369" max="15369" width="13.6640625" style="871" bestFit="1" customWidth="1"/>
    <col min="15370" max="15370" width="18.33203125" style="871" bestFit="1" customWidth="1"/>
    <col min="15371" max="15616" width="9.109375" style="871"/>
    <col min="15617" max="15617" width="12.33203125" style="871" customWidth="1"/>
    <col min="15618" max="15618" width="15.88671875" style="871" bestFit="1" customWidth="1"/>
    <col min="15619" max="15619" width="17.33203125" style="871" bestFit="1" customWidth="1"/>
    <col min="15620" max="15622" width="12.33203125" style="871" customWidth="1"/>
    <col min="15623" max="15623" width="6.44140625" style="871" customWidth="1"/>
    <col min="15624" max="15624" width="9.5546875" style="871" customWidth="1"/>
    <col min="15625" max="15625" width="13.6640625" style="871" bestFit="1" customWidth="1"/>
    <col min="15626" max="15626" width="18.33203125" style="871" bestFit="1" customWidth="1"/>
    <col min="15627" max="15872" width="9.109375" style="871"/>
    <col min="15873" max="15873" width="12.33203125" style="871" customWidth="1"/>
    <col min="15874" max="15874" width="15.88671875" style="871" bestFit="1" customWidth="1"/>
    <col min="15875" max="15875" width="17.33203125" style="871" bestFit="1" customWidth="1"/>
    <col min="15876" max="15878" width="12.33203125" style="871" customWidth="1"/>
    <col min="15879" max="15879" width="6.44140625" style="871" customWidth="1"/>
    <col min="15880" max="15880" width="9.5546875" style="871" customWidth="1"/>
    <col min="15881" max="15881" width="13.6640625" style="871" bestFit="1" customWidth="1"/>
    <col min="15882" max="15882" width="18.33203125" style="871" bestFit="1" customWidth="1"/>
    <col min="15883" max="16128" width="9.109375" style="871"/>
    <col min="16129" max="16129" width="12.33203125" style="871" customWidth="1"/>
    <col min="16130" max="16130" width="15.88671875" style="871" bestFit="1" customWidth="1"/>
    <col min="16131" max="16131" width="17.33203125" style="871" bestFit="1" customWidth="1"/>
    <col min="16132" max="16134" width="12.33203125" style="871" customWidth="1"/>
    <col min="16135" max="16135" width="6.44140625" style="871" customWidth="1"/>
    <col min="16136" max="16136" width="9.5546875" style="871" customWidth="1"/>
    <col min="16137" max="16137" width="13.6640625" style="871" bestFit="1" customWidth="1"/>
    <col min="16138" max="16138" width="18.33203125" style="871" bestFit="1" customWidth="1"/>
    <col min="16139" max="16384" width="9.109375" style="871"/>
  </cols>
  <sheetData>
    <row r="1" spans="1:10" ht="25.5" customHeight="1" x14ac:dyDescent="0.25">
      <c r="A1" s="870" t="s">
        <v>901</v>
      </c>
      <c r="B1" s="870" t="s">
        <v>902</v>
      </c>
      <c r="C1" s="870" t="s">
        <v>903</v>
      </c>
      <c r="D1" s="870" t="s">
        <v>904</v>
      </c>
      <c r="E1" s="870" t="s">
        <v>905</v>
      </c>
      <c r="F1" s="870" t="s">
        <v>906</v>
      </c>
      <c r="G1" s="870" t="s">
        <v>426</v>
      </c>
      <c r="H1" s="870" t="s">
        <v>425</v>
      </c>
      <c r="I1" s="870" t="s">
        <v>423</v>
      </c>
      <c r="J1" s="870" t="s">
        <v>424</v>
      </c>
    </row>
    <row r="2" spans="1:10" x14ac:dyDescent="0.25">
      <c r="A2" s="871">
        <f>'TIME SHEET'!A12</f>
        <v>1158</v>
      </c>
      <c r="B2" s="871" t="str">
        <f>'TIME SHEET'!B12</f>
        <v>FRANCISCO J GON</v>
      </c>
      <c r="C2" s="872">
        <f>'TIME SHEET'!D12</f>
        <v>0</v>
      </c>
      <c r="D2" s="872">
        <f>'TIME SHEET'!E12</f>
        <v>0</v>
      </c>
      <c r="E2" s="872">
        <f>'TIME SHEET'!F12</f>
        <v>0</v>
      </c>
      <c r="F2" s="872">
        <f>'TIME SHEET'!G12</f>
        <v>0</v>
      </c>
      <c r="G2" s="871" t="str">
        <f>'TIME SHEET'!H12</f>
        <v>A</v>
      </c>
      <c r="H2" s="913" t="str">
        <f>'TIME SHEET'!C12</f>
        <v>017020</v>
      </c>
      <c r="I2" s="871" t="str">
        <f>'TIME SHEET'!$B$6</f>
        <v>DRGW00</v>
      </c>
      <c r="J2" s="873" t="str">
        <f>'TIME SHEET'!$B$7</f>
        <v>04</v>
      </c>
    </row>
    <row r="3" spans="1:10" x14ac:dyDescent="0.25">
      <c r="A3" s="871">
        <f>'TIME SHEET'!A13</f>
        <v>4371</v>
      </c>
      <c r="B3" s="871" t="str">
        <f>'TIME SHEET'!B13</f>
        <v>ROGELIO DAVALOS</v>
      </c>
      <c r="C3" s="872">
        <f>'TIME SHEET'!D13</f>
        <v>0</v>
      </c>
      <c r="D3" s="872">
        <f>'TIME SHEET'!E13</f>
        <v>0</v>
      </c>
      <c r="E3" s="872">
        <f>'TIME SHEET'!F13</f>
        <v>0</v>
      </c>
      <c r="F3" s="872">
        <f>'TIME SHEET'!G13</f>
        <v>0</v>
      </c>
      <c r="G3" s="871" t="str">
        <f>'TIME SHEET'!H13</f>
        <v>A</v>
      </c>
      <c r="H3" s="913" t="str">
        <f>'TIME SHEET'!C13</f>
        <v>017020</v>
      </c>
      <c r="I3" s="871" t="str">
        <f>'TIME SHEET'!$B$6</f>
        <v>DRGW00</v>
      </c>
      <c r="J3" s="873" t="str">
        <f>'TIME SHEET'!$B$7</f>
        <v>04</v>
      </c>
    </row>
    <row r="4" spans="1:10" x14ac:dyDescent="0.25">
      <c r="A4" s="871">
        <f>'TIME SHEET'!A14</f>
        <v>10708</v>
      </c>
      <c r="B4" s="871" t="str">
        <f>'TIME SHEET'!B14</f>
        <v>VICTOR ADRIAN P</v>
      </c>
      <c r="C4" s="872">
        <f>'TIME SHEET'!D14</f>
        <v>0</v>
      </c>
      <c r="D4" s="872">
        <f>'TIME SHEET'!E14</f>
        <v>0</v>
      </c>
      <c r="E4" s="872">
        <f>'TIME SHEET'!F14</f>
        <v>0</v>
      </c>
      <c r="F4" s="872">
        <f>'TIME SHEET'!G14</f>
        <v>0</v>
      </c>
      <c r="G4" s="871" t="str">
        <f>'TIME SHEET'!H14</f>
        <v>A</v>
      </c>
      <c r="H4" s="913" t="str">
        <f>'TIME SHEET'!C14</f>
        <v>017020</v>
      </c>
      <c r="I4" s="871" t="str">
        <f>'TIME SHEET'!$B$6</f>
        <v>DRGW00</v>
      </c>
      <c r="J4" s="873" t="str">
        <f>'TIME SHEET'!$B$7</f>
        <v>04</v>
      </c>
    </row>
    <row r="5" spans="1:10" x14ac:dyDescent="0.25">
      <c r="A5" s="871">
        <f>'TIME SHEET'!A15</f>
        <v>17013</v>
      </c>
      <c r="B5" s="871" t="str">
        <f>'TIME SHEET'!B15</f>
        <v>MISAEL GUZMAN</v>
      </c>
      <c r="C5" s="872">
        <f>'TIME SHEET'!D15</f>
        <v>0</v>
      </c>
      <c r="D5" s="872">
        <f>'TIME SHEET'!E15</f>
        <v>0</v>
      </c>
      <c r="E5" s="872">
        <f>'TIME SHEET'!F15</f>
        <v>0</v>
      </c>
      <c r="F5" s="872">
        <f>'TIME SHEET'!G15</f>
        <v>0</v>
      </c>
      <c r="G5" s="871" t="str">
        <f>'TIME SHEET'!H15</f>
        <v>A</v>
      </c>
      <c r="H5" s="913" t="str">
        <f>'TIME SHEET'!C15</f>
        <v>017020</v>
      </c>
      <c r="I5" s="871" t="str">
        <f>'TIME SHEET'!$B$6</f>
        <v>DRGW00</v>
      </c>
      <c r="J5" s="873" t="str">
        <f>'TIME SHEET'!$B$7</f>
        <v>04</v>
      </c>
    </row>
    <row r="6" spans="1:10" x14ac:dyDescent="0.25">
      <c r="A6" s="871">
        <f>'TIME SHEET'!A16</f>
        <v>17051</v>
      </c>
      <c r="B6" s="871" t="str">
        <f>'TIME SHEET'!B16</f>
        <v>BENITO JIMENEZ</v>
      </c>
      <c r="C6" s="872">
        <f>'TIME SHEET'!D16</f>
        <v>0</v>
      </c>
      <c r="D6" s="872">
        <f>'TIME SHEET'!E16</f>
        <v>0</v>
      </c>
      <c r="E6" s="872">
        <f>'TIME SHEET'!F16</f>
        <v>0</v>
      </c>
      <c r="F6" s="872">
        <f>'TIME SHEET'!G16</f>
        <v>0</v>
      </c>
      <c r="G6" s="871" t="str">
        <f>'TIME SHEET'!H16</f>
        <v>A</v>
      </c>
      <c r="H6" s="913" t="str">
        <f>'TIME SHEET'!C16</f>
        <v>017020</v>
      </c>
      <c r="I6" s="871" t="str">
        <f>'TIME SHEET'!$B$6</f>
        <v>DRGW00</v>
      </c>
      <c r="J6" s="873" t="str">
        <f>'TIME SHEET'!$B$7</f>
        <v>04</v>
      </c>
    </row>
    <row r="7" spans="1:10" x14ac:dyDescent="0.25">
      <c r="A7" s="871">
        <f>'TIME SHEET'!A17</f>
        <v>17258</v>
      </c>
      <c r="B7" s="871" t="str">
        <f>'TIME SHEET'!B17</f>
        <v>RICARDO MONTES</v>
      </c>
      <c r="C7" s="872">
        <f>'TIME SHEET'!D17</f>
        <v>0</v>
      </c>
      <c r="D7" s="872">
        <f>'TIME SHEET'!E17</f>
        <v>0</v>
      </c>
      <c r="E7" s="872">
        <f>'TIME SHEET'!F17</f>
        <v>0</v>
      </c>
      <c r="F7" s="872">
        <f>'TIME SHEET'!G17</f>
        <v>0</v>
      </c>
      <c r="G7" s="871" t="str">
        <f>'TIME SHEET'!H17</f>
        <v>A</v>
      </c>
      <c r="H7" s="913" t="str">
        <f>'TIME SHEET'!C17</f>
        <v>017020</v>
      </c>
      <c r="I7" s="871" t="str">
        <f>'TIME SHEET'!$B$6</f>
        <v>DRGW00</v>
      </c>
      <c r="J7" s="873" t="str">
        <f>'TIME SHEET'!$B$7</f>
        <v>04</v>
      </c>
    </row>
    <row r="8" spans="1:10" x14ac:dyDescent="0.25">
      <c r="A8" s="871">
        <f>'TIME SHEET'!A18</f>
        <v>17268</v>
      </c>
      <c r="B8" s="871" t="str">
        <f>'TIME SHEET'!B18</f>
        <v>RIGOBERTO PUENT</v>
      </c>
      <c r="C8" s="872">
        <f>'TIME SHEET'!D18</f>
        <v>0</v>
      </c>
      <c r="D8" s="872">
        <f>'TIME SHEET'!E18</f>
        <v>0</v>
      </c>
      <c r="E8" s="872">
        <f>'TIME SHEET'!F18</f>
        <v>0</v>
      </c>
      <c r="F8" s="872">
        <f>'TIME SHEET'!G18</f>
        <v>0</v>
      </c>
      <c r="G8" s="871" t="str">
        <f>'TIME SHEET'!H18</f>
        <v>A</v>
      </c>
      <c r="H8" s="913" t="str">
        <f>'TIME SHEET'!C18</f>
        <v>017020</v>
      </c>
      <c r="I8" s="871" t="str">
        <f>'TIME SHEET'!$B$6</f>
        <v>DRGW00</v>
      </c>
      <c r="J8" s="873" t="str">
        <f>'TIME SHEET'!$B$7</f>
        <v>04</v>
      </c>
    </row>
    <row r="9" spans="1:10" x14ac:dyDescent="0.25">
      <c r="C9" s="872"/>
      <c r="D9" s="872"/>
      <c r="E9" s="872"/>
      <c r="F9" s="872"/>
      <c r="H9" s="913"/>
      <c r="J9" s="873"/>
    </row>
    <row r="10" spans="1:10" x14ac:dyDescent="0.25">
      <c r="C10" s="872"/>
      <c r="D10" s="872"/>
      <c r="E10" s="872"/>
      <c r="F10" s="872"/>
      <c r="H10" s="913"/>
      <c r="J10" s="873"/>
    </row>
    <row r="11" spans="1:10" x14ac:dyDescent="0.25">
      <c r="C11" s="872"/>
      <c r="D11" s="872"/>
      <c r="E11" s="872"/>
      <c r="F11" s="872"/>
      <c r="H11" s="913"/>
      <c r="J11" s="873"/>
    </row>
    <row r="12" spans="1:10" x14ac:dyDescent="0.25">
      <c r="C12" s="872"/>
      <c r="D12" s="872"/>
      <c r="E12" s="872"/>
      <c r="F12" s="872"/>
      <c r="H12" s="913"/>
      <c r="J12" s="873"/>
    </row>
    <row r="13" spans="1:10" x14ac:dyDescent="0.25">
      <c r="C13" s="872"/>
      <c r="D13" s="872"/>
      <c r="E13" s="872"/>
      <c r="F13" s="872"/>
      <c r="H13" s="913"/>
      <c r="J13" s="873"/>
    </row>
    <row r="14" spans="1:10" x14ac:dyDescent="0.25">
      <c r="C14" s="872"/>
      <c r="D14" s="872"/>
      <c r="E14" s="872"/>
      <c r="F14" s="872"/>
      <c r="H14" s="913"/>
      <c r="J14" s="873"/>
    </row>
    <row r="15" spans="1:10" x14ac:dyDescent="0.25">
      <c r="C15" s="872"/>
      <c r="D15" s="872"/>
      <c r="E15" s="872"/>
      <c r="F15" s="872"/>
      <c r="H15" s="913"/>
      <c r="J15" s="873"/>
    </row>
    <row r="16" spans="1:10" x14ac:dyDescent="0.25">
      <c r="C16" s="872"/>
      <c r="D16" s="872"/>
      <c r="E16" s="872"/>
      <c r="F16" s="872"/>
      <c r="H16" s="913"/>
      <c r="J16" s="873"/>
    </row>
    <row r="17" spans="3:10" x14ac:dyDescent="0.25">
      <c r="C17" s="872"/>
      <c r="D17" s="872"/>
      <c r="E17" s="872"/>
      <c r="F17" s="872"/>
      <c r="H17" s="913"/>
      <c r="J17" s="873"/>
    </row>
    <row r="18" spans="3:10" x14ac:dyDescent="0.25">
      <c r="C18" s="872"/>
      <c r="D18" s="872"/>
      <c r="E18" s="872"/>
      <c r="F18" s="872"/>
      <c r="H18" s="913"/>
      <c r="J18" s="873"/>
    </row>
    <row r="19" spans="3:10" x14ac:dyDescent="0.25">
      <c r="C19" s="872"/>
      <c r="D19" s="872"/>
      <c r="E19" s="872"/>
      <c r="F19" s="872"/>
      <c r="H19" s="913"/>
      <c r="J19" s="873"/>
    </row>
    <row r="20" spans="3:10" x14ac:dyDescent="0.25">
      <c r="C20" s="872"/>
      <c r="D20" s="872"/>
      <c r="E20" s="872"/>
      <c r="F20" s="872"/>
      <c r="H20" s="913"/>
      <c r="J20" s="873"/>
    </row>
    <row r="21" spans="3:10" x14ac:dyDescent="0.25">
      <c r="C21" s="872"/>
      <c r="D21" s="872"/>
      <c r="E21" s="872"/>
      <c r="F21" s="872"/>
      <c r="H21" s="913"/>
      <c r="J21" s="873"/>
    </row>
    <row r="22" spans="3:10" x14ac:dyDescent="0.25">
      <c r="C22" s="872"/>
      <c r="D22" s="872"/>
      <c r="E22" s="872"/>
      <c r="F22" s="872"/>
      <c r="H22" s="913"/>
      <c r="J22" s="873"/>
    </row>
    <row r="23" spans="3:10" x14ac:dyDescent="0.25">
      <c r="C23" s="872"/>
      <c r="D23" s="872"/>
      <c r="E23" s="872"/>
      <c r="F23" s="872"/>
      <c r="H23" s="913"/>
      <c r="J23" s="873"/>
    </row>
    <row r="24" spans="3:10" x14ac:dyDescent="0.25">
      <c r="C24" s="872"/>
      <c r="D24" s="872"/>
      <c r="E24" s="872"/>
      <c r="F24" s="872"/>
      <c r="H24" s="913"/>
      <c r="J24" s="873"/>
    </row>
    <row r="25" spans="3:10" x14ac:dyDescent="0.25">
      <c r="C25" s="872"/>
      <c r="D25" s="872"/>
      <c r="E25" s="872"/>
      <c r="F25" s="872"/>
      <c r="H25" s="913"/>
      <c r="J25" s="873"/>
    </row>
    <row r="26" spans="3:10" x14ac:dyDescent="0.25">
      <c r="C26" s="872"/>
      <c r="D26" s="872"/>
      <c r="E26" s="872"/>
      <c r="F26" s="872"/>
      <c r="H26" s="913"/>
      <c r="J26" s="873"/>
    </row>
    <row r="27" spans="3:10" x14ac:dyDescent="0.25">
      <c r="C27" s="872"/>
      <c r="D27" s="872"/>
      <c r="E27" s="872"/>
      <c r="F27" s="872"/>
      <c r="H27" s="913"/>
      <c r="J27" s="873"/>
    </row>
    <row r="28" spans="3:10" x14ac:dyDescent="0.25">
      <c r="C28" s="872"/>
      <c r="D28" s="872"/>
      <c r="E28" s="872"/>
      <c r="F28" s="872"/>
      <c r="H28" s="913"/>
      <c r="J28" s="873"/>
    </row>
    <row r="29" spans="3:10" x14ac:dyDescent="0.25">
      <c r="C29" s="872"/>
      <c r="D29" s="872"/>
      <c r="E29" s="872"/>
      <c r="F29" s="872"/>
      <c r="H29" s="913"/>
      <c r="J29" s="873"/>
    </row>
    <row r="30" spans="3:10" x14ac:dyDescent="0.25">
      <c r="C30" s="872"/>
      <c r="D30" s="872"/>
      <c r="E30" s="872"/>
      <c r="F30" s="872"/>
      <c r="H30" s="913"/>
      <c r="J30" s="873"/>
    </row>
    <row r="31" spans="3:10" x14ac:dyDescent="0.25">
      <c r="C31" s="872"/>
      <c r="D31" s="872"/>
      <c r="E31" s="872"/>
      <c r="F31" s="872"/>
      <c r="H31" s="913"/>
      <c r="J31" s="873"/>
    </row>
    <row r="32" spans="3:10" x14ac:dyDescent="0.25">
      <c r="C32" s="872"/>
      <c r="D32" s="872"/>
      <c r="E32" s="872"/>
      <c r="F32" s="872"/>
      <c r="H32" s="913"/>
      <c r="J32" s="873"/>
    </row>
    <row r="33" spans="3:10" x14ac:dyDescent="0.25">
      <c r="C33" s="872"/>
      <c r="D33" s="872"/>
      <c r="E33" s="872"/>
      <c r="F33" s="872"/>
      <c r="H33" s="913"/>
      <c r="J33" s="873"/>
    </row>
  </sheetData>
  <pageMargins left="0.75" right="0.75" top="1" bottom="1" header="0.5" footer="0.5"/>
  <pageSetup orientation="portrait" horizontalDpi="300" verticalDpi="300"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sheetPr>
  <dimension ref="A1"/>
  <sheetViews>
    <sheetView workbookViewId="0">
      <selection activeCell="M48" sqref="M48"/>
    </sheetView>
  </sheetViews>
  <sheetFormatPr defaultRowHeight="14.4" x14ac:dyDescent="0.3"/>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00"/>
  </sheetPr>
  <dimension ref="A1:M44"/>
  <sheetViews>
    <sheetView view="pageBreakPreview" zoomScaleNormal="100" zoomScaleSheetLayoutView="100" workbookViewId="0">
      <selection activeCell="M48" sqref="M48"/>
    </sheetView>
  </sheetViews>
  <sheetFormatPr defaultColWidth="9.109375" defaultRowHeight="15" x14ac:dyDescent="0.25"/>
  <cols>
    <col min="1" max="1" width="10" style="12" customWidth="1"/>
    <col min="2" max="2" width="1.6640625" style="12" customWidth="1"/>
    <col min="3" max="3" width="19.5546875" style="12" bestFit="1" customWidth="1"/>
    <col min="4" max="4" width="1.6640625" style="12" customWidth="1"/>
    <col min="5" max="5" width="13.88671875" style="12" customWidth="1"/>
    <col min="6" max="6" width="2.109375" style="12" customWidth="1"/>
    <col min="7" max="7" width="13.88671875" style="12" customWidth="1"/>
    <col min="8" max="8" width="1.6640625" style="12" customWidth="1"/>
    <col min="9" max="9" width="13.88671875" style="12" customWidth="1"/>
    <col min="10" max="10" width="1.6640625" style="12" customWidth="1"/>
    <col min="11" max="11" width="13.88671875" style="12" customWidth="1"/>
    <col min="12" max="12" width="1.6640625" style="12" customWidth="1"/>
    <col min="13" max="13" width="6.5546875" style="12" customWidth="1"/>
    <col min="14" max="16384" width="9.109375" style="12"/>
  </cols>
  <sheetData>
    <row r="1" spans="1:13" x14ac:dyDescent="0.25">
      <c r="A1" s="12" t="str">
        <f>project</f>
        <v>Greenwich</v>
      </c>
      <c r="L1" s="12" t="s">
        <v>197</v>
      </c>
    </row>
    <row r="2" spans="1:13" ht="15.6" x14ac:dyDescent="0.3">
      <c r="A2" s="27" t="str">
        <f>CONCATENATE(jobcode,"-",RELEASE)</f>
        <v>DRGW00-04</v>
      </c>
      <c r="E2" s="12" t="s">
        <v>198</v>
      </c>
      <c r="I2" s="126">
        <f>COUNT('START-SLABS'!C8:C39)</f>
        <v>10</v>
      </c>
    </row>
    <row r="3" spans="1:13" s="125" customFormat="1" ht="21.75" customHeight="1" x14ac:dyDescent="0.3">
      <c r="A3" s="998" t="str">
        <f>CONCATENATE("Lots: ",Lots)</f>
        <v xml:space="preserve">Lots: 41  42  43  44  45  46  47  48  49  50            </v>
      </c>
      <c r="B3" s="998"/>
      <c r="C3" s="998"/>
      <c r="D3" s="998"/>
      <c r="E3" s="998"/>
      <c r="F3" s="998"/>
      <c r="G3" s="998"/>
      <c r="H3" s="998"/>
      <c r="I3" s="998"/>
      <c r="J3" s="125" t="s">
        <v>197</v>
      </c>
      <c r="M3" s="125" t="s">
        <v>197</v>
      </c>
    </row>
    <row r="4" spans="1:13" s="125" customFormat="1" ht="21.75" customHeight="1" x14ac:dyDescent="0.3">
      <c r="A4" s="999"/>
      <c r="B4" s="999"/>
      <c r="C4" s="999"/>
      <c r="D4" s="999"/>
      <c r="E4" s="999"/>
      <c r="F4" s="999"/>
      <c r="G4" s="999"/>
      <c r="H4" s="999"/>
      <c r="I4" s="999"/>
    </row>
    <row r="5" spans="1:13" s="46" customFormat="1" ht="13.2" x14ac:dyDescent="0.25">
      <c r="A5" s="50" t="s">
        <v>196</v>
      </c>
      <c r="B5" s="51"/>
      <c r="C5" s="52"/>
      <c r="D5" s="52"/>
      <c r="E5" s="1000" t="s">
        <v>195</v>
      </c>
      <c r="F5" s="1001"/>
      <c r="G5" s="1000" t="s">
        <v>194</v>
      </c>
      <c r="H5" s="1001"/>
      <c r="I5" s="1000" t="s">
        <v>193</v>
      </c>
      <c r="J5" s="1001"/>
      <c r="K5" s="50"/>
      <c r="L5" s="51"/>
      <c r="M5" s="50"/>
    </row>
    <row r="6" spans="1:13" s="46" customFormat="1" ht="13.2" x14ac:dyDescent="0.25">
      <c r="A6" s="47" t="s">
        <v>192</v>
      </c>
      <c r="B6" s="48"/>
      <c r="C6" s="49"/>
      <c r="D6" s="49"/>
      <c r="E6" s="1002" t="s">
        <v>190</v>
      </c>
      <c r="F6" s="1003"/>
      <c r="G6" s="1002" t="s">
        <v>191</v>
      </c>
      <c r="H6" s="1003"/>
      <c r="I6" s="1002" t="s">
        <v>190</v>
      </c>
      <c r="J6" s="1003"/>
      <c r="K6" s="47"/>
      <c r="L6" s="48"/>
      <c r="M6" s="47"/>
    </row>
    <row r="7" spans="1:13" s="44" customFormat="1" ht="9" customHeight="1" x14ac:dyDescent="0.25">
      <c r="E7" s="45"/>
      <c r="F7" s="45"/>
      <c r="G7" s="45"/>
      <c r="H7" s="45"/>
      <c r="I7" s="45"/>
      <c r="J7" s="45"/>
    </row>
    <row r="8" spans="1:13" x14ac:dyDescent="0.25">
      <c r="A8" s="43"/>
      <c r="C8" s="42"/>
      <c r="E8" s="42"/>
      <c r="F8" s="41"/>
      <c r="G8" s="40"/>
      <c r="I8" s="14"/>
      <c r="K8" s="39"/>
      <c r="M8" s="32"/>
    </row>
    <row r="9" spans="1:13" ht="15.6" x14ac:dyDescent="0.3">
      <c r="A9" s="127" t="s">
        <v>20</v>
      </c>
      <c r="C9" s="38" t="s">
        <v>352</v>
      </c>
      <c r="E9" s="37">
        <f>SUMIF('SLAB-ROWS'!$A:$A,'(1)-LAYOUT'!A9,'SLAB-ROWS'!$I:$I)</f>
        <v>546</v>
      </c>
      <c r="F9" s="30"/>
      <c r="G9" s="33">
        <f>E9/I2</f>
        <v>54.6</v>
      </c>
      <c r="I9" s="13"/>
      <c r="K9" s="36"/>
      <c r="M9" s="26"/>
    </row>
    <row r="10" spans="1:13" x14ac:dyDescent="0.25">
      <c r="A10" s="35"/>
      <c r="C10" s="34"/>
      <c r="E10" s="30"/>
      <c r="F10" s="30"/>
      <c r="G10" s="33"/>
      <c r="I10" s="13"/>
      <c r="K10" s="22"/>
      <c r="M10" s="32"/>
    </row>
    <row r="11" spans="1:13" ht="15.6" x14ac:dyDescent="0.3">
      <c r="A11" s="13"/>
      <c r="C11" s="31" t="s">
        <v>189</v>
      </c>
      <c r="E11" s="29">
        <f>SUM(E8:E9)</f>
        <v>546</v>
      </c>
      <c r="F11" s="30"/>
      <c r="G11" s="29">
        <f>SUM(G8:G9)</f>
        <v>54.6</v>
      </c>
      <c r="I11" s="13"/>
      <c r="K11" s="28"/>
      <c r="L11" s="27"/>
      <c r="M11" s="26"/>
    </row>
    <row r="12" spans="1:13" x14ac:dyDescent="0.25">
      <c r="A12" s="23"/>
      <c r="B12" s="16"/>
      <c r="C12" s="25"/>
      <c r="D12" s="16"/>
      <c r="E12" s="25"/>
      <c r="F12" s="25"/>
      <c r="G12" s="24"/>
      <c r="H12" s="16"/>
      <c r="I12" s="23"/>
      <c r="J12" s="16"/>
      <c r="K12" s="22"/>
      <c r="L12" s="16"/>
      <c r="M12" s="21"/>
    </row>
    <row r="13" spans="1:13" x14ac:dyDescent="0.25">
      <c r="E13" s="20"/>
    </row>
    <row r="14" spans="1:13" x14ac:dyDescent="0.25">
      <c r="E14" s="20"/>
    </row>
    <row r="15" spans="1:13" x14ac:dyDescent="0.25">
      <c r="E15" s="20"/>
    </row>
    <row r="16" spans="1:13" x14ac:dyDescent="0.25">
      <c r="E16" s="20"/>
    </row>
    <row r="17" spans="1:12" x14ac:dyDescent="0.25">
      <c r="E17" s="20"/>
    </row>
    <row r="18" spans="1:12" x14ac:dyDescent="0.25">
      <c r="E18" s="20"/>
    </row>
    <row r="19" spans="1:12" x14ac:dyDescent="0.25">
      <c r="E19" s="20"/>
    </row>
    <row r="20" spans="1:12" x14ac:dyDescent="0.25">
      <c r="B20" s="16"/>
      <c r="C20" s="16"/>
      <c r="D20" s="16"/>
    </row>
    <row r="21" spans="1:12" ht="15.6" x14ac:dyDescent="0.3">
      <c r="A21" s="17" t="s">
        <v>188</v>
      </c>
    </row>
    <row r="22" spans="1:12" x14ac:dyDescent="0.25">
      <c r="B22" s="16"/>
      <c r="F22" s="16"/>
    </row>
    <row r="23" spans="1:12" x14ac:dyDescent="0.25">
      <c r="B23" s="14"/>
      <c r="C23" s="19" t="s">
        <v>187</v>
      </c>
      <c r="F23" s="14"/>
      <c r="G23" s="12" t="s">
        <v>186</v>
      </c>
      <c r="J23" s="16"/>
    </row>
    <row r="24" spans="1:12" x14ac:dyDescent="0.25">
      <c r="B24" s="13"/>
      <c r="C24" s="12" t="s">
        <v>185</v>
      </c>
      <c r="F24" s="13"/>
      <c r="G24" s="12" t="s">
        <v>184</v>
      </c>
      <c r="J24" s="16"/>
    </row>
    <row r="25" spans="1:12" x14ac:dyDescent="0.25">
      <c r="B25" s="13"/>
      <c r="C25" s="12" t="s">
        <v>183</v>
      </c>
      <c r="F25" s="14"/>
      <c r="G25" s="12" t="s">
        <v>182</v>
      </c>
      <c r="J25" s="16"/>
    </row>
    <row r="26" spans="1:12" x14ac:dyDescent="0.25">
      <c r="B26" s="13"/>
      <c r="C26" s="12" t="s">
        <v>181</v>
      </c>
      <c r="F26" s="13"/>
      <c r="G26" s="12" t="s">
        <v>180</v>
      </c>
      <c r="J26" s="16"/>
    </row>
    <row r="27" spans="1:12" x14ac:dyDescent="0.25">
      <c r="B27" s="13"/>
      <c r="C27" s="18" t="s">
        <v>179</v>
      </c>
      <c r="F27" s="14"/>
      <c r="G27" s="12" t="s">
        <v>178</v>
      </c>
      <c r="J27" s="16"/>
    </row>
    <row r="28" spans="1:12" x14ac:dyDescent="0.25">
      <c r="B28" s="13"/>
      <c r="C28" s="12" t="s">
        <v>177</v>
      </c>
      <c r="F28" s="13"/>
      <c r="G28" s="18" t="s">
        <v>176</v>
      </c>
      <c r="I28" s="16"/>
      <c r="J28" s="16"/>
      <c r="L28" s="16"/>
    </row>
    <row r="29" spans="1:12" x14ac:dyDescent="0.25">
      <c r="B29" s="16"/>
      <c r="C29" s="16"/>
      <c r="D29" s="16"/>
      <c r="F29" s="16"/>
      <c r="G29" s="16"/>
      <c r="H29" s="16"/>
      <c r="I29" s="16"/>
      <c r="J29" s="16"/>
    </row>
    <row r="30" spans="1:12" x14ac:dyDescent="0.25">
      <c r="A30" s="12" t="s">
        <v>175</v>
      </c>
      <c r="B30" s="14"/>
      <c r="C30" s="14"/>
      <c r="D30" s="14"/>
      <c r="E30" s="14"/>
      <c r="G30" s="12" t="s">
        <v>174</v>
      </c>
      <c r="H30" s="14"/>
      <c r="I30" s="14"/>
      <c r="L30" s="16"/>
    </row>
    <row r="31" spans="1:12" x14ac:dyDescent="0.25">
      <c r="B31" s="16"/>
      <c r="C31" s="16"/>
      <c r="D31" s="16"/>
    </row>
    <row r="32" spans="1:12" ht="15.6" x14ac:dyDescent="0.3">
      <c r="A32" s="17" t="s">
        <v>173</v>
      </c>
      <c r="B32" s="16"/>
      <c r="C32" s="14"/>
      <c r="D32" s="14"/>
      <c r="E32" s="15"/>
      <c r="F32" s="14"/>
      <c r="G32" s="14"/>
      <c r="H32" s="14"/>
      <c r="I32" s="14"/>
      <c r="J32" s="14"/>
      <c r="K32" s="14"/>
      <c r="L32" s="14"/>
    </row>
    <row r="33" spans="1:13" x14ac:dyDescent="0.25">
      <c r="A33" s="14"/>
      <c r="B33" s="14"/>
      <c r="C33" s="14"/>
      <c r="D33" s="14"/>
      <c r="E33" s="14"/>
      <c r="F33" s="14"/>
      <c r="G33" s="14"/>
      <c r="H33" s="14"/>
      <c r="I33" s="14"/>
      <c r="J33" s="14"/>
      <c r="K33" s="14"/>
      <c r="L33" s="14"/>
      <c r="M33" s="13"/>
    </row>
    <row r="34" spans="1:13" x14ac:dyDescent="0.25">
      <c r="M34" s="13"/>
    </row>
    <row r="35" spans="1:13" x14ac:dyDescent="0.25">
      <c r="A35" s="13"/>
      <c r="B35" s="13"/>
      <c r="C35" s="13"/>
      <c r="D35" s="13"/>
      <c r="E35" s="13"/>
      <c r="F35" s="13"/>
      <c r="G35" s="13"/>
      <c r="H35" s="13"/>
      <c r="I35" s="13"/>
      <c r="J35" s="13"/>
      <c r="K35" s="13"/>
      <c r="L35" s="13"/>
      <c r="M35" s="13"/>
    </row>
    <row r="36" spans="1:13" x14ac:dyDescent="0.25">
      <c r="A36" s="13"/>
      <c r="B36" s="13"/>
      <c r="C36" s="13"/>
      <c r="D36" s="13"/>
      <c r="E36" s="13"/>
      <c r="F36" s="13"/>
      <c r="G36" s="13"/>
      <c r="H36" s="13"/>
      <c r="I36" s="13"/>
      <c r="J36" s="13"/>
      <c r="K36" s="13"/>
      <c r="L36" s="13"/>
      <c r="M36" s="13"/>
    </row>
    <row r="37" spans="1:13" x14ac:dyDescent="0.25">
      <c r="A37" s="13"/>
      <c r="B37" s="13"/>
      <c r="C37" s="13"/>
      <c r="D37" s="13"/>
      <c r="E37" s="13"/>
      <c r="F37" s="13"/>
      <c r="G37" s="13"/>
      <c r="H37" s="13"/>
      <c r="I37" s="13"/>
      <c r="J37" s="13"/>
      <c r="K37" s="13"/>
      <c r="L37" s="13"/>
      <c r="M37" s="13"/>
    </row>
    <row r="38" spans="1:13" x14ac:dyDescent="0.25">
      <c r="A38" s="13"/>
      <c r="B38" s="13"/>
      <c r="C38" s="13"/>
      <c r="D38" s="13"/>
      <c r="E38" s="13"/>
      <c r="F38" s="13"/>
      <c r="G38" s="13"/>
      <c r="H38" s="13"/>
      <c r="I38" s="13"/>
      <c r="J38" s="13"/>
      <c r="K38" s="13"/>
      <c r="L38" s="13"/>
      <c r="M38" s="13"/>
    </row>
    <row r="39" spans="1:13" x14ac:dyDescent="0.25">
      <c r="A39" s="13"/>
      <c r="B39" s="13"/>
      <c r="C39" s="13"/>
      <c r="D39" s="13"/>
      <c r="E39" s="13"/>
      <c r="F39" s="13"/>
      <c r="G39" s="13"/>
      <c r="H39" s="13"/>
      <c r="I39" s="13"/>
      <c r="J39" s="13"/>
      <c r="K39" s="13"/>
      <c r="L39" s="13"/>
      <c r="M39" s="13"/>
    </row>
    <row r="40" spans="1:13" x14ac:dyDescent="0.25">
      <c r="A40" s="13"/>
      <c r="B40" s="13"/>
      <c r="C40" s="13"/>
      <c r="D40" s="13"/>
      <c r="E40" s="13"/>
      <c r="F40" s="13"/>
      <c r="G40" s="13"/>
      <c r="H40" s="13"/>
      <c r="I40" s="13"/>
      <c r="J40" s="13"/>
      <c r="K40" s="13"/>
      <c r="L40" s="13"/>
      <c r="M40" s="13"/>
    </row>
    <row r="41" spans="1:13" x14ac:dyDescent="0.25">
      <c r="A41" s="13"/>
      <c r="B41" s="13"/>
      <c r="C41" s="13"/>
      <c r="D41" s="13"/>
      <c r="E41" s="13"/>
      <c r="F41" s="13"/>
      <c r="G41" s="13"/>
      <c r="H41" s="13"/>
      <c r="I41" s="13"/>
      <c r="J41" s="13"/>
      <c r="K41" s="13"/>
      <c r="L41" s="13"/>
      <c r="M41" s="13"/>
    </row>
    <row r="42" spans="1:13" x14ac:dyDescent="0.25">
      <c r="A42" s="13"/>
      <c r="B42" s="13"/>
      <c r="C42" s="13"/>
      <c r="D42" s="13"/>
      <c r="E42" s="13"/>
      <c r="F42" s="13"/>
      <c r="G42" s="13"/>
      <c r="H42" s="13"/>
      <c r="I42" s="13"/>
      <c r="J42" s="13"/>
      <c r="K42" s="13"/>
      <c r="L42" s="13"/>
      <c r="M42" s="13"/>
    </row>
    <row r="43" spans="1:13" x14ac:dyDescent="0.25">
      <c r="A43" s="14"/>
      <c r="B43" s="14"/>
      <c r="C43" s="14"/>
      <c r="D43" s="14"/>
      <c r="E43" s="14"/>
      <c r="F43" s="14"/>
      <c r="G43" s="14"/>
      <c r="H43" s="14"/>
      <c r="I43" s="14"/>
      <c r="J43" s="14"/>
      <c r="K43" s="14"/>
      <c r="L43" s="14"/>
      <c r="M43" s="14"/>
    </row>
    <row r="44" spans="1:13" x14ac:dyDescent="0.25">
      <c r="A44" s="13"/>
      <c r="B44" s="13"/>
      <c r="C44" s="13"/>
      <c r="D44" s="13"/>
      <c r="E44" s="13"/>
      <c r="F44" s="13"/>
      <c r="G44" s="13"/>
      <c r="H44" s="13"/>
      <c r="I44" s="13"/>
      <c r="J44" s="13"/>
      <c r="K44" s="13"/>
      <c r="L44" s="13"/>
      <c r="M44" s="13"/>
    </row>
  </sheetData>
  <mergeCells count="7">
    <mergeCell ref="A3:I4"/>
    <mergeCell ref="E5:F5"/>
    <mergeCell ref="G5:H5"/>
    <mergeCell ref="I5:J5"/>
    <mergeCell ref="E6:F6"/>
    <mergeCell ref="G6:H6"/>
    <mergeCell ref="I6:J6"/>
  </mergeCells>
  <pageMargins left="0.75" right="0.75" top="1" bottom="1" header="0.5" footer="0.5"/>
  <pageSetup scale="86" orientation="portrait" horizontalDpi="300" verticalDpi="300" r:id="rId1"/>
  <headerFooter alignWithMargins="0">
    <oddHeader>&amp;C&amp;"Arial,Bold"&amp;16&amp;ULAYOUT</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FF00"/>
  </sheetPr>
  <dimension ref="A1:K48"/>
  <sheetViews>
    <sheetView view="pageBreakPreview" topLeftCell="A4" zoomScaleNormal="100" zoomScaleSheetLayoutView="100" workbookViewId="0">
      <selection activeCell="M48" sqref="M48"/>
    </sheetView>
  </sheetViews>
  <sheetFormatPr defaultColWidth="9.109375" defaultRowHeight="15" x14ac:dyDescent="0.25"/>
  <cols>
    <col min="1" max="1" width="9.33203125" style="12" customWidth="1"/>
    <col min="2" max="2" width="1.6640625" style="12" customWidth="1"/>
    <col min="3" max="3" width="27.6640625" style="12" bestFit="1" customWidth="1"/>
    <col min="4" max="4" width="1.6640625" style="12" customWidth="1"/>
    <col min="5" max="5" width="13.88671875" style="12" customWidth="1"/>
    <col min="6" max="6" width="10.44140625" style="12" bestFit="1" customWidth="1"/>
    <col min="7" max="7" width="12.88671875" style="12" customWidth="1"/>
    <col min="8" max="8" width="10.44140625" style="12" bestFit="1" customWidth="1"/>
    <col min="9" max="9" width="8.109375" style="12" customWidth="1"/>
    <col min="10" max="10" width="8.109375" style="12" bestFit="1" customWidth="1"/>
    <col min="11" max="11" width="4.109375" style="12" customWidth="1"/>
    <col min="12" max="16384" width="9.109375" style="12"/>
  </cols>
  <sheetData>
    <row r="1" spans="1:11" x14ac:dyDescent="0.25">
      <c r="A1" s="12" t="str">
        <f>project</f>
        <v>Greenwich</v>
      </c>
      <c r="J1" s="12" t="s">
        <v>197</v>
      </c>
    </row>
    <row r="2" spans="1:11" ht="15.6" x14ac:dyDescent="0.3">
      <c r="A2" s="27" t="str">
        <f>CONCATENATE(jobcode,"-",RELEASE)</f>
        <v>DRGW00-04</v>
      </c>
    </row>
    <row r="3" spans="1:11" x14ac:dyDescent="0.25">
      <c r="A3" s="12" t="s">
        <v>198</v>
      </c>
      <c r="E3" s="126">
        <f>COUNT('START-SLABS'!C8:C39)</f>
        <v>10</v>
      </c>
      <c r="H3" s="53"/>
      <c r="J3" s="12" t="s">
        <v>197</v>
      </c>
    </row>
    <row r="4" spans="1:11" ht="17.25" customHeight="1" x14ac:dyDescent="0.25">
      <c r="A4" s="998" t="str">
        <f>CONCATENATE("Lots: ",Lots)</f>
        <v xml:space="preserve">Lots: 41  42  43  44  45  46  47  48  49  50            </v>
      </c>
      <c r="B4" s="998"/>
      <c r="C4" s="998"/>
      <c r="D4" s="998"/>
      <c r="E4" s="998"/>
      <c r="F4" s="998"/>
      <c r="G4" s="998"/>
      <c r="H4" s="998"/>
      <c r="I4" s="998"/>
    </row>
    <row r="5" spans="1:11" ht="17.25" customHeight="1" x14ac:dyDescent="0.25">
      <c r="A5" s="999"/>
      <c r="B5" s="999"/>
      <c r="C5" s="999"/>
      <c r="D5" s="999"/>
      <c r="E5" s="999"/>
      <c r="F5" s="999"/>
      <c r="G5" s="999"/>
      <c r="H5" s="999"/>
      <c r="I5" s="999"/>
    </row>
    <row r="6" spans="1:11" s="46" customFormat="1" ht="13.2" x14ac:dyDescent="0.25">
      <c r="A6" s="50" t="s">
        <v>196</v>
      </c>
      <c r="B6" s="51"/>
      <c r="C6" s="52"/>
      <c r="D6" s="52"/>
      <c r="E6" s="1000" t="s">
        <v>195</v>
      </c>
      <c r="F6" s="1001"/>
      <c r="G6" s="1000" t="s">
        <v>194</v>
      </c>
      <c r="H6" s="1001"/>
      <c r="I6" s="1000" t="s">
        <v>193</v>
      </c>
      <c r="J6" s="1001"/>
      <c r="K6" s="50"/>
    </row>
    <row r="7" spans="1:11" s="46" customFormat="1" ht="13.2" x14ac:dyDescent="0.25">
      <c r="A7" s="47" t="s">
        <v>192</v>
      </c>
      <c r="B7" s="48"/>
      <c r="C7" s="49"/>
      <c r="D7" s="49"/>
      <c r="E7" s="1002" t="s">
        <v>190</v>
      </c>
      <c r="F7" s="1003"/>
      <c r="G7" s="1002" t="s">
        <v>191</v>
      </c>
      <c r="H7" s="1003"/>
      <c r="I7" s="1002" t="s">
        <v>190</v>
      </c>
      <c r="J7" s="1003"/>
      <c r="K7" s="47"/>
    </row>
    <row r="8" spans="1:11" s="44" customFormat="1" ht="9" customHeight="1" x14ac:dyDescent="0.25">
      <c r="E8" s="45"/>
      <c r="F8" s="45"/>
      <c r="G8" s="45"/>
      <c r="H8" s="45"/>
      <c r="I8" s="45"/>
      <c r="J8" s="45"/>
    </row>
    <row r="9" spans="1:11" x14ac:dyDescent="0.25">
      <c r="A9" s="43"/>
      <c r="C9" s="42"/>
      <c r="E9" s="42"/>
      <c r="F9" s="42"/>
      <c r="G9" s="42"/>
      <c r="H9" s="42"/>
      <c r="I9" s="42"/>
      <c r="J9" s="42"/>
      <c r="K9" s="42"/>
    </row>
    <row r="10" spans="1:11" x14ac:dyDescent="0.25">
      <c r="A10" s="43"/>
      <c r="C10" s="42"/>
      <c r="D10" s="55"/>
      <c r="E10" s="42"/>
      <c r="F10" s="42"/>
      <c r="G10" s="42"/>
      <c r="H10" s="42"/>
      <c r="I10" s="42"/>
      <c r="J10" s="42"/>
      <c r="K10" s="42"/>
    </row>
    <row r="11" spans="1:11" x14ac:dyDescent="0.25">
      <c r="A11" s="128" t="s">
        <v>23</v>
      </c>
      <c r="B11" s="55"/>
      <c r="C11" s="14" t="s">
        <v>199</v>
      </c>
      <c r="D11" s="55"/>
      <c r="E11" s="1004" t="e">
        <f>F23/E23</f>
        <v>#N/A</v>
      </c>
      <c r="F11" s="1004"/>
      <c r="G11" s="1004" t="e">
        <f>E11/E3</f>
        <v>#N/A</v>
      </c>
      <c r="H11" s="1004"/>
      <c r="I11" s="42"/>
      <c r="J11" s="42"/>
      <c r="K11" s="42"/>
    </row>
    <row r="12" spans="1:11" x14ac:dyDescent="0.25">
      <c r="A12" s="13"/>
      <c r="B12" s="55"/>
      <c r="C12" s="14"/>
      <c r="D12" s="55"/>
      <c r="E12" s="33"/>
      <c r="F12" s="33"/>
      <c r="G12" s="33"/>
      <c r="H12" s="42"/>
      <c r="I12" s="42"/>
      <c r="J12" s="42"/>
      <c r="K12" s="42"/>
    </row>
    <row r="13" spans="1:11" x14ac:dyDescent="0.25">
      <c r="A13" s="13"/>
      <c r="B13" s="55"/>
      <c r="C13" s="14"/>
      <c r="D13" s="55"/>
      <c r="E13" s="33"/>
      <c r="F13" s="33"/>
      <c r="G13" s="33"/>
      <c r="H13" s="42"/>
      <c r="I13" s="42"/>
      <c r="J13" s="42"/>
      <c r="K13" s="42"/>
    </row>
    <row r="14" spans="1:11" x14ac:dyDescent="0.25">
      <c r="A14" s="13"/>
      <c r="B14" s="55"/>
      <c r="C14" s="14"/>
      <c r="D14" s="55"/>
      <c r="E14" s="33"/>
      <c r="F14" s="33"/>
      <c r="G14" s="33"/>
      <c r="H14" s="42"/>
      <c r="I14" s="42"/>
      <c r="J14" s="42"/>
      <c r="K14" s="42"/>
    </row>
    <row r="15" spans="1:11" x14ac:dyDescent="0.25">
      <c r="A15" s="13"/>
      <c r="B15" s="55"/>
      <c r="C15" s="14"/>
      <c r="D15" s="55"/>
      <c r="E15" s="33"/>
      <c r="F15" s="33"/>
      <c r="G15" s="33"/>
      <c r="H15" s="42"/>
      <c r="I15" s="42"/>
      <c r="J15" s="42"/>
      <c r="K15" s="42"/>
    </row>
    <row r="16" spans="1:11" x14ac:dyDescent="0.25">
      <c r="A16" s="13"/>
      <c r="B16" s="55"/>
      <c r="C16" s="14"/>
      <c r="D16" s="55"/>
      <c r="E16" s="33"/>
      <c r="F16" s="33"/>
      <c r="G16" s="33"/>
      <c r="H16" s="42"/>
      <c r="I16" s="42"/>
      <c r="J16" s="42"/>
      <c r="K16" s="42"/>
    </row>
    <row r="17" spans="1:11" x14ac:dyDescent="0.25">
      <c r="A17" s="13"/>
      <c r="B17" s="45"/>
      <c r="C17" s="14"/>
      <c r="D17" s="55"/>
      <c r="E17" s="33"/>
      <c r="F17" s="33"/>
      <c r="G17" s="33"/>
      <c r="H17" s="42"/>
      <c r="I17" s="42"/>
      <c r="J17" s="42"/>
      <c r="K17" s="42"/>
    </row>
    <row r="18" spans="1:11" x14ac:dyDescent="0.25">
      <c r="A18" s="14"/>
      <c r="C18" s="14"/>
      <c r="D18" s="55"/>
      <c r="E18" s="33"/>
      <c r="F18" s="33"/>
      <c r="G18" s="33"/>
      <c r="H18" s="42"/>
      <c r="I18" s="42"/>
      <c r="J18" s="42"/>
      <c r="K18" s="42"/>
    </row>
    <row r="19" spans="1:11" x14ac:dyDescent="0.25">
      <c r="A19" s="13"/>
      <c r="C19" s="13"/>
      <c r="D19" s="55"/>
      <c r="E19" s="33"/>
      <c r="F19" s="33"/>
      <c r="G19" s="33"/>
      <c r="H19" s="42"/>
      <c r="I19" s="42"/>
      <c r="J19" s="42"/>
      <c r="K19" s="42"/>
    </row>
    <row r="20" spans="1:11" ht="15.6" x14ac:dyDescent="0.3">
      <c r="A20" s="13"/>
      <c r="C20" s="57" t="s">
        <v>200</v>
      </c>
      <c r="D20" s="55"/>
      <c r="E20" s="1005" t="e">
        <f>SUM(E11:E19)</f>
        <v>#N/A</v>
      </c>
      <c r="F20" s="1005"/>
      <c r="G20" s="1005" t="e">
        <f>SUM(G11:G19)</f>
        <v>#N/A</v>
      </c>
      <c r="H20" s="1005"/>
      <c r="I20" s="13"/>
      <c r="J20" s="13"/>
      <c r="K20" s="58"/>
    </row>
    <row r="21" spans="1:11" x14ac:dyDescent="0.25">
      <c r="C21" s="20"/>
      <c r="E21" s="20"/>
    </row>
    <row r="22" spans="1:11" ht="15.6" x14ac:dyDescent="0.3">
      <c r="B22" s="16"/>
      <c r="C22" s="27"/>
      <c r="E22" s="130" t="s">
        <v>353</v>
      </c>
      <c r="F22" s="112" t="s">
        <v>354</v>
      </c>
      <c r="G22" s="16"/>
      <c r="H22" s="16"/>
      <c r="I22" s="16"/>
      <c r="J22" s="16"/>
      <c r="K22" s="16"/>
    </row>
    <row r="23" spans="1:11" x14ac:dyDescent="0.25">
      <c r="B23" s="16"/>
      <c r="E23" s="124" t="e">
        <f>VLOOKUP(A11,'SAGE IMPORT'!C:V,19,FALSE)</f>
        <v>#N/A</v>
      </c>
      <c r="F23" s="129">
        <f>'START-SLABS'!R40</f>
        <v>3172.3</v>
      </c>
    </row>
    <row r="24" spans="1:11" ht="15.6" x14ac:dyDescent="0.3">
      <c r="A24" s="17" t="s">
        <v>188</v>
      </c>
      <c r="B24" s="16"/>
      <c r="C24" s="17"/>
    </row>
    <row r="25" spans="1:11" x14ac:dyDescent="0.25">
      <c r="B25" s="16"/>
    </row>
    <row r="26" spans="1:11" x14ac:dyDescent="0.25">
      <c r="B26" s="14"/>
      <c r="C26" s="19" t="s">
        <v>187</v>
      </c>
    </row>
    <row r="27" spans="1:11" x14ac:dyDescent="0.25">
      <c r="B27" s="14"/>
      <c r="C27" s="12" t="s">
        <v>201</v>
      </c>
    </row>
    <row r="28" spans="1:11" x14ac:dyDescent="0.25">
      <c r="B28" s="13"/>
      <c r="C28" s="12" t="s">
        <v>202</v>
      </c>
    </row>
    <row r="29" spans="1:11" x14ac:dyDescent="0.25">
      <c r="B29" s="13"/>
      <c r="C29" s="18" t="s">
        <v>203</v>
      </c>
      <c r="E29" s="18"/>
    </row>
    <row r="30" spans="1:11" x14ac:dyDescent="0.25">
      <c r="B30" s="13"/>
      <c r="C30" s="12" t="s">
        <v>204</v>
      </c>
    </row>
    <row r="31" spans="1:11" x14ac:dyDescent="0.25">
      <c r="B31" s="13"/>
      <c r="C31" s="18" t="s">
        <v>176</v>
      </c>
      <c r="E31" s="18"/>
    </row>
    <row r="32" spans="1:11" x14ac:dyDescent="0.25">
      <c r="B32" s="16"/>
      <c r="C32" s="18"/>
      <c r="E32" s="18"/>
    </row>
    <row r="33" spans="1:11" x14ac:dyDescent="0.25">
      <c r="B33" s="16"/>
    </row>
    <row r="34" spans="1:11" x14ac:dyDescent="0.25">
      <c r="A34" s="12" t="s">
        <v>175</v>
      </c>
      <c r="B34" s="14"/>
      <c r="C34" s="14"/>
      <c r="D34" s="14"/>
      <c r="E34" s="14"/>
      <c r="G34" s="12" t="s">
        <v>174</v>
      </c>
      <c r="H34" s="14"/>
      <c r="I34" s="14"/>
      <c r="J34" s="14"/>
      <c r="K34" s="14"/>
    </row>
    <row r="35" spans="1:11" x14ac:dyDescent="0.25">
      <c r="B35" s="16"/>
      <c r="C35" s="16"/>
      <c r="D35" s="16"/>
      <c r="E35" s="16"/>
      <c r="H35" s="16"/>
      <c r="I35" s="16"/>
      <c r="J35" s="16"/>
      <c r="K35" s="16"/>
    </row>
    <row r="37" spans="1:11" ht="15.6" x14ac:dyDescent="0.3">
      <c r="A37" s="17" t="s">
        <v>173</v>
      </c>
      <c r="B37" s="14"/>
      <c r="C37" s="14"/>
      <c r="D37" s="14"/>
      <c r="E37" s="14"/>
      <c r="F37" s="14"/>
      <c r="G37" s="14"/>
      <c r="H37" s="14"/>
      <c r="I37" s="14"/>
      <c r="J37" s="14"/>
      <c r="K37" s="14"/>
    </row>
    <row r="38" spans="1:11" x14ac:dyDescent="0.25">
      <c r="A38" s="14"/>
      <c r="B38" s="14"/>
      <c r="C38" s="14"/>
      <c r="D38" s="14"/>
      <c r="E38" s="14"/>
      <c r="F38" s="14"/>
      <c r="G38" s="14"/>
      <c r="H38" s="14"/>
      <c r="I38" s="14"/>
      <c r="J38" s="14"/>
      <c r="K38" s="14"/>
    </row>
    <row r="39" spans="1:11" x14ac:dyDescent="0.25">
      <c r="A39" s="14"/>
      <c r="B39" s="14"/>
      <c r="C39" s="14"/>
      <c r="D39" s="14"/>
      <c r="E39" s="14"/>
      <c r="F39" s="14"/>
      <c r="G39" s="14"/>
      <c r="H39" s="14"/>
      <c r="I39" s="14"/>
      <c r="J39" s="14"/>
      <c r="K39" s="14"/>
    </row>
    <row r="40" spans="1:11" x14ac:dyDescent="0.25">
      <c r="A40" s="13"/>
      <c r="B40" s="13"/>
      <c r="C40" s="13"/>
      <c r="D40" s="13"/>
      <c r="E40" s="13"/>
      <c r="F40" s="13"/>
      <c r="G40" s="13"/>
      <c r="H40" s="13"/>
      <c r="I40" s="13"/>
      <c r="J40" s="13"/>
      <c r="K40" s="13"/>
    </row>
    <row r="41" spans="1:11" x14ac:dyDescent="0.25">
      <c r="A41" s="13"/>
      <c r="B41" s="13"/>
      <c r="C41" s="13"/>
      <c r="D41" s="13"/>
      <c r="E41" s="13"/>
      <c r="F41" s="13"/>
      <c r="G41" s="13"/>
      <c r="H41" s="13"/>
      <c r="I41" s="13"/>
      <c r="J41" s="13"/>
      <c r="K41" s="13"/>
    </row>
    <row r="42" spans="1:11" x14ac:dyDescent="0.25">
      <c r="A42" s="14"/>
      <c r="B42" s="14"/>
      <c r="C42" s="14"/>
      <c r="D42" s="14"/>
      <c r="E42" s="14"/>
      <c r="F42" s="14"/>
      <c r="G42" s="14"/>
      <c r="H42" s="14"/>
      <c r="I42" s="14"/>
      <c r="J42" s="14"/>
      <c r="K42" s="14"/>
    </row>
    <row r="43" spans="1:11" x14ac:dyDescent="0.25">
      <c r="A43" s="13"/>
      <c r="B43" s="13"/>
      <c r="C43" s="13"/>
      <c r="D43" s="13"/>
      <c r="E43" s="13"/>
      <c r="F43" s="13"/>
      <c r="G43" s="13"/>
      <c r="H43" s="13"/>
      <c r="I43" s="13"/>
      <c r="J43" s="13"/>
      <c r="K43" s="13"/>
    </row>
    <row r="44" spans="1:11" x14ac:dyDescent="0.25">
      <c r="A44" s="13"/>
      <c r="B44" s="13"/>
      <c r="C44" s="13"/>
      <c r="D44" s="13"/>
      <c r="E44" s="13"/>
      <c r="F44" s="13"/>
      <c r="G44" s="13"/>
      <c r="H44" s="13"/>
      <c r="I44" s="13"/>
      <c r="J44" s="13"/>
      <c r="K44" s="13"/>
    </row>
    <row r="45" spans="1:11" x14ac:dyDescent="0.25">
      <c r="A45" s="14"/>
      <c r="B45" s="14"/>
      <c r="C45" s="14"/>
      <c r="D45" s="14"/>
      <c r="E45" s="14"/>
      <c r="F45" s="14"/>
      <c r="G45" s="14"/>
      <c r="H45" s="14"/>
      <c r="I45" s="14"/>
      <c r="J45" s="14"/>
      <c r="K45" s="14"/>
    </row>
    <row r="46" spans="1:11" x14ac:dyDescent="0.25">
      <c r="A46" s="13"/>
      <c r="B46" s="13"/>
      <c r="C46" s="13"/>
      <c r="D46" s="13"/>
      <c r="E46" s="13"/>
      <c r="F46" s="13"/>
      <c r="G46" s="13"/>
      <c r="H46" s="13"/>
      <c r="I46" s="13"/>
      <c r="J46" s="13"/>
      <c r="K46" s="13"/>
    </row>
    <row r="47" spans="1:11" x14ac:dyDescent="0.25">
      <c r="A47" s="13"/>
      <c r="B47" s="13"/>
      <c r="C47" s="13"/>
      <c r="D47" s="13"/>
      <c r="E47" s="13"/>
      <c r="F47" s="13"/>
      <c r="G47" s="13"/>
      <c r="H47" s="13"/>
      <c r="I47" s="13"/>
      <c r="J47" s="13"/>
      <c r="K47" s="13"/>
    </row>
    <row r="48" spans="1:11" x14ac:dyDescent="0.25">
      <c r="A48" s="13"/>
      <c r="B48" s="13"/>
      <c r="C48" s="13"/>
      <c r="D48" s="13"/>
      <c r="E48" s="13"/>
      <c r="F48" s="13"/>
      <c r="G48" s="13"/>
      <c r="H48" s="13"/>
      <c r="I48" s="13"/>
      <c r="J48" s="13"/>
      <c r="K48" s="13"/>
    </row>
  </sheetData>
  <mergeCells count="11">
    <mergeCell ref="E11:F11"/>
    <mergeCell ref="G11:H11"/>
    <mergeCell ref="E20:F20"/>
    <mergeCell ref="G20:H20"/>
    <mergeCell ref="A4:I5"/>
    <mergeCell ref="E6:F6"/>
    <mergeCell ref="G6:H6"/>
    <mergeCell ref="I6:J6"/>
    <mergeCell ref="E7:F7"/>
    <mergeCell ref="G7:H7"/>
    <mergeCell ref="I7:J7"/>
  </mergeCells>
  <pageMargins left="0.25" right="0.56000000000000005" top="0.76" bottom="0.53" header="0.5" footer="0.5"/>
  <pageSetup scale="88" orientation="portrait" horizontalDpi="300" verticalDpi="300" r:id="rId1"/>
  <headerFooter alignWithMargins="0">
    <oddHeader>&amp;C&amp;"Arial,Bold"&amp;16&amp;UTRENCHING</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00"/>
  </sheetPr>
  <dimension ref="A1:M49"/>
  <sheetViews>
    <sheetView view="pageBreakPreview" zoomScaleNormal="100" zoomScaleSheetLayoutView="100" workbookViewId="0">
      <selection activeCell="M48" sqref="M48"/>
    </sheetView>
  </sheetViews>
  <sheetFormatPr defaultColWidth="9.109375" defaultRowHeight="15" x14ac:dyDescent="0.25"/>
  <cols>
    <col min="1" max="1" width="9.109375" style="12" customWidth="1"/>
    <col min="2" max="2" width="1.6640625" style="12" customWidth="1"/>
    <col min="3" max="3" width="27.88671875" style="12" customWidth="1"/>
    <col min="4" max="4" width="1.6640625" style="12" customWidth="1"/>
    <col min="5" max="5" width="11.33203125" style="12" customWidth="1"/>
    <col min="6" max="6" width="1.6640625" style="12" customWidth="1"/>
    <col min="7" max="7" width="13.88671875" style="12" customWidth="1"/>
    <col min="8" max="8" width="1.6640625" style="12" customWidth="1"/>
    <col min="9" max="9" width="9.5546875" style="12" customWidth="1"/>
    <col min="10" max="10" width="1.6640625" style="12" customWidth="1"/>
    <col min="11" max="11" width="13.88671875" style="12" customWidth="1"/>
    <col min="12" max="12" width="1.6640625" style="12" customWidth="1"/>
    <col min="13" max="13" width="15.33203125" style="12" customWidth="1"/>
    <col min="14" max="16384" width="9.109375" style="12"/>
  </cols>
  <sheetData>
    <row r="1" spans="1:13" x14ac:dyDescent="0.25">
      <c r="A1" s="12" t="str">
        <f>project</f>
        <v>Greenwich</v>
      </c>
      <c r="J1" s="12" t="s">
        <v>197</v>
      </c>
    </row>
    <row r="2" spans="1:13" ht="15.6" x14ac:dyDescent="0.3">
      <c r="A2" s="27" t="str">
        <f>CONCATENATE(jobcode,"-",RELEASE)</f>
        <v>DRGW00-04</v>
      </c>
    </row>
    <row r="3" spans="1:13" x14ac:dyDescent="0.25">
      <c r="A3" s="12" t="s">
        <v>198</v>
      </c>
      <c r="E3" s="126">
        <f>COUNT('START-SLABS'!C8:C39)</f>
        <v>10</v>
      </c>
      <c r="H3" s="53"/>
      <c r="J3" s="12" t="s">
        <v>197</v>
      </c>
    </row>
    <row r="4" spans="1:13" ht="21" customHeight="1" x14ac:dyDescent="0.25">
      <c r="A4" s="998" t="str">
        <f>CONCATENATE("Lots: ",Lots)</f>
        <v xml:space="preserve">Lots: 41  42  43  44  45  46  47  48  49  50            </v>
      </c>
      <c r="B4" s="998"/>
      <c r="C4" s="998"/>
      <c r="D4" s="998"/>
      <c r="E4" s="998"/>
      <c r="F4" s="998"/>
      <c r="G4" s="998"/>
      <c r="H4" s="998"/>
      <c r="I4" s="998"/>
    </row>
    <row r="5" spans="1:13" ht="21" customHeight="1" x14ac:dyDescent="0.25">
      <c r="A5" s="999"/>
      <c r="B5" s="999"/>
      <c r="C5" s="999"/>
      <c r="D5" s="999"/>
      <c r="E5" s="999"/>
      <c r="F5" s="999"/>
      <c r="G5" s="999"/>
      <c r="H5" s="999"/>
      <c r="I5" s="999"/>
    </row>
    <row r="6" spans="1:13" s="46" customFormat="1" x14ac:dyDescent="0.25">
      <c r="A6" s="12" t="s">
        <v>196</v>
      </c>
      <c r="B6" s="51"/>
      <c r="C6" s="1000" t="s">
        <v>197</v>
      </c>
      <c r="D6" s="1001"/>
      <c r="E6" s="1000" t="s">
        <v>195</v>
      </c>
      <c r="F6" s="1001"/>
      <c r="G6" s="1000" t="s">
        <v>194</v>
      </c>
      <c r="H6" s="1001"/>
      <c r="I6" s="1000" t="s">
        <v>193</v>
      </c>
      <c r="J6" s="1001"/>
      <c r="K6" s="1000"/>
      <c r="L6" s="1001"/>
      <c r="M6" s="50"/>
    </row>
    <row r="7" spans="1:13" s="46" customFormat="1" x14ac:dyDescent="0.25">
      <c r="A7" s="12" t="s">
        <v>192</v>
      </c>
      <c r="B7" s="48"/>
      <c r="C7" s="1002" t="s">
        <v>3</v>
      </c>
      <c r="D7" s="1003"/>
      <c r="E7" s="1002" t="s">
        <v>190</v>
      </c>
      <c r="F7" s="1003"/>
      <c r="G7" s="1002" t="s">
        <v>191</v>
      </c>
      <c r="H7" s="1003"/>
      <c r="I7" s="1002" t="s">
        <v>190</v>
      </c>
      <c r="J7" s="1003"/>
      <c r="K7" s="1002"/>
      <c r="L7" s="1003"/>
      <c r="M7" s="47"/>
    </row>
    <row r="8" spans="1:13" s="44" customFormat="1" ht="9" customHeight="1" x14ac:dyDescent="0.25">
      <c r="E8" s="45"/>
      <c r="F8" s="45"/>
      <c r="G8" s="45"/>
      <c r="H8" s="45"/>
      <c r="I8" s="45"/>
      <c r="J8" s="45"/>
    </row>
    <row r="9" spans="1:13" x14ac:dyDescent="0.25">
      <c r="A9" s="43"/>
      <c r="C9" s="42"/>
      <c r="E9" s="42"/>
      <c r="F9" s="41"/>
      <c r="G9" s="40"/>
      <c r="I9" s="14"/>
      <c r="K9" s="39"/>
      <c r="M9" s="60"/>
    </row>
    <row r="10" spans="1:13" x14ac:dyDescent="0.25">
      <c r="A10" s="171" t="s">
        <v>24</v>
      </c>
      <c r="C10" s="38" t="s">
        <v>364</v>
      </c>
      <c r="E10" s="61">
        <f>SUMIF('SLAB-ROWS'!A:A,'(3)-FORMSET'!A10,'SLAB-ROWS'!J:J)</f>
        <v>286.04999999999995</v>
      </c>
      <c r="F10" s="41"/>
      <c r="G10" s="42">
        <f>E10/E3</f>
        <v>28.604999999999997</v>
      </c>
      <c r="I10" s="13"/>
      <c r="K10" s="36"/>
      <c r="M10" s="60"/>
    </row>
    <row r="11" spans="1:13" x14ac:dyDescent="0.25">
      <c r="A11" s="171"/>
      <c r="C11" s="40"/>
      <c r="E11" s="41"/>
      <c r="F11" s="41"/>
      <c r="G11" s="42"/>
      <c r="I11" s="13"/>
      <c r="K11" s="22"/>
      <c r="M11" s="60"/>
    </row>
    <row r="12" spans="1:13" x14ac:dyDescent="0.25">
      <c r="A12" s="171"/>
      <c r="C12" s="40"/>
      <c r="E12" s="41"/>
      <c r="F12" s="41"/>
      <c r="G12" s="42"/>
      <c r="I12" s="13"/>
      <c r="K12" s="22"/>
      <c r="M12" s="60"/>
    </row>
    <row r="13" spans="1:13" x14ac:dyDescent="0.25">
      <c r="A13" s="171"/>
      <c r="C13" s="40"/>
      <c r="E13" s="61"/>
      <c r="F13" s="41"/>
      <c r="G13" s="42"/>
      <c r="I13" s="13"/>
      <c r="K13" s="22"/>
      <c r="M13" s="60"/>
    </row>
    <row r="14" spans="1:13" ht="15.6" x14ac:dyDescent="0.3">
      <c r="A14" s="127"/>
      <c r="C14" s="62" t="s">
        <v>205</v>
      </c>
      <c r="E14" s="63">
        <f>SUM(E9:E10)</f>
        <v>286.04999999999995</v>
      </c>
      <c r="F14" s="41"/>
      <c r="G14" s="63">
        <f>SUM(G9:G13)</f>
        <v>28.604999999999997</v>
      </c>
      <c r="I14" s="13"/>
      <c r="K14" s="26"/>
      <c r="L14" s="27"/>
      <c r="M14" s="26"/>
    </row>
    <row r="15" spans="1:13" ht="15.6" x14ac:dyDescent="0.3">
      <c r="A15" s="127"/>
      <c r="C15" s="64"/>
      <c r="E15" s="65"/>
      <c r="G15" s="66"/>
      <c r="I15" s="13"/>
      <c r="K15" s="26"/>
      <c r="L15" s="27"/>
      <c r="M15" s="67"/>
    </row>
    <row r="16" spans="1:13" ht="15.6" x14ac:dyDescent="0.3">
      <c r="A16" s="127"/>
      <c r="C16" s="66"/>
      <c r="E16" s="13"/>
      <c r="G16" s="26"/>
      <c r="I16" s="13"/>
      <c r="K16" s="13"/>
      <c r="L16" s="27"/>
      <c r="M16" s="26"/>
    </row>
    <row r="17" spans="1:13" ht="15.6" x14ac:dyDescent="0.3">
      <c r="A17" s="127"/>
      <c r="C17" s="66"/>
      <c r="E17" s="13"/>
      <c r="G17" s="26"/>
      <c r="I17" s="13"/>
      <c r="K17" s="13"/>
      <c r="L17" s="27"/>
      <c r="M17" s="26"/>
    </row>
    <row r="18" spans="1:13" ht="15.6" x14ac:dyDescent="0.3">
      <c r="A18" s="127"/>
      <c r="C18" s="66"/>
      <c r="E18" s="13"/>
      <c r="G18" s="26"/>
      <c r="I18" s="13"/>
      <c r="K18" s="13"/>
      <c r="L18" s="27"/>
      <c r="M18" s="26"/>
    </row>
    <row r="19" spans="1:13" ht="15.6" x14ac:dyDescent="0.3">
      <c r="A19" s="127"/>
      <c r="C19" s="68"/>
      <c r="E19" s="13"/>
      <c r="G19" s="26"/>
      <c r="I19" s="13"/>
      <c r="K19" s="13"/>
      <c r="L19" s="27"/>
      <c r="M19" s="26"/>
    </row>
    <row r="20" spans="1:13" x14ac:dyDescent="0.25">
      <c r="A20" s="172"/>
      <c r="B20" s="16"/>
    </row>
    <row r="21" spans="1:13" ht="15.6" x14ac:dyDescent="0.3">
      <c r="A21" s="17" t="s">
        <v>188</v>
      </c>
      <c r="B21" s="16"/>
      <c r="C21" s="17"/>
    </row>
    <row r="22" spans="1:13" x14ac:dyDescent="0.25">
      <c r="B22" s="16"/>
      <c r="F22" s="16"/>
    </row>
    <row r="23" spans="1:13" x14ac:dyDescent="0.25">
      <c r="B23" s="14"/>
      <c r="C23" s="19" t="s">
        <v>187</v>
      </c>
      <c r="F23" s="14"/>
      <c r="G23" s="12" t="s">
        <v>206</v>
      </c>
    </row>
    <row r="24" spans="1:13" x14ac:dyDescent="0.25">
      <c r="B24" s="13"/>
      <c r="C24" s="12" t="s">
        <v>207</v>
      </c>
      <c r="F24" s="13"/>
      <c r="G24" s="12" t="s">
        <v>208</v>
      </c>
    </row>
    <row r="25" spans="1:13" x14ac:dyDescent="0.25">
      <c r="B25" s="13"/>
      <c r="C25" s="18" t="s">
        <v>209</v>
      </c>
      <c r="F25" s="13"/>
      <c r="G25" s="12" t="s">
        <v>210</v>
      </c>
      <c r="I25" s="18"/>
    </row>
    <row r="26" spans="1:13" x14ac:dyDescent="0.25">
      <c r="B26" s="13"/>
      <c r="C26" s="18" t="s">
        <v>211</v>
      </c>
      <c r="F26" s="13"/>
      <c r="G26" s="18" t="s">
        <v>212</v>
      </c>
      <c r="H26" s="16"/>
      <c r="I26" s="16"/>
      <c r="J26" s="16"/>
      <c r="K26" s="16"/>
    </row>
    <row r="27" spans="1:13" x14ac:dyDescent="0.25">
      <c r="B27" s="13"/>
      <c r="C27" s="18" t="s">
        <v>213</v>
      </c>
      <c r="F27" s="13"/>
      <c r="G27" s="12" t="s">
        <v>214</v>
      </c>
      <c r="I27" s="18"/>
      <c r="L27" s="16"/>
      <c r="M27" s="16"/>
    </row>
    <row r="28" spans="1:13" x14ac:dyDescent="0.25">
      <c r="B28" s="13"/>
      <c r="C28" s="18" t="s">
        <v>215</v>
      </c>
      <c r="F28" s="16"/>
      <c r="G28" s="16"/>
    </row>
    <row r="29" spans="1:13" x14ac:dyDescent="0.25">
      <c r="C29" s="12" t="s">
        <v>216</v>
      </c>
      <c r="F29" s="16"/>
    </row>
    <row r="30" spans="1:13" x14ac:dyDescent="0.25">
      <c r="B30" s="16"/>
      <c r="D30" s="16"/>
      <c r="E30" s="19"/>
      <c r="H30" s="16"/>
    </row>
    <row r="31" spans="1:13" x14ac:dyDescent="0.25">
      <c r="B31" s="16"/>
      <c r="D31" s="16"/>
      <c r="H31" s="16"/>
      <c r="I31" s="18"/>
    </row>
    <row r="32" spans="1:13" x14ac:dyDescent="0.25">
      <c r="A32" s="12" t="s">
        <v>175</v>
      </c>
      <c r="B32" s="14"/>
      <c r="C32" s="14"/>
      <c r="D32" s="14"/>
      <c r="E32" s="14"/>
      <c r="G32" s="12" t="s">
        <v>174</v>
      </c>
      <c r="H32" s="14"/>
      <c r="I32" s="14"/>
      <c r="J32" s="14"/>
      <c r="K32" s="14"/>
      <c r="L32" s="14"/>
      <c r="M32" s="14"/>
    </row>
    <row r="33" spans="1:13" x14ac:dyDescent="0.25">
      <c r="B33" s="16"/>
      <c r="C33" s="16"/>
      <c r="D33" s="16"/>
      <c r="E33" s="16"/>
      <c r="H33" s="16"/>
      <c r="I33" s="16"/>
      <c r="J33" s="16"/>
      <c r="K33" s="16"/>
      <c r="L33" s="16"/>
      <c r="M33" s="16"/>
    </row>
    <row r="34" spans="1:13" x14ac:dyDescent="0.25">
      <c r="B34" s="16"/>
      <c r="C34" s="16"/>
      <c r="D34" s="16"/>
      <c r="E34" s="16"/>
      <c r="H34" s="16"/>
      <c r="I34" s="16"/>
      <c r="J34" s="16"/>
      <c r="K34" s="16"/>
      <c r="L34" s="16"/>
      <c r="M34" s="16"/>
    </row>
    <row r="36" spans="1:13" ht="15.6" x14ac:dyDescent="0.3">
      <c r="A36" s="17" t="s">
        <v>173</v>
      </c>
      <c r="B36" s="14"/>
      <c r="C36" s="14"/>
      <c r="D36" s="14"/>
      <c r="E36" s="14"/>
      <c r="F36" s="14"/>
      <c r="G36" s="14"/>
      <c r="H36" s="14"/>
      <c r="I36" s="14"/>
      <c r="J36" s="14"/>
      <c r="K36" s="14"/>
      <c r="L36" s="14"/>
      <c r="M36" s="14"/>
    </row>
    <row r="37" spans="1:13" x14ac:dyDescent="0.25">
      <c r="A37" s="14"/>
      <c r="B37" s="14"/>
      <c r="C37" s="14"/>
      <c r="D37" s="14"/>
      <c r="E37" s="14"/>
      <c r="F37" s="14"/>
      <c r="G37" s="14"/>
      <c r="H37" s="14"/>
      <c r="I37" s="14"/>
      <c r="J37" s="14"/>
      <c r="K37" s="14"/>
      <c r="L37" s="14"/>
      <c r="M37" s="14"/>
    </row>
    <row r="38" spans="1:13" x14ac:dyDescent="0.25">
      <c r="A38" s="13"/>
      <c r="B38" s="13"/>
      <c r="C38" s="13"/>
      <c r="D38" s="13"/>
      <c r="E38" s="13"/>
      <c r="F38" s="13"/>
      <c r="G38" s="13"/>
      <c r="H38" s="13"/>
      <c r="I38" s="13"/>
      <c r="J38" s="13"/>
      <c r="K38" s="13"/>
      <c r="L38" s="13"/>
      <c r="M38" s="13"/>
    </row>
    <row r="39" spans="1:13" x14ac:dyDescent="0.25">
      <c r="A39" s="14"/>
      <c r="B39" s="14"/>
      <c r="C39" s="14"/>
      <c r="D39" s="14"/>
      <c r="E39" s="14"/>
      <c r="F39" s="14"/>
      <c r="G39" s="14"/>
      <c r="H39" s="14"/>
      <c r="I39" s="14"/>
      <c r="J39" s="14"/>
      <c r="K39" s="14"/>
      <c r="L39" s="14"/>
      <c r="M39" s="14"/>
    </row>
    <row r="40" spans="1:13" x14ac:dyDescent="0.25">
      <c r="A40" s="14"/>
      <c r="B40" s="14"/>
      <c r="C40" s="14"/>
      <c r="D40" s="14"/>
      <c r="E40" s="14"/>
      <c r="F40" s="14"/>
      <c r="G40" s="14"/>
      <c r="H40" s="14"/>
      <c r="I40" s="14"/>
      <c r="J40" s="14"/>
      <c r="K40" s="14"/>
      <c r="L40" s="14"/>
      <c r="M40" s="14"/>
    </row>
    <row r="41" spans="1:13" x14ac:dyDescent="0.25">
      <c r="A41" s="14"/>
      <c r="B41" s="14"/>
      <c r="C41" s="14"/>
      <c r="D41" s="14"/>
      <c r="E41" s="14"/>
      <c r="F41" s="14"/>
      <c r="G41" s="14"/>
      <c r="H41" s="14"/>
      <c r="I41" s="14"/>
      <c r="J41" s="14"/>
      <c r="K41" s="14"/>
      <c r="L41" s="14"/>
      <c r="M41" s="14"/>
    </row>
    <row r="42" spans="1:13" x14ac:dyDescent="0.25">
      <c r="A42" s="14"/>
      <c r="B42" s="14"/>
      <c r="C42" s="14"/>
      <c r="D42" s="14"/>
      <c r="E42" s="14"/>
      <c r="F42" s="14"/>
      <c r="G42" s="14"/>
      <c r="H42" s="14"/>
      <c r="I42" s="14"/>
      <c r="J42" s="14"/>
      <c r="K42" s="14"/>
      <c r="L42" s="14"/>
      <c r="M42" s="14"/>
    </row>
    <row r="43" spans="1:13" x14ac:dyDescent="0.25">
      <c r="A43" s="14"/>
      <c r="B43" s="14"/>
      <c r="C43" s="14"/>
      <c r="D43" s="14"/>
      <c r="E43" s="14"/>
      <c r="F43" s="14"/>
      <c r="G43" s="14"/>
      <c r="H43" s="14"/>
      <c r="I43" s="14"/>
      <c r="J43" s="14"/>
      <c r="K43" s="14"/>
      <c r="L43" s="14"/>
      <c r="M43" s="14"/>
    </row>
    <row r="44" spans="1:13" x14ac:dyDescent="0.25">
      <c r="A44" s="14"/>
      <c r="B44" s="14"/>
      <c r="C44" s="14"/>
      <c r="D44" s="14"/>
      <c r="E44" s="14"/>
      <c r="F44" s="14"/>
      <c r="G44" s="14"/>
      <c r="H44" s="14"/>
      <c r="I44" s="14"/>
      <c r="J44" s="14"/>
      <c r="K44" s="14"/>
      <c r="L44" s="14"/>
      <c r="M44" s="14"/>
    </row>
    <row r="45" spans="1:13" x14ac:dyDescent="0.25">
      <c r="A45" s="14"/>
      <c r="B45" s="14"/>
      <c r="C45" s="14"/>
      <c r="D45" s="14"/>
      <c r="E45" s="14"/>
      <c r="F45" s="14"/>
      <c r="G45" s="14"/>
      <c r="H45" s="14"/>
      <c r="I45" s="14"/>
      <c r="J45" s="14"/>
      <c r="K45" s="14"/>
      <c r="L45" s="14"/>
      <c r="M45" s="14"/>
    </row>
    <row r="46" spans="1:13" x14ac:dyDescent="0.25">
      <c r="A46" s="14"/>
      <c r="B46" s="14"/>
      <c r="C46" s="14"/>
      <c r="D46" s="14"/>
      <c r="E46" s="14"/>
      <c r="F46" s="14"/>
      <c r="G46" s="14"/>
      <c r="H46" s="14"/>
      <c r="I46" s="14"/>
      <c r="J46" s="14"/>
      <c r="K46" s="14"/>
      <c r="L46" s="14"/>
      <c r="M46" s="14"/>
    </row>
    <row r="47" spans="1:13" x14ac:dyDescent="0.25">
      <c r="A47" s="14"/>
      <c r="B47" s="14"/>
      <c r="C47" s="14"/>
      <c r="D47" s="14"/>
      <c r="E47" s="14"/>
      <c r="F47" s="14"/>
      <c r="G47" s="14"/>
      <c r="H47" s="14"/>
      <c r="I47" s="14"/>
      <c r="J47" s="14"/>
      <c r="K47" s="14"/>
      <c r="L47" s="14"/>
      <c r="M47" s="14"/>
    </row>
    <row r="48" spans="1:13" x14ac:dyDescent="0.25">
      <c r="A48" s="14"/>
      <c r="B48" s="14"/>
      <c r="C48" s="14"/>
      <c r="D48" s="14"/>
      <c r="E48" s="14"/>
      <c r="F48" s="14"/>
      <c r="G48" s="14"/>
      <c r="H48" s="14"/>
      <c r="I48" s="14"/>
      <c r="J48" s="14"/>
      <c r="K48" s="14"/>
      <c r="L48" s="14"/>
      <c r="M48" s="14"/>
    </row>
    <row r="49" spans="1:13" x14ac:dyDescent="0.25">
      <c r="A49" s="13"/>
      <c r="B49" s="13"/>
      <c r="C49" s="13"/>
      <c r="D49" s="13"/>
      <c r="E49" s="13"/>
      <c r="F49" s="13"/>
      <c r="G49" s="13"/>
      <c r="H49" s="13"/>
      <c r="I49" s="13"/>
      <c r="J49" s="13"/>
      <c r="K49" s="13"/>
      <c r="L49" s="13"/>
      <c r="M49" s="13"/>
    </row>
  </sheetData>
  <mergeCells count="11">
    <mergeCell ref="K6:L6"/>
    <mergeCell ref="C7:D7"/>
    <mergeCell ref="E7:F7"/>
    <mergeCell ref="G7:H7"/>
    <mergeCell ref="I7:J7"/>
    <mergeCell ref="K7:L7"/>
    <mergeCell ref="A4:I5"/>
    <mergeCell ref="C6:D6"/>
    <mergeCell ref="E6:F6"/>
    <mergeCell ref="G6:H6"/>
    <mergeCell ref="I6:J6"/>
  </mergeCells>
  <pageMargins left="0.36" right="0.36" top="1" bottom="0.53" header="0.5" footer="0.5"/>
  <pageSetup scale="85" orientation="portrait" horizontalDpi="300" verticalDpi="300" r:id="rId1"/>
  <headerFooter alignWithMargins="0">
    <oddHeader>&amp;C&amp;"Arial,Bold"&amp;16&amp;U&amp;A</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FF00"/>
  </sheetPr>
  <dimension ref="A1:N47"/>
  <sheetViews>
    <sheetView view="pageBreakPreview" topLeftCell="A8" zoomScale="115" zoomScaleNormal="100" zoomScaleSheetLayoutView="115" workbookViewId="0">
      <selection activeCell="M48" sqref="M48"/>
    </sheetView>
  </sheetViews>
  <sheetFormatPr defaultColWidth="9.109375" defaultRowHeight="15" x14ac:dyDescent="0.25"/>
  <cols>
    <col min="1" max="1" width="9.5546875" style="12" customWidth="1"/>
    <col min="2" max="2" width="1.6640625" style="12" customWidth="1"/>
    <col min="3" max="3" width="27.6640625" style="12" bestFit="1" customWidth="1"/>
    <col min="4" max="4" width="1.6640625" style="12" customWidth="1"/>
    <col min="5" max="5" width="13.88671875" style="12" customWidth="1"/>
    <col min="6" max="6" width="1.6640625" style="12" customWidth="1"/>
    <col min="7" max="7" width="13.109375" style="12" customWidth="1"/>
    <col min="8" max="8" width="1.6640625" style="12" customWidth="1"/>
    <col min="9" max="9" width="11" style="12" customWidth="1"/>
    <col min="10" max="10" width="1.6640625" style="12" customWidth="1"/>
    <col min="11" max="11" width="13.88671875" style="12" customWidth="1"/>
    <col min="12" max="12" width="1.6640625" style="12" customWidth="1"/>
    <col min="13" max="13" width="16.44140625" style="12" customWidth="1"/>
    <col min="14" max="16384" width="9.109375" style="12"/>
  </cols>
  <sheetData>
    <row r="1" spans="1:13" x14ac:dyDescent="0.25">
      <c r="A1" s="12" t="str">
        <f>project</f>
        <v>Greenwich</v>
      </c>
      <c r="J1" s="12" t="s">
        <v>197</v>
      </c>
    </row>
    <row r="2" spans="1:13" ht="15.6" x14ac:dyDescent="0.3">
      <c r="A2" s="27" t="str">
        <f>CONCATENATE(jobcode,"-",RELEASE)</f>
        <v>DRGW00-04</v>
      </c>
    </row>
    <row r="3" spans="1:13" x14ac:dyDescent="0.25">
      <c r="A3" s="12" t="s">
        <v>198</v>
      </c>
      <c r="E3" s="126">
        <f>COUNT('START-SLABS'!C8:C39)</f>
        <v>10</v>
      </c>
      <c r="H3" s="53"/>
      <c r="J3" s="12" t="s">
        <v>197</v>
      </c>
    </row>
    <row r="4" spans="1:13" ht="18.75" customHeight="1" x14ac:dyDescent="0.25">
      <c r="A4" s="998" t="str">
        <f>CONCATENATE("Lots: ",Lots)</f>
        <v xml:space="preserve">Lots: 41  42  43  44  45  46  47  48  49  50            </v>
      </c>
      <c r="B4" s="998"/>
      <c r="C4" s="998"/>
      <c r="D4" s="998"/>
      <c r="E4" s="998"/>
      <c r="F4" s="998"/>
      <c r="G4" s="998"/>
      <c r="H4" s="998"/>
      <c r="I4" s="998"/>
    </row>
    <row r="5" spans="1:13" ht="18.75" customHeight="1" x14ac:dyDescent="0.25">
      <c r="A5" s="999"/>
      <c r="B5" s="999"/>
      <c r="C5" s="999"/>
      <c r="D5" s="999"/>
      <c r="E5" s="999"/>
      <c r="F5" s="999"/>
      <c r="G5" s="999"/>
      <c r="H5" s="999"/>
      <c r="I5" s="999"/>
    </row>
    <row r="6" spans="1:13" s="46" customFormat="1" ht="13.2" x14ac:dyDescent="0.25">
      <c r="A6" s="50" t="s">
        <v>320</v>
      </c>
      <c r="B6" s="51"/>
      <c r="C6" s="1000" t="s">
        <v>197</v>
      </c>
      <c r="D6" s="1001"/>
      <c r="E6" s="1000" t="s">
        <v>195</v>
      </c>
      <c r="F6" s="1001"/>
      <c r="G6" s="1000" t="s">
        <v>194</v>
      </c>
      <c r="H6" s="1001"/>
      <c r="I6" s="1000" t="s">
        <v>193</v>
      </c>
      <c r="J6" s="1001"/>
      <c r="K6" s="1000"/>
      <c r="L6" s="1001"/>
      <c r="M6" s="50"/>
    </row>
    <row r="7" spans="1:13" s="46" customFormat="1" ht="13.2" x14ac:dyDescent="0.25">
      <c r="A7" s="50" t="s">
        <v>238</v>
      </c>
      <c r="B7" s="48"/>
      <c r="C7" s="1002" t="s">
        <v>3</v>
      </c>
      <c r="D7" s="1003"/>
      <c r="E7" s="1002" t="s">
        <v>190</v>
      </c>
      <c r="F7" s="1003"/>
      <c r="G7" s="1002" t="s">
        <v>191</v>
      </c>
      <c r="H7" s="1003"/>
      <c r="I7" s="1002" t="s">
        <v>190</v>
      </c>
      <c r="J7" s="1003"/>
      <c r="K7" s="1002"/>
      <c r="L7" s="1003"/>
      <c r="M7" s="47"/>
    </row>
    <row r="8" spans="1:13" s="44" customFormat="1" ht="9" customHeight="1" x14ac:dyDescent="0.25">
      <c r="E8" s="45"/>
      <c r="F8" s="45"/>
      <c r="G8" s="45"/>
      <c r="H8" s="45"/>
      <c r="I8" s="45"/>
      <c r="J8" s="45"/>
    </row>
    <row r="9" spans="1:13" x14ac:dyDescent="0.25">
      <c r="A9" s="119"/>
      <c r="C9" s="42"/>
      <c r="E9" s="42"/>
      <c r="F9" s="41"/>
      <c r="G9" s="40"/>
      <c r="I9" s="14"/>
      <c r="K9" s="69"/>
      <c r="M9" s="60"/>
    </row>
    <row r="10" spans="1:13" x14ac:dyDescent="0.25">
      <c r="A10" s="173" t="s">
        <v>27</v>
      </c>
      <c r="C10" s="38" t="s">
        <v>365</v>
      </c>
      <c r="E10" s="61">
        <f>SUMIF('SLAB-ROWS'!A:A,'(4)-STEEL &amp; HARDWARE'!A10,'SLAB-ROWS'!J:J)</f>
        <v>373.07</v>
      </c>
      <c r="F10" s="41"/>
      <c r="G10" s="42">
        <f>E10/E3</f>
        <v>37.307000000000002</v>
      </c>
      <c r="I10" s="13"/>
      <c r="K10" s="36"/>
      <c r="M10" s="60"/>
    </row>
    <row r="11" spans="1:13" x14ac:dyDescent="0.25">
      <c r="A11" s="173"/>
      <c r="C11" s="40"/>
      <c r="E11" s="38"/>
      <c r="F11" s="34"/>
      <c r="G11" s="40"/>
      <c r="I11" s="13"/>
      <c r="K11" s="36"/>
      <c r="M11" s="60"/>
    </row>
    <row r="12" spans="1:13" x14ac:dyDescent="0.25">
      <c r="A12" s="173" t="s">
        <v>29</v>
      </c>
      <c r="C12" s="40" t="s">
        <v>321</v>
      </c>
      <c r="E12" s="61">
        <f>SUMIF('SLAB-ROWS'!A:A,'(4)-STEEL &amp; HARDWARE'!A12,'SLAB-ROWS'!J:J)</f>
        <v>42.66</v>
      </c>
      <c r="F12" s="34"/>
      <c r="G12" s="40">
        <f>E12/E3</f>
        <v>4.266</v>
      </c>
      <c r="I12" s="13"/>
      <c r="K12" s="36"/>
      <c r="M12" s="60"/>
    </row>
    <row r="13" spans="1:13" x14ac:dyDescent="0.25">
      <c r="A13" s="173"/>
      <c r="C13" s="40"/>
      <c r="E13" s="38"/>
      <c r="F13" s="34"/>
      <c r="G13" s="40"/>
      <c r="I13" s="13"/>
      <c r="K13" s="36"/>
      <c r="M13" s="60"/>
    </row>
    <row r="14" spans="1:13" ht="15.6" x14ac:dyDescent="0.3">
      <c r="A14" s="173" t="s">
        <v>197</v>
      </c>
      <c r="C14" s="120" t="s">
        <v>322</v>
      </c>
      <c r="E14" s="63">
        <f>SUM(E9:E13)</f>
        <v>415.73</v>
      </c>
      <c r="G14" s="101">
        <f>SUM(G9:G13)</f>
        <v>41.573</v>
      </c>
      <c r="I14" s="13"/>
      <c r="K14" s="70"/>
      <c r="L14" s="71"/>
      <c r="M14" s="70"/>
    </row>
    <row r="15" spans="1:13" x14ac:dyDescent="0.25">
      <c r="A15" s="127"/>
      <c r="B15" s="55"/>
      <c r="C15" s="13"/>
      <c r="D15" s="55"/>
      <c r="E15" s="121"/>
      <c r="F15" s="16"/>
      <c r="G15" s="122"/>
      <c r="I15" s="13"/>
      <c r="K15" s="36"/>
      <c r="M15" s="60"/>
    </row>
    <row r="16" spans="1:13" x14ac:dyDescent="0.25">
      <c r="A16" s="127"/>
      <c r="B16" s="55"/>
      <c r="C16" s="13"/>
      <c r="D16" s="55"/>
      <c r="E16" s="121"/>
      <c r="F16" s="16"/>
      <c r="G16" s="122"/>
      <c r="I16" s="13"/>
      <c r="K16" s="36"/>
      <c r="M16" s="60"/>
    </row>
    <row r="17" spans="1:14" x14ac:dyDescent="0.25">
      <c r="A17" s="127"/>
      <c r="B17" s="55"/>
      <c r="C17" s="13"/>
      <c r="D17" s="55"/>
      <c r="E17" s="121"/>
      <c r="F17" s="16"/>
      <c r="G17" s="122"/>
      <c r="I17" s="13"/>
      <c r="K17" s="36"/>
      <c r="M17" s="60"/>
    </row>
    <row r="18" spans="1:14" x14ac:dyDescent="0.25">
      <c r="A18" s="127"/>
      <c r="B18" s="55"/>
      <c r="C18" s="13"/>
      <c r="D18" s="55"/>
      <c r="E18" s="121"/>
      <c r="F18" s="16"/>
      <c r="G18" s="122"/>
      <c r="I18" s="13"/>
      <c r="K18" s="36"/>
      <c r="M18" s="60"/>
    </row>
    <row r="19" spans="1:14" x14ac:dyDescent="0.25">
      <c r="A19" s="127"/>
      <c r="B19" s="55"/>
      <c r="C19" s="13"/>
      <c r="D19" s="55"/>
      <c r="E19" s="121"/>
      <c r="F19" s="16"/>
      <c r="G19" s="122"/>
      <c r="I19" s="13"/>
      <c r="K19" s="36"/>
      <c r="M19" s="60"/>
    </row>
    <row r="20" spans="1:14" x14ac:dyDescent="0.25">
      <c r="A20" s="127"/>
      <c r="B20" s="55"/>
      <c r="C20" s="13"/>
      <c r="D20" s="55"/>
      <c r="E20" s="121"/>
      <c r="F20" s="16"/>
      <c r="G20" s="122"/>
      <c r="I20" s="13"/>
      <c r="K20" s="36"/>
      <c r="M20" s="60"/>
    </row>
    <row r="21" spans="1:14" x14ac:dyDescent="0.25">
      <c r="A21" s="127"/>
      <c r="B21" s="55"/>
      <c r="C21" s="13"/>
      <c r="D21" s="55"/>
      <c r="E21" s="121"/>
      <c r="F21" s="16"/>
      <c r="G21" s="122"/>
      <c r="I21" s="13"/>
      <c r="K21" s="36"/>
      <c r="M21" s="60"/>
    </row>
    <row r="22" spans="1:14" x14ac:dyDescent="0.25">
      <c r="A22" s="127"/>
      <c r="B22" s="55"/>
      <c r="C22" s="13"/>
      <c r="D22" s="55"/>
      <c r="E22" s="121"/>
      <c r="F22" s="16"/>
      <c r="G22" s="122"/>
      <c r="I22" s="13"/>
      <c r="K22" s="36"/>
      <c r="M22" s="60"/>
    </row>
    <row r="23" spans="1:14" x14ac:dyDescent="0.25">
      <c r="A23" s="127"/>
      <c r="B23" s="55"/>
      <c r="C23" s="13"/>
      <c r="D23" s="55"/>
      <c r="E23" s="121"/>
      <c r="F23" s="16"/>
      <c r="G23" s="122"/>
      <c r="I23" s="13"/>
      <c r="K23" s="36"/>
      <c r="M23" s="60"/>
    </row>
    <row r="24" spans="1:14" ht="15.6" x14ac:dyDescent="0.3">
      <c r="A24" s="127"/>
      <c r="B24" s="55"/>
      <c r="C24" s="123"/>
      <c r="D24" s="55"/>
      <c r="E24" s="121"/>
      <c r="F24" s="16"/>
      <c r="G24" s="13"/>
      <c r="I24" s="13"/>
      <c r="K24" s="70"/>
      <c r="L24" s="72"/>
      <c r="M24" s="70"/>
    </row>
    <row r="25" spans="1:14" x14ac:dyDescent="0.25">
      <c r="A25" s="127"/>
      <c r="B25" s="55"/>
      <c r="C25" s="14"/>
      <c r="D25" s="55"/>
      <c r="E25" s="38" t="s">
        <v>197</v>
      </c>
      <c r="F25" s="16"/>
      <c r="G25" s="13"/>
      <c r="I25" s="13"/>
      <c r="K25" s="38"/>
      <c r="L25" s="16"/>
      <c r="M25" s="13"/>
    </row>
    <row r="26" spans="1:14" x14ac:dyDescent="0.25">
      <c r="C26" s="20"/>
      <c r="E26" s="20"/>
    </row>
    <row r="27" spans="1:14" ht="15.6" x14ac:dyDescent="0.3">
      <c r="A27" s="17" t="s">
        <v>188</v>
      </c>
      <c r="B27" s="16"/>
      <c r="E27" s="27" t="s">
        <v>218</v>
      </c>
    </row>
    <row r="28" spans="1:14" x14ac:dyDescent="0.25">
      <c r="B28" s="16"/>
      <c r="D28" s="16"/>
      <c r="E28" s="16"/>
      <c r="F28" s="16"/>
      <c r="G28" s="16"/>
      <c r="H28" s="16"/>
      <c r="I28" s="16"/>
      <c r="J28" s="16"/>
      <c r="K28" s="16"/>
      <c r="L28" s="16"/>
      <c r="M28" s="16"/>
      <c r="N28" s="16"/>
    </row>
    <row r="29" spans="1:14" x14ac:dyDescent="0.25">
      <c r="B29" s="16"/>
      <c r="C29" s="18" t="s">
        <v>323</v>
      </c>
      <c r="D29" s="16"/>
      <c r="E29" s="16"/>
      <c r="F29" s="16"/>
      <c r="G29" s="16"/>
      <c r="H29" s="16"/>
      <c r="I29" s="90" t="s">
        <v>324</v>
      </c>
      <c r="J29" s="16"/>
      <c r="K29" s="16"/>
      <c r="L29" s="16"/>
      <c r="M29" s="16"/>
      <c r="N29" s="16"/>
    </row>
    <row r="30" spans="1:14" x14ac:dyDescent="0.25">
      <c r="B30" s="16"/>
      <c r="C30" s="18" t="s">
        <v>325</v>
      </c>
      <c r="D30" s="16"/>
      <c r="E30" s="16"/>
      <c r="F30" s="16"/>
      <c r="G30" s="16"/>
      <c r="H30" s="16"/>
      <c r="I30" s="90" t="s">
        <v>326</v>
      </c>
      <c r="J30" s="16"/>
      <c r="K30" s="16"/>
      <c r="L30" s="16"/>
      <c r="M30" s="16"/>
      <c r="N30" s="16"/>
    </row>
    <row r="31" spans="1:14" x14ac:dyDescent="0.25">
      <c r="B31" s="16"/>
      <c r="C31" s="18" t="s">
        <v>327</v>
      </c>
      <c r="D31" s="16"/>
      <c r="E31" s="16"/>
      <c r="F31" s="16"/>
      <c r="G31" s="16"/>
      <c r="H31" s="16"/>
      <c r="I31" s="90" t="s">
        <v>328</v>
      </c>
      <c r="J31" s="16"/>
      <c r="K31" s="16"/>
      <c r="L31" s="16"/>
      <c r="M31" s="16"/>
      <c r="N31" s="16"/>
    </row>
    <row r="32" spans="1:14" x14ac:dyDescent="0.25">
      <c r="B32" s="16"/>
      <c r="C32" s="18" t="s">
        <v>329</v>
      </c>
      <c r="D32" s="16"/>
      <c r="E32" s="16"/>
      <c r="F32" s="16"/>
      <c r="G32" s="16"/>
      <c r="H32" s="16"/>
      <c r="I32" s="19" t="s">
        <v>330</v>
      </c>
      <c r="J32" s="16"/>
      <c r="K32" s="16"/>
      <c r="L32" s="16"/>
      <c r="M32" s="16"/>
      <c r="N32" s="16"/>
    </row>
    <row r="33" spans="2:14" x14ac:dyDescent="0.25">
      <c r="B33" s="16"/>
      <c r="C33" s="18" t="s">
        <v>331</v>
      </c>
      <c r="D33" s="16"/>
      <c r="E33" s="16"/>
      <c r="F33" s="16"/>
      <c r="G33" s="16"/>
      <c r="H33" s="16"/>
      <c r="I33" s="19" t="s">
        <v>332</v>
      </c>
      <c r="J33" s="16"/>
      <c r="K33" s="16"/>
      <c r="L33" s="16"/>
      <c r="M33" s="16"/>
      <c r="N33" s="16"/>
    </row>
    <row r="34" spans="2:14" x14ac:dyDescent="0.25">
      <c r="B34" s="16"/>
      <c r="C34" s="18" t="s">
        <v>333</v>
      </c>
      <c r="D34" s="16"/>
      <c r="E34" s="16"/>
      <c r="F34" s="16"/>
      <c r="G34" s="16"/>
      <c r="H34" s="16"/>
      <c r="I34" s="19" t="s">
        <v>334</v>
      </c>
      <c r="J34" s="16"/>
      <c r="K34" s="16"/>
      <c r="L34" s="16"/>
      <c r="M34" s="16"/>
      <c r="N34" s="16"/>
    </row>
    <row r="35" spans="2:14" x14ac:dyDescent="0.25">
      <c r="B35" s="16"/>
      <c r="C35" s="18" t="s">
        <v>335</v>
      </c>
      <c r="D35" s="16"/>
      <c r="E35" s="16"/>
      <c r="F35" s="16"/>
      <c r="G35" s="16"/>
      <c r="H35" s="16"/>
      <c r="I35" s="19" t="s">
        <v>336</v>
      </c>
      <c r="J35" s="16"/>
      <c r="K35" s="16"/>
      <c r="L35" s="16"/>
      <c r="M35" s="16"/>
      <c r="N35" s="16"/>
    </row>
    <row r="36" spans="2:14" x14ac:dyDescent="0.25">
      <c r="B36" s="16"/>
      <c r="D36" s="16"/>
      <c r="E36" s="16"/>
      <c r="F36" s="16"/>
      <c r="G36" s="16"/>
      <c r="H36" s="16"/>
      <c r="I36" s="16"/>
      <c r="J36" s="16"/>
      <c r="K36" s="16"/>
      <c r="L36" s="16"/>
      <c r="M36" s="16"/>
      <c r="N36" s="16"/>
    </row>
    <row r="37" spans="2:14" x14ac:dyDescent="0.25">
      <c r="B37" s="16"/>
      <c r="D37" s="16"/>
      <c r="E37" s="16"/>
      <c r="F37" s="16"/>
      <c r="G37" s="16"/>
      <c r="H37" s="16"/>
      <c r="I37" s="16"/>
      <c r="J37" s="16"/>
      <c r="K37" s="16"/>
      <c r="L37" s="16"/>
      <c r="M37" s="16"/>
      <c r="N37" s="16"/>
    </row>
    <row r="38" spans="2:14" x14ac:dyDescent="0.25">
      <c r="B38" s="16"/>
    </row>
    <row r="39" spans="2:14" x14ac:dyDescent="0.25">
      <c r="B39" s="16"/>
      <c r="C39" s="12" t="s">
        <v>175</v>
      </c>
      <c r="D39" s="14"/>
      <c r="E39" s="14"/>
      <c r="F39" s="14"/>
      <c r="G39" s="14"/>
      <c r="I39" s="12" t="s">
        <v>174</v>
      </c>
      <c r="J39" s="14"/>
      <c r="K39" s="14"/>
      <c r="L39" s="14"/>
      <c r="M39" s="14"/>
    </row>
    <row r="40" spans="2:14" x14ac:dyDescent="0.25">
      <c r="B40" s="16"/>
    </row>
    <row r="41" spans="2:14" ht="15.6" x14ac:dyDescent="0.3">
      <c r="B41" s="16"/>
      <c r="C41" s="17" t="s">
        <v>173</v>
      </c>
      <c r="D41" s="14"/>
      <c r="E41" s="14"/>
      <c r="F41" s="14"/>
      <c r="G41" s="14"/>
      <c r="H41" s="14"/>
      <c r="I41" s="14"/>
      <c r="J41" s="14"/>
      <c r="K41" s="14"/>
      <c r="L41" s="14"/>
      <c r="M41" s="14"/>
    </row>
    <row r="42" spans="2:14" x14ac:dyDescent="0.25">
      <c r="B42" s="16"/>
      <c r="C42" s="14"/>
      <c r="D42" s="14"/>
      <c r="E42" s="14"/>
      <c r="F42" s="14"/>
      <c r="G42" s="14"/>
      <c r="H42" s="14"/>
      <c r="I42" s="14"/>
      <c r="J42" s="14"/>
      <c r="K42" s="14"/>
      <c r="L42" s="14"/>
      <c r="M42" s="14"/>
    </row>
    <row r="43" spans="2:14" x14ac:dyDescent="0.25">
      <c r="B43" s="16"/>
      <c r="C43" s="14"/>
      <c r="D43" s="14"/>
      <c r="E43" s="14"/>
      <c r="F43" s="14"/>
      <c r="G43" s="14"/>
      <c r="H43" s="14"/>
      <c r="I43" s="14"/>
      <c r="J43" s="14"/>
      <c r="K43" s="14"/>
      <c r="L43" s="14"/>
      <c r="M43" s="14"/>
    </row>
    <row r="44" spans="2:14" x14ac:dyDescent="0.25">
      <c r="B44" s="16"/>
      <c r="C44" s="13"/>
      <c r="D44" s="13"/>
      <c r="E44" s="13"/>
      <c r="F44" s="13"/>
      <c r="G44" s="13"/>
      <c r="H44" s="13"/>
      <c r="I44" s="13"/>
      <c r="J44" s="13"/>
      <c r="K44" s="13"/>
      <c r="L44" s="13"/>
      <c r="M44" s="13"/>
    </row>
    <row r="45" spans="2:14" x14ac:dyDescent="0.25">
      <c r="B45" s="16"/>
      <c r="C45" s="13"/>
      <c r="D45" s="13"/>
      <c r="E45" s="13"/>
      <c r="F45" s="13"/>
      <c r="G45" s="13"/>
      <c r="H45" s="13"/>
      <c r="I45" s="13"/>
      <c r="J45" s="13"/>
      <c r="K45" s="13"/>
      <c r="L45" s="13"/>
      <c r="M45" s="13"/>
    </row>
    <row r="46" spans="2:14" x14ac:dyDescent="0.25">
      <c r="B46" s="16"/>
      <c r="C46" s="13"/>
      <c r="D46" s="13"/>
      <c r="E46" s="13"/>
      <c r="F46" s="13"/>
      <c r="G46" s="13"/>
      <c r="H46" s="13"/>
      <c r="I46" s="13"/>
      <c r="J46" s="13"/>
      <c r="K46" s="13"/>
      <c r="L46" s="13"/>
      <c r="M46" s="13"/>
    </row>
    <row r="47" spans="2:14" x14ac:dyDescent="0.25">
      <c r="C47" s="13"/>
      <c r="D47" s="13"/>
      <c r="E47" s="13"/>
      <c r="F47" s="13"/>
      <c r="G47" s="13"/>
      <c r="H47" s="13"/>
      <c r="I47" s="13"/>
      <c r="J47" s="13"/>
      <c r="K47" s="13"/>
      <c r="L47" s="13"/>
      <c r="M47" s="13"/>
    </row>
  </sheetData>
  <mergeCells count="11">
    <mergeCell ref="K6:L6"/>
    <mergeCell ref="C7:D7"/>
    <mergeCell ref="E7:F7"/>
    <mergeCell ref="G7:H7"/>
    <mergeCell ref="I7:J7"/>
    <mergeCell ref="K7:L7"/>
    <mergeCell ref="A4:I5"/>
    <mergeCell ref="C6:D6"/>
    <mergeCell ref="E6:F6"/>
    <mergeCell ref="G6:H6"/>
    <mergeCell ref="I6:J6"/>
  </mergeCells>
  <pageMargins left="0.4" right="0.52" top="1" bottom="0.51" header="0.5" footer="0.5"/>
  <pageSetup scale="90" orientation="portrait" horizontalDpi="300" verticalDpi="300" r:id="rId1"/>
  <headerFooter alignWithMargins="0">
    <oddHeader>&amp;C&amp;"Arial,Bold"&amp;16&amp;U&amp;A</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FF00"/>
  </sheetPr>
  <dimension ref="A1:M37"/>
  <sheetViews>
    <sheetView view="pageBreakPreview" zoomScale="60" zoomScaleNormal="106" workbookViewId="0">
      <selection activeCell="M48" sqref="M48"/>
    </sheetView>
  </sheetViews>
  <sheetFormatPr defaultColWidth="9.109375" defaultRowHeight="15" x14ac:dyDescent="0.25"/>
  <cols>
    <col min="1" max="1" width="9.6640625" style="12" customWidth="1"/>
    <col min="2" max="2" width="1.6640625" style="12" customWidth="1"/>
    <col min="3" max="3" width="25.33203125" style="12" customWidth="1"/>
    <col min="4" max="4" width="1.6640625" style="12" customWidth="1"/>
    <col min="5" max="5" width="10.44140625" style="12" customWidth="1"/>
    <col min="6" max="6" width="2.6640625" style="12" customWidth="1"/>
    <col min="7" max="7" width="13.44140625" style="12" customWidth="1"/>
    <col min="8" max="8" width="6.33203125" style="16" bestFit="1" customWidth="1"/>
    <col min="9" max="9" width="11.5546875" style="12" customWidth="1"/>
    <col min="10" max="10" width="1.6640625" style="12" customWidth="1"/>
    <col min="11" max="11" width="12.5546875" style="12" bestFit="1" customWidth="1"/>
    <col min="12" max="12" width="1.6640625" style="12" customWidth="1"/>
    <col min="13" max="13" width="12.44140625" style="12" customWidth="1"/>
    <col min="14" max="16384" width="9.109375" style="12"/>
  </cols>
  <sheetData>
    <row r="1" spans="1:13" x14ac:dyDescent="0.25">
      <c r="A1" s="12" t="str">
        <f>project</f>
        <v>Greenwich</v>
      </c>
      <c r="J1" s="12" t="s">
        <v>197</v>
      </c>
    </row>
    <row r="2" spans="1:13" ht="15.6" x14ac:dyDescent="0.3">
      <c r="A2" s="27" t="str">
        <f>CONCATENATE(jobcode,"-",RELEASE)</f>
        <v>DRGW00-04</v>
      </c>
    </row>
    <row r="3" spans="1:13" x14ac:dyDescent="0.25">
      <c r="A3" s="12" t="s">
        <v>198</v>
      </c>
      <c r="E3" s="126">
        <f>COUNT('START-SLABS'!C8:C39)</f>
        <v>10</v>
      </c>
      <c r="H3" s="103"/>
      <c r="J3" s="12" t="s">
        <v>197</v>
      </c>
    </row>
    <row r="4" spans="1:13" ht="20.25" customHeight="1" x14ac:dyDescent="0.25">
      <c r="A4" s="998" t="str">
        <f>CONCATENATE("Lots: ",Lots)</f>
        <v xml:space="preserve">Lots: 41  42  43  44  45  46  47  48  49  50            </v>
      </c>
      <c r="B4" s="998"/>
      <c r="C4" s="998"/>
      <c r="D4" s="998"/>
      <c r="E4" s="998"/>
      <c r="F4" s="998"/>
      <c r="G4" s="998"/>
      <c r="H4" s="998"/>
      <c r="I4" s="998"/>
    </row>
    <row r="5" spans="1:13" ht="20.25" customHeight="1" x14ac:dyDescent="0.25">
      <c r="A5" s="999"/>
      <c r="B5" s="999"/>
      <c r="C5" s="999"/>
      <c r="D5" s="999"/>
      <c r="E5" s="999"/>
      <c r="F5" s="999"/>
      <c r="G5" s="999"/>
      <c r="H5" s="999"/>
      <c r="I5" s="999"/>
    </row>
    <row r="6" spans="1:13" s="46" customFormat="1" ht="13.2" x14ac:dyDescent="0.25">
      <c r="A6" s="50" t="s">
        <v>196</v>
      </c>
      <c r="B6" s="51"/>
      <c r="C6" s="1000" t="s">
        <v>197</v>
      </c>
      <c r="D6" s="1001"/>
      <c r="E6" s="1000" t="s">
        <v>195</v>
      </c>
      <c r="F6" s="1001"/>
      <c r="G6" s="1000" t="s">
        <v>194</v>
      </c>
      <c r="H6" s="1001"/>
      <c r="I6" s="1000" t="s">
        <v>193</v>
      </c>
      <c r="J6" s="1001"/>
      <c r="K6" s="1000"/>
      <c r="L6" s="1001"/>
      <c r="M6" s="50"/>
    </row>
    <row r="7" spans="1:13" s="46" customFormat="1" ht="13.2" x14ac:dyDescent="0.25">
      <c r="A7" s="47" t="s">
        <v>238</v>
      </c>
      <c r="B7" s="48"/>
      <c r="C7" s="1002" t="s">
        <v>3</v>
      </c>
      <c r="D7" s="1003"/>
      <c r="E7" s="1002" t="s">
        <v>190</v>
      </c>
      <c r="F7" s="1003"/>
      <c r="G7" s="1002" t="s">
        <v>191</v>
      </c>
      <c r="H7" s="1003"/>
      <c r="I7" s="1002" t="s">
        <v>190</v>
      </c>
      <c r="J7" s="1003"/>
      <c r="K7" s="1002"/>
      <c r="L7" s="1003"/>
      <c r="M7" s="47"/>
    </row>
    <row r="8" spans="1:13" s="44" customFormat="1" ht="9" customHeight="1" x14ac:dyDescent="0.25">
      <c r="E8" s="45"/>
      <c r="F8" s="45"/>
      <c r="G8" s="45"/>
      <c r="H8" s="45"/>
      <c r="I8" s="45"/>
      <c r="J8" s="45"/>
    </row>
    <row r="9" spans="1:13" x14ac:dyDescent="0.25">
      <c r="A9" s="171"/>
      <c r="C9" s="42"/>
      <c r="E9" s="42"/>
      <c r="F9" s="41"/>
      <c r="G9" s="40"/>
      <c r="H9" s="14"/>
      <c r="I9" s="14"/>
      <c r="K9" s="69"/>
      <c r="M9" s="60"/>
    </row>
    <row r="10" spans="1:13" x14ac:dyDescent="0.25">
      <c r="A10" s="171" t="s">
        <v>124</v>
      </c>
      <c r="C10" s="42" t="s">
        <v>366</v>
      </c>
      <c r="E10" s="61">
        <f>SUMIF('SLAB-ROWS'!A:A,A10,'SLAB-ROWS'!J:J)</f>
        <v>0</v>
      </c>
      <c r="F10" s="34"/>
      <c r="G10" s="40">
        <f>E10/E3</f>
        <v>0</v>
      </c>
      <c r="H10" s="13"/>
      <c r="I10" s="13"/>
      <c r="K10" s="69"/>
      <c r="M10" s="60"/>
    </row>
    <row r="11" spans="1:13" ht="15.6" x14ac:dyDescent="0.3">
      <c r="A11" s="127"/>
      <c r="C11" s="120" t="s">
        <v>337</v>
      </c>
      <c r="E11" s="63">
        <f>SUM(E9:E10)</f>
        <v>0</v>
      </c>
      <c r="G11" s="68">
        <f>SUM(G9:G10)</f>
        <v>0</v>
      </c>
      <c r="H11" s="23"/>
      <c r="I11" s="13"/>
      <c r="K11" s="70"/>
      <c r="L11" s="71"/>
      <c r="M11" s="70"/>
    </row>
    <row r="12" spans="1:13" x14ac:dyDescent="0.25">
      <c r="A12" s="127"/>
      <c r="C12" s="34"/>
      <c r="E12" s="34"/>
      <c r="F12" s="34"/>
      <c r="G12" s="24"/>
      <c r="H12" s="14"/>
      <c r="I12" s="13"/>
      <c r="K12" s="36"/>
      <c r="M12" s="32"/>
    </row>
    <row r="13" spans="1:13" x14ac:dyDescent="0.25">
      <c r="A13" s="127"/>
      <c r="C13" s="79"/>
      <c r="D13" s="80"/>
      <c r="E13" s="384" t="s">
        <v>195</v>
      </c>
      <c r="F13" s="385"/>
      <c r="G13" s="384" t="s">
        <v>239</v>
      </c>
      <c r="H13" s="384"/>
      <c r="I13" s="384" t="s">
        <v>609</v>
      </c>
      <c r="J13" s="384"/>
      <c r="K13" s="384" t="s">
        <v>195</v>
      </c>
      <c r="L13" s="384"/>
      <c r="M13" s="384" t="s">
        <v>239</v>
      </c>
    </row>
    <row r="14" spans="1:13" ht="24.75" customHeight="1" x14ac:dyDescent="0.25">
      <c r="A14" s="127"/>
      <c r="C14" s="1006" t="s">
        <v>243</v>
      </c>
      <c r="D14" s="1007"/>
      <c r="E14" s="386" t="s">
        <v>608</v>
      </c>
      <c r="F14" s="387"/>
      <c r="G14" s="386" t="s">
        <v>607</v>
      </c>
      <c r="H14" s="386"/>
      <c r="I14" s="386" t="s">
        <v>241</v>
      </c>
      <c r="J14" s="386"/>
      <c r="K14" s="386" t="s">
        <v>610</v>
      </c>
      <c r="L14" s="386"/>
      <c r="M14" s="386" t="s">
        <v>611</v>
      </c>
    </row>
    <row r="15" spans="1:13" x14ac:dyDescent="0.25">
      <c r="A15" s="127"/>
      <c r="B15" s="55"/>
      <c r="C15" s="13" t="s">
        <v>367</v>
      </c>
      <c r="D15" s="55"/>
      <c r="E15" s="38">
        <f>'START-SLABS'!U40</f>
        <v>0</v>
      </c>
      <c r="F15" s="25" t="s">
        <v>197</v>
      </c>
      <c r="G15" s="40">
        <f>E15/E3</f>
        <v>0</v>
      </c>
      <c r="H15" s="25" t="s">
        <v>338</v>
      </c>
      <c r="I15" s="13"/>
      <c r="K15" s="388">
        <f>E15/1.08</f>
        <v>0</v>
      </c>
      <c r="M15" s="388">
        <f>K15/E3</f>
        <v>0</v>
      </c>
    </row>
    <row r="16" spans="1:13" x14ac:dyDescent="0.25">
      <c r="A16" s="127"/>
      <c r="B16" s="55"/>
      <c r="C16" s="13"/>
      <c r="D16" s="55"/>
      <c r="E16" s="38"/>
      <c r="F16" s="25"/>
      <c r="G16" s="40"/>
      <c r="H16" s="25"/>
      <c r="I16" s="13"/>
      <c r="K16" s="36"/>
      <c r="M16" s="60"/>
    </row>
    <row r="17" spans="1:13" ht="15.6" x14ac:dyDescent="0.3">
      <c r="A17" s="127"/>
      <c r="B17" s="55"/>
      <c r="C17" s="13"/>
      <c r="D17" s="55"/>
      <c r="E17" s="38"/>
      <c r="F17" s="25"/>
      <c r="G17" s="38"/>
      <c r="I17" s="13"/>
      <c r="K17" s="31"/>
      <c r="M17" s="31"/>
    </row>
    <row r="18" spans="1:13" x14ac:dyDescent="0.25">
      <c r="A18" s="127"/>
      <c r="B18" s="55"/>
      <c r="C18" s="13"/>
      <c r="D18" s="55"/>
      <c r="E18" s="38"/>
      <c r="F18" s="25"/>
      <c r="G18" s="40"/>
      <c r="H18" s="14"/>
      <c r="I18" s="13"/>
      <c r="K18" s="36"/>
      <c r="M18" s="60"/>
    </row>
    <row r="19" spans="1:13" x14ac:dyDescent="0.25">
      <c r="C19" s="20"/>
      <c r="E19" s="20"/>
    </row>
    <row r="20" spans="1:13" x14ac:dyDescent="0.25">
      <c r="B20" s="16"/>
    </row>
    <row r="21" spans="1:13" x14ac:dyDescent="0.25">
      <c r="B21" s="16"/>
      <c r="C21" s="12" t="s">
        <v>339</v>
      </c>
      <c r="I21" s="12" t="s">
        <v>340</v>
      </c>
    </row>
    <row r="22" spans="1:13" x14ac:dyDescent="0.25">
      <c r="B22" s="16"/>
      <c r="C22" s="12" t="s">
        <v>341</v>
      </c>
      <c r="I22" s="12" t="s">
        <v>342</v>
      </c>
    </row>
    <row r="23" spans="1:13" x14ac:dyDescent="0.25">
      <c r="B23" s="16"/>
      <c r="C23" s="12" t="s">
        <v>343</v>
      </c>
      <c r="I23" s="12" t="s">
        <v>344</v>
      </c>
    </row>
    <row r="24" spans="1:13" x14ac:dyDescent="0.25">
      <c r="B24" s="16"/>
      <c r="C24" s="12" t="s">
        <v>345</v>
      </c>
      <c r="I24" s="12" t="s">
        <v>346</v>
      </c>
    </row>
    <row r="25" spans="1:13" x14ac:dyDescent="0.25">
      <c r="B25" s="16"/>
      <c r="C25" s="12" t="s">
        <v>347</v>
      </c>
      <c r="I25" s="12" t="s">
        <v>214</v>
      </c>
    </row>
    <row r="26" spans="1:13" x14ac:dyDescent="0.25">
      <c r="B26" s="16"/>
      <c r="C26" s="12" t="s">
        <v>348</v>
      </c>
      <c r="I26" s="16" t="s">
        <v>349</v>
      </c>
      <c r="L26" s="16"/>
      <c r="M26" s="16"/>
    </row>
    <row r="27" spans="1:13" x14ac:dyDescent="0.25">
      <c r="B27" s="16"/>
      <c r="C27" s="12" t="s">
        <v>350</v>
      </c>
      <c r="J27" s="16"/>
      <c r="K27" s="16"/>
      <c r="L27" s="16"/>
      <c r="M27" s="16"/>
    </row>
    <row r="28" spans="1:13" x14ac:dyDescent="0.25">
      <c r="B28" s="16"/>
    </row>
    <row r="29" spans="1:13" x14ac:dyDescent="0.25">
      <c r="B29" s="16"/>
      <c r="C29" s="12" t="s">
        <v>175</v>
      </c>
      <c r="D29" s="14"/>
      <c r="E29" s="14"/>
      <c r="F29" s="14"/>
      <c r="G29" s="14"/>
      <c r="I29" s="12" t="s">
        <v>174</v>
      </c>
      <c r="J29" s="14"/>
      <c r="K29" s="14"/>
      <c r="L29" s="14"/>
      <c r="M29" s="16"/>
    </row>
    <row r="30" spans="1:13" x14ac:dyDescent="0.25">
      <c r="B30" s="16"/>
      <c r="M30" s="16"/>
    </row>
    <row r="31" spans="1:13" x14ac:dyDescent="0.25">
      <c r="B31" s="16"/>
      <c r="C31" s="16"/>
      <c r="D31" s="14"/>
      <c r="E31" s="14"/>
      <c r="F31" s="14"/>
      <c r="G31" s="14"/>
      <c r="H31" s="14"/>
      <c r="I31" s="14"/>
      <c r="J31" s="14"/>
      <c r="K31" s="14"/>
      <c r="L31" s="14"/>
      <c r="M31" s="14"/>
    </row>
    <row r="32" spans="1:13" x14ac:dyDescent="0.25">
      <c r="B32" s="16"/>
      <c r="C32" s="14"/>
      <c r="D32" s="14"/>
      <c r="E32" s="14"/>
      <c r="F32" s="14"/>
      <c r="G32" s="14"/>
      <c r="H32" s="14"/>
      <c r="I32" s="14"/>
      <c r="J32" s="14"/>
      <c r="K32" s="14"/>
      <c r="L32" s="14"/>
      <c r="M32" s="13"/>
    </row>
    <row r="33" spans="2:13" x14ac:dyDescent="0.25">
      <c r="B33" s="16"/>
      <c r="C33" s="14"/>
      <c r="D33" s="14"/>
      <c r="E33" s="14"/>
      <c r="F33" s="14"/>
      <c r="G33" s="14"/>
      <c r="H33" s="14"/>
      <c r="I33" s="14"/>
      <c r="J33" s="14"/>
      <c r="K33" s="14"/>
      <c r="L33" s="14"/>
      <c r="M33" s="13"/>
    </row>
    <row r="34" spans="2:13" x14ac:dyDescent="0.25">
      <c r="B34" s="16"/>
      <c r="C34" s="13"/>
      <c r="D34" s="13"/>
      <c r="E34" s="13"/>
      <c r="F34" s="13"/>
      <c r="G34" s="13"/>
      <c r="H34" s="13"/>
      <c r="I34" s="13"/>
      <c r="J34" s="13"/>
      <c r="K34" s="13"/>
      <c r="L34" s="13"/>
      <c r="M34" s="13"/>
    </row>
    <row r="35" spans="2:13" x14ac:dyDescent="0.25">
      <c r="B35" s="16"/>
      <c r="C35" s="13"/>
      <c r="D35" s="13"/>
      <c r="E35" s="13"/>
      <c r="F35" s="13"/>
      <c r="G35" s="13"/>
      <c r="H35" s="13"/>
      <c r="I35" s="13"/>
      <c r="J35" s="13"/>
      <c r="K35" s="13"/>
      <c r="L35" s="13"/>
      <c r="M35" s="13"/>
    </row>
    <row r="36" spans="2:13" x14ac:dyDescent="0.25">
      <c r="B36" s="16"/>
      <c r="C36" s="13"/>
      <c r="D36" s="13"/>
      <c r="E36" s="13"/>
      <c r="F36" s="13"/>
      <c r="G36" s="13"/>
      <c r="H36" s="13"/>
      <c r="I36" s="13"/>
      <c r="J36" s="13"/>
      <c r="K36" s="13"/>
      <c r="L36" s="13"/>
      <c r="M36" s="13"/>
    </row>
    <row r="37" spans="2:13" x14ac:dyDescent="0.25">
      <c r="C37" s="13"/>
      <c r="D37" s="13"/>
      <c r="E37" s="13"/>
      <c r="F37" s="13"/>
      <c r="G37" s="13"/>
      <c r="H37" s="13"/>
      <c r="I37" s="13"/>
      <c r="J37" s="13"/>
      <c r="K37" s="13"/>
      <c r="L37" s="13"/>
      <c r="M37" s="13"/>
    </row>
  </sheetData>
  <mergeCells count="12">
    <mergeCell ref="K6:L6"/>
    <mergeCell ref="C7:D7"/>
    <mergeCell ref="E7:F7"/>
    <mergeCell ref="G7:H7"/>
    <mergeCell ref="I7:J7"/>
    <mergeCell ref="K7:L7"/>
    <mergeCell ref="C14:D14"/>
    <mergeCell ref="A4:I5"/>
    <mergeCell ref="C6:D6"/>
    <mergeCell ref="E6:F6"/>
    <mergeCell ref="G6:H6"/>
    <mergeCell ref="I6:J6"/>
  </mergeCells>
  <pageMargins left="0.6" right="0.45" top="1" bottom="1" header="0.5" footer="0.5"/>
  <pageSetup scale="86" orientation="portrait" horizontalDpi="300" verticalDpi="300" r:id="rId1"/>
  <headerFooter alignWithMargins="0">
    <oddHeader>&amp;C&amp;"Arial,Bold"&amp;16&amp;U&amp;A</oddHead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FF00"/>
  </sheetPr>
  <dimension ref="A1:M48"/>
  <sheetViews>
    <sheetView view="pageBreakPreview" topLeftCell="A4" zoomScaleNormal="100" zoomScaleSheetLayoutView="100" workbookViewId="0">
      <selection activeCell="M48" sqref="M48"/>
    </sheetView>
  </sheetViews>
  <sheetFormatPr defaultColWidth="9.109375" defaultRowHeight="15" x14ac:dyDescent="0.25"/>
  <cols>
    <col min="1" max="1" width="9.5546875" style="12" customWidth="1"/>
    <col min="2" max="2" width="1.6640625" style="12" customWidth="1"/>
    <col min="3" max="3" width="27.33203125" style="12" customWidth="1"/>
    <col min="4" max="4" width="1.6640625" style="12" customWidth="1"/>
    <col min="5" max="5" width="12.88671875" style="12" customWidth="1"/>
    <col min="6" max="6" width="1.6640625" style="12" customWidth="1"/>
    <col min="7" max="7" width="13.44140625" style="12" customWidth="1"/>
    <col min="8" max="8" width="1.6640625" style="12" customWidth="1"/>
    <col min="9" max="9" width="12.6640625" style="12" customWidth="1"/>
    <col min="10" max="10" width="1.6640625" style="12" customWidth="1"/>
    <col min="11" max="11" width="10.109375" style="12" customWidth="1"/>
    <col min="12" max="12" width="1.6640625" style="12" customWidth="1"/>
    <col min="13" max="13" width="9.5546875" style="12" customWidth="1"/>
    <col min="14" max="16384" width="9.109375" style="12"/>
  </cols>
  <sheetData>
    <row r="1" spans="1:13" x14ac:dyDescent="0.25">
      <c r="A1" s="12" t="str">
        <f>project</f>
        <v>Greenwich</v>
      </c>
      <c r="J1" s="12" t="s">
        <v>197</v>
      </c>
    </row>
    <row r="2" spans="1:13" ht="15.6" x14ac:dyDescent="0.3">
      <c r="A2" s="27" t="str">
        <f>CONCATENATE(jobcode,"-",RELEASE)</f>
        <v>DRGW00-04</v>
      </c>
    </row>
    <row r="3" spans="1:13" x14ac:dyDescent="0.25">
      <c r="A3" s="12" t="s">
        <v>198</v>
      </c>
      <c r="E3" s="126">
        <f>COUNT('START-SLABS'!C8:C39)</f>
        <v>10</v>
      </c>
      <c r="H3" s="53"/>
      <c r="J3" s="12" t="s">
        <v>197</v>
      </c>
    </row>
    <row r="4" spans="1:13" ht="20.25" customHeight="1" x14ac:dyDescent="0.25">
      <c r="A4" s="998" t="str">
        <f>CONCATENATE("Lots: ",Lots)</f>
        <v xml:space="preserve">Lots: 41  42  43  44  45  46  47  48  49  50            </v>
      </c>
      <c r="B4" s="998"/>
      <c r="C4" s="998"/>
      <c r="D4" s="998"/>
      <c r="E4" s="998"/>
      <c r="F4" s="998"/>
      <c r="G4" s="998"/>
      <c r="H4" s="998"/>
      <c r="I4" s="998"/>
    </row>
    <row r="5" spans="1:13" ht="20.25" customHeight="1" x14ac:dyDescent="0.25">
      <c r="A5" s="999"/>
      <c r="B5" s="999"/>
      <c r="C5" s="999"/>
      <c r="D5" s="999"/>
      <c r="E5" s="999"/>
      <c r="F5" s="999"/>
      <c r="G5" s="999"/>
      <c r="H5" s="999"/>
      <c r="I5" s="999"/>
    </row>
    <row r="6" spans="1:13" s="46" customFormat="1" ht="13.2" x14ac:dyDescent="0.25">
      <c r="A6" s="50" t="s">
        <v>196</v>
      </c>
      <c r="B6" s="51"/>
      <c r="C6" s="1000" t="s">
        <v>197</v>
      </c>
      <c r="D6" s="1001"/>
      <c r="E6" s="1000" t="s">
        <v>195</v>
      </c>
      <c r="F6" s="1001"/>
      <c r="G6" s="1000" t="s">
        <v>194</v>
      </c>
      <c r="H6" s="1001"/>
      <c r="I6" s="1000" t="s">
        <v>193</v>
      </c>
      <c r="J6" s="1001"/>
      <c r="K6" s="1000"/>
      <c r="L6" s="1001"/>
      <c r="M6" s="50"/>
    </row>
    <row r="7" spans="1:13" s="46" customFormat="1" ht="13.2" x14ac:dyDescent="0.25">
      <c r="A7" s="47" t="s">
        <v>192</v>
      </c>
      <c r="B7" s="48"/>
      <c r="C7" s="1002" t="s">
        <v>3</v>
      </c>
      <c r="D7" s="1003"/>
      <c r="E7" s="1002" t="s">
        <v>190</v>
      </c>
      <c r="F7" s="1003"/>
      <c r="G7" s="1002" t="s">
        <v>191</v>
      </c>
      <c r="H7" s="1003"/>
      <c r="I7" s="1002" t="s">
        <v>190</v>
      </c>
      <c r="J7" s="1003"/>
      <c r="K7" s="1002"/>
      <c r="L7" s="1003"/>
      <c r="M7" s="47"/>
    </row>
    <row r="8" spans="1:13" s="44" customFormat="1" ht="9" customHeight="1" x14ac:dyDescent="0.25">
      <c r="E8" s="45"/>
      <c r="F8" s="45"/>
      <c r="G8" s="45"/>
      <c r="H8" s="45"/>
      <c r="I8" s="45"/>
      <c r="J8" s="45"/>
    </row>
    <row r="9" spans="1:13" x14ac:dyDescent="0.25">
      <c r="A9" s="171"/>
      <c r="C9" s="42"/>
      <c r="E9" s="42"/>
      <c r="F9" s="41"/>
      <c r="G9" s="40"/>
      <c r="I9" s="14"/>
      <c r="K9" s="69"/>
      <c r="M9" s="60"/>
    </row>
    <row r="10" spans="1:13" x14ac:dyDescent="0.25">
      <c r="A10" s="171" t="s">
        <v>39</v>
      </c>
      <c r="C10" s="42" t="s">
        <v>368</v>
      </c>
      <c r="E10" s="42">
        <f>SUMIF('SLAB-ROWS'!A:A,'(6)-GRADE'!A10,'SLAB-ROWS'!J:J)</f>
        <v>114.77999999999999</v>
      </c>
      <c r="F10" s="41"/>
      <c r="G10" s="42">
        <f>E10/E3</f>
        <v>11.477999999999998</v>
      </c>
      <c r="I10" s="13"/>
      <c r="K10" s="36"/>
      <c r="M10" s="60"/>
    </row>
    <row r="11" spans="1:13" x14ac:dyDescent="0.25">
      <c r="A11" s="171"/>
      <c r="C11" s="42"/>
      <c r="E11" s="42"/>
      <c r="F11" s="41"/>
      <c r="G11" s="42"/>
      <c r="I11" s="13"/>
      <c r="K11" s="36"/>
      <c r="M11" s="60"/>
    </row>
    <row r="12" spans="1:13" x14ac:dyDescent="0.25">
      <c r="A12" s="171"/>
      <c r="C12" s="42"/>
      <c r="E12" s="42"/>
      <c r="F12" s="41"/>
      <c r="G12" s="42"/>
      <c r="I12" s="13"/>
      <c r="K12" s="36"/>
      <c r="M12" s="60"/>
    </row>
    <row r="13" spans="1:13" ht="15.6" x14ac:dyDescent="0.3">
      <c r="A13" s="127"/>
      <c r="C13" s="62" t="s">
        <v>217</v>
      </c>
      <c r="E13" s="63">
        <f>SUM(E9:E12)</f>
        <v>114.77999999999999</v>
      </c>
      <c r="F13" s="41"/>
      <c r="G13" s="63">
        <f>SUM(G9:G12)</f>
        <v>11.477999999999998</v>
      </c>
      <c r="I13" s="13"/>
      <c r="K13" s="70"/>
      <c r="L13" s="71"/>
      <c r="M13" s="70"/>
    </row>
    <row r="14" spans="1:13" ht="15.6" x14ac:dyDescent="0.3">
      <c r="A14" s="16"/>
      <c r="C14" s="20"/>
      <c r="E14" s="25"/>
      <c r="F14" s="25"/>
      <c r="G14" s="16"/>
      <c r="I14" s="16"/>
      <c r="K14" s="72"/>
      <c r="L14" s="71"/>
      <c r="M14" s="72"/>
    </row>
    <row r="15" spans="1:13" ht="15.6" x14ac:dyDescent="0.3">
      <c r="A15" s="17" t="s">
        <v>188</v>
      </c>
      <c r="B15" s="16"/>
      <c r="C15" s="17"/>
      <c r="E15" s="73" t="s">
        <v>218</v>
      </c>
    </row>
    <row r="16" spans="1:13" x14ac:dyDescent="0.25">
      <c r="B16" s="16"/>
    </row>
    <row r="17" spans="1:13" x14ac:dyDescent="0.25">
      <c r="B17" s="14"/>
      <c r="C17" s="19" t="s">
        <v>187</v>
      </c>
      <c r="I17" s="12" t="s">
        <v>219</v>
      </c>
      <c r="J17" s="16"/>
    </row>
    <row r="18" spans="1:13" x14ac:dyDescent="0.25">
      <c r="B18" s="13"/>
      <c r="C18" s="12" t="s">
        <v>220</v>
      </c>
      <c r="H18" s="13"/>
      <c r="I18" s="12" t="s">
        <v>221</v>
      </c>
      <c r="J18" s="16"/>
      <c r="K18" s="18"/>
    </row>
    <row r="19" spans="1:13" x14ac:dyDescent="0.25">
      <c r="B19" s="13"/>
      <c r="C19" s="12" t="s">
        <v>222</v>
      </c>
      <c r="H19" s="13"/>
      <c r="I19" s="12" t="s">
        <v>223</v>
      </c>
      <c r="J19" s="16"/>
    </row>
    <row r="20" spans="1:13" ht="15" hidden="1" customHeight="1" x14ac:dyDescent="0.25">
      <c r="B20" s="13"/>
      <c r="C20" s="18" t="s">
        <v>224</v>
      </c>
      <c r="H20" s="13"/>
      <c r="I20" s="12" t="s">
        <v>225</v>
      </c>
      <c r="J20" s="16"/>
      <c r="K20" s="18"/>
    </row>
    <row r="21" spans="1:13" ht="15" hidden="1" customHeight="1" x14ac:dyDescent="0.25">
      <c r="B21" s="13"/>
      <c r="C21" s="18" t="s">
        <v>226</v>
      </c>
      <c r="H21" s="14"/>
      <c r="I21" s="18" t="s">
        <v>227</v>
      </c>
      <c r="J21" s="16"/>
      <c r="K21" s="18"/>
    </row>
    <row r="22" spans="1:13" ht="15" hidden="1" customHeight="1" x14ac:dyDescent="0.25">
      <c r="B22" s="13"/>
      <c r="C22" s="18" t="s">
        <v>228</v>
      </c>
      <c r="H22" s="13"/>
      <c r="I22" s="12" t="s">
        <v>214</v>
      </c>
      <c r="J22" s="16"/>
      <c r="K22" s="18"/>
      <c r="L22" s="16"/>
      <c r="M22" s="16"/>
    </row>
    <row r="23" spans="1:13" x14ac:dyDescent="0.25">
      <c r="B23" s="13"/>
      <c r="C23" s="12" t="s">
        <v>229</v>
      </c>
      <c r="F23" s="16"/>
      <c r="H23" s="13"/>
      <c r="I23" s="18" t="s">
        <v>230</v>
      </c>
      <c r="J23" s="16"/>
      <c r="L23" s="16"/>
      <c r="M23" s="16"/>
    </row>
    <row r="24" spans="1:13" x14ac:dyDescent="0.25">
      <c r="B24" s="16"/>
      <c r="J24" s="16"/>
    </row>
    <row r="25" spans="1:13" x14ac:dyDescent="0.25">
      <c r="B25" s="16"/>
      <c r="J25" s="16"/>
    </row>
    <row r="26" spans="1:13" ht="15.6" x14ac:dyDescent="0.3">
      <c r="A26" s="17" t="s">
        <v>188</v>
      </c>
      <c r="B26" s="16"/>
      <c r="C26" s="17"/>
      <c r="E26" s="73" t="s">
        <v>231</v>
      </c>
    </row>
    <row r="27" spans="1:13" x14ac:dyDescent="0.25">
      <c r="B27" s="16"/>
      <c r="F27" s="16"/>
    </row>
    <row r="28" spans="1:13" x14ac:dyDescent="0.25">
      <c r="B28" s="14"/>
      <c r="C28" s="19" t="s">
        <v>187</v>
      </c>
      <c r="E28" s="74"/>
      <c r="F28" s="14"/>
      <c r="G28" s="18" t="s">
        <v>228</v>
      </c>
      <c r="M28" s="12" t="s">
        <v>197</v>
      </c>
    </row>
    <row r="29" spans="1:13" x14ac:dyDescent="0.25">
      <c r="B29" s="13"/>
      <c r="C29" s="18" t="s">
        <v>232</v>
      </c>
      <c r="F29" s="13"/>
      <c r="G29" s="18" t="s">
        <v>233</v>
      </c>
    </row>
    <row r="30" spans="1:13" x14ac:dyDescent="0.25">
      <c r="B30" s="13"/>
      <c r="C30" s="18" t="s">
        <v>234</v>
      </c>
      <c r="F30" s="13"/>
      <c r="G30" s="18" t="s">
        <v>235</v>
      </c>
    </row>
    <row r="31" spans="1:13" x14ac:dyDescent="0.25">
      <c r="B31" s="13"/>
      <c r="C31" s="18" t="s">
        <v>236</v>
      </c>
      <c r="F31" s="13"/>
      <c r="G31" s="18" t="s">
        <v>120</v>
      </c>
    </row>
    <row r="32" spans="1:13" x14ac:dyDescent="0.25">
      <c r="B32" s="13"/>
      <c r="C32" s="18" t="s">
        <v>224</v>
      </c>
      <c r="F32" s="13"/>
      <c r="G32" s="18" t="s">
        <v>237</v>
      </c>
    </row>
    <row r="33" spans="1:13" x14ac:dyDescent="0.25">
      <c r="B33" s="13"/>
      <c r="C33" s="18" t="s">
        <v>226</v>
      </c>
      <c r="F33" s="23"/>
      <c r="G33" s="18"/>
    </row>
    <row r="34" spans="1:13" x14ac:dyDescent="0.25">
      <c r="B34" s="16"/>
      <c r="F34" s="16"/>
      <c r="G34" s="18"/>
    </row>
    <row r="35" spans="1:13" x14ac:dyDescent="0.25">
      <c r="B35" s="16"/>
      <c r="D35" s="16"/>
      <c r="E35" s="16"/>
      <c r="F35" s="16"/>
      <c r="G35" s="16"/>
      <c r="H35" s="16"/>
      <c r="I35" s="75"/>
      <c r="J35" s="16"/>
      <c r="K35" s="16"/>
      <c r="L35" s="16"/>
      <c r="M35" s="16"/>
    </row>
    <row r="36" spans="1:13" x14ac:dyDescent="0.25">
      <c r="A36" s="12" t="s">
        <v>175</v>
      </c>
      <c r="B36" s="14"/>
      <c r="C36" s="14"/>
      <c r="D36" s="14"/>
      <c r="E36" s="14"/>
      <c r="F36" s="14"/>
      <c r="G36" s="75" t="s">
        <v>174</v>
      </c>
      <c r="H36" s="14"/>
      <c r="I36" s="14"/>
      <c r="J36" s="14"/>
      <c r="K36" s="16"/>
    </row>
    <row r="37" spans="1:13" x14ac:dyDescent="0.25">
      <c r="B37" s="16"/>
      <c r="C37" s="16"/>
      <c r="D37" s="16"/>
      <c r="E37" s="16"/>
      <c r="F37" s="16"/>
      <c r="G37" s="75"/>
      <c r="H37" s="16"/>
      <c r="I37" s="16"/>
      <c r="J37" s="16"/>
      <c r="K37" s="16"/>
    </row>
    <row r="38" spans="1:13" x14ac:dyDescent="0.25">
      <c r="B38" s="16"/>
      <c r="C38" s="16"/>
      <c r="D38" s="16"/>
      <c r="E38" s="16"/>
      <c r="F38" s="16"/>
      <c r="G38" s="75"/>
      <c r="H38" s="16"/>
      <c r="I38" s="16"/>
      <c r="J38" s="16"/>
      <c r="K38" s="16"/>
    </row>
    <row r="39" spans="1:13" ht="15.6" x14ac:dyDescent="0.3">
      <c r="A39" s="17" t="s">
        <v>173</v>
      </c>
      <c r="L39" s="16"/>
      <c r="M39" s="16"/>
    </row>
    <row r="40" spans="1:13" x14ac:dyDescent="0.25">
      <c r="A40" s="14"/>
      <c r="B40" s="14"/>
      <c r="C40" s="14"/>
      <c r="D40" s="14"/>
      <c r="E40" s="14"/>
      <c r="F40" s="14"/>
      <c r="G40" s="14"/>
      <c r="H40" s="14"/>
      <c r="I40" s="14"/>
      <c r="J40" s="14"/>
      <c r="K40" s="14"/>
      <c r="L40" s="14"/>
      <c r="M40" s="14"/>
    </row>
    <row r="41" spans="1:13" x14ac:dyDescent="0.25">
      <c r="A41" s="14"/>
      <c r="B41" s="14"/>
      <c r="C41" s="14"/>
      <c r="D41" s="14"/>
      <c r="E41" s="14"/>
      <c r="F41" s="14"/>
      <c r="G41" s="14"/>
      <c r="H41" s="14"/>
      <c r="I41" s="14"/>
      <c r="J41" s="14"/>
      <c r="K41" s="14"/>
      <c r="L41" s="14"/>
      <c r="M41" s="14"/>
    </row>
    <row r="42" spans="1:13" x14ac:dyDescent="0.25">
      <c r="A42" s="13"/>
      <c r="B42" s="13"/>
      <c r="C42" s="13"/>
      <c r="D42" s="13"/>
      <c r="E42" s="13"/>
      <c r="F42" s="13"/>
      <c r="G42" s="13"/>
      <c r="H42" s="13"/>
      <c r="I42" s="13"/>
      <c r="J42" s="13"/>
      <c r="K42" s="13"/>
      <c r="L42" s="13"/>
      <c r="M42" s="13"/>
    </row>
    <row r="43" spans="1:13" x14ac:dyDescent="0.25">
      <c r="A43" s="76"/>
      <c r="B43" s="13"/>
      <c r="C43" s="13"/>
      <c r="D43" s="13"/>
      <c r="E43" s="13"/>
      <c r="F43" s="13"/>
      <c r="G43" s="13"/>
      <c r="H43" s="13"/>
      <c r="I43" s="13"/>
      <c r="J43" s="13"/>
      <c r="K43" s="13"/>
      <c r="L43" s="13"/>
      <c r="M43" s="13"/>
    </row>
    <row r="44" spans="1:13" x14ac:dyDescent="0.25">
      <c r="A44" s="13"/>
      <c r="B44" s="13"/>
      <c r="C44" s="13"/>
      <c r="D44" s="13"/>
      <c r="E44" s="13"/>
      <c r="F44" s="13"/>
      <c r="G44" s="13"/>
      <c r="H44" s="13"/>
      <c r="I44" s="13"/>
      <c r="J44" s="13"/>
      <c r="K44" s="13"/>
      <c r="L44" s="13"/>
      <c r="M44" s="13"/>
    </row>
    <row r="45" spans="1:13" x14ac:dyDescent="0.25">
      <c r="A45" s="13"/>
      <c r="B45" s="13"/>
      <c r="C45" s="13"/>
      <c r="D45" s="13"/>
      <c r="E45" s="13"/>
      <c r="F45" s="13"/>
      <c r="G45" s="13"/>
      <c r="H45" s="13"/>
      <c r="I45" s="13"/>
      <c r="J45" s="13"/>
      <c r="K45" s="13"/>
      <c r="L45" s="13"/>
      <c r="M45" s="13"/>
    </row>
    <row r="46" spans="1:13" x14ac:dyDescent="0.25">
      <c r="A46" s="13"/>
      <c r="B46" s="13"/>
      <c r="C46" s="13"/>
      <c r="D46" s="13"/>
      <c r="E46" s="13"/>
      <c r="F46" s="13"/>
      <c r="G46" s="13"/>
      <c r="H46" s="13"/>
      <c r="I46" s="13"/>
      <c r="J46" s="13"/>
      <c r="K46" s="13"/>
      <c r="L46" s="13"/>
      <c r="M46" s="13"/>
    </row>
    <row r="47" spans="1:13" x14ac:dyDescent="0.25">
      <c r="A47" s="13"/>
      <c r="B47" s="13"/>
      <c r="C47" s="13"/>
      <c r="D47" s="13"/>
      <c r="E47" s="13"/>
      <c r="F47" s="13"/>
      <c r="G47" s="13"/>
      <c r="H47" s="13"/>
      <c r="I47" s="13"/>
      <c r="J47" s="13"/>
      <c r="K47" s="13"/>
      <c r="L47" s="13"/>
      <c r="M47" s="13"/>
    </row>
    <row r="48" spans="1:13" x14ac:dyDescent="0.25">
      <c r="A48" s="76" t="s">
        <v>373</v>
      </c>
      <c r="B48" s="13"/>
      <c r="C48" s="13"/>
      <c r="D48" s="13"/>
      <c r="E48" s="13"/>
      <c r="F48" s="13"/>
      <c r="G48" s="13"/>
      <c r="H48" s="13"/>
      <c r="I48" s="13"/>
      <c r="J48" s="13"/>
      <c r="K48" s="13"/>
      <c r="L48" s="13"/>
      <c r="M48" s="13"/>
    </row>
  </sheetData>
  <mergeCells count="11">
    <mergeCell ref="K6:L6"/>
    <mergeCell ref="C7:D7"/>
    <mergeCell ref="E7:F7"/>
    <mergeCell ref="G7:H7"/>
    <mergeCell ref="I7:J7"/>
    <mergeCell ref="K7:L7"/>
    <mergeCell ref="A4:I5"/>
    <mergeCell ref="C6:D6"/>
    <mergeCell ref="E6:F6"/>
    <mergeCell ref="G6:H6"/>
    <mergeCell ref="I6:J6"/>
  </mergeCells>
  <pageMargins left="0.75" right="0.65" top="1" bottom="1" header="0.5" footer="0.5"/>
  <pageSetup scale="84" orientation="portrait" horizontalDpi="300" verticalDpi="300" r:id="rId1"/>
  <headerFooter alignWithMargins="0">
    <oddHeader>&amp;C&amp;"Arial,Bold"&amp;16&amp;U&amp;A</oddHead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FF00"/>
  </sheetPr>
  <dimension ref="A1:M53"/>
  <sheetViews>
    <sheetView view="pageBreakPreview" topLeftCell="A4" zoomScaleNormal="100" zoomScaleSheetLayoutView="100" workbookViewId="0">
      <selection activeCell="M48" sqref="M48"/>
    </sheetView>
  </sheetViews>
  <sheetFormatPr defaultColWidth="9.109375" defaultRowHeight="15" x14ac:dyDescent="0.25"/>
  <cols>
    <col min="1" max="1" width="9" style="12" customWidth="1"/>
    <col min="2" max="2" width="1.6640625" style="12" customWidth="1"/>
    <col min="3" max="3" width="35.109375" style="12" bestFit="1" customWidth="1"/>
    <col min="4" max="4" width="1.6640625" style="12" customWidth="1"/>
    <col min="5" max="5" width="13.88671875" style="12" customWidth="1"/>
    <col min="6" max="6" width="1.6640625" style="12" customWidth="1"/>
    <col min="7" max="7" width="13.88671875" style="12" customWidth="1"/>
    <col min="8" max="8" width="1.6640625" style="12" customWidth="1"/>
    <col min="9" max="9" width="11.109375" style="12" customWidth="1"/>
    <col min="10" max="10" width="1.6640625" style="12" customWidth="1"/>
    <col min="11" max="11" width="12" style="12" customWidth="1"/>
    <col min="12" max="12" width="1.6640625" style="12" customWidth="1"/>
    <col min="13" max="13" width="9.109375" style="12" customWidth="1"/>
    <col min="14" max="16384" width="9.109375" style="12"/>
  </cols>
  <sheetData>
    <row r="1" spans="1:13" x14ac:dyDescent="0.25">
      <c r="A1" s="12" t="str">
        <f>project</f>
        <v>Greenwich</v>
      </c>
      <c r="J1" s="12" t="s">
        <v>197</v>
      </c>
    </row>
    <row r="2" spans="1:13" ht="15.6" x14ac:dyDescent="0.3">
      <c r="A2" s="27" t="str">
        <f>CONCATENATE(jobcode,"-",RELEASE)</f>
        <v>DRGW00-04</v>
      </c>
    </row>
    <row r="3" spans="1:13" x14ac:dyDescent="0.25">
      <c r="A3" s="12" t="s">
        <v>198</v>
      </c>
      <c r="E3" s="126">
        <f>COUNT('START-SLABS'!C8:C39)</f>
        <v>10</v>
      </c>
      <c r="H3" s="53"/>
      <c r="J3" s="12" t="s">
        <v>197</v>
      </c>
    </row>
    <row r="4" spans="1:13" ht="19.5" customHeight="1" x14ac:dyDescent="0.25">
      <c r="A4" s="998" t="str">
        <f>CONCATENATE("Lots: ",Lots)</f>
        <v xml:space="preserve">Lots: 41  42  43  44  45  46  47  48  49  50            </v>
      </c>
      <c r="B4" s="998"/>
      <c r="C4" s="998"/>
      <c r="D4" s="998"/>
      <c r="E4" s="998"/>
      <c r="F4" s="998"/>
      <c r="G4" s="998"/>
      <c r="H4" s="998"/>
      <c r="I4" s="998"/>
    </row>
    <row r="5" spans="1:13" ht="19.5" customHeight="1" x14ac:dyDescent="0.25">
      <c r="A5" s="999"/>
      <c r="B5" s="999"/>
      <c r="C5" s="999"/>
      <c r="D5" s="999"/>
      <c r="E5" s="999"/>
      <c r="F5" s="999"/>
      <c r="G5" s="999"/>
      <c r="H5" s="999"/>
      <c r="I5" s="999"/>
    </row>
    <row r="6" spans="1:13" s="46" customFormat="1" ht="15" customHeight="1" x14ac:dyDescent="0.25">
      <c r="A6" s="50" t="s">
        <v>196</v>
      </c>
      <c r="B6" s="51"/>
      <c r="C6" s="1000" t="s">
        <v>197</v>
      </c>
      <c r="D6" s="1001"/>
      <c r="E6" s="1000" t="s">
        <v>195</v>
      </c>
      <c r="F6" s="1001"/>
      <c r="G6" s="1000" t="s">
        <v>194</v>
      </c>
      <c r="H6" s="1001"/>
      <c r="I6" s="1000" t="s">
        <v>193</v>
      </c>
      <c r="J6" s="1001"/>
      <c r="K6" s="1000"/>
      <c r="L6" s="1001"/>
      <c r="M6" s="50"/>
    </row>
    <row r="7" spans="1:13" s="46" customFormat="1" ht="13.2" x14ac:dyDescent="0.25">
      <c r="A7" s="47" t="s">
        <v>238</v>
      </c>
      <c r="B7" s="48"/>
      <c r="C7" s="1002" t="s">
        <v>3</v>
      </c>
      <c r="D7" s="1003"/>
      <c r="E7" s="1002" t="s">
        <v>190</v>
      </c>
      <c r="F7" s="1003"/>
      <c r="G7" s="1002" t="s">
        <v>191</v>
      </c>
      <c r="H7" s="1003"/>
      <c r="I7" s="1002" t="s">
        <v>190</v>
      </c>
      <c r="J7" s="1003"/>
      <c r="K7" s="1002"/>
      <c r="L7" s="1003"/>
      <c r="M7" s="47"/>
    </row>
    <row r="8" spans="1:13" s="44" customFormat="1" ht="9" customHeight="1" x14ac:dyDescent="0.25">
      <c r="E8" s="45"/>
      <c r="F8" s="45"/>
      <c r="G8" s="45"/>
      <c r="H8" s="45"/>
      <c r="I8" s="45"/>
      <c r="J8" s="45"/>
    </row>
    <row r="9" spans="1:13" x14ac:dyDescent="0.25">
      <c r="A9" s="171"/>
      <c r="C9" s="42"/>
      <c r="E9" s="42"/>
      <c r="F9" s="41"/>
      <c r="G9" s="40"/>
      <c r="I9" s="14"/>
      <c r="K9" s="69"/>
      <c r="M9" s="60"/>
    </row>
    <row r="10" spans="1:13" x14ac:dyDescent="0.25">
      <c r="A10" s="171" t="s">
        <v>44</v>
      </c>
      <c r="C10" s="42" t="s">
        <v>369</v>
      </c>
      <c r="E10" s="33">
        <f>SUMIF('SLAB-ROWS'!A:A,'(7)-SLAB POUR'!A10,'SLAB-ROWS'!J:J)</f>
        <v>426.32000000000011</v>
      </c>
      <c r="F10" s="77"/>
      <c r="G10" s="33">
        <f>E10/E3</f>
        <v>42.632000000000012</v>
      </c>
      <c r="I10" s="13"/>
      <c r="K10" s="69"/>
      <c r="M10" s="60"/>
    </row>
    <row r="11" spans="1:13" x14ac:dyDescent="0.25">
      <c r="A11" s="171" t="s">
        <v>45</v>
      </c>
      <c r="C11" s="42" t="s">
        <v>370</v>
      </c>
      <c r="E11" s="33">
        <f>SUMIF('SLAB-ROWS'!A:A,'(7)-SLAB POUR'!A11,'SLAB-ROWS'!J:J)</f>
        <v>82.899999999999991</v>
      </c>
      <c r="F11" s="77"/>
      <c r="G11" s="33">
        <f>E11/E3</f>
        <v>8.2899999999999991</v>
      </c>
      <c r="I11" s="13"/>
      <c r="K11" s="69"/>
      <c r="M11" s="60"/>
    </row>
    <row r="12" spans="1:13" x14ac:dyDescent="0.25">
      <c r="A12" s="171"/>
      <c r="C12" s="42"/>
      <c r="E12" s="33"/>
      <c r="F12" s="77"/>
      <c r="G12" s="33"/>
      <c r="I12" s="13"/>
      <c r="K12" s="69"/>
      <c r="M12" s="60"/>
    </row>
    <row r="13" spans="1:13" ht="15.6" x14ac:dyDescent="0.3">
      <c r="A13" s="127"/>
      <c r="C13" s="78" t="s">
        <v>371</v>
      </c>
      <c r="E13" s="29">
        <f>SUM(E9:E11)</f>
        <v>509.22000000000008</v>
      </c>
      <c r="F13" s="30"/>
      <c r="G13" s="29">
        <f>SUM(G9:G11)</f>
        <v>50.922000000000011</v>
      </c>
      <c r="I13" s="13"/>
      <c r="K13" s="70"/>
      <c r="L13" s="71"/>
      <c r="M13" s="70"/>
    </row>
    <row r="14" spans="1:13" x14ac:dyDescent="0.25">
      <c r="A14" s="127"/>
      <c r="C14" s="34"/>
      <c r="E14" s="34"/>
      <c r="F14" s="34"/>
      <c r="G14" s="24"/>
      <c r="I14" s="13"/>
      <c r="K14" s="36"/>
      <c r="M14" s="32"/>
    </row>
    <row r="15" spans="1:13" x14ac:dyDescent="0.25">
      <c r="A15" s="127"/>
      <c r="C15" s="79"/>
      <c r="D15" s="80"/>
      <c r="E15" s="79" t="s">
        <v>195</v>
      </c>
      <c r="F15" s="80"/>
      <c r="G15" s="50" t="s">
        <v>239</v>
      </c>
      <c r="H15" s="51"/>
      <c r="I15" s="50" t="s">
        <v>240</v>
      </c>
      <c r="J15" s="51"/>
      <c r="K15" s="50" t="s">
        <v>195</v>
      </c>
      <c r="L15" s="51"/>
      <c r="M15" s="50" t="s">
        <v>239</v>
      </c>
    </row>
    <row r="16" spans="1:13" x14ac:dyDescent="0.25">
      <c r="A16" s="127"/>
      <c r="C16" s="81"/>
      <c r="D16" s="82"/>
      <c r="E16" s="81" t="s">
        <v>241</v>
      </c>
      <c r="F16" s="82"/>
      <c r="G16" s="83" t="s">
        <v>242</v>
      </c>
      <c r="H16" s="84"/>
      <c r="I16" s="83" t="s">
        <v>241</v>
      </c>
      <c r="J16" s="84"/>
      <c r="K16" s="83" t="s">
        <v>241</v>
      </c>
      <c r="L16" s="84"/>
      <c r="M16" s="83" t="s">
        <v>242</v>
      </c>
    </row>
    <row r="17" spans="1:13" x14ac:dyDescent="0.25">
      <c r="A17" s="127"/>
      <c r="C17" s="1006" t="s">
        <v>243</v>
      </c>
      <c r="D17" s="1007"/>
      <c r="E17" s="85" t="s">
        <v>244</v>
      </c>
      <c r="F17" s="86"/>
      <c r="G17" s="85" t="s">
        <v>244</v>
      </c>
      <c r="H17" s="86"/>
      <c r="I17" s="85"/>
      <c r="J17" s="86"/>
      <c r="K17" s="85" t="s">
        <v>245</v>
      </c>
      <c r="L17" s="86"/>
      <c r="M17" s="85" t="s">
        <v>245</v>
      </c>
    </row>
    <row r="18" spans="1:13" x14ac:dyDescent="0.25">
      <c r="A18" s="127"/>
      <c r="B18" s="55"/>
      <c r="C18" s="13" t="s">
        <v>246</v>
      </c>
      <c r="D18" s="55"/>
      <c r="E18" s="37">
        <f>'START-SLABS'!X40</f>
        <v>622.29999999999995</v>
      </c>
      <c r="F18" s="87" t="s">
        <v>197</v>
      </c>
      <c r="G18" s="33">
        <f>E18/E3</f>
        <v>62.23</v>
      </c>
      <c r="H18" s="88"/>
      <c r="I18" s="61"/>
      <c r="J18" s="41"/>
      <c r="K18" s="37"/>
      <c r="L18" s="87"/>
      <c r="M18" s="33"/>
    </row>
    <row r="19" spans="1:13" x14ac:dyDescent="0.25">
      <c r="A19" s="127"/>
      <c r="B19" s="55"/>
      <c r="C19" s="13"/>
      <c r="D19" s="55"/>
      <c r="E19" s="37"/>
      <c r="F19" s="87"/>
      <c r="G19" s="33"/>
      <c r="H19" s="25"/>
      <c r="I19" s="13"/>
      <c r="K19" s="36"/>
      <c r="M19" s="60"/>
    </row>
    <row r="20" spans="1:13" ht="15.6" x14ac:dyDescent="0.3">
      <c r="A20" s="127"/>
      <c r="B20" s="55"/>
      <c r="C20" s="89"/>
      <c r="D20" s="55"/>
      <c r="E20" s="38"/>
      <c r="F20" s="25"/>
      <c r="G20" s="38"/>
      <c r="I20" s="13"/>
      <c r="K20" s="36"/>
      <c r="M20" s="36"/>
    </row>
    <row r="21" spans="1:13" x14ac:dyDescent="0.25">
      <c r="A21" s="127"/>
      <c r="B21" s="55"/>
      <c r="C21" s="13"/>
      <c r="D21" s="55"/>
      <c r="E21" s="38"/>
      <c r="F21" s="25"/>
      <c r="G21" s="40"/>
      <c r="I21" s="13"/>
      <c r="K21" s="36"/>
      <c r="M21" s="60"/>
    </row>
    <row r="22" spans="1:13" x14ac:dyDescent="0.25">
      <c r="C22" s="20"/>
      <c r="E22" s="20"/>
    </row>
    <row r="23" spans="1:13" ht="15.6" x14ac:dyDescent="0.3">
      <c r="A23" s="17" t="s">
        <v>188</v>
      </c>
      <c r="B23" s="16"/>
      <c r="C23" s="17"/>
    </row>
    <row r="24" spans="1:13" x14ac:dyDescent="0.25">
      <c r="B24" s="16"/>
      <c r="F24" s="16"/>
    </row>
    <row r="25" spans="1:13" x14ac:dyDescent="0.25">
      <c r="B25" s="16"/>
    </row>
    <row r="26" spans="1:13" x14ac:dyDescent="0.25">
      <c r="B26" s="14"/>
      <c r="C26" s="19" t="s">
        <v>187</v>
      </c>
      <c r="D26" s="16"/>
      <c r="E26" s="16"/>
      <c r="F26" s="14"/>
      <c r="G26" s="19" t="s">
        <v>247</v>
      </c>
      <c r="H26" s="16"/>
      <c r="I26" s="16"/>
      <c r="J26" s="16"/>
      <c r="K26" s="16"/>
      <c r="L26" s="16"/>
      <c r="M26" s="16"/>
    </row>
    <row r="27" spans="1:13" x14ac:dyDescent="0.25">
      <c r="B27" s="13"/>
      <c r="C27" s="90" t="s">
        <v>248</v>
      </c>
      <c r="D27" s="16"/>
      <c r="E27" s="16"/>
      <c r="F27" s="13"/>
      <c r="G27" s="12" t="s">
        <v>225</v>
      </c>
      <c r="H27" s="16"/>
      <c r="I27" s="16"/>
      <c r="J27" s="16"/>
      <c r="K27" s="16"/>
      <c r="L27" s="16"/>
      <c r="M27" s="16"/>
    </row>
    <row r="28" spans="1:13" x14ac:dyDescent="0.25">
      <c r="B28" s="13"/>
      <c r="C28" s="90" t="s">
        <v>213</v>
      </c>
      <c r="D28" s="16"/>
      <c r="E28" s="16"/>
      <c r="F28" s="13"/>
      <c r="G28" s="19" t="s">
        <v>249</v>
      </c>
      <c r="H28" s="16"/>
      <c r="I28" s="16"/>
      <c r="J28" s="16"/>
      <c r="K28" s="16"/>
      <c r="L28" s="16"/>
      <c r="M28" s="16"/>
    </row>
    <row r="29" spans="1:13" x14ac:dyDescent="0.25">
      <c r="B29" s="13"/>
      <c r="C29" s="19" t="s">
        <v>250</v>
      </c>
      <c r="D29" s="16"/>
      <c r="E29" s="91"/>
      <c r="F29" s="13"/>
      <c r="G29" s="19" t="s">
        <v>251</v>
      </c>
      <c r="H29" s="16"/>
      <c r="I29" s="16"/>
      <c r="J29" s="16"/>
      <c r="K29" s="16"/>
      <c r="L29" s="16"/>
      <c r="M29" s="16"/>
    </row>
    <row r="30" spans="1:13" x14ac:dyDescent="0.25">
      <c r="B30" s="13"/>
      <c r="C30" s="19" t="s">
        <v>252</v>
      </c>
      <c r="D30" s="16"/>
      <c r="E30" s="16"/>
      <c r="F30" s="13"/>
      <c r="G30" s="90" t="s">
        <v>120</v>
      </c>
      <c r="H30" s="16"/>
      <c r="I30" s="16"/>
      <c r="J30" s="16"/>
      <c r="K30" s="16"/>
      <c r="L30" s="16"/>
      <c r="M30" s="16"/>
    </row>
    <row r="31" spans="1:13" x14ac:dyDescent="0.25">
      <c r="B31" s="13"/>
      <c r="C31" s="90" t="s">
        <v>253</v>
      </c>
      <c r="D31" s="16"/>
      <c r="E31" s="16"/>
      <c r="F31" s="13"/>
      <c r="G31" s="19" t="s">
        <v>254</v>
      </c>
      <c r="H31" s="16"/>
      <c r="I31" s="16"/>
      <c r="J31" s="16"/>
      <c r="K31" s="16"/>
      <c r="L31" s="16"/>
      <c r="M31" s="16"/>
    </row>
    <row r="32" spans="1:13" x14ac:dyDescent="0.25">
      <c r="B32" s="13"/>
      <c r="C32" s="90" t="s">
        <v>255</v>
      </c>
      <c r="D32" s="16"/>
      <c r="E32" s="91"/>
      <c r="F32" s="13"/>
      <c r="G32" s="90" t="s">
        <v>214</v>
      </c>
      <c r="H32" s="16"/>
      <c r="I32" s="16"/>
      <c r="J32" s="16"/>
      <c r="K32" s="16"/>
      <c r="L32" s="16"/>
      <c r="M32" s="16"/>
    </row>
    <row r="33" spans="1:13" x14ac:dyDescent="0.25">
      <c r="B33" s="13"/>
      <c r="C33" s="19" t="s">
        <v>256</v>
      </c>
      <c r="E33" s="91"/>
      <c r="F33" s="13"/>
      <c r="G33" s="19" t="s">
        <v>176</v>
      </c>
    </row>
    <row r="34" spans="1:13" x14ac:dyDescent="0.25">
      <c r="B34" s="16"/>
      <c r="F34" s="13"/>
      <c r="G34" s="19" t="s">
        <v>257</v>
      </c>
    </row>
    <row r="37" spans="1:13" x14ac:dyDescent="0.25">
      <c r="A37" s="12" t="s">
        <v>258</v>
      </c>
      <c r="C37" s="14"/>
      <c r="D37" s="14"/>
      <c r="E37" s="14"/>
    </row>
    <row r="39" spans="1:13" x14ac:dyDescent="0.25">
      <c r="A39" s="12" t="s">
        <v>175</v>
      </c>
      <c r="B39" s="14"/>
      <c r="C39" s="14"/>
      <c r="D39" s="14"/>
      <c r="E39" s="14"/>
      <c r="F39" s="14"/>
      <c r="G39" s="75" t="s">
        <v>174</v>
      </c>
      <c r="H39" s="14"/>
      <c r="I39" s="14"/>
      <c r="J39" s="14"/>
      <c r="K39" s="16"/>
    </row>
    <row r="40" spans="1:13" x14ac:dyDescent="0.25">
      <c r="B40" s="16"/>
      <c r="C40" s="16"/>
      <c r="D40" s="16"/>
      <c r="E40" s="16"/>
      <c r="F40" s="16"/>
      <c r="G40" s="75"/>
      <c r="H40" s="16"/>
      <c r="I40" s="16"/>
      <c r="J40" s="16"/>
      <c r="K40" s="16"/>
    </row>
    <row r="41" spans="1:13" x14ac:dyDescent="0.25">
      <c r="B41" s="16"/>
      <c r="C41" s="16"/>
      <c r="D41" s="16"/>
      <c r="E41" s="16"/>
      <c r="F41" s="16"/>
      <c r="G41" s="75"/>
      <c r="H41" s="16"/>
      <c r="I41" s="16"/>
      <c r="J41" s="16"/>
      <c r="K41" s="16"/>
    </row>
    <row r="42" spans="1:13" ht="15.6" x14ac:dyDescent="0.3">
      <c r="A42" s="17" t="s">
        <v>173</v>
      </c>
      <c r="L42" s="16"/>
      <c r="M42" s="16"/>
    </row>
    <row r="43" spans="1:13" x14ac:dyDescent="0.25">
      <c r="A43" s="14"/>
      <c r="B43" s="14"/>
      <c r="C43" s="14"/>
      <c r="D43" s="14"/>
      <c r="E43" s="14"/>
      <c r="F43" s="14"/>
      <c r="G43" s="14"/>
      <c r="H43" s="14"/>
      <c r="I43" s="14"/>
      <c r="J43" s="14"/>
      <c r="K43" s="14"/>
      <c r="L43" s="14"/>
      <c r="M43" s="14"/>
    </row>
    <row r="44" spans="1:13" ht="15" customHeight="1" x14ac:dyDescent="0.25">
      <c r="A44" s="92" t="s">
        <v>374</v>
      </c>
      <c r="B44" s="14"/>
      <c r="C44" s="14"/>
      <c r="D44" s="14"/>
      <c r="E44" s="14"/>
      <c r="F44" s="14"/>
      <c r="G44" s="14"/>
      <c r="H44" s="14"/>
      <c r="I44" s="14"/>
      <c r="J44" s="14"/>
      <c r="K44" s="14"/>
      <c r="L44" s="14"/>
      <c r="M44" s="14"/>
    </row>
    <row r="45" spans="1:13" ht="15" customHeight="1" x14ac:dyDescent="0.25">
      <c r="A45" s="13"/>
      <c r="B45" s="14"/>
      <c r="C45" s="14"/>
      <c r="D45" s="14"/>
      <c r="E45" s="14"/>
      <c r="F45" s="14"/>
      <c r="G45" s="14"/>
      <c r="H45" s="14"/>
      <c r="I45" s="14"/>
      <c r="J45" s="14"/>
      <c r="K45" s="14"/>
      <c r="L45" s="13"/>
      <c r="M45" s="13"/>
    </row>
    <row r="46" spans="1:13" ht="15" customHeight="1" x14ac:dyDescent="0.25">
      <c r="A46" s="13"/>
      <c r="B46" s="13"/>
      <c r="C46" s="13"/>
      <c r="D46" s="13"/>
      <c r="E46" s="13"/>
      <c r="F46" s="13"/>
      <c r="G46" s="13"/>
      <c r="H46" s="13"/>
      <c r="I46" s="13"/>
      <c r="J46" s="13"/>
      <c r="K46" s="13"/>
      <c r="L46" s="13"/>
      <c r="M46" s="13"/>
    </row>
    <row r="47" spans="1:13" ht="15" customHeight="1" x14ac:dyDescent="0.25">
      <c r="A47" s="13"/>
      <c r="B47" s="13"/>
      <c r="C47" s="13"/>
      <c r="D47" s="13"/>
      <c r="E47" s="13"/>
      <c r="F47" s="13"/>
      <c r="G47" s="13"/>
      <c r="H47" s="13"/>
      <c r="I47" s="13"/>
      <c r="J47" s="13"/>
      <c r="K47" s="13"/>
      <c r="L47" s="13"/>
      <c r="M47" s="13"/>
    </row>
    <row r="48" spans="1:13" ht="15" customHeight="1" x14ac:dyDescent="0.25">
      <c r="A48" s="13"/>
      <c r="B48" s="13"/>
      <c r="C48" s="13"/>
      <c r="D48" s="13"/>
      <c r="E48" s="13"/>
      <c r="F48" s="13"/>
      <c r="G48" s="13"/>
      <c r="H48" s="13"/>
      <c r="I48" s="13"/>
      <c r="J48" s="13"/>
      <c r="K48" s="13"/>
      <c r="L48" s="13"/>
      <c r="M48" s="13"/>
    </row>
    <row r="49" spans="1:13" ht="15" customHeight="1" x14ac:dyDescent="0.25">
      <c r="A49" s="92"/>
      <c r="B49" s="13"/>
      <c r="C49" s="92"/>
      <c r="D49" s="14"/>
      <c r="E49" s="14"/>
      <c r="F49" s="14"/>
      <c r="G49" s="14"/>
      <c r="H49" s="14"/>
      <c r="I49" s="14"/>
      <c r="J49" s="14"/>
      <c r="K49" s="14"/>
      <c r="L49" s="14"/>
      <c r="M49" s="13"/>
    </row>
    <row r="50" spans="1:13" ht="15" customHeight="1" x14ac:dyDescent="0.25">
      <c r="A50" s="13"/>
      <c r="B50" s="13"/>
      <c r="C50" s="13"/>
      <c r="D50" s="13"/>
      <c r="E50" s="13"/>
      <c r="F50" s="13"/>
      <c r="G50" s="13"/>
      <c r="H50" s="13"/>
      <c r="I50" s="13"/>
      <c r="J50" s="13"/>
      <c r="K50" s="13"/>
      <c r="L50" s="13"/>
      <c r="M50" s="13"/>
    </row>
    <row r="51" spans="1:13" ht="15" customHeight="1" x14ac:dyDescent="0.25">
      <c r="A51" s="13"/>
      <c r="B51" s="13"/>
      <c r="C51" s="13"/>
      <c r="D51" s="13"/>
      <c r="E51" s="13"/>
      <c r="F51" s="13"/>
      <c r="G51" s="13"/>
      <c r="H51" s="13"/>
      <c r="I51" s="13"/>
      <c r="J51" s="13"/>
      <c r="K51" s="13"/>
      <c r="L51" s="13"/>
      <c r="M51" s="13"/>
    </row>
    <row r="52" spans="1:13" ht="15" customHeight="1" x14ac:dyDescent="0.25">
      <c r="A52" s="13"/>
      <c r="B52" s="13"/>
      <c r="C52" s="13"/>
      <c r="D52" s="13"/>
      <c r="E52" s="13"/>
      <c r="F52" s="13"/>
      <c r="G52" s="13"/>
      <c r="H52" s="13"/>
      <c r="I52" s="13"/>
      <c r="J52" s="13"/>
      <c r="K52" s="13"/>
      <c r="L52" s="13"/>
      <c r="M52" s="13"/>
    </row>
    <row r="53" spans="1:13" ht="15" customHeight="1" x14ac:dyDescent="0.25">
      <c r="A53" s="13"/>
      <c r="B53" s="13"/>
      <c r="C53" s="13"/>
      <c r="D53" s="13"/>
      <c r="E53" s="13"/>
      <c r="F53" s="13"/>
      <c r="G53" s="13"/>
      <c r="H53" s="13"/>
      <c r="I53" s="13"/>
      <c r="J53" s="13"/>
      <c r="K53" s="13"/>
      <c r="L53" s="13"/>
      <c r="M53" s="13"/>
    </row>
  </sheetData>
  <mergeCells count="12">
    <mergeCell ref="K6:L6"/>
    <mergeCell ref="C7:D7"/>
    <mergeCell ref="E7:F7"/>
    <mergeCell ref="G7:H7"/>
    <mergeCell ref="I7:J7"/>
    <mergeCell ref="K7:L7"/>
    <mergeCell ref="C17:D17"/>
    <mergeCell ref="A4:I5"/>
    <mergeCell ref="C6:D6"/>
    <mergeCell ref="E6:F6"/>
    <mergeCell ref="G6:H6"/>
    <mergeCell ref="I6:J6"/>
  </mergeCells>
  <pageMargins left="0.75" right="0.65" top="1" bottom="0.75" header="0.5" footer="0.5"/>
  <pageSetup scale="79" orientation="portrait" horizontalDpi="300" verticalDpi="300" r:id="rId1"/>
  <headerFooter alignWithMargins="0">
    <oddHeader>&amp;C&amp;"Arial,Bold"&amp;16&amp;U&amp;A</oddHeader>
  </headerFooter>
  <colBreaks count="1" manualBreakCount="1">
    <brk id="13" max="1048575"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00"/>
  </sheetPr>
  <dimension ref="A1:L56"/>
  <sheetViews>
    <sheetView view="pageBreakPreview" zoomScaleNormal="100" zoomScaleSheetLayoutView="100" workbookViewId="0">
      <selection activeCell="M48" sqref="M48"/>
    </sheetView>
  </sheetViews>
  <sheetFormatPr defaultColWidth="11.33203125" defaultRowHeight="15" x14ac:dyDescent="0.25"/>
  <cols>
    <col min="1" max="1" width="9.44140625" style="12" customWidth="1"/>
    <col min="2" max="2" width="1.5546875" style="12" customWidth="1"/>
    <col min="3" max="3" width="1.6640625" style="12" customWidth="1"/>
    <col min="4" max="4" width="30" style="12" customWidth="1"/>
    <col min="5" max="5" width="1.6640625" style="12" customWidth="1"/>
    <col min="6" max="6" width="13.44140625" style="12" customWidth="1"/>
    <col min="7" max="7" width="1.6640625" style="12" customWidth="1"/>
    <col min="8" max="8" width="15.88671875" style="12" customWidth="1"/>
    <col min="9" max="9" width="1.6640625" style="12" customWidth="1"/>
    <col min="10" max="10" width="11.33203125" style="12"/>
    <col min="11" max="11" width="1.6640625" style="12" customWidth="1"/>
    <col min="12" max="12" width="12.44140625" style="12" customWidth="1"/>
    <col min="13" max="16384" width="11.33203125" style="12"/>
  </cols>
  <sheetData>
    <row r="1" spans="1:12" x14ac:dyDescent="0.25">
      <c r="A1" s="93" t="str">
        <f>project</f>
        <v>Greenwich</v>
      </c>
    </row>
    <row r="2" spans="1:12" ht="17.399999999999999" x14ac:dyDescent="0.3">
      <c r="A2" s="18" t="str">
        <f>CONCATENATE(jobcode,"-",RELEASE)</f>
        <v>DRGW00-04</v>
      </c>
      <c r="B2" s="54" t="str">
        <f>jobcode</f>
        <v>DRGW00</v>
      </c>
    </row>
    <row r="3" spans="1:12" x14ac:dyDescent="0.25">
      <c r="B3" s="12" t="s">
        <v>198</v>
      </c>
      <c r="F3" s="126">
        <f>COUNT('START-SLABS'!C8:C39)</f>
        <v>10</v>
      </c>
      <c r="G3" s="53"/>
      <c r="I3" s="12" t="s">
        <v>197</v>
      </c>
    </row>
    <row r="4" spans="1:12" ht="18" customHeight="1" x14ac:dyDescent="0.25">
      <c r="B4" s="998" t="str">
        <f>CONCATENATE("Lots: ",Lots)</f>
        <v xml:space="preserve">Lots: 41  42  43  44  45  46  47  48  49  50            </v>
      </c>
      <c r="C4" s="998"/>
      <c r="D4" s="998"/>
      <c r="E4" s="998"/>
      <c r="F4" s="998"/>
      <c r="G4" s="998"/>
      <c r="H4" s="998"/>
      <c r="I4" s="998"/>
      <c r="J4" s="998"/>
    </row>
    <row r="5" spans="1:12" ht="18" customHeight="1" x14ac:dyDescent="0.25">
      <c r="B5" s="999"/>
      <c r="C5" s="999"/>
      <c r="D5" s="999"/>
      <c r="E5" s="999"/>
      <c r="F5" s="999"/>
      <c r="G5" s="999"/>
      <c r="H5" s="999"/>
      <c r="I5" s="999"/>
      <c r="J5" s="999"/>
    </row>
    <row r="6" spans="1:12" s="44" customFormat="1" ht="13.2" x14ac:dyDescent="0.25">
      <c r="A6" s="50" t="s">
        <v>196</v>
      </c>
      <c r="B6" s="51"/>
      <c r="C6" s="1000" t="s">
        <v>197</v>
      </c>
      <c r="D6" s="1001"/>
      <c r="E6" s="1000" t="s">
        <v>195</v>
      </c>
      <c r="F6" s="1001"/>
      <c r="G6" s="1000" t="s">
        <v>194</v>
      </c>
      <c r="H6" s="1001"/>
      <c r="I6" s="1000"/>
      <c r="J6" s="1001"/>
      <c r="K6" s="1000"/>
      <c r="L6" s="1001"/>
    </row>
    <row r="7" spans="1:12" s="44" customFormat="1" ht="13.2" x14ac:dyDescent="0.25">
      <c r="A7" s="47" t="s">
        <v>238</v>
      </c>
      <c r="B7" s="48"/>
      <c r="C7" s="1002" t="s">
        <v>3</v>
      </c>
      <c r="D7" s="1003"/>
      <c r="E7" s="1002" t="s">
        <v>190</v>
      </c>
      <c r="F7" s="1003"/>
      <c r="G7" s="1002" t="s">
        <v>191</v>
      </c>
      <c r="H7" s="1003"/>
      <c r="I7" s="1002"/>
      <c r="J7" s="1003"/>
      <c r="K7" s="1002"/>
      <c r="L7" s="1003"/>
    </row>
    <row r="8" spans="1:12" s="44" customFormat="1" ht="9" customHeight="1" x14ac:dyDescent="0.25">
      <c r="B8" s="45"/>
      <c r="C8" s="45"/>
      <c r="D8" s="45"/>
      <c r="E8" s="45"/>
      <c r="F8" s="45"/>
      <c r="G8" s="45"/>
      <c r="H8" s="45"/>
      <c r="I8" s="45"/>
      <c r="J8" s="45"/>
      <c r="K8" s="45"/>
      <c r="L8" s="45"/>
    </row>
    <row r="9" spans="1:12" ht="15.6" x14ac:dyDescent="0.3">
      <c r="A9" s="43"/>
      <c r="B9" s="94"/>
      <c r="D9" s="95" t="s">
        <v>259</v>
      </c>
      <c r="F9" s="40"/>
      <c r="G9" s="34"/>
      <c r="H9" s="96"/>
      <c r="J9" s="69"/>
      <c r="L9" s="69"/>
    </row>
    <row r="10" spans="1:12" ht="15.6" x14ac:dyDescent="0.3">
      <c r="A10" s="97" t="s">
        <v>260</v>
      </c>
      <c r="B10" s="94"/>
      <c r="D10" s="95" t="s">
        <v>261</v>
      </c>
      <c r="F10" s="33"/>
      <c r="G10" s="30"/>
      <c r="H10" s="98"/>
      <c r="J10" s="13"/>
      <c r="L10" s="69"/>
    </row>
    <row r="11" spans="1:12" x14ac:dyDescent="0.25">
      <c r="A11" s="35"/>
      <c r="B11" s="99"/>
      <c r="D11" s="99"/>
      <c r="F11" s="13"/>
      <c r="H11" s="13"/>
      <c r="J11" s="13"/>
      <c r="L11" s="13"/>
    </row>
    <row r="12" spans="1:12" x14ac:dyDescent="0.25">
      <c r="A12" s="174" t="s">
        <v>49</v>
      </c>
      <c r="B12" s="99"/>
      <c r="D12" s="100" t="s">
        <v>262</v>
      </c>
      <c r="F12" s="37">
        <f>SUMIF('SLAB-ROWS'!A:A,'(8)-SERVICE WORK'!A12,'SLAB-ROWS'!J:J)</f>
        <v>7.46</v>
      </c>
      <c r="G12" s="30"/>
      <c r="H12" s="37">
        <f>+F12/F3</f>
        <v>0.746</v>
      </c>
      <c r="J12" s="13"/>
      <c r="L12" s="13"/>
    </row>
    <row r="13" spans="1:12" x14ac:dyDescent="0.25">
      <c r="A13" s="174" t="s">
        <v>51</v>
      </c>
      <c r="B13" s="99"/>
      <c r="D13" s="100" t="s">
        <v>263</v>
      </c>
      <c r="F13" s="56">
        <f>SUMIF('SLAB-ROWS'!A:A,'(8)-SERVICE WORK'!A13,'SLAB-ROWS'!J:J)</f>
        <v>18.64</v>
      </c>
      <c r="G13" s="30"/>
      <c r="H13" s="37">
        <f>+F13/F3</f>
        <v>1.8640000000000001</v>
      </c>
      <c r="J13" s="13"/>
      <c r="L13" s="13"/>
    </row>
    <row r="14" spans="1:12" x14ac:dyDescent="0.25">
      <c r="A14" s="174" t="s">
        <v>53</v>
      </c>
      <c r="B14" s="99"/>
      <c r="D14" s="100" t="s">
        <v>264</v>
      </c>
      <c r="F14" s="56">
        <f>SUMIF('SLAB-ROWS'!A:A,'(8)-SERVICE WORK'!A14,'SLAB-ROWS'!J:J)</f>
        <v>7.46</v>
      </c>
      <c r="G14" s="30"/>
      <c r="H14" s="37">
        <f>+F14/F3</f>
        <v>0.746</v>
      </c>
      <c r="J14" s="13"/>
      <c r="L14" s="13"/>
    </row>
    <row r="15" spans="1:12" x14ac:dyDescent="0.25">
      <c r="A15" s="127"/>
      <c r="B15" s="99"/>
      <c r="D15" s="99"/>
      <c r="F15" s="13"/>
      <c r="H15" s="13"/>
      <c r="J15" s="13"/>
      <c r="L15" s="13"/>
    </row>
    <row r="16" spans="1:12" x14ac:dyDescent="0.25">
      <c r="A16" s="174" t="s">
        <v>49</v>
      </c>
      <c r="B16" s="99"/>
      <c r="D16" s="100" t="s">
        <v>265</v>
      </c>
      <c r="F16" s="13"/>
      <c r="H16" s="13"/>
      <c r="J16" s="13"/>
      <c r="L16" s="13"/>
    </row>
    <row r="17" spans="1:12" x14ac:dyDescent="0.25">
      <c r="A17" s="174" t="s">
        <v>51</v>
      </c>
      <c r="B17" s="99"/>
      <c r="D17" s="100" t="s">
        <v>266</v>
      </c>
      <c r="F17" s="13"/>
      <c r="H17" s="13"/>
      <c r="J17" s="13"/>
      <c r="L17" s="13"/>
    </row>
    <row r="18" spans="1:12" x14ac:dyDescent="0.25">
      <c r="A18" s="174" t="s">
        <v>53</v>
      </c>
      <c r="B18" s="99"/>
      <c r="D18" s="100" t="s">
        <v>267</v>
      </c>
      <c r="F18" s="13"/>
      <c r="H18" s="13"/>
      <c r="J18" s="13"/>
      <c r="L18" s="13"/>
    </row>
    <row r="19" spans="1:12" x14ac:dyDescent="0.25">
      <c r="A19" s="127"/>
      <c r="B19" s="99"/>
      <c r="D19" s="99"/>
      <c r="F19" s="13"/>
      <c r="H19" s="13"/>
      <c r="J19" s="13"/>
      <c r="L19" s="13"/>
    </row>
    <row r="20" spans="1:12" ht="15.6" x14ac:dyDescent="0.3">
      <c r="A20" s="175" t="s">
        <v>268</v>
      </c>
      <c r="B20" s="99"/>
      <c r="D20" s="101" t="s">
        <v>269</v>
      </c>
      <c r="F20" s="13"/>
      <c r="H20" s="13"/>
      <c r="J20" s="13"/>
      <c r="L20" s="13"/>
    </row>
    <row r="21" spans="1:12" x14ac:dyDescent="0.25">
      <c r="A21" s="172"/>
      <c r="B21" s="20"/>
      <c r="D21" s="20"/>
    </row>
    <row r="22" spans="1:12" x14ac:dyDescent="0.25">
      <c r="A22" s="174" t="s">
        <v>375</v>
      </c>
      <c r="B22" s="99"/>
      <c r="D22" s="100" t="s">
        <v>262</v>
      </c>
      <c r="F22" s="13"/>
      <c r="H22" s="13"/>
      <c r="J22" s="13"/>
      <c r="L22" s="13"/>
    </row>
    <row r="23" spans="1:12" x14ac:dyDescent="0.25">
      <c r="A23" s="174" t="s">
        <v>376</v>
      </c>
      <c r="B23" s="99"/>
      <c r="D23" s="100" t="s">
        <v>263</v>
      </c>
      <c r="F23" s="13"/>
      <c r="H23" s="13"/>
      <c r="J23" s="13"/>
      <c r="L23" s="13"/>
    </row>
    <row r="24" spans="1:12" x14ac:dyDescent="0.25">
      <c r="A24" s="174" t="s">
        <v>377</v>
      </c>
      <c r="B24" s="99"/>
      <c r="D24" s="100" t="s">
        <v>264</v>
      </c>
      <c r="F24" s="13"/>
      <c r="H24" s="13"/>
      <c r="J24" s="13"/>
      <c r="L24" s="13"/>
    </row>
    <row r="25" spans="1:12" x14ac:dyDescent="0.25">
      <c r="A25" s="127"/>
      <c r="B25" s="99"/>
      <c r="D25" s="99"/>
      <c r="F25" s="13"/>
      <c r="H25" s="13"/>
      <c r="J25" s="13"/>
      <c r="L25" s="13"/>
    </row>
    <row r="26" spans="1:12" x14ac:dyDescent="0.25">
      <c r="A26" s="174" t="s">
        <v>375</v>
      </c>
      <c r="B26" s="99"/>
      <c r="D26" s="100" t="s">
        <v>265</v>
      </c>
      <c r="F26" s="13"/>
      <c r="H26" s="13"/>
      <c r="J26" s="13"/>
      <c r="L26" s="13"/>
    </row>
    <row r="27" spans="1:12" x14ac:dyDescent="0.25">
      <c r="A27" s="174" t="s">
        <v>376</v>
      </c>
      <c r="B27" s="99"/>
      <c r="D27" s="100" t="s">
        <v>266</v>
      </c>
      <c r="F27" s="13"/>
      <c r="H27" s="13"/>
      <c r="J27" s="13"/>
      <c r="L27" s="13"/>
    </row>
    <row r="28" spans="1:12" x14ac:dyDescent="0.25">
      <c r="A28" s="174" t="s">
        <v>377</v>
      </c>
      <c r="B28" s="99"/>
      <c r="D28" s="100" t="s">
        <v>267</v>
      </c>
      <c r="F28" s="13"/>
      <c r="H28" s="13"/>
      <c r="J28" s="13"/>
      <c r="L28" s="13"/>
    </row>
    <row r="29" spans="1:12" x14ac:dyDescent="0.25">
      <c r="A29" s="99"/>
      <c r="B29" s="99"/>
      <c r="D29" s="99"/>
      <c r="F29" s="13"/>
      <c r="H29" s="13"/>
      <c r="J29" s="13"/>
      <c r="L29" s="13"/>
    </row>
    <row r="30" spans="1:12" x14ac:dyDescent="0.25">
      <c r="A30" s="99"/>
      <c r="B30" s="99"/>
      <c r="D30" s="99"/>
      <c r="F30" s="13"/>
      <c r="H30" s="13"/>
      <c r="J30" s="13"/>
      <c r="L30" s="13"/>
    </row>
    <row r="31" spans="1:12" x14ac:dyDescent="0.25">
      <c r="B31" s="20"/>
      <c r="D31" s="20"/>
    </row>
    <row r="32" spans="1:12" ht="15.6" x14ac:dyDescent="0.3">
      <c r="B32" s="27" t="s">
        <v>270</v>
      </c>
      <c r="D32" s="20"/>
      <c r="E32" s="14"/>
      <c r="F32" s="14"/>
      <c r="G32" s="14"/>
      <c r="H32" s="14"/>
      <c r="I32" s="14"/>
      <c r="J32" s="14"/>
      <c r="K32" s="14"/>
      <c r="L32" s="14"/>
    </row>
    <row r="36" spans="1:12" x14ac:dyDescent="0.25">
      <c r="B36" s="12" t="s">
        <v>271</v>
      </c>
      <c r="G36" s="14"/>
      <c r="H36" s="12" t="s">
        <v>272</v>
      </c>
    </row>
    <row r="37" spans="1:12" x14ac:dyDescent="0.25">
      <c r="B37" s="12" t="s">
        <v>273</v>
      </c>
      <c r="G37" s="13"/>
      <c r="H37" s="12" t="s">
        <v>274</v>
      </c>
    </row>
    <row r="38" spans="1:12" x14ac:dyDescent="0.25">
      <c r="B38" s="12" t="s">
        <v>275</v>
      </c>
      <c r="G38" s="13"/>
      <c r="H38" s="12" t="s">
        <v>276</v>
      </c>
    </row>
    <row r="39" spans="1:12" x14ac:dyDescent="0.25">
      <c r="B39" s="12" t="s">
        <v>277</v>
      </c>
      <c r="G39" s="13"/>
      <c r="H39" s="12" t="s">
        <v>278</v>
      </c>
    </row>
    <row r="40" spans="1:12" x14ac:dyDescent="0.25">
      <c r="A40" s="16"/>
      <c r="B40" s="16" t="s">
        <v>279</v>
      </c>
      <c r="C40" s="16"/>
      <c r="D40" s="16"/>
      <c r="E40" s="16"/>
      <c r="F40" s="16"/>
      <c r="G40" s="13"/>
      <c r="H40" s="16" t="s">
        <v>280</v>
      </c>
      <c r="I40" s="16"/>
      <c r="J40" s="16"/>
      <c r="K40" s="16"/>
      <c r="L40" s="16"/>
    </row>
    <row r="43" spans="1:12" x14ac:dyDescent="0.25">
      <c r="B43" s="12" t="s">
        <v>175</v>
      </c>
      <c r="C43" s="14"/>
      <c r="D43" s="14"/>
      <c r="E43" s="14"/>
      <c r="F43" s="14"/>
      <c r="H43" s="12" t="s">
        <v>174</v>
      </c>
      <c r="I43" s="14"/>
      <c r="J43" s="14"/>
      <c r="K43" s="14"/>
      <c r="L43" s="16"/>
    </row>
    <row r="44" spans="1:12" s="16" customFormat="1" x14ac:dyDescent="0.25">
      <c r="A44" s="12"/>
      <c r="B44" s="12"/>
      <c r="G44" s="12"/>
      <c r="H44" s="12"/>
    </row>
    <row r="46" spans="1:12" ht="15.6" x14ac:dyDescent="0.3">
      <c r="A46" s="17" t="s">
        <v>173</v>
      </c>
      <c r="B46" s="16"/>
      <c r="C46" s="16"/>
      <c r="D46" s="14"/>
      <c r="E46" s="14"/>
      <c r="F46" s="14"/>
      <c r="G46" s="14"/>
      <c r="H46" s="14"/>
      <c r="I46" s="14"/>
      <c r="J46" s="14"/>
      <c r="K46" s="14"/>
      <c r="L46" s="14"/>
    </row>
    <row r="47" spans="1:12" x14ac:dyDescent="0.25">
      <c r="A47" s="14"/>
      <c r="B47" s="14"/>
      <c r="C47" s="14"/>
      <c r="D47" s="14"/>
      <c r="E47" s="14"/>
      <c r="F47" s="14"/>
      <c r="G47" s="14"/>
      <c r="H47" s="14"/>
      <c r="I47" s="14"/>
      <c r="J47" s="14"/>
      <c r="K47" s="14"/>
      <c r="L47" s="14"/>
    </row>
    <row r="48" spans="1:12" x14ac:dyDescent="0.25">
      <c r="A48" s="13"/>
      <c r="B48" s="13"/>
      <c r="C48" s="13"/>
      <c r="D48" s="13"/>
      <c r="E48" s="13"/>
      <c r="F48" s="13"/>
      <c r="G48" s="13"/>
      <c r="H48" s="13"/>
      <c r="I48" s="13"/>
      <c r="J48" s="13"/>
      <c r="K48" s="13"/>
      <c r="L48" s="13"/>
    </row>
    <row r="49" spans="1:12" x14ac:dyDescent="0.25">
      <c r="A49" s="14"/>
      <c r="B49" s="14"/>
      <c r="C49" s="14"/>
      <c r="D49" s="14"/>
      <c r="E49" s="14"/>
      <c r="F49" s="14"/>
      <c r="G49" s="14"/>
      <c r="H49" s="14"/>
      <c r="I49" s="14"/>
      <c r="J49" s="14"/>
      <c r="K49" s="14"/>
      <c r="L49" s="14"/>
    </row>
    <row r="50" spans="1:12" x14ac:dyDescent="0.25">
      <c r="A50" s="14"/>
      <c r="B50" s="14"/>
      <c r="C50" s="14"/>
      <c r="D50" s="14"/>
      <c r="E50" s="14"/>
      <c r="F50" s="14"/>
      <c r="G50" s="14"/>
      <c r="H50" s="14"/>
      <c r="I50" s="14"/>
      <c r="J50" s="14"/>
      <c r="K50" s="14"/>
      <c r="L50" s="14"/>
    </row>
    <row r="51" spans="1:12" x14ac:dyDescent="0.25">
      <c r="A51" s="14"/>
      <c r="B51" s="14"/>
      <c r="C51" s="14"/>
      <c r="D51" s="14"/>
      <c r="E51" s="14"/>
      <c r="F51" s="14"/>
      <c r="G51" s="14"/>
      <c r="H51" s="14"/>
      <c r="I51" s="14"/>
      <c r="J51" s="14"/>
      <c r="K51" s="14"/>
      <c r="L51" s="14"/>
    </row>
    <row r="52" spans="1:12" x14ac:dyDescent="0.25">
      <c r="A52" s="14"/>
      <c r="B52" s="14"/>
      <c r="C52" s="14"/>
      <c r="D52" s="14"/>
      <c r="E52" s="14"/>
      <c r="F52" s="14"/>
      <c r="G52" s="14"/>
      <c r="H52" s="14"/>
      <c r="I52" s="14"/>
      <c r="J52" s="14"/>
      <c r="K52" s="14"/>
      <c r="L52" s="14"/>
    </row>
    <row r="53" spans="1:12" x14ac:dyDescent="0.25">
      <c r="A53" s="14"/>
      <c r="B53" s="14"/>
      <c r="C53" s="14"/>
      <c r="D53" s="14"/>
      <c r="E53" s="14"/>
      <c r="F53" s="14"/>
      <c r="G53" s="14"/>
      <c r="H53" s="14"/>
      <c r="I53" s="14"/>
      <c r="J53" s="14"/>
      <c r="K53" s="14"/>
      <c r="L53" s="14"/>
    </row>
    <row r="54" spans="1:12" x14ac:dyDescent="0.25">
      <c r="A54" s="14"/>
      <c r="B54" s="14"/>
      <c r="C54" s="14"/>
      <c r="D54" s="14"/>
      <c r="E54" s="14"/>
      <c r="F54" s="14"/>
      <c r="G54" s="14"/>
      <c r="H54" s="14"/>
      <c r="I54" s="14"/>
      <c r="J54" s="14"/>
      <c r="K54" s="14"/>
      <c r="L54" s="14"/>
    </row>
    <row r="55" spans="1:12" x14ac:dyDescent="0.25">
      <c r="A55" s="14"/>
      <c r="B55" s="14"/>
      <c r="C55" s="14"/>
      <c r="D55" s="14"/>
      <c r="E55" s="14"/>
      <c r="F55" s="14"/>
      <c r="G55" s="14"/>
      <c r="H55" s="14"/>
      <c r="I55" s="14"/>
      <c r="J55" s="14"/>
      <c r="K55" s="14"/>
      <c r="L55" s="14"/>
    </row>
    <row r="56" spans="1:12" x14ac:dyDescent="0.25">
      <c r="A56" s="14"/>
      <c r="B56" s="14"/>
      <c r="C56" s="14"/>
      <c r="D56" s="14"/>
      <c r="E56" s="14"/>
      <c r="F56" s="14"/>
      <c r="G56" s="14"/>
      <c r="H56" s="14"/>
      <c r="I56" s="14"/>
      <c r="J56" s="14"/>
      <c r="K56" s="14"/>
      <c r="L56" s="14"/>
    </row>
  </sheetData>
  <mergeCells count="11">
    <mergeCell ref="K6:L6"/>
    <mergeCell ref="C7:D7"/>
    <mergeCell ref="E7:F7"/>
    <mergeCell ref="G7:H7"/>
    <mergeCell ref="I7:J7"/>
    <mergeCell ref="K7:L7"/>
    <mergeCell ref="B4:J5"/>
    <mergeCell ref="C6:D6"/>
    <mergeCell ref="E6:F6"/>
    <mergeCell ref="G6:H6"/>
    <mergeCell ref="I6:J6"/>
  </mergeCells>
  <pageMargins left="0.75" right="0.63" top="1" bottom="1" header="0.5" footer="0.5"/>
  <pageSetup scale="78" orientation="portrait" horizontalDpi="300" verticalDpi="300" r:id="rId1"/>
  <headerFooter alignWithMargins="0">
    <oddHeader>&amp;C&amp;"Arial,Bold"&amp;16&amp;U&amp;A</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C000"/>
    <pageSetUpPr fitToPage="1"/>
  </sheetPr>
  <dimension ref="A1:T74"/>
  <sheetViews>
    <sheetView view="pageBreakPreview" zoomScaleNormal="100" zoomScaleSheetLayoutView="100" workbookViewId="0">
      <selection activeCell="M48" sqref="M48"/>
    </sheetView>
  </sheetViews>
  <sheetFormatPr defaultColWidth="11.33203125" defaultRowHeight="15" x14ac:dyDescent="0.25"/>
  <cols>
    <col min="1" max="1" width="9" style="12" customWidth="1"/>
    <col min="2" max="2" width="4.44140625" style="12" customWidth="1"/>
    <col min="3" max="3" width="18.33203125" style="12" customWidth="1"/>
    <col min="4" max="4" width="1.6640625" style="12" customWidth="1"/>
    <col min="5" max="5" width="13.5546875" style="12" customWidth="1"/>
    <col min="6" max="6" width="1.6640625" style="12" customWidth="1"/>
    <col min="7" max="7" width="12.33203125" style="12" customWidth="1"/>
    <col min="8" max="8" width="1.6640625" style="12" customWidth="1"/>
    <col min="9" max="9" width="14.5546875" style="12" customWidth="1"/>
    <col min="10" max="10" width="1.6640625" style="12" customWidth="1"/>
    <col min="11" max="11" width="10.109375" style="12" customWidth="1"/>
    <col min="12" max="12" width="1.6640625" style="12" customWidth="1"/>
    <col min="13" max="15" width="9" style="12" customWidth="1"/>
    <col min="16" max="16" width="2" style="12" customWidth="1"/>
    <col min="17" max="17" width="9" style="12" customWidth="1"/>
    <col min="18" max="18" width="2.6640625" style="12" customWidth="1"/>
    <col min="19" max="19" width="10.44140625" style="12" customWidth="1"/>
    <col min="20" max="16384" width="11.33203125" style="12"/>
  </cols>
  <sheetData>
    <row r="1" spans="1:20" s="18" customFormat="1" ht="15.6" x14ac:dyDescent="0.3">
      <c r="A1" s="27" t="s">
        <v>372</v>
      </c>
      <c r="C1" s="27" t="str">
        <f>project</f>
        <v>Greenwich</v>
      </c>
      <c r="M1" s="27"/>
    </row>
    <row r="2" spans="1:20" s="18" customFormat="1" ht="9" customHeight="1" x14ac:dyDescent="0.25">
      <c r="L2" s="102"/>
    </row>
    <row r="3" spans="1:20" s="18" customFormat="1" ht="19.5" customHeight="1" x14ac:dyDescent="0.3">
      <c r="A3" s="998" t="str">
        <f>CONCATENATE("Lots: ",Lots)</f>
        <v xml:space="preserve">Lots: 41  42  43  44  45  46  47  48  49  50            </v>
      </c>
      <c r="B3" s="998"/>
      <c r="C3" s="998"/>
      <c r="D3" s="998"/>
      <c r="E3" s="998"/>
      <c r="F3" s="998"/>
      <c r="G3" s="998"/>
      <c r="H3" s="998"/>
      <c r="I3" s="998"/>
      <c r="J3" s="90"/>
      <c r="K3" s="90"/>
      <c r="L3" s="90"/>
      <c r="M3" s="90" t="s">
        <v>281</v>
      </c>
      <c r="N3" s="90"/>
      <c r="O3" s="176" t="str">
        <f>CONCATENATE(jobcode,"-",RELEASEFW)</f>
        <v>DRGW00-04F</v>
      </c>
      <c r="P3" s="177"/>
      <c r="Q3" s="177"/>
    </row>
    <row r="4" spans="1:20" s="18" customFormat="1" ht="19.5" customHeight="1" x14ac:dyDescent="0.25">
      <c r="A4" s="999"/>
      <c r="B4" s="999"/>
      <c r="C4" s="999"/>
      <c r="D4" s="999"/>
      <c r="E4" s="999"/>
      <c r="F4" s="999"/>
      <c r="G4" s="999"/>
      <c r="H4" s="999"/>
      <c r="I4" s="999"/>
      <c r="J4" s="90"/>
      <c r="K4" s="90"/>
      <c r="L4" s="90"/>
      <c r="M4" s="90" t="s">
        <v>378</v>
      </c>
      <c r="N4" s="90"/>
      <c r="O4" s="1008">
        <f ca="1">TODAY()</f>
        <v>44922</v>
      </c>
      <c r="P4" s="1008"/>
      <c r="Q4" s="1008"/>
    </row>
    <row r="5" spans="1:20" ht="9" customHeight="1" x14ac:dyDescent="0.25">
      <c r="E5" s="103"/>
      <c r="F5" s="53"/>
    </row>
    <row r="6" spans="1:20" ht="4.5" customHeight="1" x14ac:dyDescent="0.25">
      <c r="E6" s="53"/>
      <c r="F6" s="53"/>
    </row>
    <row r="7" spans="1:20" ht="15" customHeight="1" x14ac:dyDescent="0.3">
      <c r="A7" s="366" t="s">
        <v>282</v>
      </c>
      <c r="B7" s="367"/>
      <c r="C7" s="372">
        <f>'START-FW'!R39+'START-FW'!S39</f>
        <v>0</v>
      </c>
      <c r="G7" s="105" t="s">
        <v>594</v>
      </c>
      <c r="H7" s="53"/>
      <c r="N7" s="106" t="s">
        <v>594</v>
      </c>
      <c r="P7" s="27"/>
      <c r="R7" s="107"/>
      <c r="S7" s="107"/>
      <c r="T7" s="107"/>
    </row>
    <row r="8" spans="1:20" s="107" customFormat="1" ht="15.6" x14ac:dyDescent="0.3">
      <c r="A8" s="368" t="s">
        <v>283</v>
      </c>
      <c r="B8" s="369"/>
      <c r="C8" s="370"/>
      <c r="E8" s="341">
        <f>'FW REPORT'!E11</f>
        <v>0</v>
      </c>
      <c r="G8" s="362" t="s">
        <v>529</v>
      </c>
      <c r="H8" s="108" t="s">
        <v>284</v>
      </c>
      <c r="J8" s="91"/>
      <c r="M8" s="341">
        <f>'FW REPORT'!E12</f>
        <v>0</v>
      </c>
      <c r="N8" s="362" t="s">
        <v>530</v>
      </c>
      <c r="O8" s="109"/>
      <c r="P8" s="110"/>
      <c r="Q8" s="91"/>
      <c r="R8" s="91"/>
      <c r="S8" s="365"/>
    </row>
    <row r="9" spans="1:20" ht="6" customHeight="1" x14ac:dyDescent="0.25">
      <c r="A9" s="16"/>
      <c r="B9" s="16"/>
      <c r="C9" s="16"/>
      <c r="G9" s="363"/>
      <c r="N9" s="363"/>
      <c r="Q9" s="16"/>
      <c r="R9" s="91"/>
      <c r="S9" s="91"/>
      <c r="T9" s="107"/>
    </row>
    <row r="10" spans="1:20" ht="18" customHeight="1" x14ac:dyDescent="0.3">
      <c r="A10" s="366" t="s">
        <v>285</v>
      </c>
      <c r="B10" s="367"/>
      <c r="C10" s="371"/>
      <c r="E10" s="14"/>
      <c r="G10" s="364" t="s">
        <v>529</v>
      </c>
      <c r="H10" s="106" t="s">
        <v>286</v>
      </c>
      <c r="J10" s="16"/>
      <c r="M10" s="111"/>
      <c r="N10" s="364" t="s">
        <v>530</v>
      </c>
      <c r="O10" s="104"/>
      <c r="P10" s="75"/>
      <c r="Q10" s="16"/>
      <c r="R10" s="91"/>
      <c r="S10" s="91"/>
      <c r="T10" s="107"/>
    </row>
    <row r="11" spans="1:20" ht="6" customHeight="1" x14ac:dyDescent="0.25">
      <c r="G11" s="363"/>
      <c r="N11" s="172"/>
      <c r="Q11" s="16"/>
      <c r="R11" s="16"/>
      <c r="S11" s="16"/>
    </row>
    <row r="12" spans="1:20" x14ac:dyDescent="0.25">
      <c r="G12" s="364" t="s">
        <v>557</v>
      </c>
      <c r="H12" s="12" t="s">
        <v>287</v>
      </c>
      <c r="M12" s="341">
        <f>'FW REPORT'!C21</f>
        <v>0</v>
      </c>
      <c r="N12" s="364" t="s">
        <v>557</v>
      </c>
      <c r="O12" s="12" t="s">
        <v>288</v>
      </c>
      <c r="S12" s="14"/>
    </row>
    <row r="13" spans="1:20" ht="6" customHeight="1" x14ac:dyDescent="0.25"/>
    <row r="14" spans="1:20" s="46" customFormat="1" ht="13.2" x14ac:dyDescent="0.25">
      <c r="A14" s="1010" t="s">
        <v>70</v>
      </c>
      <c r="B14" s="1010"/>
      <c r="C14" s="1010"/>
      <c r="D14" s="1010"/>
      <c r="E14" s="1010"/>
      <c r="F14" s="1010"/>
      <c r="G14" s="112"/>
      <c r="H14" s="112"/>
      <c r="I14" s="1010"/>
      <c r="J14" s="1010"/>
      <c r="K14" s="112"/>
      <c r="L14" s="112"/>
      <c r="M14" s="112"/>
      <c r="N14" s="112"/>
      <c r="O14" s="112"/>
      <c r="P14" s="112"/>
      <c r="Q14" s="112" t="s">
        <v>289</v>
      </c>
      <c r="R14" s="112"/>
      <c r="S14" s="112"/>
      <c r="T14" s="112"/>
    </row>
    <row r="15" spans="1:20" s="115" customFormat="1" ht="15" customHeight="1" x14ac:dyDescent="0.25">
      <c r="A15" s="1009" t="s">
        <v>290</v>
      </c>
      <c r="B15" s="1009"/>
      <c r="C15" s="1009" t="s">
        <v>291</v>
      </c>
      <c r="D15" s="1009"/>
      <c r="E15" s="1009" t="s">
        <v>292</v>
      </c>
      <c r="F15" s="1009"/>
      <c r="G15" s="1009" t="s">
        <v>293</v>
      </c>
      <c r="H15" s="1009"/>
      <c r="I15" s="1009" t="s">
        <v>294</v>
      </c>
      <c r="J15" s="1009"/>
      <c r="K15" s="113" t="s">
        <v>585</v>
      </c>
      <c r="L15" s="1009" t="s">
        <v>295</v>
      </c>
      <c r="M15" s="1009"/>
      <c r="N15" s="114"/>
      <c r="O15" s="1009" t="s">
        <v>296</v>
      </c>
      <c r="P15" s="1009"/>
      <c r="Q15" s="113" t="s">
        <v>297</v>
      </c>
      <c r="R15" s="114"/>
      <c r="S15" s="113" t="s">
        <v>298</v>
      </c>
      <c r="T15" s="113"/>
    </row>
    <row r="16" spans="1:20" s="44" customFormat="1" ht="9" customHeight="1" x14ac:dyDescent="0.25">
      <c r="A16" s="45" t="s">
        <v>299</v>
      </c>
      <c r="B16" s="45"/>
      <c r="C16" s="45"/>
      <c r="D16" s="45"/>
      <c r="E16" s="45"/>
      <c r="F16" s="45"/>
      <c r="G16" s="45"/>
      <c r="H16" s="45"/>
      <c r="I16" s="45"/>
      <c r="J16" s="45"/>
      <c r="K16" s="45"/>
      <c r="L16" s="45"/>
    </row>
    <row r="17" spans="1:19" x14ac:dyDescent="0.25">
      <c r="A17" s="340">
        <f>IF('START-FW'!C8="","",'START-FW'!C8)</f>
        <v>41</v>
      </c>
      <c r="B17" s="116"/>
      <c r="C17" s="340" t="str">
        <f>'START-FW'!U8</f>
        <v/>
      </c>
      <c r="D17" s="116"/>
      <c r="E17" s="342" t="str">
        <f>'START-FW'!V8</f>
        <v/>
      </c>
      <c r="G17" s="342" t="str">
        <f>'START-FW'!W8</f>
        <v/>
      </c>
      <c r="I17" s="342" t="str">
        <f>'START-FW'!X8</f>
        <v/>
      </c>
      <c r="K17" s="342" t="str">
        <f>'START-FW'!Y8</f>
        <v/>
      </c>
      <c r="L17" s="16"/>
      <c r="M17" s="117" t="str">
        <f>'START-FW'!Z8</f>
        <v/>
      </c>
      <c r="N17" s="16"/>
      <c r="O17" s="14"/>
      <c r="P17" s="16"/>
      <c r="Q17" s="14"/>
      <c r="R17" s="16"/>
      <c r="S17" s="14"/>
    </row>
    <row r="18" spans="1:19" x14ac:dyDescent="0.25">
      <c r="A18" s="340" t="str">
        <f>IF('START-FW'!C9="","",'START-FW'!C9)</f>
        <v/>
      </c>
      <c r="B18" s="116"/>
      <c r="C18" s="340" t="str">
        <f>'START-FW'!U9</f>
        <v/>
      </c>
      <c r="D18" s="116"/>
      <c r="E18" s="342" t="str">
        <f>'START-FW'!V9</f>
        <v/>
      </c>
      <c r="G18" s="342" t="str">
        <f>'START-FW'!W9</f>
        <v/>
      </c>
      <c r="I18" s="342" t="str">
        <f>'START-FW'!X9</f>
        <v/>
      </c>
      <c r="K18" s="342" t="str">
        <f>'START-FW'!Y9</f>
        <v/>
      </c>
      <c r="L18" s="16"/>
      <c r="M18" s="117" t="str">
        <f>'START-FW'!Z9</f>
        <v/>
      </c>
      <c r="N18" s="16"/>
      <c r="O18" s="13"/>
      <c r="P18" s="16"/>
      <c r="Q18" s="13"/>
      <c r="R18" s="16"/>
      <c r="S18" s="13"/>
    </row>
    <row r="19" spans="1:19" x14ac:dyDescent="0.25">
      <c r="A19" s="340" t="str">
        <f>IF('START-FW'!C10="","",'START-FW'!C10)</f>
        <v/>
      </c>
      <c r="C19" s="340" t="str">
        <f>'START-FW'!U10</f>
        <v/>
      </c>
      <c r="E19" s="342" t="str">
        <f>'START-FW'!V10</f>
        <v/>
      </c>
      <c r="G19" s="342" t="str">
        <f>'START-FW'!W10</f>
        <v/>
      </c>
      <c r="I19" s="342" t="str">
        <f>'START-FW'!X10</f>
        <v/>
      </c>
      <c r="K19" s="342" t="str">
        <f>'START-FW'!Y10</f>
        <v/>
      </c>
      <c r="L19" s="16"/>
      <c r="M19" s="117" t="str">
        <f>'START-FW'!Z10</f>
        <v/>
      </c>
      <c r="O19" s="14"/>
      <c r="Q19" s="14"/>
      <c r="S19" s="14"/>
    </row>
    <row r="20" spans="1:19" x14ac:dyDescent="0.25">
      <c r="A20" s="340" t="str">
        <f>IF('START-FW'!C11="","",'START-FW'!C11)</f>
        <v/>
      </c>
      <c r="C20" s="340" t="str">
        <f>'START-FW'!U11</f>
        <v/>
      </c>
      <c r="E20" s="342" t="str">
        <f>'START-FW'!V11</f>
        <v/>
      </c>
      <c r="G20" s="342" t="str">
        <f>'START-FW'!W11</f>
        <v/>
      </c>
      <c r="I20" s="342" t="str">
        <f>'START-FW'!X11</f>
        <v/>
      </c>
      <c r="K20" s="342" t="str">
        <f>'START-FW'!Y11</f>
        <v/>
      </c>
      <c r="L20" s="16"/>
      <c r="M20" s="117" t="str">
        <f>'START-FW'!Z11</f>
        <v/>
      </c>
      <c r="O20" s="13"/>
      <c r="Q20" s="13"/>
      <c r="S20" s="13"/>
    </row>
    <row r="21" spans="1:19" x14ac:dyDescent="0.25">
      <c r="A21" s="340">
        <f>IF('START-FW'!C12="","",'START-FW'!C12)</f>
        <v>42</v>
      </c>
      <c r="C21" s="340" t="str">
        <f>'START-FW'!U12</f>
        <v/>
      </c>
      <c r="E21" s="342" t="str">
        <f>'START-FW'!V12</f>
        <v/>
      </c>
      <c r="G21" s="342" t="str">
        <f>'START-FW'!W12</f>
        <v/>
      </c>
      <c r="I21" s="342" t="str">
        <f>'START-FW'!X12</f>
        <v/>
      </c>
      <c r="K21" s="342" t="str">
        <f>'START-FW'!Y12</f>
        <v/>
      </c>
      <c r="L21" s="16"/>
      <c r="M21" s="117" t="str">
        <f>'START-FW'!Z12</f>
        <v/>
      </c>
      <c r="O21" s="13"/>
      <c r="Q21" s="13"/>
      <c r="S21" s="13"/>
    </row>
    <row r="22" spans="1:19" x14ac:dyDescent="0.25">
      <c r="A22" s="340" t="str">
        <f>IF('START-FW'!C13="","",'START-FW'!C13)</f>
        <v/>
      </c>
      <c r="C22" s="340" t="str">
        <f>'START-FW'!U13</f>
        <v/>
      </c>
      <c r="E22" s="342" t="str">
        <f>'START-FW'!V13</f>
        <v/>
      </c>
      <c r="G22" s="342" t="str">
        <f>'START-FW'!W13</f>
        <v/>
      </c>
      <c r="I22" s="342" t="str">
        <f>'START-FW'!X13</f>
        <v/>
      </c>
      <c r="K22" s="342" t="str">
        <f>'START-FW'!Y13</f>
        <v/>
      </c>
      <c r="L22" s="16"/>
      <c r="M22" s="117" t="str">
        <f>'START-FW'!Z13</f>
        <v/>
      </c>
      <c r="O22" s="13"/>
      <c r="Q22" s="13"/>
      <c r="S22" s="13"/>
    </row>
    <row r="23" spans="1:19" x14ac:dyDescent="0.25">
      <c r="A23" s="340">
        <f>IF('START-FW'!C14="","",'START-FW'!C14)</f>
        <v>43</v>
      </c>
      <c r="C23" s="340" t="str">
        <f>'START-FW'!U14</f>
        <v/>
      </c>
      <c r="E23" s="342" t="str">
        <f>'START-FW'!V14</f>
        <v/>
      </c>
      <c r="G23" s="342" t="str">
        <f>'START-FW'!W14</f>
        <v/>
      </c>
      <c r="I23" s="342" t="str">
        <f>'START-FW'!X14</f>
        <v/>
      </c>
      <c r="K23" s="342" t="str">
        <f>'START-FW'!Y14</f>
        <v/>
      </c>
      <c r="L23" s="16"/>
      <c r="M23" s="117" t="str">
        <f>'START-FW'!Z14</f>
        <v/>
      </c>
      <c r="O23" s="13"/>
      <c r="Q23" s="13"/>
      <c r="S23" s="13"/>
    </row>
    <row r="24" spans="1:19" x14ac:dyDescent="0.25">
      <c r="A24" s="340" t="str">
        <f>IF('START-FW'!C15="","",'START-FW'!C15)</f>
        <v/>
      </c>
      <c r="C24" s="340" t="str">
        <f>'START-FW'!U15</f>
        <v/>
      </c>
      <c r="E24" s="342" t="str">
        <f>'START-FW'!V15</f>
        <v/>
      </c>
      <c r="G24" s="342" t="str">
        <f>'START-FW'!W15</f>
        <v/>
      </c>
      <c r="I24" s="342" t="str">
        <f>'START-FW'!X15</f>
        <v/>
      </c>
      <c r="K24" s="342" t="str">
        <f>'START-FW'!Y15</f>
        <v/>
      </c>
      <c r="L24" s="16"/>
      <c r="M24" s="117" t="str">
        <f>'START-FW'!Z15</f>
        <v/>
      </c>
      <c r="O24" s="13"/>
      <c r="Q24" s="13"/>
      <c r="S24" s="13"/>
    </row>
    <row r="25" spans="1:19" x14ac:dyDescent="0.25">
      <c r="A25" s="340">
        <f>IF('START-FW'!C16="","",'START-FW'!C16)</f>
        <v>44</v>
      </c>
      <c r="C25" s="340" t="str">
        <f>'START-FW'!U16</f>
        <v/>
      </c>
      <c r="E25" s="342" t="str">
        <f>'START-FW'!V16</f>
        <v/>
      </c>
      <c r="G25" s="342" t="str">
        <f>'START-FW'!W16</f>
        <v/>
      </c>
      <c r="I25" s="342" t="str">
        <f>'START-FW'!X16</f>
        <v/>
      </c>
      <c r="K25" s="342" t="str">
        <f>'START-FW'!Y16</f>
        <v/>
      </c>
      <c r="L25" s="16"/>
      <c r="M25" s="117" t="str">
        <f>'START-FW'!Z16</f>
        <v/>
      </c>
      <c r="O25" s="13"/>
      <c r="Q25" s="13"/>
      <c r="S25" s="13"/>
    </row>
    <row r="26" spans="1:19" x14ac:dyDescent="0.25">
      <c r="A26" s="340" t="str">
        <f>IF('START-FW'!C17="","",'START-FW'!C17)</f>
        <v/>
      </c>
      <c r="C26" s="340" t="str">
        <f>'START-FW'!U17</f>
        <v/>
      </c>
      <c r="E26" s="342" t="str">
        <f>'START-FW'!V17</f>
        <v/>
      </c>
      <c r="G26" s="342" t="str">
        <f>'START-FW'!W17</f>
        <v/>
      </c>
      <c r="I26" s="342" t="str">
        <f>'START-FW'!X17</f>
        <v/>
      </c>
      <c r="K26" s="342" t="str">
        <f>'START-FW'!Y17</f>
        <v/>
      </c>
      <c r="L26" s="16"/>
      <c r="M26" s="117" t="str">
        <f>'START-FW'!Z17</f>
        <v/>
      </c>
      <c r="O26" s="13"/>
      <c r="Q26" s="13"/>
      <c r="S26" s="13"/>
    </row>
    <row r="27" spans="1:19" x14ac:dyDescent="0.25">
      <c r="A27" s="340">
        <f>IF('START-FW'!C18="","",'START-FW'!C18)</f>
        <v>45</v>
      </c>
      <c r="C27" s="340" t="str">
        <f>'START-FW'!U18</f>
        <v/>
      </c>
      <c r="E27" s="342" t="str">
        <f>'START-FW'!V18</f>
        <v/>
      </c>
      <c r="G27" s="342" t="str">
        <f>'START-FW'!W18</f>
        <v/>
      </c>
      <c r="I27" s="342" t="str">
        <f>'START-FW'!X18</f>
        <v/>
      </c>
      <c r="K27" s="342" t="str">
        <f>'START-FW'!Y18</f>
        <v/>
      </c>
      <c r="L27" s="16"/>
      <c r="M27" s="117" t="str">
        <f>'START-FW'!Z18</f>
        <v/>
      </c>
      <c r="O27" s="13"/>
      <c r="Q27" s="13"/>
      <c r="S27" s="13"/>
    </row>
    <row r="28" spans="1:19" x14ac:dyDescent="0.25">
      <c r="A28" s="340" t="str">
        <f>IF('START-FW'!C19="","",'START-FW'!C19)</f>
        <v/>
      </c>
      <c r="C28" s="340" t="str">
        <f>'START-FW'!U19</f>
        <v/>
      </c>
      <c r="E28" s="342" t="str">
        <f>'START-FW'!V19</f>
        <v/>
      </c>
      <c r="G28" s="342" t="str">
        <f>'START-FW'!W19</f>
        <v/>
      </c>
      <c r="I28" s="342" t="str">
        <f>'START-FW'!X19</f>
        <v/>
      </c>
      <c r="K28" s="342" t="str">
        <f>'START-FW'!Y19</f>
        <v/>
      </c>
      <c r="L28" s="16"/>
      <c r="M28" s="117" t="str">
        <f>'START-FW'!Z19</f>
        <v/>
      </c>
      <c r="O28" s="13"/>
      <c r="Q28" s="13"/>
      <c r="S28" s="13"/>
    </row>
    <row r="29" spans="1:19" x14ac:dyDescent="0.25">
      <c r="A29" s="340" t="str">
        <f>IF('START-FW'!C20="","",'START-FW'!C20)</f>
        <v/>
      </c>
      <c r="C29" s="340" t="str">
        <f>'START-FW'!U20</f>
        <v/>
      </c>
      <c r="E29" s="342" t="str">
        <f>'START-FW'!V20</f>
        <v/>
      </c>
      <c r="G29" s="342" t="str">
        <f>'START-FW'!W20</f>
        <v/>
      </c>
      <c r="I29" s="342" t="str">
        <f>'START-FW'!X20</f>
        <v/>
      </c>
      <c r="K29" s="342" t="str">
        <f>'START-FW'!Y20</f>
        <v/>
      </c>
      <c r="L29" s="16"/>
      <c r="M29" s="117" t="str">
        <f>'START-FW'!Z20</f>
        <v/>
      </c>
      <c r="O29" s="13"/>
      <c r="Q29" s="13"/>
      <c r="S29" s="13"/>
    </row>
    <row r="30" spans="1:19" x14ac:dyDescent="0.25">
      <c r="A30" s="340">
        <f>IF('START-FW'!C21="","",'START-FW'!C21)</f>
        <v>46</v>
      </c>
      <c r="C30" s="340" t="str">
        <f>'START-FW'!U21</f>
        <v/>
      </c>
      <c r="E30" s="342" t="str">
        <f>'START-FW'!V21</f>
        <v/>
      </c>
      <c r="G30" s="342" t="str">
        <f>'START-FW'!W21</f>
        <v/>
      </c>
      <c r="I30" s="342" t="str">
        <f>'START-FW'!X21</f>
        <v/>
      </c>
      <c r="K30" s="342" t="str">
        <f>'START-FW'!Y21</f>
        <v/>
      </c>
      <c r="L30" s="16"/>
      <c r="M30" s="117" t="str">
        <f>'START-FW'!Z21</f>
        <v/>
      </c>
      <c r="O30" s="13"/>
      <c r="Q30" s="13"/>
      <c r="S30" s="13"/>
    </row>
    <row r="31" spans="1:19" x14ac:dyDescent="0.25">
      <c r="A31" s="340" t="str">
        <f>IF('START-FW'!C22="","",'START-FW'!C22)</f>
        <v/>
      </c>
      <c r="C31" s="340" t="str">
        <f>'START-FW'!U22</f>
        <v/>
      </c>
      <c r="E31" s="342" t="str">
        <f>'START-FW'!V22</f>
        <v/>
      </c>
      <c r="G31" s="342" t="str">
        <f>'START-FW'!W22</f>
        <v/>
      </c>
      <c r="I31" s="342" t="str">
        <f>'START-FW'!X22</f>
        <v/>
      </c>
      <c r="K31" s="342" t="str">
        <f>'START-FW'!Y22</f>
        <v/>
      </c>
      <c r="M31" s="117" t="str">
        <f>'START-FW'!Z22</f>
        <v/>
      </c>
      <c r="O31" s="13"/>
      <c r="Q31" s="13"/>
      <c r="S31" s="13"/>
    </row>
    <row r="32" spans="1:19" x14ac:dyDescent="0.25">
      <c r="A32" s="340">
        <f>IF('START-FW'!C23="","",'START-FW'!C23)</f>
        <v>47</v>
      </c>
      <c r="B32" s="116"/>
      <c r="C32" s="340" t="str">
        <f>'START-FW'!U23</f>
        <v/>
      </c>
      <c r="D32" s="116"/>
      <c r="E32" s="342" t="str">
        <f>'START-FW'!V23</f>
        <v/>
      </c>
      <c r="G32" s="342" t="str">
        <f>'START-FW'!W23</f>
        <v/>
      </c>
      <c r="I32" s="342" t="str">
        <f>'START-FW'!X23</f>
        <v/>
      </c>
      <c r="K32" s="342" t="str">
        <f>'START-FW'!Y23</f>
        <v/>
      </c>
      <c r="L32" s="16"/>
      <c r="M32" s="117" t="str">
        <f>'START-FW'!Z23</f>
        <v/>
      </c>
      <c r="N32" s="16"/>
      <c r="O32" s="14"/>
      <c r="P32" s="16"/>
      <c r="Q32" s="14"/>
      <c r="R32" s="16"/>
      <c r="S32" s="14"/>
    </row>
    <row r="33" spans="1:19" x14ac:dyDescent="0.25">
      <c r="A33" s="340" t="str">
        <f>IF('START-FW'!C24="","",'START-FW'!C24)</f>
        <v/>
      </c>
      <c r="B33" s="116"/>
      <c r="C33" s="340" t="str">
        <f>'START-FW'!U24</f>
        <v/>
      </c>
      <c r="D33" s="116"/>
      <c r="E33" s="342" t="str">
        <f>'START-FW'!V24</f>
        <v/>
      </c>
      <c r="G33" s="342" t="str">
        <f>'START-FW'!W24</f>
        <v/>
      </c>
      <c r="I33" s="342" t="str">
        <f>'START-FW'!X24</f>
        <v/>
      </c>
      <c r="K33" s="342" t="str">
        <f>'START-FW'!Y24</f>
        <v/>
      </c>
      <c r="L33" s="16"/>
      <c r="M33" s="117" t="str">
        <f>'START-FW'!Z24</f>
        <v/>
      </c>
      <c r="N33" s="16"/>
      <c r="O33" s="13"/>
      <c r="P33" s="16"/>
      <c r="Q33" s="13"/>
      <c r="R33" s="16"/>
      <c r="S33" s="13"/>
    </row>
    <row r="34" spans="1:19" x14ac:dyDescent="0.25">
      <c r="A34" s="340">
        <f>IF('START-FW'!C25="","",'START-FW'!C25)</f>
        <v>48</v>
      </c>
      <c r="C34" s="340" t="str">
        <f>'START-FW'!U25</f>
        <v/>
      </c>
      <c r="E34" s="342" t="str">
        <f>'START-FW'!V25</f>
        <v/>
      </c>
      <c r="G34" s="342" t="str">
        <f>'START-FW'!W25</f>
        <v/>
      </c>
      <c r="I34" s="342" t="str">
        <f>'START-FW'!X25</f>
        <v/>
      </c>
      <c r="K34" s="342" t="str">
        <f>'START-FW'!Y25</f>
        <v/>
      </c>
      <c r="L34" s="16"/>
      <c r="M34" s="117" t="str">
        <f>'START-FW'!Z25</f>
        <v/>
      </c>
      <c r="O34" s="14"/>
      <c r="Q34" s="14"/>
      <c r="S34" s="14"/>
    </row>
    <row r="35" spans="1:19" x14ac:dyDescent="0.25">
      <c r="A35" s="340" t="str">
        <f>IF('START-FW'!C26="","",'START-FW'!C26)</f>
        <v/>
      </c>
      <c r="C35" s="340" t="str">
        <f>'START-FW'!U26</f>
        <v/>
      </c>
      <c r="E35" s="342" t="str">
        <f>'START-FW'!V26</f>
        <v/>
      </c>
      <c r="G35" s="342" t="str">
        <f>'START-FW'!W26</f>
        <v/>
      </c>
      <c r="I35" s="342" t="str">
        <f>'START-FW'!X26</f>
        <v/>
      </c>
      <c r="K35" s="342" t="str">
        <f>'START-FW'!Y26</f>
        <v/>
      </c>
      <c r="L35" s="16"/>
      <c r="M35" s="117" t="str">
        <f>'START-FW'!Z26</f>
        <v/>
      </c>
      <c r="O35" s="13"/>
      <c r="Q35" s="13"/>
      <c r="S35" s="13"/>
    </row>
    <row r="36" spans="1:19" x14ac:dyDescent="0.25">
      <c r="A36" s="340">
        <f>IF('START-FW'!C27="","",'START-FW'!C27)</f>
        <v>49</v>
      </c>
      <c r="C36" s="340" t="str">
        <f>'START-FW'!U27</f>
        <v/>
      </c>
      <c r="E36" s="342" t="str">
        <f>'START-FW'!V27</f>
        <v/>
      </c>
      <c r="G36" s="342" t="str">
        <f>'START-FW'!W27</f>
        <v/>
      </c>
      <c r="I36" s="342" t="str">
        <f>'START-FW'!X27</f>
        <v/>
      </c>
      <c r="K36" s="342" t="str">
        <f>'START-FW'!Y27</f>
        <v/>
      </c>
      <c r="L36" s="16"/>
      <c r="M36" s="117" t="str">
        <f>'START-FW'!Z27</f>
        <v/>
      </c>
      <c r="O36" s="13"/>
      <c r="Q36" s="13"/>
      <c r="S36" s="13"/>
    </row>
    <row r="37" spans="1:19" x14ac:dyDescent="0.25">
      <c r="A37" s="340" t="str">
        <f>IF('START-FW'!C28="","",'START-FW'!C28)</f>
        <v/>
      </c>
      <c r="C37" s="340" t="str">
        <f>'START-FW'!U28</f>
        <v/>
      </c>
      <c r="E37" s="342" t="str">
        <f>'START-FW'!V28</f>
        <v/>
      </c>
      <c r="G37" s="342" t="str">
        <f>'START-FW'!W28</f>
        <v/>
      </c>
      <c r="I37" s="342" t="str">
        <f>'START-FW'!X28</f>
        <v/>
      </c>
      <c r="K37" s="342" t="str">
        <f>'START-FW'!Y28</f>
        <v/>
      </c>
      <c r="L37" s="16"/>
      <c r="M37" s="117" t="str">
        <f>'START-FW'!Z28</f>
        <v/>
      </c>
      <c r="O37" s="13"/>
      <c r="Q37" s="13"/>
      <c r="S37" s="13"/>
    </row>
    <row r="38" spans="1:19" x14ac:dyDescent="0.25">
      <c r="A38" s="340">
        <f>IF('START-FW'!C29="","",'START-FW'!C29)</f>
        <v>50</v>
      </c>
      <c r="C38" s="340" t="str">
        <f>'START-FW'!U29</f>
        <v/>
      </c>
      <c r="E38" s="342" t="str">
        <f>'START-FW'!V29</f>
        <v/>
      </c>
      <c r="G38" s="342" t="str">
        <f>'START-FW'!W29</f>
        <v/>
      </c>
      <c r="I38" s="342" t="str">
        <f>'START-FW'!X29</f>
        <v/>
      </c>
      <c r="K38" s="342" t="str">
        <f>'START-FW'!Y29</f>
        <v/>
      </c>
      <c r="L38" s="16"/>
      <c r="M38" s="117" t="str">
        <f>'START-FW'!Z29</f>
        <v/>
      </c>
      <c r="O38" s="13"/>
      <c r="Q38" s="13"/>
      <c r="S38" s="13"/>
    </row>
    <row r="39" spans="1:19" x14ac:dyDescent="0.25">
      <c r="A39" s="340" t="str">
        <f>IF('START-FW'!C30="","",'START-FW'!C30)</f>
        <v/>
      </c>
      <c r="C39" s="340" t="str">
        <f>'START-FW'!U30</f>
        <v/>
      </c>
      <c r="E39" s="342" t="str">
        <f>'START-FW'!V30</f>
        <v/>
      </c>
      <c r="G39" s="342" t="str">
        <f>'START-FW'!W30</f>
        <v/>
      </c>
      <c r="I39" s="342" t="str">
        <f>'START-FW'!X30</f>
        <v/>
      </c>
      <c r="K39" s="342" t="str">
        <f>'START-FW'!Y30</f>
        <v/>
      </c>
      <c r="L39" s="16"/>
      <c r="M39" s="117" t="str">
        <f>'START-FW'!Z30</f>
        <v/>
      </c>
      <c r="O39" s="13"/>
      <c r="Q39" s="13"/>
      <c r="S39" s="13"/>
    </row>
    <row r="40" spans="1:19" x14ac:dyDescent="0.25">
      <c r="A40" s="340" t="str">
        <f>IF('START-FW'!C31="","",'START-FW'!C31)</f>
        <v/>
      </c>
      <c r="C40" s="340" t="str">
        <f>'START-FW'!U31</f>
        <v/>
      </c>
      <c r="E40" s="342" t="str">
        <f>'START-FW'!V31</f>
        <v/>
      </c>
      <c r="G40" s="342" t="str">
        <f>'START-FW'!W31</f>
        <v/>
      </c>
      <c r="I40" s="342" t="str">
        <f>'START-FW'!X31</f>
        <v/>
      </c>
      <c r="K40" s="342" t="str">
        <f>'START-FW'!Y31</f>
        <v/>
      </c>
      <c r="L40" s="16"/>
      <c r="M40" s="117" t="str">
        <f>'START-FW'!Z31</f>
        <v/>
      </c>
      <c r="O40" s="13"/>
      <c r="Q40" s="13"/>
      <c r="S40" s="13"/>
    </row>
    <row r="41" spans="1:19" x14ac:dyDescent="0.25">
      <c r="A41" s="340" t="str">
        <f>IF('START-FW'!C32="","",'START-FW'!C32)</f>
        <v/>
      </c>
      <c r="C41" s="340" t="str">
        <f>'START-FW'!U32</f>
        <v/>
      </c>
      <c r="E41" s="342" t="str">
        <f>'START-FW'!V32</f>
        <v/>
      </c>
      <c r="G41" s="342" t="str">
        <f>'START-FW'!W32</f>
        <v/>
      </c>
      <c r="I41" s="342" t="str">
        <f>'START-FW'!X32</f>
        <v/>
      </c>
      <c r="K41" s="342" t="str">
        <f>'START-FW'!Y32</f>
        <v/>
      </c>
      <c r="L41" s="16"/>
      <c r="M41" s="117" t="str">
        <f>'START-FW'!Z32</f>
        <v/>
      </c>
      <c r="O41" s="13"/>
      <c r="Q41" s="13"/>
      <c r="S41" s="13"/>
    </row>
    <row r="42" spans="1:19" x14ac:dyDescent="0.25">
      <c r="A42" s="340" t="str">
        <f>IF('START-FW'!C33="","",'START-FW'!C33)</f>
        <v/>
      </c>
      <c r="C42" s="340" t="str">
        <f>'START-FW'!U33</f>
        <v/>
      </c>
      <c r="E42" s="342" t="str">
        <f>'START-FW'!V33</f>
        <v/>
      </c>
      <c r="G42" s="342" t="str">
        <f>'START-FW'!W33</f>
        <v/>
      </c>
      <c r="I42" s="342" t="str">
        <f>'START-FW'!X33</f>
        <v/>
      </c>
      <c r="K42" s="342" t="str">
        <f>'START-FW'!Y33</f>
        <v/>
      </c>
      <c r="L42" s="16"/>
      <c r="M42" s="117" t="str">
        <f>'START-FW'!Z33</f>
        <v/>
      </c>
      <c r="O42" s="13"/>
      <c r="Q42" s="13"/>
      <c r="S42" s="13"/>
    </row>
    <row r="43" spans="1:19" x14ac:dyDescent="0.25">
      <c r="A43" s="340" t="str">
        <f>IF('START-FW'!C34="","",'START-FW'!C34)</f>
        <v/>
      </c>
      <c r="C43" s="340" t="str">
        <f>'START-FW'!U34</f>
        <v/>
      </c>
      <c r="E43" s="342" t="str">
        <f>'START-FW'!V34</f>
        <v/>
      </c>
      <c r="G43" s="342" t="str">
        <f>'START-FW'!W34</f>
        <v/>
      </c>
      <c r="I43" s="342" t="str">
        <f>'START-FW'!X34</f>
        <v/>
      </c>
      <c r="K43" s="342" t="str">
        <f>'START-FW'!Y34</f>
        <v/>
      </c>
      <c r="L43" s="16"/>
      <c r="M43" s="117" t="str">
        <f>'START-FW'!Z34</f>
        <v/>
      </c>
      <c r="O43" s="13"/>
      <c r="Q43" s="13"/>
      <c r="S43" s="13"/>
    </row>
    <row r="44" spans="1:19" x14ac:dyDescent="0.25">
      <c r="A44" s="340" t="str">
        <f>IF('START-FW'!C35="","",'START-FW'!C35)</f>
        <v/>
      </c>
      <c r="C44" s="340" t="str">
        <f>'START-FW'!U35</f>
        <v/>
      </c>
      <c r="E44" s="342" t="str">
        <f>'START-FW'!V35</f>
        <v/>
      </c>
      <c r="G44" s="342" t="str">
        <f>'START-FW'!W35</f>
        <v/>
      </c>
      <c r="I44" s="342" t="str">
        <f>'START-FW'!X35</f>
        <v/>
      </c>
      <c r="K44" s="342" t="str">
        <f>'START-FW'!Y35</f>
        <v/>
      </c>
      <c r="L44" s="16"/>
      <c r="M44" s="117" t="str">
        <f>'START-FW'!Z35</f>
        <v/>
      </c>
      <c r="O44" s="13"/>
      <c r="Q44" s="13"/>
      <c r="S44" s="13"/>
    </row>
    <row r="45" spans="1:19" x14ac:dyDescent="0.25">
      <c r="A45" s="340" t="str">
        <f>IF('START-FW'!C36="","",'START-FW'!C36)</f>
        <v/>
      </c>
      <c r="C45" s="340" t="str">
        <f>'START-FW'!U36</f>
        <v/>
      </c>
      <c r="E45" s="342" t="str">
        <f>'START-FW'!V36</f>
        <v/>
      </c>
      <c r="G45" s="342" t="str">
        <f>'START-FW'!W36</f>
        <v/>
      </c>
      <c r="I45" s="342" t="str">
        <f>'START-FW'!X36</f>
        <v/>
      </c>
      <c r="K45" s="342" t="str">
        <f>'START-FW'!Y36</f>
        <v/>
      </c>
      <c r="L45" s="16"/>
      <c r="M45" s="117" t="str">
        <f>'START-FW'!Z36</f>
        <v/>
      </c>
      <c r="O45" s="13"/>
      <c r="Q45" s="13"/>
      <c r="S45" s="13"/>
    </row>
    <row r="46" spans="1:19" x14ac:dyDescent="0.25">
      <c r="A46" s="340" t="str">
        <f>IF('START-FW'!C37="","",'START-FW'!C37)</f>
        <v/>
      </c>
      <c r="C46" s="340" t="str">
        <f>'START-FW'!U37</f>
        <v/>
      </c>
      <c r="E46" s="342" t="str">
        <f>'START-FW'!V37</f>
        <v/>
      </c>
      <c r="G46" s="342" t="str">
        <f>'START-FW'!W37</f>
        <v/>
      </c>
      <c r="I46" s="342" t="str">
        <f>'START-FW'!X37</f>
        <v/>
      </c>
      <c r="K46" s="342" t="str">
        <f>'START-FW'!Y37</f>
        <v/>
      </c>
      <c r="M46" s="117" t="str">
        <f>'START-FW'!Z37</f>
        <v/>
      </c>
      <c r="O46" s="13"/>
      <c r="Q46" s="13"/>
      <c r="S46" s="13"/>
    </row>
    <row r="47" spans="1:19" s="16" customFormat="1" ht="15.6" x14ac:dyDescent="0.3">
      <c r="A47" s="59"/>
      <c r="C47" s="118"/>
    </row>
    <row r="48" spans="1:19" ht="15.6" x14ac:dyDescent="0.3">
      <c r="A48" s="17" t="s">
        <v>188</v>
      </c>
    </row>
    <row r="50" spans="1:12" x14ac:dyDescent="0.25">
      <c r="B50" s="14"/>
      <c r="C50" s="19" t="s">
        <v>187</v>
      </c>
      <c r="H50" s="14"/>
      <c r="I50" s="18" t="s">
        <v>300</v>
      </c>
    </row>
    <row r="51" spans="1:12" x14ac:dyDescent="0.25">
      <c r="B51" s="13"/>
      <c r="C51" s="12" t="s">
        <v>301</v>
      </c>
      <c r="H51" s="13"/>
      <c r="I51" s="12" t="s">
        <v>302</v>
      </c>
    </row>
    <row r="52" spans="1:12" x14ac:dyDescent="0.25">
      <c r="B52" s="13"/>
      <c r="C52" s="18" t="s">
        <v>303</v>
      </c>
      <c r="H52" s="13"/>
      <c r="I52" s="12" t="s">
        <v>304</v>
      </c>
    </row>
    <row r="53" spans="1:12" x14ac:dyDescent="0.25">
      <c r="B53" s="13" t="s">
        <v>305</v>
      </c>
      <c r="C53" s="12" t="s">
        <v>306</v>
      </c>
      <c r="H53" s="13"/>
      <c r="I53" s="12" t="s">
        <v>307</v>
      </c>
    </row>
    <row r="54" spans="1:12" x14ac:dyDescent="0.25">
      <c r="B54" s="13"/>
      <c r="C54" s="12" t="s">
        <v>308</v>
      </c>
      <c r="H54" s="13"/>
      <c r="I54" s="12" t="s">
        <v>309</v>
      </c>
    </row>
    <row r="55" spans="1:12" x14ac:dyDescent="0.25">
      <c r="B55" s="13"/>
      <c r="C55" s="12" t="s">
        <v>310</v>
      </c>
      <c r="H55" s="13"/>
      <c r="I55" s="12" t="s">
        <v>311</v>
      </c>
    </row>
    <row r="56" spans="1:12" x14ac:dyDescent="0.25">
      <c r="B56" s="13"/>
      <c r="C56" s="12" t="s">
        <v>312</v>
      </c>
      <c r="H56" s="13"/>
      <c r="I56" s="18" t="s">
        <v>313</v>
      </c>
    </row>
    <row r="57" spans="1:12" x14ac:dyDescent="0.25">
      <c r="B57" s="13"/>
      <c r="C57" s="18" t="s">
        <v>314</v>
      </c>
      <c r="H57" s="13"/>
      <c r="I57" s="18" t="s">
        <v>315</v>
      </c>
    </row>
    <row r="58" spans="1:12" x14ac:dyDescent="0.25">
      <c r="B58" s="16"/>
      <c r="C58" s="18"/>
      <c r="H58" s="16"/>
      <c r="I58" s="18"/>
    </row>
    <row r="60" spans="1:12" x14ac:dyDescent="0.25">
      <c r="A60" s="12" t="s">
        <v>316</v>
      </c>
      <c r="B60" s="14"/>
      <c r="C60" s="14"/>
      <c r="D60" s="14"/>
      <c r="E60" s="14"/>
      <c r="G60" s="12" t="s">
        <v>317</v>
      </c>
      <c r="H60" s="14"/>
      <c r="I60" s="14"/>
      <c r="J60" s="14"/>
      <c r="K60" s="14"/>
      <c r="L60" s="16"/>
    </row>
    <row r="61" spans="1:12" x14ac:dyDescent="0.25">
      <c r="B61" s="16"/>
      <c r="C61" s="16"/>
      <c r="D61" s="16"/>
      <c r="E61" s="16"/>
      <c r="H61" s="16"/>
      <c r="I61" s="16"/>
      <c r="J61" s="16"/>
      <c r="K61" s="16"/>
      <c r="L61" s="16"/>
    </row>
    <row r="62" spans="1:12" x14ac:dyDescent="0.25">
      <c r="B62" s="16"/>
      <c r="C62" s="16"/>
      <c r="D62" s="16"/>
      <c r="E62" s="16"/>
      <c r="H62" s="16"/>
      <c r="I62" s="16"/>
      <c r="J62" s="16"/>
      <c r="K62" s="16"/>
      <c r="L62" s="16"/>
    </row>
    <row r="63" spans="1:12" x14ac:dyDescent="0.25">
      <c r="A63" s="12" t="s">
        <v>318</v>
      </c>
      <c r="B63" s="14"/>
      <c r="C63" s="14"/>
      <c r="D63" s="14"/>
      <c r="E63" s="14"/>
      <c r="G63" s="12" t="s">
        <v>319</v>
      </c>
      <c r="H63" s="14"/>
      <c r="I63" s="14"/>
      <c r="J63" s="14"/>
      <c r="K63" s="14"/>
      <c r="L63" s="16"/>
    </row>
    <row r="65" spans="1:19" ht="15.6" x14ac:dyDescent="0.3">
      <c r="A65" s="17" t="s">
        <v>173</v>
      </c>
      <c r="B65" s="16"/>
      <c r="C65" s="14"/>
      <c r="D65" s="14"/>
      <c r="E65" s="14"/>
      <c r="F65" s="14"/>
      <c r="G65" s="14"/>
      <c r="H65" s="14"/>
      <c r="I65" s="14"/>
      <c r="J65" s="14"/>
      <c r="K65" s="14"/>
      <c r="L65" s="14"/>
      <c r="M65" s="14"/>
      <c r="N65" s="14"/>
      <c r="O65" s="14"/>
    </row>
    <row r="66" spans="1:19" x14ac:dyDescent="0.25">
      <c r="A66" s="14"/>
      <c r="B66" s="14"/>
      <c r="C66" s="14"/>
      <c r="D66" s="14"/>
      <c r="E66" s="14"/>
      <c r="F66" s="14"/>
      <c r="G66" s="14"/>
      <c r="H66" s="14"/>
      <c r="I66" s="14"/>
      <c r="J66" s="14"/>
      <c r="K66" s="14"/>
      <c r="L66" s="13"/>
      <c r="M66" s="13"/>
      <c r="N66" s="13"/>
      <c r="O66" s="13"/>
      <c r="P66" s="13"/>
      <c r="Q66" s="13"/>
      <c r="R66" s="13"/>
      <c r="S66" s="13"/>
    </row>
    <row r="67" spans="1:19" x14ac:dyDescent="0.25">
      <c r="A67" s="14"/>
      <c r="B67" s="14"/>
      <c r="C67" s="14"/>
      <c r="D67" s="14"/>
      <c r="E67" s="14"/>
      <c r="F67" s="14"/>
      <c r="G67" s="14"/>
      <c r="H67" s="14"/>
      <c r="I67" s="14"/>
      <c r="J67" s="14"/>
      <c r="K67" s="14"/>
      <c r="L67" s="13"/>
      <c r="M67" s="13"/>
      <c r="N67" s="13"/>
      <c r="O67" s="13"/>
      <c r="P67" s="13"/>
      <c r="Q67" s="13"/>
      <c r="R67" s="13"/>
      <c r="S67" s="13"/>
    </row>
    <row r="68" spans="1:19" x14ac:dyDescent="0.25">
      <c r="A68" s="14"/>
      <c r="B68" s="14"/>
      <c r="C68" s="14"/>
      <c r="D68" s="14"/>
      <c r="E68" s="14"/>
      <c r="F68" s="14"/>
      <c r="G68" s="14"/>
      <c r="H68" s="14"/>
      <c r="I68" s="14"/>
      <c r="J68" s="14"/>
      <c r="K68" s="14"/>
      <c r="L68" s="13"/>
      <c r="M68" s="13"/>
      <c r="N68" s="13"/>
      <c r="O68" s="13"/>
      <c r="P68" s="13"/>
      <c r="Q68" s="13"/>
      <c r="R68" s="13"/>
      <c r="S68" s="13"/>
    </row>
    <row r="69" spans="1:19" x14ac:dyDescent="0.25">
      <c r="A69" s="14"/>
      <c r="B69" s="14"/>
      <c r="C69" s="14"/>
      <c r="D69" s="14"/>
      <c r="E69" s="14"/>
      <c r="F69" s="14"/>
      <c r="G69" s="14"/>
      <c r="H69" s="14"/>
      <c r="I69" s="14"/>
      <c r="J69" s="14"/>
      <c r="K69" s="14"/>
      <c r="L69" s="13"/>
      <c r="M69" s="13"/>
      <c r="N69" s="13"/>
      <c r="O69" s="13"/>
      <c r="P69" s="13"/>
      <c r="Q69" s="13"/>
      <c r="R69" s="13"/>
      <c r="S69" s="13"/>
    </row>
    <row r="70" spans="1:19" x14ac:dyDescent="0.25">
      <c r="A70" s="14"/>
      <c r="B70" s="14"/>
      <c r="C70" s="14"/>
      <c r="D70" s="14"/>
      <c r="E70" s="14"/>
      <c r="F70" s="14"/>
      <c r="G70" s="14"/>
      <c r="H70" s="14"/>
      <c r="I70" s="14"/>
      <c r="J70" s="14"/>
      <c r="K70" s="14"/>
      <c r="L70" s="13"/>
      <c r="M70" s="13"/>
      <c r="N70" s="13"/>
      <c r="O70" s="13"/>
      <c r="P70" s="13"/>
      <c r="Q70" s="13"/>
      <c r="R70" s="13"/>
      <c r="S70" s="13"/>
    </row>
    <row r="71" spans="1:19" x14ac:dyDescent="0.25">
      <c r="A71" s="14"/>
      <c r="B71" s="14"/>
      <c r="C71" s="14"/>
      <c r="D71" s="14"/>
      <c r="E71" s="14"/>
      <c r="F71" s="14"/>
      <c r="G71" s="14"/>
      <c r="H71" s="14"/>
      <c r="I71" s="14"/>
      <c r="J71" s="14"/>
      <c r="K71" s="14"/>
      <c r="L71" s="13"/>
      <c r="M71" s="13"/>
      <c r="N71" s="13"/>
      <c r="O71" s="13"/>
      <c r="P71" s="13"/>
      <c r="Q71" s="13"/>
      <c r="R71" s="13"/>
      <c r="S71" s="13"/>
    </row>
    <row r="72" spans="1:19" x14ac:dyDescent="0.25">
      <c r="A72" s="14"/>
      <c r="B72" s="14"/>
      <c r="C72" s="14"/>
      <c r="D72" s="14"/>
      <c r="E72" s="14"/>
      <c r="F72" s="14"/>
      <c r="G72" s="14"/>
      <c r="H72" s="14"/>
      <c r="I72" s="14"/>
      <c r="J72" s="14"/>
      <c r="K72" s="14"/>
      <c r="L72" s="13"/>
      <c r="M72" s="13"/>
      <c r="N72" s="13"/>
      <c r="O72" s="13"/>
      <c r="P72" s="13"/>
      <c r="Q72" s="13"/>
      <c r="R72" s="13"/>
      <c r="S72" s="13"/>
    </row>
    <row r="73" spans="1:19" x14ac:dyDescent="0.25">
      <c r="A73" s="14"/>
      <c r="B73" s="14"/>
      <c r="C73" s="14"/>
      <c r="D73" s="14"/>
      <c r="E73" s="14"/>
      <c r="F73" s="14"/>
      <c r="G73" s="14"/>
      <c r="H73" s="14"/>
      <c r="I73" s="14"/>
      <c r="J73" s="14"/>
      <c r="K73" s="14"/>
      <c r="L73" s="13"/>
      <c r="M73" s="13"/>
      <c r="N73" s="13"/>
      <c r="O73" s="13"/>
      <c r="P73" s="13"/>
      <c r="Q73" s="13"/>
      <c r="R73" s="13"/>
      <c r="S73" s="13"/>
    </row>
    <row r="74" spans="1:19" x14ac:dyDescent="0.25">
      <c r="A74" s="13"/>
      <c r="B74" s="13"/>
      <c r="C74" s="13"/>
      <c r="D74" s="13"/>
      <c r="E74" s="13"/>
      <c r="F74" s="13"/>
      <c r="G74" s="13"/>
      <c r="H74" s="13"/>
      <c r="I74" s="13"/>
      <c r="J74" s="13"/>
      <c r="K74" s="13"/>
      <c r="L74" s="13"/>
      <c r="M74" s="13"/>
      <c r="N74" s="13"/>
      <c r="O74" s="13"/>
      <c r="P74" s="13"/>
      <c r="Q74" s="13"/>
      <c r="R74" s="13"/>
      <c r="S74" s="13"/>
    </row>
  </sheetData>
  <mergeCells count="13">
    <mergeCell ref="O4:Q4"/>
    <mergeCell ref="O15:P15"/>
    <mergeCell ref="L15:M15"/>
    <mergeCell ref="A3:I4"/>
    <mergeCell ref="A14:B14"/>
    <mergeCell ref="C14:D14"/>
    <mergeCell ref="E14:F14"/>
    <mergeCell ref="I14:J14"/>
    <mergeCell ref="A15:B15"/>
    <mergeCell ref="C15:D15"/>
    <mergeCell ref="E15:F15"/>
    <mergeCell ref="G15:H15"/>
    <mergeCell ref="I15:J15"/>
  </mergeCells>
  <pageMargins left="0.25" right="0.41" top="0.82" bottom="0.33" header="0.32" footer="0.26"/>
  <pageSetup scale="68" orientation="portrait" horizontalDpi="300" verticalDpi="300" r:id="rId1"/>
  <headerFooter alignWithMargins="0">
    <oddHeader>&amp;C&amp;"Arial,Bold"&amp;16&amp;U&amp;A</oddHead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pageSetUpPr fitToPage="1"/>
  </sheetPr>
  <dimension ref="A1:AC40"/>
  <sheetViews>
    <sheetView view="pageBreakPreview" zoomScale="96" zoomScaleNormal="100" zoomScaleSheetLayoutView="96" workbookViewId="0">
      <selection activeCell="M48" sqref="M48"/>
    </sheetView>
  </sheetViews>
  <sheetFormatPr defaultColWidth="9.109375" defaultRowHeight="10.199999999999999" x14ac:dyDescent="0.2"/>
  <cols>
    <col min="1" max="1" width="1.5546875" style="391" customWidth="1"/>
    <col min="2" max="2" width="1.44140625" style="391" customWidth="1"/>
    <col min="3" max="3" width="6" style="389" customWidth="1"/>
    <col min="4" max="4" width="23.6640625" style="389" customWidth="1"/>
    <col min="5" max="5" width="17.5546875" style="389" customWidth="1"/>
    <col min="6" max="6" width="19" style="389" hidden="1" customWidth="1"/>
    <col min="7" max="7" width="19" style="389" customWidth="1"/>
    <col min="8" max="8" width="1.5546875" style="389" hidden="1" customWidth="1"/>
    <col min="9" max="11" width="9.33203125" style="389" hidden="1" customWidth="1"/>
    <col min="12" max="12" width="1" style="389" customWidth="1"/>
    <col min="13" max="14" width="7.5546875" style="390" customWidth="1"/>
    <col min="15" max="15" width="0.88671875" style="390" customWidth="1"/>
    <col min="16" max="17" width="9.33203125" style="390" customWidth="1"/>
    <col min="18" max="18" width="1.44140625" style="389" customWidth="1"/>
    <col min="19" max="22" width="7.44140625" style="390" customWidth="1"/>
    <col min="23" max="23" width="1.44140625" style="389" customWidth="1"/>
    <col min="24" max="26" width="7.44140625" style="390" customWidth="1"/>
    <col min="27" max="27" width="8.88671875" style="390" customWidth="1"/>
    <col min="28" max="28" width="1.44140625" style="389" customWidth="1"/>
    <col min="29" max="29" width="17.109375" style="390" customWidth="1"/>
    <col min="30" max="16384" width="9.109375" style="389"/>
  </cols>
  <sheetData>
    <row r="1" spans="1:29" s="394" customFormat="1" ht="20.25" customHeight="1" thickBot="1" x14ac:dyDescent="0.35">
      <c r="A1" s="440" t="s">
        <v>170</v>
      </c>
      <c r="B1" s="440"/>
      <c r="D1" s="447" t="str">
        <f>BUILDER</f>
        <v>DR Horton</v>
      </c>
      <c r="E1" s="443" t="s">
        <v>400</v>
      </c>
      <c r="G1" s="446" t="str">
        <f>TYPE</f>
        <v>POST TENSION</v>
      </c>
      <c r="M1" s="445"/>
      <c r="N1" s="445"/>
      <c r="O1" s="445"/>
      <c r="P1" s="445"/>
      <c r="Q1" s="445"/>
      <c r="S1" s="445"/>
      <c r="T1" s="445"/>
      <c r="U1" s="445"/>
      <c r="V1" s="445"/>
      <c r="X1" s="445"/>
      <c r="Y1" s="445"/>
      <c r="Z1" s="445"/>
      <c r="AA1" s="445"/>
      <c r="AC1" s="445"/>
    </row>
    <row r="2" spans="1:29" s="394" customFormat="1" ht="20.25" customHeight="1" thickBot="1" x14ac:dyDescent="0.35">
      <c r="A2" s="440" t="s">
        <v>172</v>
      </c>
      <c r="B2" s="440"/>
      <c r="D2" s="444" t="str">
        <f>project</f>
        <v>Greenwich</v>
      </c>
      <c r="E2" s="443" t="s">
        <v>411</v>
      </c>
      <c r="G2" s="442" t="str">
        <f>COMPANY</f>
        <v>08</v>
      </c>
      <c r="M2" s="1013" t="s">
        <v>619</v>
      </c>
      <c r="N2" s="1014"/>
      <c r="O2" s="1014"/>
      <c r="P2" s="1014"/>
      <c r="Q2" s="1014"/>
      <c r="R2" s="1014"/>
      <c r="S2" s="1014"/>
      <c r="T2" s="1014"/>
      <c r="U2" s="1014"/>
      <c r="V2" s="1014"/>
      <c r="W2" s="1014"/>
      <c r="X2" s="1014"/>
      <c r="Y2" s="1014"/>
      <c r="Z2" s="1014"/>
      <c r="AA2" s="1014"/>
      <c r="AB2" s="1014"/>
      <c r="AC2" s="1015"/>
    </row>
    <row r="3" spans="1:29" s="394" customFormat="1" ht="20.25" customHeight="1" x14ac:dyDescent="0.3">
      <c r="A3" s="440" t="s">
        <v>171</v>
      </c>
      <c r="B3" s="440"/>
      <c r="D3" s="444" t="str">
        <f>jobcode</f>
        <v>DRGW00</v>
      </c>
      <c r="E3" s="443" t="s">
        <v>412</v>
      </c>
      <c r="G3" s="442" t="str">
        <f>RELEASE</f>
        <v>04</v>
      </c>
      <c r="M3" s="1023" t="s">
        <v>169</v>
      </c>
      <c r="N3" s="1023"/>
      <c r="O3" s="1023"/>
      <c r="P3" s="1023"/>
      <c r="Q3" s="1023"/>
      <c r="S3" s="1024" t="s">
        <v>618</v>
      </c>
      <c r="T3" s="1024"/>
      <c r="U3" s="1024"/>
      <c r="V3" s="1024"/>
      <c r="X3" s="1022" t="s">
        <v>617</v>
      </c>
      <c r="Y3" s="1022"/>
      <c r="Z3" s="1022"/>
      <c r="AA3" s="1022"/>
      <c r="AC3" s="441" t="s">
        <v>141</v>
      </c>
    </row>
    <row r="4" spans="1:29" s="394" customFormat="1" ht="20.25" customHeight="1" x14ac:dyDescent="0.3">
      <c r="A4" s="440" t="s">
        <v>382</v>
      </c>
      <c r="B4" s="440"/>
      <c r="D4" s="439" t="str">
        <f>Lots</f>
        <v xml:space="preserve">41  42  43  44  45  46  47  48  49  50            </v>
      </c>
      <c r="I4" s="1016" t="s">
        <v>616</v>
      </c>
      <c r="J4" s="1017"/>
      <c r="K4" s="1018"/>
      <c r="M4" s="438">
        <f>IFERROR(VLOOKUP(M6,'SAGE IMPORT'!$C:$T,17,FALSE),0)</f>
        <v>0</v>
      </c>
      <c r="N4" s="438">
        <f>IFERROR(VLOOKUP(N6,'SAGE IMPORT'!$C:$T,17,FALSE),0)</f>
        <v>0</v>
      </c>
      <c r="O4" s="438"/>
      <c r="P4" s="438">
        <f>IFERROR(VLOOKUP(P6,'SAGE IMPORT'!$C:$T,17,FALSE),0)</f>
        <v>0</v>
      </c>
      <c r="Q4" s="438">
        <f>IFERROR(VLOOKUP(Q6,'SAGE IMPORT'!$C:$T,17,FALSE),0)</f>
        <v>0</v>
      </c>
      <c r="S4" s="1019" t="s">
        <v>615</v>
      </c>
      <c r="T4" s="1020"/>
      <c r="U4" s="1020"/>
      <c r="V4" s="1021"/>
      <c r="X4" s="1019" t="s">
        <v>614</v>
      </c>
      <c r="Y4" s="1020"/>
      <c r="Z4" s="1020"/>
      <c r="AA4" s="1021"/>
      <c r="AC4" s="437" t="s">
        <v>613</v>
      </c>
    </row>
    <row r="5" spans="1:29" ht="33" customHeight="1" x14ac:dyDescent="0.2">
      <c r="A5" s="436"/>
      <c r="B5" s="436"/>
      <c r="C5" s="434" t="s">
        <v>157</v>
      </c>
      <c r="D5" s="434" t="s">
        <v>158</v>
      </c>
      <c r="E5" s="434" t="s">
        <v>159</v>
      </c>
      <c r="F5" s="435" t="s">
        <v>620</v>
      </c>
      <c r="G5" s="434" t="s">
        <v>499</v>
      </c>
      <c r="H5" s="433"/>
      <c r="I5" s="433" t="s">
        <v>154</v>
      </c>
      <c r="J5" s="433" t="s">
        <v>155</v>
      </c>
      <c r="K5" s="433" t="s">
        <v>156</v>
      </c>
      <c r="L5" s="432"/>
      <c r="M5" s="432" t="s">
        <v>162</v>
      </c>
      <c r="N5" s="432" t="s">
        <v>163</v>
      </c>
      <c r="O5" s="432"/>
      <c r="P5" s="432" t="s">
        <v>164</v>
      </c>
      <c r="Q5" s="432" t="s">
        <v>140</v>
      </c>
      <c r="S5" s="431" t="s">
        <v>71</v>
      </c>
      <c r="T5" s="431" t="s">
        <v>62</v>
      </c>
      <c r="U5" s="431" t="s">
        <v>63</v>
      </c>
      <c r="V5" s="431" t="s">
        <v>72</v>
      </c>
      <c r="X5" s="430" t="s">
        <v>71</v>
      </c>
      <c r="Y5" s="430" t="s">
        <v>62</v>
      </c>
      <c r="Z5" s="430" t="s">
        <v>63</v>
      </c>
      <c r="AA5" s="430" t="s">
        <v>612</v>
      </c>
      <c r="AC5" s="429">
        <f>IFERROR(VLOOKUP(AC6,'SAGE IMPORT'!$C:$T,2,FALSE),0)</f>
        <v>0</v>
      </c>
    </row>
    <row r="6" spans="1:29" ht="21" customHeight="1" x14ac:dyDescent="0.2">
      <c r="A6" s="424"/>
      <c r="B6" s="424"/>
      <c r="C6" s="1011"/>
      <c r="D6" s="1012"/>
      <c r="E6" s="1012"/>
      <c r="F6" s="1012"/>
      <c r="G6" s="1012"/>
      <c r="H6" s="428"/>
      <c r="I6" s="425" t="s">
        <v>24</v>
      </c>
      <c r="J6" s="425" t="s">
        <v>23</v>
      </c>
      <c r="K6" s="425" t="s">
        <v>16</v>
      </c>
      <c r="L6" s="427"/>
      <c r="M6" s="425" t="s">
        <v>76</v>
      </c>
      <c r="N6" s="425" t="s">
        <v>47</v>
      </c>
      <c r="O6" s="425"/>
      <c r="P6" s="425" t="s">
        <v>42</v>
      </c>
      <c r="Q6" s="425" t="s">
        <v>498</v>
      </c>
      <c r="R6" s="426"/>
      <c r="S6" s="425" t="s">
        <v>57</v>
      </c>
      <c r="T6" s="425" t="s">
        <v>32</v>
      </c>
      <c r="U6" s="425" t="s">
        <v>33</v>
      </c>
      <c r="V6" s="425" t="s">
        <v>73</v>
      </c>
      <c r="W6" s="426"/>
      <c r="X6" s="425" t="s">
        <v>497</v>
      </c>
      <c r="Y6" s="425" t="s">
        <v>501</v>
      </c>
      <c r="Z6" s="425" t="s">
        <v>502</v>
      </c>
      <c r="AA6" s="425" t="s">
        <v>34</v>
      </c>
      <c r="AB6" s="426"/>
      <c r="AC6" s="425" t="s">
        <v>43</v>
      </c>
    </row>
    <row r="7" spans="1:29" ht="10.5" customHeight="1" x14ac:dyDescent="0.2">
      <c r="A7" s="424"/>
      <c r="B7" s="424"/>
      <c r="C7" s="417"/>
      <c r="D7" s="417"/>
      <c r="E7" s="417"/>
      <c r="F7" s="417"/>
      <c r="G7" s="417"/>
      <c r="H7" s="403"/>
      <c r="I7" s="423"/>
      <c r="J7" s="423"/>
      <c r="K7" s="423"/>
      <c r="L7" s="417"/>
      <c r="M7" s="422"/>
      <c r="N7" s="422"/>
      <c r="O7" s="422"/>
      <c r="P7" s="422"/>
      <c r="Q7" s="422"/>
      <c r="S7" s="421"/>
      <c r="T7" s="421"/>
      <c r="U7" s="421"/>
      <c r="V7" s="421"/>
      <c r="X7" s="420"/>
      <c r="Y7" s="420"/>
      <c r="Z7" s="420"/>
      <c r="AA7" s="420"/>
      <c r="AC7" s="419"/>
    </row>
    <row r="8" spans="1:29" s="394" customFormat="1" ht="18.75" customHeight="1" x14ac:dyDescent="0.3">
      <c r="A8" s="418"/>
      <c r="B8" s="418"/>
      <c r="C8" s="417">
        <f>IF('START-SLABS'!C9="","",'START-SLABS'!C9)</f>
        <v>41</v>
      </c>
      <c r="D8" s="417" t="str">
        <f>IF('START-SLABS'!D9="","",'START-SLABS'!D9)</f>
        <v>1100 ST. OLAF CT</v>
      </c>
      <c r="E8" s="417" t="str">
        <f>IF('START-SLABS'!F9="","",'START-SLABS'!F9)</f>
        <v>PLAN 2</v>
      </c>
      <c r="F8" s="417" t="str">
        <f>IF('START-SLABS'!G9="","",'START-SLABS'!G9)</f>
        <v>ELV ALL</v>
      </c>
      <c r="G8" s="417" t="str">
        <f>IF('START-SLABS'!H9="","",'START-SLABS'!H9)</f>
        <v>ELV C</v>
      </c>
      <c r="H8" s="403"/>
      <c r="I8" s="416">
        <f>IF(SUMIFS('SAGE IMPORT'!$E:$E,'SAGE IMPORT'!$A:$A,'FIELD REPORT'!$E8,'SAGE IMPORT'!$B:$B,'FIELD REPORT'!$F8,'SAGE IMPORT'!$C:$C,'FIELD REPORT'!I$6)=0,"",SUMIFS('SAGE IMPORT'!$E:$E,'SAGE IMPORT'!$A:$A,'FIELD REPORT'!$E8,'SAGE IMPORT'!$B:$B,'FIELD REPORT'!$F8,'SAGE IMPORT'!$C:$C,'FIELD REPORT'!I$6))</f>
        <v>287.61</v>
      </c>
      <c r="J8" s="416">
        <f>IF(SUMIFS('SAGE IMPORT'!$E:$E,'SAGE IMPORT'!$A:$A,'FIELD REPORT'!$E8,'SAGE IMPORT'!$B:$B,'FIELD REPORT'!$F8,'SAGE IMPORT'!$C:$C,'FIELD REPORT'!J$6)=0,"",SUMIFS('SAGE IMPORT'!$E:$E,'SAGE IMPORT'!$A:$A,'FIELD REPORT'!$E8,'SAGE IMPORT'!$B:$B,'FIELD REPORT'!$F8,'SAGE IMPORT'!$C:$C,'FIELD REPORT'!J$6))</f>
        <v>355.9</v>
      </c>
      <c r="K8" s="416">
        <f>IF(SUMIFS('SAGE IMPORT'!$E:$E,'SAGE IMPORT'!$A:$A,'FIELD REPORT'!$E8,'SAGE IMPORT'!$B:$B,'FIELD REPORT'!$F8,'SAGE IMPORT'!$C:$C,'FIELD REPORT'!K$6)=0,"",SUMIFS('SAGE IMPORT'!$E:$E,'SAGE IMPORT'!$A:$A,'FIELD REPORT'!$E8,'SAGE IMPORT'!$B:$B,'FIELD REPORT'!$F8,'SAGE IMPORT'!$C:$C,'FIELD REPORT'!K$6))</f>
        <v>1602.65</v>
      </c>
      <c r="L8" s="415"/>
      <c r="M8" s="414" t="str">
        <f>IF(SUMIFS('SAGE IMPORT'!$E:$E,'SAGE IMPORT'!$A:$A,'FIELD REPORT'!$E8,'SAGE IMPORT'!$B:$B,'FIELD REPORT'!$F8,'SAGE IMPORT'!$C:$C,'FIELD REPORT'!M$6)=0,"",SUMIFS('SAGE IMPORT'!$E:$E,'SAGE IMPORT'!$A:$A,'FIELD REPORT'!$E8,'SAGE IMPORT'!$B:$B,'FIELD REPORT'!$F8,'SAGE IMPORT'!$C:$C,'FIELD REPORT'!M$6))</f>
        <v/>
      </c>
      <c r="N8" s="414">
        <f>IF(SUMIFS('SAGE IMPORT'!$E:$E,'SAGE IMPORT'!$A:$A,'FIELD REPORT'!$E8,'SAGE IMPORT'!$B:$B,'FIELD REPORT'!$F8,'SAGE IMPORT'!$C:$C,'FIELD REPORT'!N$6)=0,"",SUMIFS('SAGE IMPORT'!$E:$E,'SAGE IMPORT'!$A:$A,'FIELD REPORT'!$E8,'SAGE IMPORT'!$B:$B,'FIELD REPORT'!$F8,'SAGE IMPORT'!$C:$C,'FIELD REPORT'!N$6))</f>
        <v>66.66</v>
      </c>
      <c r="O8" s="414"/>
      <c r="P8" s="414">
        <f>IF(SUMIFS('SAGE IMPORT'!$E:$E,'SAGE IMPORT'!$A:$A,'FIELD REPORT'!$E8,'SAGE IMPORT'!$B:$B,'FIELD REPORT'!$F8,'SAGE IMPORT'!$C:$C,'FIELD REPORT'!P$6)=0,"",SUMIFS('SAGE IMPORT'!$E:$E,'SAGE IMPORT'!$A:$A,'FIELD REPORT'!$E8,'SAGE IMPORT'!$B:$B,'FIELD REPORT'!$F8,'SAGE IMPORT'!$C:$C,'FIELD REPORT'!P$6))</f>
        <v>16.32</v>
      </c>
      <c r="Q8" s="414" t="str">
        <f>IF(SUMIFS('SAGE IMPORT'!$E:$E,'SAGE IMPORT'!$A:$A,'FIELD REPORT'!$E8,'SAGE IMPORT'!$B:$B,'FIELD REPORT'!$F8,'SAGE IMPORT'!$C:$C,'FIELD REPORT'!Q$6)=0,"",SUMIFS('SAGE IMPORT'!$E:$E,'SAGE IMPORT'!$A:$A,'FIELD REPORT'!$E8,'SAGE IMPORT'!$B:$B,'FIELD REPORT'!$F8,'SAGE IMPORT'!$C:$C,'FIELD REPORT'!Q$6))</f>
        <v/>
      </c>
      <c r="S8" s="413">
        <f>IF(SUMIFS('SAGE IMPORT'!$Q:$Q,'SAGE IMPORT'!$A:$A,'FIELD REPORT'!$E8,'SAGE IMPORT'!$B:$B,'FIELD REPORT'!$F8,'SAGE IMPORT'!$C:$C,'FIELD REPORT'!S$6)=0,"",SUMIFS('SAGE IMPORT'!$Q:$Q,'SAGE IMPORT'!$A:$A,'FIELD REPORT'!$E8,'SAGE IMPORT'!$B:$B,'FIELD REPORT'!$F8,'SAGE IMPORT'!$C:$C,'FIELD REPORT'!S$6))</f>
        <v>1</v>
      </c>
      <c r="T8" s="413">
        <f>IF(SUMIFS('SAGE IMPORT'!$Q:$Q,'SAGE IMPORT'!$A:$A,'FIELD REPORT'!$E8,'SAGE IMPORT'!$B:$B,'FIELD REPORT'!$F8,'SAGE IMPORT'!$C:$C,'FIELD REPORT'!T$6)=0,"",SUMIFS('SAGE IMPORT'!$Q:$Q,'SAGE IMPORT'!$A:$A,'FIELD REPORT'!$E8,'SAGE IMPORT'!$B:$B,'FIELD REPORT'!$F8,'SAGE IMPORT'!$C:$C,'FIELD REPORT'!T$6))</f>
        <v>35.549999999999997</v>
      </c>
      <c r="U8" s="413">
        <f>IF(SUMIFS('SAGE IMPORT'!$Q:$Q,'SAGE IMPORT'!$A:$A,'FIELD REPORT'!$E8,'SAGE IMPORT'!$B:$B,'FIELD REPORT'!$F8,'SAGE IMPORT'!$C:$C,'FIELD REPORT'!U$6)=0,"",SUMIFS('SAGE IMPORT'!$Q:$Q,'SAGE IMPORT'!$A:$A,'FIELD REPORT'!$E8,'SAGE IMPORT'!$B:$B,'FIELD REPORT'!$F8,'SAGE IMPORT'!$C:$C,'FIELD REPORT'!U$6))</f>
        <v>24.08</v>
      </c>
      <c r="V8" s="413" t="str">
        <f>IF(SUMIFS('SAGE IMPORT'!$Q:$Q,'SAGE IMPORT'!$A:$A,'FIELD REPORT'!$E8,'SAGE IMPORT'!$B:$B,'FIELD REPORT'!$F8,'SAGE IMPORT'!$C:$C,'FIELD REPORT'!V$6)=0,"",SUMIFS('SAGE IMPORT'!$Q:$Q,'SAGE IMPORT'!$A:$A,'FIELD REPORT'!$E8,'SAGE IMPORT'!$B:$B,'FIELD REPORT'!$F8,'SAGE IMPORT'!$C:$C,'FIELD REPORT'!V$6))</f>
        <v/>
      </c>
      <c r="X8" s="412" t="str">
        <f>IF(SUMIFS('SAGE IMPORT'!$Q:$Q,'SAGE IMPORT'!$A:$A,'FIELD REPORT'!$E8,'SAGE IMPORT'!$B:$B,'FIELD REPORT'!$F8,'SAGE IMPORT'!$C:$C,'FIELD REPORT'!X$6)=0,"",SUMIFS('SAGE IMPORT'!$Q:$Q,'SAGE IMPORT'!$A:$A,'FIELD REPORT'!$E8,'SAGE IMPORT'!$B:$B,'FIELD REPORT'!$F8,'SAGE IMPORT'!$C:$C,'FIELD REPORT'!X$6))</f>
        <v/>
      </c>
      <c r="Y8" s="412" t="str">
        <f>IF(SUMIFS('SAGE IMPORT'!$Q:$Q,'SAGE IMPORT'!$A:$A,'FIELD REPORT'!$E8,'SAGE IMPORT'!$B:$B,'FIELD REPORT'!$F8,'SAGE IMPORT'!$C:$C,'FIELD REPORT'!Y$6)=0,"",SUMIFS('SAGE IMPORT'!$Q:$Q,'SAGE IMPORT'!$A:$A,'FIELD REPORT'!$E8,'SAGE IMPORT'!$B:$B,'FIELD REPORT'!$F8,'SAGE IMPORT'!$C:$C,'FIELD REPORT'!Y$6))</f>
        <v/>
      </c>
      <c r="Z8" s="412" t="str">
        <f>IF(SUMIFS('SAGE IMPORT'!$Q:$Q,'SAGE IMPORT'!$A:$A,'FIELD REPORT'!$E8,'SAGE IMPORT'!$B:$B,'FIELD REPORT'!$F8,'SAGE IMPORT'!$C:$C,'FIELD REPORT'!Z$6)=0,"",SUMIFS('SAGE IMPORT'!$Q:$Q,'SAGE IMPORT'!$A:$A,'FIELD REPORT'!$E8,'SAGE IMPORT'!$B:$B,'FIELD REPORT'!$F8,'SAGE IMPORT'!$C:$C,'FIELD REPORT'!Z$6))</f>
        <v/>
      </c>
      <c r="AA8" s="412">
        <f>IF(SUMIFS('SAGE IMPORT'!$Q:$Q,'SAGE IMPORT'!$A:$A,'FIELD REPORT'!$E8,'SAGE IMPORT'!$B:$B,'FIELD REPORT'!$F8,'SAGE IMPORT'!$C:$C,'FIELD REPORT'!AA$6)=0,"",SUMIFS('SAGE IMPORT'!$Q:$Q,'SAGE IMPORT'!$A:$A,'FIELD REPORT'!$E8,'SAGE IMPORT'!$B:$B,'FIELD REPORT'!$F8,'SAGE IMPORT'!$C:$C,'FIELD REPORT'!AA$6))</f>
        <v>1762.79</v>
      </c>
      <c r="AC8" s="411">
        <f>IF(SUMIFS('SAGE IMPORT'!$Q:$Q,'SAGE IMPORT'!$A:$A,'FIELD REPORT'!$E8,'SAGE IMPORT'!$B:$B,'FIELD REPORT'!$F8,'SAGE IMPORT'!$C:$C,'FIELD REPORT'!AC$6)=0,"",SUMIFS('SAGE IMPORT'!$Q:$Q,'SAGE IMPORT'!$A:$A,'FIELD REPORT'!$E8,'SAGE IMPORT'!$B:$B,'FIELD REPORT'!$F8,'SAGE IMPORT'!$C:$C,'FIELD REPORT'!AC$6))</f>
        <v>2.2200000000000002</v>
      </c>
    </row>
    <row r="9" spans="1:29" s="394" customFormat="1" ht="18.75" customHeight="1" x14ac:dyDescent="0.3">
      <c r="A9" s="418"/>
      <c r="B9" s="418"/>
      <c r="C9" s="417" t="str">
        <f>IF('START-SLABS'!C10="","",'START-SLABS'!C10)</f>
        <v/>
      </c>
      <c r="D9" s="417" t="str">
        <f>IF('START-SLABS'!D10="","",'START-SLABS'!D10)</f>
        <v/>
      </c>
      <c r="E9" s="417" t="str">
        <f>IF('START-SLABS'!F10="","",'START-SLABS'!F10)</f>
        <v/>
      </c>
      <c r="F9" s="417" t="str">
        <f>IF('START-SLABS'!G10="","",'START-SLABS'!G10)</f>
        <v/>
      </c>
      <c r="G9" s="417" t="str">
        <f>IF('START-SLABS'!H10="","",'START-SLABS'!H10)</f>
        <v/>
      </c>
      <c r="H9" s="403"/>
      <c r="I9" s="416" t="str">
        <f>IF(SUMIFS('SAGE IMPORT'!$E:$E,'SAGE IMPORT'!$A:$A,'FIELD REPORT'!$E9,'SAGE IMPORT'!$B:$B,'FIELD REPORT'!$F9,'SAGE IMPORT'!$C:$C,'FIELD REPORT'!I$6)=0,"",SUMIFS('SAGE IMPORT'!$E:$E,'SAGE IMPORT'!$A:$A,'FIELD REPORT'!$E9,'SAGE IMPORT'!$B:$B,'FIELD REPORT'!$F9,'SAGE IMPORT'!$C:$C,'FIELD REPORT'!I$6))</f>
        <v/>
      </c>
      <c r="J9" s="416" t="str">
        <f>IF(SUMIFS('SAGE IMPORT'!$E:$E,'SAGE IMPORT'!$A:$A,'FIELD REPORT'!$E9,'SAGE IMPORT'!$B:$B,'FIELD REPORT'!$F9,'SAGE IMPORT'!$C:$C,'FIELD REPORT'!J$6)=0,"",SUMIFS('SAGE IMPORT'!$E:$E,'SAGE IMPORT'!$A:$A,'FIELD REPORT'!$E9,'SAGE IMPORT'!$B:$B,'FIELD REPORT'!$F9,'SAGE IMPORT'!$C:$C,'FIELD REPORT'!J$6))</f>
        <v/>
      </c>
      <c r="K9" s="416" t="str">
        <f>IF(SUMIFS('SAGE IMPORT'!$E:$E,'SAGE IMPORT'!$A:$A,'FIELD REPORT'!$E9,'SAGE IMPORT'!$B:$B,'FIELD REPORT'!$F9,'SAGE IMPORT'!$C:$C,'FIELD REPORT'!K$6)=0,"",SUMIFS('SAGE IMPORT'!$E:$E,'SAGE IMPORT'!$A:$A,'FIELD REPORT'!$E9,'SAGE IMPORT'!$B:$B,'FIELD REPORT'!$F9,'SAGE IMPORT'!$C:$C,'FIELD REPORT'!K$6))</f>
        <v/>
      </c>
      <c r="L9" s="415"/>
      <c r="M9" s="414" t="str">
        <f>IF(SUMIFS('SAGE IMPORT'!$E:$E,'SAGE IMPORT'!$A:$A,'FIELD REPORT'!$E9,'SAGE IMPORT'!$B:$B,'FIELD REPORT'!$F9,'SAGE IMPORT'!$C:$C,'FIELD REPORT'!M$6)=0,"",SUMIFS('SAGE IMPORT'!$E:$E,'SAGE IMPORT'!$A:$A,'FIELD REPORT'!$E9,'SAGE IMPORT'!$B:$B,'FIELD REPORT'!$F9,'SAGE IMPORT'!$C:$C,'FIELD REPORT'!M$6))</f>
        <v/>
      </c>
      <c r="N9" s="414" t="str">
        <f>IF(SUMIFS('SAGE IMPORT'!$E:$E,'SAGE IMPORT'!$A:$A,'FIELD REPORT'!$E9,'SAGE IMPORT'!$B:$B,'FIELD REPORT'!$F9,'SAGE IMPORT'!$C:$C,'FIELD REPORT'!N$6)=0,"",SUMIFS('SAGE IMPORT'!$E:$E,'SAGE IMPORT'!$A:$A,'FIELD REPORT'!$E9,'SAGE IMPORT'!$B:$B,'FIELD REPORT'!$F9,'SAGE IMPORT'!$C:$C,'FIELD REPORT'!N$6))</f>
        <v/>
      </c>
      <c r="O9" s="414"/>
      <c r="P9" s="414" t="str">
        <f>IF(SUMIFS('SAGE IMPORT'!$E:$E,'SAGE IMPORT'!$A:$A,'FIELD REPORT'!$E9,'SAGE IMPORT'!$B:$B,'FIELD REPORT'!$F9,'SAGE IMPORT'!$C:$C,'FIELD REPORT'!P$6)=0,"",SUMIFS('SAGE IMPORT'!$E:$E,'SAGE IMPORT'!$A:$A,'FIELD REPORT'!$E9,'SAGE IMPORT'!$B:$B,'FIELD REPORT'!$F9,'SAGE IMPORT'!$C:$C,'FIELD REPORT'!P$6))</f>
        <v/>
      </c>
      <c r="Q9" s="414" t="str">
        <f>IF(SUMIFS('SAGE IMPORT'!$E:$E,'SAGE IMPORT'!$A:$A,'FIELD REPORT'!$E9,'SAGE IMPORT'!$B:$B,'FIELD REPORT'!$F9,'SAGE IMPORT'!$C:$C,'FIELD REPORT'!Q$6)=0,"",SUMIFS('SAGE IMPORT'!$E:$E,'SAGE IMPORT'!$A:$A,'FIELD REPORT'!$E9,'SAGE IMPORT'!$B:$B,'FIELD REPORT'!$F9,'SAGE IMPORT'!$C:$C,'FIELD REPORT'!Q$6))</f>
        <v/>
      </c>
      <c r="S9" s="413" t="str">
        <f>IF(SUMIFS('SAGE IMPORT'!$Q:$Q,'SAGE IMPORT'!$A:$A,'FIELD REPORT'!$E9,'SAGE IMPORT'!$B:$B,'FIELD REPORT'!$F9,'SAGE IMPORT'!$C:$C,'FIELD REPORT'!S$6)=0,"",SUMIFS('SAGE IMPORT'!$Q:$Q,'SAGE IMPORT'!$A:$A,'FIELD REPORT'!$E9,'SAGE IMPORT'!$B:$B,'FIELD REPORT'!$F9,'SAGE IMPORT'!$C:$C,'FIELD REPORT'!S$6))</f>
        <v/>
      </c>
      <c r="T9" s="413" t="str">
        <f>IF(SUMIFS('SAGE IMPORT'!$Q:$Q,'SAGE IMPORT'!$A:$A,'FIELD REPORT'!$E9,'SAGE IMPORT'!$B:$B,'FIELD REPORT'!$F9,'SAGE IMPORT'!$C:$C,'FIELD REPORT'!T$6)=0,"",SUMIFS('SAGE IMPORT'!$Q:$Q,'SAGE IMPORT'!$A:$A,'FIELD REPORT'!$E9,'SAGE IMPORT'!$B:$B,'FIELD REPORT'!$F9,'SAGE IMPORT'!$C:$C,'FIELD REPORT'!T$6))</f>
        <v/>
      </c>
      <c r="U9" s="413" t="str">
        <f>IF(SUMIFS('SAGE IMPORT'!$Q:$Q,'SAGE IMPORT'!$A:$A,'FIELD REPORT'!$E9,'SAGE IMPORT'!$B:$B,'FIELD REPORT'!$F9,'SAGE IMPORT'!$C:$C,'FIELD REPORT'!U$6)=0,"",SUMIFS('SAGE IMPORT'!$Q:$Q,'SAGE IMPORT'!$A:$A,'FIELD REPORT'!$E9,'SAGE IMPORT'!$B:$B,'FIELD REPORT'!$F9,'SAGE IMPORT'!$C:$C,'FIELD REPORT'!U$6))</f>
        <v/>
      </c>
      <c r="V9" s="413" t="str">
        <f>IF(SUMIFS('SAGE IMPORT'!$Q:$Q,'SAGE IMPORT'!$A:$A,'FIELD REPORT'!$E9,'SAGE IMPORT'!$B:$B,'FIELD REPORT'!$F9,'SAGE IMPORT'!$C:$C,'FIELD REPORT'!V$6)=0,"",SUMIFS('SAGE IMPORT'!$Q:$Q,'SAGE IMPORT'!$A:$A,'FIELD REPORT'!$E9,'SAGE IMPORT'!$B:$B,'FIELD REPORT'!$F9,'SAGE IMPORT'!$C:$C,'FIELD REPORT'!V$6))</f>
        <v/>
      </c>
      <c r="X9" s="412" t="str">
        <f>IF(SUMIFS('SAGE IMPORT'!$Q:$Q,'SAGE IMPORT'!$A:$A,'FIELD REPORT'!$E9,'SAGE IMPORT'!$B:$B,'FIELD REPORT'!$F9,'SAGE IMPORT'!$C:$C,'FIELD REPORT'!X$6)=0,"",SUMIFS('SAGE IMPORT'!$Q:$Q,'SAGE IMPORT'!$A:$A,'FIELD REPORT'!$E9,'SAGE IMPORT'!$B:$B,'FIELD REPORT'!$F9,'SAGE IMPORT'!$C:$C,'FIELD REPORT'!X$6))</f>
        <v/>
      </c>
      <c r="Y9" s="412" t="str">
        <f>IF(SUMIFS('SAGE IMPORT'!$Q:$Q,'SAGE IMPORT'!$A:$A,'FIELD REPORT'!$E9,'SAGE IMPORT'!$B:$B,'FIELD REPORT'!$F9,'SAGE IMPORT'!$C:$C,'FIELD REPORT'!Y$6)=0,"",SUMIFS('SAGE IMPORT'!$Q:$Q,'SAGE IMPORT'!$A:$A,'FIELD REPORT'!$E9,'SAGE IMPORT'!$B:$B,'FIELD REPORT'!$F9,'SAGE IMPORT'!$C:$C,'FIELD REPORT'!Y$6))</f>
        <v/>
      </c>
      <c r="Z9" s="412" t="str">
        <f>IF(SUMIFS('SAGE IMPORT'!$Q:$Q,'SAGE IMPORT'!$A:$A,'FIELD REPORT'!$E9,'SAGE IMPORT'!$B:$B,'FIELD REPORT'!$F9,'SAGE IMPORT'!$C:$C,'FIELD REPORT'!Z$6)=0,"",SUMIFS('SAGE IMPORT'!$Q:$Q,'SAGE IMPORT'!$A:$A,'FIELD REPORT'!$E9,'SAGE IMPORT'!$B:$B,'FIELD REPORT'!$F9,'SAGE IMPORT'!$C:$C,'FIELD REPORT'!Z$6))</f>
        <v/>
      </c>
      <c r="AA9" s="412" t="str">
        <f>IF(SUMIFS('SAGE IMPORT'!$Q:$Q,'SAGE IMPORT'!$A:$A,'FIELD REPORT'!$E9,'SAGE IMPORT'!$B:$B,'FIELD REPORT'!$F9,'SAGE IMPORT'!$C:$C,'FIELD REPORT'!AA$6)=0,"",SUMIFS('SAGE IMPORT'!$Q:$Q,'SAGE IMPORT'!$A:$A,'FIELD REPORT'!$E9,'SAGE IMPORT'!$B:$B,'FIELD REPORT'!$F9,'SAGE IMPORT'!$C:$C,'FIELD REPORT'!AA$6))</f>
        <v/>
      </c>
      <c r="AC9" s="411" t="str">
        <f>IF(SUMIFS('SAGE IMPORT'!$Q:$Q,'SAGE IMPORT'!$A:$A,'FIELD REPORT'!$E9,'SAGE IMPORT'!$B:$B,'FIELD REPORT'!$F9,'SAGE IMPORT'!$C:$C,'FIELD REPORT'!AC$6)=0,"",SUMIFS('SAGE IMPORT'!$Q:$Q,'SAGE IMPORT'!$A:$A,'FIELD REPORT'!$E9,'SAGE IMPORT'!$B:$B,'FIELD REPORT'!$F9,'SAGE IMPORT'!$C:$C,'FIELD REPORT'!AC$6))</f>
        <v/>
      </c>
    </row>
    <row r="10" spans="1:29" s="394" customFormat="1" ht="18.75" customHeight="1" x14ac:dyDescent="0.3">
      <c r="A10" s="418"/>
      <c r="B10" s="418"/>
      <c r="C10" s="417">
        <f>IF('START-SLABS'!C11="","",'START-SLABS'!C11)</f>
        <v>42</v>
      </c>
      <c r="D10" s="417" t="str">
        <f>IF('START-SLABS'!D11="","",'START-SLABS'!D11)</f>
        <v>1090 ST. OLAF CT</v>
      </c>
      <c r="E10" s="417" t="str">
        <f>IF('START-SLABS'!F11="","",'START-SLABS'!F11)</f>
        <v>PLAN 3</v>
      </c>
      <c r="F10" s="417" t="str">
        <f>IF('START-SLABS'!G11="","",'START-SLABS'!G11)</f>
        <v>ELV BC</v>
      </c>
      <c r="G10" s="417" t="str">
        <f>IF('START-SLABS'!H11="","",'START-SLABS'!H11)</f>
        <v>ELV B</v>
      </c>
      <c r="H10" s="403"/>
      <c r="I10" s="416">
        <f>IF(SUMIFS('SAGE IMPORT'!$E:$E,'SAGE IMPORT'!$A:$A,'FIELD REPORT'!$E10,'SAGE IMPORT'!$B:$B,'FIELD REPORT'!$F10,'SAGE IMPORT'!$C:$C,'FIELD REPORT'!I$6)=0,"",SUMIFS('SAGE IMPORT'!$E:$E,'SAGE IMPORT'!$A:$A,'FIELD REPORT'!$E10,'SAGE IMPORT'!$B:$B,'FIELD REPORT'!$F10,'SAGE IMPORT'!$C:$C,'FIELD REPORT'!I$6))</f>
        <v>248.77</v>
      </c>
      <c r="J10" s="416">
        <f>IF(SUMIFS('SAGE IMPORT'!$E:$E,'SAGE IMPORT'!$A:$A,'FIELD REPORT'!$E10,'SAGE IMPORT'!$B:$B,'FIELD REPORT'!$F10,'SAGE IMPORT'!$C:$C,'FIELD REPORT'!J$6)=0,"",SUMIFS('SAGE IMPORT'!$E:$E,'SAGE IMPORT'!$A:$A,'FIELD REPORT'!$E10,'SAGE IMPORT'!$B:$B,'FIELD REPORT'!$F10,'SAGE IMPORT'!$C:$C,'FIELD REPORT'!J$6))</f>
        <v>277.02</v>
      </c>
      <c r="K10" s="416">
        <f>IF(SUMIFS('SAGE IMPORT'!$E:$E,'SAGE IMPORT'!$A:$A,'FIELD REPORT'!$E10,'SAGE IMPORT'!$B:$B,'FIELD REPORT'!$F10,'SAGE IMPORT'!$C:$C,'FIELD REPORT'!K$6)=0,"",SUMIFS('SAGE IMPORT'!$E:$E,'SAGE IMPORT'!$A:$A,'FIELD REPORT'!$E10,'SAGE IMPORT'!$B:$B,'FIELD REPORT'!$F10,'SAGE IMPORT'!$C:$C,'FIELD REPORT'!K$6))</f>
        <v>1605.02</v>
      </c>
      <c r="L10" s="415"/>
      <c r="M10" s="414" t="str">
        <f>IF(SUMIFS('SAGE IMPORT'!$E:$E,'SAGE IMPORT'!$A:$A,'FIELD REPORT'!$E10,'SAGE IMPORT'!$B:$B,'FIELD REPORT'!$F10,'SAGE IMPORT'!$C:$C,'FIELD REPORT'!M$6)=0,"",SUMIFS('SAGE IMPORT'!$E:$E,'SAGE IMPORT'!$A:$A,'FIELD REPORT'!$E10,'SAGE IMPORT'!$B:$B,'FIELD REPORT'!$F10,'SAGE IMPORT'!$C:$C,'FIELD REPORT'!M$6))</f>
        <v/>
      </c>
      <c r="N10" s="414">
        <f>IF(SUMIFS('SAGE IMPORT'!$E:$E,'SAGE IMPORT'!$A:$A,'FIELD REPORT'!$E10,'SAGE IMPORT'!$B:$B,'FIELD REPORT'!$F10,'SAGE IMPORT'!$C:$C,'FIELD REPORT'!N$6)=0,"",SUMIFS('SAGE IMPORT'!$E:$E,'SAGE IMPORT'!$A:$A,'FIELD REPORT'!$E10,'SAGE IMPORT'!$B:$B,'FIELD REPORT'!$F10,'SAGE IMPORT'!$C:$C,'FIELD REPORT'!N$6))</f>
        <v>63.410000000000004</v>
      </c>
      <c r="O10" s="414"/>
      <c r="P10" s="414">
        <f>IF(SUMIFS('SAGE IMPORT'!$E:$E,'SAGE IMPORT'!$A:$A,'FIELD REPORT'!$E10,'SAGE IMPORT'!$B:$B,'FIELD REPORT'!$F10,'SAGE IMPORT'!$C:$C,'FIELD REPORT'!P$6)=0,"",SUMIFS('SAGE IMPORT'!$E:$E,'SAGE IMPORT'!$A:$A,'FIELD REPORT'!$E10,'SAGE IMPORT'!$B:$B,'FIELD REPORT'!$F10,'SAGE IMPORT'!$C:$C,'FIELD REPORT'!P$6))</f>
        <v>16.350000000000001</v>
      </c>
      <c r="Q10" s="414" t="str">
        <f>IF(SUMIFS('SAGE IMPORT'!$E:$E,'SAGE IMPORT'!$A:$A,'FIELD REPORT'!$E10,'SAGE IMPORT'!$B:$B,'FIELD REPORT'!$F10,'SAGE IMPORT'!$C:$C,'FIELD REPORT'!Q$6)=0,"",SUMIFS('SAGE IMPORT'!$E:$E,'SAGE IMPORT'!$A:$A,'FIELD REPORT'!$E10,'SAGE IMPORT'!$B:$B,'FIELD REPORT'!$F10,'SAGE IMPORT'!$C:$C,'FIELD REPORT'!Q$6))</f>
        <v/>
      </c>
      <c r="S10" s="413" t="str">
        <f>IF(SUMIFS('SAGE IMPORT'!$Q:$Q,'SAGE IMPORT'!$A:$A,'FIELD REPORT'!$E10,'SAGE IMPORT'!$B:$B,'FIELD REPORT'!$F10,'SAGE IMPORT'!$C:$C,'FIELD REPORT'!S$6)=0,"",SUMIFS('SAGE IMPORT'!$Q:$Q,'SAGE IMPORT'!$A:$A,'FIELD REPORT'!$E10,'SAGE IMPORT'!$B:$B,'FIELD REPORT'!$F10,'SAGE IMPORT'!$C:$C,'FIELD REPORT'!S$6))</f>
        <v/>
      </c>
      <c r="T10" s="413">
        <f>IF(SUMIFS('SAGE IMPORT'!$Q:$Q,'SAGE IMPORT'!$A:$A,'FIELD REPORT'!$E10,'SAGE IMPORT'!$B:$B,'FIELD REPORT'!$F10,'SAGE IMPORT'!$C:$C,'FIELD REPORT'!T$6)=0,"",SUMIFS('SAGE IMPORT'!$Q:$Q,'SAGE IMPORT'!$A:$A,'FIELD REPORT'!$E10,'SAGE IMPORT'!$B:$B,'FIELD REPORT'!$F10,'SAGE IMPORT'!$C:$C,'FIELD REPORT'!T$6))</f>
        <v>33.42</v>
      </c>
      <c r="U10" s="413">
        <f>IF(SUMIFS('SAGE IMPORT'!$Q:$Q,'SAGE IMPORT'!$A:$A,'FIELD REPORT'!$E10,'SAGE IMPORT'!$B:$B,'FIELD REPORT'!$F10,'SAGE IMPORT'!$C:$C,'FIELD REPORT'!U$6)=0,"",SUMIFS('SAGE IMPORT'!$Q:$Q,'SAGE IMPORT'!$A:$A,'FIELD REPORT'!$E10,'SAGE IMPORT'!$B:$B,'FIELD REPORT'!$F10,'SAGE IMPORT'!$C:$C,'FIELD REPORT'!U$6))</f>
        <v>9.6999999999999993</v>
      </c>
      <c r="V10" s="413" t="str">
        <f>IF(SUMIFS('SAGE IMPORT'!$Q:$Q,'SAGE IMPORT'!$A:$A,'FIELD REPORT'!$E10,'SAGE IMPORT'!$B:$B,'FIELD REPORT'!$F10,'SAGE IMPORT'!$C:$C,'FIELD REPORT'!V$6)=0,"",SUMIFS('SAGE IMPORT'!$Q:$Q,'SAGE IMPORT'!$A:$A,'FIELD REPORT'!$E10,'SAGE IMPORT'!$B:$B,'FIELD REPORT'!$F10,'SAGE IMPORT'!$C:$C,'FIELD REPORT'!V$6))</f>
        <v/>
      </c>
      <c r="X10" s="412" t="str">
        <f>IF(SUMIFS('SAGE IMPORT'!$Q:$Q,'SAGE IMPORT'!$A:$A,'FIELD REPORT'!$E10,'SAGE IMPORT'!$B:$B,'FIELD REPORT'!$F10,'SAGE IMPORT'!$C:$C,'FIELD REPORT'!X$6)=0,"",SUMIFS('SAGE IMPORT'!$Q:$Q,'SAGE IMPORT'!$A:$A,'FIELD REPORT'!$E10,'SAGE IMPORT'!$B:$B,'FIELD REPORT'!$F10,'SAGE IMPORT'!$C:$C,'FIELD REPORT'!X$6))</f>
        <v/>
      </c>
      <c r="Y10" s="412" t="str">
        <f>IF(SUMIFS('SAGE IMPORT'!$Q:$Q,'SAGE IMPORT'!$A:$A,'FIELD REPORT'!$E10,'SAGE IMPORT'!$B:$B,'FIELD REPORT'!$F10,'SAGE IMPORT'!$C:$C,'FIELD REPORT'!Y$6)=0,"",SUMIFS('SAGE IMPORT'!$Q:$Q,'SAGE IMPORT'!$A:$A,'FIELD REPORT'!$E10,'SAGE IMPORT'!$B:$B,'FIELD REPORT'!$F10,'SAGE IMPORT'!$C:$C,'FIELD REPORT'!Y$6))</f>
        <v/>
      </c>
      <c r="Z10" s="412" t="str">
        <f>IF(SUMIFS('SAGE IMPORT'!$Q:$Q,'SAGE IMPORT'!$A:$A,'FIELD REPORT'!$E10,'SAGE IMPORT'!$B:$B,'FIELD REPORT'!$F10,'SAGE IMPORT'!$C:$C,'FIELD REPORT'!Z$6)=0,"",SUMIFS('SAGE IMPORT'!$Q:$Q,'SAGE IMPORT'!$A:$A,'FIELD REPORT'!$E10,'SAGE IMPORT'!$B:$B,'FIELD REPORT'!$F10,'SAGE IMPORT'!$C:$C,'FIELD REPORT'!Z$6))</f>
        <v/>
      </c>
      <c r="AA10" s="412">
        <f>IF(SUMIFS('SAGE IMPORT'!$Q:$Q,'SAGE IMPORT'!$A:$A,'FIELD REPORT'!$E10,'SAGE IMPORT'!$B:$B,'FIELD REPORT'!$F10,'SAGE IMPORT'!$C:$C,'FIELD REPORT'!AA$6)=0,"",SUMIFS('SAGE IMPORT'!$Q:$Q,'SAGE IMPORT'!$A:$A,'FIELD REPORT'!$E10,'SAGE IMPORT'!$B:$B,'FIELD REPORT'!$F10,'SAGE IMPORT'!$C:$C,'FIELD REPORT'!AA$6))</f>
        <v>1765.27</v>
      </c>
      <c r="AC10" s="411">
        <f>IF(SUMIFS('SAGE IMPORT'!$Q:$Q,'SAGE IMPORT'!$A:$A,'FIELD REPORT'!$E10,'SAGE IMPORT'!$B:$B,'FIELD REPORT'!$F10,'SAGE IMPORT'!$C:$C,'FIELD REPORT'!AC$6)=0,"",SUMIFS('SAGE IMPORT'!$Q:$Q,'SAGE IMPORT'!$A:$A,'FIELD REPORT'!$E10,'SAGE IMPORT'!$B:$B,'FIELD REPORT'!$F10,'SAGE IMPORT'!$C:$C,'FIELD REPORT'!AC$6))</f>
        <v>2.23</v>
      </c>
    </row>
    <row r="11" spans="1:29" s="394" customFormat="1" ht="18.75" customHeight="1" x14ac:dyDescent="0.3">
      <c r="A11" s="418"/>
      <c r="B11" s="418"/>
      <c r="C11" s="417" t="str">
        <f>IF('START-SLABS'!C12="","",'START-SLABS'!C12)</f>
        <v/>
      </c>
      <c r="D11" s="417" t="str">
        <f>IF('START-SLABS'!D12="","",'START-SLABS'!D12)</f>
        <v/>
      </c>
      <c r="E11" s="417" t="str">
        <f>IF('START-SLABS'!F12="","",'START-SLABS'!F12)</f>
        <v/>
      </c>
      <c r="F11" s="417" t="str">
        <f>IF('START-SLABS'!G12="","",'START-SLABS'!G12)</f>
        <v/>
      </c>
      <c r="G11" s="417" t="str">
        <f>IF('START-SLABS'!H12="","",'START-SLABS'!H12)</f>
        <v/>
      </c>
      <c r="H11" s="403"/>
      <c r="I11" s="416" t="str">
        <f>IF(SUMIFS('SAGE IMPORT'!$E:$E,'SAGE IMPORT'!$A:$A,'FIELD REPORT'!$E11,'SAGE IMPORT'!$B:$B,'FIELD REPORT'!$F11,'SAGE IMPORT'!$C:$C,'FIELD REPORT'!I$6)=0,"",SUMIFS('SAGE IMPORT'!$E:$E,'SAGE IMPORT'!$A:$A,'FIELD REPORT'!$E11,'SAGE IMPORT'!$B:$B,'FIELD REPORT'!$F11,'SAGE IMPORT'!$C:$C,'FIELD REPORT'!I$6))</f>
        <v/>
      </c>
      <c r="J11" s="416" t="str">
        <f>IF(SUMIFS('SAGE IMPORT'!$E:$E,'SAGE IMPORT'!$A:$A,'FIELD REPORT'!$E11,'SAGE IMPORT'!$B:$B,'FIELD REPORT'!$F11,'SAGE IMPORT'!$C:$C,'FIELD REPORT'!J$6)=0,"",SUMIFS('SAGE IMPORT'!$E:$E,'SAGE IMPORT'!$A:$A,'FIELD REPORT'!$E11,'SAGE IMPORT'!$B:$B,'FIELD REPORT'!$F11,'SAGE IMPORT'!$C:$C,'FIELD REPORT'!J$6))</f>
        <v/>
      </c>
      <c r="K11" s="416" t="str">
        <f>IF(SUMIFS('SAGE IMPORT'!$E:$E,'SAGE IMPORT'!$A:$A,'FIELD REPORT'!$E11,'SAGE IMPORT'!$B:$B,'FIELD REPORT'!$F11,'SAGE IMPORT'!$C:$C,'FIELD REPORT'!K$6)=0,"",SUMIFS('SAGE IMPORT'!$E:$E,'SAGE IMPORT'!$A:$A,'FIELD REPORT'!$E11,'SAGE IMPORT'!$B:$B,'FIELD REPORT'!$F11,'SAGE IMPORT'!$C:$C,'FIELD REPORT'!K$6))</f>
        <v/>
      </c>
      <c r="L11" s="415"/>
      <c r="M11" s="414" t="str">
        <f>IF(SUMIFS('SAGE IMPORT'!$E:$E,'SAGE IMPORT'!$A:$A,'FIELD REPORT'!$E11,'SAGE IMPORT'!$B:$B,'FIELD REPORT'!$F11,'SAGE IMPORT'!$C:$C,'FIELD REPORT'!M$6)=0,"",SUMIFS('SAGE IMPORT'!$E:$E,'SAGE IMPORT'!$A:$A,'FIELD REPORT'!$E11,'SAGE IMPORT'!$B:$B,'FIELD REPORT'!$F11,'SAGE IMPORT'!$C:$C,'FIELD REPORT'!M$6))</f>
        <v/>
      </c>
      <c r="N11" s="414" t="str">
        <f>IF(SUMIFS('SAGE IMPORT'!$E:$E,'SAGE IMPORT'!$A:$A,'FIELD REPORT'!$E11,'SAGE IMPORT'!$B:$B,'FIELD REPORT'!$F11,'SAGE IMPORT'!$C:$C,'FIELD REPORT'!N$6)=0,"",SUMIFS('SAGE IMPORT'!$E:$E,'SAGE IMPORT'!$A:$A,'FIELD REPORT'!$E11,'SAGE IMPORT'!$B:$B,'FIELD REPORT'!$F11,'SAGE IMPORT'!$C:$C,'FIELD REPORT'!N$6))</f>
        <v/>
      </c>
      <c r="O11" s="414"/>
      <c r="P11" s="414" t="str">
        <f>IF(SUMIFS('SAGE IMPORT'!$E:$E,'SAGE IMPORT'!$A:$A,'FIELD REPORT'!$E11,'SAGE IMPORT'!$B:$B,'FIELD REPORT'!$F11,'SAGE IMPORT'!$C:$C,'FIELD REPORT'!P$6)=0,"",SUMIFS('SAGE IMPORT'!$E:$E,'SAGE IMPORT'!$A:$A,'FIELD REPORT'!$E11,'SAGE IMPORT'!$B:$B,'FIELD REPORT'!$F11,'SAGE IMPORT'!$C:$C,'FIELD REPORT'!P$6))</f>
        <v/>
      </c>
      <c r="Q11" s="414" t="str">
        <f>IF(SUMIFS('SAGE IMPORT'!$E:$E,'SAGE IMPORT'!$A:$A,'FIELD REPORT'!$E11,'SAGE IMPORT'!$B:$B,'FIELD REPORT'!$F11,'SAGE IMPORT'!$C:$C,'FIELD REPORT'!Q$6)=0,"",SUMIFS('SAGE IMPORT'!$E:$E,'SAGE IMPORT'!$A:$A,'FIELD REPORT'!$E11,'SAGE IMPORT'!$B:$B,'FIELD REPORT'!$F11,'SAGE IMPORT'!$C:$C,'FIELD REPORT'!Q$6))</f>
        <v/>
      </c>
      <c r="S11" s="413" t="str">
        <f>IF(SUMIFS('SAGE IMPORT'!$Q:$Q,'SAGE IMPORT'!$A:$A,'FIELD REPORT'!$E11,'SAGE IMPORT'!$B:$B,'FIELD REPORT'!$F11,'SAGE IMPORT'!$C:$C,'FIELD REPORT'!S$6)=0,"",SUMIFS('SAGE IMPORT'!$Q:$Q,'SAGE IMPORT'!$A:$A,'FIELD REPORT'!$E11,'SAGE IMPORT'!$B:$B,'FIELD REPORT'!$F11,'SAGE IMPORT'!$C:$C,'FIELD REPORT'!S$6))</f>
        <v/>
      </c>
      <c r="T11" s="413" t="str">
        <f>IF(SUMIFS('SAGE IMPORT'!$Q:$Q,'SAGE IMPORT'!$A:$A,'FIELD REPORT'!$E11,'SAGE IMPORT'!$B:$B,'FIELD REPORT'!$F11,'SAGE IMPORT'!$C:$C,'FIELD REPORT'!T$6)=0,"",SUMIFS('SAGE IMPORT'!$Q:$Q,'SAGE IMPORT'!$A:$A,'FIELD REPORT'!$E11,'SAGE IMPORT'!$B:$B,'FIELD REPORT'!$F11,'SAGE IMPORT'!$C:$C,'FIELD REPORT'!T$6))</f>
        <v/>
      </c>
      <c r="U11" s="413" t="str">
        <f>IF(SUMIFS('SAGE IMPORT'!$Q:$Q,'SAGE IMPORT'!$A:$A,'FIELD REPORT'!$E11,'SAGE IMPORT'!$B:$B,'FIELD REPORT'!$F11,'SAGE IMPORT'!$C:$C,'FIELD REPORT'!U$6)=0,"",SUMIFS('SAGE IMPORT'!$Q:$Q,'SAGE IMPORT'!$A:$A,'FIELD REPORT'!$E11,'SAGE IMPORT'!$B:$B,'FIELD REPORT'!$F11,'SAGE IMPORT'!$C:$C,'FIELD REPORT'!U$6))</f>
        <v/>
      </c>
      <c r="V11" s="413" t="str">
        <f>IF(SUMIFS('SAGE IMPORT'!$Q:$Q,'SAGE IMPORT'!$A:$A,'FIELD REPORT'!$E11,'SAGE IMPORT'!$B:$B,'FIELD REPORT'!$F11,'SAGE IMPORT'!$C:$C,'FIELD REPORT'!V$6)=0,"",SUMIFS('SAGE IMPORT'!$Q:$Q,'SAGE IMPORT'!$A:$A,'FIELD REPORT'!$E11,'SAGE IMPORT'!$B:$B,'FIELD REPORT'!$F11,'SAGE IMPORT'!$C:$C,'FIELD REPORT'!V$6))</f>
        <v/>
      </c>
      <c r="X11" s="412" t="str">
        <f>IF(SUMIFS('SAGE IMPORT'!$Q:$Q,'SAGE IMPORT'!$A:$A,'FIELD REPORT'!$E11,'SAGE IMPORT'!$B:$B,'FIELD REPORT'!$F11,'SAGE IMPORT'!$C:$C,'FIELD REPORT'!X$6)=0,"",SUMIFS('SAGE IMPORT'!$Q:$Q,'SAGE IMPORT'!$A:$A,'FIELD REPORT'!$E11,'SAGE IMPORT'!$B:$B,'FIELD REPORT'!$F11,'SAGE IMPORT'!$C:$C,'FIELD REPORT'!X$6))</f>
        <v/>
      </c>
      <c r="Y11" s="412" t="str">
        <f>IF(SUMIFS('SAGE IMPORT'!$Q:$Q,'SAGE IMPORT'!$A:$A,'FIELD REPORT'!$E11,'SAGE IMPORT'!$B:$B,'FIELD REPORT'!$F11,'SAGE IMPORT'!$C:$C,'FIELD REPORT'!Y$6)=0,"",SUMIFS('SAGE IMPORT'!$Q:$Q,'SAGE IMPORT'!$A:$A,'FIELD REPORT'!$E11,'SAGE IMPORT'!$B:$B,'FIELD REPORT'!$F11,'SAGE IMPORT'!$C:$C,'FIELD REPORT'!Y$6))</f>
        <v/>
      </c>
      <c r="Z11" s="412" t="str">
        <f>IF(SUMIFS('SAGE IMPORT'!$Q:$Q,'SAGE IMPORT'!$A:$A,'FIELD REPORT'!$E11,'SAGE IMPORT'!$B:$B,'FIELD REPORT'!$F11,'SAGE IMPORT'!$C:$C,'FIELD REPORT'!Z$6)=0,"",SUMIFS('SAGE IMPORT'!$Q:$Q,'SAGE IMPORT'!$A:$A,'FIELD REPORT'!$E11,'SAGE IMPORT'!$B:$B,'FIELD REPORT'!$F11,'SAGE IMPORT'!$C:$C,'FIELD REPORT'!Z$6))</f>
        <v/>
      </c>
      <c r="AA11" s="412" t="str">
        <f>IF(SUMIFS('SAGE IMPORT'!$Q:$Q,'SAGE IMPORT'!$A:$A,'FIELD REPORT'!$E11,'SAGE IMPORT'!$B:$B,'FIELD REPORT'!$F11,'SAGE IMPORT'!$C:$C,'FIELD REPORT'!AA$6)=0,"",SUMIFS('SAGE IMPORT'!$Q:$Q,'SAGE IMPORT'!$A:$A,'FIELD REPORT'!$E11,'SAGE IMPORT'!$B:$B,'FIELD REPORT'!$F11,'SAGE IMPORT'!$C:$C,'FIELD REPORT'!AA$6))</f>
        <v/>
      </c>
      <c r="AC11" s="411" t="str">
        <f>IF(SUMIFS('SAGE IMPORT'!$Q:$Q,'SAGE IMPORT'!$A:$A,'FIELD REPORT'!$E11,'SAGE IMPORT'!$B:$B,'FIELD REPORT'!$F11,'SAGE IMPORT'!$C:$C,'FIELD REPORT'!AC$6)=0,"",SUMIFS('SAGE IMPORT'!$Q:$Q,'SAGE IMPORT'!$A:$A,'FIELD REPORT'!$E11,'SAGE IMPORT'!$B:$B,'FIELD REPORT'!$F11,'SAGE IMPORT'!$C:$C,'FIELD REPORT'!AC$6))</f>
        <v/>
      </c>
    </row>
    <row r="12" spans="1:29" s="394" customFormat="1" ht="18.75" customHeight="1" x14ac:dyDescent="0.3">
      <c r="A12" s="418"/>
      <c r="B12" s="418"/>
      <c r="C12" s="417">
        <f>IF('START-SLABS'!C13="","",'START-SLABS'!C13)</f>
        <v>43</v>
      </c>
      <c r="D12" s="417" t="str">
        <f>IF('START-SLABS'!D13="","",'START-SLABS'!D13)</f>
        <v>1080 ST. OLAF CT</v>
      </c>
      <c r="E12" s="417" t="str">
        <f>IF('START-SLABS'!F13="","",'START-SLABS'!F13)</f>
        <v>PLAN 1</v>
      </c>
      <c r="F12" s="417" t="str">
        <f>IF('START-SLABS'!G13="","",'START-SLABS'!G13)</f>
        <v>ELV AC</v>
      </c>
      <c r="G12" s="417" t="str">
        <f>IF('START-SLABS'!H13="","",'START-SLABS'!H13)</f>
        <v>ELV A</v>
      </c>
      <c r="H12" s="403"/>
      <c r="I12" s="416">
        <f>IF(SUMIFS('SAGE IMPORT'!$E:$E,'SAGE IMPORT'!$A:$A,'FIELD REPORT'!$E12,'SAGE IMPORT'!$B:$B,'FIELD REPORT'!$F12,'SAGE IMPORT'!$C:$C,'FIELD REPORT'!I$6)=0,"",SUMIFS('SAGE IMPORT'!$E:$E,'SAGE IMPORT'!$A:$A,'FIELD REPORT'!$E12,'SAGE IMPORT'!$B:$B,'FIELD REPORT'!$F12,'SAGE IMPORT'!$C:$C,'FIELD REPORT'!I$6))</f>
        <v>243.71</v>
      </c>
      <c r="J12" s="416">
        <f>IF(SUMIFS('SAGE IMPORT'!$E:$E,'SAGE IMPORT'!$A:$A,'FIELD REPORT'!$E12,'SAGE IMPORT'!$B:$B,'FIELD REPORT'!$F12,'SAGE IMPORT'!$C:$C,'FIELD REPORT'!J$6)=0,"",SUMIFS('SAGE IMPORT'!$E:$E,'SAGE IMPORT'!$A:$A,'FIELD REPORT'!$E12,'SAGE IMPORT'!$B:$B,'FIELD REPORT'!$F12,'SAGE IMPORT'!$C:$C,'FIELD REPORT'!J$6))</f>
        <v>320.5</v>
      </c>
      <c r="K12" s="416">
        <f>IF(SUMIFS('SAGE IMPORT'!$E:$E,'SAGE IMPORT'!$A:$A,'FIELD REPORT'!$E12,'SAGE IMPORT'!$B:$B,'FIELD REPORT'!$F12,'SAGE IMPORT'!$C:$C,'FIELD REPORT'!K$6)=0,"",SUMIFS('SAGE IMPORT'!$E:$E,'SAGE IMPORT'!$A:$A,'FIELD REPORT'!$E12,'SAGE IMPORT'!$B:$B,'FIELD REPORT'!$F12,'SAGE IMPORT'!$C:$C,'FIELD REPORT'!K$6))</f>
        <v>1331.85</v>
      </c>
      <c r="L12" s="415"/>
      <c r="M12" s="414" t="str">
        <f>IF(SUMIFS('SAGE IMPORT'!$E:$E,'SAGE IMPORT'!$A:$A,'FIELD REPORT'!$E12,'SAGE IMPORT'!$B:$B,'FIELD REPORT'!$F12,'SAGE IMPORT'!$C:$C,'FIELD REPORT'!M$6)=0,"",SUMIFS('SAGE IMPORT'!$E:$E,'SAGE IMPORT'!$A:$A,'FIELD REPORT'!$E12,'SAGE IMPORT'!$B:$B,'FIELD REPORT'!$F12,'SAGE IMPORT'!$C:$C,'FIELD REPORT'!M$6))</f>
        <v/>
      </c>
      <c r="N12" s="414">
        <f>IF(SUMIFS('SAGE IMPORT'!$E:$E,'SAGE IMPORT'!$A:$A,'FIELD REPORT'!$E12,'SAGE IMPORT'!$B:$B,'FIELD REPORT'!$F12,'SAGE IMPORT'!$C:$C,'FIELD REPORT'!N$6)=0,"",SUMIFS('SAGE IMPORT'!$E:$E,'SAGE IMPORT'!$A:$A,'FIELD REPORT'!$E12,'SAGE IMPORT'!$B:$B,'FIELD REPORT'!$F12,'SAGE IMPORT'!$C:$C,'FIELD REPORT'!N$6))</f>
        <v>58.46</v>
      </c>
      <c r="O12" s="414"/>
      <c r="P12" s="414">
        <f>IF(SUMIFS('SAGE IMPORT'!$E:$E,'SAGE IMPORT'!$A:$A,'FIELD REPORT'!$E12,'SAGE IMPORT'!$B:$B,'FIELD REPORT'!$F12,'SAGE IMPORT'!$C:$C,'FIELD REPORT'!P$6)=0,"",SUMIFS('SAGE IMPORT'!$E:$E,'SAGE IMPORT'!$A:$A,'FIELD REPORT'!$E12,'SAGE IMPORT'!$B:$B,'FIELD REPORT'!$F12,'SAGE IMPORT'!$C:$C,'FIELD REPORT'!P$6))</f>
        <v>13.57</v>
      </c>
      <c r="Q12" s="414" t="str">
        <f>IF(SUMIFS('SAGE IMPORT'!$E:$E,'SAGE IMPORT'!$A:$A,'FIELD REPORT'!$E12,'SAGE IMPORT'!$B:$B,'FIELD REPORT'!$F12,'SAGE IMPORT'!$C:$C,'FIELD REPORT'!Q$6)=0,"",SUMIFS('SAGE IMPORT'!$E:$E,'SAGE IMPORT'!$A:$A,'FIELD REPORT'!$E12,'SAGE IMPORT'!$B:$B,'FIELD REPORT'!$F12,'SAGE IMPORT'!$C:$C,'FIELD REPORT'!Q$6))</f>
        <v/>
      </c>
      <c r="S12" s="413">
        <f>IF(SUMIFS('SAGE IMPORT'!$Q:$Q,'SAGE IMPORT'!$A:$A,'FIELD REPORT'!$E12,'SAGE IMPORT'!$B:$B,'FIELD REPORT'!$F12,'SAGE IMPORT'!$C:$C,'FIELD REPORT'!S$6)=0,"",SUMIFS('SAGE IMPORT'!$Q:$Q,'SAGE IMPORT'!$A:$A,'FIELD REPORT'!$E12,'SAGE IMPORT'!$B:$B,'FIELD REPORT'!$F12,'SAGE IMPORT'!$C:$C,'FIELD REPORT'!S$6))</f>
        <v>1.5</v>
      </c>
      <c r="T12" s="413">
        <f>IF(SUMIFS('SAGE IMPORT'!$Q:$Q,'SAGE IMPORT'!$A:$A,'FIELD REPORT'!$E12,'SAGE IMPORT'!$B:$B,'FIELD REPORT'!$F12,'SAGE IMPORT'!$C:$C,'FIELD REPORT'!T$6)=0,"",SUMIFS('SAGE IMPORT'!$Q:$Q,'SAGE IMPORT'!$A:$A,'FIELD REPORT'!$E12,'SAGE IMPORT'!$B:$B,'FIELD REPORT'!$F12,'SAGE IMPORT'!$C:$C,'FIELD REPORT'!T$6))</f>
        <v>35.76</v>
      </c>
      <c r="U12" s="413">
        <f>IF(SUMIFS('SAGE IMPORT'!$Q:$Q,'SAGE IMPORT'!$A:$A,'FIELD REPORT'!$E12,'SAGE IMPORT'!$B:$B,'FIELD REPORT'!$F12,'SAGE IMPORT'!$C:$C,'FIELD REPORT'!U$6)=0,"",SUMIFS('SAGE IMPORT'!$Q:$Q,'SAGE IMPORT'!$A:$A,'FIELD REPORT'!$E12,'SAGE IMPORT'!$B:$B,'FIELD REPORT'!$F12,'SAGE IMPORT'!$C:$C,'FIELD REPORT'!U$6))</f>
        <v>17.34</v>
      </c>
      <c r="V12" s="413" t="str">
        <f>IF(SUMIFS('SAGE IMPORT'!$Q:$Q,'SAGE IMPORT'!$A:$A,'FIELD REPORT'!$E12,'SAGE IMPORT'!$B:$B,'FIELD REPORT'!$F12,'SAGE IMPORT'!$C:$C,'FIELD REPORT'!V$6)=0,"",SUMIFS('SAGE IMPORT'!$Q:$Q,'SAGE IMPORT'!$A:$A,'FIELD REPORT'!$E12,'SAGE IMPORT'!$B:$B,'FIELD REPORT'!$F12,'SAGE IMPORT'!$C:$C,'FIELD REPORT'!V$6))</f>
        <v/>
      </c>
      <c r="X12" s="412" t="str">
        <f>IF(SUMIFS('SAGE IMPORT'!$Q:$Q,'SAGE IMPORT'!$A:$A,'FIELD REPORT'!$E12,'SAGE IMPORT'!$B:$B,'FIELD REPORT'!$F12,'SAGE IMPORT'!$C:$C,'FIELD REPORT'!X$6)=0,"",SUMIFS('SAGE IMPORT'!$Q:$Q,'SAGE IMPORT'!$A:$A,'FIELD REPORT'!$E12,'SAGE IMPORT'!$B:$B,'FIELD REPORT'!$F12,'SAGE IMPORT'!$C:$C,'FIELD REPORT'!X$6))</f>
        <v/>
      </c>
      <c r="Y12" s="412" t="str">
        <f>IF(SUMIFS('SAGE IMPORT'!$Q:$Q,'SAGE IMPORT'!$A:$A,'FIELD REPORT'!$E12,'SAGE IMPORT'!$B:$B,'FIELD REPORT'!$F12,'SAGE IMPORT'!$C:$C,'FIELD REPORT'!Y$6)=0,"",SUMIFS('SAGE IMPORT'!$Q:$Q,'SAGE IMPORT'!$A:$A,'FIELD REPORT'!$E12,'SAGE IMPORT'!$B:$B,'FIELD REPORT'!$F12,'SAGE IMPORT'!$C:$C,'FIELD REPORT'!Y$6))</f>
        <v/>
      </c>
      <c r="Z12" s="412" t="str">
        <f>IF(SUMIFS('SAGE IMPORT'!$Q:$Q,'SAGE IMPORT'!$A:$A,'FIELD REPORT'!$E12,'SAGE IMPORT'!$B:$B,'FIELD REPORT'!$F12,'SAGE IMPORT'!$C:$C,'FIELD REPORT'!Z$6)=0,"",SUMIFS('SAGE IMPORT'!$Q:$Q,'SAGE IMPORT'!$A:$A,'FIELD REPORT'!$E12,'SAGE IMPORT'!$B:$B,'FIELD REPORT'!$F12,'SAGE IMPORT'!$C:$C,'FIELD REPORT'!Z$6))</f>
        <v/>
      </c>
      <c r="AA12" s="412">
        <f>IF(SUMIFS('SAGE IMPORT'!$Q:$Q,'SAGE IMPORT'!$A:$A,'FIELD REPORT'!$E12,'SAGE IMPORT'!$B:$B,'FIELD REPORT'!$F12,'SAGE IMPORT'!$C:$C,'FIELD REPORT'!AA$6)=0,"",SUMIFS('SAGE IMPORT'!$Q:$Q,'SAGE IMPORT'!$A:$A,'FIELD REPORT'!$E12,'SAGE IMPORT'!$B:$B,'FIELD REPORT'!$F12,'SAGE IMPORT'!$C:$C,'FIELD REPORT'!AA$6))</f>
        <v>1477.82</v>
      </c>
      <c r="AC12" s="411">
        <f>IF(SUMIFS('SAGE IMPORT'!$Q:$Q,'SAGE IMPORT'!$A:$A,'FIELD REPORT'!$E12,'SAGE IMPORT'!$B:$B,'FIELD REPORT'!$F12,'SAGE IMPORT'!$C:$C,'FIELD REPORT'!AC$6)=0,"",SUMIFS('SAGE IMPORT'!$Q:$Q,'SAGE IMPORT'!$A:$A,'FIELD REPORT'!$E12,'SAGE IMPORT'!$B:$B,'FIELD REPORT'!$F12,'SAGE IMPORT'!$C:$C,'FIELD REPORT'!AC$6))</f>
        <v>1.84</v>
      </c>
    </row>
    <row r="13" spans="1:29" s="394" customFormat="1" ht="18.75" customHeight="1" x14ac:dyDescent="0.3">
      <c r="A13" s="418"/>
      <c r="B13" s="418"/>
      <c r="C13" s="417" t="str">
        <f>IF('START-SLABS'!C14="","",'START-SLABS'!C14)</f>
        <v/>
      </c>
      <c r="D13" s="417" t="str">
        <f>IF('START-SLABS'!D14="","",'START-SLABS'!D14)</f>
        <v/>
      </c>
      <c r="E13" s="417" t="str">
        <f>IF('START-SLABS'!F14="","",'START-SLABS'!F14)</f>
        <v/>
      </c>
      <c r="F13" s="417" t="str">
        <f>IF('START-SLABS'!G14="","",'START-SLABS'!G14)</f>
        <v/>
      </c>
      <c r="G13" s="417" t="str">
        <f>IF('START-SLABS'!H14="","",'START-SLABS'!H14)</f>
        <v/>
      </c>
      <c r="H13" s="403"/>
      <c r="I13" s="416" t="str">
        <f>IF(SUMIFS('SAGE IMPORT'!$E:$E,'SAGE IMPORT'!$A:$A,'FIELD REPORT'!$E13,'SAGE IMPORT'!$B:$B,'FIELD REPORT'!$F13,'SAGE IMPORT'!$C:$C,'FIELD REPORT'!I$6)=0,"",SUMIFS('SAGE IMPORT'!$E:$E,'SAGE IMPORT'!$A:$A,'FIELD REPORT'!$E13,'SAGE IMPORT'!$B:$B,'FIELD REPORT'!$F13,'SAGE IMPORT'!$C:$C,'FIELD REPORT'!I$6))</f>
        <v/>
      </c>
      <c r="J13" s="416" t="str">
        <f>IF(SUMIFS('SAGE IMPORT'!$E:$E,'SAGE IMPORT'!$A:$A,'FIELD REPORT'!$E13,'SAGE IMPORT'!$B:$B,'FIELD REPORT'!$F13,'SAGE IMPORT'!$C:$C,'FIELD REPORT'!J$6)=0,"",SUMIFS('SAGE IMPORT'!$E:$E,'SAGE IMPORT'!$A:$A,'FIELD REPORT'!$E13,'SAGE IMPORT'!$B:$B,'FIELD REPORT'!$F13,'SAGE IMPORT'!$C:$C,'FIELD REPORT'!J$6))</f>
        <v/>
      </c>
      <c r="K13" s="416" t="str">
        <f>IF(SUMIFS('SAGE IMPORT'!$E:$E,'SAGE IMPORT'!$A:$A,'FIELD REPORT'!$E13,'SAGE IMPORT'!$B:$B,'FIELD REPORT'!$F13,'SAGE IMPORT'!$C:$C,'FIELD REPORT'!K$6)=0,"",SUMIFS('SAGE IMPORT'!$E:$E,'SAGE IMPORT'!$A:$A,'FIELD REPORT'!$E13,'SAGE IMPORT'!$B:$B,'FIELD REPORT'!$F13,'SAGE IMPORT'!$C:$C,'FIELD REPORT'!K$6))</f>
        <v/>
      </c>
      <c r="L13" s="415"/>
      <c r="M13" s="414" t="str">
        <f>IF(SUMIFS('SAGE IMPORT'!$E:$E,'SAGE IMPORT'!$A:$A,'FIELD REPORT'!$E13,'SAGE IMPORT'!$B:$B,'FIELD REPORT'!$F13,'SAGE IMPORT'!$C:$C,'FIELD REPORT'!M$6)=0,"",SUMIFS('SAGE IMPORT'!$E:$E,'SAGE IMPORT'!$A:$A,'FIELD REPORT'!$E13,'SAGE IMPORT'!$B:$B,'FIELD REPORT'!$F13,'SAGE IMPORT'!$C:$C,'FIELD REPORT'!M$6))</f>
        <v/>
      </c>
      <c r="N13" s="414" t="str">
        <f>IF(SUMIFS('SAGE IMPORT'!$E:$E,'SAGE IMPORT'!$A:$A,'FIELD REPORT'!$E13,'SAGE IMPORT'!$B:$B,'FIELD REPORT'!$F13,'SAGE IMPORT'!$C:$C,'FIELD REPORT'!N$6)=0,"",SUMIFS('SAGE IMPORT'!$E:$E,'SAGE IMPORT'!$A:$A,'FIELD REPORT'!$E13,'SAGE IMPORT'!$B:$B,'FIELD REPORT'!$F13,'SAGE IMPORT'!$C:$C,'FIELD REPORT'!N$6))</f>
        <v/>
      </c>
      <c r="O13" s="414"/>
      <c r="P13" s="414" t="str">
        <f>IF(SUMIFS('SAGE IMPORT'!$E:$E,'SAGE IMPORT'!$A:$A,'FIELD REPORT'!$E13,'SAGE IMPORT'!$B:$B,'FIELD REPORT'!$F13,'SAGE IMPORT'!$C:$C,'FIELD REPORT'!P$6)=0,"",SUMIFS('SAGE IMPORT'!$E:$E,'SAGE IMPORT'!$A:$A,'FIELD REPORT'!$E13,'SAGE IMPORT'!$B:$B,'FIELD REPORT'!$F13,'SAGE IMPORT'!$C:$C,'FIELD REPORT'!P$6))</f>
        <v/>
      </c>
      <c r="Q13" s="414" t="str">
        <f>IF(SUMIFS('SAGE IMPORT'!$E:$E,'SAGE IMPORT'!$A:$A,'FIELD REPORT'!$E13,'SAGE IMPORT'!$B:$B,'FIELD REPORT'!$F13,'SAGE IMPORT'!$C:$C,'FIELD REPORT'!Q$6)=0,"",SUMIFS('SAGE IMPORT'!$E:$E,'SAGE IMPORT'!$A:$A,'FIELD REPORT'!$E13,'SAGE IMPORT'!$B:$B,'FIELD REPORT'!$F13,'SAGE IMPORT'!$C:$C,'FIELD REPORT'!Q$6))</f>
        <v/>
      </c>
      <c r="S13" s="413" t="str">
        <f>IF(SUMIFS('SAGE IMPORT'!$Q:$Q,'SAGE IMPORT'!$A:$A,'FIELD REPORT'!$E13,'SAGE IMPORT'!$B:$B,'FIELD REPORT'!$F13,'SAGE IMPORT'!$C:$C,'FIELD REPORT'!S$6)=0,"",SUMIFS('SAGE IMPORT'!$Q:$Q,'SAGE IMPORT'!$A:$A,'FIELD REPORT'!$E13,'SAGE IMPORT'!$B:$B,'FIELD REPORT'!$F13,'SAGE IMPORT'!$C:$C,'FIELD REPORT'!S$6))</f>
        <v/>
      </c>
      <c r="T13" s="413" t="str">
        <f>IF(SUMIFS('SAGE IMPORT'!$Q:$Q,'SAGE IMPORT'!$A:$A,'FIELD REPORT'!$E13,'SAGE IMPORT'!$B:$B,'FIELD REPORT'!$F13,'SAGE IMPORT'!$C:$C,'FIELD REPORT'!T$6)=0,"",SUMIFS('SAGE IMPORT'!$Q:$Q,'SAGE IMPORT'!$A:$A,'FIELD REPORT'!$E13,'SAGE IMPORT'!$B:$B,'FIELD REPORT'!$F13,'SAGE IMPORT'!$C:$C,'FIELD REPORT'!T$6))</f>
        <v/>
      </c>
      <c r="U13" s="413" t="str">
        <f>IF(SUMIFS('SAGE IMPORT'!$Q:$Q,'SAGE IMPORT'!$A:$A,'FIELD REPORT'!$E13,'SAGE IMPORT'!$B:$B,'FIELD REPORT'!$F13,'SAGE IMPORT'!$C:$C,'FIELD REPORT'!U$6)=0,"",SUMIFS('SAGE IMPORT'!$Q:$Q,'SAGE IMPORT'!$A:$A,'FIELD REPORT'!$E13,'SAGE IMPORT'!$B:$B,'FIELD REPORT'!$F13,'SAGE IMPORT'!$C:$C,'FIELD REPORT'!U$6))</f>
        <v/>
      </c>
      <c r="V13" s="413" t="str">
        <f>IF(SUMIFS('SAGE IMPORT'!$Q:$Q,'SAGE IMPORT'!$A:$A,'FIELD REPORT'!$E13,'SAGE IMPORT'!$B:$B,'FIELD REPORT'!$F13,'SAGE IMPORT'!$C:$C,'FIELD REPORT'!V$6)=0,"",SUMIFS('SAGE IMPORT'!$Q:$Q,'SAGE IMPORT'!$A:$A,'FIELD REPORT'!$E13,'SAGE IMPORT'!$B:$B,'FIELD REPORT'!$F13,'SAGE IMPORT'!$C:$C,'FIELD REPORT'!V$6))</f>
        <v/>
      </c>
      <c r="X13" s="412" t="str">
        <f>IF(SUMIFS('SAGE IMPORT'!$Q:$Q,'SAGE IMPORT'!$A:$A,'FIELD REPORT'!$E13,'SAGE IMPORT'!$B:$B,'FIELD REPORT'!$F13,'SAGE IMPORT'!$C:$C,'FIELD REPORT'!X$6)=0,"",SUMIFS('SAGE IMPORT'!$Q:$Q,'SAGE IMPORT'!$A:$A,'FIELD REPORT'!$E13,'SAGE IMPORT'!$B:$B,'FIELD REPORT'!$F13,'SAGE IMPORT'!$C:$C,'FIELD REPORT'!X$6))</f>
        <v/>
      </c>
      <c r="Y13" s="412" t="str">
        <f>IF(SUMIFS('SAGE IMPORT'!$Q:$Q,'SAGE IMPORT'!$A:$A,'FIELD REPORT'!$E13,'SAGE IMPORT'!$B:$B,'FIELD REPORT'!$F13,'SAGE IMPORT'!$C:$C,'FIELD REPORT'!Y$6)=0,"",SUMIFS('SAGE IMPORT'!$Q:$Q,'SAGE IMPORT'!$A:$A,'FIELD REPORT'!$E13,'SAGE IMPORT'!$B:$B,'FIELD REPORT'!$F13,'SAGE IMPORT'!$C:$C,'FIELD REPORT'!Y$6))</f>
        <v/>
      </c>
      <c r="Z13" s="412" t="str">
        <f>IF(SUMIFS('SAGE IMPORT'!$Q:$Q,'SAGE IMPORT'!$A:$A,'FIELD REPORT'!$E13,'SAGE IMPORT'!$B:$B,'FIELD REPORT'!$F13,'SAGE IMPORT'!$C:$C,'FIELD REPORT'!Z$6)=0,"",SUMIFS('SAGE IMPORT'!$Q:$Q,'SAGE IMPORT'!$A:$A,'FIELD REPORT'!$E13,'SAGE IMPORT'!$B:$B,'FIELD REPORT'!$F13,'SAGE IMPORT'!$C:$C,'FIELD REPORT'!Z$6))</f>
        <v/>
      </c>
      <c r="AA13" s="412" t="str">
        <f>IF(SUMIFS('SAGE IMPORT'!$Q:$Q,'SAGE IMPORT'!$A:$A,'FIELD REPORT'!$E13,'SAGE IMPORT'!$B:$B,'FIELD REPORT'!$F13,'SAGE IMPORT'!$C:$C,'FIELD REPORT'!AA$6)=0,"",SUMIFS('SAGE IMPORT'!$Q:$Q,'SAGE IMPORT'!$A:$A,'FIELD REPORT'!$E13,'SAGE IMPORT'!$B:$B,'FIELD REPORT'!$F13,'SAGE IMPORT'!$C:$C,'FIELD REPORT'!AA$6))</f>
        <v/>
      </c>
      <c r="AC13" s="411" t="str">
        <f>IF(SUMIFS('SAGE IMPORT'!$Q:$Q,'SAGE IMPORT'!$A:$A,'FIELD REPORT'!$E13,'SAGE IMPORT'!$B:$B,'FIELD REPORT'!$F13,'SAGE IMPORT'!$C:$C,'FIELD REPORT'!AC$6)=0,"",SUMIFS('SAGE IMPORT'!$Q:$Q,'SAGE IMPORT'!$A:$A,'FIELD REPORT'!$E13,'SAGE IMPORT'!$B:$B,'FIELD REPORT'!$F13,'SAGE IMPORT'!$C:$C,'FIELD REPORT'!AC$6))</f>
        <v/>
      </c>
    </row>
    <row r="14" spans="1:29" s="394" customFormat="1" ht="18.75" customHeight="1" x14ac:dyDescent="0.3">
      <c r="A14" s="418"/>
      <c r="B14" s="418"/>
      <c r="C14" s="417">
        <f>IF('START-SLABS'!C15="","",'START-SLABS'!C15)</f>
        <v>44</v>
      </c>
      <c r="D14" s="417" t="str">
        <f>IF('START-SLABS'!D15="","",'START-SLABS'!D15)</f>
        <v>1070 ST. OLAF CT</v>
      </c>
      <c r="E14" s="417" t="str">
        <f>IF('START-SLABS'!F15="","",'START-SLABS'!F15)</f>
        <v>PLAN 3</v>
      </c>
      <c r="F14" s="417" t="str">
        <f>IF('START-SLABS'!G15="","",'START-SLABS'!G15)</f>
        <v>ELV BC</v>
      </c>
      <c r="G14" s="417" t="str">
        <f>IF('START-SLABS'!H15="","",'START-SLABS'!H15)</f>
        <v>ELV C</v>
      </c>
      <c r="H14" s="403"/>
      <c r="I14" s="416">
        <f>IF(SUMIFS('SAGE IMPORT'!$E:$E,'SAGE IMPORT'!$A:$A,'FIELD REPORT'!$E14,'SAGE IMPORT'!$B:$B,'FIELD REPORT'!$F14,'SAGE IMPORT'!$C:$C,'FIELD REPORT'!I$6)=0,"",SUMIFS('SAGE IMPORT'!$E:$E,'SAGE IMPORT'!$A:$A,'FIELD REPORT'!$E14,'SAGE IMPORT'!$B:$B,'FIELD REPORT'!$F14,'SAGE IMPORT'!$C:$C,'FIELD REPORT'!I$6))</f>
        <v>248.77</v>
      </c>
      <c r="J14" s="416">
        <f>IF(SUMIFS('SAGE IMPORT'!$E:$E,'SAGE IMPORT'!$A:$A,'FIELD REPORT'!$E14,'SAGE IMPORT'!$B:$B,'FIELD REPORT'!$F14,'SAGE IMPORT'!$C:$C,'FIELD REPORT'!J$6)=0,"",SUMIFS('SAGE IMPORT'!$E:$E,'SAGE IMPORT'!$A:$A,'FIELD REPORT'!$E14,'SAGE IMPORT'!$B:$B,'FIELD REPORT'!$F14,'SAGE IMPORT'!$C:$C,'FIELD REPORT'!J$6))</f>
        <v>277.02</v>
      </c>
      <c r="K14" s="416">
        <f>IF(SUMIFS('SAGE IMPORT'!$E:$E,'SAGE IMPORT'!$A:$A,'FIELD REPORT'!$E14,'SAGE IMPORT'!$B:$B,'FIELD REPORT'!$F14,'SAGE IMPORT'!$C:$C,'FIELD REPORT'!K$6)=0,"",SUMIFS('SAGE IMPORT'!$E:$E,'SAGE IMPORT'!$A:$A,'FIELD REPORT'!$E14,'SAGE IMPORT'!$B:$B,'FIELD REPORT'!$F14,'SAGE IMPORT'!$C:$C,'FIELD REPORT'!K$6))</f>
        <v>1605.02</v>
      </c>
      <c r="L14" s="415"/>
      <c r="M14" s="414" t="str">
        <f>IF(SUMIFS('SAGE IMPORT'!$E:$E,'SAGE IMPORT'!$A:$A,'FIELD REPORT'!$E14,'SAGE IMPORT'!$B:$B,'FIELD REPORT'!$F14,'SAGE IMPORT'!$C:$C,'FIELD REPORT'!M$6)=0,"",SUMIFS('SAGE IMPORT'!$E:$E,'SAGE IMPORT'!$A:$A,'FIELD REPORT'!$E14,'SAGE IMPORT'!$B:$B,'FIELD REPORT'!$F14,'SAGE IMPORT'!$C:$C,'FIELD REPORT'!M$6))</f>
        <v/>
      </c>
      <c r="N14" s="414">
        <f>IF(SUMIFS('SAGE IMPORT'!$E:$E,'SAGE IMPORT'!$A:$A,'FIELD REPORT'!$E14,'SAGE IMPORT'!$B:$B,'FIELD REPORT'!$F14,'SAGE IMPORT'!$C:$C,'FIELD REPORT'!N$6)=0,"",SUMIFS('SAGE IMPORT'!$E:$E,'SAGE IMPORT'!$A:$A,'FIELD REPORT'!$E14,'SAGE IMPORT'!$B:$B,'FIELD REPORT'!$F14,'SAGE IMPORT'!$C:$C,'FIELD REPORT'!N$6))</f>
        <v>63.410000000000004</v>
      </c>
      <c r="O14" s="414"/>
      <c r="P14" s="414">
        <f>IF(SUMIFS('SAGE IMPORT'!$E:$E,'SAGE IMPORT'!$A:$A,'FIELD REPORT'!$E14,'SAGE IMPORT'!$B:$B,'FIELD REPORT'!$F14,'SAGE IMPORT'!$C:$C,'FIELD REPORT'!P$6)=0,"",SUMIFS('SAGE IMPORT'!$E:$E,'SAGE IMPORT'!$A:$A,'FIELD REPORT'!$E14,'SAGE IMPORT'!$B:$B,'FIELD REPORT'!$F14,'SAGE IMPORT'!$C:$C,'FIELD REPORT'!P$6))</f>
        <v>16.350000000000001</v>
      </c>
      <c r="Q14" s="414" t="str">
        <f>IF(SUMIFS('SAGE IMPORT'!$E:$E,'SAGE IMPORT'!$A:$A,'FIELD REPORT'!$E14,'SAGE IMPORT'!$B:$B,'FIELD REPORT'!$F14,'SAGE IMPORT'!$C:$C,'FIELD REPORT'!Q$6)=0,"",SUMIFS('SAGE IMPORT'!$E:$E,'SAGE IMPORT'!$A:$A,'FIELD REPORT'!$E14,'SAGE IMPORT'!$B:$B,'FIELD REPORT'!$F14,'SAGE IMPORT'!$C:$C,'FIELD REPORT'!Q$6))</f>
        <v/>
      </c>
      <c r="S14" s="413" t="str">
        <f>IF(SUMIFS('SAGE IMPORT'!$Q:$Q,'SAGE IMPORT'!$A:$A,'FIELD REPORT'!$E14,'SAGE IMPORT'!$B:$B,'FIELD REPORT'!$F14,'SAGE IMPORT'!$C:$C,'FIELD REPORT'!S$6)=0,"",SUMIFS('SAGE IMPORT'!$Q:$Q,'SAGE IMPORT'!$A:$A,'FIELD REPORT'!$E14,'SAGE IMPORT'!$B:$B,'FIELD REPORT'!$F14,'SAGE IMPORT'!$C:$C,'FIELD REPORT'!S$6))</f>
        <v/>
      </c>
      <c r="T14" s="413">
        <f>IF(SUMIFS('SAGE IMPORT'!$Q:$Q,'SAGE IMPORT'!$A:$A,'FIELD REPORT'!$E14,'SAGE IMPORT'!$B:$B,'FIELD REPORT'!$F14,'SAGE IMPORT'!$C:$C,'FIELD REPORT'!T$6)=0,"",SUMIFS('SAGE IMPORT'!$Q:$Q,'SAGE IMPORT'!$A:$A,'FIELD REPORT'!$E14,'SAGE IMPORT'!$B:$B,'FIELD REPORT'!$F14,'SAGE IMPORT'!$C:$C,'FIELD REPORT'!T$6))</f>
        <v>33.42</v>
      </c>
      <c r="U14" s="413">
        <f>IF(SUMIFS('SAGE IMPORT'!$Q:$Q,'SAGE IMPORT'!$A:$A,'FIELD REPORT'!$E14,'SAGE IMPORT'!$B:$B,'FIELD REPORT'!$F14,'SAGE IMPORT'!$C:$C,'FIELD REPORT'!U$6)=0,"",SUMIFS('SAGE IMPORT'!$Q:$Q,'SAGE IMPORT'!$A:$A,'FIELD REPORT'!$E14,'SAGE IMPORT'!$B:$B,'FIELD REPORT'!$F14,'SAGE IMPORT'!$C:$C,'FIELD REPORT'!U$6))</f>
        <v>9.6999999999999993</v>
      </c>
      <c r="V14" s="413" t="str">
        <f>IF(SUMIFS('SAGE IMPORT'!$Q:$Q,'SAGE IMPORT'!$A:$A,'FIELD REPORT'!$E14,'SAGE IMPORT'!$B:$B,'FIELD REPORT'!$F14,'SAGE IMPORT'!$C:$C,'FIELD REPORT'!V$6)=0,"",SUMIFS('SAGE IMPORT'!$Q:$Q,'SAGE IMPORT'!$A:$A,'FIELD REPORT'!$E14,'SAGE IMPORT'!$B:$B,'FIELD REPORT'!$F14,'SAGE IMPORT'!$C:$C,'FIELD REPORT'!V$6))</f>
        <v/>
      </c>
      <c r="X14" s="412" t="str">
        <f>IF(SUMIFS('SAGE IMPORT'!$Q:$Q,'SAGE IMPORT'!$A:$A,'FIELD REPORT'!$E14,'SAGE IMPORT'!$B:$B,'FIELD REPORT'!$F14,'SAGE IMPORT'!$C:$C,'FIELD REPORT'!X$6)=0,"",SUMIFS('SAGE IMPORT'!$Q:$Q,'SAGE IMPORT'!$A:$A,'FIELD REPORT'!$E14,'SAGE IMPORT'!$B:$B,'FIELD REPORT'!$F14,'SAGE IMPORT'!$C:$C,'FIELD REPORT'!X$6))</f>
        <v/>
      </c>
      <c r="Y14" s="412" t="str">
        <f>IF(SUMIFS('SAGE IMPORT'!$Q:$Q,'SAGE IMPORT'!$A:$A,'FIELD REPORT'!$E14,'SAGE IMPORT'!$B:$B,'FIELD REPORT'!$F14,'SAGE IMPORT'!$C:$C,'FIELD REPORT'!Y$6)=0,"",SUMIFS('SAGE IMPORT'!$Q:$Q,'SAGE IMPORT'!$A:$A,'FIELD REPORT'!$E14,'SAGE IMPORT'!$B:$B,'FIELD REPORT'!$F14,'SAGE IMPORT'!$C:$C,'FIELD REPORT'!Y$6))</f>
        <v/>
      </c>
      <c r="Z14" s="412" t="str">
        <f>IF(SUMIFS('SAGE IMPORT'!$Q:$Q,'SAGE IMPORT'!$A:$A,'FIELD REPORT'!$E14,'SAGE IMPORT'!$B:$B,'FIELD REPORT'!$F14,'SAGE IMPORT'!$C:$C,'FIELD REPORT'!Z$6)=0,"",SUMIFS('SAGE IMPORT'!$Q:$Q,'SAGE IMPORT'!$A:$A,'FIELD REPORT'!$E14,'SAGE IMPORT'!$B:$B,'FIELD REPORT'!$F14,'SAGE IMPORT'!$C:$C,'FIELD REPORT'!Z$6))</f>
        <v/>
      </c>
      <c r="AA14" s="412">
        <f>IF(SUMIFS('SAGE IMPORT'!$Q:$Q,'SAGE IMPORT'!$A:$A,'FIELD REPORT'!$E14,'SAGE IMPORT'!$B:$B,'FIELD REPORT'!$F14,'SAGE IMPORT'!$C:$C,'FIELD REPORT'!AA$6)=0,"",SUMIFS('SAGE IMPORT'!$Q:$Q,'SAGE IMPORT'!$A:$A,'FIELD REPORT'!$E14,'SAGE IMPORT'!$B:$B,'FIELD REPORT'!$F14,'SAGE IMPORT'!$C:$C,'FIELD REPORT'!AA$6))</f>
        <v>1765.27</v>
      </c>
      <c r="AC14" s="411">
        <f>IF(SUMIFS('SAGE IMPORT'!$Q:$Q,'SAGE IMPORT'!$A:$A,'FIELD REPORT'!$E14,'SAGE IMPORT'!$B:$B,'FIELD REPORT'!$F14,'SAGE IMPORT'!$C:$C,'FIELD REPORT'!AC$6)=0,"",SUMIFS('SAGE IMPORT'!$Q:$Q,'SAGE IMPORT'!$A:$A,'FIELD REPORT'!$E14,'SAGE IMPORT'!$B:$B,'FIELD REPORT'!$F14,'SAGE IMPORT'!$C:$C,'FIELD REPORT'!AC$6))</f>
        <v>2.23</v>
      </c>
    </row>
    <row r="15" spans="1:29" s="394" customFormat="1" ht="18.75" customHeight="1" x14ac:dyDescent="0.3">
      <c r="A15" s="418"/>
      <c r="B15" s="418"/>
      <c r="C15" s="417" t="str">
        <f>IF('START-SLABS'!C16="","",'START-SLABS'!C16)</f>
        <v/>
      </c>
      <c r="D15" s="417" t="str">
        <f>IF('START-SLABS'!D16="","",'START-SLABS'!D16)</f>
        <v/>
      </c>
      <c r="E15" s="417" t="str">
        <f>IF('START-SLABS'!F16="","",'START-SLABS'!F16)</f>
        <v/>
      </c>
      <c r="F15" s="417" t="str">
        <f>IF('START-SLABS'!G16="","",'START-SLABS'!G16)</f>
        <v/>
      </c>
      <c r="G15" s="417" t="str">
        <f>IF('START-SLABS'!H16="","",'START-SLABS'!H16)</f>
        <v/>
      </c>
      <c r="H15" s="403"/>
      <c r="I15" s="416" t="str">
        <f>IF(SUMIFS('SAGE IMPORT'!$E:$E,'SAGE IMPORT'!$A:$A,'FIELD REPORT'!$E15,'SAGE IMPORT'!$B:$B,'FIELD REPORT'!$F15,'SAGE IMPORT'!$C:$C,'FIELD REPORT'!I$6)=0,"",SUMIFS('SAGE IMPORT'!$E:$E,'SAGE IMPORT'!$A:$A,'FIELD REPORT'!$E15,'SAGE IMPORT'!$B:$B,'FIELD REPORT'!$F15,'SAGE IMPORT'!$C:$C,'FIELD REPORT'!I$6))</f>
        <v/>
      </c>
      <c r="J15" s="416" t="str">
        <f>IF(SUMIFS('SAGE IMPORT'!$E:$E,'SAGE IMPORT'!$A:$A,'FIELD REPORT'!$E15,'SAGE IMPORT'!$B:$B,'FIELD REPORT'!$F15,'SAGE IMPORT'!$C:$C,'FIELD REPORT'!J$6)=0,"",SUMIFS('SAGE IMPORT'!$E:$E,'SAGE IMPORT'!$A:$A,'FIELD REPORT'!$E15,'SAGE IMPORT'!$B:$B,'FIELD REPORT'!$F15,'SAGE IMPORT'!$C:$C,'FIELD REPORT'!J$6))</f>
        <v/>
      </c>
      <c r="K15" s="416" t="str">
        <f>IF(SUMIFS('SAGE IMPORT'!$E:$E,'SAGE IMPORT'!$A:$A,'FIELD REPORT'!$E15,'SAGE IMPORT'!$B:$B,'FIELD REPORT'!$F15,'SAGE IMPORT'!$C:$C,'FIELD REPORT'!K$6)=0,"",SUMIFS('SAGE IMPORT'!$E:$E,'SAGE IMPORT'!$A:$A,'FIELD REPORT'!$E15,'SAGE IMPORT'!$B:$B,'FIELD REPORT'!$F15,'SAGE IMPORT'!$C:$C,'FIELD REPORT'!K$6))</f>
        <v/>
      </c>
      <c r="L15" s="415"/>
      <c r="M15" s="414" t="str">
        <f>IF(SUMIFS('SAGE IMPORT'!$E:$E,'SAGE IMPORT'!$A:$A,'FIELD REPORT'!$E15,'SAGE IMPORT'!$B:$B,'FIELD REPORT'!$F15,'SAGE IMPORT'!$C:$C,'FIELD REPORT'!M$6)=0,"",SUMIFS('SAGE IMPORT'!$E:$E,'SAGE IMPORT'!$A:$A,'FIELD REPORT'!$E15,'SAGE IMPORT'!$B:$B,'FIELD REPORT'!$F15,'SAGE IMPORT'!$C:$C,'FIELD REPORT'!M$6))</f>
        <v/>
      </c>
      <c r="N15" s="414" t="str">
        <f>IF(SUMIFS('SAGE IMPORT'!$E:$E,'SAGE IMPORT'!$A:$A,'FIELD REPORT'!$E15,'SAGE IMPORT'!$B:$B,'FIELD REPORT'!$F15,'SAGE IMPORT'!$C:$C,'FIELD REPORT'!N$6)=0,"",SUMIFS('SAGE IMPORT'!$E:$E,'SAGE IMPORT'!$A:$A,'FIELD REPORT'!$E15,'SAGE IMPORT'!$B:$B,'FIELD REPORT'!$F15,'SAGE IMPORT'!$C:$C,'FIELD REPORT'!N$6))</f>
        <v/>
      </c>
      <c r="O15" s="414"/>
      <c r="P15" s="414" t="str">
        <f>IF(SUMIFS('SAGE IMPORT'!$E:$E,'SAGE IMPORT'!$A:$A,'FIELD REPORT'!$E15,'SAGE IMPORT'!$B:$B,'FIELD REPORT'!$F15,'SAGE IMPORT'!$C:$C,'FIELD REPORT'!P$6)=0,"",SUMIFS('SAGE IMPORT'!$E:$E,'SAGE IMPORT'!$A:$A,'FIELD REPORT'!$E15,'SAGE IMPORT'!$B:$B,'FIELD REPORT'!$F15,'SAGE IMPORT'!$C:$C,'FIELD REPORT'!P$6))</f>
        <v/>
      </c>
      <c r="Q15" s="414" t="str">
        <f>IF(SUMIFS('SAGE IMPORT'!$E:$E,'SAGE IMPORT'!$A:$A,'FIELD REPORT'!$E15,'SAGE IMPORT'!$B:$B,'FIELD REPORT'!$F15,'SAGE IMPORT'!$C:$C,'FIELD REPORT'!Q$6)=0,"",SUMIFS('SAGE IMPORT'!$E:$E,'SAGE IMPORT'!$A:$A,'FIELD REPORT'!$E15,'SAGE IMPORT'!$B:$B,'FIELD REPORT'!$F15,'SAGE IMPORT'!$C:$C,'FIELD REPORT'!Q$6))</f>
        <v/>
      </c>
      <c r="S15" s="413" t="str">
        <f>IF(SUMIFS('SAGE IMPORT'!$Q:$Q,'SAGE IMPORT'!$A:$A,'FIELD REPORT'!$E15,'SAGE IMPORT'!$B:$B,'FIELD REPORT'!$F15,'SAGE IMPORT'!$C:$C,'FIELD REPORT'!S$6)=0,"",SUMIFS('SAGE IMPORT'!$Q:$Q,'SAGE IMPORT'!$A:$A,'FIELD REPORT'!$E15,'SAGE IMPORT'!$B:$B,'FIELD REPORT'!$F15,'SAGE IMPORT'!$C:$C,'FIELD REPORT'!S$6))</f>
        <v/>
      </c>
      <c r="T15" s="413" t="str">
        <f>IF(SUMIFS('SAGE IMPORT'!$Q:$Q,'SAGE IMPORT'!$A:$A,'FIELD REPORT'!$E15,'SAGE IMPORT'!$B:$B,'FIELD REPORT'!$F15,'SAGE IMPORT'!$C:$C,'FIELD REPORT'!T$6)=0,"",SUMIFS('SAGE IMPORT'!$Q:$Q,'SAGE IMPORT'!$A:$A,'FIELD REPORT'!$E15,'SAGE IMPORT'!$B:$B,'FIELD REPORT'!$F15,'SAGE IMPORT'!$C:$C,'FIELD REPORT'!T$6))</f>
        <v/>
      </c>
      <c r="U15" s="413" t="str">
        <f>IF(SUMIFS('SAGE IMPORT'!$Q:$Q,'SAGE IMPORT'!$A:$A,'FIELD REPORT'!$E15,'SAGE IMPORT'!$B:$B,'FIELD REPORT'!$F15,'SAGE IMPORT'!$C:$C,'FIELD REPORT'!U$6)=0,"",SUMIFS('SAGE IMPORT'!$Q:$Q,'SAGE IMPORT'!$A:$A,'FIELD REPORT'!$E15,'SAGE IMPORT'!$B:$B,'FIELD REPORT'!$F15,'SAGE IMPORT'!$C:$C,'FIELD REPORT'!U$6))</f>
        <v/>
      </c>
      <c r="V15" s="413" t="str">
        <f>IF(SUMIFS('SAGE IMPORT'!$Q:$Q,'SAGE IMPORT'!$A:$A,'FIELD REPORT'!$E15,'SAGE IMPORT'!$B:$B,'FIELD REPORT'!$F15,'SAGE IMPORT'!$C:$C,'FIELD REPORT'!V$6)=0,"",SUMIFS('SAGE IMPORT'!$Q:$Q,'SAGE IMPORT'!$A:$A,'FIELD REPORT'!$E15,'SAGE IMPORT'!$B:$B,'FIELD REPORT'!$F15,'SAGE IMPORT'!$C:$C,'FIELD REPORT'!V$6))</f>
        <v/>
      </c>
      <c r="X15" s="412" t="str">
        <f>IF(SUMIFS('SAGE IMPORT'!$Q:$Q,'SAGE IMPORT'!$A:$A,'FIELD REPORT'!$E15,'SAGE IMPORT'!$B:$B,'FIELD REPORT'!$F15,'SAGE IMPORT'!$C:$C,'FIELD REPORT'!X$6)=0,"",SUMIFS('SAGE IMPORT'!$Q:$Q,'SAGE IMPORT'!$A:$A,'FIELD REPORT'!$E15,'SAGE IMPORT'!$B:$B,'FIELD REPORT'!$F15,'SAGE IMPORT'!$C:$C,'FIELD REPORT'!X$6))</f>
        <v/>
      </c>
      <c r="Y15" s="412" t="str">
        <f>IF(SUMIFS('SAGE IMPORT'!$Q:$Q,'SAGE IMPORT'!$A:$A,'FIELD REPORT'!$E15,'SAGE IMPORT'!$B:$B,'FIELD REPORT'!$F15,'SAGE IMPORT'!$C:$C,'FIELD REPORT'!Y$6)=0,"",SUMIFS('SAGE IMPORT'!$Q:$Q,'SAGE IMPORT'!$A:$A,'FIELD REPORT'!$E15,'SAGE IMPORT'!$B:$B,'FIELD REPORT'!$F15,'SAGE IMPORT'!$C:$C,'FIELD REPORT'!Y$6))</f>
        <v/>
      </c>
      <c r="Z15" s="412" t="str">
        <f>IF(SUMIFS('SAGE IMPORT'!$Q:$Q,'SAGE IMPORT'!$A:$A,'FIELD REPORT'!$E15,'SAGE IMPORT'!$B:$B,'FIELD REPORT'!$F15,'SAGE IMPORT'!$C:$C,'FIELD REPORT'!Z$6)=0,"",SUMIFS('SAGE IMPORT'!$Q:$Q,'SAGE IMPORT'!$A:$A,'FIELD REPORT'!$E15,'SAGE IMPORT'!$B:$B,'FIELD REPORT'!$F15,'SAGE IMPORT'!$C:$C,'FIELD REPORT'!Z$6))</f>
        <v/>
      </c>
      <c r="AA15" s="412" t="str">
        <f>IF(SUMIFS('SAGE IMPORT'!$Q:$Q,'SAGE IMPORT'!$A:$A,'FIELD REPORT'!$E15,'SAGE IMPORT'!$B:$B,'FIELD REPORT'!$F15,'SAGE IMPORT'!$C:$C,'FIELD REPORT'!AA$6)=0,"",SUMIFS('SAGE IMPORT'!$Q:$Q,'SAGE IMPORT'!$A:$A,'FIELD REPORT'!$E15,'SAGE IMPORT'!$B:$B,'FIELD REPORT'!$F15,'SAGE IMPORT'!$C:$C,'FIELD REPORT'!AA$6))</f>
        <v/>
      </c>
      <c r="AC15" s="411" t="str">
        <f>IF(SUMIFS('SAGE IMPORT'!$Q:$Q,'SAGE IMPORT'!$A:$A,'FIELD REPORT'!$E15,'SAGE IMPORT'!$B:$B,'FIELD REPORT'!$F15,'SAGE IMPORT'!$C:$C,'FIELD REPORT'!AC$6)=0,"",SUMIFS('SAGE IMPORT'!$Q:$Q,'SAGE IMPORT'!$A:$A,'FIELD REPORT'!$E15,'SAGE IMPORT'!$B:$B,'FIELD REPORT'!$F15,'SAGE IMPORT'!$C:$C,'FIELD REPORT'!AC$6))</f>
        <v/>
      </c>
    </row>
    <row r="16" spans="1:29" s="394" customFormat="1" ht="18.75" customHeight="1" x14ac:dyDescent="0.3">
      <c r="A16" s="418"/>
      <c r="B16" s="418"/>
      <c r="C16" s="417">
        <f>IF('START-SLABS'!C17="","",'START-SLABS'!C17)</f>
        <v>45</v>
      </c>
      <c r="D16" s="417" t="str">
        <f>IF('START-SLABS'!D17="","",'START-SLABS'!D17)</f>
        <v>1060 ST. OLAF CT</v>
      </c>
      <c r="E16" s="417" t="str">
        <f>IF('START-SLABS'!F17="","",'START-SLABS'!F17)</f>
        <v>PLAN 1</v>
      </c>
      <c r="F16" s="417" t="str">
        <f>IF('START-SLABS'!G17="","",'START-SLABS'!G17)</f>
        <v>ELV AC</v>
      </c>
      <c r="G16" s="417" t="str">
        <f>IF('START-SLABS'!H17="","",'START-SLABS'!H17)</f>
        <v>ELV C</v>
      </c>
      <c r="H16" s="403"/>
      <c r="I16" s="416">
        <f>IF(SUMIFS('SAGE IMPORT'!$E:$E,'SAGE IMPORT'!$A:$A,'FIELD REPORT'!$E16,'SAGE IMPORT'!$B:$B,'FIELD REPORT'!$F16,'SAGE IMPORT'!$C:$C,'FIELD REPORT'!I$6)=0,"",SUMIFS('SAGE IMPORT'!$E:$E,'SAGE IMPORT'!$A:$A,'FIELD REPORT'!$E16,'SAGE IMPORT'!$B:$B,'FIELD REPORT'!$F16,'SAGE IMPORT'!$C:$C,'FIELD REPORT'!I$6))</f>
        <v>243.71</v>
      </c>
      <c r="J16" s="416">
        <f>IF(SUMIFS('SAGE IMPORT'!$E:$E,'SAGE IMPORT'!$A:$A,'FIELD REPORT'!$E16,'SAGE IMPORT'!$B:$B,'FIELD REPORT'!$F16,'SAGE IMPORT'!$C:$C,'FIELD REPORT'!J$6)=0,"",SUMIFS('SAGE IMPORT'!$E:$E,'SAGE IMPORT'!$A:$A,'FIELD REPORT'!$E16,'SAGE IMPORT'!$B:$B,'FIELD REPORT'!$F16,'SAGE IMPORT'!$C:$C,'FIELD REPORT'!J$6))</f>
        <v>320.5</v>
      </c>
      <c r="K16" s="416">
        <f>IF(SUMIFS('SAGE IMPORT'!$E:$E,'SAGE IMPORT'!$A:$A,'FIELD REPORT'!$E16,'SAGE IMPORT'!$B:$B,'FIELD REPORT'!$F16,'SAGE IMPORT'!$C:$C,'FIELD REPORT'!K$6)=0,"",SUMIFS('SAGE IMPORT'!$E:$E,'SAGE IMPORT'!$A:$A,'FIELD REPORT'!$E16,'SAGE IMPORT'!$B:$B,'FIELD REPORT'!$F16,'SAGE IMPORT'!$C:$C,'FIELD REPORT'!K$6))</f>
        <v>1331.85</v>
      </c>
      <c r="L16" s="415"/>
      <c r="M16" s="414" t="str">
        <f>IF(SUMIFS('SAGE IMPORT'!$E:$E,'SAGE IMPORT'!$A:$A,'FIELD REPORT'!$E16,'SAGE IMPORT'!$B:$B,'FIELD REPORT'!$F16,'SAGE IMPORT'!$C:$C,'FIELD REPORT'!M$6)=0,"",SUMIFS('SAGE IMPORT'!$E:$E,'SAGE IMPORT'!$A:$A,'FIELD REPORT'!$E16,'SAGE IMPORT'!$B:$B,'FIELD REPORT'!$F16,'SAGE IMPORT'!$C:$C,'FIELD REPORT'!M$6))</f>
        <v/>
      </c>
      <c r="N16" s="414">
        <f>IF(SUMIFS('SAGE IMPORT'!$E:$E,'SAGE IMPORT'!$A:$A,'FIELD REPORT'!$E16,'SAGE IMPORT'!$B:$B,'FIELD REPORT'!$F16,'SAGE IMPORT'!$C:$C,'FIELD REPORT'!N$6)=0,"",SUMIFS('SAGE IMPORT'!$E:$E,'SAGE IMPORT'!$A:$A,'FIELD REPORT'!$E16,'SAGE IMPORT'!$B:$B,'FIELD REPORT'!$F16,'SAGE IMPORT'!$C:$C,'FIELD REPORT'!N$6))</f>
        <v>58.46</v>
      </c>
      <c r="O16" s="414"/>
      <c r="P16" s="414">
        <f>IF(SUMIFS('SAGE IMPORT'!$E:$E,'SAGE IMPORT'!$A:$A,'FIELD REPORT'!$E16,'SAGE IMPORT'!$B:$B,'FIELD REPORT'!$F16,'SAGE IMPORT'!$C:$C,'FIELD REPORT'!P$6)=0,"",SUMIFS('SAGE IMPORT'!$E:$E,'SAGE IMPORT'!$A:$A,'FIELD REPORT'!$E16,'SAGE IMPORT'!$B:$B,'FIELD REPORT'!$F16,'SAGE IMPORT'!$C:$C,'FIELD REPORT'!P$6))</f>
        <v>13.57</v>
      </c>
      <c r="Q16" s="414" t="str">
        <f>IF(SUMIFS('SAGE IMPORT'!$E:$E,'SAGE IMPORT'!$A:$A,'FIELD REPORT'!$E16,'SAGE IMPORT'!$B:$B,'FIELD REPORT'!$F16,'SAGE IMPORT'!$C:$C,'FIELD REPORT'!Q$6)=0,"",SUMIFS('SAGE IMPORT'!$E:$E,'SAGE IMPORT'!$A:$A,'FIELD REPORT'!$E16,'SAGE IMPORT'!$B:$B,'FIELD REPORT'!$F16,'SAGE IMPORT'!$C:$C,'FIELD REPORT'!Q$6))</f>
        <v/>
      </c>
      <c r="S16" s="413">
        <f>IF(SUMIFS('SAGE IMPORT'!$Q:$Q,'SAGE IMPORT'!$A:$A,'FIELD REPORT'!$E16,'SAGE IMPORT'!$B:$B,'FIELD REPORT'!$F16,'SAGE IMPORT'!$C:$C,'FIELD REPORT'!S$6)=0,"",SUMIFS('SAGE IMPORT'!$Q:$Q,'SAGE IMPORT'!$A:$A,'FIELD REPORT'!$E16,'SAGE IMPORT'!$B:$B,'FIELD REPORT'!$F16,'SAGE IMPORT'!$C:$C,'FIELD REPORT'!S$6))</f>
        <v>1.5</v>
      </c>
      <c r="T16" s="413">
        <f>IF(SUMIFS('SAGE IMPORT'!$Q:$Q,'SAGE IMPORT'!$A:$A,'FIELD REPORT'!$E16,'SAGE IMPORT'!$B:$B,'FIELD REPORT'!$F16,'SAGE IMPORT'!$C:$C,'FIELD REPORT'!T$6)=0,"",SUMIFS('SAGE IMPORT'!$Q:$Q,'SAGE IMPORT'!$A:$A,'FIELD REPORT'!$E16,'SAGE IMPORT'!$B:$B,'FIELD REPORT'!$F16,'SAGE IMPORT'!$C:$C,'FIELD REPORT'!T$6))</f>
        <v>35.76</v>
      </c>
      <c r="U16" s="413">
        <f>IF(SUMIFS('SAGE IMPORT'!$Q:$Q,'SAGE IMPORT'!$A:$A,'FIELD REPORT'!$E16,'SAGE IMPORT'!$B:$B,'FIELD REPORT'!$F16,'SAGE IMPORT'!$C:$C,'FIELD REPORT'!U$6)=0,"",SUMIFS('SAGE IMPORT'!$Q:$Q,'SAGE IMPORT'!$A:$A,'FIELD REPORT'!$E16,'SAGE IMPORT'!$B:$B,'FIELD REPORT'!$F16,'SAGE IMPORT'!$C:$C,'FIELD REPORT'!U$6))</f>
        <v>17.34</v>
      </c>
      <c r="V16" s="413" t="str">
        <f>IF(SUMIFS('SAGE IMPORT'!$Q:$Q,'SAGE IMPORT'!$A:$A,'FIELD REPORT'!$E16,'SAGE IMPORT'!$B:$B,'FIELD REPORT'!$F16,'SAGE IMPORT'!$C:$C,'FIELD REPORT'!V$6)=0,"",SUMIFS('SAGE IMPORT'!$Q:$Q,'SAGE IMPORT'!$A:$A,'FIELD REPORT'!$E16,'SAGE IMPORT'!$B:$B,'FIELD REPORT'!$F16,'SAGE IMPORT'!$C:$C,'FIELD REPORT'!V$6))</f>
        <v/>
      </c>
      <c r="X16" s="412" t="str">
        <f>IF(SUMIFS('SAGE IMPORT'!$Q:$Q,'SAGE IMPORT'!$A:$A,'FIELD REPORT'!$E16,'SAGE IMPORT'!$B:$B,'FIELD REPORT'!$F16,'SAGE IMPORT'!$C:$C,'FIELD REPORT'!X$6)=0,"",SUMIFS('SAGE IMPORT'!$Q:$Q,'SAGE IMPORT'!$A:$A,'FIELD REPORT'!$E16,'SAGE IMPORT'!$B:$B,'FIELD REPORT'!$F16,'SAGE IMPORT'!$C:$C,'FIELD REPORT'!X$6))</f>
        <v/>
      </c>
      <c r="Y16" s="412" t="str">
        <f>IF(SUMIFS('SAGE IMPORT'!$Q:$Q,'SAGE IMPORT'!$A:$A,'FIELD REPORT'!$E16,'SAGE IMPORT'!$B:$B,'FIELD REPORT'!$F16,'SAGE IMPORT'!$C:$C,'FIELD REPORT'!Y$6)=0,"",SUMIFS('SAGE IMPORT'!$Q:$Q,'SAGE IMPORT'!$A:$A,'FIELD REPORT'!$E16,'SAGE IMPORT'!$B:$B,'FIELD REPORT'!$F16,'SAGE IMPORT'!$C:$C,'FIELD REPORT'!Y$6))</f>
        <v/>
      </c>
      <c r="Z16" s="412" t="str">
        <f>IF(SUMIFS('SAGE IMPORT'!$Q:$Q,'SAGE IMPORT'!$A:$A,'FIELD REPORT'!$E16,'SAGE IMPORT'!$B:$B,'FIELD REPORT'!$F16,'SAGE IMPORT'!$C:$C,'FIELD REPORT'!Z$6)=0,"",SUMIFS('SAGE IMPORT'!$Q:$Q,'SAGE IMPORT'!$A:$A,'FIELD REPORT'!$E16,'SAGE IMPORT'!$B:$B,'FIELD REPORT'!$F16,'SAGE IMPORT'!$C:$C,'FIELD REPORT'!Z$6))</f>
        <v/>
      </c>
      <c r="AA16" s="412">
        <f>IF(SUMIFS('SAGE IMPORT'!$Q:$Q,'SAGE IMPORT'!$A:$A,'FIELD REPORT'!$E16,'SAGE IMPORT'!$B:$B,'FIELD REPORT'!$F16,'SAGE IMPORT'!$C:$C,'FIELD REPORT'!AA$6)=0,"",SUMIFS('SAGE IMPORT'!$Q:$Q,'SAGE IMPORT'!$A:$A,'FIELD REPORT'!$E16,'SAGE IMPORT'!$B:$B,'FIELD REPORT'!$F16,'SAGE IMPORT'!$C:$C,'FIELD REPORT'!AA$6))</f>
        <v>1477.82</v>
      </c>
      <c r="AC16" s="411">
        <f>IF(SUMIFS('SAGE IMPORT'!$Q:$Q,'SAGE IMPORT'!$A:$A,'FIELD REPORT'!$E16,'SAGE IMPORT'!$B:$B,'FIELD REPORT'!$F16,'SAGE IMPORT'!$C:$C,'FIELD REPORT'!AC$6)=0,"",SUMIFS('SAGE IMPORT'!$Q:$Q,'SAGE IMPORT'!$A:$A,'FIELD REPORT'!$E16,'SAGE IMPORT'!$B:$B,'FIELD REPORT'!$F16,'SAGE IMPORT'!$C:$C,'FIELD REPORT'!AC$6))</f>
        <v>1.84</v>
      </c>
    </row>
    <row r="17" spans="1:29" s="394" customFormat="1" ht="18.75" customHeight="1" x14ac:dyDescent="0.3">
      <c r="A17" s="418"/>
      <c r="B17" s="418"/>
      <c r="C17" s="417" t="str">
        <f>IF('START-SLABS'!C18="","",'START-SLABS'!C18)</f>
        <v/>
      </c>
      <c r="D17" s="417" t="str">
        <f>IF('START-SLABS'!D18="","",'START-SLABS'!D18)</f>
        <v/>
      </c>
      <c r="E17" s="417" t="str">
        <f>IF('START-SLABS'!F18="","",'START-SLABS'!F18)</f>
        <v/>
      </c>
      <c r="F17" s="417" t="str">
        <f>IF('START-SLABS'!G18="","",'START-SLABS'!G18)</f>
        <v/>
      </c>
      <c r="G17" s="417" t="str">
        <f>IF('START-SLABS'!H18="","",'START-SLABS'!H18)</f>
        <v/>
      </c>
      <c r="H17" s="403"/>
      <c r="I17" s="416" t="str">
        <f>IF(SUMIFS('SAGE IMPORT'!$E:$E,'SAGE IMPORT'!$A:$A,'FIELD REPORT'!$E17,'SAGE IMPORT'!$B:$B,'FIELD REPORT'!$F17,'SAGE IMPORT'!$C:$C,'FIELD REPORT'!I$6)=0,"",SUMIFS('SAGE IMPORT'!$E:$E,'SAGE IMPORT'!$A:$A,'FIELD REPORT'!$E17,'SAGE IMPORT'!$B:$B,'FIELD REPORT'!$F17,'SAGE IMPORT'!$C:$C,'FIELD REPORT'!I$6))</f>
        <v/>
      </c>
      <c r="J17" s="416" t="str">
        <f>IF(SUMIFS('SAGE IMPORT'!$E:$E,'SAGE IMPORT'!$A:$A,'FIELD REPORT'!$E17,'SAGE IMPORT'!$B:$B,'FIELD REPORT'!$F17,'SAGE IMPORT'!$C:$C,'FIELD REPORT'!J$6)=0,"",SUMIFS('SAGE IMPORT'!$E:$E,'SAGE IMPORT'!$A:$A,'FIELD REPORT'!$E17,'SAGE IMPORT'!$B:$B,'FIELD REPORT'!$F17,'SAGE IMPORT'!$C:$C,'FIELD REPORT'!J$6))</f>
        <v/>
      </c>
      <c r="K17" s="416" t="str">
        <f>IF(SUMIFS('SAGE IMPORT'!$E:$E,'SAGE IMPORT'!$A:$A,'FIELD REPORT'!$E17,'SAGE IMPORT'!$B:$B,'FIELD REPORT'!$F17,'SAGE IMPORT'!$C:$C,'FIELD REPORT'!K$6)=0,"",SUMIFS('SAGE IMPORT'!$E:$E,'SAGE IMPORT'!$A:$A,'FIELD REPORT'!$E17,'SAGE IMPORT'!$B:$B,'FIELD REPORT'!$F17,'SAGE IMPORT'!$C:$C,'FIELD REPORT'!K$6))</f>
        <v/>
      </c>
      <c r="L17" s="415"/>
      <c r="M17" s="414" t="str">
        <f>IF(SUMIFS('SAGE IMPORT'!$E:$E,'SAGE IMPORT'!$A:$A,'FIELD REPORT'!$E17,'SAGE IMPORT'!$B:$B,'FIELD REPORT'!$F17,'SAGE IMPORT'!$C:$C,'FIELD REPORT'!M$6)=0,"",SUMIFS('SAGE IMPORT'!$E:$E,'SAGE IMPORT'!$A:$A,'FIELD REPORT'!$E17,'SAGE IMPORT'!$B:$B,'FIELD REPORT'!$F17,'SAGE IMPORT'!$C:$C,'FIELD REPORT'!M$6))</f>
        <v/>
      </c>
      <c r="N17" s="414" t="str">
        <f>IF(SUMIFS('SAGE IMPORT'!$E:$E,'SAGE IMPORT'!$A:$A,'FIELD REPORT'!$E17,'SAGE IMPORT'!$B:$B,'FIELD REPORT'!$F17,'SAGE IMPORT'!$C:$C,'FIELD REPORT'!N$6)=0,"",SUMIFS('SAGE IMPORT'!$E:$E,'SAGE IMPORT'!$A:$A,'FIELD REPORT'!$E17,'SAGE IMPORT'!$B:$B,'FIELD REPORT'!$F17,'SAGE IMPORT'!$C:$C,'FIELD REPORT'!N$6))</f>
        <v/>
      </c>
      <c r="O17" s="414"/>
      <c r="P17" s="414" t="str">
        <f>IF(SUMIFS('SAGE IMPORT'!$E:$E,'SAGE IMPORT'!$A:$A,'FIELD REPORT'!$E17,'SAGE IMPORT'!$B:$B,'FIELD REPORT'!$F17,'SAGE IMPORT'!$C:$C,'FIELD REPORT'!P$6)=0,"",SUMIFS('SAGE IMPORT'!$E:$E,'SAGE IMPORT'!$A:$A,'FIELD REPORT'!$E17,'SAGE IMPORT'!$B:$B,'FIELD REPORT'!$F17,'SAGE IMPORT'!$C:$C,'FIELD REPORT'!P$6))</f>
        <v/>
      </c>
      <c r="Q17" s="414" t="str">
        <f>IF(SUMIFS('SAGE IMPORT'!$E:$E,'SAGE IMPORT'!$A:$A,'FIELD REPORT'!$E17,'SAGE IMPORT'!$B:$B,'FIELD REPORT'!$F17,'SAGE IMPORT'!$C:$C,'FIELD REPORT'!Q$6)=0,"",SUMIFS('SAGE IMPORT'!$E:$E,'SAGE IMPORT'!$A:$A,'FIELD REPORT'!$E17,'SAGE IMPORT'!$B:$B,'FIELD REPORT'!$F17,'SAGE IMPORT'!$C:$C,'FIELD REPORT'!Q$6))</f>
        <v/>
      </c>
      <c r="S17" s="413" t="str">
        <f>IF(SUMIFS('SAGE IMPORT'!$Q:$Q,'SAGE IMPORT'!$A:$A,'FIELD REPORT'!$E17,'SAGE IMPORT'!$B:$B,'FIELD REPORT'!$F17,'SAGE IMPORT'!$C:$C,'FIELD REPORT'!S$6)=0,"",SUMIFS('SAGE IMPORT'!$Q:$Q,'SAGE IMPORT'!$A:$A,'FIELD REPORT'!$E17,'SAGE IMPORT'!$B:$B,'FIELD REPORT'!$F17,'SAGE IMPORT'!$C:$C,'FIELD REPORT'!S$6))</f>
        <v/>
      </c>
      <c r="T17" s="413" t="str">
        <f>IF(SUMIFS('SAGE IMPORT'!$Q:$Q,'SAGE IMPORT'!$A:$A,'FIELD REPORT'!$E17,'SAGE IMPORT'!$B:$B,'FIELD REPORT'!$F17,'SAGE IMPORT'!$C:$C,'FIELD REPORT'!T$6)=0,"",SUMIFS('SAGE IMPORT'!$Q:$Q,'SAGE IMPORT'!$A:$A,'FIELD REPORT'!$E17,'SAGE IMPORT'!$B:$B,'FIELD REPORT'!$F17,'SAGE IMPORT'!$C:$C,'FIELD REPORT'!T$6))</f>
        <v/>
      </c>
      <c r="U17" s="413" t="str">
        <f>IF(SUMIFS('SAGE IMPORT'!$Q:$Q,'SAGE IMPORT'!$A:$A,'FIELD REPORT'!$E17,'SAGE IMPORT'!$B:$B,'FIELD REPORT'!$F17,'SAGE IMPORT'!$C:$C,'FIELD REPORT'!U$6)=0,"",SUMIFS('SAGE IMPORT'!$Q:$Q,'SAGE IMPORT'!$A:$A,'FIELD REPORT'!$E17,'SAGE IMPORT'!$B:$B,'FIELD REPORT'!$F17,'SAGE IMPORT'!$C:$C,'FIELD REPORT'!U$6))</f>
        <v/>
      </c>
      <c r="V17" s="413" t="str">
        <f>IF(SUMIFS('SAGE IMPORT'!$Q:$Q,'SAGE IMPORT'!$A:$A,'FIELD REPORT'!$E17,'SAGE IMPORT'!$B:$B,'FIELD REPORT'!$F17,'SAGE IMPORT'!$C:$C,'FIELD REPORT'!V$6)=0,"",SUMIFS('SAGE IMPORT'!$Q:$Q,'SAGE IMPORT'!$A:$A,'FIELD REPORT'!$E17,'SAGE IMPORT'!$B:$B,'FIELD REPORT'!$F17,'SAGE IMPORT'!$C:$C,'FIELD REPORT'!V$6))</f>
        <v/>
      </c>
      <c r="X17" s="412" t="str">
        <f>IF(SUMIFS('SAGE IMPORT'!$Q:$Q,'SAGE IMPORT'!$A:$A,'FIELD REPORT'!$E17,'SAGE IMPORT'!$B:$B,'FIELD REPORT'!$F17,'SAGE IMPORT'!$C:$C,'FIELD REPORT'!X$6)=0,"",SUMIFS('SAGE IMPORT'!$Q:$Q,'SAGE IMPORT'!$A:$A,'FIELD REPORT'!$E17,'SAGE IMPORT'!$B:$B,'FIELD REPORT'!$F17,'SAGE IMPORT'!$C:$C,'FIELD REPORT'!X$6))</f>
        <v/>
      </c>
      <c r="Y17" s="412" t="str">
        <f>IF(SUMIFS('SAGE IMPORT'!$Q:$Q,'SAGE IMPORT'!$A:$A,'FIELD REPORT'!$E17,'SAGE IMPORT'!$B:$B,'FIELD REPORT'!$F17,'SAGE IMPORT'!$C:$C,'FIELD REPORT'!Y$6)=0,"",SUMIFS('SAGE IMPORT'!$Q:$Q,'SAGE IMPORT'!$A:$A,'FIELD REPORT'!$E17,'SAGE IMPORT'!$B:$B,'FIELD REPORT'!$F17,'SAGE IMPORT'!$C:$C,'FIELD REPORT'!Y$6))</f>
        <v/>
      </c>
      <c r="Z17" s="412" t="str">
        <f>IF(SUMIFS('SAGE IMPORT'!$Q:$Q,'SAGE IMPORT'!$A:$A,'FIELD REPORT'!$E17,'SAGE IMPORT'!$B:$B,'FIELD REPORT'!$F17,'SAGE IMPORT'!$C:$C,'FIELD REPORT'!Z$6)=0,"",SUMIFS('SAGE IMPORT'!$Q:$Q,'SAGE IMPORT'!$A:$A,'FIELD REPORT'!$E17,'SAGE IMPORT'!$B:$B,'FIELD REPORT'!$F17,'SAGE IMPORT'!$C:$C,'FIELD REPORT'!Z$6))</f>
        <v/>
      </c>
      <c r="AA17" s="412" t="str">
        <f>IF(SUMIFS('SAGE IMPORT'!$Q:$Q,'SAGE IMPORT'!$A:$A,'FIELD REPORT'!$E17,'SAGE IMPORT'!$B:$B,'FIELD REPORT'!$F17,'SAGE IMPORT'!$C:$C,'FIELD REPORT'!AA$6)=0,"",SUMIFS('SAGE IMPORT'!$Q:$Q,'SAGE IMPORT'!$A:$A,'FIELD REPORT'!$E17,'SAGE IMPORT'!$B:$B,'FIELD REPORT'!$F17,'SAGE IMPORT'!$C:$C,'FIELD REPORT'!AA$6))</f>
        <v/>
      </c>
      <c r="AC17" s="411" t="str">
        <f>IF(SUMIFS('SAGE IMPORT'!$Q:$Q,'SAGE IMPORT'!$A:$A,'FIELD REPORT'!$E17,'SAGE IMPORT'!$B:$B,'FIELD REPORT'!$F17,'SAGE IMPORT'!$C:$C,'FIELD REPORT'!AC$6)=0,"",SUMIFS('SAGE IMPORT'!$Q:$Q,'SAGE IMPORT'!$A:$A,'FIELD REPORT'!$E17,'SAGE IMPORT'!$B:$B,'FIELD REPORT'!$F17,'SAGE IMPORT'!$C:$C,'FIELD REPORT'!AC$6))</f>
        <v/>
      </c>
    </row>
    <row r="18" spans="1:29" s="394" customFormat="1" ht="18.75" customHeight="1" x14ac:dyDescent="0.3">
      <c r="A18" s="418"/>
      <c r="B18" s="418"/>
      <c r="C18" s="417">
        <f>IF('START-SLABS'!C19="","",'START-SLABS'!C19)</f>
        <v>46</v>
      </c>
      <c r="D18" s="417" t="str">
        <f>IF('START-SLABS'!D19="","",'START-SLABS'!D19)</f>
        <v>1065 ST. OLAF CT</v>
      </c>
      <c r="E18" s="417" t="str">
        <f>IF('START-SLABS'!F19="","",'START-SLABS'!F19)</f>
        <v>PLAN 2</v>
      </c>
      <c r="F18" s="417" t="str">
        <f>IF('START-SLABS'!G19="","",'START-SLABS'!G19)</f>
        <v>ELV ALL</v>
      </c>
      <c r="G18" s="417" t="str">
        <f>IF('START-SLABS'!H19="","",'START-SLABS'!H19)</f>
        <v>ELV B</v>
      </c>
      <c r="H18" s="403"/>
      <c r="I18" s="416">
        <f>IF(SUMIFS('SAGE IMPORT'!$E:$E,'SAGE IMPORT'!$A:$A,'FIELD REPORT'!$E18,'SAGE IMPORT'!$B:$B,'FIELD REPORT'!$F18,'SAGE IMPORT'!$C:$C,'FIELD REPORT'!I$6)=0,"",SUMIFS('SAGE IMPORT'!$E:$E,'SAGE IMPORT'!$A:$A,'FIELD REPORT'!$E18,'SAGE IMPORT'!$B:$B,'FIELD REPORT'!$F18,'SAGE IMPORT'!$C:$C,'FIELD REPORT'!I$6))</f>
        <v>287.61</v>
      </c>
      <c r="J18" s="416">
        <f>IF(SUMIFS('SAGE IMPORT'!$E:$E,'SAGE IMPORT'!$A:$A,'FIELD REPORT'!$E18,'SAGE IMPORT'!$B:$B,'FIELD REPORT'!$F18,'SAGE IMPORT'!$C:$C,'FIELD REPORT'!J$6)=0,"",SUMIFS('SAGE IMPORT'!$E:$E,'SAGE IMPORT'!$A:$A,'FIELD REPORT'!$E18,'SAGE IMPORT'!$B:$B,'FIELD REPORT'!$F18,'SAGE IMPORT'!$C:$C,'FIELD REPORT'!J$6))</f>
        <v>355.9</v>
      </c>
      <c r="K18" s="416">
        <f>IF(SUMIFS('SAGE IMPORT'!$E:$E,'SAGE IMPORT'!$A:$A,'FIELD REPORT'!$E18,'SAGE IMPORT'!$B:$B,'FIELD REPORT'!$F18,'SAGE IMPORT'!$C:$C,'FIELD REPORT'!K$6)=0,"",SUMIFS('SAGE IMPORT'!$E:$E,'SAGE IMPORT'!$A:$A,'FIELD REPORT'!$E18,'SAGE IMPORT'!$B:$B,'FIELD REPORT'!$F18,'SAGE IMPORT'!$C:$C,'FIELD REPORT'!K$6))</f>
        <v>1602.65</v>
      </c>
      <c r="L18" s="415"/>
      <c r="M18" s="414" t="str">
        <f>IF(SUMIFS('SAGE IMPORT'!$E:$E,'SAGE IMPORT'!$A:$A,'FIELD REPORT'!$E18,'SAGE IMPORT'!$B:$B,'FIELD REPORT'!$F18,'SAGE IMPORT'!$C:$C,'FIELD REPORT'!M$6)=0,"",SUMIFS('SAGE IMPORT'!$E:$E,'SAGE IMPORT'!$A:$A,'FIELD REPORT'!$E18,'SAGE IMPORT'!$B:$B,'FIELD REPORT'!$F18,'SAGE IMPORT'!$C:$C,'FIELD REPORT'!M$6))</f>
        <v/>
      </c>
      <c r="N18" s="414">
        <f>IF(SUMIFS('SAGE IMPORT'!$E:$E,'SAGE IMPORT'!$A:$A,'FIELD REPORT'!$E18,'SAGE IMPORT'!$B:$B,'FIELD REPORT'!$F18,'SAGE IMPORT'!$C:$C,'FIELD REPORT'!N$6)=0,"",SUMIFS('SAGE IMPORT'!$E:$E,'SAGE IMPORT'!$A:$A,'FIELD REPORT'!$E18,'SAGE IMPORT'!$B:$B,'FIELD REPORT'!$F18,'SAGE IMPORT'!$C:$C,'FIELD REPORT'!N$6))</f>
        <v>66.66</v>
      </c>
      <c r="O18" s="414"/>
      <c r="P18" s="414">
        <f>IF(SUMIFS('SAGE IMPORT'!$E:$E,'SAGE IMPORT'!$A:$A,'FIELD REPORT'!$E18,'SAGE IMPORT'!$B:$B,'FIELD REPORT'!$F18,'SAGE IMPORT'!$C:$C,'FIELD REPORT'!P$6)=0,"",SUMIFS('SAGE IMPORT'!$E:$E,'SAGE IMPORT'!$A:$A,'FIELD REPORT'!$E18,'SAGE IMPORT'!$B:$B,'FIELD REPORT'!$F18,'SAGE IMPORT'!$C:$C,'FIELD REPORT'!P$6))</f>
        <v>16.32</v>
      </c>
      <c r="Q18" s="414" t="str">
        <f>IF(SUMIFS('SAGE IMPORT'!$E:$E,'SAGE IMPORT'!$A:$A,'FIELD REPORT'!$E18,'SAGE IMPORT'!$B:$B,'FIELD REPORT'!$F18,'SAGE IMPORT'!$C:$C,'FIELD REPORT'!Q$6)=0,"",SUMIFS('SAGE IMPORT'!$E:$E,'SAGE IMPORT'!$A:$A,'FIELD REPORT'!$E18,'SAGE IMPORT'!$B:$B,'FIELD REPORT'!$F18,'SAGE IMPORT'!$C:$C,'FIELD REPORT'!Q$6))</f>
        <v/>
      </c>
      <c r="S18" s="413">
        <f>IF(SUMIFS('SAGE IMPORT'!$Q:$Q,'SAGE IMPORT'!$A:$A,'FIELD REPORT'!$E18,'SAGE IMPORT'!$B:$B,'FIELD REPORT'!$F18,'SAGE IMPORT'!$C:$C,'FIELD REPORT'!S$6)=0,"",SUMIFS('SAGE IMPORT'!$Q:$Q,'SAGE IMPORT'!$A:$A,'FIELD REPORT'!$E18,'SAGE IMPORT'!$B:$B,'FIELD REPORT'!$F18,'SAGE IMPORT'!$C:$C,'FIELD REPORT'!S$6))</f>
        <v>1</v>
      </c>
      <c r="T18" s="413">
        <f>IF(SUMIFS('SAGE IMPORT'!$Q:$Q,'SAGE IMPORT'!$A:$A,'FIELD REPORT'!$E18,'SAGE IMPORT'!$B:$B,'FIELD REPORT'!$F18,'SAGE IMPORT'!$C:$C,'FIELD REPORT'!T$6)=0,"",SUMIFS('SAGE IMPORT'!$Q:$Q,'SAGE IMPORT'!$A:$A,'FIELD REPORT'!$E18,'SAGE IMPORT'!$B:$B,'FIELD REPORT'!$F18,'SAGE IMPORT'!$C:$C,'FIELD REPORT'!T$6))</f>
        <v>35.549999999999997</v>
      </c>
      <c r="U18" s="413">
        <f>IF(SUMIFS('SAGE IMPORT'!$Q:$Q,'SAGE IMPORT'!$A:$A,'FIELD REPORT'!$E18,'SAGE IMPORT'!$B:$B,'FIELD REPORT'!$F18,'SAGE IMPORT'!$C:$C,'FIELD REPORT'!U$6)=0,"",SUMIFS('SAGE IMPORT'!$Q:$Q,'SAGE IMPORT'!$A:$A,'FIELD REPORT'!$E18,'SAGE IMPORT'!$B:$B,'FIELD REPORT'!$F18,'SAGE IMPORT'!$C:$C,'FIELD REPORT'!U$6))</f>
        <v>24.08</v>
      </c>
      <c r="V18" s="413" t="str">
        <f>IF(SUMIFS('SAGE IMPORT'!$Q:$Q,'SAGE IMPORT'!$A:$A,'FIELD REPORT'!$E18,'SAGE IMPORT'!$B:$B,'FIELD REPORT'!$F18,'SAGE IMPORT'!$C:$C,'FIELD REPORT'!V$6)=0,"",SUMIFS('SAGE IMPORT'!$Q:$Q,'SAGE IMPORT'!$A:$A,'FIELD REPORT'!$E18,'SAGE IMPORT'!$B:$B,'FIELD REPORT'!$F18,'SAGE IMPORT'!$C:$C,'FIELD REPORT'!V$6))</f>
        <v/>
      </c>
      <c r="X18" s="412" t="str">
        <f>IF(SUMIFS('SAGE IMPORT'!$Q:$Q,'SAGE IMPORT'!$A:$A,'FIELD REPORT'!$E18,'SAGE IMPORT'!$B:$B,'FIELD REPORT'!$F18,'SAGE IMPORT'!$C:$C,'FIELD REPORT'!X$6)=0,"",SUMIFS('SAGE IMPORT'!$Q:$Q,'SAGE IMPORT'!$A:$A,'FIELD REPORT'!$E18,'SAGE IMPORT'!$B:$B,'FIELD REPORT'!$F18,'SAGE IMPORT'!$C:$C,'FIELD REPORT'!X$6))</f>
        <v/>
      </c>
      <c r="Y18" s="412" t="str">
        <f>IF(SUMIFS('SAGE IMPORT'!$Q:$Q,'SAGE IMPORT'!$A:$A,'FIELD REPORT'!$E18,'SAGE IMPORT'!$B:$B,'FIELD REPORT'!$F18,'SAGE IMPORT'!$C:$C,'FIELD REPORT'!Y$6)=0,"",SUMIFS('SAGE IMPORT'!$Q:$Q,'SAGE IMPORT'!$A:$A,'FIELD REPORT'!$E18,'SAGE IMPORT'!$B:$B,'FIELD REPORT'!$F18,'SAGE IMPORT'!$C:$C,'FIELD REPORT'!Y$6))</f>
        <v/>
      </c>
      <c r="Z18" s="412" t="str">
        <f>IF(SUMIFS('SAGE IMPORT'!$Q:$Q,'SAGE IMPORT'!$A:$A,'FIELD REPORT'!$E18,'SAGE IMPORT'!$B:$B,'FIELD REPORT'!$F18,'SAGE IMPORT'!$C:$C,'FIELD REPORT'!Z$6)=0,"",SUMIFS('SAGE IMPORT'!$Q:$Q,'SAGE IMPORT'!$A:$A,'FIELD REPORT'!$E18,'SAGE IMPORT'!$B:$B,'FIELD REPORT'!$F18,'SAGE IMPORT'!$C:$C,'FIELD REPORT'!Z$6))</f>
        <v/>
      </c>
      <c r="AA18" s="412">
        <f>IF(SUMIFS('SAGE IMPORT'!$Q:$Q,'SAGE IMPORT'!$A:$A,'FIELD REPORT'!$E18,'SAGE IMPORT'!$B:$B,'FIELD REPORT'!$F18,'SAGE IMPORT'!$C:$C,'FIELD REPORT'!AA$6)=0,"",SUMIFS('SAGE IMPORT'!$Q:$Q,'SAGE IMPORT'!$A:$A,'FIELD REPORT'!$E18,'SAGE IMPORT'!$B:$B,'FIELD REPORT'!$F18,'SAGE IMPORT'!$C:$C,'FIELD REPORT'!AA$6))</f>
        <v>1762.79</v>
      </c>
      <c r="AC18" s="411">
        <f>IF(SUMIFS('SAGE IMPORT'!$Q:$Q,'SAGE IMPORT'!$A:$A,'FIELD REPORT'!$E18,'SAGE IMPORT'!$B:$B,'FIELD REPORT'!$F18,'SAGE IMPORT'!$C:$C,'FIELD REPORT'!AC$6)=0,"",SUMIFS('SAGE IMPORT'!$Q:$Q,'SAGE IMPORT'!$A:$A,'FIELD REPORT'!$E18,'SAGE IMPORT'!$B:$B,'FIELD REPORT'!$F18,'SAGE IMPORT'!$C:$C,'FIELD REPORT'!AC$6))</f>
        <v>2.2200000000000002</v>
      </c>
    </row>
    <row r="19" spans="1:29" s="394" customFormat="1" ht="18.75" customHeight="1" x14ac:dyDescent="0.3">
      <c r="A19" s="418"/>
      <c r="B19" s="418"/>
      <c r="C19" s="417" t="str">
        <f>IF('START-SLABS'!C20="","",'START-SLABS'!C20)</f>
        <v/>
      </c>
      <c r="D19" s="417" t="str">
        <f>IF('START-SLABS'!D20="","",'START-SLABS'!D20)</f>
        <v/>
      </c>
      <c r="E19" s="417" t="str">
        <f>IF('START-SLABS'!F20="","",'START-SLABS'!F20)</f>
        <v/>
      </c>
      <c r="F19" s="417" t="str">
        <f>IF('START-SLABS'!G20="","",'START-SLABS'!G20)</f>
        <v/>
      </c>
      <c r="G19" s="417" t="str">
        <f>IF('START-SLABS'!H20="","",'START-SLABS'!H20)</f>
        <v/>
      </c>
      <c r="H19" s="403"/>
      <c r="I19" s="416" t="str">
        <f>IF(SUMIFS('SAGE IMPORT'!$E:$E,'SAGE IMPORT'!$A:$A,'FIELD REPORT'!$E19,'SAGE IMPORT'!$B:$B,'FIELD REPORT'!$F19,'SAGE IMPORT'!$C:$C,'FIELD REPORT'!I$6)=0,"",SUMIFS('SAGE IMPORT'!$E:$E,'SAGE IMPORT'!$A:$A,'FIELD REPORT'!$E19,'SAGE IMPORT'!$B:$B,'FIELD REPORT'!$F19,'SAGE IMPORT'!$C:$C,'FIELD REPORT'!I$6))</f>
        <v/>
      </c>
      <c r="J19" s="416" t="str">
        <f>IF(SUMIFS('SAGE IMPORT'!$E:$E,'SAGE IMPORT'!$A:$A,'FIELD REPORT'!$E19,'SAGE IMPORT'!$B:$B,'FIELD REPORT'!$F19,'SAGE IMPORT'!$C:$C,'FIELD REPORT'!J$6)=0,"",SUMIFS('SAGE IMPORT'!$E:$E,'SAGE IMPORT'!$A:$A,'FIELD REPORT'!$E19,'SAGE IMPORT'!$B:$B,'FIELD REPORT'!$F19,'SAGE IMPORT'!$C:$C,'FIELD REPORT'!J$6))</f>
        <v/>
      </c>
      <c r="K19" s="416" t="str">
        <f>IF(SUMIFS('SAGE IMPORT'!$E:$E,'SAGE IMPORT'!$A:$A,'FIELD REPORT'!$E19,'SAGE IMPORT'!$B:$B,'FIELD REPORT'!$F19,'SAGE IMPORT'!$C:$C,'FIELD REPORT'!K$6)=0,"",SUMIFS('SAGE IMPORT'!$E:$E,'SAGE IMPORT'!$A:$A,'FIELD REPORT'!$E19,'SAGE IMPORT'!$B:$B,'FIELD REPORT'!$F19,'SAGE IMPORT'!$C:$C,'FIELD REPORT'!K$6))</f>
        <v/>
      </c>
      <c r="L19" s="415"/>
      <c r="M19" s="414" t="str">
        <f>IF(SUMIFS('SAGE IMPORT'!$E:$E,'SAGE IMPORT'!$A:$A,'FIELD REPORT'!$E19,'SAGE IMPORT'!$B:$B,'FIELD REPORT'!$F19,'SAGE IMPORT'!$C:$C,'FIELD REPORT'!M$6)=0,"",SUMIFS('SAGE IMPORT'!$E:$E,'SAGE IMPORT'!$A:$A,'FIELD REPORT'!$E19,'SAGE IMPORT'!$B:$B,'FIELD REPORT'!$F19,'SAGE IMPORT'!$C:$C,'FIELD REPORT'!M$6))</f>
        <v/>
      </c>
      <c r="N19" s="414" t="str">
        <f>IF(SUMIFS('SAGE IMPORT'!$E:$E,'SAGE IMPORT'!$A:$A,'FIELD REPORT'!$E19,'SAGE IMPORT'!$B:$B,'FIELD REPORT'!$F19,'SAGE IMPORT'!$C:$C,'FIELD REPORT'!N$6)=0,"",SUMIFS('SAGE IMPORT'!$E:$E,'SAGE IMPORT'!$A:$A,'FIELD REPORT'!$E19,'SAGE IMPORT'!$B:$B,'FIELD REPORT'!$F19,'SAGE IMPORT'!$C:$C,'FIELD REPORT'!N$6))</f>
        <v/>
      </c>
      <c r="O19" s="414"/>
      <c r="P19" s="414" t="str">
        <f>IF(SUMIFS('SAGE IMPORT'!$E:$E,'SAGE IMPORT'!$A:$A,'FIELD REPORT'!$E19,'SAGE IMPORT'!$B:$B,'FIELD REPORT'!$F19,'SAGE IMPORT'!$C:$C,'FIELD REPORT'!P$6)=0,"",SUMIFS('SAGE IMPORT'!$E:$E,'SAGE IMPORT'!$A:$A,'FIELD REPORT'!$E19,'SAGE IMPORT'!$B:$B,'FIELD REPORT'!$F19,'SAGE IMPORT'!$C:$C,'FIELD REPORT'!P$6))</f>
        <v/>
      </c>
      <c r="Q19" s="414" t="str">
        <f>IF(SUMIFS('SAGE IMPORT'!$E:$E,'SAGE IMPORT'!$A:$A,'FIELD REPORT'!$E19,'SAGE IMPORT'!$B:$B,'FIELD REPORT'!$F19,'SAGE IMPORT'!$C:$C,'FIELD REPORT'!Q$6)=0,"",SUMIFS('SAGE IMPORT'!$E:$E,'SAGE IMPORT'!$A:$A,'FIELD REPORT'!$E19,'SAGE IMPORT'!$B:$B,'FIELD REPORT'!$F19,'SAGE IMPORT'!$C:$C,'FIELD REPORT'!Q$6))</f>
        <v/>
      </c>
      <c r="S19" s="413" t="str">
        <f>IF(SUMIFS('SAGE IMPORT'!$Q:$Q,'SAGE IMPORT'!$A:$A,'FIELD REPORT'!$E19,'SAGE IMPORT'!$B:$B,'FIELD REPORT'!$F19,'SAGE IMPORT'!$C:$C,'FIELD REPORT'!S$6)=0,"",SUMIFS('SAGE IMPORT'!$Q:$Q,'SAGE IMPORT'!$A:$A,'FIELD REPORT'!$E19,'SAGE IMPORT'!$B:$B,'FIELD REPORT'!$F19,'SAGE IMPORT'!$C:$C,'FIELD REPORT'!S$6))</f>
        <v/>
      </c>
      <c r="T19" s="413" t="str">
        <f>IF(SUMIFS('SAGE IMPORT'!$Q:$Q,'SAGE IMPORT'!$A:$A,'FIELD REPORT'!$E19,'SAGE IMPORT'!$B:$B,'FIELD REPORT'!$F19,'SAGE IMPORT'!$C:$C,'FIELD REPORT'!T$6)=0,"",SUMIFS('SAGE IMPORT'!$Q:$Q,'SAGE IMPORT'!$A:$A,'FIELD REPORT'!$E19,'SAGE IMPORT'!$B:$B,'FIELD REPORT'!$F19,'SAGE IMPORT'!$C:$C,'FIELD REPORT'!T$6))</f>
        <v/>
      </c>
      <c r="U19" s="413" t="str">
        <f>IF(SUMIFS('SAGE IMPORT'!$Q:$Q,'SAGE IMPORT'!$A:$A,'FIELD REPORT'!$E19,'SAGE IMPORT'!$B:$B,'FIELD REPORT'!$F19,'SAGE IMPORT'!$C:$C,'FIELD REPORT'!U$6)=0,"",SUMIFS('SAGE IMPORT'!$Q:$Q,'SAGE IMPORT'!$A:$A,'FIELD REPORT'!$E19,'SAGE IMPORT'!$B:$B,'FIELD REPORT'!$F19,'SAGE IMPORT'!$C:$C,'FIELD REPORT'!U$6))</f>
        <v/>
      </c>
      <c r="V19" s="413" t="str">
        <f>IF(SUMIFS('SAGE IMPORT'!$Q:$Q,'SAGE IMPORT'!$A:$A,'FIELD REPORT'!$E19,'SAGE IMPORT'!$B:$B,'FIELD REPORT'!$F19,'SAGE IMPORT'!$C:$C,'FIELD REPORT'!V$6)=0,"",SUMIFS('SAGE IMPORT'!$Q:$Q,'SAGE IMPORT'!$A:$A,'FIELD REPORT'!$E19,'SAGE IMPORT'!$B:$B,'FIELD REPORT'!$F19,'SAGE IMPORT'!$C:$C,'FIELD REPORT'!V$6))</f>
        <v/>
      </c>
      <c r="X19" s="412" t="str">
        <f>IF(SUMIFS('SAGE IMPORT'!$Q:$Q,'SAGE IMPORT'!$A:$A,'FIELD REPORT'!$E19,'SAGE IMPORT'!$B:$B,'FIELD REPORT'!$F19,'SAGE IMPORT'!$C:$C,'FIELD REPORT'!X$6)=0,"",SUMIFS('SAGE IMPORT'!$Q:$Q,'SAGE IMPORT'!$A:$A,'FIELD REPORT'!$E19,'SAGE IMPORT'!$B:$B,'FIELD REPORT'!$F19,'SAGE IMPORT'!$C:$C,'FIELD REPORT'!X$6))</f>
        <v/>
      </c>
      <c r="Y19" s="412" t="str">
        <f>IF(SUMIFS('SAGE IMPORT'!$Q:$Q,'SAGE IMPORT'!$A:$A,'FIELD REPORT'!$E19,'SAGE IMPORT'!$B:$B,'FIELD REPORT'!$F19,'SAGE IMPORT'!$C:$C,'FIELD REPORT'!Y$6)=0,"",SUMIFS('SAGE IMPORT'!$Q:$Q,'SAGE IMPORT'!$A:$A,'FIELD REPORT'!$E19,'SAGE IMPORT'!$B:$B,'FIELD REPORT'!$F19,'SAGE IMPORT'!$C:$C,'FIELD REPORT'!Y$6))</f>
        <v/>
      </c>
      <c r="Z19" s="412" t="str">
        <f>IF(SUMIFS('SAGE IMPORT'!$Q:$Q,'SAGE IMPORT'!$A:$A,'FIELD REPORT'!$E19,'SAGE IMPORT'!$B:$B,'FIELD REPORT'!$F19,'SAGE IMPORT'!$C:$C,'FIELD REPORT'!Z$6)=0,"",SUMIFS('SAGE IMPORT'!$Q:$Q,'SAGE IMPORT'!$A:$A,'FIELD REPORT'!$E19,'SAGE IMPORT'!$B:$B,'FIELD REPORT'!$F19,'SAGE IMPORT'!$C:$C,'FIELD REPORT'!Z$6))</f>
        <v/>
      </c>
      <c r="AA19" s="412" t="str">
        <f>IF(SUMIFS('SAGE IMPORT'!$Q:$Q,'SAGE IMPORT'!$A:$A,'FIELD REPORT'!$E19,'SAGE IMPORT'!$B:$B,'FIELD REPORT'!$F19,'SAGE IMPORT'!$C:$C,'FIELD REPORT'!AA$6)=0,"",SUMIFS('SAGE IMPORT'!$Q:$Q,'SAGE IMPORT'!$A:$A,'FIELD REPORT'!$E19,'SAGE IMPORT'!$B:$B,'FIELD REPORT'!$F19,'SAGE IMPORT'!$C:$C,'FIELD REPORT'!AA$6))</f>
        <v/>
      </c>
      <c r="AC19" s="411" t="str">
        <f>IF(SUMIFS('SAGE IMPORT'!$Q:$Q,'SAGE IMPORT'!$A:$A,'FIELD REPORT'!$E19,'SAGE IMPORT'!$B:$B,'FIELD REPORT'!$F19,'SAGE IMPORT'!$C:$C,'FIELD REPORT'!AC$6)=0,"",SUMIFS('SAGE IMPORT'!$Q:$Q,'SAGE IMPORT'!$A:$A,'FIELD REPORT'!$E19,'SAGE IMPORT'!$B:$B,'FIELD REPORT'!$F19,'SAGE IMPORT'!$C:$C,'FIELD REPORT'!AC$6))</f>
        <v/>
      </c>
    </row>
    <row r="20" spans="1:29" s="394" customFormat="1" ht="18.75" customHeight="1" x14ac:dyDescent="0.3">
      <c r="A20" s="418"/>
      <c r="B20" s="418"/>
      <c r="C20" s="417">
        <f>IF('START-SLABS'!C21="","",'START-SLABS'!C21)</f>
        <v>47</v>
      </c>
      <c r="D20" s="417" t="str">
        <f>IF('START-SLABS'!D21="","",'START-SLABS'!D21)</f>
        <v>1075 ST. OLAF CT</v>
      </c>
      <c r="E20" s="417" t="str">
        <f>IF('START-SLABS'!F21="","",'START-SLABS'!F21)</f>
        <v>PLAN 1</v>
      </c>
      <c r="F20" s="417" t="str">
        <f>IF('START-SLABS'!G21="","",'START-SLABS'!G21)</f>
        <v>ELV AC</v>
      </c>
      <c r="G20" s="417" t="str">
        <f>IF('START-SLABS'!H21="","",'START-SLABS'!H21)</f>
        <v>ELV A</v>
      </c>
      <c r="H20" s="403"/>
      <c r="I20" s="416">
        <f>IF(SUMIFS('SAGE IMPORT'!$E:$E,'SAGE IMPORT'!$A:$A,'FIELD REPORT'!$E20,'SAGE IMPORT'!$B:$B,'FIELD REPORT'!$F20,'SAGE IMPORT'!$C:$C,'FIELD REPORT'!I$6)=0,"",SUMIFS('SAGE IMPORT'!$E:$E,'SAGE IMPORT'!$A:$A,'FIELD REPORT'!$E20,'SAGE IMPORT'!$B:$B,'FIELD REPORT'!$F20,'SAGE IMPORT'!$C:$C,'FIELD REPORT'!I$6))</f>
        <v>243.71</v>
      </c>
      <c r="J20" s="416">
        <f>IF(SUMIFS('SAGE IMPORT'!$E:$E,'SAGE IMPORT'!$A:$A,'FIELD REPORT'!$E20,'SAGE IMPORT'!$B:$B,'FIELD REPORT'!$F20,'SAGE IMPORT'!$C:$C,'FIELD REPORT'!J$6)=0,"",SUMIFS('SAGE IMPORT'!$E:$E,'SAGE IMPORT'!$A:$A,'FIELD REPORT'!$E20,'SAGE IMPORT'!$B:$B,'FIELD REPORT'!$F20,'SAGE IMPORT'!$C:$C,'FIELD REPORT'!J$6))</f>
        <v>320.5</v>
      </c>
      <c r="K20" s="416">
        <f>IF(SUMIFS('SAGE IMPORT'!$E:$E,'SAGE IMPORT'!$A:$A,'FIELD REPORT'!$E20,'SAGE IMPORT'!$B:$B,'FIELD REPORT'!$F20,'SAGE IMPORT'!$C:$C,'FIELD REPORT'!K$6)=0,"",SUMIFS('SAGE IMPORT'!$E:$E,'SAGE IMPORT'!$A:$A,'FIELD REPORT'!$E20,'SAGE IMPORT'!$B:$B,'FIELD REPORT'!$F20,'SAGE IMPORT'!$C:$C,'FIELD REPORT'!K$6))</f>
        <v>1331.85</v>
      </c>
      <c r="L20" s="415"/>
      <c r="M20" s="414" t="str">
        <f>IF(SUMIFS('SAGE IMPORT'!$E:$E,'SAGE IMPORT'!$A:$A,'FIELD REPORT'!$E20,'SAGE IMPORT'!$B:$B,'FIELD REPORT'!$F20,'SAGE IMPORT'!$C:$C,'FIELD REPORT'!M$6)=0,"",SUMIFS('SAGE IMPORT'!$E:$E,'SAGE IMPORT'!$A:$A,'FIELD REPORT'!$E20,'SAGE IMPORT'!$B:$B,'FIELD REPORT'!$F20,'SAGE IMPORT'!$C:$C,'FIELD REPORT'!M$6))</f>
        <v/>
      </c>
      <c r="N20" s="414">
        <f>IF(SUMIFS('SAGE IMPORT'!$E:$E,'SAGE IMPORT'!$A:$A,'FIELD REPORT'!$E20,'SAGE IMPORT'!$B:$B,'FIELD REPORT'!$F20,'SAGE IMPORT'!$C:$C,'FIELD REPORT'!N$6)=0,"",SUMIFS('SAGE IMPORT'!$E:$E,'SAGE IMPORT'!$A:$A,'FIELD REPORT'!$E20,'SAGE IMPORT'!$B:$B,'FIELD REPORT'!$F20,'SAGE IMPORT'!$C:$C,'FIELD REPORT'!N$6))</f>
        <v>58.46</v>
      </c>
      <c r="O20" s="414"/>
      <c r="P20" s="414">
        <f>IF(SUMIFS('SAGE IMPORT'!$E:$E,'SAGE IMPORT'!$A:$A,'FIELD REPORT'!$E20,'SAGE IMPORT'!$B:$B,'FIELD REPORT'!$F20,'SAGE IMPORT'!$C:$C,'FIELD REPORT'!P$6)=0,"",SUMIFS('SAGE IMPORT'!$E:$E,'SAGE IMPORT'!$A:$A,'FIELD REPORT'!$E20,'SAGE IMPORT'!$B:$B,'FIELD REPORT'!$F20,'SAGE IMPORT'!$C:$C,'FIELD REPORT'!P$6))</f>
        <v>13.57</v>
      </c>
      <c r="Q20" s="414" t="str">
        <f>IF(SUMIFS('SAGE IMPORT'!$E:$E,'SAGE IMPORT'!$A:$A,'FIELD REPORT'!$E20,'SAGE IMPORT'!$B:$B,'FIELD REPORT'!$F20,'SAGE IMPORT'!$C:$C,'FIELD REPORT'!Q$6)=0,"",SUMIFS('SAGE IMPORT'!$E:$E,'SAGE IMPORT'!$A:$A,'FIELD REPORT'!$E20,'SAGE IMPORT'!$B:$B,'FIELD REPORT'!$F20,'SAGE IMPORT'!$C:$C,'FIELD REPORT'!Q$6))</f>
        <v/>
      </c>
      <c r="S20" s="413">
        <f>IF(SUMIFS('SAGE IMPORT'!$Q:$Q,'SAGE IMPORT'!$A:$A,'FIELD REPORT'!$E20,'SAGE IMPORT'!$B:$B,'FIELD REPORT'!$F20,'SAGE IMPORT'!$C:$C,'FIELD REPORT'!S$6)=0,"",SUMIFS('SAGE IMPORT'!$Q:$Q,'SAGE IMPORT'!$A:$A,'FIELD REPORT'!$E20,'SAGE IMPORT'!$B:$B,'FIELD REPORT'!$F20,'SAGE IMPORT'!$C:$C,'FIELD REPORT'!S$6))</f>
        <v>1.5</v>
      </c>
      <c r="T20" s="413">
        <f>IF(SUMIFS('SAGE IMPORT'!$Q:$Q,'SAGE IMPORT'!$A:$A,'FIELD REPORT'!$E20,'SAGE IMPORT'!$B:$B,'FIELD REPORT'!$F20,'SAGE IMPORT'!$C:$C,'FIELD REPORT'!T$6)=0,"",SUMIFS('SAGE IMPORT'!$Q:$Q,'SAGE IMPORT'!$A:$A,'FIELD REPORT'!$E20,'SAGE IMPORT'!$B:$B,'FIELD REPORT'!$F20,'SAGE IMPORT'!$C:$C,'FIELD REPORT'!T$6))</f>
        <v>35.76</v>
      </c>
      <c r="U20" s="413">
        <f>IF(SUMIFS('SAGE IMPORT'!$Q:$Q,'SAGE IMPORT'!$A:$A,'FIELD REPORT'!$E20,'SAGE IMPORT'!$B:$B,'FIELD REPORT'!$F20,'SAGE IMPORT'!$C:$C,'FIELD REPORT'!U$6)=0,"",SUMIFS('SAGE IMPORT'!$Q:$Q,'SAGE IMPORT'!$A:$A,'FIELD REPORT'!$E20,'SAGE IMPORT'!$B:$B,'FIELD REPORT'!$F20,'SAGE IMPORT'!$C:$C,'FIELD REPORT'!U$6))</f>
        <v>17.34</v>
      </c>
      <c r="V20" s="413" t="str">
        <f>IF(SUMIFS('SAGE IMPORT'!$Q:$Q,'SAGE IMPORT'!$A:$A,'FIELD REPORT'!$E20,'SAGE IMPORT'!$B:$B,'FIELD REPORT'!$F20,'SAGE IMPORT'!$C:$C,'FIELD REPORT'!V$6)=0,"",SUMIFS('SAGE IMPORT'!$Q:$Q,'SAGE IMPORT'!$A:$A,'FIELD REPORT'!$E20,'SAGE IMPORT'!$B:$B,'FIELD REPORT'!$F20,'SAGE IMPORT'!$C:$C,'FIELD REPORT'!V$6))</f>
        <v/>
      </c>
      <c r="X20" s="412" t="str">
        <f>IF(SUMIFS('SAGE IMPORT'!$Q:$Q,'SAGE IMPORT'!$A:$A,'FIELD REPORT'!$E20,'SAGE IMPORT'!$B:$B,'FIELD REPORT'!$F20,'SAGE IMPORT'!$C:$C,'FIELD REPORT'!X$6)=0,"",SUMIFS('SAGE IMPORT'!$Q:$Q,'SAGE IMPORT'!$A:$A,'FIELD REPORT'!$E20,'SAGE IMPORT'!$B:$B,'FIELD REPORT'!$F20,'SAGE IMPORT'!$C:$C,'FIELD REPORT'!X$6))</f>
        <v/>
      </c>
      <c r="Y20" s="412" t="str">
        <f>IF(SUMIFS('SAGE IMPORT'!$Q:$Q,'SAGE IMPORT'!$A:$A,'FIELD REPORT'!$E20,'SAGE IMPORT'!$B:$B,'FIELD REPORT'!$F20,'SAGE IMPORT'!$C:$C,'FIELD REPORT'!Y$6)=0,"",SUMIFS('SAGE IMPORT'!$Q:$Q,'SAGE IMPORT'!$A:$A,'FIELD REPORT'!$E20,'SAGE IMPORT'!$B:$B,'FIELD REPORT'!$F20,'SAGE IMPORT'!$C:$C,'FIELD REPORT'!Y$6))</f>
        <v/>
      </c>
      <c r="Z20" s="412" t="str">
        <f>IF(SUMIFS('SAGE IMPORT'!$Q:$Q,'SAGE IMPORT'!$A:$A,'FIELD REPORT'!$E20,'SAGE IMPORT'!$B:$B,'FIELD REPORT'!$F20,'SAGE IMPORT'!$C:$C,'FIELD REPORT'!Z$6)=0,"",SUMIFS('SAGE IMPORT'!$Q:$Q,'SAGE IMPORT'!$A:$A,'FIELD REPORT'!$E20,'SAGE IMPORT'!$B:$B,'FIELD REPORT'!$F20,'SAGE IMPORT'!$C:$C,'FIELD REPORT'!Z$6))</f>
        <v/>
      </c>
      <c r="AA20" s="412">
        <f>IF(SUMIFS('SAGE IMPORT'!$Q:$Q,'SAGE IMPORT'!$A:$A,'FIELD REPORT'!$E20,'SAGE IMPORT'!$B:$B,'FIELD REPORT'!$F20,'SAGE IMPORT'!$C:$C,'FIELD REPORT'!AA$6)=0,"",SUMIFS('SAGE IMPORT'!$Q:$Q,'SAGE IMPORT'!$A:$A,'FIELD REPORT'!$E20,'SAGE IMPORT'!$B:$B,'FIELD REPORT'!$F20,'SAGE IMPORT'!$C:$C,'FIELD REPORT'!AA$6))</f>
        <v>1477.82</v>
      </c>
      <c r="AC20" s="411">
        <f>IF(SUMIFS('SAGE IMPORT'!$Q:$Q,'SAGE IMPORT'!$A:$A,'FIELD REPORT'!$E20,'SAGE IMPORT'!$B:$B,'FIELD REPORT'!$F20,'SAGE IMPORT'!$C:$C,'FIELD REPORT'!AC$6)=0,"",SUMIFS('SAGE IMPORT'!$Q:$Q,'SAGE IMPORT'!$A:$A,'FIELD REPORT'!$E20,'SAGE IMPORT'!$B:$B,'FIELD REPORT'!$F20,'SAGE IMPORT'!$C:$C,'FIELD REPORT'!AC$6))</f>
        <v>1.84</v>
      </c>
    </row>
    <row r="21" spans="1:29" s="394" customFormat="1" ht="18.75" customHeight="1" x14ac:dyDescent="0.3">
      <c r="A21" s="418"/>
      <c r="B21" s="418"/>
      <c r="C21" s="417" t="str">
        <f>IF('START-SLABS'!C22="","",'START-SLABS'!C22)</f>
        <v/>
      </c>
      <c r="D21" s="417" t="str">
        <f>IF('START-SLABS'!D22="","",'START-SLABS'!D22)</f>
        <v/>
      </c>
      <c r="E21" s="417" t="str">
        <f>IF('START-SLABS'!F22="","",'START-SLABS'!F22)</f>
        <v/>
      </c>
      <c r="F21" s="417" t="str">
        <f>IF('START-SLABS'!G22="","",'START-SLABS'!G22)</f>
        <v/>
      </c>
      <c r="G21" s="417" t="str">
        <f>IF('START-SLABS'!H22="","",'START-SLABS'!H22)</f>
        <v/>
      </c>
      <c r="H21" s="403"/>
      <c r="I21" s="416" t="str">
        <f>IF(SUMIFS('SAGE IMPORT'!$E:$E,'SAGE IMPORT'!$A:$A,'FIELD REPORT'!$E21,'SAGE IMPORT'!$B:$B,'FIELD REPORT'!$F21,'SAGE IMPORT'!$C:$C,'FIELD REPORT'!I$6)=0,"",SUMIFS('SAGE IMPORT'!$E:$E,'SAGE IMPORT'!$A:$A,'FIELD REPORT'!$E21,'SAGE IMPORT'!$B:$B,'FIELD REPORT'!$F21,'SAGE IMPORT'!$C:$C,'FIELD REPORT'!I$6))</f>
        <v/>
      </c>
      <c r="J21" s="416" t="str">
        <f>IF(SUMIFS('SAGE IMPORT'!$E:$E,'SAGE IMPORT'!$A:$A,'FIELD REPORT'!$E21,'SAGE IMPORT'!$B:$B,'FIELD REPORT'!$F21,'SAGE IMPORT'!$C:$C,'FIELD REPORT'!J$6)=0,"",SUMIFS('SAGE IMPORT'!$E:$E,'SAGE IMPORT'!$A:$A,'FIELD REPORT'!$E21,'SAGE IMPORT'!$B:$B,'FIELD REPORT'!$F21,'SAGE IMPORT'!$C:$C,'FIELD REPORT'!J$6))</f>
        <v/>
      </c>
      <c r="K21" s="416" t="str">
        <f>IF(SUMIFS('SAGE IMPORT'!$E:$E,'SAGE IMPORT'!$A:$A,'FIELD REPORT'!$E21,'SAGE IMPORT'!$B:$B,'FIELD REPORT'!$F21,'SAGE IMPORT'!$C:$C,'FIELD REPORT'!K$6)=0,"",SUMIFS('SAGE IMPORT'!$E:$E,'SAGE IMPORT'!$A:$A,'FIELD REPORT'!$E21,'SAGE IMPORT'!$B:$B,'FIELD REPORT'!$F21,'SAGE IMPORT'!$C:$C,'FIELD REPORT'!K$6))</f>
        <v/>
      </c>
      <c r="L21" s="415"/>
      <c r="M21" s="414" t="str">
        <f>IF(SUMIFS('SAGE IMPORT'!$E:$E,'SAGE IMPORT'!$A:$A,'FIELD REPORT'!$E21,'SAGE IMPORT'!$B:$B,'FIELD REPORT'!$F21,'SAGE IMPORT'!$C:$C,'FIELD REPORT'!M$6)=0,"",SUMIFS('SAGE IMPORT'!$E:$E,'SAGE IMPORT'!$A:$A,'FIELD REPORT'!$E21,'SAGE IMPORT'!$B:$B,'FIELD REPORT'!$F21,'SAGE IMPORT'!$C:$C,'FIELD REPORT'!M$6))</f>
        <v/>
      </c>
      <c r="N21" s="414" t="str">
        <f>IF(SUMIFS('SAGE IMPORT'!$E:$E,'SAGE IMPORT'!$A:$A,'FIELD REPORT'!$E21,'SAGE IMPORT'!$B:$B,'FIELD REPORT'!$F21,'SAGE IMPORT'!$C:$C,'FIELD REPORT'!N$6)=0,"",SUMIFS('SAGE IMPORT'!$E:$E,'SAGE IMPORT'!$A:$A,'FIELD REPORT'!$E21,'SAGE IMPORT'!$B:$B,'FIELD REPORT'!$F21,'SAGE IMPORT'!$C:$C,'FIELD REPORT'!N$6))</f>
        <v/>
      </c>
      <c r="O21" s="414"/>
      <c r="P21" s="414" t="str">
        <f>IF(SUMIFS('SAGE IMPORT'!$E:$E,'SAGE IMPORT'!$A:$A,'FIELD REPORT'!$E21,'SAGE IMPORT'!$B:$B,'FIELD REPORT'!$F21,'SAGE IMPORT'!$C:$C,'FIELD REPORT'!P$6)=0,"",SUMIFS('SAGE IMPORT'!$E:$E,'SAGE IMPORT'!$A:$A,'FIELD REPORT'!$E21,'SAGE IMPORT'!$B:$B,'FIELD REPORT'!$F21,'SAGE IMPORT'!$C:$C,'FIELD REPORT'!P$6))</f>
        <v/>
      </c>
      <c r="Q21" s="414" t="str">
        <f>IF(SUMIFS('SAGE IMPORT'!$E:$E,'SAGE IMPORT'!$A:$A,'FIELD REPORT'!$E21,'SAGE IMPORT'!$B:$B,'FIELD REPORT'!$F21,'SAGE IMPORT'!$C:$C,'FIELD REPORT'!Q$6)=0,"",SUMIFS('SAGE IMPORT'!$E:$E,'SAGE IMPORT'!$A:$A,'FIELD REPORT'!$E21,'SAGE IMPORT'!$B:$B,'FIELD REPORT'!$F21,'SAGE IMPORT'!$C:$C,'FIELD REPORT'!Q$6))</f>
        <v/>
      </c>
      <c r="S21" s="413" t="str">
        <f>IF(SUMIFS('SAGE IMPORT'!$Q:$Q,'SAGE IMPORT'!$A:$A,'FIELD REPORT'!$E21,'SAGE IMPORT'!$B:$B,'FIELD REPORT'!$F21,'SAGE IMPORT'!$C:$C,'FIELD REPORT'!S$6)=0,"",SUMIFS('SAGE IMPORT'!$Q:$Q,'SAGE IMPORT'!$A:$A,'FIELD REPORT'!$E21,'SAGE IMPORT'!$B:$B,'FIELD REPORT'!$F21,'SAGE IMPORT'!$C:$C,'FIELD REPORT'!S$6))</f>
        <v/>
      </c>
      <c r="T21" s="413" t="str">
        <f>IF(SUMIFS('SAGE IMPORT'!$Q:$Q,'SAGE IMPORT'!$A:$A,'FIELD REPORT'!$E21,'SAGE IMPORT'!$B:$B,'FIELD REPORT'!$F21,'SAGE IMPORT'!$C:$C,'FIELD REPORT'!T$6)=0,"",SUMIFS('SAGE IMPORT'!$Q:$Q,'SAGE IMPORT'!$A:$A,'FIELD REPORT'!$E21,'SAGE IMPORT'!$B:$B,'FIELD REPORT'!$F21,'SAGE IMPORT'!$C:$C,'FIELD REPORT'!T$6))</f>
        <v/>
      </c>
      <c r="U21" s="413" t="str">
        <f>IF(SUMIFS('SAGE IMPORT'!$Q:$Q,'SAGE IMPORT'!$A:$A,'FIELD REPORT'!$E21,'SAGE IMPORT'!$B:$B,'FIELD REPORT'!$F21,'SAGE IMPORT'!$C:$C,'FIELD REPORT'!U$6)=0,"",SUMIFS('SAGE IMPORT'!$Q:$Q,'SAGE IMPORT'!$A:$A,'FIELD REPORT'!$E21,'SAGE IMPORT'!$B:$B,'FIELD REPORT'!$F21,'SAGE IMPORT'!$C:$C,'FIELD REPORT'!U$6))</f>
        <v/>
      </c>
      <c r="V21" s="413" t="str">
        <f>IF(SUMIFS('SAGE IMPORT'!$Q:$Q,'SAGE IMPORT'!$A:$A,'FIELD REPORT'!$E21,'SAGE IMPORT'!$B:$B,'FIELD REPORT'!$F21,'SAGE IMPORT'!$C:$C,'FIELD REPORT'!V$6)=0,"",SUMIFS('SAGE IMPORT'!$Q:$Q,'SAGE IMPORT'!$A:$A,'FIELD REPORT'!$E21,'SAGE IMPORT'!$B:$B,'FIELD REPORT'!$F21,'SAGE IMPORT'!$C:$C,'FIELD REPORT'!V$6))</f>
        <v/>
      </c>
      <c r="X21" s="412" t="str">
        <f>IF(SUMIFS('SAGE IMPORT'!$Q:$Q,'SAGE IMPORT'!$A:$A,'FIELD REPORT'!$E21,'SAGE IMPORT'!$B:$B,'FIELD REPORT'!$F21,'SAGE IMPORT'!$C:$C,'FIELD REPORT'!X$6)=0,"",SUMIFS('SAGE IMPORT'!$Q:$Q,'SAGE IMPORT'!$A:$A,'FIELD REPORT'!$E21,'SAGE IMPORT'!$B:$B,'FIELD REPORT'!$F21,'SAGE IMPORT'!$C:$C,'FIELD REPORT'!X$6))</f>
        <v/>
      </c>
      <c r="Y21" s="412" t="str">
        <f>IF(SUMIFS('SAGE IMPORT'!$Q:$Q,'SAGE IMPORT'!$A:$A,'FIELD REPORT'!$E21,'SAGE IMPORT'!$B:$B,'FIELD REPORT'!$F21,'SAGE IMPORT'!$C:$C,'FIELD REPORT'!Y$6)=0,"",SUMIFS('SAGE IMPORT'!$Q:$Q,'SAGE IMPORT'!$A:$A,'FIELD REPORT'!$E21,'SAGE IMPORT'!$B:$B,'FIELD REPORT'!$F21,'SAGE IMPORT'!$C:$C,'FIELD REPORT'!Y$6))</f>
        <v/>
      </c>
      <c r="Z21" s="412" t="str">
        <f>IF(SUMIFS('SAGE IMPORT'!$Q:$Q,'SAGE IMPORT'!$A:$A,'FIELD REPORT'!$E21,'SAGE IMPORT'!$B:$B,'FIELD REPORT'!$F21,'SAGE IMPORT'!$C:$C,'FIELD REPORT'!Z$6)=0,"",SUMIFS('SAGE IMPORT'!$Q:$Q,'SAGE IMPORT'!$A:$A,'FIELD REPORT'!$E21,'SAGE IMPORT'!$B:$B,'FIELD REPORT'!$F21,'SAGE IMPORT'!$C:$C,'FIELD REPORT'!Z$6))</f>
        <v/>
      </c>
      <c r="AA21" s="412" t="str">
        <f>IF(SUMIFS('SAGE IMPORT'!$Q:$Q,'SAGE IMPORT'!$A:$A,'FIELD REPORT'!$E21,'SAGE IMPORT'!$B:$B,'FIELD REPORT'!$F21,'SAGE IMPORT'!$C:$C,'FIELD REPORT'!AA$6)=0,"",SUMIFS('SAGE IMPORT'!$Q:$Q,'SAGE IMPORT'!$A:$A,'FIELD REPORT'!$E21,'SAGE IMPORT'!$B:$B,'FIELD REPORT'!$F21,'SAGE IMPORT'!$C:$C,'FIELD REPORT'!AA$6))</f>
        <v/>
      </c>
      <c r="AC21" s="411" t="str">
        <f>IF(SUMIFS('SAGE IMPORT'!$Q:$Q,'SAGE IMPORT'!$A:$A,'FIELD REPORT'!$E21,'SAGE IMPORT'!$B:$B,'FIELD REPORT'!$F21,'SAGE IMPORT'!$C:$C,'FIELD REPORT'!AC$6)=0,"",SUMIFS('SAGE IMPORT'!$Q:$Q,'SAGE IMPORT'!$A:$A,'FIELD REPORT'!$E21,'SAGE IMPORT'!$B:$B,'FIELD REPORT'!$F21,'SAGE IMPORT'!$C:$C,'FIELD REPORT'!AC$6))</f>
        <v/>
      </c>
    </row>
    <row r="22" spans="1:29" s="394" customFormat="1" ht="18.75" customHeight="1" x14ac:dyDescent="0.3">
      <c r="A22" s="418"/>
      <c r="B22" s="418"/>
      <c r="C22" s="417">
        <f>IF('START-SLABS'!C23="","",'START-SLABS'!C23)</f>
        <v>48</v>
      </c>
      <c r="D22" s="417" t="str">
        <f>IF('START-SLABS'!D23="","",'START-SLABS'!D23)</f>
        <v>1085 ST. OLAF CT</v>
      </c>
      <c r="E22" s="417" t="str">
        <f>IF('START-SLABS'!F23="","",'START-SLABS'!F23)</f>
        <v>PLAN 3</v>
      </c>
      <c r="F22" s="417" t="str">
        <f>IF('START-SLABS'!G23="","",'START-SLABS'!G23)</f>
        <v>ELV BC</v>
      </c>
      <c r="G22" s="417" t="str">
        <f>IF('START-SLABS'!H23="","",'START-SLABS'!H23)</f>
        <v>ELV B</v>
      </c>
      <c r="H22" s="403"/>
      <c r="I22" s="416">
        <f>IF(SUMIFS('SAGE IMPORT'!$E:$E,'SAGE IMPORT'!$A:$A,'FIELD REPORT'!$E22,'SAGE IMPORT'!$B:$B,'FIELD REPORT'!$F22,'SAGE IMPORT'!$C:$C,'FIELD REPORT'!I$6)=0,"",SUMIFS('SAGE IMPORT'!$E:$E,'SAGE IMPORT'!$A:$A,'FIELD REPORT'!$E22,'SAGE IMPORT'!$B:$B,'FIELD REPORT'!$F22,'SAGE IMPORT'!$C:$C,'FIELD REPORT'!I$6))</f>
        <v>248.77</v>
      </c>
      <c r="J22" s="416">
        <f>IF(SUMIFS('SAGE IMPORT'!$E:$E,'SAGE IMPORT'!$A:$A,'FIELD REPORT'!$E22,'SAGE IMPORT'!$B:$B,'FIELD REPORT'!$F22,'SAGE IMPORT'!$C:$C,'FIELD REPORT'!J$6)=0,"",SUMIFS('SAGE IMPORT'!$E:$E,'SAGE IMPORT'!$A:$A,'FIELD REPORT'!$E22,'SAGE IMPORT'!$B:$B,'FIELD REPORT'!$F22,'SAGE IMPORT'!$C:$C,'FIELD REPORT'!J$6))</f>
        <v>277.02</v>
      </c>
      <c r="K22" s="416">
        <f>IF(SUMIFS('SAGE IMPORT'!$E:$E,'SAGE IMPORT'!$A:$A,'FIELD REPORT'!$E22,'SAGE IMPORT'!$B:$B,'FIELD REPORT'!$F22,'SAGE IMPORT'!$C:$C,'FIELD REPORT'!K$6)=0,"",SUMIFS('SAGE IMPORT'!$E:$E,'SAGE IMPORT'!$A:$A,'FIELD REPORT'!$E22,'SAGE IMPORT'!$B:$B,'FIELD REPORT'!$F22,'SAGE IMPORT'!$C:$C,'FIELD REPORT'!K$6))</f>
        <v>1605.02</v>
      </c>
      <c r="L22" s="415"/>
      <c r="M22" s="414" t="str">
        <f>IF(SUMIFS('SAGE IMPORT'!$E:$E,'SAGE IMPORT'!$A:$A,'FIELD REPORT'!$E22,'SAGE IMPORT'!$B:$B,'FIELD REPORT'!$F22,'SAGE IMPORT'!$C:$C,'FIELD REPORT'!M$6)=0,"",SUMIFS('SAGE IMPORT'!$E:$E,'SAGE IMPORT'!$A:$A,'FIELD REPORT'!$E22,'SAGE IMPORT'!$B:$B,'FIELD REPORT'!$F22,'SAGE IMPORT'!$C:$C,'FIELD REPORT'!M$6))</f>
        <v/>
      </c>
      <c r="N22" s="414">
        <f>IF(SUMIFS('SAGE IMPORT'!$E:$E,'SAGE IMPORT'!$A:$A,'FIELD REPORT'!$E22,'SAGE IMPORT'!$B:$B,'FIELD REPORT'!$F22,'SAGE IMPORT'!$C:$C,'FIELD REPORT'!N$6)=0,"",SUMIFS('SAGE IMPORT'!$E:$E,'SAGE IMPORT'!$A:$A,'FIELD REPORT'!$E22,'SAGE IMPORT'!$B:$B,'FIELD REPORT'!$F22,'SAGE IMPORT'!$C:$C,'FIELD REPORT'!N$6))</f>
        <v>63.410000000000004</v>
      </c>
      <c r="O22" s="414"/>
      <c r="P22" s="414">
        <f>IF(SUMIFS('SAGE IMPORT'!$E:$E,'SAGE IMPORT'!$A:$A,'FIELD REPORT'!$E22,'SAGE IMPORT'!$B:$B,'FIELD REPORT'!$F22,'SAGE IMPORT'!$C:$C,'FIELD REPORT'!P$6)=0,"",SUMIFS('SAGE IMPORT'!$E:$E,'SAGE IMPORT'!$A:$A,'FIELD REPORT'!$E22,'SAGE IMPORT'!$B:$B,'FIELD REPORT'!$F22,'SAGE IMPORT'!$C:$C,'FIELD REPORT'!P$6))</f>
        <v>16.350000000000001</v>
      </c>
      <c r="Q22" s="414" t="str">
        <f>IF(SUMIFS('SAGE IMPORT'!$E:$E,'SAGE IMPORT'!$A:$A,'FIELD REPORT'!$E22,'SAGE IMPORT'!$B:$B,'FIELD REPORT'!$F22,'SAGE IMPORT'!$C:$C,'FIELD REPORT'!Q$6)=0,"",SUMIFS('SAGE IMPORT'!$E:$E,'SAGE IMPORT'!$A:$A,'FIELD REPORT'!$E22,'SAGE IMPORT'!$B:$B,'FIELD REPORT'!$F22,'SAGE IMPORT'!$C:$C,'FIELD REPORT'!Q$6))</f>
        <v/>
      </c>
      <c r="S22" s="413" t="str">
        <f>IF(SUMIFS('SAGE IMPORT'!$Q:$Q,'SAGE IMPORT'!$A:$A,'FIELD REPORT'!$E22,'SAGE IMPORT'!$B:$B,'FIELD REPORT'!$F22,'SAGE IMPORT'!$C:$C,'FIELD REPORT'!S$6)=0,"",SUMIFS('SAGE IMPORT'!$Q:$Q,'SAGE IMPORT'!$A:$A,'FIELD REPORT'!$E22,'SAGE IMPORT'!$B:$B,'FIELD REPORT'!$F22,'SAGE IMPORT'!$C:$C,'FIELD REPORT'!S$6))</f>
        <v/>
      </c>
      <c r="T22" s="413">
        <f>IF(SUMIFS('SAGE IMPORT'!$Q:$Q,'SAGE IMPORT'!$A:$A,'FIELD REPORT'!$E22,'SAGE IMPORT'!$B:$B,'FIELD REPORT'!$F22,'SAGE IMPORT'!$C:$C,'FIELD REPORT'!T$6)=0,"",SUMIFS('SAGE IMPORT'!$Q:$Q,'SAGE IMPORT'!$A:$A,'FIELD REPORT'!$E22,'SAGE IMPORT'!$B:$B,'FIELD REPORT'!$F22,'SAGE IMPORT'!$C:$C,'FIELD REPORT'!T$6))</f>
        <v>33.42</v>
      </c>
      <c r="U22" s="413">
        <f>IF(SUMIFS('SAGE IMPORT'!$Q:$Q,'SAGE IMPORT'!$A:$A,'FIELD REPORT'!$E22,'SAGE IMPORT'!$B:$B,'FIELD REPORT'!$F22,'SAGE IMPORT'!$C:$C,'FIELD REPORT'!U$6)=0,"",SUMIFS('SAGE IMPORT'!$Q:$Q,'SAGE IMPORT'!$A:$A,'FIELD REPORT'!$E22,'SAGE IMPORT'!$B:$B,'FIELD REPORT'!$F22,'SAGE IMPORT'!$C:$C,'FIELD REPORT'!U$6))</f>
        <v>9.6999999999999993</v>
      </c>
      <c r="V22" s="413" t="str">
        <f>IF(SUMIFS('SAGE IMPORT'!$Q:$Q,'SAGE IMPORT'!$A:$A,'FIELD REPORT'!$E22,'SAGE IMPORT'!$B:$B,'FIELD REPORT'!$F22,'SAGE IMPORT'!$C:$C,'FIELD REPORT'!V$6)=0,"",SUMIFS('SAGE IMPORT'!$Q:$Q,'SAGE IMPORT'!$A:$A,'FIELD REPORT'!$E22,'SAGE IMPORT'!$B:$B,'FIELD REPORT'!$F22,'SAGE IMPORT'!$C:$C,'FIELD REPORT'!V$6))</f>
        <v/>
      </c>
      <c r="X22" s="412" t="str">
        <f>IF(SUMIFS('SAGE IMPORT'!$Q:$Q,'SAGE IMPORT'!$A:$A,'FIELD REPORT'!$E22,'SAGE IMPORT'!$B:$B,'FIELD REPORT'!$F22,'SAGE IMPORT'!$C:$C,'FIELD REPORT'!X$6)=0,"",SUMIFS('SAGE IMPORT'!$Q:$Q,'SAGE IMPORT'!$A:$A,'FIELD REPORT'!$E22,'SAGE IMPORT'!$B:$B,'FIELD REPORT'!$F22,'SAGE IMPORT'!$C:$C,'FIELD REPORT'!X$6))</f>
        <v/>
      </c>
      <c r="Y22" s="412" t="str">
        <f>IF(SUMIFS('SAGE IMPORT'!$Q:$Q,'SAGE IMPORT'!$A:$A,'FIELD REPORT'!$E22,'SAGE IMPORT'!$B:$B,'FIELD REPORT'!$F22,'SAGE IMPORT'!$C:$C,'FIELD REPORT'!Y$6)=0,"",SUMIFS('SAGE IMPORT'!$Q:$Q,'SAGE IMPORT'!$A:$A,'FIELD REPORT'!$E22,'SAGE IMPORT'!$B:$B,'FIELD REPORT'!$F22,'SAGE IMPORT'!$C:$C,'FIELD REPORT'!Y$6))</f>
        <v/>
      </c>
      <c r="Z22" s="412" t="str">
        <f>IF(SUMIFS('SAGE IMPORT'!$Q:$Q,'SAGE IMPORT'!$A:$A,'FIELD REPORT'!$E22,'SAGE IMPORT'!$B:$B,'FIELD REPORT'!$F22,'SAGE IMPORT'!$C:$C,'FIELD REPORT'!Z$6)=0,"",SUMIFS('SAGE IMPORT'!$Q:$Q,'SAGE IMPORT'!$A:$A,'FIELD REPORT'!$E22,'SAGE IMPORT'!$B:$B,'FIELD REPORT'!$F22,'SAGE IMPORT'!$C:$C,'FIELD REPORT'!Z$6))</f>
        <v/>
      </c>
      <c r="AA22" s="412">
        <f>IF(SUMIFS('SAGE IMPORT'!$Q:$Q,'SAGE IMPORT'!$A:$A,'FIELD REPORT'!$E22,'SAGE IMPORT'!$B:$B,'FIELD REPORT'!$F22,'SAGE IMPORT'!$C:$C,'FIELD REPORT'!AA$6)=0,"",SUMIFS('SAGE IMPORT'!$Q:$Q,'SAGE IMPORT'!$A:$A,'FIELD REPORT'!$E22,'SAGE IMPORT'!$B:$B,'FIELD REPORT'!$F22,'SAGE IMPORT'!$C:$C,'FIELD REPORT'!AA$6))</f>
        <v>1765.27</v>
      </c>
      <c r="AC22" s="411">
        <f>IF(SUMIFS('SAGE IMPORT'!$Q:$Q,'SAGE IMPORT'!$A:$A,'FIELD REPORT'!$E22,'SAGE IMPORT'!$B:$B,'FIELD REPORT'!$F22,'SAGE IMPORT'!$C:$C,'FIELD REPORT'!AC$6)=0,"",SUMIFS('SAGE IMPORT'!$Q:$Q,'SAGE IMPORT'!$A:$A,'FIELD REPORT'!$E22,'SAGE IMPORT'!$B:$B,'FIELD REPORT'!$F22,'SAGE IMPORT'!$C:$C,'FIELD REPORT'!AC$6))</f>
        <v>2.23</v>
      </c>
    </row>
    <row r="23" spans="1:29" s="394" customFormat="1" ht="18.75" customHeight="1" x14ac:dyDescent="0.3">
      <c r="A23" s="418"/>
      <c r="B23" s="418"/>
      <c r="C23" s="417" t="str">
        <f>IF('START-SLABS'!C24="","",'START-SLABS'!C24)</f>
        <v/>
      </c>
      <c r="D23" s="417" t="str">
        <f>IF('START-SLABS'!D24="","",'START-SLABS'!D24)</f>
        <v/>
      </c>
      <c r="E23" s="417" t="str">
        <f>IF('START-SLABS'!F24="","",'START-SLABS'!F24)</f>
        <v/>
      </c>
      <c r="F23" s="417" t="str">
        <f>IF('START-SLABS'!G24="","",'START-SLABS'!G24)</f>
        <v/>
      </c>
      <c r="G23" s="417" t="str">
        <f>IF('START-SLABS'!H24="","",'START-SLABS'!H24)</f>
        <v/>
      </c>
      <c r="H23" s="403"/>
      <c r="I23" s="416" t="str">
        <f>IF(SUMIFS('SAGE IMPORT'!$E:$E,'SAGE IMPORT'!$A:$A,'FIELD REPORT'!$E23,'SAGE IMPORT'!$B:$B,'FIELD REPORT'!$F23,'SAGE IMPORT'!$C:$C,'FIELD REPORT'!I$6)=0,"",SUMIFS('SAGE IMPORT'!$E:$E,'SAGE IMPORT'!$A:$A,'FIELD REPORT'!$E23,'SAGE IMPORT'!$B:$B,'FIELD REPORT'!$F23,'SAGE IMPORT'!$C:$C,'FIELD REPORT'!I$6))</f>
        <v/>
      </c>
      <c r="J23" s="416" t="str">
        <f>IF(SUMIFS('SAGE IMPORT'!$E:$E,'SAGE IMPORT'!$A:$A,'FIELD REPORT'!$E23,'SAGE IMPORT'!$B:$B,'FIELD REPORT'!$F23,'SAGE IMPORT'!$C:$C,'FIELD REPORT'!J$6)=0,"",SUMIFS('SAGE IMPORT'!$E:$E,'SAGE IMPORT'!$A:$A,'FIELD REPORT'!$E23,'SAGE IMPORT'!$B:$B,'FIELD REPORT'!$F23,'SAGE IMPORT'!$C:$C,'FIELD REPORT'!J$6))</f>
        <v/>
      </c>
      <c r="K23" s="416" t="str">
        <f>IF(SUMIFS('SAGE IMPORT'!$E:$E,'SAGE IMPORT'!$A:$A,'FIELD REPORT'!$E23,'SAGE IMPORT'!$B:$B,'FIELD REPORT'!$F23,'SAGE IMPORT'!$C:$C,'FIELD REPORT'!K$6)=0,"",SUMIFS('SAGE IMPORT'!$E:$E,'SAGE IMPORT'!$A:$A,'FIELD REPORT'!$E23,'SAGE IMPORT'!$B:$B,'FIELD REPORT'!$F23,'SAGE IMPORT'!$C:$C,'FIELD REPORT'!K$6))</f>
        <v/>
      </c>
      <c r="L23" s="415"/>
      <c r="M23" s="414" t="str">
        <f>IF(SUMIFS('SAGE IMPORT'!$E:$E,'SAGE IMPORT'!$A:$A,'FIELD REPORT'!$E23,'SAGE IMPORT'!$B:$B,'FIELD REPORT'!$F23,'SAGE IMPORT'!$C:$C,'FIELD REPORT'!M$6)=0,"",SUMIFS('SAGE IMPORT'!$E:$E,'SAGE IMPORT'!$A:$A,'FIELD REPORT'!$E23,'SAGE IMPORT'!$B:$B,'FIELD REPORT'!$F23,'SAGE IMPORT'!$C:$C,'FIELD REPORT'!M$6))</f>
        <v/>
      </c>
      <c r="N23" s="414" t="str">
        <f>IF(SUMIFS('SAGE IMPORT'!$E:$E,'SAGE IMPORT'!$A:$A,'FIELD REPORT'!$E23,'SAGE IMPORT'!$B:$B,'FIELD REPORT'!$F23,'SAGE IMPORT'!$C:$C,'FIELD REPORT'!N$6)=0,"",SUMIFS('SAGE IMPORT'!$E:$E,'SAGE IMPORT'!$A:$A,'FIELD REPORT'!$E23,'SAGE IMPORT'!$B:$B,'FIELD REPORT'!$F23,'SAGE IMPORT'!$C:$C,'FIELD REPORT'!N$6))</f>
        <v/>
      </c>
      <c r="O23" s="414"/>
      <c r="P23" s="414" t="str">
        <f>IF(SUMIFS('SAGE IMPORT'!$E:$E,'SAGE IMPORT'!$A:$A,'FIELD REPORT'!$E23,'SAGE IMPORT'!$B:$B,'FIELD REPORT'!$F23,'SAGE IMPORT'!$C:$C,'FIELD REPORT'!P$6)=0,"",SUMIFS('SAGE IMPORT'!$E:$E,'SAGE IMPORT'!$A:$A,'FIELD REPORT'!$E23,'SAGE IMPORT'!$B:$B,'FIELD REPORT'!$F23,'SAGE IMPORT'!$C:$C,'FIELD REPORT'!P$6))</f>
        <v/>
      </c>
      <c r="Q23" s="414" t="str">
        <f>IF(SUMIFS('SAGE IMPORT'!$E:$E,'SAGE IMPORT'!$A:$A,'FIELD REPORT'!$E23,'SAGE IMPORT'!$B:$B,'FIELD REPORT'!$F23,'SAGE IMPORT'!$C:$C,'FIELD REPORT'!Q$6)=0,"",SUMIFS('SAGE IMPORT'!$E:$E,'SAGE IMPORT'!$A:$A,'FIELD REPORT'!$E23,'SAGE IMPORT'!$B:$B,'FIELD REPORT'!$F23,'SAGE IMPORT'!$C:$C,'FIELD REPORT'!Q$6))</f>
        <v/>
      </c>
      <c r="S23" s="413" t="str">
        <f>IF(SUMIFS('SAGE IMPORT'!$Q:$Q,'SAGE IMPORT'!$A:$A,'FIELD REPORT'!$E23,'SAGE IMPORT'!$B:$B,'FIELD REPORT'!$F23,'SAGE IMPORT'!$C:$C,'FIELD REPORT'!S$6)=0,"",SUMIFS('SAGE IMPORT'!$Q:$Q,'SAGE IMPORT'!$A:$A,'FIELD REPORT'!$E23,'SAGE IMPORT'!$B:$B,'FIELD REPORT'!$F23,'SAGE IMPORT'!$C:$C,'FIELD REPORT'!S$6))</f>
        <v/>
      </c>
      <c r="T23" s="413" t="str">
        <f>IF(SUMIFS('SAGE IMPORT'!$Q:$Q,'SAGE IMPORT'!$A:$A,'FIELD REPORT'!$E23,'SAGE IMPORT'!$B:$B,'FIELD REPORT'!$F23,'SAGE IMPORT'!$C:$C,'FIELD REPORT'!T$6)=0,"",SUMIFS('SAGE IMPORT'!$Q:$Q,'SAGE IMPORT'!$A:$A,'FIELD REPORT'!$E23,'SAGE IMPORT'!$B:$B,'FIELD REPORT'!$F23,'SAGE IMPORT'!$C:$C,'FIELD REPORT'!T$6))</f>
        <v/>
      </c>
      <c r="U23" s="413" t="str">
        <f>IF(SUMIFS('SAGE IMPORT'!$Q:$Q,'SAGE IMPORT'!$A:$A,'FIELD REPORT'!$E23,'SAGE IMPORT'!$B:$B,'FIELD REPORT'!$F23,'SAGE IMPORT'!$C:$C,'FIELD REPORT'!U$6)=0,"",SUMIFS('SAGE IMPORT'!$Q:$Q,'SAGE IMPORT'!$A:$A,'FIELD REPORT'!$E23,'SAGE IMPORT'!$B:$B,'FIELD REPORT'!$F23,'SAGE IMPORT'!$C:$C,'FIELD REPORT'!U$6))</f>
        <v/>
      </c>
      <c r="V23" s="413" t="str">
        <f>IF(SUMIFS('SAGE IMPORT'!$Q:$Q,'SAGE IMPORT'!$A:$A,'FIELD REPORT'!$E23,'SAGE IMPORT'!$B:$B,'FIELD REPORT'!$F23,'SAGE IMPORT'!$C:$C,'FIELD REPORT'!V$6)=0,"",SUMIFS('SAGE IMPORT'!$Q:$Q,'SAGE IMPORT'!$A:$A,'FIELD REPORT'!$E23,'SAGE IMPORT'!$B:$B,'FIELD REPORT'!$F23,'SAGE IMPORT'!$C:$C,'FIELD REPORT'!V$6))</f>
        <v/>
      </c>
      <c r="X23" s="412" t="str">
        <f>IF(SUMIFS('SAGE IMPORT'!$Q:$Q,'SAGE IMPORT'!$A:$A,'FIELD REPORT'!$E23,'SAGE IMPORT'!$B:$B,'FIELD REPORT'!$F23,'SAGE IMPORT'!$C:$C,'FIELD REPORT'!X$6)=0,"",SUMIFS('SAGE IMPORT'!$Q:$Q,'SAGE IMPORT'!$A:$A,'FIELD REPORT'!$E23,'SAGE IMPORT'!$B:$B,'FIELD REPORT'!$F23,'SAGE IMPORT'!$C:$C,'FIELD REPORT'!X$6))</f>
        <v/>
      </c>
      <c r="Y23" s="412" t="str">
        <f>IF(SUMIFS('SAGE IMPORT'!$Q:$Q,'SAGE IMPORT'!$A:$A,'FIELD REPORT'!$E23,'SAGE IMPORT'!$B:$B,'FIELD REPORT'!$F23,'SAGE IMPORT'!$C:$C,'FIELD REPORT'!Y$6)=0,"",SUMIFS('SAGE IMPORT'!$Q:$Q,'SAGE IMPORT'!$A:$A,'FIELD REPORT'!$E23,'SAGE IMPORT'!$B:$B,'FIELD REPORT'!$F23,'SAGE IMPORT'!$C:$C,'FIELD REPORT'!Y$6))</f>
        <v/>
      </c>
      <c r="Z23" s="412" t="str">
        <f>IF(SUMIFS('SAGE IMPORT'!$Q:$Q,'SAGE IMPORT'!$A:$A,'FIELD REPORT'!$E23,'SAGE IMPORT'!$B:$B,'FIELD REPORT'!$F23,'SAGE IMPORT'!$C:$C,'FIELD REPORT'!Z$6)=0,"",SUMIFS('SAGE IMPORT'!$Q:$Q,'SAGE IMPORT'!$A:$A,'FIELD REPORT'!$E23,'SAGE IMPORT'!$B:$B,'FIELD REPORT'!$F23,'SAGE IMPORT'!$C:$C,'FIELD REPORT'!Z$6))</f>
        <v/>
      </c>
      <c r="AA23" s="412" t="str">
        <f>IF(SUMIFS('SAGE IMPORT'!$Q:$Q,'SAGE IMPORT'!$A:$A,'FIELD REPORT'!$E23,'SAGE IMPORT'!$B:$B,'FIELD REPORT'!$F23,'SAGE IMPORT'!$C:$C,'FIELD REPORT'!AA$6)=0,"",SUMIFS('SAGE IMPORT'!$Q:$Q,'SAGE IMPORT'!$A:$A,'FIELD REPORT'!$E23,'SAGE IMPORT'!$B:$B,'FIELD REPORT'!$F23,'SAGE IMPORT'!$C:$C,'FIELD REPORT'!AA$6))</f>
        <v/>
      </c>
      <c r="AC23" s="411" t="str">
        <f>IF(SUMIFS('SAGE IMPORT'!$Q:$Q,'SAGE IMPORT'!$A:$A,'FIELD REPORT'!$E23,'SAGE IMPORT'!$B:$B,'FIELD REPORT'!$F23,'SAGE IMPORT'!$C:$C,'FIELD REPORT'!AC$6)=0,"",SUMIFS('SAGE IMPORT'!$Q:$Q,'SAGE IMPORT'!$A:$A,'FIELD REPORT'!$E23,'SAGE IMPORT'!$B:$B,'FIELD REPORT'!$F23,'SAGE IMPORT'!$C:$C,'FIELD REPORT'!AC$6))</f>
        <v/>
      </c>
    </row>
    <row r="24" spans="1:29" s="394" customFormat="1" ht="18.75" customHeight="1" x14ac:dyDescent="0.3">
      <c r="A24" s="418"/>
      <c r="B24" s="418"/>
      <c r="C24" s="417">
        <f>IF('START-SLABS'!C25="","",'START-SLABS'!C25)</f>
        <v>49</v>
      </c>
      <c r="D24" s="417" t="str">
        <f>IF('START-SLABS'!D25="","",'START-SLABS'!D25)</f>
        <v>1095 ST. OLAF CT</v>
      </c>
      <c r="E24" s="417" t="str">
        <f>IF('START-SLABS'!F25="","",'START-SLABS'!F25)</f>
        <v>PLAN 1</v>
      </c>
      <c r="F24" s="417" t="str">
        <f>IF('START-SLABS'!G25="","",'START-SLABS'!G25)</f>
        <v>ELV D</v>
      </c>
      <c r="G24" s="417" t="str">
        <f>IF('START-SLABS'!H25="","",'START-SLABS'!H25)</f>
        <v>ELV D</v>
      </c>
      <c r="H24" s="403"/>
      <c r="I24" s="416">
        <f>IF(SUMIFS('SAGE IMPORT'!$E:$E,'SAGE IMPORT'!$A:$A,'FIELD REPORT'!$E24,'SAGE IMPORT'!$B:$B,'FIELD REPORT'!$F24,'SAGE IMPORT'!$C:$C,'FIELD REPORT'!I$6)=0,"",SUMIFS('SAGE IMPORT'!$E:$E,'SAGE IMPORT'!$A:$A,'FIELD REPORT'!$E24,'SAGE IMPORT'!$B:$B,'FIELD REPORT'!$F24,'SAGE IMPORT'!$C:$C,'FIELD REPORT'!I$6))</f>
        <v>234.12</v>
      </c>
      <c r="J24" s="416">
        <f>IF(SUMIFS('SAGE IMPORT'!$E:$E,'SAGE IMPORT'!$A:$A,'FIELD REPORT'!$E24,'SAGE IMPORT'!$B:$B,'FIELD REPORT'!$F24,'SAGE IMPORT'!$C:$C,'FIELD REPORT'!J$6)=0,"",SUMIFS('SAGE IMPORT'!$E:$E,'SAGE IMPORT'!$A:$A,'FIELD REPORT'!$E24,'SAGE IMPORT'!$B:$B,'FIELD REPORT'!$F24,'SAGE IMPORT'!$C:$C,'FIELD REPORT'!J$6))</f>
        <v>312.04000000000002</v>
      </c>
      <c r="K24" s="416">
        <f>IF(SUMIFS('SAGE IMPORT'!$E:$E,'SAGE IMPORT'!$A:$A,'FIELD REPORT'!$E24,'SAGE IMPORT'!$B:$B,'FIELD REPORT'!$F24,'SAGE IMPORT'!$C:$C,'FIELD REPORT'!K$6)=0,"",SUMIFS('SAGE IMPORT'!$E:$E,'SAGE IMPORT'!$A:$A,'FIELD REPORT'!$E24,'SAGE IMPORT'!$B:$B,'FIELD REPORT'!$F24,'SAGE IMPORT'!$C:$C,'FIELD REPORT'!K$6))</f>
        <v>1302.68</v>
      </c>
      <c r="L24" s="415"/>
      <c r="M24" s="414" t="str">
        <f>IF(SUMIFS('SAGE IMPORT'!$E:$E,'SAGE IMPORT'!$A:$A,'FIELD REPORT'!$E24,'SAGE IMPORT'!$B:$B,'FIELD REPORT'!$F24,'SAGE IMPORT'!$C:$C,'FIELD REPORT'!M$6)=0,"",SUMIFS('SAGE IMPORT'!$E:$E,'SAGE IMPORT'!$A:$A,'FIELD REPORT'!$E24,'SAGE IMPORT'!$B:$B,'FIELD REPORT'!$F24,'SAGE IMPORT'!$C:$C,'FIELD REPORT'!M$6))</f>
        <v/>
      </c>
      <c r="N24" s="414">
        <f>IF(SUMIFS('SAGE IMPORT'!$E:$E,'SAGE IMPORT'!$A:$A,'FIELD REPORT'!$E24,'SAGE IMPORT'!$B:$B,'FIELD REPORT'!$F24,'SAGE IMPORT'!$C:$C,'FIELD REPORT'!N$6)=0,"",SUMIFS('SAGE IMPORT'!$E:$E,'SAGE IMPORT'!$A:$A,'FIELD REPORT'!$E24,'SAGE IMPORT'!$B:$B,'FIELD REPORT'!$F24,'SAGE IMPORT'!$C:$C,'FIELD REPORT'!N$6))</f>
        <v>56.71</v>
      </c>
      <c r="O24" s="414"/>
      <c r="P24" s="414">
        <f>IF(SUMIFS('SAGE IMPORT'!$E:$E,'SAGE IMPORT'!$A:$A,'FIELD REPORT'!$E24,'SAGE IMPORT'!$B:$B,'FIELD REPORT'!$F24,'SAGE IMPORT'!$C:$C,'FIELD REPORT'!P$6)=0,"",SUMIFS('SAGE IMPORT'!$E:$E,'SAGE IMPORT'!$A:$A,'FIELD REPORT'!$E24,'SAGE IMPORT'!$B:$B,'FIELD REPORT'!$F24,'SAGE IMPORT'!$C:$C,'FIELD REPORT'!P$6))</f>
        <v>13.27</v>
      </c>
      <c r="Q24" s="414" t="str">
        <f>IF(SUMIFS('SAGE IMPORT'!$E:$E,'SAGE IMPORT'!$A:$A,'FIELD REPORT'!$E24,'SAGE IMPORT'!$B:$B,'FIELD REPORT'!$F24,'SAGE IMPORT'!$C:$C,'FIELD REPORT'!Q$6)=0,"",SUMIFS('SAGE IMPORT'!$E:$E,'SAGE IMPORT'!$A:$A,'FIELD REPORT'!$E24,'SAGE IMPORT'!$B:$B,'FIELD REPORT'!$F24,'SAGE IMPORT'!$C:$C,'FIELD REPORT'!Q$6))</f>
        <v/>
      </c>
      <c r="S24" s="413">
        <f>IF(SUMIFS('SAGE IMPORT'!$Q:$Q,'SAGE IMPORT'!$A:$A,'FIELD REPORT'!$E24,'SAGE IMPORT'!$B:$B,'FIELD REPORT'!$F24,'SAGE IMPORT'!$C:$C,'FIELD REPORT'!S$6)=0,"",SUMIFS('SAGE IMPORT'!$Q:$Q,'SAGE IMPORT'!$A:$A,'FIELD REPORT'!$E24,'SAGE IMPORT'!$B:$B,'FIELD REPORT'!$F24,'SAGE IMPORT'!$C:$C,'FIELD REPORT'!S$6))</f>
        <v>1.5</v>
      </c>
      <c r="T24" s="413">
        <f>IF(SUMIFS('SAGE IMPORT'!$Q:$Q,'SAGE IMPORT'!$A:$A,'FIELD REPORT'!$E24,'SAGE IMPORT'!$B:$B,'FIELD REPORT'!$F24,'SAGE IMPORT'!$C:$C,'FIELD REPORT'!T$6)=0,"",SUMIFS('SAGE IMPORT'!$Q:$Q,'SAGE IMPORT'!$A:$A,'FIELD REPORT'!$E24,'SAGE IMPORT'!$B:$B,'FIELD REPORT'!$F24,'SAGE IMPORT'!$C:$C,'FIELD REPORT'!T$6))</f>
        <v>32.450000000000003</v>
      </c>
      <c r="U24" s="413">
        <f>IF(SUMIFS('SAGE IMPORT'!$Q:$Q,'SAGE IMPORT'!$A:$A,'FIELD REPORT'!$E24,'SAGE IMPORT'!$B:$B,'FIELD REPORT'!$F24,'SAGE IMPORT'!$C:$C,'FIELD REPORT'!U$6)=0,"",SUMIFS('SAGE IMPORT'!$Q:$Q,'SAGE IMPORT'!$A:$A,'FIELD REPORT'!$E24,'SAGE IMPORT'!$B:$B,'FIELD REPORT'!$F24,'SAGE IMPORT'!$C:$C,'FIELD REPORT'!U$6))</f>
        <v>10.85</v>
      </c>
      <c r="V24" s="413" t="str">
        <f>IF(SUMIFS('SAGE IMPORT'!$Q:$Q,'SAGE IMPORT'!$A:$A,'FIELD REPORT'!$E24,'SAGE IMPORT'!$B:$B,'FIELD REPORT'!$F24,'SAGE IMPORT'!$C:$C,'FIELD REPORT'!V$6)=0,"",SUMIFS('SAGE IMPORT'!$Q:$Q,'SAGE IMPORT'!$A:$A,'FIELD REPORT'!$E24,'SAGE IMPORT'!$B:$B,'FIELD REPORT'!$F24,'SAGE IMPORT'!$C:$C,'FIELD REPORT'!V$6))</f>
        <v/>
      </c>
      <c r="X24" s="412" t="str">
        <f>IF(SUMIFS('SAGE IMPORT'!$Q:$Q,'SAGE IMPORT'!$A:$A,'FIELD REPORT'!$E24,'SAGE IMPORT'!$B:$B,'FIELD REPORT'!$F24,'SAGE IMPORT'!$C:$C,'FIELD REPORT'!X$6)=0,"",SUMIFS('SAGE IMPORT'!$Q:$Q,'SAGE IMPORT'!$A:$A,'FIELD REPORT'!$E24,'SAGE IMPORT'!$B:$B,'FIELD REPORT'!$F24,'SAGE IMPORT'!$C:$C,'FIELD REPORT'!X$6))</f>
        <v/>
      </c>
      <c r="Y24" s="412" t="str">
        <f>IF(SUMIFS('SAGE IMPORT'!$Q:$Q,'SAGE IMPORT'!$A:$A,'FIELD REPORT'!$E24,'SAGE IMPORT'!$B:$B,'FIELD REPORT'!$F24,'SAGE IMPORT'!$C:$C,'FIELD REPORT'!Y$6)=0,"",SUMIFS('SAGE IMPORT'!$Q:$Q,'SAGE IMPORT'!$A:$A,'FIELD REPORT'!$E24,'SAGE IMPORT'!$B:$B,'FIELD REPORT'!$F24,'SAGE IMPORT'!$C:$C,'FIELD REPORT'!Y$6))</f>
        <v/>
      </c>
      <c r="Z24" s="412" t="str">
        <f>IF(SUMIFS('SAGE IMPORT'!$Q:$Q,'SAGE IMPORT'!$A:$A,'FIELD REPORT'!$E24,'SAGE IMPORT'!$B:$B,'FIELD REPORT'!$F24,'SAGE IMPORT'!$C:$C,'FIELD REPORT'!Z$6)=0,"",SUMIFS('SAGE IMPORT'!$Q:$Q,'SAGE IMPORT'!$A:$A,'FIELD REPORT'!$E24,'SAGE IMPORT'!$B:$B,'FIELD REPORT'!$F24,'SAGE IMPORT'!$C:$C,'FIELD REPORT'!Z$6))</f>
        <v/>
      </c>
      <c r="AA24" s="412">
        <f>IF(SUMIFS('SAGE IMPORT'!$Q:$Q,'SAGE IMPORT'!$A:$A,'FIELD REPORT'!$E24,'SAGE IMPORT'!$B:$B,'FIELD REPORT'!$F24,'SAGE IMPORT'!$C:$C,'FIELD REPORT'!AA$6)=0,"",SUMIFS('SAGE IMPORT'!$Q:$Q,'SAGE IMPORT'!$A:$A,'FIELD REPORT'!$E24,'SAGE IMPORT'!$B:$B,'FIELD REPORT'!$F24,'SAGE IMPORT'!$C:$C,'FIELD REPORT'!AA$6))</f>
        <v>1447.05</v>
      </c>
      <c r="AC24" s="411">
        <f>IF(SUMIFS('SAGE IMPORT'!$Q:$Q,'SAGE IMPORT'!$A:$A,'FIELD REPORT'!$E24,'SAGE IMPORT'!$B:$B,'FIELD REPORT'!$F24,'SAGE IMPORT'!$C:$C,'FIELD REPORT'!AC$6)=0,"",SUMIFS('SAGE IMPORT'!$Q:$Q,'SAGE IMPORT'!$A:$A,'FIELD REPORT'!$E24,'SAGE IMPORT'!$B:$B,'FIELD REPORT'!$F24,'SAGE IMPORT'!$C:$C,'FIELD REPORT'!AC$6))</f>
        <v>1.8</v>
      </c>
    </row>
    <row r="25" spans="1:29" s="394" customFormat="1" ht="18.75" customHeight="1" x14ac:dyDescent="0.3">
      <c r="A25" s="418"/>
      <c r="B25" s="418"/>
      <c r="C25" s="417" t="str">
        <f>IF('START-SLABS'!C26="","",'START-SLABS'!C26)</f>
        <v/>
      </c>
      <c r="D25" s="417" t="str">
        <f>IF('START-SLABS'!D26="","",'START-SLABS'!D26)</f>
        <v/>
      </c>
      <c r="E25" s="417" t="str">
        <f>IF('START-SLABS'!F26="","",'START-SLABS'!F26)</f>
        <v/>
      </c>
      <c r="F25" s="417" t="str">
        <f>IF('START-SLABS'!G26="","",'START-SLABS'!G26)</f>
        <v/>
      </c>
      <c r="G25" s="417" t="str">
        <f>IF('START-SLABS'!H26="","",'START-SLABS'!H26)</f>
        <v/>
      </c>
      <c r="H25" s="403"/>
      <c r="I25" s="416" t="str">
        <f>IF(SUMIFS('SAGE IMPORT'!$E:$E,'SAGE IMPORT'!$A:$A,'FIELD REPORT'!$E25,'SAGE IMPORT'!$B:$B,'FIELD REPORT'!$F25,'SAGE IMPORT'!$C:$C,'FIELD REPORT'!I$6)=0,"",SUMIFS('SAGE IMPORT'!$E:$E,'SAGE IMPORT'!$A:$A,'FIELD REPORT'!$E25,'SAGE IMPORT'!$B:$B,'FIELD REPORT'!$F25,'SAGE IMPORT'!$C:$C,'FIELD REPORT'!I$6))</f>
        <v/>
      </c>
      <c r="J25" s="416" t="str">
        <f>IF(SUMIFS('SAGE IMPORT'!$E:$E,'SAGE IMPORT'!$A:$A,'FIELD REPORT'!$E25,'SAGE IMPORT'!$B:$B,'FIELD REPORT'!$F25,'SAGE IMPORT'!$C:$C,'FIELD REPORT'!J$6)=0,"",SUMIFS('SAGE IMPORT'!$E:$E,'SAGE IMPORT'!$A:$A,'FIELD REPORT'!$E25,'SAGE IMPORT'!$B:$B,'FIELD REPORT'!$F25,'SAGE IMPORT'!$C:$C,'FIELD REPORT'!J$6))</f>
        <v/>
      </c>
      <c r="K25" s="416" t="str">
        <f>IF(SUMIFS('SAGE IMPORT'!$E:$E,'SAGE IMPORT'!$A:$A,'FIELD REPORT'!$E25,'SAGE IMPORT'!$B:$B,'FIELD REPORT'!$F25,'SAGE IMPORT'!$C:$C,'FIELD REPORT'!K$6)=0,"",SUMIFS('SAGE IMPORT'!$E:$E,'SAGE IMPORT'!$A:$A,'FIELD REPORT'!$E25,'SAGE IMPORT'!$B:$B,'FIELD REPORT'!$F25,'SAGE IMPORT'!$C:$C,'FIELD REPORT'!K$6))</f>
        <v/>
      </c>
      <c r="L25" s="415"/>
      <c r="M25" s="414" t="str">
        <f>IF(SUMIFS('SAGE IMPORT'!$E:$E,'SAGE IMPORT'!$A:$A,'FIELD REPORT'!$E25,'SAGE IMPORT'!$B:$B,'FIELD REPORT'!$F25,'SAGE IMPORT'!$C:$C,'FIELD REPORT'!M$6)=0,"",SUMIFS('SAGE IMPORT'!$E:$E,'SAGE IMPORT'!$A:$A,'FIELD REPORT'!$E25,'SAGE IMPORT'!$B:$B,'FIELD REPORT'!$F25,'SAGE IMPORT'!$C:$C,'FIELD REPORT'!M$6))</f>
        <v/>
      </c>
      <c r="N25" s="414" t="str">
        <f>IF(SUMIFS('SAGE IMPORT'!$E:$E,'SAGE IMPORT'!$A:$A,'FIELD REPORT'!$E25,'SAGE IMPORT'!$B:$B,'FIELD REPORT'!$F25,'SAGE IMPORT'!$C:$C,'FIELD REPORT'!N$6)=0,"",SUMIFS('SAGE IMPORT'!$E:$E,'SAGE IMPORT'!$A:$A,'FIELD REPORT'!$E25,'SAGE IMPORT'!$B:$B,'FIELD REPORT'!$F25,'SAGE IMPORT'!$C:$C,'FIELD REPORT'!N$6))</f>
        <v/>
      </c>
      <c r="O25" s="414"/>
      <c r="P25" s="414" t="str">
        <f>IF(SUMIFS('SAGE IMPORT'!$E:$E,'SAGE IMPORT'!$A:$A,'FIELD REPORT'!$E25,'SAGE IMPORT'!$B:$B,'FIELD REPORT'!$F25,'SAGE IMPORT'!$C:$C,'FIELD REPORT'!P$6)=0,"",SUMIFS('SAGE IMPORT'!$E:$E,'SAGE IMPORT'!$A:$A,'FIELD REPORT'!$E25,'SAGE IMPORT'!$B:$B,'FIELD REPORT'!$F25,'SAGE IMPORT'!$C:$C,'FIELD REPORT'!P$6))</f>
        <v/>
      </c>
      <c r="Q25" s="414" t="str">
        <f>IF(SUMIFS('SAGE IMPORT'!$E:$E,'SAGE IMPORT'!$A:$A,'FIELD REPORT'!$E25,'SAGE IMPORT'!$B:$B,'FIELD REPORT'!$F25,'SAGE IMPORT'!$C:$C,'FIELD REPORT'!Q$6)=0,"",SUMIFS('SAGE IMPORT'!$E:$E,'SAGE IMPORT'!$A:$A,'FIELD REPORT'!$E25,'SAGE IMPORT'!$B:$B,'FIELD REPORT'!$F25,'SAGE IMPORT'!$C:$C,'FIELD REPORT'!Q$6))</f>
        <v/>
      </c>
      <c r="S25" s="413" t="str">
        <f>IF(SUMIFS('SAGE IMPORT'!$Q:$Q,'SAGE IMPORT'!$A:$A,'FIELD REPORT'!$E25,'SAGE IMPORT'!$B:$B,'FIELD REPORT'!$F25,'SAGE IMPORT'!$C:$C,'FIELD REPORT'!S$6)=0,"",SUMIFS('SAGE IMPORT'!$Q:$Q,'SAGE IMPORT'!$A:$A,'FIELD REPORT'!$E25,'SAGE IMPORT'!$B:$B,'FIELD REPORT'!$F25,'SAGE IMPORT'!$C:$C,'FIELD REPORT'!S$6))</f>
        <v/>
      </c>
      <c r="T25" s="413" t="str">
        <f>IF(SUMIFS('SAGE IMPORT'!$Q:$Q,'SAGE IMPORT'!$A:$A,'FIELD REPORT'!$E25,'SAGE IMPORT'!$B:$B,'FIELD REPORT'!$F25,'SAGE IMPORT'!$C:$C,'FIELD REPORT'!T$6)=0,"",SUMIFS('SAGE IMPORT'!$Q:$Q,'SAGE IMPORT'!$A:$A,'FIELD REPORT'!$E25,'SAGE IMPORT'!$B:$B,'FIELD REPORT'!$F25,'SAGE IMPORT'!$C:$C,'FIELD REPORT'!T$6))</f>
        <v/>
      </c>
      <c r="U25" s="413" t="str">
        <f>IF(SUMIFS('SAGE IMPORT'!$Q:$Q,'SAGE IMPORT'!$A:$A,'FIELD REPORT'!$E25,'SAGE IMPORT'!$B:$B,'FIELD REPORT'!$F25,'SAGE IMPORT'!$C:$C,'FIELD REPORT'!U$6)=0,"",SUMIFS('SAGE IMPORT'!$Q:$Q,'SAGE IMPORT'!$A:$A,'FIELD REPORT'!$E25,'SAGE IMPORT'!$B:$B,'FIELD REPORT'!$F25,'SAGE IMPORT'!$C:$C,'FIELD REPORT'!U$6))</f>
        <v/>
      </c>
      <c r="V25" s="413" t="str">
        <f>IF(SUMIFS('SAGE IMPORT'!$Q:$Q,'SAGE IMPORT'!$A:$A,'FIELD REPORT'!$E25,'SAGE IMPORT'!$B:$B,'FIELD REPORT'!$F25,'SAGE IMPORT'!$C:$C,'FIELD REPORT'!V$6)=0,"",SUMIFS('SAGE IMPORT'!$Q:$Q,'SAGE IMPORT'!$A:$A,'FIELD REPORT'!$E25,'SAGE IMPORT'!$B:$B,'FIELD REPORT'!$F25,'SAGE IMPORT'!$C:$C,'FIELD REPORT'!V$6))</f>
        <v/>
      </c>
      <c r="X25" s="412" t="str">
        <f>IF(SUMIFS('SAGE IMPORT'!$Q:$Q,'SAGE IMPORT'!$A:$A,'FIELD REPORT'!$E25,'SAGE IMPORT'!$B:$B,'FIELD REPORT'!$F25,'SAGE IMPORT'!$C:$C,'FIELD REPORT'!X$6)=0,"",SUMIFS('SAGE IMPORT'!$Q:$Q,'SAGE IMPORT'!$A:$A,'FIELD REPORT'!$E25,'SAGE IMPORT'!$B:$B,'FIELD REPORT'!$F25,'SAGE IMPORT'!$C:$C,'FIELD REPORT'!X$6))</f>
        <v/>
      </c>
      <c r="Y25" s="412" t="str">
        <f>IF(SUMIFS('SAGE IMPORT'!$Q:$Q,'SAGE IMPORT'!$A:$A,'FIELD REPORT'!$E25,'SAGE IMPORT'!$B:$B,'FIELD REPORT'!$F25,'SAGE IMPORT'!$C:$C,'FIELD REPORT'!Y$6)=0,"",SUMIFS('SAGE IMPORT'!$Q:$Q,'SAGE IMPORT'!$A:$A,'FIELD REPORT'!$E25,'SAGE IMPORT'!$B:$B,'FIELD REPORT'!$F25,'SAGE IMPORT'!$C:$C,'FIELD REPORT'!Y$6))</f>
        <v/>
      </c>
      <c r="Z25" s="412" t="str">
        <f>IF(SUMIFS('SAGE IMPORT'!$Q:$Q,'SAGE IMPORT'!$A:$A,'FIELD REPORT'!$E25,'SAGE IMPORT'!$B:$B,'FIELD REPORT'!$F25,'SAGE IMPORT'!$C:$C,'FIELD REPORT'!Z$6)=0,"",SUMIFS('SAGE IMPORT'!$Q:$Q,'SAGE IMPORT'!$A:$A,'FIELD REPORT'!$E25,'SAGE IMPORT'!$B:$B,'FIELD REPORT'!$F25,'SAGE IMPORT'!$C:$C,'FIELD REPORT'!Z$6))</f>
        <v/>
      </c>
      <c r="AA25" s="412" t="str">
        <f>IF(SUMIFS('SAGE IMPORT'!$Q:$Q,'SAGE IMPORT'!$A:$A,'FIELD REPORT'!$E25,'SAGE IMPORT'!$B:$B,'FIELD REPORT'!$F25,'SAGE IMPORT'!$C:$C,'FIELD REPORT'!AA$6)=0,"",SUMIFS('SAGE IMPORT'!$Q:$Q,'SAGE IMPORT'!$A:$A,'FIELD REPORT'!$E25,'SAGE IMPORT'!$B:$B,'FIELD REPORT'!$F25,'SAGE IMPORT'!$C:$C,'FIELD REPORT'!AA$6))</f>
        <v/>
      </c>
      <c r="AC25" s="411" t="str">
        <f>IF(SUMIFS('SAGE IMPORT'!$Q:$Q,'SAGE IMPORT'!$A:$A,'FIELD REPORT'!$E25,'SAGE IMPORT'!$B:$B,'FIELD REPORT'!$F25,'SAGE IMPORT'!$C:$C,'FIELD REPORT'!AC$6)=0,"",SUMIFS('SAGE IMPORT'!$Q:$Q,'SAGE IMPORT'!$A:$A,'FIELD REPORT'!$E25,'SAGE IMPORT'!$B:$B,'FIELD REPORT'!$F25,'SAGE IMPORT'!$C:$C,'FIELD REPORT'!AC$6))</f>
        <v/>
      </c>
    </row>
    <row r="26" spans="1:29" s="394" customFormat="1" ht="18.75" customHeight="1" x14ac:dyDescent="0.3">
      <c r="A26" s="418"/>
      <c r="B26" s="418"/>
      <c r="C26" s="417">
        <f>IF('START-SLABS'!C27="","",'START-SLABS'!C27)</f>
        <v>50</v>
      </c>
      <c r="D26" s="417" t="str">
        <f>IF('START-SLABS'!D27="","",'START-SLABS'!D27)</f>
        <v xml:space="preserve">1105 ST. OLAF CT </v>
      </c>
      <c r="E26" s="417" t="str">
        <f>IF('START-SLABS'!F27="","",'START-SLABS'!F27)</f>
        <v>PLAN 2</v>
      </c>
      <c r="F26" s="417" t="str">
        <f>IF('START-SLABS'!G27="","",'START-SLABS'!G27)</f>
        <v>ELV ALL</v>
      </c>
      <c r="G26" s="417" t="str">
        <f>IF('START-SLABS'!H27="","",'START-SLABS'!H27)</f>
        <v>ELV A</v>
      </c>
      <c r="H26" s="403"/>
      <c r="I26" s="416">
        <f>IF(SUMIFS('SAGE IMPORT'!$E:$E,'SAGE IMPORT'!$A:$A,'FIELD REPORT'!$E26,'SAGE IMPORT'!$B:$B,'FIELD REPORT'!$F26,'SAGE IMPORT'!$C:$C,'FIELD REPORT'!I$6)=0,"",SUMIFS('SAGE IMPORT'!$E:$E,'SAGE IMPORT'!$A:$A,'FIELD REPORT'!$E26,'SAGE IMPORT'!$B:$B,'FIELD REPORT'!$F26,'SAGE IMPORT'!$C:$C,'FIELD REPORT'!I$6))</f>
        <v>287.61</v>
      </c>
      <c r="J26" s="416">
        <f>IF(SUMIFS('SAGE IMPORT'!$E:$E,'SAGE IMPORT'!$A:$A,'FIELD REPORT'!$E26,'SAGE IMPORT'!$B:$B,'FIELD REPORT'!$F26,'SAGE IMPORT'!$C:$C,'FIELD REPORT'!J$6)=0,"",SUMIFS('SAGE IMPORT'!$E:$E,'SAGE IMPORT'!$A:$A,'FIELD REPORT'!$E26,'SAGE IMPORT'!$B:$B,'FIELD REPORT'!$F26,'SAGE IMPORT'!$C:$C,'FIELD REPORT'!J$6))</f>
        <v>355.9</v>
      </c>
      <c r="K26" s="416">
        <f>IF(SUMIFS('SAGE IMPORT'!$E:$E,'SAGE IMPORT'!$A:$A,'FIELD REPORT'!$E26,'SAGE IMPORT'!$B:$B,'FIELD REPORT'!$F26,'SAGE IMPORT'!$C:$C,'FIELD REPORT'!K$6)=0,"",SUMIFS('SAGE IMPORT'!$E:$E,'SAGE IMPORT'!$A:$A,'FIELD REPORT'!$E26,'SAGE IMPORT'!$B:$B,'FIELD REPORT'!$F26,'SAGE IMPORT'!$C:$C,'FIELD REPORT'!K$6))</f>
        <v>1602.65</v>
      </c>
      <c r="L26" s="415"/>
      <c r="M26" s="414" t="str">
        <f>IF(SUMIFS('SAGE IMPORT'!$E:$E,'SAGE IMPORT'!$A:$A,'FIELD REPORT'!$E26,'SAGE IMPORT'!$B:$B,'FIELD REPORT'!$F26,'SAGE IMPORT'!$C:$C,'FIELD REPORT'!M$6)=0,"",SUMIFS('SAGE IMPORT'!$E:$E,'SAGE IMPORT'!$A:$A,'FIELD REPORT'!$E26,'SAGE IMPORT'!$B:$B,'FIELD REPORT'!$F26,'SAGE IMPORT'!$C:$C,'FIELD REPORT'!M$6))</f>
        <v/>
      </c>
      <c r="N26" s="414">
        <f>IF(SUMIFS('SAGE IMPORT'!$E:$E,'SAGE IMPORT'!$A:$A,'FIELD REPORT'!$E26,'SAGE IMPORT'!$B:$B,'FIELD REPORT'!$F26,'SAGE IMPORT'!$C:$C,'FIELD REPORT'!N$6)=0,"",SUMIFS('SAGE IMPORT'!$E:$E,'SAGE IMPORT'!$A:$A,'FIELD REPORT'!$E26,'SAGE IMPORT'!$B:$B,'FIELD REPORT'!$F26,'SAGE IMPORT'!$C:$C,'FIELD REPORT'!N$6))</f>
        <v>66.66</v>
      </c>
      <c r="O26" s="414"/>
      <c r="P26" s="414">
        <f>IF(SUMIFS('SAGE IMPORT'!$E:$E,'SAGE IMPORT'!$A:$A,'FIELD REPORT'!$E26,'SAGE IMPORT'!$B:$B,'FIELD REPORT'!$F26,'SAGE IMPORT'!$C:$C,'FIELD REPORT'!P$6)=0,"",SUMIFS('SAGE IMPORT'!$E:$E,'SAGE IMPORT'!$A:$A,'FIELD REPORT'!$E26,'SAGE IMPORT'!$B:$B,'FIELD REPORT'!$F26,'SAGE IMPORT'!$C:$C,'FIELD REPORT'!P$6))</f>
        <v>16.32</v>
      </c>
      <c r="Q26" s="414" t="str">
        <f>IF(SUMIFS('SAGE IMPORT'!$E:$E,'SAGE IMPORT'!$A:$A,'FIELD REPORT'!$E26,'SAGE IMPORT'!$B:$B,'FIELD REPORT'!$F26,'SAGE IMPORT'!$C:$C,'FIELD REPORT'!Q$6)=0,"",SUMIFS('SAGE IMPORT'!$E:$E,'SAGE IMPORT'!$A:$A,'FIELD REPORT'!$E26,'SAGE IMPORT'!$B:$B,'FIELD REPORT'!$F26,'SAGE IMPORT'!$C:$C,'FIELD REPORT'!Q$6))</f>
        <v/>
      </c>
      <c r="S26" s="413">
        <f>IF(SUMIFS('SAGE IMPORT'!$Q:$Q,'SAGE IMPORT'!$A:$A,'FIELD REPORT'!$E26,'SAGE IMPORT'!$B:$B,'FIELD REPORT'!$F26,'SAGE IMPORT'!$C:$C,'FIELD REPORT'!S$6)=0,"",SUMIFS('SAGE IMPORT'!$Q:$Q,'SAGE IMPORT'!$A:$A,'FIELD REPORT'!$E26,'SAGE IMPORT'!$B:$B,'FIELD REPORT'!$F26,'SAGE IMPORT'!$C:$C,'FIELD REPORT'!S$6))</f>
        <v>1</v>
      </c>
      <c r="T26" s="413">
        <f>IF(SUMIFS('SAGE IMPORT'!$Q:$Q,'SAGE IMPORT'!$A:$A,'FIELD REPORT'!$E26,'SAGE IMPORT'!$B:$B,'FIELD REPORT'!$F26,'SAGE IMPORT'!$C:$C,'FIELD REPORT'!T$6)=0,"",SUMIFS('SAGE IMPORT'!$Q:$Q,'SAGE IMPORT'!$A:$A,'FIELD REPORT'!$E26,'SAGE IMPORT'!$B:$B,'FIELD REPORT'!$F26,'SAGE IMPORT'!$C:$C,'FIELD REPORT'!T$6))</f>
        <v>35.549999999999997</v>
      </c>
      <c r="U26" s="413">
        <f>IF(SUMIFS('SAGE IMPORT'!$Q:$Q,'SAGE IMPORT'!$A:$A,'FIELD REPORT'!$E26,'SAGE IMPORT'!$B:$B,'FIELD REPORT'!$F26,'SAGE IMPORT'!$C:$C,'FIELD REPORT'!U$6)=0,"",SUMIFS('SAGE IMPORT'!$Q:$Q,'SAGE IMPORT'!$A:$A,'FIELD REPORT'!$E26,'SAGE IMPORT'!$B:$B,'FIELD REPORT'!$F26,'SAGE IMPORT'!$C:$C,'FIELD REPORT'!U$6))</f>
        <v>24.08</v>
      </c>
      <c r="V26" s="413" t="str">
        <f>IF(SUMIFS('SAGE IMPORT'!$Q:$Q,'SAGE IMPORT'!$A:$A,'FIELD REPORT'!$E26,'SAGE IMPORT'!$B:$B,'FIELD REPORT'!$F26,'SAGE IMPORT'!$C:$C,'FIELD REPORT'!V$6)=0,"",SUMIFS('SAGE IMPORT'!$Q:$Q,'SAGE IMPORT'!$A:$A,'FIELD REPORT'!$E26,'SAGE IMPORT'!$B:$B,'FIELD REPORT'!$F26,'SAGE IMPORT'!$C:$C,'FIELD REPORT'!V$6))</f>
        <v/>
      </c>
      <c r="X26" s="412" t="str">
        <f>IF(SUMIFS('SAGE IMPORT'!$Q:$Q,'SAGE IMPORT'!$A:$A,'FIELD REPORT'!$E26,'SAGE IMPORT'!$B:$B,'FIELD REPORT'!$F26,'SAGE IMPORT'!$C:$C,'FIELD REPORT'!X$6)=0,"",SUMIFS('SAGE IMPORT'!$Q:$Q,'SAGE IMPORT'!$A:$A,'FIELD REPORT'!$E26,'SAGE IMPORT'!$B:$B,'FIELD REPORT'!$F26,'SAGE IMPORT'!$C:$C,'FIELD REPORT'!X$6))</f>
        <v/>
      </c>
      <c r="Y26" s="412" t="str">
        <f>IF(SUMIFS('SAGE IMPORT'!$Q:$Q,'SAGE IMPORT'!$A:$A,'FIELD REPORT'!$E26,'SAGE IMPORT'!$B:$B,'FIELD REPORT'!$F26,'SAGE IMPORT'!$C:$C,'FIELD REPORT'!Y$6)=0,"",SUMIFS('SAGE IMPORT'!$Q:$Q,'SAGE IMPORT'!$A:$A,'FIELD REPORT'!$E26,'SAGE IMPORT'!$B:$B,'FIELD REPORT'!$F26,'SAGE IMPORT'!$C:$C,'FIELD REPORT'!Y$6))</f>
        <v/>
      </c>
      <c r="Z26" s="412" t="str">
        <f>IF(SUMIFS('SAGE IMPORT'!$Q:$Q,'SAGE IMPORT'!$A:$A,'FIELD REPORT'!$E26,'SAGE IMPORT'!$B:$B,'FIELD REPORT'!$F26,'SAGE IMPORT'!$C:$C,'FIELD REPORT'!Z$6)=0,"",SUMIFS('SAGE IMPORT'!$Q:$Q,'SAGE IMPORT'!$A:$A,'FIELD REPORT'!$E26,'SAGE IMPORT'!$B:$B,'FIELD REPORT'!$F26,'SAGE IMPORT'!$C:$C,'FIELD REPORT'!Z$6))</f>
        <v/>
      </c>
      <c r="AA26" s="412">
        <f>IF(SUMIFS('SAGE IMPORT'!$Q:$Q,'SAGE IMPORT'!$A:$A,'FIELD REPORT'!$E26,'SAGE IMPORT'!$B:$B,'FIELD REPORT'!$F26,'SAGE IMPORT'!$C:$C,'FIELD REPORT'!AA$6)=0,"",SUMIFS('SAGE IMPORT'!$Q:$Q,'SAGE IMPORT'!$A:$A,'FIELD REPORT'!$E26,'SAGE IMPORT'!$B:$B,'FIELD REPORT'!$F26,'SAGE IMPORT'!$C:$C,'FIELD REPORT'!AA$6))</f>
        <v>1762.79</v>
      </c>
      <c r="AC26" s="411">
        <f>IF(SUMIFS('SAGE IMPORT'!$Q:$Q,'SAGE IMPORT'!$A:$A,'FIELD REPORT'!$E26,'SAGE IMPORT'!$B:$B,'FIELD REPORT'!$F26,'SAGE IMPORT'!$C:$C,'FIELD REPORT'!AC$6)=0,"",SUMIFS('SAGE IMPORT'!$Q:$Q,'SAGE IMPORT'!$A:$A,'FIELD REPORT'!$E26,'SAGE IMPORT'!$B:$B,'FIELD REPORT'!$F26,'SAGE IMPORT'!$C:$C,'FIELD REPORT'!AC$6))</f>
        <v>2.2200000000000002</v>
      </c>
    </row>
    <row r="27" spans="1:29" s="394" customFormat="1" ht="18.75" customHeight="1" x14ac:dyDescent="0.3">
      <c r="A27" s="418"/>
      <c r="B27" s="418"/>
      <c r="C27" s="417" t="str">
        <f>IF('START-SLABS'!C28="","",'START-SLABS'!C28)</f>
        <v/>
      </c>
      <c r="D27" s="417" t="str">
        <f>IF('START-SLABS'!D28="","",'START-SLABS'!D28)</f>
        <v/>
      </c>
      <c r="E27" s="417" t="str">
        <f>IF('START-SLABS'!F28="","",'START-SLABS'!F28)</f>
        <v/>
      </c>
      <c r="F27" s="417" t="str">
        <f>IF('START-SLABS'!G28="","",'START-SLABS'!G28)</f>
        <v/>
      </c>
      <c r="G27" s="417" t="str">
        <f>IF('START-SLABS'!H28="","",'START-SLABS'!H28)</f>
        <v/>
      </c>
      <c r="H27" s="403"/>
      <c r="I27" s="416" t="str">
        <f>IF(SUMIFS('SAGE IMPORT'!$E:$E,'SAGE IMPORT'!$A:$A,'FIELD REPORT'!$E27,'SAGE IMPORT'!$B:$B,'FIELD REPORT'!$F27,'SAGE IMPORT'!$C:$C,'FIELD REPORT'!I$6)=0,"",SUMIFS('SAGE IMPORT'!$E:$E,'SAGE IMPORT'!$A:$A,'FIELD REPORT'!$E27,'SAGE IMPORT'!$B:$B,'FIELD REPORT'!$F27,'SAGE IMPORT'!$C:$C,'FIELD REPORT'!I$6))</f>
        <v/>
      </c>
      <c r="J27" s="416" t="str">
        <f>IF(SUMIFS('SAGE IMPORT'!$E:$E,'SAGE IMPORT'!$A:$A,'FIELD REPORT'!$E27,'SAGE IMPORT'!$B:$B,'FIELD REPORT'!$F27,'SAGE IMPORT'!$C:$C,'FIELD REPORT'!J$6)=0,"",SUMIFS('SAGE IMPORT'!$E:$E,'SAGE IMPORT'!$A:$A,'FIELD REPORT'!$E27,'SAGE IMPORT'!$B:$B,'FIELD REPORT'!$F27,'SAGE IMPORT'!$C:$C,'FIELD REPORT'!J$6))</f>
        <v/>
      </c>
      <c r="K27" s="416" t="str">
        <f>IF(SUMIFS('SAGE IMPORT'!$E:$E,'SAGE IMPORT'!$A:$A,'FIELD REPORT'!$E27,'SAGE IMPORT'!$B:$B,'FIELD REPORT'!$F27,'SAGE IMPORT'!$C:$C,'FIELD REPORT'!K$6)=0,"",SUMIFS('SAGE IMPORT'!$E:$E,'SAGE IMPORT'!$A:$A,'FIELD REPORT'!$E27,'SAGE IMPORT'!$B:$B,'FIELD REPORT'!$F27,'SAGE IMPORT'!$C:$C,'FIELD REPORT'!K$6))</f>
        <v/>
      </c>
      <c r="L27" s="415"/>
      <c r="M27" s="414" t="str">
        <f>IF(SUMIFS('SAGE IMPORT'!$E:$E,'SAGE IMPORT'!$A:$A,'FIELD REPORT'!$E27,'SAGE IMPORT'!$B:$B,'FIELD REPORT'!$F27,'SAGE IMPORT'!$C:$C,'FIELD REPORT'!M$6)=0,"",SUMIFS('SAGE IMPORT'!$E:$E,'SAGE IMPORT'!$A:$A,'FIELD REPORT'!$E27,'SAGE IMPORT'!$B:$B,'FIELD REPORT'!$F27,'SAGE IMPORT'!$C:$C,'FIELD REPORT'!M$6))</f>
        <v/>
      </c>
      <c r="N27" s="414" t="str">
        <f>IF(SUMIFS('SAGE IMPORT'!$E:$E,'SAGE IMPORT'!$A:$A,'FIELD REPORT'!$E27,'SAGE IMPORT'!$B:$B,'FIELD REPORT'!$F27,'SAGE IMPORT'!$C:$C,'FIELD REPORT'!N$6)=0,"",SUMIFS('SAGE IMPORT'!$E:$E,'SAGE IMPORT'!$A:$A,'FIELD REPORT'!$E27,'SAGE IMPORT'!$B:$B,'FIELD REPORT'!$F27,'SAGE IMPORT'!$C:$C,'FIELD REPORT'!N$6))</f>
        <v/>
      </c>
      <c r="O27" s="414"/>
      <c r="P27" s="414" t="str">
        <f>IF(SUMIFS('SAGE IMPORT'!$E:$E,'SAGE IMPORT'!$A:$A,'FIELD REPORT'!$E27,'SAGE IMPORT'!$B:$B,'FIELD REPORT'!$F27,'SAGE IMPORT'!$C:$C,'FIELD REPORT'!P$6)=0,"",SUMIFS('SAGE IMPORT'!$E:$E,'SAGE IMPORT'!$A:$A,'FIELD REPORT'!$E27,'SAGE IMPORT'!$B:$B,'FIELD REPORT'!$F27,'SAGE IMPORT'!$C:$C,'FIELD REPORT'!P$6))</f>
        <v/>
      </c>
      <c r="Q27" s="414" t="str">
        <f>IF(SUMIFS('SAGE IMPORT'!$E:$E,'SAGE IMPORT'!$A:$A,'FIELD REPORT'!$E27,'SAGE IMPORT'!$B:$B,'FIELD REPORT'!$F27,'SAGE IMPORT'!$C:$C,'FIELD REPORT'!Q$6)=0,"",SUMIFS('SAGE IMPORT'!$E:$E,'SAGE IMPORT'!$A:$A,'FIELD REPORT'!$E27,'SAGE IMPORT'!$B:$B,'FIELD REPORT'!$F27,'SAGE IMPORT'!$C:$C,'FIELD REPORT'!Q$6))</f>
        <v/>
      </c>
      <c r="S27" s="413" t="str">
        <f>IF(SUMIFS('SAGE IMPORT'!$Q:$Q,'SAGE IMPORT'!$A:$A,'FIELD REPORT'!$E27,'SAGE IMPORT'!$B:$B,'FIELD REPORT'!$F27,'SAGE IMPORT'!$C:$C,'FIELD REPORT'!S$6)=0,"",SUMIFS('SAGE IMPORT'!$Q:$Q,'SAGE IMPORT'!$A:$A,'FIELD REPORT'!$E27,'SAGE IMPORT'!$B:$B,'FIELD REPORT'!$F27,'SAGE IMPORT'!$C:$C,'FIELD REPORT'!S$6))</f>
        <v/>
      </c>
      <c r="T27" s="413" t="str">
        <f>IF(SUMIFS('SAGE IMPORT'!$Q:$Q,'SAGE IMPORT'!$A:$A,'FIELD REPORT'!$E27,'SAGE IMPORT'!$B:$B,'FIELD REPORT'!$F27,'SAGE IMPORT'!$C:$C,'FIELD REPORT'!T$6)=0,"",SUMIFS('SAGE IMPORT'!$Q:$Q,'SAGE IMPORT'!$A:$A,'FIELD REPORT'!$E27,'SAGE IMPORT'!$B:$B,'FIELD REPORT'!$F27,'SAGE IMPORT'!$C:$C,'FIELD REPORT'!T$6))</f>
        <v/>
      </c>
      <c r="U27" s="413" t="str">
        <f>IF(SUMIFS('SAGE IMPORT'!$Q:$Q,'SAGE IMPORT'!$A:$A,'FIELD REPORT'!$E27,'SAGE IMPORT'!$B:$B,'FIELD REPORT'!$F27,'SAGE IMPORT'!$C:$C,'FIELD REPORT'!U$6)=0,"",SUMIFS('SAGE IMPORT'!$Q:$Q,'SAGE IMPORT'!$A:$A,'FIELD REPORT'!$E27,'SAGE IMPORT'!$B:$B,'FIELD REPORT'!$F27,'SAGE IMPORT'!$C:$C,'FIELD REPORT'!U$6))</f>
        <v/>
      </c>
      <c r="V27" s="413" t="str">
        <f>IF(SUMIFS('SAGE IMPORT'!$Q:$Q,'SAGE IMPORT'!$A:$A,'FIELD REPORT'!$E27,'SAGE IMPORT'!$B:$B,'FIELD REPORT'!$F27,'SAGE IMPORT'!$C:$C,'FIELD REPORT'!V$6)=0,"",SUMIFS('SAGE IMPORT'!$Q:$Q,'SAGE IMPORT'!$A:$A,'FIELD REPORT'!$E27,'SAGE IMPORT'!$B:$B,'FIELD REPORT'!$F27,'SAGE IMPORT'!$C:$C,'FIELD REPORT'!V$6))</f>
        <v/>
      </c>
      <c r="X27" s="412" t="str">
        <f>IF(SUMIFS('SAGE IMPORT'!$Q:$Q,'SAGE IMPORT'!$A:$A,'FIELD REPORT'!$E27,'SAGE IMPORT'!$B:$B,'FIELD REPORT'!$F27,'SAGE IMPORT'!$C:$C,'FIELD REPORT'!X$6)=0,"",SUMIFS('SAGE IMPORT'!$Q:$Q,'SAGE IMPORT'!$A:$A,'FIELD REPORT'!$E27,'SAGE IMPORT'!$B:$B,'FIELD REPORT'!$F27,'SAGE IMPORT'!$C:$C,'FIELD REPORT'!X$6))</f>
        <v/>
      </c>
      <c r="Y27" s="412" t="str">
        <f>IF(SUMIFS('SAGE IMPORT'!$Q:$Q,'SAGE IMPORT'!$A:$A,'FIELD REPORT'!$E27,'SAGE IMPORT'!$B:$B,'FIELD REPORT'!$F27,'SAGE IMPORT'!$C:$C,'FIELD REPORT'!Y$6)=0,"",SUMIFS('SAGE IMPORT'!$Q:$Q,'SAGE IMPORT'!$A:$A,'FIELD REPORT'!$E27,'SAGE IMPORT'!$B:$B,'FIELD REPORT'!$F27,'SAGE IMPORT'!$C:$C,'FIELD REPORT'!Y$6))</f>
        <v/>
      </c>
      <c r="Z27" s="412" t="str">
        <f>IF(SUMIFS('SAGE IMPORT'!$Q:$Q,'SAGE IMPORT'!$A:$A,'FIELD REPORT'!$E27,'SAGE IMPORT'!$B:$B,'FIELD REPORT'!$F27,'SAGE IMPORT'!$C:$C,'FIELD REPORT'!Z$6)=0,"",SUMIFS('SAGE IMPORT'!$Q:$Q,'SAGE IMPORT'!$A:$A,'FIELD REPORT'!$E27,'SAGE IMPORT'!$B:$B,'FIELD REPORT'!$F27,'SAGE IMPORT'!$C:$C,'FIELD REPORT'!Z$6))</f>
        <v/>
      </c>
      <c r="AA27" s="412" t="str">
        <f>IF(SUMIFS('SAGE IMPORT'!$Q:$Q,'SAGE IMPORT'!$A:$A,'FIELD REPORT'!$E27,'SAGE IMPORT'!$B:$B,'FIELD REPORT'!$F27,'SAGE IMPORT'!$C:$C,'FIELD REPORT'!AA$6)=0,"",SUMIFS('SAGE IMPORT'!$Q:$Q,'SAGE IMPORT'!$A:$A,'FIELD REPORT'!$E27,'SAGE IMPORT'!$B:$B,'FIELD REPORT'!$F27,'SAGE IMPORT'!$C:$C,'FIELD REPORT'!AA$6))</f>
        <v/>
      </c>
      <c r="AC27" s="411" t="str">
        <f>IF(SUMIFS('SAGE IMPORT'!$Q:$Q,'SAGE IMPORT'!$A:$A,'FIELD REPORT'!$E27,'SAGE IMPORT'!$B:$B,'FIELD REPORT'!$F27,'SAGE IMPORT'!$C:$C,'FIELD REPORT'!AC$6)=0,"",SUMIFS('SAGE IMPORT'!$Q:$Q,'SAGE IMPORT'!$A:$A,'FIELD REPORT'!$E27,'SAGE IMPORT'!$B:$B,'FIELD REPORT'!$F27,'SAGE IMPORT'!$C:$C,'FIELD REPORT'!AC$6))</f>
        <v/>
      </c>
    </row>
    <row r="28" spans="1:29" s="394" customFormat="1" ht="18.75" customHeight="1" x14ac:dyDescent="0.3">
      <c r="A28" s="418"/>
      <c r="B28" s="418"/>
      <c r="C28" s="417" t="str">
        <f>IF('START-SLABS'!C29="","",'START-SLABS'!C29)</f>
        <v/>
      </c>
      <c r="D28" s="417" t="str">
        <f>IF('START-SLABS'!D29="","",'START-SLABS'!D29)</f>
        <v/>
      </c>
      <c r="E28" s="417" t="str">
        <f>IF('START-SLABS'!F29="","",'START-SLABS'!F29)</f>
        <v/>
      </c>
      <c r="F28" s="417" t="str">
        <f>IF('START-SLABS'!G29="","",'START-SLABS'!G29)</f>
        <v/>
      </c>
      <c r="G28" s="417" t="str">
        <f>IF('START-SLABS'!H29="","",'START-SLABS'!H29)</f>
        <v/>
      </c>
      <c r="H28" s="403"/>
      <c r="I28" s="416" t="str">
        <f>IF(SUMIFS('SAGE IMPORT'!$E:$E,'SAGE IMPORT'!$A:$A,'FIELD REPORT'!$E28,'SAGE IMPORT'!$B:$B,'FIELD REPORT'!$F28,'SAGE IMPORT'!$C:$C,'FIELD REPORT'!I$6)=0,"",SUMIFS('SAGE IMPORT'!$E:$E,'SAGE IMPORT'!$A:$A,'FIELD REPORT'!$E28,'SAGE IMPORT'!$B:$B,'FIELD REPORT'!$F28,'SAGE IMPORT'!$C:$C,'FIELD REPORT'!I$6))</f>
        <v/>
      </c>
      <c r="J28" s="416" t="str">
        <f>IF(SUMIFS('SAGE IMPORT'!$E:$E,'SAGE IMPORT'!$A:$A,'FIELD REPORT'!$E28,'SAGE IMPORT'!$B:$B,'FIELD REPORT'!$F28,'SAGE IMPORT'!$C:$C,'FIELD REPORT'!J$6)=0,"",SUMIFS('SAGE IMPORT'!$E:$E,'SAGE IMPORT'!$A:$A,'FIELD REPORT'!$E28,'SAGE IMPORT'!$B:$B,'FIELD REPORT'!$F28,'SAGE IMPORT'!$C:$C,'FIELD REPORT'!J$6))</f>
        <v/>
      </c>
      <c r="K28" s="416" t="str">
        <f>IF(SUMIFS('SAGE IMPORT'!$E:$E,'SAGE IMPORT'!$A:$A,'FIELD REPORT'!$E28,'SAGE IMPORT'!$B:$B,'FIELD REPORT'!$F28,'SAGE IMPORT'!$C:$C,'FIELD REPORT'!K$6)=0,"",SUMIFS('SAGE IMPORT'!$E:$E,'SAGE IMPORT'!$A:$A,'FIELD REPORT'!$E28,'SAGE IMPORT'!$B:$B,'FIELD REPORT'!$F28,'SAGE IMPORT'!$C:$C,'FIELD REPORT'!K$6))</f>
        <v/>
      </c>
      <c r="L28" s="415"/>
      <c r="M28" s="414" t="str">
        <f>IF(SUMIFS('SAGE IMPORT'!$E:$E,'SAGE IMPORT'!$A:$A,'FIELD REPORT'!$E28,'SAGE IMPORT'!$B:$B,'FIELD REPORT'!$F28,'SAGE IMPORT'!$C:$C,'FIELD REPORT'!M$6)=0,"",SUMIFS('SAGE IMPORT'!$E:$E,'SAGE IMPORT'!$A:$A,'FIELD REPORT'!$E28,'SAGE IMPORT'!$B:$B,'FIELD REPORT'!$F28,'SAGE IMPORT'!$C:$C,'FIELD REPORT'!M$6))</f>
        <v/>
      </c>
      <c r="N28" s="414" t="str">
        <f>IF(SUMIFS('SAGE IMPORT'!$E:$E,'SAGE IMPORT'!$A:$A,'FIELD REPORT'!$E28,'SAGE IMPORT'!$B:$B,'FIELD REPORT'!$F28,'SAGE IMPORT'!$C:$C,'FIELD REPORT'!N$6)=0,"",SUMIFS('SAGE IMPORT'!$E:$E,'SAGE IMPORT'!$A:$A,'FIELD REPORT'!$E28,'SAGE IMPORT'!$B:$B,'FIELD REPORT'!$F28,'SAGE IMPORT'!$C:$C,'FIELD REPORT'!N$6))</f>
        <v/>
      </c>
      <c r="O28" s="414"/>
      <c r="P28" s="414" t="str">
        <f>IF(SUMIFS('SAGE IMPORT'!$E:$E,'SAGE IMPORT'!$A:$A,'FIELD REPORT'!$E28,'SAGE IMPORT'!$B:$B,'FIELD REPORT'!$F28,'SAGE IMPORT'!$C:$C,'FIELD REPORT'!P$6)=0,"",SUMIFS('SAGE IMPORT'!$E:$E,'SAGE IMPORT'!$A:$A,'FIELD REPORT'!$E28,'SAGE IMPORT'!$B:$B,'FIELD REPORT'!$F28,'SAGE IMPORT'!$C:$C,'FIELD REPORT'!P$6))</f>
        <v/>
      </c>
      <c r="Q28" s="414" t="str">
        <f>IF(SUMIFS('SAGE IMPORT'!$E:$E,'SAGE IMPORT'!$A:$A,'FIELD REPORT'!$E28,'SAGE IMPORT'!$B:$B,'FIELD REPORT'!$F28,'SAGE IMPORT'!$C:$C,'FIELD REPORT'!Q$6)=0,"",SUMIFS('SAGE IMPORT'!$E:$E,'SAGE IMPORT'!$A:$A,'FIELD REPORT'!$E28,'SAGE IMPORT'!$B:$B,'FIELD REPORT'!$F28,'SAGE IMPORT'!$C:$C,'FIELD REPORT'!Q$6))</f>
        <v/>
      </c>
      <c r="S28" s="413" t="str">
        <f>IF(SUMIFS('SAGE IMPORT'!$Q:$Q,'SAGE IMPORT'!$A:$A,'FIELD REPORT'!$E28,'SAGE IMPORT'!$B:$B,'FIELD REPORT'!$F28,'SAGE IMPORT'!$C:$C,'FIELD REPORT'!S$6)=0,"",SUMIFS('SAGE IMPORT'!$Q:$Q,'SAGE IMPORT'!$A:$A,'FIELD REPORT'!$E28,'SAGE IMPORT'!$B:$B,'FIELD REPORT'!$F28,'SAGE IMPORT'!$C:$C,'FIELD REPORT'!S$6))</f>
        <v/>
      </c>
      <c r="T28" s="413" t="str">
        <f>IF(SUMIFS('SAGE IMPORT'!$Q:$Q,'SAGE IMPORT'!$A:$A,'FIELD REPORT'!$E28,'SAGE IMPORT'!$B:$B,'FIELD REPORT'!$F28,'SAGE IMPORT'!$C:$C,'FIELD REPORT'!T$6)=0,"",SUMIFS('SAGE IMPORT'!$Q:$Q,'SAGE IMPORT'!$A:$A,'FIELD REPORT'!$E28,'SAGE IMPORT'!$B:$B,'FIELD REPORT'!$F28,'SAGE IMPORT'!$C:$C,'FIELD REPORT'!T$6))</f>
        <v/>
      </c>
      <c r="U28" s="413" t="str">
        <f>IF(SUMIFS('SAGE IMPORT'!$Q:$Q,'SAGE IMPORT'!$A:$A,'FIELD REPORT'!$E28,'SAGE IMPORT'!$B:$B,'FIELD REPORT'!$F28,'SAGE IMPORT'!$C:$C,'FIELD REPORT'!U$6)=0,"",SUMIFS('SAGE IMPORT'!$Q:$Q,'SAGE IMPORT'!$A:$A,'FIELD REPORT'!$E28,'SAGE IMPORT'!$B:$B,'FIELD REPORT'!$F28,'SAGE IMPORT'!$C:$C,'FIELD REPORT'!U$6))</f>
        <v/>
      </c>
      <c r="V28" s="413" t="str">
        <f>IF(SUMIFS('SAGE IMPORT'!$Q:$Q,'SAGE IMPORT'!$A:$A,'FIELD REPORT'!$E28,'SAGE IMPORT'!$B:$B,'FIELD REPORT'!$F28,'SAGE IMPORT'!$C:$C,'FIELD REPORT'!V$6)=0,"",SUMIFS('SAGE IMPORT'!$Q:$Q,'SAGE IMPORT'!$A:$A,'FIELD REPORT'!$E28,'SAGE IMPORT'!$B:$B,'FIELD REPORT'!$F28,'SAGE IMPORT'!$C:$C,'FIELD REPORT'!V$6))</f>
        <v/>
      </c>
      <c r="X28" s="412" t="str">
        <f>IF(SUMIFS('SAGE IMPORT'!$Q:$Q,'SAGE IMPORT'!$A:$A,'FIELD REPORT'!$E28,'SAGE IMPORT'!$B:$B,'FIELD REPORT'!$F28,'SAGE IMPORT'!$C:$C,'FIELD REPORT'!X$6)=0,"",SUMIFS('SAGE IMPORT'!$Q:$Q,'SAGE IMPORT'!$A:$A,'FIELD REPORT'!$E28,'SAGE IMPORT'!$B:$B,'FIELD REPORT'!$F28,'SAGE IMPORT'!$C:$C,'FIELD REPORT'!X$6))</f>
        <v/>
      </c>
      <c r="Y28" s="412" t="str">
        <f>IF(SUMIFS('SAGE IMPORT'!$Q:$Q,'SAGE IMPORT'!$A:$A,'FIELD REPORT'!$E28,'SAGE IMPORT'!$B:$B,'FIELD REPORT'!$F28,'SAGE IMPORT'!$C:$C,'FIELD REPORT'!Y$6)=0,"",SUMIFS('SAGE IMPORT'!$Q:$Q,'SAGE IMPORT'!$A:$A,'FIELD REPORT'!$E28,'SAGE IMPORT'!$B:$B,'FIELD REPORT'!$F28,'SAGE IMPORT'!$C:$C,'FIELD REPORT'!Y$6))</f>
        <v/>
      </c>
      <c r="Z28" s="412" t="str">
        <f>IF(SUMIFS('SAGE IMPORT'!$Q:$Q,'SAGE IMPORT'!$A:$A,'FIELD REPORT'!$E28,'SAGE IMPORT'!$B:$B,'FIELD REPORT'!$F28,'SAGE IMPORT'!$C:$C,'FIELD REPORT'!Z$6)=0,"",SUMIFS('SAGE IMPORT'!$Q:$Q,'SAGE IMPORT'!$A:$A,'FIELD REPORT'!$E28,'SAGE IMPORT'!$B:$B,'FIELD REPORT'!$F28,'SAGE IMPORT'!$C:$C,'FIELD REPORT'!Z$6))</f>
        <v/>
      </c>
      <c r="AA28" s="412" t="str">
        <f>IF(SUMIFS('SAGE IMPORT'!$Q:$Q,'SAGE IMPORT'!$A:$A,'FIELD REPORT'!$E28,'SAGE IMPORT'!$B:$B,'FIELD REPORT'!$F28,'SAGE IMPORT'!$C:$C,'FIELD REPORT'!AA$6)=0,"",SUMIFS('SAGE IMPORT'!$Q:$Q,'SAGE IMPORT'!$A:$A,'FIELD REPORT'!$E28,'SAGE IMPORT'!$B:$B,'FIELD REPORT'!$F28,'SAGE IMPORT'!$C:$C,'FIELD REPORT'!AA$6))</f>
        <v/>
      </c>
      <c r="AC28" s="411" t="str">
        <f>IF(SUMIFS('SAGE IMPORT'!$Q:$Q,'SAGE IMPORT'!$A:$A,'FIELD REPORT'!$E28,'SAGE IMPORT'!$B:$B,'FIELD REPORT'!$F28,'SAGE IMPORT'!$C:$C,'FIELD REPORT'!AC$6)=0,"",SUMIFS('SAGE IMPORT'!$Q:$Q,'SAGE IMPORT'!$A:$A,'FIELD REPORT'!$E28,'SAGE IMPORT'!$B:$B,'FIELD REPORT'!$F28,'SAGE IMPORT'!$C:$C,'FIELD REPORT'!AC$6))</f>
        <v/>
      </c>
    </row>
    <row r="29" spans="1:29" s="394" customFormat="1" ht="18.75" customHeight="1" x14ac:dyDescent="0.3">
      <c r="A29" s="418"/>
      <c r="B29" s="418"/>
      <c r="C29" s="417" t="str">
        <f>IF('START-SLABS'!C30="","",'START-SLABS'!C30)</f>
        <v/>
      </c>
      <c r="D29" s="417" t="str">
        <f>IF('START-SLABS'!D30="","",'START-SLABS'!D30)</f>
        <v/>
      </c>
      <c r="E29" s="417" t="str">
        <f>IF('START-SLABS'!F30="","",'START-SLABS'!F30)</f>
        <v/>
      </c>
      <c r="F29" s="417" t="str">
        <f>IF('START-SLABS'!G30="","",'START-SLABS'!G30)</f>
        <v/>
      </c>
      <c r="G29" s="417" t="str">
        <f>IF('START-SLABS'!H30="","",'START-SLABS'!H30)</f>
        <v/>
      </c>
      <c r="H29" s="403"/>
      <c r="I29" s="416" t="str">
        <f>IF(SUMIFS('SAGE IMPORT'!$E:$E,'SAGE IMPORT'!$A:$A,'FIELD REPORT'!$E29,'SAGE IMPORT'!$B:$B,'FIELD REPORT'!$F29,'SAGE IMPORT'!$C:$C,'FIELD REPORT'!I$6)=0,"",SUMIFS('SAGE IMPORT'!$E:$E,'SAGE IMPORT'!$A:$A,'FIELD REPORT'!$E29,'SAGE IMPORT'!$B:$B,'FIELD REPORT'!$F29,'SAGE IMPORT'!$C:$C,'FIELD REPORT'!I$6))</f>
        <v/>
      </c>
      <c r="J29" s="416" t="str">
        <f>IF(SUMIFS('SAGE IMPORT'!$E:$E,'SAGE IMPORT'!$A:$A,'FIELD REPORT'!$E29,'SAGE IMPORT'!$B:$B,'FIELD REPORT'!$F29,'SAGE IMPORT'!$C:$C,'FIELD REPORT'!J$6)=0,"",SUMIFS('SAGE IMPORT'!$E:$E,'SAGE IMPORT'!$A:$A,'FIELD REPORT'!$E29,'SAGE IMPORT'!$B:$B,'FIELD REPORT'!$F29,'SAGE IMPORT'!$C:$C,'FIELD REPORT'!J$6))</f>
        <v/>
      </c>
      <c r="K29" s="416" t="str">
        <f>IF(SUMIFS('SAGE IMPORT'!$E:$E,'SAGE IMPORT'!$A:$A,'FIELD REPORT'!$E29,'SAGE IMPORT'!$B:$B,'FIELD REPORT'!$F29,'SAGE IMPORT'!$C:$C,'FIELD REPORT'!K$6)=0,"",SUMIFS('SAGE IMPORT'!$E:$E,'SAGE IMPORT'!$A:$A,'FIELD REPORT'!$E29,'SAGE IMPORT'!$B:$B,'FIELD REPORT'!$F29,'SAGE IMPORT'!$C:$C,'FIELD REPORT'!K$6))</f>
        <v/>
      </c>
      <c r="L29" s="415"/>
      <c r="M29" s="414" t="str">
        <f>IF(SUMIFS('SAGE IMPORT'!$E:$E,'SAGE IMPORT'!$A:$A,'FIELD REPORT'!$E29,'SAGE IMPORT'!$B:$B,'FIELD REPORT'!$F29,'SAGE IMPORT'!$C:$C,'FIELD REPORT'!M$6)=0,"",SUMIFS('SAGE IMPORT'!$E:$E,'SAGE IMPORT'!$A:$A,'FIELD REPORT'!$E29,'SAGE IMPORT'!$B:$B,'FIELD REPORT'!$F29,'SAGE IMPORT'!$C:$C,'FIELD REPORT'!M$6))</f>
        <v/>
      </c>
      <c r="N29" s="414" t="str">
        <f>IF(SUMIFS('SAGE IMPORT'!$E:$E,'SAGE IMPORT'!$A:$A,'FIELD REPORT'!$E29,'SAGE IMPORT'!$B:$B,'FIELD REPORT'!$F29,'SAGE IMPORT'!$C:$C,'FIELD REPORT'!N$6)=0,"",SUMIFS('SAGE IMPORT'!$E:$E,'SAGE IMPORT'!$A:$A,'FIELD REPORT'!$E29,'SAGE IMPORT'!$B:$B,'FIELD REPORT'!$F29,'SAGE IMPORT'!$C:$C,'FIELD REPORT'!N$6))</f>
        <v/>
      </c>
      <c r="O29" s="414"/>
      <c r="P29" s="414" t="str">
        <f>IF(SUMIFS('SAGE IMPORT'!$E:$E,'SAGE IMPORT'!$A:$A,'FIELD REPORT'!$E29,'SAGE IMPORT'!$B:$B,'FIELD REPORT'!$F29,'SAGE IMPORT'!$C:$C,'FIELD REPORT'!P$6)=0,"",SUMIFS('SAGE IMPORT'!$E:$E,'SAGE IMPORT'!$A:$A,'FIELD REPORT'!$E29,'SAGE IMPORT'!$B:$B,'FIELD REPORT'!$F29,'SAGE IMPORT'!$C:$C,'FIELD REPORT'!P$6))</f>
        <v/>
      </c>
      <c r="Q29" s="414" t="str">
        <f>IF(SUMIFS('SAGE IMPORT'!$E:$E,'SAGE IMPORT'!$A:$A,'FIELD REPORT'!$E29,'SAGE IMPORT'!$B:$B,'FIELD REPORT'!$F29,'SAGE IMPORT'!$C:$C,'FIELD REPORT'!Q$6)=0,"",SUMIFS('SAGE IMPORT'!$E:$E,'SAGE IMPORT'!$A:$A,'FIELD REPORT'!$E29,'SAGE IMPORT'!$B:$B,'FIELD REPORT'!$F29,'SAGE IMPORT'!$C:$C,'FIELD REPORT'!Q$6))</f>
        <v/>
      </c>
      <c r="S29" s="413" t="str">
        <f>IF(SUMIFS('SAGE IMPORT'!$Q:$Q,'SAGE IMPORT'!$A:$A,'FIELD REPORT'!$E29,'SAGE IMPORT'!$B:$B,'FIELD REPORT'!$F29,'SAGE IMPORT'!$C:$C,'FIELD REPORT'!S$6)=0,"",SUMIFS('SAGE IMPORT'!$Q:$Q,'SAGE IMPORT'!$A:$A,'FIELD REPORT'!$E29,'SAGE IMPORT'!$B:$B,'FIELD REPORT'!$F29,'SAGE IMPORT'!$C:$C,'FIELD REPORT'!S$6))</f>
        <v/>
      </c>
      <c r="T29" s="413" t="str">
        <f>IF(SUMIFS('SAGE IMPORT'!$Q:$Q,'SAGE IMPORT'!$A:$A,'FIELD REPORT'!$E29,'SAGE IMPORT'!$B:$B,'FIELD REPORT'!$F29,'SAGE IMPORT'!$C:$C,'FIELD REPORT'!T$6)=0,"",SUMIFS('SAGE IMPORT'!$Q:$Q,'SAGE IMPORT'!$A:$A,'FIELD REPORT'!$E29,'SAGE IMPORT'!$B:$B,'FIELD REPORT'!$F29,'SAGE IMPORT'!$C:$C,'FIELD REPORT'!T$6))</f>
        <v/>
      </c>
      <c r="U29" s="413" t="str">
        <f>IF(SUMIFS('SAGE IMPORT'!$Q:$Q,'SAGE IMPORT'!$A:$A,'FIELD REPORT'!$E29,'SAGE IMPORT'!$B:$B,'FIELD REPORT'!$F29,'SAGE IMPORT'!$C:$C,'FIELD REPORT'!U$6)=0,"",SUMIFS('SAGE IMPORT'!$Q:$Q,'SAGE IMPORT'!$A:$A,'FIELD REPORT'!$E29,'SAGE IMPORT'!$B:$B,'FIELD REPORT'!$F29,'SAGE IMPORT'!$C:$C,'FIELD REPORT'!U$6))</f>
        <v/>
      </c>
      <c r="V29" s="413" t="str">
        <f>IF(SUMIFS('SAGE IMPORT'!$Q:$Q,'SAGE IMPORT'!$A:$A,'FIELD REPORT'!$E29,'SAGE IMPORT'!$B:$B,'FIELD REPORT'!$F29,'SAGE IMPORT'!$C:$C,'FIELD REPORT'!V$6)=0,"",SUMIFS('SAGE IMPORT'!$Q:$Q,'SAGE IMPORT'!$A:$A,'FIELD REPORT'!$E29,'SAGE IMPORT'!$B:$B,'FIELD REPORT'!$F29,'SAGE IMPORT'!$C:$C,'FIELD REPORT'!V$6))</f>
        <v/>
      </c>
      <c r="X29" s="412" t="str">
        <f>IF(SUMIFS('SAGE IMPORT'!$Q:$Q,'SAGE IMPORT'!$A:$A,'FIELD REPORT'!$E29,'SAGE IMPORT'!$B:$B,'FIELD REPORT'!$F29,'SAGE IMPORT'!$C:$C,'FIELD REPORT'!X$6)=0,"",SUMIFS('SAGE IMPORT'!$Q:$Q,'SAGE IMPORT'!$A:$A,'FIELD REPORT'!$E29,'SAGE IMPORT'!$B:$B,'FIELD REPORT'!$F29,'SAGE IMPORT'!$C:$C,'FIELD REPORT'!X$6))</f>
        <v/>
      </c>
      <c r="Y29" s="412" t="str">
        <f>IF(SUMIFS('SAGE IMPORT'!$Q:$Q,'SAGE IMPORT'!$A:$A,'FIELD REPORT'!$E29,'SAGE IMPORT'!$B:$B,'FIELD REPORT'!$F29,'SAGE IMPORT'!$C:$C,'FIELD REPORT'!Y$6)=0,"",SUMIFS('SAGE IMPORT'!$Q:$Q,'SAGE IMPORT'!$A:$A,'FIELD REPORT'!$E29,'SAGE IMPORT'!$B:$B,'FIELD REPORT'!$F29,'SAGE IMPORT'!$C:$C,'FIELD REPORT'!Y$6))</f>
        <v/>
      </c>
      <c r="Z29" s="412" t="str">
        <f>IF(SUMIFS('SAGE IMPORT'!$Q:$Q,'SAGE IMPORT'!$A:$A,'FIELD REPORT'!$E29,'SAGE IMPORT'!$B:$B,'FIELD REPORT'!$F29,'SAGE IMPORT'!$C:$C,'FIELD REPORT'!Z$6)=0,"",SUMIFS('SAGE IMPORT'!$Q:$Q,'SAGE IMPORT'!$A:$A,'FIELD REPORT'!$E29,'SAGE IMPORT'!$B:$B,'FIELD REPORT'!$F29,'SAGE IMPORT'!$C:$C,'FIELD REPORT'!Z$6))</f>
        <v/>
      </c>
      <c r="AA29" s="412" t="str">
        <f>IF(SUMIFS('SAGE IMPORT'!$Q:$Q,'SAGE IMPORT'!$A:$A,'FIELD REPORT'!$E29,'SAGE IMPORT'!$B:$B,'FIELD REPORT'!$F29,'SAGE IMPORT'!$C:$C,'FIELD REPORT'!AA$6)=0,"",SUMIFS('SAGE IMPORT'!$Q:$Q,'SAGE IMPORT'!$A:$A,'FIELD REPORT'!$E29,'SAGE IMPORT'!$B:$B,'FIELD REPORT'!$F29,'SAGE IMPORT'!$C:$C,'FIELD REPORT'!AA$6))</f>
        <v/>
      </c>
      <c r="AC29" s="411" t="str">
        <f>IF(SUMIFS('SAGE IMPORT'!$Q:$Q,'SAGE IMPORT'!$A:$A,'FIELD REPORT'!$E29,'SAGE IMPORT'!$B:$B,'FIELD REPORT'!$F29,'SAGE IMPORT'!$C:$C,'FIELD REPORT'!AC$6)=0,"",SUMIFS('SAGE IMPORT'!$Q:$Q,'SAGE IMPORT'!$A:$A,'FIELD REPORT'!$E29,'SAGE IMPORT'!$B:$B,'FIELD REPORT'!$F29,'SAGE IMPORT'!$C:$C,'FIELD REPORT'!AC$6))</f>
        <v/>
      </c>
    </row>
    <row r="30" spans="1:29" s="394" customFormat="1" ht="18.75" customHeight="1" x14ac:dyDescent="0.3">
      <c r="A30" s="418"/>
      <c r="B30" s="418"/>
      <c r="C30" s="417" t="str">
        <f>IF('START-SLABS'!C31="","",'START-SLABS'!C31)</f>
        <v/>
      </c>
      <c r="D30" s="417" t="str">
        <f>IF('START-SLABS'!D31="","",'START-SLABS'!D31)</f>
        <v/>
      </c>
      <c r="E30" s="417" t="str">
        <f>IF('START-SLABS'!F31="","",'START-SLABS'!F31)</f>
        <v/>
      </c>
      <c r="F30" s="417" t="str">
        <f>IF('START-SLABS'!G31="","",'START-SLABS'!G31)</f>
        <v/>
      </c>
      <c r="G30" s="417" t="str">
        <f>IF('START-SLABS'!H31="","",'START-SLABS'!H31)</f>
        <v/>
      </c>
      <c r="H30" s="403"/>
      <c r="I30" s="416" t="str">
        <f>IF(SUMIFS('SAGE IMPORT'!$E:$E,'SAGE IMPORT'!$A:$A,'FIELD REPORT'!$E30,'SAGE IMPORT'!$B:$B,'FIELD REPORT'!$F30,'SAGE IMPORT'!$C:$C,'FIELD REPORT'!I$6)=0,"",SUMIFS('SAGE IMPORT'!$E:$E,'SAGE IMPORT'!$A:$A,'FIELD REPORT'!$E30,'SAGE IMPORT'!$B:$B,'FIELD REPORT'!$F30,'SAGE IMPORT'!$C:$C,'FIELD REPORT'!I$6))</f>
        <v/>
      </c>
      <c r="J30" s="416" t="str">
        <f>IF(SUMIFS('SAGE IMPORT'!$E:$E,'SAGE IMPORT'!$A:$A,'FIELD REPORT'!$E30,'SAGE IMPORT'!$B:$B,'FIELD REPORT'!$F30,'SAGE IMPORT'!$C:$C,'FIELD REPORT'!J$6)=0,"",SUMIFS('SAGE IMPORT'!$E:$E,'SAGE IMPORT'!$A:$A,'FIELD REPORT'!$E30,'SAGE IMPORT'!$B:$B,'FIELD REPORT'!$F30,'SAGE IMPORT'!$C:$C,'FIELD REPORT'!J$6))</f>
        <v/>
      </c>
      <c r="K30" s="416" t="str">
        <f>IF(SUMIFS('SAGE IMPORT'!$E:$E,'SAGE IMPORT'!$A:$A,'FIELD REPORT'!$E30,'SAGE IMPORT'!$B:$B,'FIELD REPORT'!$F30,'SAGE IMPORT'!$C:$C,'FIELD REPORT'!K$6)=0,"",SUMIFS('SAGE IMPORT'!$E:$E,'SAGE IMPORT'!$A:$A,'FIELD REPORT'!$E30,'SAGE IMPORT'!$B:$B,'FIELD REPORT'!$F30,'SAGE IMPORT'!$C:$C,'FIELD REPORT'!K$6))</f>
        <v/>
      </c>
      <c r="L30" s="415"/>
      <c r="M30" s="414" t="str">
        <f>IF(SUMIFS('SAGE IMPORT'!$E:$E,'SAGE IMPORT'!$A:$A,'FIELD REPORT'!$E30,'SAGE IMPORT'!$B:$B,'FIELD REPORT'!$F30,'SAGE IMPORT'!$C:$C,'FIELD REPORT'!M$6)=0,"",SUMIFS('SAGE IMPORT'!$E:$E,'SAGE IMPORT'!$A:$A,'FIELD REPORT'!$E30,'SAGE IMPORT'!$B:$B,'FIELD REPORT'!$F30,'SAGE IMPORT'!$C:$C,'FIELD REPORT'!M$6))</f>
        <v/>
      </c>
      <c r="N30" s="414" t="str">
        <f>IF(SUMIFS('SAGE IMPORT'!$E:$E,'SAGE IMPORT'!$A:$A,'FIELD REPORT'!$E30,'SAGE IMPORT'!$B:$B,'FIELD REPORT'!$F30,'SAGE IMPORT'!$C:$C,'FIELD REPORT'!N$6)=0,"",SUMIFS('SAGE IMPORT'!$E:$E,'SAGE IMPORT'!$A:$A,'FIELD REPORT'!$E30,'SAGE IMPORT'!$B:$B,'FIELD REPORT'!$F30,'SAGE IMPORT'!$C:$C,'FIELD REPORT'!N$6))</f>
        <v/>
      </c>
      <c r="O30" s="414"/>
      <c r="P30" s="414" t="str">
        <f>IF(SUMIFS('SAGE IMPORT'!$E:$E,'SAGE IMPORT'!$A:$A,'FIELD REPORT'!$E30,'SAGE IMPORT'!$B:$B,'FIELD REPORT'!$F30,'SAGE IMPORT'!$C:$C,'FIELD REPORT'!P$6)=0,"",SUMIFS('SAGE IMPORT'!$E:$E,'SAGE IMPORT'!$A:$A,'FIELD REPORT'!$E30,'SAGE IMPORT'!$B:$B,'FIELD REPORT'!$F30,'SAGE IMPORT'!$C:$C,'FIELD REPORT'!P$6))</f>
        <v/>
      </c>
      <c r="Q30" s="414" t="str">
        <f>IF(SUMIFS('SAGE IMPORT'!$E:$E,'SAGE IMPORT'!$A:$A,'FIELD REPORT'!$E30,'SAGE IMPORT'!$B:$B,'FIELD REPORT'!$F30,'SAGE IMPORT'!$C:$C,'FIELD REPORT'!Q$6)=0,"",SUMIFS('SAGE IMPORT'!$E:$E,'SAGE IMPORT'!$A:$A,'FIELD REPORT'!$E30,'SAGE IMPORT'!$B:$B,'FIELD REPORT'!$F30,'SAGE IMPORT'!$C:$C,'FIELD REPORT'!Q$6))</f>
        <v/>
      </c>
      <c r="S30" s="413" t="str">
        <f>IF(SUMIFS('SAGE IMPORT'!$Q:$Q,'SAGE IMPORT'!$A:$A,'FIELD REPORT'!$E30,'SAGE IMPORT'!$B:$B,'FIELD REPORT'!$F30,'SAGE IMPORT'!$C:$C,'FIELD REPORT'!S$6)=0,"",SUMIFS('SAGE IMPORT'!$Q:$Q,'SAGE IMPORT'!$A:$A,'FIELD REPORT'!$E30,'SAGE IMPORT'!$B:$B,'FIELD REPORT'!$F30,'SAGE IMPORT'!$C:$C,'FIELD REPORT'!S$6))</f>
        <v/>
      </c>
      <c r="T30" s="413" t="str">
        <f>IF(SUMIFS('SAGE IMPORT'!$Q:$Q,'SAGE IMPORT'!$A:$A,'FIELD REPORT'!$E30,'SAGE IMPORT'!$B:$B,'FIELD REPORT'!$F30,'SAGE IMPORT'!$C:$C,'FIELD REPORT'!T$6)=0,"",SUMIFS('SAGE IMPORT'!$Q:$Q,'SAGE IMPORT'!$A:$A,'FIELD REPORT'!$E30,'SAGE IMPORT'!$B:$B,'FIELD REPORT'!$F30,'SAGE IMPORT'!$C:$C,'FIELD REPORT'!T$6))</f>
        <v/>
      </c>
      <c r="U30" s="413" t="str">
        <f>IF(SUMIFS('SAGE IMPORT'!$Q:$Q,'SAGE IMPORT'!$A:$A,'FIELD REPORT'!$E30,'SAGE IMPORT'!$B:$B,'FIELD REPORT'!$F30,'SAGE IMPORT'!$C:$C,'FIELD REPORT'!U$6)=0,"",SUMIFS('SAGE IMPORT'!$Q:$Q,'SAGE IMPORT'!$A:$A,'FIELD REPORT'!$E30,'SAGE IMPORT'!$B:$B,'FIELD REPORT'!$F30,'SAGE IMPORT'!$C:$C,'FIELD REPORT'!U$6))</f>
        <v/>
      </c>
      <c r="V30" s="413" t="str">
        <f>IF(SUMIFS('SAGE IMPORT'!$Q:$Q,'SAGE IMPORT'!$A:$A,'FIELD REPORT'!$E30,'SAGE IMPORT'!$B:$B,'FIELD REPORT'!$F30,'SAGE IMPORT'!$C:$C,'FIELD REPORT'!V$6)=0,"",SUMIFS('SAGE IMPORT'!$Q:$Q,'SAGE IMPORT'!$A:$A,'FIELD REPORT'!$E30,'SAGE IMPORT'!$B:$B,'FIELD REPORT'!$F30,'SAGE IMPORT'!$C:$C,'FIELD REPORT'!V$6))</f>
        <v/>
      </c>
      <c r="X30" s="412" t="str">
        <f>IF(SUMIFS('SAGE IMPORT'!$Q:$Q,'SAGE IMPORT'!$A:$A,'FIELD REPORT'!$E30,'SAGE IMPORT'!$B:$B,'FIELD REPORT'!$F30,'SAGE IMPORT'!$C:$C,'FIELD REPORT'!X$6)=0,"",SUMIFS('SAGE IMPORT'!$Q:$Q,'SAGE IMPORT'!$A:$A,'FIELD REPORT'!$E30,'SAGE IMPORT'!$B:$B,'FIELD REPORT'!$F30,'SAGE IMPORT'!$C:$C,'FIELD REPORT'!X$6))</f>
        <v/>
      </c>
      <c r="Y30" s="412" t="str">
        <f>IF(SUMIFS('SAGE IMPORT'!$Q:$Q,'SAGE IMPORT'!$A:$A,'FIELD REPORT'!$E30,'SAGE IMPORT'!$B:$B,'FIELD REPORT'!$F30,'SAGE IMPORT'!$C:$C,'FIELD REPORT'!Y$6)=0,"",SUMIFS('SAGE IMPORT'!$Q:$Q,'SAGE IMPORT'!$A:$A,'FIELD REPORT'!$E30,'SAGE IMPORT'!$B:$B,'FIELD REPORT'!$F30,'SAGE IMPORT'!$C:$C,'FIELD REPORT'!Y$6))</f>
        <v/>
      </c>
      <c r="Z30" s="412" t="str">
        <f>IF(SUMIFS('SAGE IMPORT'!$Q:$Q,'SAGE IMPORT'!$A:$A,'FIELD REPORT'!$E30,'SAGE IMPORT'!$B:$B,'FIELD REPORT'!$F30,'SAGE IMPORT'!$C:$C,'FIELD REPORT'!Z$6)=0,"",SUMIFS('SAGE IMPORT'!$Q:$Q,'SAGE IMPORT'!$A:$A,'FIELD REPORT'!$E30,'SAGE IMPORT'!$B:$B,'FIELD REPORT'!$F30,'SAGE IMPORT'!$C:$C,'FIELD REPORT'!Z$6))</f>
        <v/>
      </c>
      <c r="AA30" s="412" t="str">
        <f>IF(SUMIFS('SAGE IMPORT'!$Q:$Q,'SAGE IMPORT'!$A:$A,'FIELD REPORT'!$E30,'SAGE IMPORT'!$B:$B,'FIELD REPORT'!$F30,'SAGE IMPORT'!$C:$C,'FIELD REPORT'!AA$6)=0,"",SUMIFS('SAGE IMPORT'!$Q:$Q,'SAGE IMPORT'!$A:$A,'FIELD REPORT'!$E30,'SAGE IMPORT'!$B:$B,'FIELD REPORT'!$F30,'SAGE IMPORT'!$C:$C,'FIELD REPORT'!AA$6))</f>
        <v/>
      </c>
      <c r="AC30" s="411" t="str">
        <f>IF(SUMIFS('SAGE IMPORT'!$Q:$Q,'SAGE IMPORT'!$A:$A,'FIELD REPORT'!$E30,'SAGE IMPORT'!$B:$B,'FIELD REPORT'!$F30,'SAGE IMPORT'!$C:$C,'FIELD REPORT'!AC$6)=0,"",SUMIFS('SAGE IMPORT'!$Q:$Q,'SAGE IMPORT'!$A:$A,'FIELD REPORT'!$E30,'SAGE IMPORT'!$B:$B,'FIELD REPORT'!$F30,'SAGE IMPORT'!$C:$C,'FIELD REPORT'!AC$6))</f>
        <v/>
      </c>
    </row>
    <row r="31" spans="1:29" s="394" customFormat="1" ht="18.75" customHeight="1" x14ac:dyDescent="0.3">
      <c r="A31" s="418"/>
      <c r="B31" s="418"/>
      <c r="C31" s="417" t="str">
        <f>IF('START-SLABS'!C32="","",'START-SLABS'!C32)</f>
        <v/>
      </c>
      <c r="D31" s="417" t="str">
        <f>IF('START-SLABS'!D32="","",'START-SLABS'!D32)</f>
        <v/>
      </c>
      <c r="E31" s="417" t="str">
        <f>IF('START-SLABS'!F32="","",'START-SLABS'!F32)</f>
        <v/>
      </c>
      <c r="F31" s="417" t="str">
        <f>IF('START-SLABS'!G32="","",'START-SLABS'!G32)</f>
        <v/>
      </c>
      <c r="G31" s="417" t="str">
        <f>IF('START-SLABS'!H32="","",'START-SLABS'!H32)</f>
        <v/>
      </c>
      <c r="H31" s="403"/>
      <c r="I31" s="416" t="str">
        <f>IF(SUMIFS('SAGE IMPORT'!$E:$E,'SAGE IMPORT'!$A:$A,'FIELD REPORT'!$E31,'SAGE IMPORT'!$B:$B,'FIELD REPORT'!$F31,'SAGE IMPORT'!$C:$C,'FIELD REPORT'!I$6)=0,"",SUMIFS('SAGE IMPORT'!$E:$E,'SAGE IMPORT'!$A:$A,'FIELD REPORT'!$E31,'SAGE IMPORT'!$B:$B,'FIELD REPORT'!$F31,'SAGE IMPORT'!$C:$C,'FIELD REPORT'!I$6))</f>
        <v/>
      </c>
      <c r="J31" s="416" t="str">
        <f>IF(SUMIFS('SAGE IMPORT'!$E:$E,'SAGE IMPORT'!$A:$A,'FIELD REPORT'!$E31,'SAGE IMPORT'!$B:$B,'FIELD REPORT'!$F31,'SAGE IMPORT'!$C:$C,'FIELD REPORT'!J$6)=0,"",SUMIFS('SAGE IMPORT'!$E:$E,'SAGE IMPORT'!$A:$A,'FIELD REPORT'!$E31,'SAGE IMPORT'!$B:$B,'FIELD REPORT'!$F31,'SAGE IMPORT'!$C:$C,'FIELD REPORT'!J$6))</f>
        <v/>
      </c>
      <c r="K31" s="416" t="str">
        <f>IF(SUMIFS('SAGE IMPORT'!$E:$E,'SAGE IMPORT'!$A:$A,'FIELD REPORT'!$E31,'SAGE IMPORT'!$B:$B,'FIELD REPORT'!$F31,'SAGE IMPORT'!$C:$C,'FIELD REPORT'!K$6)=0,"",SUMIFS('SAGE IMPORT'!$E:$E,'SAGE IMPORT'!$A:$A,'FIELD REPORT'!$E31,'SAGE IMPORT'!$B:$B,'FIELD REPORT'!$F31,'SAGE IMPORT'!$C:$C,'FIELD REPORT'!K$6))</f>
        <v/>
      </c>
      <c r="L31" s="415"/>
      <c r="M31" s="414" t="str">
        <f>IF(SUMIFS('SAGE IMPORT'!$E:$E,'SAGE IMPORT'!$A:$A,'FIELD REPORT'!$E31,'SAGE IMPORT'!$B:$B,'FIELD REPORT'!$F31,'SAGE IMPORT'!$C:$C,'FIELD REPORT'!M$6)=0,"",SUMIFS('SAGE IMPORT'!$E:$E,'SAGE IMPORT'!$A:$A,'FIELD REPORT'!$E31,'SAGE IMPORT'!$B:$B,'FIELD REPORT'!$F31,'SAGE IMPORT'!$C:$C,'FIELD REPORT'!M$6))</f>
        <v/>
      </c>
      <c r="N31" s="414" t="str">
        <f>IF(SUMIFS('SAGE IMPORT'!$E:$E,'SAGE IMPORT'!$A:$A,'FIELD REPORT'!$E31,'SAGE IMPORT'!$B:$B,'FIELD REPORT'!$F31,'SAGE IMPORT'!$C:$C,'FIELD REPORT'!N$6)=0,"",SUMIFS('SAGE IMPORT'!$E:$E,'SAGE IMPORT'!$A:$A,'FIELD REPORT'!$E31,'SAGE IMPORT'!$B:$B,'FIELD REPORT'!$F31,'SAGE IMPORT'!$C:$C,'FIELD REPORT'!N$6))</f>
        <v/>
      </c>
      <c r="O31" s="414"/>
      <c r="P31" s="414" t="str">
        <f>IF(SUMIFS('SAGE IMPORT'!$E:$E,'SAGE IMPORT'!$A:$A,'FIELD REPORT'!$E31,'SAGE IMPORT'!$B:$B,'FIELD REPORT'!$F31,'SAGE IMPORT'!$C:$C,'FIELD REPORT'!P$6)=0,"",SUMIFS('SAGE IMPORT'!$E:$E,'SAGE IMPORT'!$A:$A,'FIELD REPORT'!$E31,'SAGE IMPORT'!$B:$B,'FIELD REPORT'!$F31,'SAGE IMPORT'!$C:$C,'FIELD REPORT'!P$6))</f>
        <v/>
      </c>
      <c r="Q31" s="414" t="str">
        <f>IF(SUMIFS('SAGE IMPORT'!$E:$E,'SAGE IMPORT'!$A:$A,'FIELD REPORT'!$E31,'SAGE IMPORT'!$B:$B,'FIELD REPORT'!$F31,'SAGE IMPORT'!$C:$C,'FIELD REPORT'!Q$6)=0,"",SUMIFS('SAGE IMPORT'!$E:$E,'SAGE IMPORT'!$A:$A,'FIELD REPORT'!$E31,'SAGE IMPORT'!$B:$B,'FIELD REPORT'!$F31,'SAGE IMPORT'!$C:$C,'FIELD REPORT'!Q$6))</f>
        <v/>
      </c>
      <c r="S31" s="413" t="str">
        <f>IF(SUMIFS('SAGE IMPORT'!$Q:$Q,'SAGE IMPORT'!$A:$A,'FIELD REPORT'!$E31,'SAGE IMPORT'!$B:$B,'FIELD REPORT'!$F31,'SAGE IMPORT'!$C:$C,'FIELD REPORT'!S$6)=0,"",SUMIFS('SAGE IMPORT'!$Q:$Q,'SAGE IMPORT'!$A:$A,'FIELD REPORT'!$E31,'SAGE IMPORT'!$B:$B,'FIELD REPORT'!$F31,'SAGE IMPORT'!$C:$C,'FIELD REPORT'!S$6))</f>
        <v/>
      </c>
      <c r="T31" s="413" t="str">
        <f>IF(SUMIFS('SAGE IMPORT'!$Q:$Q,'SAGE IMPORT'!$A:$A,'FIELD REPORT'!$E31,'SAGE IMPORT'!$B:$B,'FIELD REPORT'!$F31,'SAGE IMPORT'!$C:$C,'FIELD REPORT'!T$6)=0,"",SUMIFS('SAGE IMPORT'!$Q:$Q,'SAGE IMPORT'!$A:$A,'FIELD REPORT'!$E31,'SAGE IMPORT'!$B:$B,'FIELD REPORT'!$F31,'SAGE IMPORT'!$C:$C,'FIELD REPORT'!T$6))</f>
        <v/>
      </c>
      <c r="U31" s="413" t="str">
        <f>IF(SUMIFS('SAGE IMPORT'!$Q:$Q,'SAGE IMPORT'!$A:$A,'FIELD REPORT'!$E31,'SAGE IMPORT'!$B:$B,'FIELD REPORT'!$F31,'SAGE IMPORT'!$C:$C,'FIELD REPORT'!U$6)=0,"",SUMIFS('SAGE IMPORT'!$Q:$Q,'SAGE IMPORT'!$A:$A,'FIELD REPORT'!$E31,'SAGE IMPORT'!$B:$B,'FIELD REPORT'!$F31,'SAGE IMPORT'!$C:$C,'FIELD REPORT'!U$6))</f>
        <v/>
      </c>
      <c r="V31" s="413" t="str">
        <f>IF(SUMIFS('SAGE IMPORT'!$Q:$Q,'SAGE IMPORT'!$A:$A,'FIELD REPORT'!$E31,'SAGE IMPORT'!$B:$B,'FIELD REPORT'!$F31,'SAGE IMPORT'!$C:$C,'FIELD REPORT'!V$6)=0,"",SUMIFS('SAGE IMPORT'!$Q:$Q,'SAGE IMPORT'!$A:$A,'FIELD REPORT'!$E31,'SAGE IMPORT'!$B:$B,'FIELD REPORT'!$F31,'SAGE IMPORT'!$C:$C,'FIELD REPORT'!V$6))</f>
        <v/>
      </c>
      <c r="X31" s="412" t="str">
        <f>IF(SUMIFS('SAGE IMPORT'!$Q:$Q,'SAGE IMPORT'!$A:$A,'FIELD REPORT'!$E31,'SAGE IMPORT'!$B:$B,'FIELD REPORT'!$F31,'SAGE IMPORT'!$C:$C,'FIELD REPORT'!X$6)=0,"",SUMIFS('SAGE IMPORT'!$Q:$Q,'SAGE IMPORT'!$A:$A,'FIELD REPORT'!$E31,'SAGE IMPORT'!$B:$B,'FIELD REPORT'!$F31,'SAGE IMPORT'!$C:$C,'FIELD REPORT'!X$6))</f>
        <v/>
      </c>
      <c r="Y31" s="412" t="str">
        <f>IF(SUMIFS('SAGE IMPORT'!$Q:$Q,'SAGE IMPORT'!$A:$A,'FIELD REPORT'!$E31,'SAGE IMPORT'!$B:$B,'FIELD REPORT'!$F31,'SAGE IMPORT'!$C:$C,'FIELD REPORT'!Y$6)=0,"",SUMIFS('SAGE IMPORT'!$Q:$Q,'SAGE IMPORT'!$A:$A,'FIELD REPORT'!$E31,'SAGE IMPORT'!$B:$B,'FIELD REPORT'!$F31,'SAGE IMPORT'!$C:$C,'FIELD REPORT'!Y$6))</f>
        <v/>
      </c>
      <c r="Z31" s="412" t="str">
        <f>IF(SUMIFS('SAGE IMPORT'!$Q:$Q,'SAGE IMPORT'!$A:$A,'FIELD REPORT'!$E31,'SAGE IMPORT'!$B:$B,'FIELD REPORT'!$F31,'SAGE IMPORT'!$C:$C,'FIELD REPORT'!Z$6)=0,"",SUMIFS('SAGE IMPORT'!$Q:$Q,'SAGE IMPORT'!$A:$A,'FIELD REPORT'!$E31,'SAGE IMPORT'!$B:$B,'FIELD REPORT'!$F31,'SAGE IMPORT'!$C:$C,'FIELD REPORT'!Z$6))</f>
        <v/>
      </c>
      <c r="AA31" s="412" t="str">
        <f>IF(SUMIFS('SAGE IMPORT'!$Q:$Q,'SAGE IMPORT'!$A:$A,'FIELD REPORT'!$E31,'SAGE IMPORT'!$B:$B,'FIELD REPORT'!$F31,'SAGE IMPORT'!$C:$C,'FIELD REPORT'!AA$6)=0,"",SUMIFS('SAGE IMPORT'!$Q:$Q,'SAGE IMPORT'!$A:$A,'FIELD REPORT'!$E31,'SAGE IMPORT'!$B:$B,'FIELD REPORT'!$F31,'SAGE IMPORT'!$C:$C,'FIELD REPORT'!AA$6))</f>
        <v/>
      </c>
      <c r="AC31" s="411" t="str">
        <f>IF(SUMIFS('SAGE IMPORT'!$Q:$Q,'SAGE IMPORT'!$A:$A,'FIELD REPORT'!$E31,'SAGE IMPORT'!$B:$B,'FIELD REPORT'!$F31,'SAGE IMPORT'!$C:$C,'FIELD REPORT'!AC$6)=0,"",SUMIFS('SAGE IMPORT'!$Q:$Q,'SAGE IMPORT'!$A:$A,'FIELD REPORT'!$E31,'SAGE IMPORT'!$B:$B,'FIELD REPORT'!$F31,'SAGE IMPORT'!$C:$C,'FIELD REPORT'!AC$6))</f>
        <v/>
      </c>
    </row>
    <row r="32" spans="1:29" s="394" customFormat="1" ht="18.75" customHeight="1" x14ac:dyDescent="0.3">
      <c r="A32" s="418"/>
      <c r="B32" s="418"/>
      <c r="C32" s="417" t="str">
        <f>IF('START-SLABS'!C33="","",'START-SLABS'!C33)</f>
        <v/>
      </c>
      <c r="D32" s="417" t="str">
        <f>IF('START-SLABS'!D33="","",'START-SLABS'!D33)</f>
        <v/>
      </c>
      <c r="E32" s="417" t="str">
        <f>IF('START-SLABS'!F33="","",'START-SLABS'!F33)</f>
        <v/>
      </c>
      <c r="F32" s="417" t="str">
        <f>IF('START-SLABS'!G33="","",'START-SLABS'!G33)</f>
        <v/>
      </c>
      <c r="G32" s="417" t="str">
        <f>IF('START-SLABS'!H33="","",'START-SLABS'!H33)</f>
        <v/>
      </c>
      <c r="H32" s="403"/>
      <c r="I32" s="416" t="str">
        <f>IF(SUMIFS('SAGE IMPORT'!$E:$E,'SAGE IMPORT'!$A:$A,'FIELD REPORT'!$E32,'SAGE IMPORT'!$B:$B,'FIELD REPORT'!$F32,'SAGE IMPORT'!$C:$C,'FIELD REPORT'!I$6)=0,"",SUMIFS('SAGE IMPORT'!$E:$E,'SAGE IMPORT'!$A:$A,'FIELD REPORT'!$E32,'SAGE IMPORT'!$B:$B,'FIELD REPORT'!$F32,'SAGE IMPORT'!$C:$C,'FIELD REPORT'!I$6))</f>
        <v/>
      </c>
      <c r="J32" s="416" t="str">
        <f>IF(SUMIFS('SAGE IMPORT'!$E:$E,'SAGE IMPORT'!$A:$A,'FIELD REPORT'!$E32,'SAGE IMPORT'!$B:$B,'FIELD REPORT'!$F32,'SAGE IMPORT'!$C:$C,'FIELD REPORT'!J$6)=0,"",SUMIFS('SAGE IMPORT'!$E:$E,'SAGE IMPORT'!$A:$A,'FIELD REPORT'!$E32,'SAGE IMPORT'!$B:$B,'FIELD REPORT'!$F32,'SAGE IMPORT'!$C:$C,'FIELD REPORT'!J$6))</f>
        <v/>
      </c>
      <c r="K32" s="416" t="str">
        <f>IF(SUMIFS('SAGE IMPORT'!$E:$E,'SAGE IMPORT'!$A:$A,'FIELD REPORT'!$E32,'SAGE IMPORT'!$B:$B,'FIELD REPORT'!$F32,'SAGE IMPORT'!$C:$C,'FIELD REPORT'!K$6)=0,"",SUMIFS('SAGE IMPORT'!$E:$E,'SAGE IMPORT'!$A:$A,'FIELD REPORT'!$E32,'SAGE IMPORT'!$B:$B,'FIELD REPORT'!$F32,'SAGE IMPORT'!$C:$C,'FIELD REPORT'!K$6))</f>
        <v/>
      </c>
      <c r="L32" s="415"/>
      <c r="M32" s="414" t="str">
        <f>IF(SUMIFS('SAGE IMPORT'!$E:$E,'SAGE IMPORT'!$A:$A,'FIELD REPORT'!$E32,'SAGE IMPORT'!$B:$B,'FIELD REPORT'!$F32,'SAGE IMPORT'!$C:$C,'FIELD REPORT'!M$6)=0,"",SUMIFS('SAGE IMPORT'!$E:$E,'SAGE IMPORT'!$A:$A,'FIELD REPORT'!$E32,'SAGE IMPORT'!$B:$B,'FIELD REPORT'!$F32,'SAGE IMPORT'!$C:$C,'FIELD REPORT'!M$6))</f>
        <v/>
      </c>
      <c r="N32" s="414" t="str">
        <f>IF(SUMIFS('SAGE IMPORT'!$E:$E,'SAGE IMPORT'!$A:$A,'FIELD REPORT'!$E32,'SAGE IMPORT'!$B:$B,'FIELD REPORT'!$F32,'SAGE IMPORT'!$C:$C,'FIELD REPORT'!N$6)=0,"",SUMIFS('SAGE IMPORT'!$E:$E,'SAGE IMPORT'!$A:$A,'FIELD REPORT'!$E32,'SAGE IMPORT'!$B:$B,'FIELD REPORT'!$F32,'SAGE IMPORT'!$C:$C,'FIELD REPORT'!N$6))</f>
        <v/>
      </c>
      <c r="O32" s="414"/>
      <c r="P32" s="414" t="str">
        <f>IF(SUMIFS('SAGE IMPORT'!$E:$E,'SAGE IMPORT'!$A:$A,'FIELD REPORT'!$E32,'SAGE IMPORT'!$B:$B,'FIELD REPORT'!$F32,'SAGE IMPORT'!$C:$C,'FIELD REPORT'!P$6)=0,"",SUMIFS('SAGE IMPORT'!$E:$E,'SAGE IMPORT'!$A:$A,'FIELD REPORT'!$E32,'SAGE IMPORT'!$B:$B,'FIELD REPORT'!$F32,'SAGE IMPORT'!$C:$C,'FIELD REPORT'!P$6))</f>
        <v/>
      </c>
      <c r="Q32" s="414" t="str">
        <f>IF(SUMIFS('SAGE IMPORT'!$E:$E,'SAGE IMPORT'!$A:$A,'FIELD REPORT'!$E32,'SAGE IMPORT'!$B:$B,'FIELD REPORT'!$F32,'SAGE IMPORT'!$C:$C,'FIELD REPORT'!Q$6)=0,"",SUMIFS('SAGE IMPORT'!$E:$E,'SAGE IMPORT'!$A:$A,'FIELD REPORT'!$E32,'SAGE IMPORT'!$B:$B,'FIELD REPORT'!$F32,'SAGE IMPORT'!$C:$C,'FIELD REPORT'!Q$6))</f>
        <v/>
      </c>
      <c r="S32" s="413" t="str">
        <f>IF(SUMIFS('SAGE IMPORT'!$Q:$Q,'SAGE IMPORT'!$A:$A,'FIELD REPORT'!$E32,'SAGE IMPORT'!$B:$B,'FIELD REPORT'!$F32,'SAGE IMPORT'!$C:$C,'FIELD REPORT'!S$6)=0,"",SUMIFS('SAGE IMPORT'!$Q:$Q,'SAGE IMPORT'!$A:$A,'FIELD REPORT'!$E32,'SAGE IMPORT'!$B:$B,'FIELD REPORT'!$F32,'SAGE IMPORT'!$C:$C,'FIELD REPORT'!S$6))</f>
        <v/>
      </c>
      <c r="T32" s="413" t="str">
        <f>IF(SUMIFS('SAGE IMPORT'!$Q:$Q,'SAGE IMPORT'!$A:$A,'FIELD REPORT'!$E32,'SAGE IMPORT'!$B:$B,'FIELD REPORT'!$F32,'SAGE IMPORT'!$C:$C,'FIELD REPORT'!T$6)=0,"",SUMIFS('SAGE IMPORT'!$Q:$Q,'SAGE IMPORT'!$A:$A,'FIELD REPORT'!$E32,'SAGE IMPORT'!$B:$B,'FIELD REPORT'!$F32,'SAGE IMPORT'!$C:$C,'FIELD REPORT'!T$6))</f>
        <v/>
      </c>
      <c r="U32" s="413" t="str">
        <f>IF(SUMIFS('SAGE IMPORT'!$Q:$Q,'SAGE IMPORT'!$A:$A,'FIELD REPORT'!$E32,'SAGE IMPORT'!$B:$B,'FIELD REPORT'!$F32,'SAGE IMPORT'!$C:$C,'FIELD REPORT'!U$6)=0,"",SUMIFS('SAGE IMPORT'!$Q:$Q,'SAGE IMPORT'!$A:$A,'FIELD REPORT'!$E32,'SAGE IMPORT'!$B:$B,'FIELD REPORT'!$F32,'SAGE IMPORT'!$C:$C,'FIELD REPORT'!U$6))</f>
        <v/>
      </c>
      <c r="V32" s="413" t="str">
        <f>IF(SUMIFS('SAGE IMPORT'!$Q:$Q,'SAGE IMPORT'!$A:$A,'FIELD REPORT'!$E32,'SAGE IMPORT'!$B:$B,'FIELD REPORT'!$F32,'SAGE IMPORT'!$C:$C,'FIELD REPORT'!V$6)=0,"",SUMIFS('SAGE IMPORT'!$Q:$Q,'SAGE IMPORT'!$A:$A,'FIELD REPORT'!$E32,'SAGE IMPORT'!$B:$B,'FIELD REPORT'!$F32,'SAGE IMPORT'!$C:$C,'FIELD REPORT'!V$6))</f>
        <v/>
      </c>
      <c r="X32" s="412" t="str">
        <f>IF(SUMIFS('SAGE IMPORT'!$Q:$Q,'SAGE IMPORT'!$A:$A,'FIELD REPORT'!$E32,'SAGE IMPORT'!$B:$B,'FIELD REPORT'!$F32,'SAGE IMPORT'!$C:$C,'FIELD REPORT'!X$6)=0,"",SUMIFS('SAGE IMPORT'!$Q:$Q,'SAGE IMPORT'!$A:$A,'FIELD REPORT'!$E32,'SAGE IMPORT'!$B:$B,'FIELD REPORT'!$F32,'SAGE IMPORT'!$C:$C,'FIELD REPORT'!X$6))</f>
        <v/>
      </c>
      <c r="Y32" s="412" t="str">
        <f>IF(SUMIFS('SAGE IMPORT'!$Q:$Q,'SAGE IMPORT'!$A:$A,'FIELD REPORT'!$E32,'SAGE IMPORT'!$B:$B,'FIELD REPORT'!$F32,'SAGE IMPORT'!$C:$C,'FIELD REPORT'!Y$6)=0,"",SUMIFS('SAGE IMPORT'!$Q:$Q,'SAGE IMPORT'!$A:$A,'FIELD REPORT'!$E32,'SAGE IMPORT'!$B:$B,'FIELD REPORT'!$F32,'SAGE IMPORT'!$C:$C,'FIELD REPORT'!Y$6))</f>
        <v/>
      </c>
      <c r="Z32" s="412" t="str">
        <f>IF(SUMIFS('SAGE IMPORT'!$Q:$Q,'SAGE IMPORT'!$A:$A,'FIELD REPORT'!$E32,'SAGE IMPORT'!$B:$B,'FIELD REPORT'!$F32,'SAGE IMPORT'!$C:$C,'FIELD REPORT'!Z$6)=0,"",SUMIFS('SAGE IMPORT'!$Q:$Q,'SAGE IMPORT'!$A:$A,'FIELD REPORT'!$E32,'SAGE IMPORT'!$B:$B,'FIELD REPORT'!$F32,'SAGE IMPORT'!$C:$C,'FIELD REPORT'!Z$6))</f>
        <v/>
      </c>
      <c r="AA32" s="412" t="str">
        <f>IF(SUMIFS('SAGE IMPORT'!$Q:$Q,'SAGE IMPORT'!$A:$A,'FIELD REPORT'!$E32,'SAGE IMPORT'!$B:$B,'FIELD REPORT'!$F32,'SAGE IMPORT'!$C:$C,'FIELD REPORT'!AA$6)=0,"",SUMIFS('SAGE IMPORT'!$Q:$Q,'SAGE IMPORT'!$A:$A,'FIELD REPORT'!$E32,'SAGE IMPORT'!$B:$B,'FIELD REPORT'!$F32,'SAGE IMPORT'!$C:$C,'FIELD REPORT'!AA$6))</f>
        <v/>
      </c>
      <c r="AC32" s="411" t="str">
        <f>IF(SUMIFS('SAGE IMPORT'!$Q:$Q,'SAGE IMPORT'!$A:$A,'FIELD REPORT'!$E32,'SAGE IMPORT'!$B:$B,'FIELD REPORT'!$F32,'SAGE IMPORT'!$C:$C,'FIELD REPORT'!AC$6)=0,"",SUMIFS('SAGE IMPORT'!$Q:$Q,'SAGE IMPORT'!$A:$A,'FIELD REPORT'!$E32,'SAGE IMPORT'!$B:$B,'FIELD REPORT'!$F32,'SAGE IMPORT'!$C:$C,'FIELD REPORT'!AC$6))</f>
        <v/>
      </c>
    </row>
    <row r="33" spans="1:29" s="394" customFormat="1" ht="18.75" customHeight="1" x14ac:dyDescent="0.3">
      <c r="A33" s="418"/>
      <c r="B33" s="418"/>
      <c r="C33" s="417" t="str">
        <f>IF('START-SLABS'!C34="","",'START-SLABS'!C34)</f>
        <v/>
      </c>
      <c r="D33" s="417" t="str">
        <f>IF('START-SLABS'!D34="","",'START-SLABS'!D34)</f>
        <v/>
      </c>
      <c r="E33" s="417" t="str">
        <f>IF('START-SLABS'!F34="","",'START-SLABS'!F34)</f>
        <v/>
      </c>
      <c r="F33" s="417" t="str">
        <f>IF('START-SLABS'!G34="","",'START-SLABS'!G34)</f>
        <v/>
      </c>
      <c r="G33" s="417" t="str">
        <f>IF('START-SLABS'!H34="","",'START-SLABS'!H34)</f>
        <v/>
      </c>
      <c r="H33" s="403"/>
      <c r="I33" s="416" t="str">
        <f>IF(SUMIFS('SAGE IMPORT'!$E:$E,'SAGE IMPORT'!$A:$A,'FIELD REPORT'!$E33,'SAGE IMPORT'!$B:$B,'FIELD REPORT'!$F33,'SAGE IMPORT'!$C:$C,'FIELD REPORT'!I$6)=0,"",SUMIFS('SAGE IMPORT'!$E:$E,'SAGE IMPORT'!$A:$A,'FIELD REPORT'!$E33,'SAGE IMPORT'!$B:$B,'FIELD REPORT'!$F33,'SAGE IMPORT'!$C:$C,'FIELD REPORT'!I$6))</f>
        <v/>
      </c>
      <c r="J33" s="416" t="str">
        <f>IF(SUMIFS('SAGE IMPORT'!$E:$E,'SAGE IMPORT'!$A:$A,'FIELD REPORT'!$E33,'SAGE IMPORT'!$B:$B,'FIELD REPORT'!$F33,'SAGE IMPORT'!$C:$C,'FIELD REPORT'!J$6)=0,"",SUMIFS('SAGE IMPORT'!$E:$E,'SAGE IMPORT'!$A:$A,'FIELD REPORT'!$E33,'SAGE IMPORT'!$B:$B,'FIELD REPORT'!$F33,'SAGE IMPORT'!$C:$C,'FIELD REPORT'!J$6))</f>
        <v/>
      </c>
      <c r="K33" s="416" t="str">
        <f>IF(SUMIFS('SAGE IMPORT'!$E:$E,'SAGE IMPORT'!$A:$A,'FIELD REPORT'!$E33,'SAGE IMPORT'!$B:$B,'FIELD REPORT'!$F33,'SAGE IMPORT'!$C:$C,'FIELD REPORT'!K$6)=0,"",SUMIFS('SAGE IMPORT'!$E:$E,'SAGE IMPORT'!$A:$A,'FIELD REPORT'!$E33,'SAGE IMPORT'!$B:$B,'FIELD REPORT'!$F33,'SAGE IMPORT'!$C:$C,'FIELD REPORT'!K$6))</f>
        <v/>
      </c>
      <c r="L33" s="415"/>
      <c r="M33" s="414" t="str">
        <f>IF(SUMIFS('SAGE IMPORT'!$E:$E,'SAGE IMPORT'!$A:$A,'FIELD REPORT'!$E33,'SAGE IMPORT'!$B:$B,'FIELD REPORT'!$F33,'SAGE IMPORT'!$C:$C,'FIELD REPORT'!M$6)=0,"",SUMIFS('SAGE IMPORT'!$E:$E,'SAGE IMPORT'!$A:$A,'FIELD REPORT'!$E33,'SAGE IMPORT'!$B:$B,'FIELD REPORT'!$F33,'SAGE IMPORT'!$C:$C,'FIELD REPORT'!M$6))</f>
        <v/>
      </c>
      <c r="N33" s="414" t="str">
        <f>IF(SUMIFS('SAGE IMPORT'!$E:$E,'SAGE IMPORT'!$A:$A,'FIELD REPORT'!$E33,'SAGE IMPORT'!$B:$B,'FIELD REPORT'!$F33,'SAGE IMPORT'!$C:$C,'FIELD REPORT'!N$6)=0,"",SUMIFS('SAGE IMPORT'!$E:$E,'SAGE IMPORT'!$A:$A,'FIELD REPORT'!$E33,'SAGE IMPORT'!$B:$B,'FIELD REPORT'!$F33,'SAGE IMPORT'!$C:$C,'FIELD REPORT'!N$6))</f>
        <v/>
      </c>
      <c r="O33" s="414"/>
      <c r="P33" s="414" t="str">
        <f>IF(SUMIFS('SAGE IMPORT'!$E:$E,'SAGE IMPORT'!$A:$A,'FIELD REPORT'!$E33,'SAGE IMPORT'!$B:$B,'FIELD REPORT'!$F33,'SAGE IMPORT'!$C:$C,'FIELD REPORT'!P$6)=0,"",SUMIFS('SAGE IMPORT'!$E:$E,'SAGE IMPORT'!$A:$A,'FIELD REPORT'!$E33,'SAGE IMPORT'!$B:$B,'FIELD REPORT'!$F33,'SAGE IMPORT'!$C:$C,'FIELD REPORT'!P$6))</f>
        <v/>
      </c>
      <c r="Q33" s="414" t="str">
        <f>IF(SUMIFS('SAGE IMPORT'!$E:$E,'SAGE IMPORT'!$A:$A,'FIELD REPORT'!$E33,'SAGE IMPORT'!$B:$B,'FIELD REPORT'!$F33,'SAGE IMPORT'!$C:$C,'FIELD REPORT'!Q$6)=0,"",SUMIFS('SAGE IMPORT'!$E:$E,'SAGE IMPORT'!$A:$A,'FIELD REPORT'!$E33,'SAGE IMPORT'!$B:$B,'FIELD REPORT'!$F33,'SAGE IMPORT'!$C:$C,'FIELD REPORT'!Q$6))</f>
        <v/>
      </c>
      <c r="S33" s="413" t="str">
        <f>IF(SUMIFS('SAGE IMPORT'!$Q:$Q,'SAGE IMPORT'!$A:$A,'FIELD REPORT'!$E33,'SAGE IMPORT'!$B:$B,'FIELD REPORT'!$F33,'SAGE IMPORT'!$C:$C,'FIELD REPORT'!S$6)=0,"",SUMIFS('SAGE IMPORT'!$Q:$Q,'SAGE IMPORT'!$A:$A,'FIELD REPORT'!$E33,'SAGE IMPORT'!$B:$B,'FIELD REPORT'!$F33,'SAGE IMPORT'!$C:$C,'FIELD REPORT'!S$6))</f>
        <v/>
      </c>
      <c r="T33" s="413" t="str">
        <f>IF(SUMIFS('SAGE IMPORT'!$Q:$Q,'SAGE IMPORT'!$A:$A,'FIELD REPORT'!$E33,'SAGE IMPORT'!$B:$B,'FIELD REPORT'!$F33,'SAGE IMPORT'!$C:$C,'FIELD REPORT'!T$6)=0,"",SUMIFS('SAGE IMPORT'!$Q:$Q,'SAGE IMPORT'!$A:$A,'FIELD REPORT'!$E33,'SAGE IMPORT'!$B:$B,'FIELD REPORT'!$F33,'SAGE IMPORT'!$C:$C,'FIELD REPORT'!T$6))</f>
        <v/>
      </c>
      <c r="U33" s="413" t="str">
        <f>IF(SUMIFS('SAGE IMPORT'!$Q:$Q,'SAGE IMPORT'!$A:$A,'FIELD REPORT'!$E33,'SAGE IMPORT'!$B:$B,'FIELD REPORT'!$F33,'SAGE IMPORT'!$C:$C,'FIELD REPORT'!U$6)=0,"",SUMIFS('SAGE IMPORT'!$Q:$Q,'SAGE IMPORT'!$A:$A,'FIELD REPORT'!$E33,'SAGE IMPORT'!$B:$B,'FIELD REPORT'!$F33,'SAGE IMPORT'!$C:$C,'FIELD REPORT'!U$6))</f>
        <v/>
      </c>
      <c r="V33" s="413" t="str">
        <f>IF(SUMIFS('SAGE IMPORT'!$Q:$Q,'SAGE IMPORT'!$A:$A,'FIELD REPORT'!$E33,'SAGE IMPORT'!$B:$B,'FIELD REPORT'!$F33,'SAGE IMPORT'!$C:$C,'FIELD REPORT'!V$6)=0,"",SUMIFS('SAGE IMPORT'!$Q:$Q,'SAGE IMPORT'!$A:$A,'FIELD REPORT'!$E33,'SAGE IMPORT'!$B:$B,'FIELD REPORT'!$F33,'SAGE IMPORT'!$C:$C,'FIELD REPORT'!V$6))</f>
        <v/>
      </c>
      <c r="X33" s="412" t="str">
        <f>IF(SUMIFS('SAGE IMPORT'!$Q:$Q,'SAGE IMPORT'!$A:$A,'FIELD REPORT'!$E33,'SAGE IMPORT'!$B:$B,'FIELD REPORT'!$F33,'SAGE IMPORT'!$C:$C,'FIELD REPORT'!X$6)=0,"",SUMIFS('SAGE IMPORT'!$Q:$Q,'SAGE IMPORT'!$A:$A,'FIELD REPORT'!$E33,'SAGE IMPORT'!$B:$B,'FIELD REPORT'!$F33,'SAGE IMPORT'!$C:$C,'FIELD REPORT'!X$6))</f>
        <v/>
      </c>
      <c r="Y33" s="412" t="str">
        <f>IF(SUMIFS('SAGE IMPORT'!$Q:$Q,'SAGE IMPORT'!$A:$A,'FIELD REPORT'!$E33,'SAGE IMPORT'!$B:$B,'FIELD REPORT'!$F33,'SAGE IMPORT'!$C:$C,'FIELD REPORT'!Y$6)=0,"",SUMIFS('SAGE IMPORT'!$Q:$Q,'SAGE IMPORT'!$A:$A,'FIELD REPORT'!$E33,'SAGE IMPORT'!$B:$B,'FIELD REPORT'!$F33,'SAGE IMPORT'!$C:$C,'FIELD REPORT'!Y$6))</f>
        <v/>
      </c>
      <c r="Z33" s="412" t="str">
        <f>IF(SUMIFS('SAGE IMPORT'!$Q:$Q,'SAGE IMPORT'!$A:$A,'FIELD REPORT'!$E33,'SAGE IMPORT'!$B:$B,'FIELD REPORT'!$F33,'SAGE IMPORT'!$C:$C,'FIELD REPORT'!Z$6)=0,"",SUMIFS('SAGE IMPORT'!$Q:$Q,'SAGE IMPORT'!$A:$A,'FIELD REPORT'!$E33,'SAGE IMPORT'!$B:$B,'FIELD REPORT'!$F33,'SAGE IMPORT'!$C:$C,'FIELD REPORT'!Z$6))</f>
        <v/>
      </c>
      <c r="AA33" s="412" t="str">
        <f>IF(SUMIFS('SAGE IMPORT'!$Q:$Q,'SAGE IMPORT'!$A:$A,'FIELD REPORT'!$E33,'SAGE IMPORT'!$B:$B,'FIELD REPORT'!$F33,'SAGE IMPORT'!$C:$C,'FIELD REPORT'!AA$6)=0,"",SUMIFS('SAGE IMPORT'!$Q:$Q,'SAGE IMPORT'!$A:$A,'FIELD REPORT'!$E33,'SAGE IMPORT'!$B:$B,'FIELD REPORT'!$F33,'SAGE IMPORT'!$C:$C,'FIELD REPORT'!AA$6))</f>
        <v/>
      </c>
      <c r="AC33" s="411" t="str">
        <f>IF(SUMIFS('SAGE IMPORT'!$Q:$Q,'SAGE IMPORT'!$A:$A,'FIELD REPORT'!$E33,'SAGE IMPORT'!$B:$B,'FIELD REPORT'!$F33,'SAGE IMPORT'!$C:$C,'FIELD REPORT'!AC$6)=0,"",SUMIFS('SAGE IMPORT'!$Q:$Q,'SAGE IMPORT'!$A:$A,'FIELD REPORT'!$E33,'SAGE IMPORT'!$B:$B,'FIELD REPORT'!$F33,'SAGE IMPORT'!$C:$C,'FIELD REPORT'!AC$6))</f>
        <v/>
      </c>
    </row>
    <row r="34" spans="1:29" s="394" customFormat="1" ht="18.75" customHeight="1" x14ac:dyDescent="0.3">
      <c r="A34" s="418"/>
      <c r="B34" s="418"/>
      <c r="C34" s="417" t="str">
        <f>IF('START-SLABS'!C35="","",'START-SLABS'!C35)</f>
        <v/>
      </c>
      <c r="D34" s="417" t="str">
        <f>IF('START-SLABS'!D35="","",'START-SLABS'!D35)</f>
        <v/>
      </c>
      <c r="E34" s="417" t="str">
        <f>IF('START-SLABS'!F35="","",'START-SLABS'!F35)</f>
        <v/>
      </c>
      <c r="F34" s="417" t="str">
        <f>IF('START-SLABS'!G35="","",'START-SLABS'!G35)</f>
        <v/>
      </c>
      <c r="G34" s="417" t="str">
        <f>IF('START-SLABS'!H35="","",'START-SLABS'!H35)</f>
        <v/>
      </c>
      <c r="H34" s="403"/>
      <c r="I34" s="416" t="str">
        <f>IF(SUMIFS('SAGE IMPORT'!$E:$E,'SAGE IMPORT'!$A:$A,'FIELD REPORT'!$E34,'SAGE IMPORT'!$B:$B,'FIELD REPORT'!$F34,'SAGE IMPORT'!$C:$C,'FIELD REPORT'!I$6)=0,"",SUMIFS('SAGE IMPORT'!$E:$E,'SAGE IMPORT'!$A:$A,'FIELD REPORT'!$E34,'SAGE IMPORT'!$B:$B,'FIELD REPORT'!$F34,'SAGE IMPORT'!$C:$C,'FIELD REPORT'!I$6))</f>
        <v/>
      </c>
      <c r="J34" s="416" t="str">
        <f>IF(SUMIFS('SAGE IMPORT'!$E:$E,'SAGE IMPORT'!$A:$A,'FIELD REPORT'!$E34,'SAGE IMPORT'!$B:$B,'FIELD REPORT'!$F34,'SAGE IMPORT'!$C:$C,'FIELD REPORT'!J$6)=0,"",SUMIFS('SAGE IMPORT'!$E:$E,'SAGE IMPORT'!$A:$A,'FIELD REPORT'!$E34,'SAGE IMPORT'!$B:$B,'FIELD REPORT'!$F34,'SAGE IMPORT'!$C:$C,'FIELD REPORT'!J$6))</f>
        <v/>
      </c>
      <c r="K34" s="416" t="str">
        <f>IF(SUMIFS('SAGE IMPORT'!$E:$E,'SAGE IMPORT'!$A:$A,'FIELD REPORT'!$E34,'SAGE IMPORT'!$B:$B,'FIELD REPORT'!$F34,'SAGE IMPORT'!$C:$C,'FIELD REPORT'!K$6)=0,"",SUMIFS('SAGE IMPORT'!$E:$E,'SAGE IMPORT'!$A:$A,'FIELD REPORT'!$E34,'SAGE IMPORT'!$B:$B,'FIELD REPORT'!$F34,'SAGE IMPORT'!$C:$C,'FIELD REPORT'!K$6))</f>
        <v/>
      </c>
      <c r="L34" s="415"/>
      <c r="M34" s="414" t="str">
        <f>IF(SUMIFS('SAGE IMPORT'!$E:$E,'SAGE IMPORT'!$A:$A,'FIELD REPORT'!$E34,'SAGE IMPORT'!$B:$B,'FIELD REPORT'!$F34,'SAGE IMPORT'!$C:$C,'FIELD REPORT'!M$6)=0,"",SUMIFS('SAGE IMPORT'!$E:$E,'SAGE IMPORT'!$A:$A,'FIELD REPORT'!$E34,'SAGE IMPORT'!$B:$B,'FIELD REPORT'!$F34,'SAGE IMPORT'!$C:$C,'FIELD REPORT'!M$6))</f>
        <v/>
      </c>
      <c r="N34" s="414" t="str">
        <f>IF(SUMIFS('SAGE IMPORT'!$E:$E,'SAGE IMPORT'!$A:$A,'FIELD REPORT'!$E34,'SAGE IMPORT'!$B:$B,'FIELD REPORT'!$F34,'SAGE IMPORT'!$C:$C,'FIELD REPORT'!N$6)=0,"",SUMIFS('SAGE IMPORT'!$E:$E,'SAGE IMPORT'!$A:$A,'FIELD REPORT'!$E34,'SAGE IMPORT'!$B:$B,'FIELD REPORT'!$F34,'SAGE IMPORT'!$C:$C,'FIELD REPORT'!N$6))</f>
        <v/>
      </c>
      <c r="O34" s="414"/>
      <c r="P34" s="414" t="str">
        <f>IF(SUMIFS('SAGE IMPORT'!$E:$E,'SAGE IMPORT'!$A:$A,'FIELD REPORT'!$E34,'SAGE IMPORT'!$B:$B,'FIELD REPORT'!$F34,'SAGE IMPORT'!$C:$C,'FIELD REPORT'!P$6)=0,"",SUMIFS('SAGE IMPORT'!$E:$E,'SAGE IMPORT'!$A:$A,'FIELD REPORT'!$E34,'SAGE IMPORT'!$B:$B,'FIELD REPORT'!$F34,'SAGE IMPORT'!$C:$C,'FIELD REPORT'!P$6))</f>
        <v/>
      </c>
      <c r="Q34" s="414" t="str">
        <f>IF(SUMIFS('SAGE IMPORT'!$E:$E,'SAGE IMPORT'!$A:$A,'FIELD REPORT'!$E34,'SAGE IMPORT'!$B:$B,'FIELD REPORT'!$F34,'SAGE IMPORT'!$C:$C,'FIELD REPORT'!Q$6)=0,"",SUMIFS('SAGE IMPORT'!$E:$E,'SAGE IMPORT'!$A:$A,'FIELD REPORT'!$E34,'SAGE IMPORT'!$B:$B,'FIELD REPORT'!$F34,'SAGE IMPORT'!$C:$C,'FIELD REPORT'!Q$6))</f>
        <v/>
      </c>
      <c r="S34" s="413" t="str">
        <f>IF(SUMIFS('SAGE IMPORT'!$Q:$Q,'SAGE IMPORT'!$A:$A,'FIELD REPORT'!$E34,'SAGE IMPORT'!$B:$B,'FIELD REPORT'!$F34,'SAGE IMPORT'!$C:$C,'FIELD REPORT'!S$6)=0,"",SUMIFS('SAGE IMPORT'!$Q:$Q,'SAGE IMPORT'!$A:$A,'FIELD REPORT'!$E34,'SAGE IMPORT'!$B:$B,'FIELD REPORT'!$F34,'SAGE IMPORT'!$C:$C,'FIELD REPORT'!S$6))</f>
        <v/>
      </c>
      <c r="T34" s="413" t="str">
        <f>IF(SUMIFS('SAGE IMPORT'!$Q:$Q,'SAGE IMPORT'!$A:$A,'FIELD REPORT'!$E34,'SAGE IMPORT'!$B:$B,'FIELD REPORT'!$F34,'SAGE IMPORT'!$C:$C,'FIELD REPORT'!T$6)=0,"",SUMIFS('SAGE IMPORT'!$Q:$Q,'SAGE IMPORT'!$A:$A,'FIELD REPORT'!$E34,'SAGE IMPORT'!$B:$B,'FIELD REPORT'!$F34,'SAGE IMPORT'!$C:$C,'FIELD REPORT'!T$6))</f>
        <v/>
      </c>
      <c r="U34" s="413" t="str">
        <f>IF(SUMIFS('SAGE IMPORT'!$Q:$Q,'SAGE IMPORT'!$A:$A,'FIELD REPORT'!$E34,'SAGE IMPORT'!$B:$B,'FIELD REPORT'!$F34,'SAGE IMPORT'!$C:$C,'FIELD REPORT'!U$6)=0,"",SUMIFS('SAGE IMPORT'!$Q:$Q,'SAGE IMPORT'!$A:$A,'FIELD REPORT'!$E34,'SAGE IMPORT'!$B:$B,'FIELD REPORT'!$F34,'SAGE IMPORT'!$C:$C,'FIELD REPORT'!U$6))</f>
        <v/>
      </c>
      <c r="V34" s="413" t="str">
        <f>IF(SUMIFS('SAGE IMPORT'!$Q:$Q,'SAGE IMPORT'!$A:$A,'FIELD REPORT'!$E34,'SAGE IMPORT'!$B:$B,'FIELD REPORT'!$F34,'SAGE IMPORT'!$C:$C,'FIELD REPORT'!V$6)=0,"",SUMIFS('SAGE IMPORT'!$Q:$Q,'SAGE IMPORT'!$A:$A,'FIELD REPORT'!$E34,'SAGE IMPORT'!$B:$B,'FIELD REPORT'!$F34,'SAGE IMPORT'!$C:$C,'FIELD REPORT'!V$6))</f>
        <v/>
      </c>
      <c r="X34" s="412" t="str">
        <f>IF(SUMIFS('SAGE IMPORT'!$Q:$Q,'SAGE IMPORT'!$A:$A,'FIELD REPORT'!$E34,'SAGE IMPORT'!$B:$B,'FIELD REPORT'!$F34,'SAGE IMPORT'!$C:$C,'FIELD REPORT'!X$6)=0,"",SUMIFS('SAGE IMPORT'!$Q:$Q,'SAGE IMPORT'!$A:$A,'FIELD REPORT'!$E34,'SAGE IMPORT'!$B:$B,'FIELD REPORT'!$F34,'SAGE IMPORT'!$C:$C,'FIELD REPORT'!X$6))</f>
        <v/>
      </c>
      <c r="Y34" s="412" t="str">
        <f>IF(SUMIFS('SAGE IMPORT'!$Q:$Q,'SAGE IMPORT'!$A:$A,'FIELD REPORT'!$E34,'SAGE IMPORT'!$B:$B,'FIELD REPORT'!$F34,'SAGE IMPORT'!$C:$C,'FIELD REPORT'!Y$6)=0,"",SUMIFS('SAGE IMPORT'!$Q:$Q,'SAGE IMPORT'!$A:$A,'FIELD REPORT'!$E34,'SAGE IMPORT'!$B:$B,'FIELD REPORT'!$F34,'SAGE IMPORT'!$C:$C,'FIELD REPORT'!Y$6))</f>
        <v/>
      </c>
      <c r="Z34" s="412" t="str">
        <f>IF(SUMIFS('SAGE IMPORT'!$Q:$Q,'SAGE IMPORT'!$A:$A,'FIELD REPORT'!$E34,'SAGE IMPORT'!$B:$B,'FIELD REPORT'!$F34,'SAGE IMPORT'!$C:$C,'FIELD REPORT'!Z$6)=0,"",SUMIFS('SAGE IMPORT'!$Q:$Q,'SAGE IMPORT'!$A:$A,'FIELD REPORT'!$E34,'SAGE IMPORT'!$B:$B,'FIELD REPORT'!$F34,'SAGE IMPORT'!$C:$C,'FIELD REPORT'!Z$6))</f>
        <v/>
      </c>
      <c r="AA34" s="412" t="str">
        <f>IF(SUMIFS('SAGE IMPORT'!$Q:$Q,'SAGE IMPORT'!$A:$A,'FIELD REPORT'!$E34,'SAGE IMPORT'!$B:$B,'FIELD REPORT'!$F34,'SAGE IMPORT'!$C:$C,'FIELD REPORT'!AA$6)=0,"",SUMIFS('SAGE IMPORT'!$Q:$Q,'SAGE IMPORT'!$A:$A,'FIELD REPORT'!$E34,'SAGE IMPORT'!$B:$B,'FIELD REPORT'!$F34,'SAGE IMPORT'!$C:$C,'FIELD REPORT'!AA$6))</f>
        <v/>
      </c>
      <c r="AC34" s="411" t="str">
        <f>IF(SUMIFS('SAGE IMPORT'!$Q:$Q,'SAGE IMPORT'!$A:$A,'FIELD REPORT'!$E34,'SAGE IMPORT'!$B:$B,'FIELD REPORT'!$F34,'SAGE IMPORT'!$C:$C,'FIELD REPORT'!AC$6)=0,"",SUMIFS('SAGE IMPORT'!$Q:$Q,'SAGE IMPORT'!$A:$A,'FIELD REPORT'!$E34,'SAGE IMPORT'!$B:$B,'FIELD REPORT'!$F34,'SAGE IMPORT'!$C:$C,'FIELD REPORT'!AC$6))</f>
        <v/>
      </c>
    </row>
    <row r="35" spans="1:29" s="394" customFormat="1" ht="18.75" customHeight="1" x14ac:dyDescent="0.3">
      <c r="A35" s="418"/>
      <c r="B35" s="418"/>
      <c r="C35" s="417" t="str">
        <f>IF('START-SLABS'!C36="","",'START-SLABS'!C36)</f>
        <v/>
      </c>
      <c r="D35" s="417" t="str">
        <f>IF('START-SLABS'!D36="","",'START-SLABS'!D36)</f>
        <v/>
      </c>
      <c r="E35" s="417" t="str">
        <f>IF('START-SLABS'!F36="","",'START-SLABS'!F36)</f>
        <v/>
      </c>
      <c r="F35" s="417" t="str">
        <f>IF('START-SLABS'!G36="","",'START-SLABS'!G36)</f>
        <v/>
      </c>
      <c r="G35" s="417" t="str">
        <f>IF('START-SLABS'!H36="","",'START-SLABS'!H36)</f>
        <v/>
      </c>
      <c r="H35" s="403"/>
      <c r="I35" s="416" t="str">
        <f>IF(SUMIFS('SAGE IMPORT'!$E:$E,'SAGE IMPORT'!$A:$A,'FIELD REPORT'!$E35,'SAGE IMPORT'!$B:$B,'FIELD REPORT'!$F35,'SAGE IMPORT'!$C:$C,'FIELD REPORT'!I$6)=0,"",SUMIFS('SAGE IMPORT'!$E:$E,'SAGE IMPORT'!$A:$A,'FIELD REPORT'!$E35,'SAGE IMPORT'!$B:$B,'FIELD REPORT'!$F35,'SAGE IMPORT'!$C:$C,'FIELD REPORT'!I$6))</f>
        <v/>
      </c>
      <c r="J35" s="416" t="str">
        <f>IF(SUMIFS('SAGE IMPORT'!$E:$E,'SAGE IMPORT'!$A:$A,'FIELD REPORT'!$E35,'SAGE IMPORT'!$B:$B,'FIELD REPORT'!$F35,'SAGE IMPORT'!$C:$C,'FIELD REPORT'!J$6)=0,"",SUMIFS('SAGE IMPORT'!$E:$E,'SAGE IMPORT'!$A:$A,'FIELD REPORT'!$E35,'SAGE IMPORT'!$B:$B,'FIELD REPORT'!$F35,'SAGE IMPORT'!$C:$C,'FIELD REPORT'!J$6))</f>
        <v/>
      </c>
      <c r="K35" s="416" t="str">
        <f>IF(SUMIFS('SAGE IMPORT'!$E:$E,'SAGE IMPORT'!$A:$A,'FIELD REPORT'!$E35,'SAGE IMPORT'!$B:$B,'FIELD REPORT'!$F35,'SAGE IMPORT'!$C:$C,'FIELD REPORT'!K$6)=0,"",SUMIFS('SAGE IMPORT'!$E:$E,'SAGE IMPORT'!$A:$A,'FIELD REPORT'!$E35,'SAGE IMPORT'!$B:$B,'FIELD REPORT'!$F35,'SAGE IMPORT'!$C:$C,'FIELD REPORT'!K$6))</f>
        <v/>
      </c>
      <c r="L35" s="415"/>
      <c r="M35" s="414" t="str">
        <f>IF(SUMIFS('SAGE IMPORT'!$E:$E,'SAGE IMPORT'!$A:$A,'FIELD REPORT'!$E35,'SAGE IMPORT'!$B:$B,'FIELD REPORT'!$F35,'SAGE IMPORT'!$C:$C,'FIELD REPORT'!M$6)=0,"",SUMIFS('SAGE IMPORT'!$E:$E,'SAGE IMPORT'!$A:$A,'FIELD REPORT'!$E35,'SAGE IMPORT'!$B:$B,'FIELD REPORT'!$F35,'SAGE IMPORT'!$C:$C,'FIELD REPORT'!M$6))</f>
        <v/>
      </c>
      <c r="N35" s="414" t="str">
        <f>IF(SUMIFS('SAGE IMPORT'!$E:$E,'SAGE IMPORT'!$A:$A,'FIELD REPORT'!$E35,'SAGE IMPORT'!$B:$B,'FIELD REPORT'!$F35,'SAGE IMPORT'!$C:$C,'FIELD REPORT'!N$6)=0,"",SUMIFS('SAGE IMPORT'!$E:$E,'SAGE IMPORT'!$A:$A,'FIELD REPORT'!$E35,'SAGE IMPORT'!$B:$B,'FIELD REPORT'!$F35,'SAGE IMPORT'!$C:$C,'FIELD REPORT'!N$6))</f>
        <v/>
      </c>
      <c r="O35" s="414"/>
      <c r="P35" s="414" t="str">
        <f>IF(SUMIFS('SAGE IMPORT'!$E:$E,'SAGE IMPORT'!$A:$A,'FIELD REPORT'!$E35,'SAGE IMPORT'!$B:$B,'FIELD REPORT'!$F35,'SAGE IMPORT'!$C:$C,'FIELD REPORT'!P$6)=0,"",SUMIFS('SAGE IMPORT'!$E:$E,'SAGE IMPORT'!$A:$A,'FIELD REPORT'!$E35,'SAGE IMPORT'!$B:$B,'FIELD REPORT'!$F35,'SAGE IMPORT'!$C:$C,'FIELD REPORT'!P$6))</f>
        <v/>
      </c>
      <c r="Q35" s="414" t="str">
        <f>IF(SUMIFS('SAGE IMPORT'!$E:$E,'SAGE IMPORT'!$A:$A,'FIELD REPORT'!$E35,'SAGE IMPORT'!$B:$B,'FIELD REPORT'!$F35,'SAGE IMPORT'!$C:$C,'FIELD REPORT'!Q$6)=0,"",SUMIFS('SAGE IMPORT'!$E:$E,'SAGE IMPORT'!$A:$A,'FIELD REPORT'!$E35,'SAGE IMPORT'!$B:$B,'FIELD REPORT'!$F35,'SAGE IMPORT'!$C:$C,'FIELD REPORT'!Q$6))</f>
        <v/>
      </c>
      <c r="S35" s="413" t="str">
        <f>IF(SUMIFS('SAGE IMPORT'!$Q:$Q,'SAGE IMPORT'!$A:$A,'FIELD REPORT'!$E35,'SAGE IMPORT'!$B:$B,'FIELD REPORT'!$F35,'SAGE IMPORT'!$C:$C,'FIELD REPORT'!S$6)=0,"",SUMIFS('SAGE IMPORT'!$Q:$Q,'SAGE IMPORT'!$A:$A,'FIELD REPORT'!$E35,'SAGE IMPORT'!$B:$B,'FIELD REPORT'!$F35,'SAGE IMPORT'!$C:$C,'FIELD REPORT'!S$6))</f>
        <v/>
      </c>
      <c r="T35" s="413" t="str">
        <f>IF(SUMIFS('SAGE IMPORT'!$Q:$Q,'SAGE IMPORT'!$A:$A,'FIELD REPORT'!$E35,'SAGE IMPORT'!$B:$B,'FIELD REPORT'!$F35,'SAGE IMPORT'!$C:$C,'FIELD REPORT'!T$6)=0,"",SUMIFS('SAGE IMPORT'!$Q:$Q,'SAGE IMPORT'!$A:$A,'FIELD REPORT'!$E35,'SAGE IMPORT'!$B:$B,'FIELD REPORT'!$F35,'SAGE IMPORT'!$C:$C,'FIELD REPORT'!T$6))</f>
        <v/>
      </c>
      <c r="U35" s="413" t="str">
        <f>IF(SUMIFS('SAGE IMPORT'!$Q:$Q,'SAGE IMPORT'!$A:$A,'FIELD REPORT'!$E35,'SAGE IMPORT'!$B:$B,'FIELD REPORT'!$F35,'SAGE IMPORT'!$C:$C,'FIELD REPORT'!U$6)=0,"",SUMIFS('SAGE IMPORT'!$Q:$Q,'SAGE IMPORT'!$A:$A,'FIELD REPORT'!$E35,'SAGE IMPORT'!$B:$B,'FIELD REPORT'!$F35,'SAGE IMPORT'!$C:$C,'FIELD REPORT'!U$6))</f>
        <v/>
      </c>
      <c r="V35" s="413" t="str">
        <f>IF(SUMIFS('SAGE IMPORT'!$Q:$Q,'SAGE IMPORT'!$A:$A,'FIELD REPORT'!$E35,'SAGE IMPORT'!$B:$B,'FIELD REPORT'!$F35,'SAGE IMPORT'!$C:$C,'FIELD REPORT'!V$6)=0,"",SUMIFS('SAGE IMPORT'!$Q:$Q,'SAGE IMPORT'!$A:$A,'FIELD REPORT'!$E35,'SAGE IMPORT'!$B:$B,'FIELD REPORT'!$F35,'SAGE IMPORT'!$C:$C,'FIELD REPORT'!V$6))</f>
        <v/>
      </c>
      <c r="X35" s="412" t="str">
        <f>IF(SUMIFS('SAGE IMPORT'!$Q:$Q,'SAGE IMPORT'!$A:$A,'FIELD REPORT'!$E35,'SAGE IMPORT'!$B:$B,'FIELD REPORT'!$F35,'SAGE IMPORT'!$C:$C,'FIELD REPORT'!X$6)=0,"",SUMIFS('SAGE IMPORT'!$Q:$Q,'SAGE IMPORT'!$A:$A,'FIELD REPORT'!$E35,'SAGE IMPORT'!$B:$B,'FIELD REPORT'!$F35,'SAGE IMPORT'!$C:$C,'FIELD REPORT'!X$6))</f>
        <v/>
      </c>
      <c r="Y35" s="412" t="str">
        <f>IF(SUMIFS('SAGE IMPORT'!$Q:$Q,'SAGE IMPORT'!$A:$A,'FIELD REPORT'!$E35,'SAGE IMPORT'!$B:$B,'FIELD REPORT'!$F35,'SAGE IMPORT'!$C:$C,'FIELD REPORT'!Y$6)=0,"",SUMIFS('SAGE IMPORT'!$Q:$Q,'SAGE IMPORT'!$A:$A,'FIELD REPORT'!$E35,'SAGE IMPORT'!$B:$B,'FIELD REPORT'!$F35,'SAGE IMPORT'!$C:$C,'FIELD REPORT'!Y$6))</f>
        <v/>
      </c>
      <c r="Z35" s="412" t="str">
        <f>IF(SUMIFS('SAGE IMPORT'!$Q:$Q,'SAGE IMPORT'!$A:$A,'FIELD REPORT'!$E35,'SAGE IMPORT'!$B:$B,'FIELD REPORT'!$F35,'SAGE IMPORT'!$C:$C,'FIELD REPORT'!Z$6)=0,"",SUMIFS('SAGE IMPORT'!$Q:$Q,'SAGE IMPORT'!$A:$A,'FIELD REPORT'!$E35,'SAGE IMPORT'!$B:$B,'FIELD REPORT'!$F35,'SAGE IMPORT'!$C:$C,'FIELD REPORT'!Z$6))</f>
        <v/>
      </c>
      <c r="AA35" s="412" t="str">
        <f>IF(SUMIFS('SAGE IMPORT'!$Q:$Q,'SAGE IMPORT'!$A:$A,'FIELD REPORT'!$E35,'SAGE IMPORT'!$B:$B,'FIELD REPORT'!$F35,'SAGE IMPORT'!$C:$C,'FIELD REPORT'!AA$6)=0,"",SUMIFS('SAGE IMPORT'!$Q:$Q,'SAGE IMPORT'!$A:$A,'FIELD REPORT'!$E35,'SAGE IMPORT'!$B:$B,'FIELD REPORT'!$F35,'SAGE IMPORT'!$C:$C,'FIELD REPORT'!AA$6))</f>
        <v/>
      </c>
      <c r="AC35" s="411" t="str">
        <f>IF(SUMIFS('SAGE IMPORT'!$Q:$Q,'SAGE IMPORT'!$A:$A,'FIELD REPORT'!$E35,'SAGE IMPORT'!$B:$B,'FIELD REPORT'!$F35,'SAGE IMPORT'!$C:$C,'FIELD REPORT'!AC$6)=0,"",SUMIFS('SAGE IMPORT'!$Q:$Q,'SAGE IMPORT'!$A:$A,'FIELD REPORT'!$E35,'SAGE IMPORT'!$B:$B,'FIELD REPORT'!$F35,'SAGE IMPORT'!$C:$C,'FIELD REPORT'!AC$6))</f>
        <v/>
      </c>
    </row>
    <row r="36" spans="1:29" s="394" customFormat="1" ht="18.75" customHeight="1" x14ac:dyDescent="0.3">
      <c r="A36" s="418"/>
      <c r="B36" s="418"/>
      <c r="C36" s="417" t="str">
        <f>IF('START-SLABS'!C37="","",'START-SLABS'!C37)</f>
        <v/>
      </c>
      <c r="D36" s="417" t="str">
        <f>IF('START-SLABS'!D37="","",'START-SLABS'!D37)</f>
        <v/>
      </c>
      <c r="E36" s="417" t="str">
        <f>IF('START-SLABS'!F37="","",'START-SLABS'!F37)</f>
        <v/>
      </c>
      <c r="F36" s="417" t="str">
        <f>IF('START-SLABS'!G37="","",'START-SLABS'!G37)</f>
        <v/>
      </c>
      <c r="G36" s="417" t="str">
        <f>IF('START-SLABS'!H37="","",'START-SLABS'!H37)</f>
        <v/>
      </c>
      <c r="H36" s="403"/>
      <c r="I36" s="416" t="str">
        <f>IF(SUMIFS('SAGE IMPORT'!$E:$E,'SAGE IMPORT'!$A:$A,'FIELD REPORT'!$E36,'SAGE IMPORT'!$B:$B,'FIELD REPORT'!$F36,'SAGE IMPORT'!$C:$C,'FIELD REPORT'!I$6)=0,"",SUMIFS('SAGE IMPORT'!$E:$E,'SAGE IMPORT'!$A:$A,'FIELD REPORT'!$E36,'SAGE IMPORT'!$B:$B,'FIELD REPORT'!$F36,'SAGE IMPORT'!$C:$C,'FIELD REPORT'!I$6))</f>
        <v/>
      </c>
      <c r="J36" s="416" t="str">
        <f>IF(SUMIFS('SAGE IMPORT'!$E:$E,'SAGE IMPORT'!$A:$A,'FIELD REPORT'!$E36,'SAGE IMPORT'!$B:$B,'FIELD REPORT'!$F36,'SAGE IMPORT'!$C:$C,'FIELD REPORT'!J$6)=0,"",SUMIFS('SAGE IMPORT'!$E:$E,'SAGE IMPORT'!$A:$A,'FIELD REPORT'!$E36,'SAGE IMPORT'!$B:$B,'FIELD REPORT'!$F36,'SAGE IMPORT'!$C:$C,'FIELD REPORT'!J$6))</f>
        <v/>
      </c>
      <c r="K36" s="416" t="str">
        <f>IF(SUMIFS('SAGE IMPORT'!$E:$E,'SAGE IMPORT'!$A:$A,'FIELD REPORT'!$E36,'SAGE IMPORT'!$B:$B,'FIELD REPORT'!$F36,'SAGE IMPORT'!$C:$C,'FIELD REPORT'!K$6)=0,"",SUMIFS('SAGE IMPORT'!$E:$E,'SAGE IMPORT'!$A:$A,'FIELD REPORT'!$E36,'SAGE IMPORT'!$B:$B,'FIELD REPORT'!$F36,'SAGE IMPORT'!$C:$C,'FIELD REPORT'!K$6))</f>
        <v/>
      </c>
      <c r="L36" s="415"/>
      <c r="M36" s="414" t="str">
        <f>IF(SUMIFS('SAGE IMPORT'!$E:$E,'SAGE IMPORT'!$A:$A,'FIELD REPORT'!$E36,'SAGE IMPORT'!$B:$B,'FIELD REPORT'!$F36,'SAGE IMPORT'!$C:$C,'FIELD REPORT'!M$6)=0,"",SUMIFS('SAGE IMPORT'!$E:$E,'SAGE IMPORT'!$A:$A,'FIELD REPORT'!$E36,'SAGE IMPORT'!$B:$B,'FIELD REPORT'!$F36,'SAGE IMPORT'!$C:$C,'FIELD REPORT'!M$6))</f>
        <v/>
      </c>
      <c r="N36" s="414" t="str">
        <f>IF(SUMIFS('SAGE IMPORT'!$E:$E,'SAGE IMPORT'!$A:$A,'FIELD REPORT'!$E36,'SAGE IMPORT'!$B:$B,'FIELD REPORT'!$F36,'SAGE IMPORT'!$C:$C,'FIELD REPORT'!N$6)=0,"",SUMIFS('SAGE IMPORT'!$E:$E,'SAGE IMPORT'!$A:$A,'FIELD REPORT'!$E36,'SAGE IMPORT'!$B:$B,'FIELD REPORT'!$F36,'SAGE IMPORT'!$C:$C,'FIELD REPORT'!N$6))</f>
        <v/>
      </c>
      <c r="O36" s="414"/>
      <c r="P36" s="414" t="str">
        <f>IF(SUMIFS('SAGE IMPORT'!$E:$E,'SAGE IMPORT'!$A:$A,'FIELD REPORT'!$E36,'SAGE IMPORT'!$B:$B,'FIELD REPORT'!$F36,'SAGE IMPORT'!$C:$C,'FIELD REPORT'!P$6)=0,"",SUMIFS('SAGE IMPORT'!$E:$E,'SAGE IMPORT'!$A:$A,'FIELD REPORT'!$E36,'SAGE IMPORT'!$B:$B,'FIELD REPORT'!$F36,'SAGE IMPORT'!$C:$C,'FIELD REPORT'!P$6))</f>
        <v/>
      </c>
      <c r="Q36" s="414" t="str">
        <f>IF(SUMIFS('SAGE IMPORT'!$E:$E,'SAGE IMPORT'!$A:$A,'FIELD REPORT'!$E36,'SAGE IMPORT'!$B:$B,'FIELD REPORT'!$F36,'SAGE IMPORT'!$C:$C,'FIELD REPORT'!Q$6)=0,"",SUMIFS('SAGE IMPORT'!$E:$E,'SAGE IMPORT'!$A:$A,'FIELD REPORT'!$E36,'SAGE IMPORT'!$B:$B,'FIELD REPORT'!$F36,'SAGE IMPORT'!$C:$C,'FIELD REPORT'!Q$6))</f>
        <v/>
      </c>
      <c r="S36" s="413" t="str">
        <f>IF(SUMIFS('SAGE IMPORT'!$Q:$Q,'SAGE IMPORT'!$A:$A,'FIELD REPORT'!$E36,'SAGE IMPORT'!$B:$B,'FIELD REPORT'!$F36,'SAGE IMPORT'!$C:$C,'FIELD REPORT'!S$6)=0,"",SUMIFS('SAGE IMPORT'!$Q:$Q,'SAGE IMPORT'!$A:$A,'FIELD REPORT'!$E36,'SAGE IMPORT'!$B:$B,'FIELD REPORT'!$F36,'SAGE IMPORT'!$C:$C,'FIELD REPORT'!S$6))</f>
        <v/>
      </c>
      <c r="T36" s="413" t="str">
        <f>IF(SUMIFS('SAGE IMPORT'!$Q:$Q,'SAGE IMPORT'!$A:$A,'FIELD REPORT'!$E36,'SAGE IMPORT'!$B:$B,'FIELD REPORT'!$F36,'SAGE IMPORT'!$C:$C,'FIELD REPORT'!T$6)=0,"",SUMIFS('SAGE IMPORT'!$Q:$Q,'SAGE IMPORT'!$A:$A,'FIELD REPORT'!$E36,'SAGE IMPORT'!$B:$B,'FIELD REPORT'!$F36,'SAGE IMPORT'!$C:$C,'FIELD REPORT'!T$6))</f>
        <v/>
      </c>
      <c r="U36" s="413" t="str">
        <f>IF(SUMIFS('SAGE IMPORT'!$Q:$Q,'SAGE IMPORT'!$A:$A,'FIELD REPORT'!$E36,'SAGE IMPORT'!$B:$B,'FIELD REPORT'!$F36,'SAGE IMPORT'!$C:$C,'FIELD REPORT'!U$6)=0,"",SUMIFS('SAGE IMPORT'!$Q:$Q,'SAGE IMPORT'!$A:$A,'FIELD REPORT'!$E36,'SAGE IMPORT'!$B:$B,'FIELD REPORT'!$F36,'SAGE IMPORT'!$C:$C,'FIELD REPORT'!U$6))</f>
        <v/>
      </c>
      <c r="V36" s="413" t="str">
        <f>IF(SUMIFS('SAGE IMPORT'!$Q:$Q,'SAGE IMPORT'!$A:$A,'FIELD REPORT'!$E36,'SAGE IMPORT'!$B:$B,'FIELD REPORT'!$F36,'SAGE IMPORT'!$C:$C,'FIELD REPORT'!V$6)=0,"",SUMIFS('SAGE IMPORT'!$Q:$Q,'SAGE IMPORT'!$A:$A,'FIELD REPORT'!$E36,'SAGE IMPORT'!$B:$B,'FIELD REPORT'!$F36,'SAGE IMPORT'!$C:$C,'FIELD REPORT'!V$6))</f>
        <v/>
      </c>
      <c r="X36" s="412" t="str">
        <f>IF(SUMIFS('SAGE IMPORT'!$Q:$Q,'SAGE IMPORT'!$A:$A,'FIELD REPORT'!$E36,'SAGE IMPORT'!$B:$B,'FIELD REPORT'!$F36,'SAGE IMPORT'!$C:$C,'FIELD REPORT'!X$6)=0,"",SUMIFS('SAGE IMPORT'!$Q:$Q,'SAGE IMPORT'!$A:$A,'FIELD REPORT'!$E36,'SAGE IMPORT'!$B:$B,'FIELD REPORT'!$F36,'SAGE IMPORT'!$C:$C,'FIELD REPORT'!X$6))</f>
        <v/>
      </c>
      <c r="Y36" s="412" t="str">
        <f>IF(SUMIFS('SAGE IMPORT'!$Q:$Q,'SAGE IMPORT'!$A:$A,'FIELD REPORT'!$E36,'SAGE IMPORT'!$B:$B,'FIELD REPORT'!$F36,'SAGE IMPORT'!$C:$C,'FIELD REPORT'!Y$6)=0,"",SUMIFS('SAGE IMPORT'!$Q:$Q,'SAGE IMPORT'!$A:$A,'FIELD REPORT'!$E36,'SAGE IMPORT'!$B:$B,'FIELD REPORT'!$F36,'SAGE IMPORT'!$C:$C,'FIELD REPORT'!Y$6))</f>
        <v/>
      </c>
      <c r="Z36" s="412" t="str">
        <f>IF(SUMIFS('SAGE IMPORT'!$Q:$Q,'SAGE IMPORT'!$A:$A,'FIELD REPORT'!$E36,'SAGE IMPORT'!$B:$B,'FIELD REPORT'!$F36,'SAGE IMPORT'!$C:$C,'FIELD REPORT'!Z$6)=0,"",SUMIFS('SAGE IMPORT'!$Q:$Q,'SAGE IMPORT'!$A:$A,'FIELD REPORT'!$E36,'SAGE IMPORT'!$B:$B,'FIELD REPORT'!$F36,'SAGE IMPORT'!$C:$C,'FIELD REPORT'!Z$6))</f>
        <v/>
      </c>
      <c r="AA36" s="412" t="str">
        <f>IF(SUMIFS('SAGE IMPORT'!$Q:$Q,'SAGE IMPORT'!$A:$A,'FIELD REPORT'!$E36,'SAGE IMPORT'!$B:$B,'FIELD REPORT'!$F36,'SAGE IMPORT'!$C:$C,'FIELD REPORT'!AA$6)=0,"",SUMIFS('SAGE IMPORT'!$Q:$Q,'SAGE IMPORT'!$A:$A,'FIELD REPORT'!$E36,'SAGE IMPORT'!$B:$B,'FIELD REPORT'!$F36,'SAGE IMPORT'!$C:$C,'FIELD REPORT'!AA$6))</f>
        <v/>
      </c>
      <c r="AC36" s="411" t="str">
        <f>IF(SUMIFS('SAGE IMPORT'!$Q:$Q,'SAGE IMPORT'!$A:$A,'FIELD REPORT'!$E36,'SAGE IMPORT'!$B:$B,'FIELD REPORT'!$F36,'SAGE IMPORT'!$C:$C,'FIELD REPORT'!AC$6)=0,"",SUMIFS('SAGE IMPORT'!$Q:$Q,'SAGE IMPORT'!$A:$A,'FIELD REPORT'!$E36,'SAGE IMPORT'!$B:$B,'FIELD REPORT'!$F36,'SAGE IMPORT'!$C:$C,'FIELD REPORT'!AC$6))</f>
        <v/>
      </c>
    </row>
    <row r="37" spans="1:29" s="394" customFormat="1" ht="18.75" customHeight="1" x14ac:dyDescent="0.3">
      <c r="A37" s="418"/>
      <c r="B37" s="418"/>
      <c r="C37" s="417" t="str">
        <f>IF('START-SLABS'!C38="","",'START-SLABS'!C38)</f>
        <v/>
      </c>
      <c r="D37" s="417" t="str">
        <f>IF('START-SLABS'!D38="","",'START-SLABS'!D38)</f>
        <v/>
      </c>
      <c r="E37" s="417" t="str">
        <f>IF('START-SLABS'!F38="","",'START-SLABS'!F38)</f>
        <v/>
      </c>
      <c r="F37" s="417" t="str">
        <f>IF('START-SLABS'!G38="","",'START-SLABS'!G38)</f>
        <v/>
      </c>
      <c r="G37" s="417" t="str">
        <f>IF('START-SLABS'!H38="","",'START-SLABS'!H38)</f>
        <v/>
      </c>
      <c r="H37" s="403"/>
      <c r="I37" s="416" t="str">
        <f>IF(SUMIFS('SAGE IMPORT'!$E:$E,'SAGE IMPORT'!$A:$A,'FIELD REPORT'!$E37,'SAGE IMPORT'!$B:$B,'FIELD REPORT'!$F37,'SAGE IMPORT'!$C:$C,'FIELD REPORT'!I$6)=0,"",SUMIFS('SAGE IMPORT'!$E:$E,'SAGE IMPORT'!$A:$A,'FIELD REPORT'!$E37,'SAGE IMPORT'!$B:$B,'FIELD REPORT'!$F37,'SAGE IMPORT'!$C:$C,'FIELD REPORT'!I$6))</f>
        <v/>
      </c>
      <c r="J37" s="416" t="str">
        <f>IF(SUMIFS('SAGE IMPORT'!$E:$E,'SAGE IMPORT'!$A:$A,'FIELD REPORT'!$E37,'SAGE IMPORT'!$B:$B,'FIELD REPORT'!$F37,'SAGE IMPORT'!$C:$C,'FIELD REPORT'!J$6)=0,"",SUMIFS('SAGE IMPORT'!$E:$E,'SAGE IMPORT'!$A:$A,'FIELD REPORT'!$E37,'SAGE IMPORT'!$B:$B,'FIELD REPORT'!$F37,'SAGE IMPORT'!$C:$C,'FIELD REPORT'!J$6))</f>
        <v/>
      </c>
      <c r="K37" s="416" t="str">
        <f>IF(SUMIFS('SAGE IMPORT'!$E:$E,'SAGE IMPORT'!$A:$A,'FIELD REPORT'!$E37,'SAGE IMPORT'!$B:$B,'FIELD REPORT'!$F37,'SAGE IMPORT'!$C:$C,'FIELD REPORT'!K$6)=0,"",SUMIFS('SAGE IMPORT'!$E:$E,'SAGE IMPORT'!$A:$A,'FIELD REPORT'!$E37,'SAGE IMPORT'!$B:$B,'FIELD REPORT'!$F37,'SAGE IMPORT'!$C:$C,'FIELD REPORT'!K$6))</f>
        <v/>
      </c>
      <c r="L37" s="415"/>
      <c r="M37" s="414" t="str">
        <f>IF(SUMIFS('SAGE IMPORT'!$E:$E,'SAGE IMPORT'!$A:$A,'FIELD REPORT'!$E37,'SAGE IMPORT'!$B:$B,'FIELD REPORT'!$F37,'SAGE IMPORT'!$C:$C,'FIELD REPORT'!M$6)=0,"",SUMIFS('SAGE IMPORT'!$E:$E,'SAGE IMPORT'!$A:$A,'FIELD REPORT'!$E37,'SAGE IMPORT'!$B:$B,'FIELD REPORT'!$F37,'SAGE IMPORT'!$C:$C,'FIELD REPORT'!M$6))</f>
        <v/>
      </c>
      <c r="N37" s="414" t="str">
        <f>IF(SUMIFS('SAGE IMPORT'!$E:$E,'SAGE IMPORT'!$A:$A,'FIELD REPORT'!$E37,'SAGE IMPORT'!$B:$B,'FIELD REPORT'!$F37,'SAGE IMPORT'!$C:$C,'FIELD REPORT'!N$6)=0,"",SUMIFS('SAGE IMPORT'!$E:$E,'SAGE IMPORT'!$A:$A,'FIELD REPORT'!$E37,'SAGE IMPORT'!$B:$B,'FIELD REPORT'!$F37,'SAGE IMPORT'!$C:$C,'FIELD REPORT'!N$6))</f>
        <v/>
      </c>
      <c r="O37" s="414"/>
      <c r="P37" s="414" t="str">
        <f>IF(SUMIFS('SAGE IMPORT'!$E:$E,'SAGE IMPORT'!$A:$A,'FIELD REPORT'!$E37,'SAGE IMPORT'!$B:$B,'FIELD REPORT'!$F37,'SAGE IMPORT'!$C:$C,'FIELD REPORT'!P$6)=0,"",SUMIFS('SAGE IMPORT'!$E:$E,'SAGE IMPORT'!$A:$A,'FIELD REPORT'!$E37,'SAGE IMPORT'!$B:$B,'FIELD REPORT'!$F37,'SAGE IMPORT'!$C:$C,'FIELD REPORT'!P$6))</f>
        <v/>
      </c>
      <c r="Q37" s="414" t="str">
        <f>IF(SUMIFS('SAGE IMPORT'!$E:$E,'SAGE IMPORT'!$A:$A,'FIELD REPORT'!$E37,'SAGE IMPORT'!$B:$B,'FIELD REPORT'!$F37,'SAGE IMPORT'!$C:$C,'FIELD REPORT'!Q$6)=0,"",SUMIFS('SAGE IMPORT'!$E:$E,'SAGE IMPORT'!$A:$A,'FIELD REPORT'!$E37,'SAGE IMPORT'!$B:$B,'FIELD REPORT'!$F37,'SAGE IMPORT'!$C:$C,'FIELD REPORT'!Q$6))</f>
        <v/>
      </c>
      <c r="S37" s="413" t="str">
        <f>IF(SUMIFS('SAGE IMPORT'!$Q:$Q,'SAGE IMPORT'!$A:$A,'FIELD REPORT'!$E37,'SAGE IMPORT'!$B:$B,'FIELD REPORT'!$F37,'SAGE IMPORT'!$C:$C,'FIELD REPORT'!S$6)=0,"",SUMIFS('SAGE IMPORT'!$Q:$Q,'SAGE IMPORT'!$A:$A,'FIELD REPORT'!$E37,'SAGE IMPORT'!$B:$B,'FIELD REPORT'!$F37,'SAGE IMPORT'!$C:$C,'FIELD REPORT'!S$6))</f>
        <v/>
      </c>
      <c r="T37" s="413" t="str">
        <f>IF(SUMIFS('SAGE IMPORT'!$Q:$Q,'SAGE IMPORT'!$A:$A,'FIELD REPORT'!$E37,'SAGE IMPORT'!$B:$B,'FIELD REPORT'!$F37,'SAGE IMPORT'!$C:$C,'FIELD REPORT'!T$6)=0,"",SUMIFS('SAGE IMPORT'!$Q:$Q,'SAGE IMPORT'!$A:$A,'FIELD REPORT'!$E37,'SAGE IMPORT'!$B:$B,'FIELD REPORT'!$F37,'SAGE IMPORT'!$C:$C,'FIELD REPORT'!T$6))</f>
        <v/>
      </c>
      <c r="U37" s="413" t="str">
        <f>IF(SUMIFS('SAGE IMPORT'!$Q:$Q,'SAGE IMPORT'!$A:$A,'FIELD REPORT'!$E37,'SAGE IMPORT'!$B:$B,'FIELD REPORT'!$F37,'SAGE IMPORT'!$C:$C,'FIELD REPORT'!U$6)=0,"",SUMIFS('SAGE IMPORT'!$Q:$Q,'SAGE IMPORT'!$A:$A,'FIELD REPORT'!$E37,'SAGE IMPORT'!$B:$B,'FIELD REPORT'!$F37,'SAGE IMPORT'!$C:$C,'FIELD REPORT'!U$6))</f>
        <v/>
      </c>
      <c r="V37" s="413" t="str">
        <f>IF(SUMIFS('SAGE IMPORT'!$Q:$Q,'SAGE IMPORT'!$A:$A,'FIELD REPORT'!$E37,'SAGE IMPORT'!$B:$B,'FIELD REPORT'!$F37,'SAGE IMPORT'!$C:$C,'FIELD REPORT'!V$6)=0,"",SUMIFS('SAGE IMPORT'!$Q:$Q,'SAGE IMPORT'!$A:$A,'FIELD REPORT'!$E37,'SAGE IMPORT'!$B:$B,'FIELD REPORT'!$F37,'SAGE IMPORT'!$C:$C,'FIELD REPORT'!V$6))</f>
        <v/>
      </c>
      <c r="X37" s="412" t="str">
        <f>IF(SUMIFS('SAGE IMPORT'!$Q:$Q,'SAGE IMPORT'!$A:$A,'FIELD REPORT'!$E37,'SAGE IMPORT'!$B:$B,'FIELD REPORT'!$F37,'SAGE IMPORT'!$C:$C,'FIELD REPORT'!X$6)=0,"",SUMIFS('SAGE IMPORT'!$Q:$Q,'SAGE IMPORT'!$A:$A,'FIELD REPORT'!$E37,'SAGE IMPORT'!$B:$B,'FIELD REPORT'!$F37,'SAGE IMPORT'!$C:$C,'FIELD REPORT'!X$6))</f>
        <v/>
      </c>
      <c r="Y37" s="412" t="str">
        <f>IF(SUMIFS('SAGE IMPORT'!$Q:$Q,'SAGE IMPORT'!$A:$A,'FIELD REPORT'!$E37,'SAGE IMPORT'!$B:$B,'FIELD REPORT'!$F37,'SAGE IMPORT'!$C:$C,'FIELD REPORT'!Y$6)=0,"",SUMIFS('SAGE IMPORT'!$Q:$Q,'SAGE IMPORT'!$A:$A,'FIELD REPORT'!$E37,'SAGE IMPORT'!$B:$B,'FIELD REPORT'!$F37,'SAGE IMPORT'!$C:$C,'FIELD REPORT'!Y$6))</f>
        <v/>
      </c>
      <c r="Z37" s="412" t="str">
        <f>IF(SUMIFS('SAGE IMPORT'!$Q:$Q,'SAGE IMPORT'!$A:$A,'FIELD REPORT'!$E37,'SAGE IMPORT'!$B:$B,'FIELD REPORT'!$F37,'SAGE IMPORT'!$C:$C,'FIELD REPORT'!Z$6)=0,"",SUMIFS('SAGE IMPORT'!$Q:$Q,'SAGE IMPORT'!$A:$A,'FIELD REPORT'!$E37,'SAGE IMPORT'!$B:$B,'FIELD REPORT'!$F37,'SAGE IMPORT'!$C:$C,'FIELD REPORT'!Z$6))</f>
        <v/>
      </c>
      <c r="AA37" s="412" t="str">
        <f>IF(SUMIFS('SAGE IMPORT'!$Q:$Q,'SAGE IMPORT'!$A:$A,'FIELD REPORT'!$E37,'SAGE IMPORT'!$B:$B,'FIELD REPORT'!$F37,'SAGE IMPORT'!$C:$C,'FIELD REPORT'!AA$6)=0,"",SUMIFS('SAGE IMPORT'!$Q:$Q,'SAGE IMPORT'!$A:$A,'FIELD REPORT'!$E37,'SAGE IMPORT'!$B:$B,'FIELD REPORT'!$F37,'SAGE IMPORT'!$C:$C,'FIELD REPORT'!AA$6))</f>
        <v/>
      </c>
      <c r="AC37" s="411" t="str">
        <f>IF(SUMIFS('SAGE IMPORT'!$Q:$Q,'SAGE IMPORT'!$A:$A,'FIELD REPORT'!$E37,'SAGE IMPORT'!$B:$B,'FIELD REPORT'!$F37,'SAGE IMPORT'!$C:$C,'FIELD REPORT'!AC$6)=0,"",SUMIFS('SAGE IMPORT'!$Q:$Q,'SAGE IMPORT'!$A:$A,'FIELD REPORT'!$E37,'SAGE IMPORT'!$B:$B,'FIELD REPORT'!$F37,'SAGE IMPORT'!$C:$C,'FIELD REPORT'!AC$6))</f>
        <v/>
      </c>
    </row>
    <row r="38" spans="1:29" x14ac:dyDescent="0.2">
      <c r="I38" s="410"/>
      <c r="J38" s="410"/>
      <c r="K38" s="410"/>
      <c r="M38" s="409"/>
      <c r="N38" s="409"/>
      <c r="O38" s="409"/>
      <c r="P38" s="409"/>
      <c r="Q38" s="409"/>
      <c r="S38" s="408"/>
      <c r="T38" s="408"/>
      <c r="U38" s="408"/>
      <c r="V38" s="408"/>
      <c r="X38" s="407"/>
      <c r="Y38" s="407"/>
      <c r="Z38" s="407"/>
      <c r="AA38" s="407"/>
      <c r="AC38" s="406"/>
    </row>
    <row r="39" spans="1:29" s="394" customFormat="1" ht="29.25" customHeight="1" x14ac:dyDescent="0.3">
      <c r="A39" s="405"/>
      <c r="B39" s="405"/>
      <c r="F39" s="404"/>
      <c r="G39" s="404"/>
      <c r="H39" s="403"/>
      <c r="I39" s="402">
        <f>SUM(I8:I37)</f>
        <v>2574.3900000000003</v>
      </c>
      <c r="J39" s="402">
        <f>SUM(J8:J37)</f>
        <v>3172.3</v>
      </c>
      <c r="K39" s="402">
        <f>SUM(K8:K37)</f>
        <v>14921.240000000002</v>
      </c>
      <c r="L39" s="401"/>
      <c r="M39" s="400">
        <f>SUM(M8:M37)</f>
        <v>0</v>
      </c>
      <c r="N39" s="400">
        <f>SUM(N8:N37)</f>
        <v>622.29999999999995</v>
      </c>
      <c r="O39" s="400"/>
      <c r="P39" s="400">
        <f>SUM(P8:P37)</f>
        <v>151.98999999999998</v>
      </c>
      <c r="Q39" s="400">
        <f>SUM(Q8:Q37)</f>
        <v>0</v>
      </c>
      <c r="S39" s="399">
        <f>SUM(S8:S37)</f>
        <v>9</v>
      </c>
      <c r="T39" s="398">
        <f t="shared" ref="T39" si="0">IFERROR(S39/M39,0)</f>
        <v>0</v>
      </c>
      <c r="U39" s="399">
        <f>SUM(U8:U37)</f>
        <v>164.20999999999998</v>
      </c>
      <c r="V39" s="398">
        <f t="shared" ref="V39" si="1">IFERROR(U39/N39,0)</f>
        <v>0.26387594407841874</v>
      </c>
      <c r="X39" s="397">
        <f>SUM(X8:X37)</f>
        <v>0</v>
      </c>
      <c r="Y39" s="396">
        <f t="shared" ref="Y39" si="2">IFERROR(X39/R39,0)</f>
        <v>0</v>
      </c>
      <c r="Z39" s="397">
        <f>SUM(Z8:Z37)</f>
        <v>0</v>
      </c>
      <c r="AA39" s="396">
        <f t="shared" ref="AA39" si="3">IFERROR(Z39/S39,0)</f>
        <v>0</v>
      </c>
      <c r="AC39" s="395">
        <f>SUM(AC8:AC37)</f>
        <v>20.669999999999998</v>
      </c>
    </row>
    <row r="40" spans="1:29" ht="16.5" customHeight="1" x14ac:dyDescent="0.2">
      <c r="I40" s="392" t="s">
        <v>392</v>
      </c>
      <c r="J40" s="392" t="s">
        <v>354</v>
      </c>
      <c r="K40" s="392" t="s">
        <v>391</v>
      </c>
      <c r="M40" s="392" t="s">
        <v>395</v>
      </c>
      <c r="N40" s="392" t="s">
        <v>395</v>
      </c>
      <c r="O40" s="392"/>
      <c r="P40" s="392" t="s">
        <v>399</v>
      </c>
      <c r="Q40" s="392" t="s">
        <v>399</v>
      </c>
      <c r="R40" s="393"/>
      <c r="S40" s="392" t="s">
        <v>605</v>
      </c>
      <c r="T40" s="392" t="s">
        <v>605</v>
      </c>
      <c r="U40" s="392" t="s">
        <v>605</v>
      </c>
      <c r="V40" s="392" t="s">
        <v>605</v>
      </c>
      <c r="W40" s="393"/>
      <c r="X40" s="392" t="s">
        <v>605</v>
      </c>
      <c r="Y40" s="392" t="s">
        <v>605</v>
      </c>
      <c r="Z40" s="392" t="s">
        <v>605</v>
      </c>
      <c r="AA40" s="392" t="s">
        <v>354</v>
      </c>
      <c r="AB40" s="393"/>
      <c r="AC40" s="392" t="s">
        <v>602</v>
      </c>
    </row>
  </sheetData>
  <mergeCells count="8">
    <mergeCell ref="C6:G6"/>
    <mergeCell ref="M2:AC2"/>
    <mergeCell ref="I4:K4"/>
    <mergeCell ref="S4:V4"/>
    <mergeCell ref="X3:AA3"/>
    <mergeCell ref="X4:AA4"/>
    <mergeCell ref="M3:Q3"/>
    <mergeCell ref="S3:V3"/>
  </mergeCells>
  <pageMargins left="0.25" right="0" top="0.5" bottom="0" header="0.3" footer="0.3"/>
  <pageSetup scale="73"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'Z:\3-ACTIVE PROJECTS\DIV-01\Taylor Morrison - Elk Grove - Madeira East Extention 2\01  Project Data\STARTS\TMME00-01\[17.09.15-TMME00-01.xlsx]SLAB-ROWS'!#REF!</xm:f>
          </x14:formula1>
          <xm:sqref>G1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B1:CC140"/>
  <sheetViews>
    <sheetView view="pageBreakPreview" topLeftCell="B4" zoomScale="40" zoomScaleNormal="40" zoomScaleSheetLayoutView="40" workbookViewId="0">
      <selection activeCell="M48" sqref="M48"/>
    </sheetView>
  </sheetViews>
  <sheetFormatPr defaultRowHeight="14.4" x14ac:dyDescent="0.3"/>
  <cols>
    <col min="1" max="1" width="0" hidden="1" customWidth="1"/>
    <col min="2" max="3" width="36.88671875" style="575" customWidth="1"/>
    <col min="4" max="4" width="86.5546875" style="575" customWidth="1"/>
    <col min="5" max="5" width="13.109375" style="575" hidden="1" customWidth="1"/>
    <col min="6" max="6" width="18.88671875" style="575" customWidth="1"/>
    <col min="7" max="7" width="2.6640625" style="575" customWidth="1"/>
    <col min="8" max="8" width="16.5546875" style="575" customWidth="1"/>
    <col min="9" max="9" width="17.6640625" style="575" customWidth="1"/>
    <col min="10" max="10" width="4.44140625" style="575" customWidth="1"/>
    <col min="11" max="12" width="36.44140625" style="575" customWidth="1"/>
    <col min="13" max="13" width="81.109375" style="575" customWidth="1"/>
    <col min="14" max="14" width="20.6640625" style="575" hidden="1" customWidth="1"/>
    <col min="15" max="16" width="21.44140625" style="575" customWidth="1"/>
    <col min="17" max="17" width="15.5546875" style="575" customWidth="1"/>
    <col min="18" max="18" width="6.6640625" customWidth="1"/>
    <col min="19" max="24" width="13" customWidth="1"/>
    <col min="25" max="25" width="10.5546875" customWidth="1"/>
    <col min="26" max="26" width="11.6640625" customWidth="1"/>
    <col min="27" max="27" width="12" customWidth="1"/>
    <col min="28" max="28" width="12.6640625" customWidth="1"/>
    <col min="29" max="29" width="11.6640625" customWidth="1"/>
    <col min="30" max="30" width="11" customWidth="1"/>
    <col min="31" max="31" width="12.44140625" customWidth="1"/>
    <col min="32" max="34" width="11.6640625" customWidth="1"/>
    <col min="35" max="36" width="12.44140625" customWidth="1"/>
    <col min="37" max="37" width="11.33203125" customWidth="1"/>
    <col min="38" max="38" width="12.44140625" customWidth="1"/>
    <col min="39" max="40" width="12" customWidth="1"/>
    <col min="41" max="41" width="11.6640625" customWidth="1"/>
    <col min="42" max="42" width="11.33203125" customWidth="1"/>
    <col min="43" max="47" width="11.6640625" customWidth="1"/>
    <col min="48" max="48" width="3.6640625" customWidth="1"/>
  </cols>
  <sheetData>
    <row r="1" spans="2:48" x14ac:dyDescent="0.3">
      <c r="S1">
        <v>1</v>
      </c>
      <c r="T1">
        <f>S1+1</f>
        <v>2</v>
      </c>
      <c r="U1">
        <f t="shared" ref="U1:AV1" si="0">T1+1</f>
        <v>3</v>
      </c>
      <c r="V1">
        <f t="shared" si="0"/>
        <v>4</v>
      </c>
      <c r="W1">
        <f t="shared" si="0"/>
        <v>5</v>
      </c>
      <c r="X1">
        <f t="shared" si="0"/>
        <v>6</v>
      </c>
      <c r="Y1">
        <f t="shared" si="0"/>
        <v>7</v>
      </c>
      <c r="Z1">
        <f t="shared" si="0"/>
        <v>8</v>
      </c>
      <c r="AA1">
        <f t="shared" si="0"/>
        <v>9</v>
      </c>
      <c r="AB1">
        <f t="shared" si="0"/>
        <v>10</v>
      </c>
      <c r="AC1">
        <f t="shared" si="0"/>
        <v>11</v>
      </c>
      <c r="AD1">
        <f t="shared" si="0"/>
        <v>12</v>
      </c>
      <c r="AE1">
        <f t="shared" si="0"/>
        <v>13</v>
      </c>
      <c r="AF1">
        <f t="shared" si="0"/>
        <v>14</v>
      </c>
      <c r="AG1">
        <f t="shared" si="0"/>
        <v>15</v>
      </c>
      <c r="AH1">
        <f t="shared" si="0"/>
        <v>16</v>
      </c>
      <c r="AI1">
        <f t="shared" si="0"/>
        <v>17</v>
      </c>
      <c r="AJ1">
        <f t="shared" si="0"/>
        <v>18</v>
      </c>
      <c r="AK1">
        <f t="shared" si="0"/>
        <v>19</v>
      </c>
      <c r="AL1">
        <f t="shared" si="0"/>
        <v>20</v>
      </c>
      <c r="AM1">
        <f t="shared" si="0"/>
        <v>21</v>
      </c>
      <c r="AN1">
        <f t="shared" si="0"/>
        <v>22</v>
      </c>
      <c r="AO1">
        <f t="shared" si="0"/>
        <v>23</v>
      </c>
      <c r="AP1">
        <f t="shared" si="0"/>
        <v>24</v>
      </c>
      <c r="AQ1">
        <f t="shared" si="0"/>
        <v>25</v>
      </c>
      <c r="AR1">
        <f t="shared" si="0"/>
        <v>26</v>
      </c>
      <c r="AS1">
        <f t="shared" si="0"/>
        <v>27</v>
      </c>
      <c r="AT1">
        <f t="shared" si="0"/>
        <v>28</v>
      </c>
      <c r="AU1">
        <f t="shared" si="0"/>
        <v>29</v>
      </c>
      <c r="AV1">
        <f t="shared" si="0"/>
        <v>30</v>
      </c>
    </row>
    <row r="3" spans="2:48" ht="187.5" customHeight="1" x14ac:dyDescent="0.3"/>
    <row r="4" spans="2:48" ht="3.75" customHeight="1" x14ac:dyDescent="0.3"/>
    <row r="5" spans="2:48" s="577" customFormat="1" ht="58.5" customHeight="1" x14ac:dyDescent="0.85">
      <c r="B5" s="828" t="s">
        <v>661</v>
      </c>
      <c r="C5" s="1046"/>
      <c r="D5" s="1046"/>
      <c r="E5" s="1046"/>
      <c r="F5" s="1046"/>
      <c r="G5" s="1046"/>
      <c r="H5" s="1046"/>
      <c r="I5" s="1046"/>
      <c r="J5" s="576"/>
      <c r="K5" s="828" t="s">
        <v>662</v>
      </c>
      <c r="L5" s="1046" t="str">
        <f>CONCATENATE('START-SLABS'!D3,"-",'START-SLABS'!H3)</f>
        <v>DRGW00-04</v>
      </c>
      <c r="M5" s="1046"/>
      <c r="N5" s="1046"/>
      <c r="O5" s="1046"/>
      <c r="P5" s="1046"/>
      <c r="Q5" s="1046"/>
    </row>
    <row r="6" spans="2:48" s="577" customFormat="1" ht="14.25" customHeight="1" x14ac:dyDescent="0.85">
      <c r="B6" s="829"/>
      <c r="C6" s="829"/>
      <c r="D6" s="829"/>
      <c r="E6" s="829"/>
      <c r="F6" s="829"/>
      <c r="G6" s="829"/>
      <c r="H6" s="833"/>
      <c r="I6" s="833"/>
      <c r="J6" s="576"/>
      <c r="K6" s="829"/>
      <c r="L6" s="829"/>
      <c r="M6" s="830"/>
      <c r="N6" s="830"/>
      <c r="O6" s="830"/>
      <c r="P6" s="830"/>
      <c r="Q6" s="831"/>
    </row>
    <row r="7" spans="2:48" s="577" customFormat="1" ht="55.5" customHeight="1" x14ac:dyDescent="0.85">
      <c r="B7" s="828" t="s">
        <v>663</v>
      </c>
      <c r="C7" s="1046" t="str">
        <f>CONCATENATE('START-SLABS'!D1, " - ",'START-SLABS'!D2)</f>
        <v>DR Horton - Greenwich</v>
      </c>
      <c r="D7" s="1046"/>
      <c r="E7" s="1046"/>
      <c r="F7" s="1046"/>
      <c r="G7" s="1046"/>
      <c r="H7" s="1046"/>
      <c r="I7" s="1046"/>
      <c r="J7" s="578"/>
      <c r="K7" s="828" t="s">
        <v>664</v>
      </c>
      <c r="L7" s="828"/>
      <c r="M7" s="1046"/>
      <c r="N7" s="1046"/>
      <c r="O7" s="1046"/>
      <c r="P7" s="1046"/>
      <c r="Q7" s="1046"/>
    </row>
    <row r="8" spans="2:48" s="577" customFormat="1" ht="13.5" customHeight="1" x14ac:dyDescent="0.85">
      <c r="B8" s="829"/>
      <c r="C8" s="829"/>
      <c r="D8" s="829"/>
      <c r="E8" s="829"/>
      <c r="F8" s="829"/>
      <c r="G8" s="829"/>
      <c r="H8" s="833"/>
      <c r="I8" s="833"/>
      <c r="J8" s="578"/>
      <c r="K8" s="829"/>
      <c r="L8" s="829"/>
      <c r="M8" s="832"/>
      <c r="N8" s="832"/>
      <c r="O8" s="832"/>
      <c r="P8" s="832"/>
      <c r="Q8" s="829"/>
    </row>
    <row r="9" spans="2:48" s="577" customFormat="1" ht="56.25" customHeight="1" x14ac:dyDescent="0.85">
      <c r="B9" s="828" t="s">
        <v>665</v>
      </c>
      <c r="C9" s="1046"/>
      <c r="D9" s="1046"/>
      <c r="E9" s="1046"/>
      <c r="F9" s="1046"/>
      <c r="G9" s="1046"/>
      <c r="H9" s="1046"/>
      <c r="I9" s="1046"/>
      <c r="J9" s="576"/>
      <c r="K9" s="828" t="s">
        <v>378</v>
      </c>
      <c r="L9" s="1047">
        <f ca="1">TODAY()</f>
        <v>44922</v>
      </c>
      <c r="M9" s="1047"/>
      <c r="N9" s="1047"/>
      <c r="O9" s="1047"/>
      <c r="P9" s="1047"/>
      <c r="Q9" s="1047"/>
    </row>
    <row r="10" spans="2:48" s="577" customFormat="1" ht="37.200000000000003" thickBot="1" x14ac:dyDescent="0.75">
      <c r="B10" s="579"/>
      <c r="C10" s="579"/>
      <c r="D10" s="579"/>
      <c r="E10" s="579"/>
      <c r="F10" s="579"/>
      <c r="G10" s="579"/>
      <c r="H10" s="579"/>
      <c r="I10" s="579"/>
      <c r="J10" s="579"/>
      <c r="K10" s="579"/>
      <c r="L10" s="579"/>
      <c r="M10" s="579"/>
      <c r="N10" s="579"/>
      <c r="O10" s="579"/>
      <c r="P10" s="579"/>
      <c r="Q10" s="579"/>
    </row>
    <row r="11" spans="2:48" s="827" customFormat="1" ht="75" customHeight="1" thickBot="1" x14ac:dyDescent="0.7">
      <c r="B11" s="821" t="s">
        <v>666</v>
      </c>
      <c r="C11" s="822"/>
      <c r="D11" s="822" t="s">
        <v>387</v>
      </c>
      <c r="E11" s="822"/>
      <c r="F11" s="823" t="s">
        <v>667</v>
      </c>
      <c r="G11" s="1048" t="s">
        <v>668</v>
      </c>
      <c r="H11" s="1048"/>
      <c r="I11" s="822" t="s">
        <v>669</v>
      </c>
      <c r="J11" s="824"/>
      <c r="K11" s="822" t="s">
        <v>666</v>
      </c>
      <c r="L11" s="822"/>
      <c r="M11" s="822" t="s">
        <v>387</v>
      </c>
      <c r="N11" s="822"/>
      <c r="O11" s="823" t="s">
        <v>667</v>
      </c>
      <c r="P11" s="823" t="s">
        <v>668</v>
      </c>
      <c r="Q11" s="822" t="s">
        <v>669</v>
      </c>
      <c r="R11" s="825"/>
      <c r="S11" s="821">
        <f>IF('START-SLABS'!C9="","",'START-SLABS'!C9)</f>
        <v>41</v>
      </c>
      <c r="T11" s="822" t="str">
        <f>IF('START-SLABS'!C10="","",'START-SLABS'!C10)</f>
        <v/>
      </c>
      <c r="U11" s="822">
        <f>IF('START-SLABS'!$C11="","",'START-SLABS'!$C11)</f>
        <v>42</v>
      </c>
      <c r="V11" s="822" t="str">
        <f>IF('START-SLABS'!$C12="","",'START-SLABS'!$C12)</f>
        <v/>
      </c>
      <c r="W11" s="822">
        <f>IF('START-SLABS'!$C13="","",'START-SLABS'!$C13)</f>
        <v>43</v>
      </c>
      <c r="X11" s="822" t="str">
        <f>IF('START-SLABS'!$C14="","",'START-SLABS'!$C14)</f>
        <v/>
      </c>
      <c r="Y11" s="822">
        <f>IF('START-SLABS'!$C15="","",'START-SLABS'!$C15)</f>
        <v>44</v>
      </c>
      <c r="Z11" s="822" t="str">
        <f>IF('START-SLABS'!$C16="","",'START-SLABS'!$C16)</f>
        <v/>
      </c>
      <c r="AA11" s="822">
        <f>IF('START-SLABS'!$C17="","",'START-SLABS'!$C17)</f>
        <v>45</v>
      </c>
      <c r="AB11" s="822" t="str">
        <f>IF('START-SLABS'!$C18="","",'START-SLABS'!$C18)</f>
        <v/>
      </c>
      <c r="AC11" s="822">
        <f>IF('START-SLABS'!$C19="","",'START-SLABS'!$C19)</f>
        <v>46</v>
      </c>
      <c r="AD11" s="822" t="str">
        <f>IF('START-SLABS'!$C20="","",'START-SLABS'!$C20)</f>
        <v/>
      </c>
      <c r="AE11" s="822">
        <f>IF('START-SLABS'!$C21="","",'START-SLABS'!$C21)</f>
        <v>47</v>
      </c>
      <c r="AF11" s="822" t="str">
        <f>IF('START-SLABS'!$C22="","",'START-SLABS'!$C22)</f>
        <v/>
      </c>
      <c r="AG11" s="822">
        <f>IF('START-SLABS'!$C23="","",'START-SLABS'!$C23)</f>
        <v>48</v>
      </c>
      <c r="AH11" s="822" t="str">
        <f>IF('START-SLABS'!$C24="","",'START-SLABS'!$C24)</f>
        <v/>
      </c>
      <c r="AI11" s="822">
        <f>IF('START-SLABS'!$C25="","",'START-SLABS'!$C25)</f>
        <v>49</v>
      </c>
      <c r="AJ11" s="822" t="str">
        <f>IF('START-SLABS'!$C26="","",'START-SLABS'!$C26)</f>
        <v/>
      </c>
      <c r="AK11" s="822">
        <f>IF('START-SLABS'!$C27="","",'START-SLABS'!$C27)</f>
        <v>50</v>
      </c>
      <c r="AL11" s="822" t="str">
        <f>IF('START-SLABS'!$C28="","",'START-SLABS'!$C28)</f>
        <v/>
      </c>
      <c r="AM11" s="822" t="str">
        <f>IF('START-SLABS'!$C29="","",'START-SLABS'!$C29)</f>
        <v/>
      </c>
      <c r="AN11" s="822" t="str">
        <f>IF('START-SLABS'!$C30="","",'START-SLABS'!$C30)</f>
        <v/>
      </c>
      <c r="AO11" s="822" t="str">
        <f>IF('START-SLABS'!$C31="","",'START-SLABS'!$C31)</f>
        <v/>
      </c>
      <c r="AP11" s="822" t="str">
        <f>IF('START-SLABS'!$C32="","",'START-SLABS'!$C32)</f>
        <v/>
      </c>
      <c r="AQ11" s="822" t="str">
        <f>IF('START-SLABS'!$C33="","",'START-SLABS'!$C33)</f>
        <v/>
      </c>
      <c r="AR11" s="822" t="str">
        <f>IF('START-SLABS'!$C34="","",'START-SLABS'!$C34)</f>
        <v/>
      </c>
      <c r="AS11" s="822" t="str">
        <f>IF('START-SLABS'!$C35="","",'START-SLABS'!$C35)</f>
        <v/>
      </c>
      <c r="AT11" s="822" t="str">
        <f>IF('START-SLABS'!$C36="","",'START-SLABS'!$C36)</f>
        <v/>
      </c>
      <c r="AU11" s="822" t="str">
        <f>IF('START-SLABS'!$C37="","",'START-SLABS'!$C37)</f>
        <v/>
      </c>
      <c r="AV11" s="826" t="str">
        <f>IF('START-SLABS'!$C38="","",'START-SLABS'!$C38)</f>
        <v/>
      </c>
    </row>
    <row r="12" spans="2:48" s="729" customFormat="1" ht="55.5" customHeight="1" thickBot="1" x14ac:dyDescent="0.35">
      <c r="B12" s="1038" t="s">
        <v>670</v>
      </c>
      <c r="C12" s="1039"/>
      <c r="D12" s="1040"/>
      <c r="E12" s="1040"/>
      <c r="F12" s="1040"/>
      <c r="G12" s="1040"/>
      <c r="H12" s="1040"/>
      <c r="I12" s="1041"/>
      <c r="K12" s="1031" t="s">
        <v>671</v>
      </c>
      <c r="L12" s="1032"/>
      <c r="M12" s="1032"/>
      <c r="N12" s="1032"/>
      <c r="O12" s="1032"/>
      <c r="P12" s="1032"/>
      <c r="Q12" s="1033"/>
      <c r="S12" s="730">
        <f>IF('START-SLABS'!$F$9="","",SUMIFS('SAGE IMPORT'!$Q:$Q,'SAGE IMPORT'!$A:$A,'START-SLABS'!$F$9,'SAGE IMPORT'!$B:$B,'START-SLABS'!$G$9,'SAGE IMPORT'!$C:$C,'MATERIAL ORDER'!$B13,'SAGE IMPORT'!$D:$D,$D13))</f>
        <v>0</v>
      </c>
      <c r="T12" s="730">
        <f ca="1">IF(OFFSET('START-SLABS'!$F$9,$T$1,0)="","",SUMIFS('SAGE IMPORT'!$Q:$Q,'SAGE IMPORT'!$A:$A,OFFSET('START-SLABS'!$F$9,$T$1,0),'SAGE IMPORT'!$B:$B,OFFSET('START-SLABS'!$G$9,$T$1,0),'SAGE IMPORT'!$C:$C,'MATERIAL ORDER'!$B13,'SAGE IMPORT'!$D:$D,($D13)))</f>
        <v>0</v>
      </c>
      <c r="U12" s="730" t="str">
        <f ca="1">IF(OFFSET('START-SLABS'!$F$9,$U$1,0)="","",SUMIFS('SAGE IMPORT'!$Q:$Q,'SAGE IMPORT'!$A:$A,OFFSET('START-SLABS'!$F$9,$U$1,0),'SAGE IMPORT'!$B:$B,OFFSET('START-SLABS'!$G$9,$U$1,0),'SAGE IMPORT'!$C:$C,'MATERIAL ORDER'!$B13,'SAGE IMPORT'!$D:$D,($D13)))</f>
        <v/>
      </c>
      <c r="V12" s="730">
        <f ca="1">IF(OFFSET('START-SLABS'!$F$9,$V$1,0)="","",SUMIFS('SAGE IMPORT'!$Q:$Q,'SAGE IMPORT'!$A:$A,OFFSET('START-SLABS'!$F$9,$V$1,0),'SAGE IMPORT'!$B:$B,OFFSET('START-SLABS'!$G$9,$V$1,0),'SAGE IMPORT'!$C:$C,'MATERIAL ORDER'!$B13,'SAGE IMPORT'!$D:$D,($D13)))</f>
        <v>0</v>
      </c>
      <c r="W12" s="730" t="str">
        <f ca="1">IF(OFFSET('START-SLABS'!$F$9,$W$1,0)="","",SUMIFS('SAGE IMPORT'!$Q:$Q,'SAGE IMPORT'!$A:$A,OFFSET('START-SLABS'!$F$9,$W$1,0),'SAGE IMPORT'!$B:$B,OFFSET('START-SLABS'!$G$9,$W$1,0),'SAGE IMPORT'!$C:$C,'MATERIAL ORDER'!$B13,'SAGE IMPORT'!$D:$D,($D13)))</f>
        <v/>
      </c>
      <c r="X12" s="730">
        <f ca="1">IF(OFFSET('START-SLABS'!$F$9,$X$1,0)="","",SUMIFS('SAGE IMPORT'!$Q:$Q,'SAGE IMPORT'!$A:$A,OFFSET('START-SLABS'!$F$9,$X$1,0),'SAGE IMPORT'!$B:$B,OFFSET('START-SLABS'!$G$9,$X$1,0),'SAGE IMPORT'!$C:$C,'MATERIAL ORDER'!$B13,'SAGE IMPORT'!$D:$D,($D13)))</f>
        <v>0</v>
      </c>
      <c r="Y12" s="730" t="str">
        <f ca="1">IF(OFFSET('START-SLABS'!$F$9,$Y$1,0)="","",SUMIFS('SAGE IMPORT'!$Q:$Q,'SAGE IMPORT'!$A:$A,OFFSET('START-SLABS'!$F$9,$Y$1,0),'SAGE IMPORT'!$B:$B,OFFSET('START-SLABS'!$G$9,$Y$1,0),'SAGE IMPORT'!$C:$C,'MATERIAL ORDER'!$B13,'SAGE IMPORT'!$D:$D,($D13)))</f>
        <v/>
      </c>
      <c r="Z12" s="730">
        <f ca="1">IF(OFFSET('START-SLABS'!$F$9,$Z$1,0)="","",SUMIFS('SAGE IMPORT'!$Q:$Q,'SAGE IMPORT'!$A:$A,OFFSET('START-SLABS'!$F$9,$Z$1,0),'SAGE IMPORT'!$B:$B,OFFSET('START-SLABS'!$G$9,$Z$1,0),'SAGE IMPORT'!$C:$C,'MATERIAL ORDER'!$B13,'SAGE IMPORT'!$D:$D,($D13)))</f>
        <v>0</v>
      </c>
      <c r="AA12" s="730" t="str">
        <f ca="1">IF(OFFSET('START-SLABS'!$F$9,$AA$1,0)="","",SUMIFS('SAGE IMPORT'!$Q:$Q,'SAGE IMPORT'!$A:$A,OFFSET('START-SLABS'!$F$9,$AA$1,0),'SAGE IMPORT'!$B:$B,OFFSET('START-SLABS'!$G$9,$AA$1,0),'SAGE IMPORT'!$C:$C,'MATERIAL ORDER'!$B13,'SAGE IMPORT'!$D:$D,($D13)))</f>
        <v/>
      </c>
      <c r="AB12" s="730">
        <f ca="1">IF(OFFSET('START-SLABS'!$F$9,$AB$1,0)="","",SUMIFS('SAGE IMPORT'!$Q:$Q,'SAGE IMPORT'!$A:$A,OFFSET('START-SLABS'!$F$9,$AB$1,0),'SAGE IMPORT'!$B:$B,OFFSET('START-SLABS'!$G$9,$AB$1,0),'SAGE IMPORT'!$C:$C,'MATERIAL ORDER'!$B13,'SAGE IMPORT'!$D:$D,($D13)))</f>
        <v>0</v>
      </c>
      <c r="AC12" s="730" t="str">
        <f ca="1">IF(OFFSET('START-SLABS'!$F$9,$AC$1,0)="","",SUMIFS('SAGE IMPORT'!$Q:$Q,'SAGE IMPORT'!$A:$A,OFFSET('START-SLABS'!$F$9,$AC$1,0),'SAGE IMPORT'!$B:$B,OFFSET('START-SLABS'!$G$9,$AC$1,0),'SAGE IMPORT'!$C:$C,'MATERIAL ORDER'!$B13,'SAGE IMPORT'!$D:$D,($D13)))</f>
        <v/>
      </c>
      <c r="AD12" s="730">
        <f ca="1">IF(OFFSET('START-SLABS'!$F$9,$AD$1,0)="","",SUMIFS('SAGE IMPORT'!$Q:$Q,'SAGE IMPORT'!$A:$A,OFFSET('START-SLABS'!$F$9,$AD$1,0),'SAGE IMPORT'!$B:$B,OFFSET('START-SLABS'!$G$9,$AD$1,0),'SAGE IMPORT'!$C:$C,'MATERIAL ORDER'!$B13,'SAGE IMPORT'!$D:$D,($D13)))</f>
        <v>0</v>
      </c>
      <c r="AE12" s="730" t="str">
        <f ca="1">IF(OFFSET('START-SLABS'!$F$9,$AE$1,0)="","",SUMIFS('SAGE IMPORT'!$Q:$Q,'SAGE IMPORT'!$A:$A,OFFSET('START-SLABS'!$F$9,$AE$1,0),'SAGE IMPORT'!$B:$B,OFFSET('START-SLABS'!$G$9,$AE$1,0),'SAGE IMPORT'!$C:$C,'MATERIAL ORDER'!$B13,'SAGE IMPORT'!$D:$D,($D13)))</f>
        <v/>
      </c>
      <c r="AF12" s="730">
        <f ca="1">IF(OFFSET('START-SLABS'!$F$9,$AF$1,0)="","",SUMIFS('SAGE IMPORT'!$Q:$Q,'SAGE IMPORT'!$A:$A,OFFSET('START-SLABS'!$F$9,$AF$1,0),'SAGE IMPORT'!$B:$B,OFFSET('START-SLABS'!$G$9,$AF$1,0),'SAGE IMPORT'!$C:$C,'MATERIAL ORDER'!$B13,'SAGE IMPORT'!$D:$D,($D13)))</f>
        <v>0</v>
      </c>
      <c r="AG12" s="730" t="str">
        <f ca="1">IF(OFFSET('START-SLABS'!$F$9,$AG$1,0)="","",SUMIFS('SAGE IMPORT'!$Q:$Q,'SAGE IMPORT'!$A:$A,OFFSET('START-SLABS'!$F$9,$AG$1,0),'SAGE IMPORT'!$B:$B,OFFSET('START-SLABS'!$G$9,$AG$1,0),'SAGE IMPORT'!$C:$C,'MATERIAL ORDER'!$B13,'SAGE IMPORT'!$D:$D,($D13)))</f>
        <v/>
      </c>
      <c r="AH12" s="730">
        <f ca="1">IF(OFFSET('START-SLABS'!$F$9,$AH$1,0)="","",SUMIFS('SAGE IMPORT'!$Q:$Q,'SAGE IMPORT'!$A:$A,OFFSET('START-SLABS'!$F$9,$AH$1,0),'SAGE IMPORT'!$B:$B,OFFSET('START-SLABS'!$G$9,$AH$1,0),'SAGE IMPORT'!$C:$C,'MATERIAL ORDER'!$B13,'SAGE IMPORT'!$D:$D,($D13)))</f>
        <v>0</v>
      </c>
      <c r="AI12" s="730" t="str">
        <f ca="1">IF(OFFSET('START-SLABS'!$F$9,$AI$1,0)="","",SUMIFS('SAGE IMPORT'!$Q:$Q,'SAGE IMPORT'!$A:$A,OFFSET('START-SLABS'!$F$9,$AI$1,0),'SAGE IMPORT'!$B:$B,OFFSET('START-SLABS'!$G$9,$AI$1,0),'SAGE IMPORT'!$C:$C,'MATERIAL ORDER'!$B13,'SAGE IMPORT'!$D:$D,($D13)))</f>
        <v/>
      </c>
      <c r="AJ12" s="730">
        <f ca="1">IF(OFFSET('START-SLABS'!$F$9,$AJ$1,0)="","",SUMIFS('SAGE IMPORT'!$Q:$Q,'SAGE IMPORT'!$A:$A,OFFSET('START-SLABS'!$F$9,$AJ$1,0),'SAGE IMPORT'!$B:$B,OFFSET('START-SLABS'!$G$9,$AJ$1,0),'SAGE IMPORT'!$C:$C,'MATERIAL ORDER'!$B13,'SAGE IMPORT'!$D:$D,($D13)))</f>
        <v>0</v>
      </c>
      <c r="AK12" s="730" t="str">
        <f ca="1">IF(OFFSET('START-SLABS'!$F$9,$AK$1,0)="","",SUMIFS('SAGE IMPORT'!$Q:$Q,'SAGE IMPORT'!$A:$A,OFFSET('START-SLABS'!$F$9,$AK$1,0),'SAGE IMPORT'!$B:$B,OFFSET('START-SLABS'!$G$9,$AK$1,0),'SAGE IMPORT'!$C:$C,'MATERIAL ORDER'!$B13,'SAGE IMPORT'!$D:$D,($D13)))</f>
        <v/>
      </c>
      <c r="AL12" s="730" t="str">
        <f ca="1">IF(OFFSET('START-SLABS'!$F$9,$AL$1,0)="","",SUMIFS('SAGE IMPORT'!$Q:$Q,'SAGE IMPORT'!$A:$A,OFFSET('START-SLABS'!$F$9,$AL$1,0),'SAGE IMPORT'!$B:$B,OFFSET('START-SLABS'!$G$9,$AL$1,0),'SAGE IMPORT'!$C:$C,'MATERIAL ORDER'!$B13,'SAGE IMPORT'!$D:$D,($D13)))</f>
        <v/>
      </c>
      <c r="AM12" s="730" t="str">
        <f ca="1">IF(OFFSET('START-SLABS'!$F$9,$AM$1,0)="","",SUMIFS('SAGE IMPORT'!$Q:$Q,'SAGE IMPORT'!$A:$A,OFFSET('START-SLABS'!$F$9,$AM$1,0),'SAGE IMPORT'!$B:$B,OFFSET('START-SLABS'!$G$9,$AM$1,0),'SAGE IMPORT'!$C:$C,'MATERIAL ORDER'!$B13,'SAGE IMPORT'!$D:$D,($D13)))</f>
        <v/>
      </c>
      <c r="AN12" s="730" t="str">
        <f ca="1">IF(OFFSET('START-SLABS'!$F$9,$AN$1,0)="","",SUMIFS('SAGE IMPORT'!$Q:$Q,'SAGE IMPORT'!$A:$A,OFFSET('START-SLABS'!$F$9,$AN$1,0),'SAGE IMPORT'!$B:$B,OFFSET('START-SLABS'!$G$9,$AN$1,0),'SAGE IMPORT'!$C:$C,'MATERIAL ORDER'!$B13,'SAGE IMPORT'!$D:$D,($D13)))</f>
        <v/>
      </c>
      <c r="AO12" s="730" t="str">
        <f ca="1">IF(OFFSET('START-SLABS'!$F$9,$AO$1,0)="","",SUMIFS('SAGE IMPORT'!$Q:$Q,'SAGE IMPORT'!$A:$A,OFFSET('START-SLABS'!$F$9,$AO$1,0),'SAGE IMPORT'!$B:$B,OFFSET('START-SLABS'!$G$9,$AO$1,0),'SAGE IMPORT'!$C:$C,'MATERIAL ORDER'!$B13,'SAGE IMPORT'!$D:$D,($D13)))</f>
        <v/>
      </c>
      <c r="AP12" s="730" t="str">
        <f ca="1">IF(OFFSET('START-SLABS'!$F$9,$AP$1,0)="","",SUMIFS('SAGE IMPORT'!$Q:$Q,'SAGE IMPORT'!$A:$A,OFFSET('START-SLABS'!$F$9,$AP$1,0),'SAGE IMPORT'!$B:$B,OFFSET('START-SLABS'!$G$9,$AP$1,0),'SAGE IMPORT'!$C:$C,'MATERIAL ORDER'!$B13,'SAGE IMPORT'!$D:$D,($D13)))</f>
        <v/>
      </c>
      <c r="AQ12" s="730" t="str">
        <f ca="1">IF(OFFSET('START-SLABS'!$F$9,$AQ$1,0)="","",SUMIFS('SAGE IMPORT'!$Q:$Q,'SAGE IMPORT'!$A:$A,OFFSET('START-SLABS'!$F$9,$AQ$1,0),'SAGE IMPORT'!$B:$B,OFFSET('START-SLABS'!$G$9,$AQ$1,0),'SAGE IMPORT'!$C:$C,'MATERIAL ORDER'!$B13,'SAGE IMPORT'!$D:$D,($D13)))</f>
        <v/>
      </c>
      <c r="AR12" s="730" t="str">
        <f ca="1">IF(OFFSET('START-SLABS'!$F$9,$AR$1,0)="","",SUMIFS('SAGE IMPORT'!$Q:$Q,'SAGE IMPORT'!$A:$A,OFFSET('START-SLABS'!$F$9,$AR$1,0),'SAGE IMPORT'!$B:$B,OFFSET('START-SLABS'!$G$9,$AR$1,0),'SAGE IMPORT'!$C:$C,'MATERIAL ORDER'!$B13,'SAGE IMPORT'!$D:$D,($D13)))</f>
        <v/>
      </c>
      <c r="AS12" s="730" t="str">
        <f ca="1">IF(OFFSET('START-SLABS'!$F$9,$AS$1,0)="","",SUMIFS('SAGE IMPORT'!$Q:$Q,'SAGE IMPORT'!$A:$A,OFFSET('START-SLABS'!$F$9,$AS$1,0),'SAGE IMPORT'!$B:$B,OFFSET('START-SLABS'!$G$9,$AS$1,0),'SAGE IMPORT'!$C:$C,'MATERIAL ORDER'!$B13,'SAGE IMPORT'!$D:$D,($D13)))</f>
        <v/>
      </c>
      <c r="AT12" s="730" t="str">
        <f ca="1">IF(OFFSET('START-SLABS'!$F$9,$AT$1,0)="","",SUMIFS('SAGE IMPORT'!$Q:$Q,'SAGE IMPORT'!$A:$A,OFFSET('START-SLABS'!$F$9,$AT$1,0),'SAGE IMPORT'!$B:$B,OFFSET('START-SLABS'!$G$9,$AT$1,0),'SAGE IMPORT'!$C:$C,'MATERIAL ORDER'!$B13,'SAGE IMPORT'!$D:$D,($D13)))</f>
        <v/>
      </c>
      <c r="AU12" s="730" t="str">
        <f ca="1">IF(OFFSET('START-SLABS'!$F$9,$AU$1,0)="","",SUMIFS('SAGE IMPORT'!$Q:$Q,'SAGE IMPORT'!$A:$A,OFFSET('START-SLABS'!$F$9,$AU$1,0),'SAGE IMPORT'!$B:$B,OFFSET('START-SLABS'!$G$9,$AU$1,0),'SAGE IMPORT'!$C:$C,'MATERIAL ORDER'!$B13,'SAGE IMPORT'!$D:$D,($D13)))</f>
        <v/>
      </c>
      <c r="AV12" s="730" t="str">
        <f ca="1">IF(OFFSET('START-SLABS'!$F$9,$AV$1,0)="","",SUMIFS('SAGE IMPORT'!$Q:$Q,'SAGE IMPORT'!$A:$A,OFFSET('START-SLABS'!$F$9,$AV$1,0),'SAGE IMPORT'!$B:$B,OFFSET('START-SLABS'!$G$9,$AV$1,0),'SAGE IMPORT'!$C:$C,'MATERIAL ORDER'!$B13,'SAGE IMPORT'!$D:$D,($D13)))</f>
        <v/>
      </c>
    </row>
    <row r="13" spans="2:48" s="729" customFormat="1" ht="76.5" customHeight="1" x14ac:dyDescent="0.3">
      <c r="B13" s="731"/>
      <c r="C13" s="732"/>
      <c r="D13" s="733"/>
      <c r="E13" s="734"/>
      <c r="F13" s="735"/>
      <c r="G13" s="1049">
        <f ca="1">SUM($S$12:$CL$12)</f>
        <v>0</v>
      </c>
      <c r="H13" s="1049"/>
      <c r="I13" s="736" t="str">
        <f>IF(E13="","",E13)</f>
        <v/>
      </c>
      <c r="K13" s="737"/>
      <c r="L13" s="738"/>
      <c r="M13" s="734"/>
      <c r="N13" s="734"/>
      <c r="O13" s="739"/>
      <c r="P13" s="740">
        <f ca="1">SUM($S75:$CL75)</f>
        <v>0</v>
      </c>
      <c r="Q13" s="741" t="str">
        <f>IF(N13="","",N13)</f>
        <v/>
      </c>
      <c r="S13" s="730">
        <f>IF('START-SLABS'!$F$9="","",SUMIFS('SAGE IMPORT'!$Q:$Q,'SAGE IMPORT'!$A:$A,'START-SLABS'!$F$9,'SAGE IMPORT'!$B:$B,'START-SLABS'!$G$9,'SAGE IMPORT'!$C:$C,'MATERIAL ORDER'!$B14,'SAGE IMPORT'!$D:$D,$D14))</f>
        <v>0</v>
      </c>
      <c r="T13" s="730">
        <f ca="1">IF(OFFSET('START-SLABS'!$F$9,$T$1,0)="","",SUMIFS('SAGE IMPORT'!$Q:$Q,'SAGE IMPORT'!$A:$A,OFFSET('START-SLABS'!$F$9,$T$1,0),'SAGE IMPORT'!$B:$B,OFFSET('START-SLABS'!$G$9,$T$1,0),'SAGE IMPORT'!$C:$C,'MATERIAL ORDER'!$B14,'SAGE IMPORT'!$D:$D,($D14)))</f>
        <v>0</v>
      </c>
      <c r="U13" s="730" t="str">
        <f ca="1">IF(OFFSET('START-SLABS'!$F$9,$U$1,0)="","",SUMIFS('SAGE IMPORT'!$Q:$Q,'SAGE IMPORT'!$A:$A,OFFSET('START-SLABS'!$F$9,$U$1,0),'SAGE IMPORT'!$B:$B,OFFSET('START-SLABS'!$G$9,$U$1,0),'SAGE IMPORT'!$C:$C,'MATERIAL ORDER'!$B14,'SAGE IMPORT'!$D:$D,($D14)))</f>
        <v/>
      </c>
      <c r="V13" s="730">
        <f ca="1">IF(OFFSET('START-SLABS'!$F$9,$V$1,0)="","",SUMIFS('SAGE IMPORT'!$Q:$Q,'SAGE IMPORT'!$A:$A,OFFSET('START-SLABS'!$F$9,$V$1,0),'SAGE IMPORT'!$B:$B,OFFSET('START-SLABS'!$G$9,$V$1,0),'SAGE IMPORT'!$C:$C,'MATERIAL ORDER'!$B14,'SAGE IMPORT'!$D:$D,($D14)))</f>
        <v>0</v>
      </c>
      <c r="W13" s="730" t="str">
        <f ca="1">IF(OFFSET('START-SLABS'!$F$9,$W$1,0)="","",SUMIFS('SAGE IMPORT'!$Q:$Q,'SAGE IMPORT'!$A:$A,OFFSET('START-SLABS'!$F$9,$W$1,0),'SAGE IMPORT'!$B:$B,OFFSET('START-SLABS'!$G$9,$W$1,0),'SAGE IMPORT'!$C:$C,'MATERIAL ORDER'!$B14,'SAGE IMPORT'!$D:$D,($D14)))</f>
        <v/>
      </c>
      <c r="X13" s="730">
        <f ca="1">IF(OFFSET('START-SLABS'!$F$9,$X$1,0)="","",SUMIFS('SAGE IMPORT'!$Q:$Q,'SAGE IMPORT'!$A:$A,OFFSET('START-SLABS'!$F$9,$X$1,0),'SAGE IMPORT'!$B:$B,OFFSET('START-SLABS'!$G$9,$X$1,0),'SAGE IMPORT'!$C:$C,'MATERIAL ORDER'!$B14,'SAGE IMPORT'!$D:$D,($D14)))</f>
        <v>0</v>
      </c>
      <c r="Y13" s="730" t="str">
        <f ca="1">IF(OFFSET('START-SLABS'!$F$9,$Y$1,0)="","",SUMIFS('SAGE IMPORT'!$Q:$Q,'SAGE IMPORT'!$A:$A,OFFSET('START-SLABS'!$F$9,$Y$1,0),'SAGE IMPORT'!$B:$B,OFFSET('START-SLABS'!$G$9,$Y$1,0),'SAGE IMPORT'!$C:$C,'MATERIAL ORDER'!$B14,'SAGE IMPORT'!$D:$D,($D14)))</f>
        <v/>
      </c>
      <c r="Z13" s="730">
        <f ca="1">IF(OFFSET('START-SLABS'!$F$9,$Z$1,0)="","",SUMIFS('SAGE IMPORT'!$Q:$Q,'SAGE IMPORT'!$A:$A,OFFSET('START-SLABS'!$F$9,$Z$1,0),'SAGE IMPORT'!$B:$B,OFFSET('START-SLABS'!$G$9,$Z$1,0),'SAGE IMPORT'!$C:$C,'MATERIAL ORDER'!$B14,'SAGE IMPORT'!$D:$D,($D14)))</f>
        <v>0</v>
      </c>
      <c r="AA13" s="730" t="str">
        <f ca="1">IF(OFFSET('START-SLABS'!$F$9,$AA$1,0)="","",SUMIFS('SAGE IMPORT'!$Q:$Q,'SAGE IMPORT'!$A:$A,OFFSET('START-SLABS'!$F$9,$AA$1,0),'SAGE IMPORT'!$B:$B,OFFSET('START-SLABS'!$G$9,$AA$1,0),'SAGE IMPORT'!$C:$C,'MATERIAL ORDER'!$B14,'SAGE IMPORT'!$D:$D,($D14)))</f>
        <v/>
      </c>
      <c r="AB13" s="730">
        <f ca="1">IF(OFFSET('START-SLABS'!$F$9,$AB$1,0)="","",SUMIFS('SAGE IMPORT'!$Q:$Q,'SAGE IMPORT'!$A:$A,OFFSET('START-SLABS'!$F$9,$AB$1,0),'SAGE IMPORT'!$B:$B,OFFSET('START-SLABS'!$G$9,$AB$1,0),'SAGE IMPORT'!$C:$C,'MATERIAL ORDER'!$B14,'SAGE IMPORT'!$D:$D,($D14)))</f>
        <v>0</v>
      </c>
      <c r="AC13" s="730" t="str">
        <f ca="1">IF(OFFSET('START-SLABS'!$F$9,$AC$1,0)="","",SUMIFS('SAGE IMPORT'!$Q:$Q,'SAGE IMPORT'!$A:$A,OFFSET('START-SLABS'!$F$9,$AC$1,0),'SAGE IMPORT'!$B:$B,OFFSET('START-SLABS'!$G$9,$AC$1,0),'SAGE IMPORT'!$C:$C,'MATERIAL ORDER'!$B14,'SAGE IMPORT'!$D:$D,($D14)))</f>
        <v/>
      </c>
      <c r="AD13" s="730">
        <f ca="1">IF(OFFSET('START-SLABS'!$F$9,$AD$1,0)="","",SUMIFS('SAGE IMPORT'!$Q:$Q,'SAGE IMPORT'!$A:$A,OFFSET('START-SLABS'!$F$9,$AD$1,0),'SAGE IMPORT'!$B:$B,OFFSET('START-SLABS'!$G$9,$AD$1,0),'SAGE IMPORT'!$C:$C,'MATERIAL ORDER'!$B14,'SAGE IMPORT'!$D:$D,($D14)))</f>
        <v>0</v>
      </c>
      <c r="AE13" s="730" t="str">
        <f ca="1">IF(OFFSET('START-SLABS'!$F$9,$AE$1,0)="","",SUMIFS('SAGE IMPORT'!$Q:$Q,'SAGE IMPORT'!$A:$A,OFFSET('START-SLABS'!$F$9,$AE$1,0),'SAGE IMPORT'!$B:$B,OFFSET('START-SLABS'!$G$9,$AE$1,0),'SAGE IMPORT'!$C:$C,'MATERIAL ORDER'!$B14,'SAGE IMPORT'!$D:$D,($D14)))</f>
        <v/>
      </c>
      <c r="AF13" s="730">
        <f ca="1">IF(OFFSET('START-SLABS'!$F$9,$AF$1,0)="","",SUMIFS('SAGE IMPORT'!$Q:$Q,'SAGE IMPORT'!$A:$A,OFFSET('START-SLABS'!$F$9,$AF$1,0),'SAGE IMPORT'!$B:$B,OFFSET('START-SLABS'!$G$9,$AF$1,0),'SAGE IMPORT'!$C:$C,'MATERIAL ORDER'!$B14,'SAGE IMPORT'!$D:$D,($D14)))</f>
        <v>0</v>
      </c>
      <c r="AG13" s="730" t="str">
        <f ca="1">IF(OFFSET('START-SLABS'!$F$9,$AG$1,0)="","",SUMIFS('SAGE IMPORT'!$Q:$Q,'SAGE IMPORT'!$A:$A,OFFSET('START-SLABS'!$F$9,$AG$1,0),'SAGE IMPORT'!$B:$B,OFFSET('START-SLABS'!$G$9,$AG$1,0),'SAGE IMPORT'!$C:$C,'MATERIAL ORDER'!$B14,'SAGE IMPORT'!$D:$D,($D14)))</f>
        <v/>
      </c>
      <c r="AH13" s="730">
        <f ca="1">IF(OFFSET('START-SLABS'!$F$9,$AH$1,0)="","",SUMIFS('SAGE IMPORT'!$Q:$Q,'SAGE IMPORT'!$A:$A,OFFSET('START-SLABS'!$F$9,$AH$1,0),'SAGE IMPORT'!$B:$B,OFFSET('START-SLABS'!$G$9,$AH$1,0),'SAGE IMPORT'!$C:$C,'MATERIAL ORDER'!$B14,'SAGE IMPORT'!$D:$D,($D14)))</f>
        <v>0</v>
      </c>
      <c r="AI13" s="730" t="str">
        <f ca="1">IF(OFFSET('START-SLABS'!$F$9,$AI$1,0)="","",SUMIFS('SAGE IMPORT'!$Q:$Q,'SAGE IMPORT'!$A:$A,OFFSET('START-SLABS'!$F$9,$AI$1,0),'SAGE IMPORT'!$B:$B,OFFSET('START-SLABS'!$G$9,$AI$1,0),'SAGE IMPORT'!$C:$C,'MATERIAL ORDER'!$B14,'SAGE IMPORT'!$D:$D,($D14)))</f>
        <v/>
      </c>
      <c r="AJ13" s="730">
        <f ca="1">IF(OFFSET('START-SLABS'!$F$9,$AJ$1,0)="","",SUMIFS('SAGE IMPORT'!$Q:$Q,'SAGE IMPORT'!$A:$A,OFFSET('START-SLABS'!$F$9,$AJ$1,0),'SAGE IMPORT'!$B:$B,OFFSET('START-SLABS'!$G$9,$AJ$1,0),'SAGE IMPORT'!$C:$C,'MATERIAL ORDER'!$B14,'SAGE IMPORT'!$D:$D,($D14)))</f>
        <v>0</v>
      </c>
      <c r="AK13" s="730" t="str">
        <f ca="1">IF(OFFSET('START-SLABS'!$F$9,$AK$1,0)="","",SUMIFS('SAGE IMPORT'!$Q:$Q,'SAGE IMPORT'!$A:$A,OFFSET('START-SLABS'!$F$9,$AK$1,0),'SAGE IMPORT'!$B:$B,OFFSET('START-SLABS'!$G$9,$AK$1,0),'SAGE IMPORT'!$C:$C,'MATERIAL ORDER'!$B14,'SAGE IMPORT'!$D:$D,($D14)))</f>
        <v/>
      </c>
      <c r="AL13" s="730" t="str">
        <f ca="1">IF(OFFSET('START-SLABS'!$F$9,$AL$1,0)="","",SUMIFS('SAGE IMPORT'!$Q:$Q,'SAGE IMPORT'!$A:$A,OFFSET('START-SLABS'!$F$9,$AL$1,0),'SAGE IMPORT'!$B:$B,OFFSET('START-SLABS'!$G$9,$AL$1,0),'SAGE IMPORT'!$C:$C,'MATERIAL ORDER'!$B14,'SAGE IMPORT'!$D:$D,($D14)))</f>
        <v/>
      </c>
      <c r="AM13" s="730" t="str">
        <f ca="1">IF(OFFSET('START-SLABS'!$F$9,$AM$1,0)="","",SUMIFS('SAGE IMPORT'!$Q:$Q,'SAGE IMPORT'!$A:$A,OFFSET('START-SLABS'!$F$9,$AM$1,0),'SAGE IMPORT'!$B:$B,OFFSET('START-SLABS'!$G$9,$AM$1,0),'SAGE IMPORT'!$C:$C,'MATERIAL ORDER'!$B14,'SAGE IMPORT'!$D:$D,($D14)))</f>
        <v/>
      </c>
      <c r="AN13" s="730" t="str">
        <f ca="1">IF(OFFSET('START-SLABS'!$F$9,$AN$1,0)="","",SUMIFS('SAGE IMPORT'!$Q:$Q,'SAGE IMPORT'!$A:$A,OFFSET('START-SLABS'!$F$9,$AN$1,0),'SAGE IMPORT'!$B:$B,OFFSET('START-SLABS'!$G$9,$AN$1,0),'SAGE IMPORT'!$C:$C,'MATERIAL ORDER'!$B14,'SAGE IMPORT'!$D:$D,($D14)))</f>
        <v/>
      </c>
      <c r="AO13" s="730" t="str">
        <f ca="1">IF(OFFSET('START-SLABS'!$F$9,$AO$1,0)="","",SUMIFS('SAGE IMPORT'!$Q:$Q,'SAGE IMPORT'!$A:$A,OFFSET('START-SLABS'!$F$9,$AO$1,0),'SAGE IMPORT'!$B:$B,OFFSET('START-SLABS'!$G$9,$AO$1,0),'SAGE IMPORT'!$C:$C,'MATERIAL ORDER'!$B14,'SAGE IMPORT'!$D:$D,($D14)))</f>
        <v/>
      </c>
      <c r="AP13" s="730" t="str">
        <f ca="1">IF(OFFSET('START-SLABS'!$F$9,$AP$1,0)="","",SUMIFS('SAGE IMPORT'!$Q:$Q,'SAGE IMPORT'!$A:$A,OFFSET('START-SLABS'!$F$9,$AP$1,0),'SAGE IMPORT'!$B:$B,OFFSET('START-SLABS'!$G$9,$AP$1,0),'SAGE IMPORT'!$C:$C,'MATERIAL ORDER'!$B14,'SAGE IMPORT'!$D:$D,($D14)))</f>
        <v/>
      </c>
      <c r="AQ13" s="730" t="str">
        <f ca="1">IF(OFFSET('START-SLABS'!$F$9,$AQ$1,0)="","",SUMIFS('SAGE IMPORT'!$Q:$Q,'SAGE IMPORT'!$A:$A,OFFSET('START-SLABS'!$F$9,$AQ$1,0),'SAGE IMPORT'!$B:$B,OFFSET('START-SLABS'!$G$9,$AQ$1,0),'SAGE IMPORT'!$C:$C,'MATERIAL ORDER'!$B14,'SAGE IMPORT'!$D:$D,($D14)))</f>
        <v/>
      </c>
      <c r="AR13" s="730" t="str">
        <f ca="1">IF(OFFSET('START-SLABS'!$F$9,$AR$1,0)="","",SUMIFS('SAGE IMPORT'!$Q:$Q,'SAGE IMPORT'!$A:$A,OFFSET('START-SLABS'!$F$9,$AR$1,0),'SAGE IMPORT'!$B:$B,OFFSET('START-SLABS'!$G$9,$AR$1,0),'SAGE IMPORT'!$C:$C,'MATERIAL ORDER'!$B14,'SAGE IMPORT'!$D:$D,($D14)))</f>
        <v/>
      </c>
      <c r="AS13" s="730" t="str">
        <f ca="1">IF(OFFSET('START-SLABS'!$F$9,$AS$1,0)="","",SUMIFS('SAGE IMPORT'!$Q:$Q,'SAGE IMPORT'!$A:$A,OFFSET('START-SLABS'!$F$9,$AS$1,0),'SAGE IMPORT'!$B:$B,OFFSET('START-SLABS'!$G$9,$AS$1,0),'SAGE IMPORT'!$C:$C,'MATERIAL ORDER'!$B14,'SAGE IMPORT'!$D:$D,($D14)))</f>
        <v/>
      </c>
      <c r="AT13" s="730" t="str">
        <f ca="1">IF(OFFSET('START-SLABS'!$F$9,$AT$1,0)="","",SUMIFS('SAGE IMPORT'!$Q:$Q,'SAGE IMPORT'!$A:$A,OFFSET('START-SLABS'!$F$9,$AT$1,0),'SAGE IMPORT'!$B:$B,OFFSET('START-SLABS'!$G$9,$AT$1,0),'SAGE IMPORT'!$C:$C,'MATERIAL ORDER'!$B14,'SAGE IMPORT'!$D:$D,($D14)))</f>
        <v/>
      </c>
      <c r="AU13" s="730" t="str">
        <f ca="1">IF(OFFSET('START-SLABS'!$F$9,$AU$1,0)="","",SUMIFS('SAGE IMPORT'!$Q:$Q,'SAGE IMPORT'!$A:$A,OFFSET('START-SLABS'!$F$9,$AU$1,0),'SAGE IMPORT'!$B:$B,OFFSET('START-SLABS'!$G$9,$AU$1,0),'SAGE IMPORT'!$C:$C,'MATERIAL ORDER'!$B14,'SAGE IMPORT'!$D:$D,($D14)))</f>
        <v/>
      </c>
      <c r="AV13" s="730" t="str">
        <f ca="1">IF(OFFSET('START-SLABS'!$F$9,$AV$1,0)="","",SUMIFS('SAGE IMPORT'!$Q:$Q,'SAGE IMPORT'!$A:$A,OFFSET('START-SLABS'!$F$9,$AV$1,0),'SAGE IMPORT'!$B:$B,OFFSET('START-SLABS'!$G$9,$AV$1,0),'SAGE IMPORT'!$C:$C,'MATERIAL ORDER'!$B14,'SAGE IMPORT'!$D:$D,($D14)))</f>
        <v/>
      </c>
    </row>
    <row r="14" spans="2:48" s="729" customFormat="1" ht="76.5" customHeight="1" x14ac:dyDescent="0.3">
      <c r="B14" s="742"/>
      <c r="C14" s="743"/>
      <c r="D14" s="744"/>
      <c r="E14" s="744"/>
      <c r="F14" s="745"/>
      <c r="G14" s="1042">
        <f t="shared" ref="G14:G24" ca="1" si="1">SUM($S13:$CL13)</f>
        <v>0</v>
      </c>
      <c r="H14" s="1043"/>
      <c r="I14" s="746" t="str">
        <f t="shared" ref="I14:I24" si="2">IF(E14="","",E14)</f>
        <v/>
      </c>
      <c r="K14" s="747"/>
      <c r="L14" s="748"/>
      <c r="M14" s="749"/>
      <c r="N14" s="749"/>
      <c r="O14" s="750"/>
      <c r="P14" s="761">
        <f ca="1">SUM($S76:$CL76)</f>
        <v>0</v>
      </c>
      <c r="Q14" s="751" t="str">
        <f>IF(N14="","",N14)</f>
        <v/>
      </c>
      <c r="S14" s="730">
        <f>IF('START-SLABS'!$F$9="","",SUMIFS('SAGE IMPORT'!$Q:$Q,'SAGE IMPORT'!$A:$A,'START-SLABS'!$F$9,'SAGE IMPORT'!$B:$B,'START-SLABS'!$G$9,'SAGE IMPORT'!$C:$C,'MATERIAL ORDER'!$B15,'SAGE IMPORT'!$D:$D,$D15))</f>
        <v>0</v>
      </c>
      <c r="T14" s="730">
        <f ca="1">IF(OFFSET('START-SLABS'!$F$9,$T$1,0)="","",SUMIFS('SAGE IMPORT'!$Q:$Q,'SAGE IMPORT'!$A:$A,OFFSET('START-SLABS'!$F$9,$T$1,0),'SAGE IMPORT'!$B:$B,OFFSET('START-SLABS'!$G$9,$T$1,0),'SAGE IMPORT'!$C:$C,'MATERIAL ORDER'!$B15,'SAGE IMPORT'!$D:$D,($D15)))</f>
        <v>0</v>
      </c>
      <c r="U14" s="730" t="str">
        <f ca="1">IF(OFFSET('START-SLABS'!$F$9,$U$1,0)="","",SUMIFS('SAGE IMPORT'!$Q:$Q,'SAGE IMPORT'!$A:$A,OFFSET('START-SLABS'!$F$9,$U$1,0),'SAGE IMPORT'!$B:$B,OFFSET('START-SLABS'!$G$9,$U$1,0),'SAGE IMPORT'!$C:$C,'MATERIAL ORDER'!$B15,'SAGE IMPORT'!$D:$D,($D15)))</f>
        <v/>
      </c>
      <c r="V14" s="730">
        <f ca="1">IF(OFFSET('START-SLABS'!$F$9,$V$1,0)="","",SUMIFS('SAGE IMPORT'!$Q:$Q,'SAGE IMPORT'!$A:$A,OFFSET('START-SLABS'!$F$9,$V$1,0),'SAGE IMPORT'!$B:$B,OFFSET('START-SLABS'!$G$9,$V$1,0),'SAGE IMPORT'!$C:$C,'MATERIAL ORDER'!$B15,'SAGE IMPORT'!$D:$D,($D15)))</f>
        <v>0</v>
      </c>
      <c r="W14" s="730" t="str">
        <f ca="1">IF(OFFSET('START-SLABS'!$F$9,$W$1,0)="","",SUMIFS('SAGE IMPORT'!$Q:$Q,'SAGE IMPORT'!$A:$A,OFFSET('START-SLABS'!$F$9,$W$1,0),'SAGE IMPORT'!$B:$B,OFFSET('START-SLABS'!$G$9,$W$1,0),'SAGE IMPORT'!$C:$C,'MATERIAL ORDER'!$B15,'SAGE IMPORT'!$D:$D,($D15)))</f>
        <v/>
      </c>
      <c r="X14" s="730">
        <f ca="1">IF(OFFSET('START-SLABS'!$F$9,$X$1,0)="","",SUMIFS('SAGE IMPORT'!$Q:$Q,'SAGE IMPORT'!$A:$A,OFFSET('START-SLABS'!$F$9,$X$1,0),'SAGE IMPORT'!$B:$B,OFFSET('START-SLABS'!$G$9,$X$1,0),'SAGE IMPORT'!$C:$C,'MATERIAL ORDER'!$B15,'SAGE IMPORT'!$D:$D,($D15)))</f>
        <v>0</v>
      </c>
      <c r="Y14" s="730" t="str">
        <f ca="1">IF(OFFSET('START-SLABS'!$F$9,$Y$1,0)="","",SUMIFS('SAGE IMPORT'!$Q:$Q,'SAGE IMPORT'!$A:$A,OFFSET('START-SLABS'!$F$9,$Y$1,0),'SAGE IMPORT'!$B:$B,OFFSET('START-SLABS'!$G$9,$Y$1,0),'SAGE IMPORT'!$C:$C,'MATERIAL ORDER'!$B15,'SAGE IMPORT'!$D:$D,($D15)))</f>
        <v/>
      </c>
      <c r="Z14" s="730">
        <f ca="1">IF(OFFSET('START-SLABS'!$F$9,$Z$1,0)="","",SUMIFS('SAGE IMPORT'!$Q:$Q,'SAGE IMPORT'!$A:$A,OFFSET('START-SLABS'!$F$9,$Z$1,0),'SAGE IMPORT'!$B:$B,OFFSET('START-SLABS'!$G$9,$Z$1,0),'SAGE IMPORT'!$C:$C,'MATERIAL ORDER'!$B15,'SAGE IMPORT'!$D:$D,($D15)))</f>
        <v>0</v>
      </c>
      <c r="AA14" s="730" t="str">
        <f ca="1">IF(OFFSET('START-SLABS'!$F$9,$AA$1,0)="","",SUMIFS('SAGE IMPORT'!$Q:$Q,'SAGE IMPORT'!$A:$A,OFFSET('START-SLABS'!$F$9,$AA$1,0),'SAGE IMPORT'!$B:$B,OFFSET('START-SLABS'!$G$9,$AA$1,0),'SAGE IMPORT'!$C:$C,'MATERIAL ORDER'!$B15,'SAGE IMPORT'!$D:$D,($D15)))</f>
        <v/>
      </c>
      <c r="AB14" s="730">
        <f ca="1">IF(OFFSET('START-SLABS'!$F$9,$AB$1,0)="","",SUMIFS('SAGE IMPORT'!$Q:$Q,'SAGE IMPORT'!$A:$A,OFFSET('START-SLABS'!$F$9,$AB$1,0),'SAGE IMPORT'!$B:$B,OFFSET('START-SLABS'!$G$9,$AB$1,0),'SAGE IMPORT'!$C:$C,'MATERIAL ORDER'!$B15,'SAGE IMPORT'!$D:$D,($D15)))</f>
        <v>0</v>
      </c>
      <c r="AC14" s="730" t="str">
        <f ca="1">IF(OFFSET('START-SLABS'!$F$9,$AC$1,0)="","",SUMIFS('SAGE IMPORT'!$Q:$Q,'SAGE IMPORT'!$A:$A,OFFSET('START-SLABS'!$F$9,$AC$1,0),'SAGE IMPORT'!$B:$B,OFFSET('START-SLABS'!$G$9,$AC$1,0),'SAGE IMPORT'!$C:$C,'MATERIAL ORDER'!$B15,'SAGE IMPORT'!$D:$D,($D15)))</f>
        <v/>
      </c>
      <c r="AD14" s="730">
        <f ca="1">IF(OFFSET('START-SLABS'!$F$9,$AD$1,0)="","",SUMIFS('SAGE IMPORT'!$Q:$Q,'SAGE IMPORT'!$A:$A,OFFSET('START-SLABS'!$F$9,$AD$1,0),'SAGE IMPORT'!$B:$B,OFFSET('START-SLABS'!$G$9,$AD$1,0),'SAGE IMPORT'!$C:$C,'MATERIAL ORDER'!$B15,'SAGE IMPORT'!$D:$D,($D15)))</f>
        <v>0</v>
      </c>
      <c r="AE14" s="730" t="str">
        <f ca="1">IF(OFFSET('START-SLABS'!$F$9,$AE$1,0)="","",SUMIFS('SAGE IMPORT'!$Q:$Q,'SAGE IMPORT'!$A:$A,OFFSET('START-SLABS'!$F$9,$AE$1,0),'SAGE IMPORT'!$B:$B,OFFSET('START-SLABS'!$G$9,$AE$1,0),'SAGE IMPORT'!$C:$C,'MATERIAL ORDER'!$B15,'SAGE IMPORT'!$D:$D,($D15)))</f>
        <v/>
      </c>
      <c r="AF14" s="730">
        <f ca="1">IF(OFFSET('START-SLABS'!$F$9,$AF$1,0)="","",SUMIFS('SAGE IMPORT'!$Q:$Q,'SAGE IMPORT'!$A:$A,OFFSET('START-SLABS'!$F$9,$AF$1,0),'SAGE IMPORT'!$B:$B,OFFSET('START-SLABS'!$G$9,$AF$1,0),'SAGE IMPORT'!$C:$C,'MATERIAL ORDER'!$B15,'SAGE IMPORT'!$D:$D,($D15)))</f>
        <v>0</v>
      </c>
      <c r="AG14" s="730" t="str">
        <f ca="1">IF(OFFSET('START-SLABS'!$F$9,$AG$1,0)="","",SUMIFS('SAGE IMPORT'!$Q:$Q,'SAGE IMPORT'!$A:$A,OFFSET('START-SLABS'!$F$9,$AG$1,0),'SAGE IMPORT'!$B:$B,OFFSET('START-SLABS'!$G$9,$AG$1,0),'SAGE IMPORT'!$C:$C,'MATERIAL ORDER'!$B15,'SAGE IMPORT'!$D:$D,($D15)))</f>
        <v/>
      </c>
      <c r="AH14" s="730">
        <f ca="1">IF(OFFSET('START-SLABS'!$F$9,$AH$1,0)="","",SUMIFS('SAGE IMPORT'!$Q:$Q,'SAGE IMPORT'!$A:$A,OFFSET('START-SLABS'!$F$9,$AH$1,0),'SAGE IMPORT'!$B:$B,OFFSET('START-SLABS'!$G$9,$AH$1,0),'SAGE IMPORT'!$C:$C,'MATERIAL ORDER'!$B15,'SAGE IMPORT'!$D:$D,($D15)))</f>
        <v>0</v>
      </c>
      <c r="AI14" s="730" t="str">
        <f ca="1">IF(OFFSET('START-SLABS'!$F$9,$AI$1,0)="","",SUMIFS('SAGE IMPORT'!$Q:$Q,'SAGE IMPORT'!$A:$A,OFFSET('START-SLABS'!$F$9,$AI$1,0),'SAGE IMPORT'!$B:$B,OFFSET('START-SLABS'!$G$9,$AI$1,0),'SAGE IMPORT'!$C:$C,'MATERIAL ORDER'!$B15,'SAGE IMPORT'!$D:$D,($D15)))</f>
        <v/>
      </c>
      <c r="AJ14" s="730">
        <f ca="1">IF(OFFSET('START-SLABS'!$F$9,$AJ$1,0)="","",SUMIFS('SAGE IMPORT'!$Q:$Q,'SAGE IMPORT'!$A:$A,OFFSET('START-SLABS'!$F$9,$AJ$1,0),'SAGE IMPORT'!$B:$B,OFFSET('START-SLABS'!$G$9,$AJ$1,0),'SAGE IMPORT'!$C:$C,'MATERIAL ORDER'!$B15,'SAGE IMPORT'!$D:$D,($D15)))</f>
        <v>0</v>
      </c>
      <c r="AK14" s="730" t="str">
        <f ca="1">IF(OFFSET('START-SLABS'!$F$9,$AK$1,0)="","",SUMIFS('SAGE IMPORT'!$Q:$Q,'SAGE IMPORT'!$A:$A,OFFSET('START-SLABS'!$F$9,$AK$1,0),'SAGE IMPORT'!$B:$B,OFFSET('START-SLABS'!$G$9,$AK$1,0),'SAGE IMPORT'!$C:$C,'MATERIAL ORDER'!$B15,'SAGE IMPORT'!$D:$D,($D15)))</f>
        <v/>
      </c>
      <c r="AL14" s="730" t="str">
        <f ca="1">IF(OFFSET('START-SLABS'!$F$9,$AL$1,0)="","",SUMIFS('SAGE IMPORT'!$Q:$Q,'SAGE IMPORT'!$A:$A,OFFSET('START-SLABS'!$F$9,$AL$1,0),'SAGE IMPORT'!$B:$B,OFFSET('START-SLABS'!$G$9,$AL$1,0),'SAGE IMPORT'!$C:$C,'MATERIAL ORDER'!$B15,'SAGE IMPORT'!$D:$D,($D15)))</f>
        <v/>
      </c>
      <c r="AM14" s="730" t="str">
        <f ca="1">IF(OFFSET('START-SLABS'!$F$9,$AM$1,0)="","",SUMIFS('SAGE IMPORT'!$Q:$Q,'SAGE IMPORT'!$A:$A,OFFSET('START-SLABS'!$F$9,$AM$1,0),'SAGE IMPORT'!$B:$B,OFFSET('START-SLABS'!$G$9,$AM$1,0),'SAGE IMPORT'!$C:$C,'MATERIAL ORDER'!$B15,'SAGE IMPORT'!$D:$D,($D15)))</f>
        <v/>
      </c>
      <c r="AN14" s="730" t="str">
        <f ca="1">IF(OFFSET('START-SLABS'!$F$9,$AN$1,0)="","",SUMIFS('SAGE IMPORT'!$Q:$Q,'SAGE IMPORT'!$A:$A,OFFSET('START-SLABS'!$F$9,$AN$1,0),'SAGE IMPORT'!$B:$B,OFFSET('START-SLABS'!$G$9,$AN$1,0),'SAGE IMPORT'!$C:$C,'MATERIAL ORDER'!$B15,'SAGE IMPORT'!$D:$D,($D15)))</f>
        <v/>
      </c>
      <c r="AO14" s="730" t="str">
        <f ca="1">IF(OFFSET('START-SLABS'!$F$9,$AO$1,0)="","",SUMIFS('SAGE IMPORT'!$Q:$Q,'SAGE IMPORT'!$A:$A,OFFSET('START-SLABS'!$F$9,$AO$1,0),'SAGE IMPORT'!$B:$B,OFFSET('START-SLABS'!$G$9,$AO$1,0),'SAGE IMPORT'!$C:$C,'MATERIAL ORDER'!$B15,'SAGE IMPORT'!$D:$D,($D15)))</f>
        <v/>
      </c>
      <c r="AP14" s="730" t="str">
        <f ca="1">IF(OFFSET('START-SLABS'!$F$9,$AP$1,0)="","",SUMIFS('SAGE IMPORT'!$Q:$Q,'SAGE IMPORT'!$A:$A,OFFSET('START-SLABS'!$F$9,$AP$1,0),'SAGE IMPORT'!$B:$B,OFFSET('START-SLABS'!$G$9,$AP$1,0),'SAGE IMPORT'!$C:$C,'MATERIAL ORDER'!$B15,'SAGE IMPORT'!$D:$D,($D15)))</f>
        <v/>
      </c>
      <c r="AQ14" s="730" t="str">
        <f ca="1">IF(OFFSET('START-SLABS'!$F$9,$AQ$1,0)="","",SUMIFS('SAGE IMPORT'!$Q:$Q,'SAGE IMPORT'!$A:$A,OFFSET('START-SLABS'!$F$9,$AQ$1,0),'SAGE IMPORT'!$B:$B,OFFSET('START-SLABS'!$G$9,$AQ$1,0),'SAGE IMPORT'!$C:$C,'MATERIAL ORDER'!$B15,'SAGE IMPORT'!$D:$D,($D15)))</f>
        <v/>
      </c>
      <c r="AR14" s="730" t="str">
        <f ca="1">IF(OFFSET('START-SLABS'!$F$9,$AR$1,0)="","",SUMIFS('SAGE IMPORT'!$Q:$Q,'SAGE IMPORT'!$A:$A,OFFSET('START-SLABS'!$F$9,$AR$1,0),'SAGE IMPORT'!$B:$B,OFFSET('START-SLABS'!$G$9,$AR$1,0),'SAGE IMPORT'!$C:$C,'MATERIAL ORDER'!$B15,'SAGE IMPORT'!$D:$D,($D15)))</f>
        <v/>
      </c>
      <c r="AS14" s="730" t="str">
        <f ca="1">IF(OFFSET('START-SLABS'!$F$9,$AS$1,0)="","",SUMIFS('SAGE IMPORT'!$Q:$Q,'SAGE IMPORT'!$A:$A,OFFSET('START-SLABS'!$F$9,$AS$1,0),'SAGE IMPORT'!$B:$B,OFFSET('START-SLABS'!$G$9,$AS$1,0),'SAGE IMPORT'!$C:$C,'MATERIAL ORDER'!$B15,'SAGE IMPORT'!$D:$D,($D15)))</f>
        <v/>
      </c>
      <c r="AT14" s="730" t="str">
        <f ca="1">IF(OFFSET('START-SLABS'!$F$9,$AT$1,0)="","",SUMIFS('SAGE IMPORT'!$Q:$Q,'SAGE IMPORT'!$A:$A,OFFSET('START-SLABS'!$F$9,$AT$1,0),'SAGE IMPORT'!$B:$B,OFFSET('START-SLABS'!$G$9,$AT$1,0),'SAGE IMPORT'!$C:$C,'MATERIAL ORDER'!$B15,'SAGE IMPORT'!$D:$D,($D15)))</f>
        <v/>
      </c>
      <c r="AU14" s="730" t="str">
        <f ca="1">IF(OFFSET('START-SLABS'!$F$9,$AU$1,0)="","",SUMIFS('SAGE IMPORT'!$Q:$Q,'SAGE IMPORT'!$A:$A,OFFSET('START-SLABS'!$F$9,$AU$1,0),'SAGE IMPORT'!$B:$B,OFFSET('START-SLABS'!$G$9,$AU$1,0),'SAGE IMPORT'!$C:$C,'MATERIAL ORDER'!$B15,'SAGE IMPORT'!$D:$D,($D15)))</f>
        <v/>
      </c>
      <c r="AV14" s="730" t="str">
        <f ca="1">IF(OFFSET('START-SLABS'!$F$9,$AV$1,0)="","",SUMIFS('SAGE IMPORT'!$Q:$Q,'SAGE IMPORT'!$A:$A,OFFSET('START-SLABS'!$F$9,$AV$1,0),'SAGE IMPORT'!$B:$B,OFFSET('START-SLABS'!$G$9,$AV$1,0),'SAGE IMPORT'!$C:$C,'MATERIAL ORDER'!$B15,'SAGE IMPORT'!$D:$D,($D15)))</f>
        <v/>
      </c>
    </row>
    <row r="15" spans="2:48" s="729" customFormat="1" ht="76.5" customHeight="1" x14ac:dyDescent="0.3">
      <c r="B15" s="742"/>
      <c r="C15" s="743"/>
      <c r="D15" s="744"/>
      <c r="E15" s="744"/>
      <c r="F15" s="745"/>
      <c r="G15" s="1042">
        <f t="shared" ca="1" si="1"/>
        <v>0</v>
      </c>
      <c r="H15" s="1043"/>
      <c r="I15" s="746" t="str">
        <f t="shared" si="2"/>
        <v/>
      </c>
      <c r="K15" s="752"/>
      <c r="L15" s="748"/>
      <c r="M15" s="753"/>
      <c r="N15" s="753"/>
      <c r="O15" s="750"/>
      <c r="P15" s="761">
        <f ca="1">SUM($S78:$CL78)</f>
        <v>0</v>
      </c>
      <c r="Q15" s="746"/>
      <c r="S15" s="730">
        <f>IF('START-SLABS'!$F$9="","",SUMIFS('SAGE IMPORT'!$Q:$Q,'SAGE IMPORT'!$A:$A,'START-SLABS'!$F$9,'SAGE IMPORT'!$B:$B,'START-SLABS'!$G$9,'SAGE IMPORT'!$C:$C,'MATERIAL ORDER'!$B16,'SAGE IMPORT'!$D:$D,$D16))</f>
        <v>0</v>
      </c>
      <c r="T15" s="730">
        <f ca="1">IF(OFFSET('START-SLABS'!$F$9,$T$1,0)="","",SUMIFS('SAGE IMPORT'!$Q:$Q,'SAGE IMPORT'!$A:$A,OFFSET('START-SLABS'!$F$9,$T$1,0),'SAGE IMPORT'!$B:$B,OFFSET('START-SLABS'!$G$9,$T$1,0),'SAGE IMPORT'!$C:$C,'MATERIAL ORDER'!$B16,'SAGE IMPORT'!$D:$D,($D16)))</f>
        <v>0</v>
      </c>
      <c r="U15" s="730" t="str">
        <f ca="1">IF(OFFSET('START-SLABS'!$F$9,$U$1,0)="","",SUMIFS('SAGE IMPORT'!$Q:$Q,'SAGE IMPORT'!$A:$A,OFFSET('START-SLABS'!$F$9,$U$1,0),'SAGE IMPORT'!$B:$B,OFFSET('START-SLABS'!$G$9,$U$1,0),'SAGE IMPORT'!$C:$C,'MATERIAL ORDER'!$B16,'SAGE IMPORT'!$D:$D,($D16)))</f>
        <v/>
      </c>
      <c r="V15" s="730">
        <f ca="1">IF(OFFSET('START-SLABS'!$F$9,$V$1,0)="","",SUMIFS('SAGE IMPORT'!$Q:$Q,'SAGE IMPORT'!$A:$A,OFFSET('START-SLABS'!$F$9,$V$1,0),'SAGE IMPORT'!$B:$B,OFFSET('START-SLABS'!$G$9,$V$1,0),'SAGE IMPORT'!$C:$C,'MATERIAL ORDER'!$B16,'SAGE IMPORT'!$D:$D,($D16)))</f>
        <v>0</v>
      </c>
      <c r="W15" s="730" t="str">
        <f ca="1">IF(OFFSET('START-SLABS'!$F$9,$W$1,0)="","",SUMIFS('SAGE IMPORT'!$Q:$Q,'SAGE IMPORT'!$A:$A,OFFSET('START-SLABS'!$F$9,$W$1,0),'SAGE IMPORT'!$B:$B,OFFSET('START-SLABS'!$G$9,$W$1,0),'SAGE IMPORT'!$C:$C,'MATERIAL ORDER'!$B16,'SAGE IMPORT'!$D:$D,($D16)))</f>
        <v/>
      </c>
      <c r="X15" s="730">
        <f ca="1">IF(OFFSET('START-SLABS'!$F$9,$X$1,0)="","",SUMIFS('SAGE IMPORT'!$Q:$Q,'SAGE IMPORT'!$A:$A,OFFSET('START-SLABS'!$F$9,$X$1,0),'SAGE IMPORT'!$B:$B,OFFSET('START-SLABS'!$G$9,$X$1,0),'SAGE IMPORT'!$C:$C,'MATERIAL ORDER'!$B16,'SAGE IMPORT'!$D:$D,($D16)))</f>
        <v>0</v>
      </c>
      <c r="Y15" s="730" t="str">
        <f ca="1">IF(OFFSET('START-SLABS'!$F$9,$Y$1,0)="","",SUMIFS('SAGE IMPORT'!$Q:$Q,'SAGE IMPORT'!$A:$A,OFFSET('START-SLABS'!$F$9,$Y$1,0),'SAGE IMPORT'!$B:$B,OFFSET('START-SLABS'!$G$9,$Y$1,0),'SAGE IMPORT'!$C:$C,'MATERIAL ORDER'!$B16,'SAGE IMPORT'!$D:$D,($D16)))</f>
        <v/>
      </c>
      <c r="Z15" s="730">
        <f ca="1">IF(OFFSET('START-SLABS'!$F$9,$Z$1,0)="","",SUMIFS('SAGE IMPORT'!$Q:$Q,'SAGE IMPORT'!$A:$A,OFFSET('START-SLABS'!$F$9,$Z$1,0),'SAGE IMPORT'!$B:$B,OFFSET('START-SLABS'!$G$9,$Z$1,0),'SAGE IMPORT'!$C:$C,'MATERIAL ORDER'!$B16,'SAGE IMPORT'!$D:$D,($D16)))</f>
        <v>0</v>
      </c>
      <c r="AA15" s="730" t="str">
        <f ca="1">IF(OFFSET('START-SLABS'!$F$9,$AA$1,0)="","",SUMIFS('SAGE IMPORT'!$Q:$Q,'SAGE IMPORT'!$A:$A,OFFSET('START-SLABS'!$F$9,$AA$1,0),'SAGE IMPORT'!$B:$B,OFFSET('START-SLABS'!$G$9,$AA$1,0),'SAGE IMPORT'!$C:$C,'MATERIAL ORDER'!$B16,'SAGE IMPORT'!$D:$D,($D16)))</f>
        <v/>
      </c>
      <c r="AB15" s="730">
        <f ca="1">IF(OFFSET('START-SLABS'!$F$9,$AB$1,0)="","",SUMIFS('SAGE IMPORT'!$Q:$Q,'SAGE IMPORT'!$A:$A,OFFSET('START-SLABS'!$F$9,$AB$1,0),'SAGE IMPORT'!$B:$B,OFFSET('START-SLABS'!$G$9,$AB$1,0),'SAGE IMPORT'!$C:$C,'MATERIAL ORDER'!$B16,'SAGE IMPORT'!$D:$D,($D16)))</f>
        <v>0</v>
      </c>
      <c r="AC15" s="730" t="str">
        <f ca="1">IF(OFFSET('START-SLABS'!$F$9,$AC$1,0)="","",SUMIFS('SAGE IMPORT'!$Q:$Q,'SAGE IMPORT'!$A:$A,OFFSET('START-SLABS'!$F$9,$AC$1,0),'SAGE IMPORT'!$B:$B,OFFSET('START-SLABS'!$G$9,$AC$1,0),'SAGE IMPORT'!$C:$C,'MATERIAL ORDER'!$B16,'SAGE IMPORT'!$D:$D,($D16)))</f>
        <v/>
      </c>
      <c r="AD15" s="730">
        <f ca="1">IF(OFFSET('START-SLABS'!$F$9,$AD$1,0)="","",SUMIFS('SAGE IMPORT'!$Q:$Q,'SAGE IMPORT'!$A:$A,OFFSET('START-SLABS'!$F$9,$AD$1,0),'SAGE IMPORT'!$B:$B,OFFSET('START-SLABS'!$G$9,$AD$1,0),'SAGE IMPORT'!$C:$C,'MATERIAL ORDER'!$B16,'SAGE IMPORT'!$D:$D,($D16)))</f>
        <v>0</v>
      </c>
      <c r="AE15" s="730" t="str">
        <f ca="1">IF(OFFSET('START-SLABS'!$F$9,$AE$1,0)="","",SUMIFS('SAGE IMPORT'!$Q:$Q,'SAGE IMPORT'!$A:$A,OFFSET('START-SLABS'!$F$9,$AE$1,0),'SAGE IMPORT'!$B:$B,OFFSET('START-SLABS'!$G$9,$AE$1,0),'SAGE IMPORT'!$C:$C,'MATERIAL ORDER'!$B16,'SAGE IMPORT'!$D:$D,($D16)))</f>
        <v/>
      </c>
      <c r="AF15" s="730">
        <f ca="1">IF(OFFSET('START-SLABS'!$F$9,$AF$1,0)="","",SUMIFS('SAGE IMPORT'!$Q:$Q,'SAGE IMPORT'!$A:$A,OFFSET('START-SLABS'!$F$9,$AF$1,0),'SAGE IMPORT'!$B:$B,OFFSET('START-SLABS'!$G$9,$AF$1,0),'SAGE IMPORT'!$C:$C,'MATERIAL ORDER'!$B16,'SAGE IMPORT'!$D:$D,($D16)))</f>
        <v>0</v>
      </c>
      <c r="AG15" s="730" t="str">
        <f ca="1">IF(OFFSET('START-SLABS'!$F$9,$AG$1,0)="","",SUMIFS('SAGE IMPORT'!$Q:$Q,'SAGE IMPORT'!$A:$A,OFFSET('START-SLABS'!$F$9,$AG$1,0),'SAGE IMPORT'!$B:$B,OFFSET('START-SLABS'!$G$9,$AG$1,0),'SAGE IMPORT'!$C:$C,'MATERIAL ORDER'!$B16,'SAGE IMPORT'!$D:$D,($D16)))</f>
        <v/>
      </c>
      <c r="AH15" s="730">
        <f ca="1">IF(OFFSET('START-SLABS'!$F$9,$AH$1,0)="","",SUMIFS('SAGE IMPORT'!$Q:$Q,'SAGE IMPORT'!$A:$A,OFFSET('START-SLABS'!$F$9,$AH$1,0),'SAGE IMPORT'!$B:$B,OFFSET('START-SLABS'!$G$9,$AH$1,0),'SAGE IMPORT'!$C:$C,'MATERIAL ORDER'!$B16,'SAGE IMPORT'!$D:$D,($D16)))</f>
        <v>0</v>
      </c>
      <c r="AI15" s="730" t="str">
        <f ca="1">IF(OFFSET('START-SLABS'!$F$9,$AI$1,0)="","",SUMIFS('SAGE IMPORT'!$Q:$Q,'SAGE IMPORT'!$A:$A,OFFSET('START-SLABS'!$F$9,$AI$1,0),'SAGE IMPORT'!$B:$B,OFFSET('START-SLABS'!$G$9,$AI$1,0),'SAGE IMPORT'!$C:$C,'MATERIAL ORDER'!$B16,'SAGE IMPORT'!$D:$D,($D16)))</f>
        <v/>
      </c>
      <c r="AJ15" s="730">
        <f ca="1">IF(OFFSET('START-SLABS'!$F$9,$AJ$1,0)="","",SUMIFS('SAGE IMPORT'!$Q:$Q,'SAGE IMPORT'!$A:$A,OFFSET('START-SLABS'!$F$9,$AJ$1,0),'SAGE IMPORT'!$B:$B,OFFSET('START-SLABS'!$G$9,$AJ$1,0),'SAGE IMPORT'!$C:$C,'MATERIAL ORDER'!$B16,'SAGE IMPORT'!$D:$D,($D16)))</f>
        <v>0</v>
      </c>
      <c r="AK15" s="730" t="str">
        <f ca="1">IF(OFFSET('START-SLABS'!$F$9,$AK$1,0)="","",SUMIFS('SAGE IMPORT'!$Q:$Q,'SAGE IMPORT'!$A:$A,OFFSET('START-SLABS'!$F$9,$AK$1,0),'SAGE IMPORT'!$B:$B,OFFSET('START-SLABS'!$G$9,$AK$1,0),'SAGE IMPORT'!$C:$C,'MATERIAL ORDER'!$B16,'SAGE IMPORT'!$D:$D,($D16)))</f>
        <v/>
      </c>
      <c r="AL15" s="730" t="str">
        <f ca="1">IF(OFFSET('START-SLABS'!$F$9,$AL$1,0)="","",SUMIFS('SAGE IMPORT'!$Q:$Q,'SAGE IMPORT'!$A:$A,OFFSET('START-SLABS'!$F$9,$AL$1,0),'SAGE IMPORT'!$B:$B,OFFSET('START-SLABS'!$G$9,$AL$1,0),'SAGE IMPORT'!$C:$C,'MATERIAL ORDER'!$B16,'SAGE IMPORT'!$D:$D,($D16)))</f>
        <v/>
      </c>
      <c r="AM15" s="730" t="str">
        <f ca="1">IF(OFFSET('START-SLABS'!$F$9,$AM$1,0)="","",SUMIFS('SAGE IMPORT'!$Q:$Q,'SAGE IMPORT'!$A:$A,OFFSET('START-SLABS'!$F$9,$AM$1,0),'SAGE IMPORT'!$B:$B,OFFSET('START-SLABS'!$G$9,$AM$1,0),'SAGE IMPORT'!$C:$C,'MATERIAL ORDER'!$B16,'SAGE IMPORT'!$D:$D,($D16)))</f>
        <v/>
      </c>
      <c r="AN15" s="730" t="str">
        <f ca="1">IF(OFFSET('START-SLABS'!$F$9,$AN$1,0)="","",SUMIFS('SAGE IMPORT'!$Q:$Q,'SAGE IMPORT'!$A:$A,OFFSET('START-SLABS'!$F$9,$AN$1,0),'SAGE IMPORT'!$B:$B,OFFSET('START-SLABS'!$G$9,$AN$1,0),'SAGE IMPORT'!$C:$C,'MATERIAL ORDER'!$B16,'SAGE IMPORT'!$D:$D,($D16)))</f>
        <v/>
      </c>
      <c r="AO15" s="730" t="str">
        <f ca="1">IF(OFFSET('START-SLABS'!$F$9,$AO$1,0)="","",SUMIFS('SAGE IMPORT'!$Q:$Q,'SAGE IMPORT'!$A:$A,OFFSET('START-SLABS'!$F$9,$AO$1,0),'SAGE IMPORT'!$B:$B,OFFSET('START-SLABS'!$G$9,$AO$1,0),'SAGE IMPORT'!$C:$C,'MATERIAL ORDER'!$B16,'SAGE IMPORT'!$D:$D,($D16)))</f>
        <v/>
      </c>
      <c r="AP15" s="730" t="str">
        <f ca="1">IF(OFFSET('START-SLABS'!$F$9,$AP$1,0)="","",SUMIFS('SAGE IMPORT'!$Q:$Q,'SAGE IMPORT'!$A:$A,OFFSET('START-SLABS'!$F$9,$AP$1,0),'SAGE IMPORT'!$B:$B,OFFSET('START-SLABS'!$G$9,$AP$1,0),'SAGE IMPORT'!$C:$C,'MATERIAL ORDER'!$B16,'SAGE IMPORT'!$D:$D,($D16)))</f>
        <v/>
      </c>
      <c r="AQ15" s="730" t="str">
        <f ca="1">IF(OFFSET('START-SLABS'!$F$9,$AQ$1,0)="","",SUMIFS('SAGE IMPORT'!$Q:$Q,'SAGE IMPORT'!$A:$A,OFFSET('START-SLABS'!$F$9,$AQ$1,0),'SAGE IMPORT'!$B:$B,OFFSET('START-SLABS'!$G$9,$AQ$1,0),'SAGE IMPORT'!$C:$C,'MATERIAL ORDER'!$B16,'SAGE IMPORT'!$D:$D,($D16)))</f>
        <v/>
      </c>
      <c r="AR15" s="730" t="str">
        <f ca="1">IF(OFFSET('START-SLABS'!$F$9,$AR$1,0)="","",SUMIFS('SAGE IMPORT'!$Q:$Q,'SAGE IMPORT'!$A:$A,OFFSET('START-SLABS'!$F$9,$AR$1,0),'SAGE IMPORT'!$B:$B,OFFSET('START-SLABS'!$G$9,$AR$1,0),'SAGE IMPORT'!$C:$C,'MATERIAL ORDER'!$B16,'SAGE IMPORT'!$D:$D,($D16)))</f>
        <v/>
      </c>
      <c r="AS15" s="730" t="str">
        <f ca="1">IF(OFFSET('START-SLABS'!$F$9,$AS$1,0)="","",SUMIFS('SAGE IMPORT'!$Q:$Q,'SAGE IMPORT'!$A:$A,OFFSET('START-SLABS'!$F$9,$AS$1,0),'SAGE IMPORT'!$B:$B,OFFSET('START-SLABS'!$G$9,$AS$1,0),'SAGE IMPORT'!$C:$C,'MATERIAL ORDER'!$B16,'SAGE IMPORT'!$D:$D,($D16)))</f>
        <v/>
      </c>
      <c r="AT15" s="730" t="str">
        <f ca="1">IF(OFFSET('START-SLABS'!$F$9,$AT$1,0)="","",SUMIFS('SAGE IMPORT'!$Q:$Q,'SAGE IMPORT'!$A:$A,OFFSET('START-SLABS'!$F$9,$AT$1,0),'SAGE IMPORT'!$B:$B,OFFSET('START-SLABS'!$G$9,$AT$1,0),'SAGE IMPORT'!$C:$C,'MATERIAL ORDER'!$B16,'SAGE IMPORT'!$D:$D,($D16)))</f>
        <v/>
      </c>
      <c r="AU15" s="730" t="str">
        <f ca="1">IF(OFFSET('START-SLABS'!$F$9,$AU$1,0)="","",SUMIFS('SAGE IMPORT'!$Q:$Q,'SAGE IMPORT'!$A:$A,OFFSET('START-SLABS'!$F$9,$AU$1,0),'SAGE IMPORT'!$B:$B,OFFSET('START-SLABS'!$G$9,$AU$1,0),'SAGE IMPORT'!$C:$C,'MATERIAL ORDER'!$B16,'SAGE IMPORT'!$D:$D,($D16)))</f>
        <v/>
      </c>
      <c r="AV15" s="730" t="str">
        <f ca="1">IF(OFFSET('START-SLABS'!$F$9,$AV$1,0)="","",SUMIFS('SAGE IMPORT'!$Q:$Q,'SAGE IMPORT'!$A:$A,OFFSET('START-SLABS'!$F$9,$AV$1,0),'SAGE IMPORT'!$B:$B,OFFSET('START-SLABS'!$G$9,$AV$1,0),'SAGE IMPORT'!$C:$C,'MATERIAL ORDER'!$B16,'SAGE IMPORT'!$D:$D,($D16)))</f>
        <v/>
      </c>
    </row>
    <row r="16" spans="2:48" s="729" customFormat="1" ht="76.5" customHeight="1" x14ac:dyDescent="0.3">
      <c r="B16" s="742"/>
      <c r="C16" s="743"/>
      <c r="D16" s="744"/>
      <c r="E16" s="744"/>
      <c r="F16" s="745"/>
      <c r="G16" s="1042">
        <f t="shared" ca="1" si="1"/>
        <v>0</v>
      </c>
      <c r="H16" s="1043"/>
      <c r="I16" s="746" t="str">
        <f t="shared" si="2"/>
        <v/>
      </c>
      <c r="K16" s="752"/>
      <c r="L16" s="748"/>
      <c r="M16" s="753"/>
      <c r="N16" s="753"/>
      <c r="O16" s="750"/>
      <c r="P16" s="761">
        <f ca="1">SUM($S79:$CL79)</f>
        <v>0</v>
      </c>
      <c r="Q16" s="746"/>
      <c r="S16" s="730">
        <f>IF('START-SLABS'!$F$9="","",SUMIFS('SAGE IMPORT'!$Q:$Q,'SAGE IMPORT'!$A:$A,'START-SLABS'!$F$9,'SAGE IMPORT'!$B:$B,'START-SLABS'!$G$9,'SAGE IMPORT'!$C:$C,'MATERIAL ORDER'!$B17,'SAGE IMPORT'!$D:$D,$D17))</f>
        <v>0</v>
      </c>
      <c r="T16" s="730">
        <f ca="1">IF(OFFSET('START-SLABS'!$F$9,$T$1,0)="","",SUMIFS('SAGE IMPORT'!$Q:$Q,'SAGE IMPORT'!$A:$A,OFFSET('START-SLABS'!$F$9,$T$1,0),'SAGE IMPORT'!$B:$B,OFFSET('START-SLABS'!$G$9,$T$1,0),'SAGE IMPORT'!$C:$C,'MATERIAL ORDER'!$B17,'SAGE IMPORT'!$D:$D,($D17)))</f>
        <v>0</v>
      </c>
      <c r="U16" s="730" t="str">
        <f ca="1">IF(OFFSET('START-SLABS'!$F$9,$U$1,0)="","",SUMIFS('SAGE IMPORT'!$Q:$Q,'SAGE IMPORT'!$A:$A,OFFSET('START-SLABS'!$F$9,$U$1,0),'SAGE IMPORT'!$B:$B,OFFSET('START-SLABS'!$G$9,$U$1,0),'SAGE IMPORT'!$C:$C,'MATERIAL ORDER'!$B17,'SAGE IMPORT'!$D:$D,($D17)))</f>
        <v/>
      </c>
      <c r="V16" s="730">
        <f ca="1">IF(OFFSET('START-SLABS'!$F$9,$V$1,0)="","",SUMIFS('SAGE IMPORT'!$Q:$Q,'SAGE IMPORT'!$A:$A,OFFSET('START-SLABS'!$F$9,$V$1,0),'SAGE IMPORT'!$B:$B,OFFSET('START-SLABS'!$G$9,$V$1,0),'SAGE IMPORT'!$C:$C,'MATERIAL ORDER'!$B17,'SAGE IMPORT'!$D:$D,($D17)))</f>
        <v>0</v>
      </c>
      <c r="W16" s="730" t="str">
        <f ca="1">IF(OFFSET('START-SLABS'!$F$9,$W$1,0)="","",SUMIFS('SAGE IMPORT'!$Q:$Q,'SAGE IMPORT'!$A:$A,OFFSET('START-SLABS'!$F$9,$W$1,0),'SAGE IMPORT'!$B:$B,OFFSET('START-SLABS'!$G$9,$W$1,0),'SAGE IMPORT'!$C:$C,'MATERIAL ORDER'!$B17,'SAGE IMPORT'!$D:$D,($D17)))</f>
        <v/>
      </c>
      <c r="X16" s="730">
        <f ca="1">IF(OFFSET('START-SLABS'!$F$9,$X$1,0)="","",SUMIFS('SAGE IMPORT'!$Q:$Q,'SAGE IMPORT'!$A:$A,OFFSET('START-SLABS'!$F$9,$X$1,0),'SAGE IMPORT'!$B:$B,OFFSET('START-SLABS'!$G$9,$X$1,0),'SAGE IMPORT'!$C:$C,'MATERIAL ORDER'!$B17,'SAGE IMPORT'!$D:$D,($D17)))</f>
        <v>0</v>
      </c>
      <c r="Y16" s="730" t="str">
        <f ca="1">IF(OFFSET('START-SLABS'!$F$9,$Y$1,0)="","",SUMIFS('SAGE IMPORT'!$Q:$Q,'SAGE IMPORT'!$A:$A,OFFSET('START-SLABS'!$F$9,$Y$1,0),'SAGE IMPORT'!$B:$B,OFFSET('START-SLABS'!$G$9,$Y$1,0),'SAGE IMPORT'!$C:$C,'MATERIAL ORDER'!$B17,'SAGE IMPORT'!$D:$D,($D17)))</f>
        <v/>
      </c>
      <c r="Z16" s="730">
        <f ca="1">IF(OFFSET('START-SLABS'!$F$9,$Z$1,0)="","",SUMIFS('SAGE IMPORT'!$Q:$Q,'SAGE IMPORT'!$A:$A,OFFSET('START-SLABS'!$F$9,$Z$1,0),'SAGE IMPORT'!$B:$B,OFFSET('START-SLABS'!$G$9,$Z$1,0),'SAGE IMPORT'!$C:$C,'MATERIAL ORDER'!$B17,'SAGE IMPORT'!$D:$D,($D17)))</f>
        <v>0</v>
      </c>
      <c r="AA16" s="730" t="str">
        <f ca="1">IF(OFFSET('START-SLABS'!$F$9,$AA$1,0)="","",SUMIFS('SAGE IMPORT'!$Q:$Q,'SAGE IMPORT'!$A:$A,OFFSET('START-SLABS'!$F$9,$AA$1,0),'SAGE IMPORT'!$B:$B,OFFSET('START-SLABS'!$G$9,$AA$1,0),'SAGE IMPORT'!$C:$C,'MATERIAL ORDER'!$B17,'SAGE IMPORT'!$D:$D,($D17)))</f>
        <v/>
      </c>
      <c r="AB16" s="730">
        <f ca="1">IF(OFFSET('START-SLABS'!$F$9,$AB$1,0)="","",SUMIFS('SAGE IMPORT'!$Q:$Q,'SAGE IMPORT'!$A:$A,OFFSET('START-SLABS'!$F$9,$AB$1,0),'SAGE IMPORT'!$B:$B,OFFSET('START-SLABS'!$G$9,$AB$1,0),'SAGE IMPORT'!$C:$C,'MATERIAL ORDER'!$B17,'SAGE IMPORT'!$D:$D,($D17)))</f>
        <v>0</v>
      </c>
      <c r="AC16" s="730" t="str">
        <f ca="1">IF(OFFSET('START-SLABS'!$F$9,$AC$1,0)="","",SUMIFS('SAGE IMPORT'!$Q:$Q,'SAGE IMPORT'!$A:$A,OFFSET('START-SLABS'!$F$9,$AC$1,0),'SAGE IMPORT'!$B:$B,OFFSET('START-SLABS'!$G$9,$AC$1,0),'SAGE IMPORT'!$C:$C,'MATERIAL ORDER'!$B17,'SAGE IMPORT'!$D:$D,($D17)))</f>
        <v/>
      </c>
      <c r="AD16" s="730">
        <f ca="1">IF(OFFSET('START-SLABS'!$F$9,$AD$1,0)="","",SUMIFS('SAGE IMPORT'!$Q:$Q,'SAGE IMPORT'!$A:$A,OFFSET('START-SLABS'!$F$9,$AD$1,0),'SAGE IMPORT'!$B:$B,OFFSET('START-SLABS'!$G$9,$AD$1,0),'SAGE IMPORT'!$C:$C,'MATERIAL ORDER'!$B17,'SAGE IMPORT'!$D:$D,($D17)))</f>
        <v>0</v>
      </c>
      <c r="AE16" s="730" t="str">
        <f ca="1">IF(OFFSET('START-SLABS'!$F$9,$AE$1,0)="","",SUMIFS('SAGE IMPORT'!$Q:$Q,'SAGE IMPORT'!$A:$A,OFFSET('START-SLABS'!$F$9,$AE$1,0),'SAGE IMPORT'!$B:$B,OFFSET('START-SLABS'!$G$9,$AE$1,0),'SAGE IMPORT'!$C:$C,'MATERIAL ORDER'!$B17,'SAGE IMPORT'!$D:$D,($D17)))</f>
        <v/>
      </c>
      <c r="AF16" s="730">
        <f ca="1">IF(OFFSET('START-SLABS'!$F$9,$AF$1,0)="","",SUMIFS('SAGE IMPORT'!$Q:$Q,'SAGE IMPORT'!$A:$A,OFFSET('START-SLABS'!$F$9,$AF$1,0),'SAGE IMPORT'!$B:$B,OFFSET('START-SLABS'!$G$9,$AF$1,0),'SAGE IMPORT'!$C:$C,'MATERIAL ORDER'!$B17,'SAGE IMPORT'!$D:$D,($D17)))</f>
        <v>0</v>
      </c>
      <c r="AG16" s="730" t="str">
        <f ca="1">IF(OFFSET('START-SLABS'!$F$9,$AG$1,0)="","",SUMIFS('SAGE IMPORT'!$Q:$Q,'SAGE IMPORT'!$A:$A,OFFSET('START-SLABS'!$F$9,$AG$1,0),'SAGE IMPORT'!$B:$B,OFFSET('START-SLABS'!$G$9,$AG$1,0),'SAGE IMPORT'!$C:$C,'MATERIAL ORDER'!$B17,'SAGE IMPORT'!$D:$D,($D17)))</f>
        <v/>
      </c>
      <c r="AH16" s="730">
        <f ca="1">IF(OFFSET('START-SLABS'!$F$9,$AH$1,0)="","",SUMIFS('SAGE IMPORT'!$Q:$Q,'SAGE IMPORT'!$A:$A,OFFSET('START-SLABS'!$F$9,$AH$1,0),'SAGE IMPORT'!$B:$B,OFFSET('START-SLABS'!$G$9,$AH$1,0),'SAGE IMPORT'!$C:$C,'MATERIAL ORDER'!$B17,'SAGE IMPORT'!$D:$D,($D17)))</f>
        <v>0</v>
      </c>
      <c r="AI16" s="730" t="str">
        <f ca="1">IF(OFFSET('START-SLABS'!$F$9,$AI$1,0)="","",SUMIFS('SAGE IMPORT'!$Q:$Q,'SAGE IMPORT'!$A:$A,OFFSET('START-SLABS'!$F$9,$AI$1,0),'SAGE IMPORT'!$B:$B,OFFSET('START-SLABS'!$G$9,$AI$1,0),'SAGE IMPORT'!$C:$C,'MATERIAL ORDER'!$B17,'SAGE IMPORT'!$D:$D,($D17)))</f>
        <v/>
      </c>
      <c r="AJ16" s="730">
        <f ca="1">IF(OFFSET('START-SLABS'!$F$9,$AJ$1,0)="","",SUMIFS('SAGE IMPORT'!$Q:$Q,'SAGE IMPORT'!$A:$A,OFFSET('START-SLABS'!$F$9,$AJ$1,0),'SAGE IMPORT'!$B:$B,OFFSET('START-SLABS'!$G$9,$AJ$1,0),'SAGE IMPORT'!$C:$C,'MATERIAL ORDER'!$B17,'SAGE IMPORT'!$D:$D,($D17)))</f>
        <v>0</v>
      </c>
      <c r="AK16" s="730" t="str">
        <f ca="1">IF(OFFSET('START-SLABS'!$F$9,$AK$1,0)="","",SUMIFS('SAGE IMPORT'!$Q:$Q,'SAGE IMPORT'!$A:$A,OFFSET('START-SLABS'!$F$9,$AK$1,0),'SAGE IMPORT'!$B:$B,OFFSET('START-SLABS'!$G$9,$AK$1,0),'SAGE IMPORT'!$C:$C,'MATERIAL ORDER'!$B17,'SAGE IMPORT'!$D:$D,($D17)))</f>
        <v/>
      </c>
      <c r="AL16" s="730" t="str">
        <f ca="1">IF(OFFSET('START-SLABS'!$F$9,$AL$1,0)="","",SUMIFS('SAGE IMPORT'!$Q:$Q,'SAGE IMPORT'!$A:$A,OFFSET('START-SLABS'!$F$9,$AL$1,0),'SAGE IMPORT'!$B:$B,OFFSET('START-SLABS'!$G$9,$AL$1,0),'SAGE IMPORT'!$C:$C,'MATERIAL ORDER'!$B17,'SAGE IMPORT'!$D:$D,($D17)))</f>
        <v/>
      </c>
      <c r="AM16" s="730" t="str">
        <f ca="1">IF(OFFSET('START-SLABS'!$F$9,$AM$1,0)="","",SUMIFS('SAGE IMPORT'!$Q:$Q,'SAGE IMPORT'!$A:$A,OFFSET('START-SLABS'!$F$9,$AM$1,0),'SAGE IMPORT'!$B:$B,OFFSET('START-SLABS'!$G$9,$AM$1,0),'SAGE IMPORT'!$C:$C,'MATERIAL ORDER'!$B17,'SAGE IMPORT'!$D:$D,($D17)))</f>
        <v/>
      </c>
      <c r="AN16" s="730" t="str">
        <f ca="1">IF(OFFSET('START-SLABS'!$F$9,$AN$1,0)="","",SUMIFS('SAGE IMPORT'!$Q:$Q,'SAGE IMPORT'!$A:$A,OFFSET('START-SLABS'!$F$9,$AN$1,0),'SAGE IMPORT'!$B:$B,OFFSET('START-SLABS'!$G$9,$AN$1,0),'SAGE IMPORT'!$C:$C,'MATERIAL ORDER'!$B17,'SAGE IMPORT'!$D:$D,($D17)))</f>
        <v/>
      </c>
      <c r="AO16" s="730" t="str">
        <f ca="1">IF(OFFSET('START-SLABS'!$F$9,$AO$1,0)="","",SUMIFS('SAGE IMPORT'!$Q:$Q,'SAGE IMPORT'!$A:$A,OFFSET('START-SLABS'!$F$9,$AO$1,0),'SAGE IMPORT'!$B:$B,OFFSET('START-SLABS'!$G$9,$AO$1,0),'SAGE IMPORT'!$C:$C,'MATERIAL ORDER'!$B17,'SAGE IMPORT'!$D:$D,($D17)))</f>
        <v/>
      </c>
      <c r="AP16" s="730" t="str">
        <f ca="1">IF(OFFSET('START-SLABS'!$F$9,$AP$1,0)="","",SUMIFS('SAGE IMPORT'!$Q:$Q,'SAGE IMPORT'!$A:$A,OFFSET('START-SLABS'!$F$9,$AP$1,0),'SAGE IMPORT'!$B:$B,OFFSET('START-SLABS'!$G$9,$AP$1,0),'SAGE IMPORT'!$C:$C,'MATERIAL ORDER'!$B17,'SAGE IMPORT'!$D:$D,($D17)))</f>
        <v/>
      </c>
      <c r="AQ16" s="730" t="str">
        <f ca="1">IF(OFFSET('START-SLABS'!$F$9,$AQ$1,0)="","",SUMIFS('SAGE IMPORT'!$Q:$Q,'SAGE IMPORT'!$A:$A,OFFSET('START-SLABS'!$F$9,$AQ$1,0),'SAGE IMPORT'!$B:$B,OFFSET('START-SLABS'!$G$9,$AQ$1,0),'SAGE IMPORT'!$C:$C,'MATERIAL ORDER'!$B17,'SAGE IMPORT'!$D:$D,($D17)))</f>
        <v/>
      </c>
      <c r="AR16" s="730" t="str">
        <f ca="1">IF(OFFSET('START-SLABS'!$F$9,$AR$1,0)="","",SUMIFS('SAGE IMPORT'!$Q:$Q,'SAGE IMPORT'!$A:$A,OFFSET('START-SLABS'!$F$9,$AR$1,0),'SAGE IMPORT'!$B:$B,OFFSET('START-SLABS'!$G$9,$AR$1,0),'SAGE IMPORT'!$C:$C,'MATERIAL ORDER'!$B17,'SAGE IMPORT'!$D:$D,($D17)))</f>
        <v/>
      </c>
      <c r="AS16" s="730" t="str">
        <f ca="1">IF(OFFSET('START-SLABS'!$F$9,$AS$1,0)="","",SUMIFS('SAGE IMPORT'!$Q:$Q,'SAGE IMPORT'!$A:$A,OFFSET('START-SLABS'!$F$9,$AS$1,0),'SAGE IMPORT'!$B:$B,OFFSET('START-SLABS'!$G$9,$AS$1,0),'SAGE IMPORT'!$C:$C,'MATERIAL ORDER'!$B17,'SAGE IMPORT'!$D:$D,($D17)))</f>
        <v/>
      </c>
      <c r="AT16" s="730" t="str">
        <f ca="1">IF(OFFSET('START-SLABS'!$F$9,$AT$1,0)="","",SUMIFS('SAGE IMPORT'!$Q:$Q,'SAGE IMPORT'!$A:$A,OFFSET('START-SLABS'!$F$9,$AT$1,0),'SAGE IMPORT'!$B:$B,OFFSET('START-SLABS'!$G$9,$AT$1,0),'SAGE IMPORT'!$C:$C,'MATERIAL ORDER'!$B17,'SAGE IMPORT'!$D:$D,($D17)))</f>
        <v/>
      </c>
      <c r="AU16" s="730" t="str">
        <f ca="1">IF(OFFSET('START-SLABS'!$F$9,$AU$1,0)="","",SUMIFS('SAGE IMPORT'!$Q:$Q,'SAGE IMPORT'!$A:$A,OFFSET('START-SLABS'!$F$9,$AU$1,0),'SAGE IMPORT'!$B:$B,OFFSET('START-SLABS'!$G$9,$AU$1,0),'SAGE IMPORT'!$C:$C,'MATERIAL ORDER'!$B17,'SAGE IMPORT'!$D:$D,($D17)))</f>
        <v/>
      </c>
      <c r="AV16" s="730" t="str">
        <f ca="1">IF(OFFSET('START-SLABS'!$F$9,$AV$1,0)="","",SUMIFS('SAGE IMPORT'!$Q:$Q,'SAGE IMPORT'!$A:$A,OFFSET('START-SLABS'!$F$9,$AV$1,0),'SAGE IMPORT'!$B:$B,OFFSET('START-SLABS'!$G$9,$AV$1,0),'SAGE IMPORT'!$C:$C,'MATERIAL ORDER'!$B17,'SAGE IMPORT'!$D:$D,($D17)))</f>
        <v/>
      </c>
    </row>
    <row r="17" spans="2:48" s="729" customFormat="1" ht="76.5" customHeight="1" thickBot="1" x14ac:dyDescent="0.35">
      <c r="B17" s="742"/>
      <c r="C17" s="743"/>
      <c r="D17" s="744"/>
      <c r="E17" s="744"/>
      <c r="F17" s="745"/>
      <c r="G17" s="1042">
        <f t="shared" ca="1" si="1"/>
        <v>0</v>
      </c>
      <c r="H17" s="1043"/>
      <c r="I17" s="746" t="str">
        <f t="shared" si="2"/>
        <v/>
      </c>
      <c r="K17" s="752"/>
      <c r="L17" s="767"/>
      <c r="M17" s="753"/>
      <c r="N17" s="753"/>
      <c r="O17" s="754"/>
      <c r="P17" s="768">
        <f ca="1">SUM($S80:$CL80)</f>
        <v>0</v>
      </c>
      <c r="Q17" s="751"/>
      <c r="S17" s="730">
        <f>IF('START-SLABS'!$F$9="","",SUMIFS('SAGE IMPORT'!$Q:$Q,'SAGE IMPORT'!$A:$A,'START-SLABS'!$F$9,'SAGE IMPORT'!$B:$B,'START-SLABS'!$G$9,'SAGE IMPORT'!$C:$C,'MATERIAL ORDER'!$B18,'SAGE IMPORT'!$D:$D,$D18))</f>
        <v>0</v>
      </c>
      <c r="T17" s="730">
        <f ca="1">IF(OFFSET('START-SLABS'!$F$9,$T$1,0)="","",SUMIFS('SAGE IMPORT'!$Q:$Q,'SAGE IMPORT'!$A:$A,OFFSET('START-SLABS'!$F$9,$T$1,0),'SAGE IMPORT'!$B:$B,OFFSET('START-SLABS'!$G$9,$T$1,0),'SAGE IMPORT'!$C:$C,'MATERIAL ORDER'!$B18,'SAGE IMPORT'!$D:$D,($D18)))</f>
        <v>0</v>
      </c>
      <c r="U17" s="730" t="str">
        <f ca="1">IF(OFFSET('START-SLABS'!$F$9,$U$1,0)="","",SUMIFS('SAGE IMPORT'!$Q:$Q,'SAGE IMPORT'!$A:$A,OFFSET('START-SLABS'!$F$9,$U$1,0),'SAGE IMPORT'!$B:$B,OFFSET('START-SLABS'!$G$9,$U$1,0),'SAGE IMPORT'!$C:$C,'MATERIAL ORDER'!$B18,'SAGE IMPORT'!$D:$D,($D18)))</f>
        <v/>
      </c>
      <c r="V17" s="730">
        <f ca="1">IF(OFFSET('START-SLABS'!$F$9,$V$1,0)="","",SUMIFS('SAGE IMPORT'!$Q:$Q,'SAGE IMPORT'!$A:$A,OFFSET('START-SLABS'!$F$9,$V$1,0),'SAGE IMPORT'!$B:$B,OFFSET('START-SLABS'!$G$9,$V$1,0),'SAGE IMPORT'!$C:$C,'MATERIAL ORDER'!$B18,'SAGE IMPORT'!$D:$D,($D18)))</f>
        <v>0</v>
      </c>
      <c r="W17" s="730" t="str">
        <f ca="1">IF(OFFSET('START-SLABS'!$F$9,$W$1,0)="","",SUMIFS('SAGE IMPORT'!$Q:$Q,'SAGE IMPORT'!$A:$A,OFFSET('START-SLABS'!$F$9,$W$1,0),'SAGE IMPORT'!$B:$B,OFFSET('START-SLABS'!$G$9,$W$1,0),'SAGE IMPORT'!$C:$C,'MATERIAL ORDER'!$B18,'SAGE IMPORT'!$D:$D,($D18)))</f>
        <v/>
      </c>
      <c r="X17" s="730">
        <f ca="1">IF(OFFSET('START-SLABS'!$F$9,$X$1,0)="","",SUMIFS('SAGE IMPORT'!$Q:$Q,'SAGE IMPORT'!$A:$A,OFFSET('START-SLABS'!$F$9,$X$1,0),'SAGE IMPORT'!$B:$B,OFFSET('START-SLABS'!$G$9,$X$1,0),'SAGE IMPORT'!$C:$C,'MATERIAL ORDER'!$B18,'SAGE IMPORT'!$D:$D,($D18)))</f>
        <v>0</v>
      </c>
      <c r="Y17" s="730" t="str">
        <f ca="1">IF(OFFSET('START-SLABS'!$F$9,$Y$1,0)="","",SUMIFS('SAGE IMPORT'!$Q:$Q,'SAGE IMPORT'!$A:$A,OFFSET('START-SLABS'!$F$9,$Y$1,0),'SAGE IMPORT'!$B:$B,OFFSET('START-SLABS'!$G$9,$Y$1,0),'SAGE IMPORT'!$C:$C,'MATERIAL ORDER'!$B18,'SAGE IMPORT'!$D:$D,($D18)))</f>
        <v/>
      </c>
      <c r="Z17" s="730">
        <f ca="1">IF(OFFSET('START-SLABS'!$F$9,$Z$1,0)="","",SUMIFS('SAGE IMPORT'!$Q:$Q,'SAGE IMPORT'!$A:$A,OFFSET('START-SLABS'!$F$9,$Z$1,0),'SAGE IMPORT'!$B:$B,OFFSET('START-SLABS'!$G$9,$Z$1,0),'SAGE IMPORT'!$C:$C,'MATERIAL ORDER'!$B18,'SAGE IMPORT'!$D:$D,($D18)))</f>
        <v>0</v>
      </c>
      <c r="AA17" s="730" t="str">
        <f ca="1">IF(OFFSET('START-SLABS'!$F$9,$AA$1,0)="","",SUMIFS('SAGE IMPORT'!$Q:$Q,'SAGE IMPORT'!$A:$A,OFFSET('START-SLABS'!$F$9,$AA$1,0),'SAGE IMPORT'!$B:$B,OFFSET('START-SLABS'!$G$9,$AA$1,0),'SAGE IMPORT'!$C:$C,'MATERIAL ORDER'!$B18,'SAGE IMPORT'!$D:$D,($D18)))</f>
        <v/>
      </c>
      <c r="AB17" s="730">
        <f ca="1">IF(OFFSET('START-SLABS'!$F$9,$AB$1,0)="","",SUMIFS('SAGE IMPORT'!$Q:$Q,'SAGE IMPORT'!$A:$A,OFFSET('START-SLABS'!$F$9,$AB$1,0),'SAGE IMPORT'!$B:$B,OFFSET('START-SLABS'!$G$9,$AB$1,0),'SAGE IMPORT'!$C:$C,'MATERIAL ORDER'!$B18,'SAGE IMPORT'!$D:$D,($D18)))</f>
        <v>0</v>
      </c>
      <c r="AC17" s="730" t="str">
        <f ca="1">IF(OFFSET('START-SLABS'!$F$9,$AC$1,0)="","",SUMIFS('SAGE IMPORT'!$Q:$Q,'SAGE IMPORT'!$A:$A,OFFSET('START-SLABS'!$F$9,$AC$1,0),'SAGE IMPORT'!$B:$B,OFFSET('START-SLABS'!$G$9,$AC$1,0),'SAGE IMPORT'!$C:$C,'MATERIAL ORDER'!$B18,'SAGE IMPORT'!$D:$D,($D18)))</f>
        <v/>
      </c>
      <c r="AD17" s="730">
        <f ca="1">IF(OFFSET('START-SLABS'!$F$9,$AD$1,0)="","",SUMIFS('SAGE IMPORT'!$Q:$Q,'SAGE IMPORT'!$A:$A,OFFSET('START-SLABS'!$F$9,$AD$1,0),'SAGE IMPORT'!$B:$B,OFFSET('START-SLABS'!$G$9,$AD$1,0),'SAGE IMPORT'!$C:$C,'MATERIAL ORDER'!$B18,'SAGE IMPORT'!$D:$D,($D18)))</f>
        <v>0</v>
      </c>
      <c r="AE17" s="730" t="str">
        <f ca="1">IF(OFFSET('START-SLABS'!$F$9,$AE$1,0)="","",SUMIFS('SAGE IMPORT'!$Q:$Q,'SAGE IMPORT'!$A:$A,OFFSET('START-SLABS'!$F$9,$AE$1,0),'SAGE IMPORT'!$B:$B,OFFSET('START-SLABS'!$G$9,$AE$1,0),'SAGE IMPORT'!$C:$C,'MATERIAL ORDER'!$B18,'SAGE IMPORT'!$D:$D,($D18)))</f>
        <v/>
      </c>
      <c r="AF17" s="730">
        <f ca="1">IF(OFFSET('START-SLABS'!$F$9,$AF$1,0)="","",SUMIFS('SAGE IMPORT'!$Q:$Q,'SAGE IMPORT'!$A:$A,OFFSET('START-SLABS'!$F$9,$AF$1,0),'SAGE IMPORT'!$B:$B,OFFSET('START-SLABS'!$G$9,$AF$1,0),'SAGE IMPORT'!$C:$C,'MATERIAL ORDER'!$B18,'SAGE IMPORT'!$D:$D,($D18)))</f>
        <v>0</v>
      </c>
      <c r="AG17" s="730" t="str">
        <f ca="1">IF(OFFSET('START-SLABS'!$F$9,$AG$1,0)="","",SUMIFS('SAGE IMPORT'!$Q:$Q,'SAGE IMPORT'!$A:$A,OFFSET('START-SLABS'!$F$9,$AG$1,0),'SAGE IMPORT'!$B:$B,OFFSET('START-SLABS'!$G$9,$AG$1,0),'SAGE IMPORT'!$C:$C,'MATERIAL ORDER'!$B18,'SAGE IMPORT'!$D:$D,($D18)))</f>
        <v/>
      </c>
      <c r="AH17" s="730">
        <f ca="1">IF(OFFSET('START-SLABS'!$F$9,$AH$1,0)="","",SUMIFS('SAGE IMPORT'!$Q:$Q,'SAGE IMPORT'!$A:$A,OFFSET('START-SLABS'!$F$9,$AH$1,0),'SAGE IMPORT'!$B:$B,OFFSET('START-SLABS'!$G$9,$AH$1,0),'SAGE IMPORT'!$C:$C,'MATERIAL ORDER'!$B18,'SAGE IMPORT'!$D:$D,($D18)))</f>
        <v>0</v>
      </c>
      <c r="AI17" s="730" t="str">
        <f ca="1">IF(OFFSET('START-SLABS'!$F$9,$AI$1,0)="","",SUMIFS('SAGE IMPORT'!$Q:$Q,'SAGE IMPORT'!$A:$A,OFFSET('START-SLABS'!$F$9,$AI$1,0),'SAGE IMPORT'!$B:$B,OFFSET('START-SLABS'!$G$9,$AI$1,0),'SAGE IMPORT'!$C:$C,'MATERIAL ORDER'!$B18,'SAGE IMPORT'!$D:$D,($D18)))</f>
        <v/>
      </c>
      <c r="AJ17" s="730">
        <f ca="1">IF(OFFSET('START-SLABS'!$F$9,$AJ$1,0)="","",SUMIFS('SAGE IMPORT'!$Q:$Q,'SAGE IMPORT'!$A:$A,OFFSET('START-SLABS'!$F$9,$AJ$1,0),'SAGE IMPORT'!$B:$B,OFFSET('START-SLABS'!$G$9,$AJ$1,0),'SAGE IMPORT'!$C:$C,'MATERIAL ORDER'!$B18,'SAGE IMPORT'!$D:$D,($D18)))</f>
        <v>0</v>
      </c>
      <c r="AK17" s="730" t="str">
        <f ca="1">IF(OFFSET('START-SLABS'!$F$9,$AK$1,0)="","",SUMIFS('SAGE IMPORT'!$Q:$Q,'SAGE IMPORT'!$A:$A,OFFSET('START-SLABS'!$F$9,$AK$1,0),'SAGE IMPORT'!$B:$B,OFFSET('START-SLABS'!$G$9,$AK$1,0),'SAGE IMPORT'!$C:$C,'MATERIAL ORDER'!$B18,'SAGE IMPORT'!$D:$D,($D18)))</f>
        <v/>
      </c>
      <c r="AL17" s="730" t="str">
        <f ca="1">IF(OFFSET('START-SLABS'!$F$9,$AL$1,0)="","",SUMIFS('SAGE IMPORT'!$Q:$Q,'SAGE IMPORT'!$A:$A,OFFSET('START-SLABS'!$F$9,$AL$1,0),'SAGE IMPORT'!$B:$B,OFFSET('START-SLABS'!$G$9,$AL$1,0),'SAGE IMPORT'!$C:$C,'MATERIAL ORDER'!$B18,'SAGE IMPORT'!$D:$D,($D18)))</f>
        <v/>
      </c>
      <c r="AM17" s="730" t="str">
        <f ca="1">IF(OFFSET('START-SLABS'!$F$9,$AM$1,0)="","",SUMIFS('SAGE IMPORT'!$Q:$Q,'SAGE IMPORT'!$A:$A,OFFSET('START-SLABS'!$F$9,$AM$1,0),'SAGE IMPORT'!$B:$B,OFFSET('START-SLABS'!$G$9,$AM$1,0),'SAGE IMPORT'!$C:$C,'MATERIAL ORDER'!$B18,'SAGE IMPORT'!$D:$D,($D18)))</f>
        <v/>
      </c>
      <c r="AN17" s="730" t="str">
        <f ca="1">IF(OFFSET('START-SLABS'!$F$9,$AN$1,0)="","",SUMIFS('SAGE IMPORT'!$Q:$Q,'SAGE IMPORT'!$A:$A,OFFSET('START-SLABS'!$F$9,$AN$1,0),'SAGE IMPORT'!$B:$B,OFFSET('START-SLABS'!$G$9,$AN$1,0),'SAGE IMPORT'!$C:$C,'MATERIAL ORDER'!$B18,'SAGE IMPORT'!$D:$D,($D18)))</f>
        <v/>
      </c>
      <c r="AO17" s="730" t="str">
        <f ca="1">IF(OFFSET('START-SLABS'!$F$9,$AO$1,0)="","",SUMIFS('SAGE IMPORT'!$Q:$Q,'SAGE IMPORT'!$A:$A,OFFSET('START-SLABS'!$F$9,$AO$1,0),'SAGE IMPORT'!$B:$B,OFFSET('START-SLABS'!$G$9,$AO$1,0),'SAGE IMPORT'!$C:$C,'MATERIAL ORDER'!$B18,'SAGE IMPORT'!$D:$D,($D18)))</f>
        <v/>
      </c>
      <c r="AP17" s="730" t="str">
        <f ca="1">IF(OFFSET('START-SLABS'!$F$9,$AP$1,0)="","",SUMIFS('SAGE IMPORT'!$Q:$Q,'SAGE IMPORT'!$A:$A,OFFSET('START-SLABS'!$F$9,$AP$1,0),'SAGE IMPORT'!$B:$B,OFFSET('START-SLABS'!$G$9,$AP$1,0),'SAGE IMPORT'!$C:$C,'MATERIAL ORDER'!$B18,'SAGE IMPORT'!$D:$D,($D18)))</f>
        <v/>
      </c>
      <c r="AQ17" s="730" t="str">
        <f ca="1">IF(OFFSET('START-SLABS'!$F$9,$AQ$1,0)="","",SUMIFS('SAGE IMPORT'!$Q:$Q,'SAGE IMPORT'!$A:$A,OFFSET('START-SLABS'!$F$9,$AQ$1,0),'SAGE IMPORT'!$B:$B,OFFSET('START-SLABS'!$G$9,$AQ$1,0),'SAGE IMPORT'!$C:$C,'MATERIAL ORDER'!$B18,'SAGE IMPORT'!$D:$D,($D18)))</f>
        <v/>
      </c>
      <c r="AR17" s="730" t="str">
        <f ca="1">IF(OFFSET('START-SLABS'!$F$9,$AR$1,0)="","",SUMIFS('SAGE IMPORT'!$Q:$Q,'SAGE IMPORT'!$A:$A,OFFSET('START-SLABS'!$F$9,$AR$1,0),'SAGE IMPORT'!$B:$B,OFFSET('START-SLABS'!$G$9,$AR$1,0),'SAGE IMPORT'!$C:$C,'MATERIAL ORDER'!$B18,'SAGE IMPORT'!$D:$D,($D18)))</f>
        <v/>
      </c>
      <c r="AS17" s="730" t="str">
        <f ca="1">IF(OFFSET('START-SLABS'!$F$9,$AS$1,0)="","",SUMIFS('SAGE IMPORT'!$Q:$Q,'SAGE IMPORT'!$A:$A,OFFSET('START-SLABS'!$F$9,$AS$1,0),'SAGE IMPORT'!$B:$B,OFFSET('START-SLABS'!$G$9,$AS$1,0),'SAGE IMPORT'!$C:$C,'MATERIAL ORDER'!$B18,'SAGE IMPORT'!$D:$D,($D18)))</f>
        <v/>
      </c>
      <c r="AT17" s="730" t="str">
        <f ca="1">IF(OFFSET('START-SLABS'!$F$9,$AT$1,0)="","",SUMIFS('SAGE IMPORT'!$Q:$Q,'SAGE IMPORT'!$A:$A,OFFSET('START-SLABS'!$F$9,$AT$1,0),'SAGE IMPORT'!$B:$B,OFFSET('START-SLABS'!$G$9,$AT$1,0),'SAGE IMPORT'!$C:$C,'MATERIAL ORDER'!$B18,'SAGE IMPORT'!$D:$D,($D18)))</f>
        <v/>
      </c>
      <c r="AU17" s="730" t="str">
        <f ca="1">IF(OFFSET('START-SLABS'!$F$9,$AU$1,0)="","",SUMIFS('SAGE IMPORT'!$Q:$Q,'SAGE IMPORT'!$A:$A,OFFSET('START-SLABS'!$F$9,$AU$1,0),'SAGE IMPORT'!$B:$B,OFFSET('START-SLABS'!$G$9,$AU$1,0),'SAGE IMPORT'!$C:$C,'MATERIAL ORDER'!$B18,'SAGE IMPORT'!$D:$D,($D18)))</f>
        <v/>
      </c>
      <c r="AV17" s="730" t="str">
        <f ca="1">IF(OFFSET('START-SLABS'!$F$9,$AV$1,0)="","",SUMIFS('SAGE IMPORT'!$Q:$Q,'SAGE IMPORT'!$A:$A,OFFSET('START-SLABS'!$F$9,$AV$1,0),'SAGE IMPORT'!$B:$B,OFFSET('START-SLABS'!$G$9,$AV$1,0),'SAGE IMPORT'!$C:$C,'MATERIAL ORDER'!$B18,'SAGE IMPORT'!$D:$D,($D18)))</f>
        <v/>
      </c>
    </row>
    <row r="18" spans="2:48" s="729" customFormat="1" ht="76.5" customHeight="1" thickBot="1" x14ac:dyDescent="0.35">
      <c r="B18" s="755"/>
      <c r="C18" s="756"/>
      <c r="D18" s="757"/>
      <c r="E18" s="757"/>
      <c r="F18" s="745"/>
      <c r="G18" s="1042">
        <f t="shared" ca="1" si="1"/>
        <v>0</v>
      </c>
      <c r="H18" s="1043"/>
      <c r="I18" s="746" t="str">
        <f t="shared" si="2"/>
        <v/>
      </c>
      <c r="K18" s="1031" t="s">
        <v>141</v>
      </c>
      <c r="L18" s="1032"/>
      <c r="M18" s="1032"/>
      <c r="N18" s="1032"/>
      <c r="O18" s="1032"/>
      <c r="P18" s="1032"/>
      <c r="Q18" s="1033"/>
      <c r="S18" s="730">
        <f>IF('START-SLABS'!$F$9="","",SUMIFS('SAGE IMPORT'!$Q:$Q,'SAGE IMPORT'!$A:$A,'START-SLABS'!$F$9,'SAGE IMPORT'!$B:$B,'START-SLABS'!$G$9,'SAGE IMPORT'!$C:$C,'MATERIAL ORDER'!$B19,'SAGE IMPORT'!$D:$D,$D19))</f>
        <v>0</v>
      </c>
      <c r="T18" s="758">
        <f ca="1">IF(OFFSET('START-SLABS'!$F$9,$T$1,0)="","",SUMIFS('SAGE IMPORT'!$Q:$Q,'SAGE IMPORT'!$A:$A,OFFSET('START-SLABS'!$F$9,$T$1,0),'SAGE IMPORT'!$B:$B,OFFSET('START-SLABS'!$G$9,$T$1,0),'SAGE IMPORT'!$C:$C,'MATERIAL ORDER'!$B19,'SAGE IMPORT'!$D:$D,($D19)))</f>
        <v>0</v>
      </c>
      <c r="U18" s="758" t="str">
        <f ca="1">IF(OFFSET('START-SLABS'!$F$9,$U$1,0)="","",SUMIFS('SAGE IMPORT'!$Q:$Q,'SAGE IMPORT'!$A:$A,OFFSET('START-SLABS'!$F$9,$U$1,0),'SAGE IMPORT'!$B:$B,OFFSET('START-SLABS'!$G$9,$U$1,0),'SAGE IMPORT'!$C:$C,'MATERIAL ORDER'!$B19,'SAGE IMPORT'!$D:$D,($D19)))</f>
        <v/>
      </c>
      <c r="V18" s="758">
        <f ca="1">IF(OFFSET('START-SLABS'!$F$9,$V$1,0)="","",SUMIFS('SAGE IMPORT'!$Q:$Q,'SAGE IMPORT'!$A:$A,OFFSET('START-SLABS'!$F$9,$V$1,0),'SAGE IMPORT'!$B:$B,OFFSET('START-SLABS'!$G$9,$V$1,0),'SAGE IMPORT'!$C:$C,'MATERIAL ORDER'!$B19,'SAGE IMPORT'!$D:$D,($D19)))</f>
        <v>0</v>
      </c>
      <c r="W18" s="758" t="str">
        <f ca="1">IF(OFFSET('START-SLABS'!$F$9,$W$1,0)="","",SUMIFS('SAGE IMPORT'!$Q:$Q,'SAGE IMPORT'!$A:$A,OFFSET('START-SLABS'!$F$9,$W$1,0),'SAGE IMPORT'!$B:$B,OFFSET('START-SLABS'!$G$9,$W$1,0),'SAGE IMPORT'!$C:$C,'MATERIAL ORDER'!$B19,'SAGE IMPORT'!$D:$D,($D19)))</f>
        <v/>
      </c>
      <c r="X18" s="758">
        <f ca="1">IF(OFFSET('START-SLABS'!$F$9,$X$1,0)="","",SUMIFS('SAGE IMPORT'!$Q:$Q,'SAGE IMPORT'!$A:$A,OFFSET('START-SLABS'!$F$9,$X$1,0),'SAGE IMPORT'!$B:$B,OFFSET('START-SLABS'!$G$9,$X$1,0),'SAGE IMPORT'!$C:$C,'MATERIAL ORDER'!$B19,'SAGE IMPORT'!$D:$D,($D19)))</f>
        <v>0</v>
      </c>
      <c r="Y18" s="758" t="str">
        <f ca="1">IF(OFFSET('START-SLABS'!$F$9,$Y$1,0)="","",SUMIFS('SAGE IMPORT'!$Q:$Q,'SAGE IMPORT'!$A:$A,OFFSET('START-SLABS'!$F$9,$Y$1,0),'SAGE IMPORT'!$B:$B,OFFSET('START-SLABS'!$G$9,$Y$1,0),'SAGE IMPORT'!$C:$C,'MATERIAL ORDER'!$B19,'SAGE IMPORT'!$D:$D,($D19)))</f>
        <v/>
      </c>
      <c r="Z18" s="758">
        <f ca="1">IF(OFFSET('START-SLABS'!$F$9,$Z$1,0)="","",SUMIFS('SAGE IMPORT'!$Q:$Q,'SAGE IMPORT'!$A:$A,OFFSET('START-SLABS'!$F$9,$Z$1,0),'SAGE IMPORT'!$B:$B,OFFSET('START-SLABS'!$G$9,$Z$1,0),'SAGE IMPORT'!$C:$C,'MATERIAL ORDER'!$B19,'SAGE IMPORT'!$D:$D,($D19)))</f>
        <v>0</v>
      </c>
      <c r="AA18" s="758" t="str">
        <f ca="1">IF(OFFSET('START-SLABS'!$F$9,$AA$1,0)="","",SUMIFS('SAGE IMPORT'!$Q:$Q,'SAGE IMPORT'!$A:$A,OFFSET('START-SLABS'!$F$9,$AA$1,0),'SAGE IMPORT'!$B:$B,OFFSET('START-SLABS'!$G$9,$AA$1,0),'SAGE IMPORT'!$C:$C,'MATERIAL ORDER'!$B19,'SAGE IMPORT'!$D:$D,($D19)))</f>
        <v/>
      </c>
      <c r="AB18" s="758">
        <f ca="1">IF(OFFSET('START-SLABS'!$F$9,$AB$1,0)="","",SUMIFS('SAGE IMPORT'!$Q:$Q,'SAGE IMPORT'!$A:$A,OFFSET('START-SLABS'!$F$9,$AB$1,0),'SAGE IMPORT'!$B:$B,OFFSET('START-SLABS'!$G$9,$AB$1,0),'SAGE IMPORT'!$C:$C,'MATERIAL ORDER'!$B19,'SAGE IMPORT'!$D:$D,($D19)))</f>
        <v>0</v>
      </c>
      <c r="AC18" s="758" t="str">
        <f ca="1">IF(OFFSET('START-SLABS'!$F$9,$AC$1,0)="","",SUMIFS('SAGE IMPORT'!$Q:$Q,'SAGE IMPORT'!$A:$A,OFFSET('START-SLABS'!$F$9,$AC$1,0),'SAGE IMPORT'!$B:$B,OFFSET('START-SLABS'!$G$9,$AC$1,0),'SAGE IMPORT'!$C:$C,'MATERIAL ORDER'!$B19,'SAGE IMPORT'!$D:$D,($D19)))</f>
        <v/>
      </c>
      <c r="AD18" s="758">
        <f ca="1">IF(OFFSET('START-SLABS'!$F$9,$AD$1,0)="","",SUMIFS('SAGE IMPORT'!$Q:$Q,'SAGE IMPORT'!$A:$A,OFFSET('START-SLABS'!$F$9,$AD$1,0),'SAGE IMPORT'!$B:$B,OFFSET('START-SLABS'!$G$9,$AD$1,0),'SAGE IMPORT'!$C:$C,'MATERIAL ORDER'!$B19,'SAGE IMPORT'!$D:$D,($D19)))</f>
        <v>0</v>
      </c>
      <c r="AE18" s="758" t="str">
        <f ca="1">IF(OFFSET('START-SLABS'!$F$9,$AE$1,0)="","",SUMIFS('SAGE IMPORT'!$Q:$Q,'SAGE IMPORT'!$A:$A,OFFSET('START-SLABS'!$F$9,$AE$1,0),'SAGE IMPORT'!$B:$B,OFFSET('START-SLABS'!$G$9,$AE$1,0),'SAGE IMPORT'!$C:$C,'MATERIAL ORDER'!$B19,'SAGE IMPORT'!$D:$D,($D19)))</f>
        <v/>
      </c>
      <c r="AF18" s="758">
        <f ca="1">IF(OFFSET('START-SLABS'!$F$9,$AF$1,0)="","",SUMIFS('SAGE IMPORT'!$Q:$Q,'SAGE IMPORT'!$A:$A,OFFSET('START-SLABS'!$F$9,$AF$1,0),'SAGE IMPORT'!$B:$B,OFFSET('START-SLABS'!$G$9,$AF$1,0),'SAGE IMPORT'!$C:$C,'MATERIAL ORDER'!$B19,'SAGE IMPORT'!$D:$D,($D19)))</f>
        <v>0</v>
      </c>
      <c r="AG18" s="758" t="str">
        <f ca="1">IF(OFFSET('START-SLABS'!$F$9,$AG$1,0)="","",SUMIFS('SAGE IMPORT'!$Q:$Q,'SAGE IMPORT'!$A:$A,OFFSET('START-SLABS'!$F$9,$AG$1,0),'SAGE IMPORT'!$B:$B,OFFSET('START-SLABS'!$G$9,$AG$1,0),'SAGE IMPORT'!$C:$C,'MATERIAL ORDER'!$B19,'SAGE IMPORT'!$D:$D,($D19)))</f>
        <v/>
      </c>
      <c r="AH18" s="758">
        <f ca="1">IF(OFFSET('START-SLABS'!$F$9,$AH$1,0)="","",SUMIFS('SAGE IMPORT'!$Q:$Q,'SAGE IMPORT'!$A:$A,OFFSET('START-SLABS'!$F$9,$AH$1,0),'SAGE IMPORT'!$B:$B,OFFSET('START-SLABS'!$G$9,$AH$1,0),'SAGE IMPORT'!$C:$C,'MATERIAL ORDER'!$B19,'SAGE IMPORT'!$D:$D,($D19)))</f>
        <v>0</v>
      </c>
      <c r="AI18" s="758" t="str">
        <f ca="1">IF(OFFSET('START-SLABS'!$F$9,$AI$1,0)="","",SUMIFS('SAGE IMPORT'!$Q:$Q,'SAGE IMPORT'!$A:$A,OFFSET('START-SLABS'!$F$9,$AI$1,0),'SAGE IMPORT'!$B:$B,OFFSET('START-SLABS'!$G$9,$AI$1,0),'SAGE IMPORT'!$C:$C,'MATERIAL ORDER'!$B19,'SAGE IMPORT'!$D:$D,($D19)))</f>
        <v/>
      </c>
      <c r="AJ18" s="758">
        <f ca="1">IF(OFFSET('START-SLABS'!$F$9,$AJ$1,0)="","",SUMIFS('SAGE IMPORT'!$Q:$Q,'SAGE IMPORT'!$A:$A,OFFSET('START-SLABS'!$F$9,$AJ$1,0),'SAGE IMPORT'!$B:$B,OFFSET('START-SLABS'!$G$9,$AJ$1,0),'SAGE IMPORT'!$C:$C,'MATERIAL ORDER'!$B19,'SAGE IMPORT'!$D:$D,($D19)))</f>
        <v>0</v>
      </c>
      <c r="AK18" s="758" t="str">
        <f ca="1">IF(OFFSET('START-SLABS'!$F$9,$AK$1,0)="","",SUMIFS('SAGE IMPORT'!$Q:$Q,'SAGE IMPORT'!$A:$A,OFFSET('START-SLABS'!$F$9,$AK$1,0),'SAGE IMPORT'!$B:$B,OFFSET('START-SLABS'!$G$9,$AK$1,0),'SAGE IMPORT'!$C:$C,'MATERIAL ORDER'!$B19,'SAGE IMPORT'!$D:$D,($D19)))</f>
        <v/>
      </c>
      <c r="AL18" s="758" t="str">
        <f ca="1">IF(OFFSET('START-SLABS'!$F$9,$AL$1,0)="","",SUMIFS('SAGE IMPORT'!$Q:$Q,'SAGE IMPORT'!$A:$A,OFFSET('START-SLABS'!$F$9,$AL$1,0),'SAGE IMPORT'!$B:$B,OFFSET('START-SLABS'!$G$9,$AL$1,0),'SAGE IMPORT'!$C:$C,'MATERIAL ORDER'!$B19,'SAGE IMPORT'!$D:$D,($D19)))</f>
        <v/>
      </c>
      <c r="AM18" s="758" t="str">
        <f ca="1">IF(OFFSET('START-SLABS'!$F$9,$AM$1,0)="","",SUMIFS('SAGE IMPORT'!$Q:$Q,'SAGE IMPORT'!$A:$A,OFFSET('START-SLABS'!$F$9,$AM$1,0),'SAGE IMPORT'!$B:$B,OFFSET('START-SLABS'!$G$9,$AM$1,0),'SAGE IMPORT'!$C:$C,'MATERIAL ORDER'!$B19,'SAGE IMPORT'!$D:$D,($D19)))</f>
        <v/>
      </c>
      <c r="AN18" s="758" t="str">
        <f ca="1">IF(OFFSET('START-SLABS'!$F$9,$AN$1,0)="","",SUMIFS('SAGE IMPORT'!$Q:$Q,'SAGE IMPORT'!$A:$A,OFFSET('START-SLABS'!$F$9,$AN$1,0),'SAGE IMPORT'!$B:$B,OFFSET('START-SLABS'!$G$9,$AN$1,0),'SAGE IMPORT'!$C:$C,'MATERIAL ORDER'!$B19,'SAGE IMPORT'!$D:$D,($D19)))</f>
        <v/>
      </c>
      <c r="AO18" s="758" t="str">
        <f ca="1">IF(OFFSET('START-SLABS'!$F$9,$AO$1,0)="","",SUMIFS('SAGE IMPORT'!$Q:$Q,'SAGE IMPORT'!$A:$A,OFFSET('START-SLABS'!$F$9,$AO$1,0),'SAGE IMPORT'!$B:$B,OFFSET('START-SLABS'!$G$9,$AO$1,0),'SAGE IMPORT'!$C:$C,'MATERIAL ORDER'!$B19,'SAGE IMPORT'!$D:$D,($D19)))</f>
        <v/>
      </c>
      <c r="AP18" s="758" t="str">
        <f ca="1">IF(OFFSET('START-SLABS'!$F$9,$AP$1,0)="","",SUMIFS('SAGE IMPORT'!$Q:$Q,'SAGE IMPORT'!$A:$A,OFFSET('START-SLABS'!$F$9,$AP$1,0),'SAGE IMPORT'!$B:$B,OFFSET('START-SLABS'!$G$9,$AP$1,0),'SAGE IMPORT'!$C:$C,'MATERIAL ORDER'!$B19,'SAGE IMPORT'!$D:$D,($D19)))</f>
        <v/>
      </c>
      <c r="AQ18" s="758" t="str">
        <f ca="1">IF(OFFSET('START-SLABS'!$F$9,$AQ$1,0)="","",SUMIFS('SAGE IMPORT'!$Q:$Q,'SAGE IMPORT'!$A:$A,OFFSET('START-SLABS'!$F$9,$AQ$1,0),'SAGE IMPORT'!$B:$B,OFFSET('START-SLABS'!$G$9,$AQ$1,0),'SAGE IMPORT'!$C:$C,'MATERIAL ORDER'!$B19,'SAGE IMPORT'!$D:$D,($D19)))</f>
        <v/>
      </c>
      <c r="AR18" s="758" t="str">
        <f ca="1">IF(OFFSET('START-SLABS'!$F$9,$AR$1,0)="","",SUMIFS('SAGE IMPORT'!$Q:$Q,'SAGE IMPORT'!$A:$A,OFFSET('START-SLABS'!$F$9,$AR$1,0),'SAGE IMPORT'!$B:$B,OFFSET('START-SLABS'!$G$9,$AR$1,0),'SAGE IMPORT'!$C:$C,'MATERIAL ORDER'!$B19,'SAGE IMPORT'!$D:$D,($D19)))</f>
        <v/>
      </c>
      <c r="AS18" s="758" t="str">
        <f ca="1">IF(OFFSET('START-SLABS'!$F$9,$AS$1,0)="","",SUMIFS('SAGE IMPORT'!$Q:$Q,'SAGE IMPORT'!$A:$A,OFFSET('START-SLABS'!$F$9,$AS$1,0),'SAGE IMPORT'!$B:$B,OFFSET('START-SLABS'!$G$9,$AS$1,0),'SAGE IMPORT'!$C:$C,'MATERIAL ORDER'!$B19,'SAGE IMPORT'!$D:$D,($D19)))</f>
        <v/>
      </c>
      <c r="AT18" s="758" t="str">
        <f ca="1">IF(OFFSET('START-SLABS'!$F$9,$AT$1,0)="","",SUMIFS('SAGE IMPORT'!$Q:$Q,'SAGE IMPORT'!$A:$A,OFFSET('START-SLABS'!$F$9,$AT$1,0),'SAGE IMPORT'!$B:$B,OFFSET('START-SLABS'!$G$9,$AT$1,0),'SAGE IMPORT'!$C:$C,'MATERIAL ORDER'!$B19,'SAGE IMPORT'!$D:$D,($D19)))</f>
        <v/>
      </c>
      <c r="AU18" s="758" t="str">
        <f ca="1">IF(OFFSET('START-SLABS'!$F$9,$AU$1,0)="","",SUMIFS('SAGE IMPORT'!$Q:$Q,'SAGE IMPORT'!$A:$A,OFFSET('START-SLABS'!$F$9,$AU$1,0),'SAGE IMPORT'!$B:$B,OFFSET('START-SLABS'!$G$9,$AU$1,0),'SAGE IMPORT'!$C:$C,'MATERIAL ORDER'!$B19,'SAGE IMPORT'!$D:$D,($D19)))</f>
        <v/>
      </c>
      <c r="AV18" s="758" t="str">
        <f ca="1">IF(OFFSET('START-SLABS'!$F$9,$AV$1,0)="","",SUMIFS('SAGE IMPORT'!$Q:$Q,'SAGE IMPORT'!$A:$A,OFFSET('START-SLABS'!$F$9,$AV$1,0),'SAGE IMPORT'!$B:$B,OFFSET('START-SLABS'!$G$9,$AV$1,0),'SAGE IMPORT'!$C:$C,'MATERIAL ORDER'!$B19,'SAGE IMPORT'!$D:$D,($D19)))</f>
        <v/>
      </c>
    </row>
    <row r="19" spans="2:48" s="729" customFormat="1" ht="76.5" customHeight="1" x14ac:dyDescent="0.3">
      <c r="B19" s="755"/>
      <c r="C19" s="756"/>
      <c r="D19" s="757"/>
      <c r="E19" s="757"/>
      <c r="F19" s="758"/>
      <c r="G19" s="1042">
        <f t="shared" ca="1" si="1"/>
        <v>0</v>
      </c>
      <c r="H19" s="1043"/>
      <c r="I19" s="746" t="str">
        <f t="shared" si="2"/>
        <v/>
      </c>
      <c r="K19" s="737"/>
      <c r="L19" s="738"/>
      <c r="M19" s="734"/>
      <c r="N19" s="734"/>
      <c r="O19" s="739"/>
      <c r="P19" s="759">
        <f t="shared" ref="P19:P24" ca="1" si="3">SUM($S81:$CL81)</f>
        <v>0</v>
      </c>
      <c r="Q19" s="741" t="str">
        <f t="shared" ref="Q19:Q24" si="4">IF(N19="","",N19)</f>
        <v/>
      </c>
      <c r="S19" s="730">
        <f>IF('START-SLABS'!$F$9="","",SUMIFS('SAGE IMPORT'!$Q:$Q,'SAGE IMPORT'!$A:$A,'START-SLABS'!$F$9,'SAGE IMPORT'!$B:$B,'START-SLABS'!$G$9,'SAGE IMPORT'!$C:$C,'MATERIAL ORDER'!$B20,'SAGE IMPORT'!$D:$D,$D20))</f>
        <v>0</v>
      </c>
      <c r="T19" s="730">
        <f ca="1">IF(OFFSET('START-SLABS'!$F$9,$T$1,0)="","",SUMIFS('SAGE IMPORT'!$Q:$Q,'SAGE IMPORT'!$A:$A,OFFSET('START-SLABS'!$F$9,$T$1,0),'SAGE IMPORT'!$B:$B,OFFSET('START-SLABS'!$G$9,$T$1,0),'SAGE IMPORT'!$C:$C,'MATERIAL ORDER'!$B20,'SAGE IMPORT'!$D:$D,($D20)))</f>
        <v>0</v>
      </c>
      <c r="U19" s="730" t="str">
        <f ca="1">IF(OFFSET('START-SLABS'!$F$9,$U$1,0)="","",SUMIFS('SAGE IMPORT'!$Q:$Q,'SAGE IMPORT'!$A:$A,OFFSET('START-SLABS'!$F$9,$U$1,0),'SAGE IMPORT'!$B:$B,OFFSET('START-SLABS'!$G$9,$U$1,0),'SAGE IMPORT'!$C:$C,'MATERIAL ORDER'!$B20,'SAGE IMPORT'!$D:$D,($D20)))</f>
        <v/>
      </c>
      <c r="V19" s="730">
        <f ca="1">IF(OFFSET('START-SLABS'!$F$9,$V$1,0)="","",SUMIFS('SAGE IMPORT'!$Q:$Q,'SAGE IMPORT'!$A:$A,OFFSET('START-SLABS'!$F$9,$V$1,0),'SAGE IMPORT'!$B:$B,OFFSET('START-SLABS'!$G$9,$V$1,0),'SAGE IMPORT'!$C:$C,'MATERIAL ORDER'!$B20,'SAGE IMPORT'!$D:$D,($D20)))</f>
        <v>0</v>
      </c>
      <c r="W19" s="730" t="str">
        <f ca="1">IF(OFFSET('START-SLABS'!$F$9,$W$1,0)="","",SUMIFS('SAGE IMPORT'!$Q:$Q,'SAGE IMPORT'!$A:$A,OFFSET('START-SLABS'!$F$9,$W$1,0),'SAGE IMPORT'!$B:$B,OFFSET('START-SLABS'!$G$9,$W$1,0),'SAGE IMPORT'!$C:$C,'MATERIAL ORDER'!$B20,'SAGE IMPORT'!$D:$D,($D20)))</f>
        <v/>
      </c>
      <c r="X19" s="730">
        <f ca="1">IF(OFFSET('START-SLABS'!$F$9,$X$1,0)="","",SUMIFS('SAGE IMPORT'!$Q:$Q,'SAGE IMPORT'!$A:$A,OFFSET('START-SLABS'!$F$9,$X$1,0),'SAGE IMPORT'!$B:$B,OFFSET('START-SLABS'!$G$9,$X$1,0),'SAGE IMPORT'!$C:$C,'MATERIAL ORDER'!$B20,'SAGE IMPORT'!$D:$D,($D20)))</f>
        <v>0</v>
      </c>
      <c r="Y19" s="730" t="str">
        <f ca="1">IF(OFFSET('START-SLABS'!$F$9,$Y$1,0)="","",SUMIFS('SAGE IMPORT'!$Q:$Q,'SAGE IMPORT'!$A:$A,OFFSET('START-SLABS'!$F$9,$Y$1,0),'SAGE IMPORT'!$B:$B,OFFSET('START-SLABS'!$G$9,$Y$1,0),'SAGE IMPORT'!$C:$C,'MATERIAL ORDER'!$B20,'SAGE IMPORT'!$D:$D,($D20)))</f>
        <v/>
      </c>
      <c r="Z19" s="730">
        <f ca="1">IF(OFFSET('START-SLABS'!$F$9,$Z$1,0)="","",SUMIFS('SAGE IMPORT'!$Q:$Q,'SAGE IMPORT'!$A:$A,OFFSET('START-SLABS'!$F$9,$Z$1,0),'SAGE IMPORT'!$B:$B,OFFSET('START-SLABS'!$G$9,$Z$1,0),'SAGE IMPORT'!$C:$C,'MATERIAL ORDER'!$B20,'SAGE IMPORT'!$D:$D,($D20)))</f>
        <v>0</v>
      </c>
      <c r="AA19" s="730" t="str">
        <f ca="1">IF(OFFSET('START-SLABS'!$F$9,$AA$1,0)="","",SUMIFS('SAGE IMPORT'!$Q:$Q,'SAGE IMPORT'!$A:$A,OFFSET('START-SLABS'!$F$9,$AA$1,0),'SAGE IMPORT'!$B:$B,OFFSET('START-SLABS'!$G$9,$AA$1,0),'SAGE IMPORT'!$C:$C,'MATERIAL ORDER'!$B20,'SAGE IMPORT'!$D:$D,($D20)))</f>
        <v/>
      </c>
      <c r="AB19" s="730">
        <f ca="1">IF(OFFSET('START-SLABS'!$F$9,$AB$1,0)="","",SUMIFS('SAGE IMPORT'!$Q:$Q,'SAGE IMPORT'!$A:$A,OFFSET('START-SLABS'!$F$9,$AB$1,0),'SAGE IMPORT'!$B:$B,OFFSET('START-SLABS'!$G$9,$AB$1,0),'SAGE IMPORT'!$C:$C,'MATERIAL ORDER'!$B20,'SAGE IMPORT'!$D:$D,($D20)))</f>
        <v>0</v>
      </c>
      <c r="AC19" s="730" t="str">
        <f ca="1">IF(OFFSET('START-SLABS'!$F$9,$AC$1,0)="","",SUMIFS('SAGE IMPORT'!$Q:$Q,'SAGE IMPORT'!$A:$A,OFFSET('START-SLABS'!$F$9,$AC$1,0),'SAGE IMPORT'!$B:$B,OFFSET('START-SLABS'!$G$9,$AC$1,0),'SAGE IMPORT'!$C:$C,'MATERIAL ORDER'!$B20,'SAGE IMPORT'!$D:$D,($D20)))</f>
        <v/>
      </c>
      <c r="AD19" s="730">
        <f ca="1">IF(OFFSET('START-SLABS'!$F$9,$AD$1,0)="","",SUMIFS('SAGE IMPORT'!$Q:$Q,'SAGE IMPORT'!$A:$A,OFFSET('START-SLABS'!$F$9,$AD$1,0),'SAGE IMPORT'!$B:$B,OFFSET('START-SLABS'!$G$9,$AD$1,0),'SAGE IMPORT'!$C:$C,'MATERIAL ORDER'!$B20,'SAGE IMPORT'!$D:$D,($D20)))</f>
        <v>0</v>
      </c>
      <c r="AE19" s="730" t="str">
        <f ca="1">IF(OFFSET('START-SLABS'!$F$9,$AE$1,0)="","",SUMIFS('SAGE IMPORT'!$Q:$Q,'SAGE IMPORT'!$A:$A,OFFSET('START-SLABS'!$F$9,$AE$1,0),'SAGE IMPORT'!$B:$B,OFFSET('START-SLABS'!$G$9,$AE$1,0),'SAGE IMPORT'!$C:$C,'MATERIAL ORDER'!$B20,'SAGE IMPORT'!$D:$D,($D20)))</f>
        <v/>
      </c>
      <c r="AF19" s="730">
        <f ca="1">IF(OFFSET('START-SLABS'!$F$9,$AF$1,0)="","",SUMIFS('SAGE IMPORT'!$Q:$Q,'SAGE IMPORT'!$A:$A,OFFSET('START-SLABS'!$F$9,$AF$1,0),'SAGE IMPORT'!$B:$B,OFFSET('START-SLABS'!$G$9,$AF$1,0),'SAGE IMPORT'!$C:$C,'MATERIAL ORDER'!$B20,'SAGE IMPORT'!$D:$D,($D20)))</f>
        <v>0</v>
      </c>
      <c r="AG19" s="730" t="str">
        <f ca="1">IF(OFFSET('START-SLABS'!$F$9,$AG$1,0)="","",SUMIFS('SAGE IMPORT'!$Q:$Q,'SAGE IMPORT'!$A:$A,OFFSET('START-SLABS'!$F$9,$AG$1,0),'SAGE IMPORT'!$B:$B,OFFSET('START-SLABS'!$G$9,$AG$1,0),'SAGE IMPORT'!$C:$C,'MATERIAL ORDER'!$B20,'SAGE IMPORT'!$D:$D,($D20)))</f>
        <v/>
      </c>
      <c r="AH19" s="730">
        <f ca="1">IF(OFFSET('START-SLABS'!$F$9,$AH$1,0)="","",SUMIFS('SAGE IMPORT'!$Q:$Q,'SAGE IMPORT'!$A:$A,OFFSET('START-SLABS'!$F$9,$AH$1,0),'SAGE IMPORT'!$B:$B,OFFSET('START-SLABS'!$G$9,$AH$1,0),'SAGE IMPORT'!$C:$C,'MATERIAL ORDER'!$B20,'SAGE IMPORT'!$D:$D,($D20)))</f>
        <v>0</v>
      </c>
      <c r="AI19" s="730" t="str">
        <f ca="1">IF(OFFSET('START-SLABS'!$F$9,$AI$1,0)="","",SUMIFS('SAGE IMPORT'!$Q:$Q,'SAGE IMPORT'!$A:$A,OFFSET('START-SLABS'!$F$9,$AI$1,0),'SAGE IMPORT'!$B:$B,OFFSET('START-SLABS'!$G$9,$AI$1,0),'SAGE IMPORT'!$C:$C,'MATERIAL ORDER'!$B20,'SAGE IMPORT'!$D:$D,($D20)))</f>
        <v/>
      </c>
      <c r="AJ19" s="730">
        <f ca="1">IF(OFFSET('START-SLABS'!$F$9,$AJ$1,0)="","",SUMIFS('SAGE IMPORT'!$Q:$Q,'SAGE IMPORT'!$A:$A,OFFSET('START-SLABS'!$F$9,$AJ$1,0),'SAGE IMPORT'!$B:$B,OFFSET('START-SLABS'!$G$9,$AJ$1,0),'SAGE IMPORT'!$C:$C,'MATERIAL ORDER'!$B20,'SAGE IMPORT'!$D:$D,($D20)))</f>
        <v>0</v>
      </c>
      <c r="AK19" s="730" t="str">
        <f ca="1">IF(OFFSET('START-SLABS'!$F$9,$AK$1,0)="","",SUMIFS('SAGE IMPORT'!$Q:$Q,'SAGE IMPORT'!$A:$A,OFFSET('START-SLABS'!$F$9,$AK$1,0),'SAGE IMPORT'!$B:$B,OFFSET('START-SLABS'!$G$9,$AK$1,0),'SAGE IMPORT'!$C:$C,'MATERIAL ORDER'!$B20,'SAGE IMPORT'!$D:$D,($D20)))</f>
        <v/>
      </c>
      <c r="AL19" s="730" t="str">
        <f ca="1">IF(OFFSET('START-SLABS'!$F$9,$AL$1,0)="","",SUMIFS('SAGE IMPORT'!$Q:$Q,'SAGE IMPORT'!$A:$A,OFFSET('START-SLABS'!$F$9,$AL$1,0),'SAGE IMPORT'!$B:$B,OFFSET('START-SLABS'!$G$9,$AL$1,0),'SAGE IMPORT'!$C:$C,'MATERIAL ORDER'!$B20,'SAGE IMPORT'!$D:$D,($D20)))</f>
        <v/>
      </c>
      <c r="AM19" s="730" t="str">
        <f ca="1">IF(OFFSET('START-SLABS'!$F$9,$AM$1,0)="","",SUMIFS('SAGE IMPORT'!$Q:$Q,'SAGE IMPORT'!$A:$A,OFFSET('START-SLABS'!$F$9,$AM$1,0),'SAGE IMPORT'!$B:$B,OFFSET('START-SLABS'!$G$9,$AM$1,0),'SAGE IMPORT'!$C:$C,'MATERIAL ORDER'!$B20,'SAGE IMPORT'!$D:$D,($D20)))</f>
        <v/>
      </c>
      <c r="AN19" s="730" t="str">
        <f ca="1">IF(OFFSET('START-SLABS'!$F$9,$AN$1,0)="","",SUMIFS('SAGE IMPORT'!$Q:$Q,'SAGE IMPORT'!$A:$A,OFFSET('START-SLABS'!$F$9,$AN$1,0),'SAGE IMPORT'!$B:$B,OFFSET('START-SLABS'!$G$9,$AN$1,0),'SAGE IMPORT'!$C:$C,'MATERIAL ORDER'!$B20,'SAGE IMPORT'!$D:$D,($D20)))</f>
        <v/>
      </c>
      <c r="AO19" s="730" t="str">
        <f ca="1">IF(OFFSET('START-SLABS'!$F$9,$AO$1,0)="","",SUMIFS('SAGE IMPORT'!$Q:$Q,'SAGE IMPORT'!$A:$A,OFFSET('START-SLABS'!$F$9,$AO$1,0),'SAGE IMPORT'!$B:$B,OFFSET('START-SLABS'!$G$9,$AO$1,0),'SAGE IMPORT'!$C:$C,'MATERIAL ORDER'!$B20,'SAGE IMPORT'!$D:$D,($D20)))</f>
        <v/>
      </c>
      <c r="AP19" s="730" t="str">
        <f ca="1">IF(OFFSET('START-SLABS'!$F$9,$AP$1,0)="","",SUMIFS('SAGE IMPORT'!$Q:$Q,'SAGE IMPORT'!$A:$A,OFFSET('START-SLABS'!$F$9,$AP$1,0),'SAGE IMPORT'!$B:$B,OFFSET('START-SLABS'!$G$9,$AP$1,0),'SAGE IMPORT'!$C:$C,'MATERIAL ORDER'!$B20,'SAGE IMPORT'!$D:$D,($D20)))</f>
        <v/>
      </c>
      <c r="AQ19" s="730" t="str">
        <f ca="1">IF(OFFSET('START-SLABS'!$F$9,$AQ$1,0)="","",SUMIFS('SAGE IMPORT'!$Q:$Q,'SAGE IMPORT'!$A:$A,OFFSET('START-SLABS'!$F$9,$AQ$1,0),'SAGE IMPORT'!$B:$B,OFFSET('START-SLABS'!$G$9,$AQ$1,0),'SAGE IMPORT'!$C:$C,'MATERIAL ORDER'!$B20,'SAGE IMPORT'!$D:$D,($D20)))</f>
        <v/>
      </c>
      <c r="AR19" s="730" t="str">
        <f ca="1">IF(OFFSET('START-SLABS'!$F$9,$AR$1,0)="","",SUMIFS('SAGE IMPORT'!$Q:$Q,'SAGE IMPORT'!$A:$A,OFFSET('START-SLABS'!$F$9,$AR$1,0),'SAGE IMPORT'!$B:$B,OFFSET('START-SLABS'!$G$9,$AR$1,0),'SAGE IMPORT'!$C:$C,'MATERIAL ORDER'!$B20,'SAGE IMPORT'!$D:$D,($D20)))</f>
        <v/>
      </c>
      <c r="AS19" s="730" t="str">
        <f ca="1">IF(OFFSET('START-SLABS'!$F$9,$AS$1,0)="","",SUMIFS('SAGE IMPORT'!$Q:$Q,'SAGE IMPORT'!$A:$A,OFFSET('START-SLABS'!$F$9,$AS$1,0),'SAGE IMPORT'!$B:$B,OFFSET('START-SLABS'!$G$9,$AS$1,0),'SAGE IMPORT'!$C:$C,'MATERIAL ORDER'!$B20,'SAGE IMPORT'!$D:$D,($D20)))</f>
        <v/>
      </c>
      <c r="AT19" s="730" t="str">
        <f ca="1">IF(OFFSET('START-SLABS'!$F$9,$AT$1,0)="","",SUMIFS('SAGE IMPORT'!$Q:$Q,'SAGE IMPORT'!$A:$A,OFFSET('START-SLABS'!$F$9,$AT$1,0),'SAGE IMPORT'!$B:$B,OFFSET('START-SLABS'!$G$9,$AT$1,0),'SAGE IMPORT'!$C:$C,'MATERIAL ORDER'!$B20,'SAGE IMPORT'!$D:$D,($D20)))</f>
        <v/>
      </c>
      <c r="AU19" s="730" t="str">
        <f ca="1">IF(OFFSET('START-SLABS'!$F$9,$AU$1,0)="","",SUMIFS('SAGE IMPORT'!$Q:$Q,'SAGE IMPORT'!$A:$A,OFFSET('START-SLABS'!$F$9,$AU$1,0),'SAGE IMPORT'!$B:$B,OFFSET('START-SLABS'!$G$9,$AU$1,0),'SAGE IMPORT'!$C:$C,'MATERIAL ORDER'!$B20,'SAGE IMPORT'!$D:$D,($D20)))</f>
        <v/>
      </c>
      <c r="AV19" s="730" t="str">
        <f ca="1">IF(OFFSET('START-SLABS'!$F$9,$AV$1,0)="","",SUMIFS('SAGE IMPORT'!$Q:$Q,'SAGE IMPORT'!$A:$A,OFFSET('START-SLABS'!$F$9,$AV$1,0),'SAGE IMPORT'!$B:$B,OFFSET('START-SLABS'!$G$9,$AV$1,0),'SAGE IMPORT'!$C:$C,'MATERIAL ORDER'!$B20,'SAGE IMPORT'!$D:$D,($D20)))</f>
        <v/>
      </c>
    </row>
    <row r="20" spans="2:48" s="729" customFormat="1" ht="76.5" customHeight="1" x14ac:dyDescent="0.3">
      <c r="B20" s="742"/>
      <c r="C20" s="743"/>
      <c r="D20" s="744"/>
      <c r="E20" s="744"/>
      <c r="F20" s="745"/>
      <c r="G20" s="1042">
        <f t="shared" ca="1" si="1"/>
        <v>0</v>
      </c>
      <c r="H20" s="1043"/>
      <c r="I20" s="746" t="str">
        <f t="shared" si="2"/>
        <v/>
      </c>
      <c r="K20" s="747"/>
      <c r="L20" s="760"/>
      <c r="M20" s="749"/>
      <c r="N20" s="749"/>
      <c r="O20" s="750"/>
      <c r="P20" s="761">
        <f t="shared" ca="1" si="3"/>
        <v>0</v>
      </c>
      <c r="Q20" s="751" t="str">
        <f t="shared" si="4"/>
        <v/>
      </c>
      <c r="S20" s="730">
        <f>IF('START-SLABS'!$F$9="","",SUMIFS('SAGE IMPORT'!$Q:$Q,'SAGE IMPORT'!$A:$A,'START-SLABS'!$F$9,'SAGE IMPORT'!$B:$B,'START-SLABS'!$G$9,'SAGE IMPORT'!$C:$C,'MATERIAL ORDER'!$B21,'SAGE IMPORT'!$D:$D,$D21))</f>
        <v>0</v>
      </c>
      <c r="T20" s="758">
        <f ca="1">IF(OFFSET('START-SLABS'!$F$9,$T$1,0)="","",SUMIFS('SAGE IMPORT'!$Q:$Q,'SAGE IMPORT'!$A:$A,OFFSET('START-SLABS'!$F$9,$T$1,0),'SAGE IMPORT'!$B:$B,OFFSET('START-SLABS'!$G$9,$T$1,0),'SAGE IMPORT'!$C:$C,'MATERIAL ORDER'!$B21,'SAGE IMPORT'!$D:$D,($D21)))</f>
        <v>0</v>
      </c>
      <c r="U20" s="758" t="str">
        <f ca="1">IF(OFFSET('START-SLABS'!$F$9,$U$1,0)="","",SUMIFS('SAGE IMPORT'!$Q:$Q,'SAGE IMPORT'!$A:$A,OFFSET('START-SLABS'!$F$9,$U$1,0),'SAGE IMPORT'!$B:$B,OFFSET('START-SLABS'!$G$9,$U$1,0),'SAGE IMPORT'!$C:$C,'MATERIAL ORDER'!$B21,'SAGE IMPORT'!$D:$D,($D21)))</f>
        <v/>
      </c>
      <c r="V20" s="758">
        <f ca="1">IF(OFFSET('START-SLABS'!$F$9,$V$1,0)="","",SUMIFS('SAGE IMPORT'!$Q:$Q,'SAGE IMPORT'!$A:$A,OFFSET('START-SLABS'!$F$9,$V$1,0),'SAGE IMPORT'!$B:$B,OFFSET('START-SLABS'!$G$9,$V$1,0),'SAGE IMPORT'!$C:$C,'MATERIAL ORDER'!$B21,'SAGE IMPORT'!$D:$D,($D21)))</f>
        <v>0</v>
      </c>
      <c r="W20" s="758" t="str">
        <f ca="1">IF(OFFSET('START-SLABS'!$F$9,$W$1,0)="","",SUMIFS('SAGE IMPORT'!$Q:$Q,'SAGE IMPORT'!$A:$A,OFFSET('START-SLABS'!$F$9,$W$1,0),'SAGE IMPORT'!$B:$B,OFFSET('START-SLABS'!$G$9,$W$1,0),'SAGE IMPORT'!$C:$C,'MATERIAL ORDER'!$B21,'SAGE IMPORT'!$D:$D,($D21)))</f>
        <v/>
      </c>
      <c r="X20" s="758">
        <f ca="1">IF(OFFSET('START-SLABS'!$F$9,$X$1,0)="","",SUMIFS('SAGE IMPORT'!$Q:$Q,'SAGE IMPORT'!$A:$A,OFFSET('START-SLABS'!$F$9,$X$1,0),'SAGE IMPORT'!$B:$B,OFFSET('START-SLABS'!$G$9,$X$1,0),'SAGE IMPORT'!$C:$C,'MATERIAL ORDER'!$B21,'SAGE IMPORT'!$D:$D,($D21)))</f>
        <v>0</v>
      </c>
      <c r="Y20" s="758" t="str">
        <f ca="1">IF(OFFSET('START-SLABS'!$F$9,$Y$1,0)="","",SUMIFS('SAGE IMPORT'!$Q:$Q,'SAGE IMPORT'!$A:$A,OFFSET('START-SLABS'!$F$9,$Y$1,0),'SAGE IMPORT'!$B:$B,OFFSET('START-SLABS'!$G$9,$Y$1,0),'SAGE IMPORT'!$C:$C,'MATERIAL ORDER'!$B21,'SAGE IMPORT'!$D:$D,($D21)))</f>
        <v/>
      </c>
      <c r="Z20" s="758">
        <f ca="1">IF(OFFSET('START-SLABS'!$F$9,$Z$1,0)="","",SUMIFS('SAGE IMPORT'!$Q:$Q,'SAGE IMPORT'!$A:$A,OFFSET('START-SLABS'!$F$9,$Z$1,0),'SAGE IMPORT'!$B:$B,OFFSET('START-SLABS'!$G$9,$Z$1,0),'SAGE IMPORT'!$C:$C,'MATERIAL ORDER'!$B21,'SAGE IMPORT'!$D:$D,($D21)))</f>
        <v>0</v>
      </c>
      <c r="AA20" s="758" t="str">
        <f ca="1">IF(OFFSET('START-SLABS'!$F$9,$AA$1,0)="","",SUMIFS('SAGE IMPORT'!$Q:$Q,'SAGE IMPORT'!$A:$A,OFFSET('START-SLABS'!$F$9,$AA$1,0),'SAGE IMPORT'!$B:$B,OFFSET('START-SLABS'!$G$9,$AA$1,0),'SAGE IMPORT'!$C:$C,'MATERIAL ORDER'!$B21,'SAGE IMPORT'!$D:$D,($D21)))</f>
        <v/>
      </c>
      <c r="AB20" s="758">
        <f ca="1">IF(OFFSET('START-SLABS'!$F$9,$AB$1,0)="","",SUMIFS('SAGE IMPORT'!$Q:$Q,'SAGE IMPORT'!$A:$A,OFFSET('START-SLABS'!$F$9,$AB$1,0),'SAGE IMPORT'!$B:$B,OFFSET('START-SLABS'!$G$9,$AB$1,0),'SAGE IMPORT'!$C:$C,'MATERIAL ORDER'!$B21,'SAGE IMPORT'!$D:$D,($D21)))</f>
        <v>0</v>
      </c>
      <c r="AC20" s="758" t="str">
        <f ca="1">IF(OFFSET('START-SLABS'!$F$9,$AC$1,0)="","",SUMIFS('SAGE IMPORT'!$Q:$Q,'SAGE IMPORT'!$A:$A,OFFSET('START-SLABS'!$F$9,$AC$1,0),'SAGE IMPORT'!$B:$B,OFFSET('START-SLABS'!$G$9,$AC$1,0),'SAGE IMPORT'!$C:$C,'MATERIAL ORDER'!$B21,'SAGE IMPORT'!$D:$D,($D21)))</f>
        <v/>
      </c>
      <c r="AD20" s="758">
        <f ca="1">IF(OFFSET('START-SLABS'!$F$9,$AD$1,0)="","",SUMIFS('SAGE IMPORT'!$Q:$Q,'SAGE IMPORT'!$A:$A,OFFSET('START-SLABS'!$F$9,$AD$1,0),'SAGE IMPORT'!$B:$B,OFFSET('START-SLABS'!$G$9,$AD$1,0),'SAGE IMPORT'!$C:$C,'MATERIAL ORDER'!$B21,'SAGE IMPORT'!$D:$D,($D21)))</f>
        <v>0</v>
      </c>
      <c r="AE20" s="758" t="str">
        <f ca="1">IF(OFFSET('START-SLABS'!$F$9,$AE$1,0)="","",SUMIFS('SAGE IMPORT'!$Q:$Q,'SAGE IMPORT'!$A:$A,OFFSET('START-SLABS'!$F$9,$AE$1,0),'SAGE IMPORT'!$B:$B,OFFSET('START-SLABS'!$G$9,$AE$1,0),'SAGE IMPORT'!$C:$C,'MATERIAL ORDER'!$B21,'SAGE IMPORT'!$D:$D,($D21)))</f>
        <v/>
      </c>
      <c r="AF20" s="758">
        <f ca="1">IF(OFFSET('START-SLABS'!$F$9,$AF$1,0)="","",SUMIFS('SAGE IMPORT'!$Q:$Q,'SAGE IMPORT'!$A:$A,OFFSET('START-SLABS'!$F$9,$AF$1,0),'SAGE IMPORT'!$B:$B,OFFSET('START-SLABS'!$G$9,$AF$1,0),'SAGE IMPORT'!$C:$C,'MATERIAL ORDER'!$B21,'SAGE IMPORT'!$D:$D,($D21)))</f>
        <v>0</v>
      </c>
      <c r="AG20" s="758" t="str">
        <f ca="1">IF(OFFSET('START-SLABS'!$F$9,$AG$1,0)="","",SUMIFS('SAGE IMPORT'!$Q:$Q,'SAGE IMPORT'!$A:$A,OFFSET('START-SLABS'!$F$9,$AG$1,0),'SAGE IMPORT'!$B:$B,OFFSET('START-SLABS'!$G$9,$AG$1,0),'SAGE IMPORT'!$C:$C,'MATERIAL ORDER'!$B21,'SAGE IMPORT'!$D:$D,($D21)))</f>
        <v/>
      </c>
      <c r="AH20" s="758">
        <f ca="1">IF(OFFSET('START-SLABS'!$F$9,$AH$1,0)="","",SUMIFS('SAGE IMPORT'!$Q:$Q,'SAGE IMPORT'!$A:$A,OFFSET('START-SLABS'!$F$9,$AH$1,0),'SAGE IMPORT'!$B:$B,OFFSET('START-SLABS'!$G$9,$AH$1,0),'SAGE IMPORT'!$C:$C,'MATERIAL ORDER'!$B21,'SAGE IMPORT'!$D:$D,($D21)))</f>
        <v>0</v>
      </c>
      <c r="AI20" s="758" t="str">
        <f ca="1">IF(OFFSET('START-SLABS'!$F$9,$AI$1,0)="","",SUMIFS('SAGE IMPORT'!$Q:$Q,'SAGE IMPORT'!$A:$A,OFFSET('START-SLABS'!$F$9,$AI$1,0),'SAGE IMPORT'!$B:$B,OFFSET('START-SLABS'!$G$9,$AI$1,0),'SAGE IMPORT'!$C:$C,'MATERIAL ORDER'!$B21,'SAGE IMPORT'!$D:$D,($D21)))</f>
        <v/>
      </c>
      <c r="AJ20" s="758">
        <f ca="1">IF(OFFSET('START-SLABS'!$F$9,$AJ$1,0)="","",SUMIFS('SAGE IMPORT'!$Q:$Q,'SAGE IMPORT'!$A:$A,OFFSET('START-SLABS'!$F$9,$AJ$1,0),'SAGE IMPORT'!$B:$B,OFFSET('START-SLABS'!$G$9,$AJ$1,0),'SAGE IMPORT'!$C:$C,'MATERIAL ORDER'!$B21,'SAGE IMPORT'!$D:$D,($D21)))</f>
        <v>0</v>
      </c>
      <c r="AK20" s="758" t="str">
        <f ca="1">IF(OFFSET('START-SLABS'!$F$9,$AK$1,0)="","",SUMIFS('SAGE IMPORT'!$Q:$Q,'SAGE IMPORT'!$A:$A,OFFSET('START-SLABS'!$F$9,$AK$1,0),'SAGE IMPORT'!$B:$B,OFFSET('START-SLABS'!$G$9,$AK$1,0),'SAGE IMPORT'!$C:$C,'MATERIAL ORDER'!$B21,'SAGE IMPORT'!$D:$D,($D21)))</f>
        <v/>
      </c>
      <c r="AL20" s="758" t="str">
        <f ca="1">IF(OFFSET('START-SLABS'!$F$9,$AL$1,0)="","",SUMIFS('SAGE IMPORT'!$Q:$Q,'SAGE IMPORT'!$A:$A,OFFSET('START-SLABS'!$F$9,$AL$1,0),'SAGE IMPORT'!$B:$B,OFFSET('START-SLABS'!$G$9,$AL$1,0),'SAGE IMPORT'!$C:$C,'MATERIAL ORDER'!$B21,'SAGE IMPORT'!$D:$D,($D21)))</f>
        <v/>
      </c>
      <c r="AM20" s="758" t="str">
        <f ca="1">IF(OFFSET('START-SLABS'!$F$9,$AM$1,0)="","",SUMIFS('SAGE IMPORT'!$Q:$Q,'SAGE IMPORT'!$A:$A,OFFSET('START-SLABS'!$F$9,$AM$1,0),'SAGE IMPORT'!$B:$B,OFFSET('START-SLABS'!$G$9,$AM$1,0),'SAGE IMPORT'!$C:$C,'MATERIAL ORDER'!$B21,'SAGE IMPORT'!$D:$D,($D21)))</f>
        <v/>
      </c>
      <c r="AN20" s="758" t="str">
        <f ca="1">IF(OFFSET('START-SLABS'!$F$9,$AN$1,0)="","",SUMIFS('SAGE IMPORT'!$Q:$Q,'SAGE IMPORT'!$A:$A,OFFSET('START-SLABS'!$F$9,$AN$1,0),'SAGE IMPORT'!$B:$B,OFFSET('START-SLABS'!$G$9,$AN$1,0),'SAGE IMPORT'!$C:$C,'MATERIAL ORDER'!$B21,'SAGE IMPORT'!$D:$D,($D21)))</f>
        <v/>
      </c>
      <c r="AO20" s="758" t="str">
        <f ca="1">IF(OFFSET('START-SLABS'!$F$9,$AO$1,0)="","",SUMIFS('SAGE IMPORT'!$Q:$Q,'SAGE IMPORT'!$A:$A,OFFSET('START-SLABS'!$F$9,$AO$1,0),'SAGE IMPORT'!$B:$B,OFFSET('START-SLABS'!$G$9,$AO$1,0),'SAGE IMPORT'!$C:$C,'MATERIAL ORDER'!$B21,'SAGE IMPORT'!$D:$D,($D21)))</f>
        <v/>
      </c>
      <c r="AP20" s="758" t="str">
        <f ca="1">IF(OFFSET('START-SLABS'!$F$9,$AP$1,0)="","",SUMIFS('SAGE IMPORT'!$Q:$Q,'SAGE IMPORT'!$A:$A,OFFSET('START-SLABS'!$F$9,$AP$1,0),'SAGE IMPORT'!$B:$B,OFFSET('START-SLABS'!$G$9,$AP$1,0),'SAGE IMPORT'!$C:$C,'MATERIAL ORDER'!$B21,'SAGE IMPORT'!$D:$D,($D21)))</f>
        <v/>
      </c>
      <c r="AQ20" s="758" t="str">
        <f ca="1">IF(OFFSET('START-SLABS'!$F$9,$AQ$1,0)="","",SUMIFS('SAGE IMPORT'!$Q:$Q,'SAGE IMPORT'!$A:$A,OFFSET('START-SLABS'!$F$9,$AQ$1,0),'SAGE IMPORT'!$B:$B,OFFSET('START-SLABS'!$G$9,$AQ$1,0),'SAGE IMPORT'!$C:$C,'MATERIAL ORDER'!$B21,'SAGE IMPORT'!$D:$D,($D21)))</f>
        <v/>
      </c>
      <c r="AR20" s="758" t="str">
        <f ca="1">IF(OFFSET('START-SLABS'!$F$9,$AR$1,0)="","",SUMIFS('SAGE IMPORT'!$Q:$Q,'SAGE IMPORT'!$A:$A,OFFSET('START-SLABS'!$F$9,$AR$1,0),'SAGE IMPORT'!$B:$B,OFFSET('START-SLABS'!$G$9,$AR$1,0),'SAGE IMPORT'!$C:$C,'MATERIAL ORDER'!$B21,'SAGE IMPORT'!$D:$D,($D21)))</f>
        <v/>
      </c>
      <c r="AS20" s="758" t="str">
        <f ca="1">IF(OFFSET('START-SLABS'!$F$9,$AS$1,0)="","",SUMIFS('SAGE IMPORT'!$Q:$Q,'SAGE IMPORT'!$A:$A,OFFSET('START-SLABS'!$F$9,$AS$1,0),'SAGE IMPORT'!$B:$B,OFFSET('START-SLABS'!$G$9,$AS$1,0),'SAGE IMPORT'!$C:$C,'MATERIAL ORDER'!$B21,'SAGE IMPORT'!$D:$D,($D21)))</f>
        <v/>
      </c>
      <c r="AT20" s="758" t="str">
        <f ca="1">IF(OFFSET('START-SLABS'!$F$9,$AT$1,0)="","",SUMIFS('SAGE IMPORT'!$Q:$Q,'SAGE IMPORT'!$A:$A,OFFSET('START-SLABS'!$F$9,$AT$1,0),'SAGE IMPORT'!$B:$B,OFFSET('START-SLABS'!$G$9,$AT$1,0),'SAGE IMPORT'!$C:$C,'MATERIAL ORDER'!$B21,'SAGE IMPORT'!$D:$D,($D21)))</f>
        <v/>
      </c>
      <c r="AU20" s="758" t="str">
        <f ca="1">IF(OFFSET('START-SLABS'!$F$9,$AU$1,0)="","",SUMIFS('SAGE IMPORT'!$Q:$Q,'SAGE IMPORT'!$A:$A,OFFSET('START-SLABS'!$F$9,$AU$1,0),'SAGE IMPORT'!$B:$B,OFFSET('START-SLABS'!$G$9,$AU$1,0),'SAGE IMPORT'!$C:$C,'MATERIAL ORDER'!$B21,'SAGE IMPORT'!$D:$D,($D21)))</f>
        <v/>
      </c>
      <c r="AV20" s="758" t="str">
        <f ca="1">IF(OFFSET('START-SLABS'!$F$9,$AV$1,0)="","",SUMIFS('SAGE IMPORT'!$Q:$Q,'SAGE IMPORT'!$A:$A,OFFSET('START-SLABS'!$F$9,$AV$1,0),'SAGE IMPORT'!$B:$B,OFFSET('START-SLABS'!$G$9,$AV$1,0),'SAGE IMPORT'!$C:$C,'MATERIAL ORDER'!$B21,'SAGE IMPORT'!$D:$D,($D21)))</f>
        <v/>
      </c>
    </row>
    <row r="21" spans="2:48" s="729" customFormat="1" ht="76.5" customHeight="1" x14ac:dyDescent="0.3">
      <c r="B21" s="742"/>
      <c r="C21" s="743"/>
      <c r="D21" s="744"/>
      <c r="E21" s="744"/>
      <c r="F21" s="745"/>
      <c r="G21" s="1042">
        <f t="shared" ca="1" si="1"/>
        <v>0</v>
      </c>
      <c r="H21" s="1043"/>
      <c r="I21" s="746" t="str">
        <f t="shared" si="2"/>
        <v/>
      </c>
      <c r="K21" s="752"/>
      <c r="L21" s="762"/>
      <c r="M21" s="753"/>
      <c r="N21" s="753"/>
      <c r="O21" s="750"/>
      <c r="P21" s="761">
        <f t="shared" ca="1" si="3"/>
        <v>0</v>
      </c>
      <c r="Q21" s="746" t="str">
        <f t="shared" si="4"/>
        <v/>
      </c>
      <c r="S21" s="730">
        <f>IF('START-SLABS'!$F$9="","",SUMIFS('SAGE IMPORT'!$Q:$Q,'SAGE IMPORT'!$A:$A,'START-SLABS'!$F$9,'SAGE IMPORT'!$B:$B,'START-SLABS'!$G$9,'SAGE IMPORT'!$C:$C,'MATERIAL ORDER'!$B22,'SAGE IMPORT'!$D:$D,$D22))</f>
        <v>0</v>
      </c>
      <c r="T21" s="730">
        <f ca="1">IF(OFFSET('START-SLABS'!$F$9,$T$1,0)="","",SUMIFS('SAGE IMPORT'!$Q:$Q,'SAGE IMPORT'!$A:$A,OFFSET('START-SLABS'!$F$9,$T$1,0),'SAGE IMPORT'!$B:$B,OFFSET('START-SLABS'!$G$9,$T$1,0),'SAGE IMPORT'!$C:$C,'MATERIAL ORDER'!$B22,'SAGE IMPORT'!$D:$D,($D22)))</f>
        <v>0</v>
      </c>
      <c r="U21" s="730" t="str">
        <f ca="1">IF(OFFSET('START-SLABS'!$F$9,$U$1,0)="","",SUMIFS('SAGE IMPORT'!$Q:$Q,'SAGE IMPORT'!$A:$A,OFFSET('START-SLABS'!$F$9,$U$1,0),'SAGE IMPORT'!$B:$B,OFFSET('START-SLABS'!$G$9,$U$1,0),'SAGE IMPORT'!$C:$C,'MATERIAL ORDER'!$B22,'SAGE IMPORT'!$D:$D,($D22)))</f>
        <v/>
      </c>
      <c r="V21" s="730">
        <f ca="1">IF(OFFSET('START-SLABS'!$F$9,$V$1,0)="","",SUMIFS('SAGE IMPORT'!$Q:$Q,'SAGE IMPORT'!$A:$A,OFFSET('START-SLABS'!$F$9,$V$1,0),'SAGE IMPORT'!$B:$B,OFFSET('START-SLABS'!$G$9,$V$1,0),'SAGE IMPORT'!$C:$C,'MATERIAL ORDER'!$B22,'SAGE IMPORT'!$D:$D,($D22)))</f>
        <v>0</v>
      </c>
      <c r="W21" s="730" t="str">
        <f ca="1">IF(OFFSET('START-SLABS'!$F$9,$W$1,0)="","",SUMIFS('SAGE IMPORT'!$Q:$Q,'SAGE IMPORT'!$A:$A,OFFSET('START-SLABS'!$F$9,$W$1,0),'SAGE IMPORT'!$B:$B,OFFSET('START-SLABS'!$G$9,$W$1,0),'SAGE IMPORT'!$C:$C,'MATERIAL ORDER'!$B22,'SAGE IMPORT'!$D:$D,($D22)))</f>
        <v/>
      </c>
      <c r="X21" s="730">
        <f ca="1">IF(OFFSET('START-SLABS'!$F$9,$X$1,0)="","",SUMIFS('SAGE IMPORT'!$Q:$Q,'SAGE IMPORT'!$A:$A,OFFSET('START-SLABS'!$F$9,$X$1,0),'SAGE IMPORT'!$B:$B,OFFSET('START-SLABS'!$G$9,$X$1,0),'SAGE IMPORT'!$C:$C,'MATERIAL ORDER'!$B22,'SAGE IMPORT'!$D:$D,($D22)))</f>
        <v>0</v>
      </c>
      <c r="Y21" s="730" t="str">
        <f ca="1">IF(OFFSET('START-SLABS'!$F$9,$Y$1,0)="","",SUMIFS('SAGE IMPORT'!$Q:$Q,'SAGE IMPORT'!$A:$A,OFFSET('START-SLABS'!$F$9,$Y$1,0),'SAGE IMPORT'!$B:$B,OFFSET('START-SLABS'!$G$9,$Y$1,0),'SAGE IMPORT'!$C:$C,'MATERIAL ORDER'!$B22,'SAGE IMPORT'!$D:$D,($D22)))</f>
        <v/>
      </c>
      <c r="Z21" s="730">
        <f ca="1">IF(OFFSET('START-SLABS'!$F$9,$Z$1,0)="","",SUMIFS('SAGE IMPORT'!$Q:$Q,'SAGE IMPORT'!$A:$A,OFFSET('START-SLABS'!$F$9,$Z$1,0),'SAGE IMPORT'!$B:$B,OFFSET('START-SLABS'!$G$9,$Z$1,0),'SAGE IMPORT'!$C:$C,'MATERIAL ORDER'!$B22,'SAGE IMPORT'!$D:$D,($D22)))</f>
        <v>0</v>
      </c>
      <c r="AA21" s="730" t="str">
        <f ca="1">IF(OFFSET('START-SLABS'!$F$9,$AA$1,0)="","",SUMIFS('SAGE IMPORT'!$Q:$Q,'SAGE IMPORT'!$A:$A,OFFSET('START-SLABS'!$F$9,$AA$1,0),'SAGE IMPORT'!$B:$B,OFFSET('START-SLABS'!$G$9,$AA$1,0),'SAGE IMPORT'!$C:$C,'MATERIAL ORDER'!$B22,'SAGE IMPORT'!$D:$D,($D22)))</f>
        <v/>
      </c>
      <c r="AB21" s="730">
        <f ca="1">IF(OFFSET('START-SLABS'!$F$9,$AB$1,0)="","",SUMIFS('SAGE IMPORT'!$Q:$Q,'SAGE IMPORT'!$A:$A,OFFSET('START-SLABS'!$F$9,$AB$1,0),'SAGE IMPORT'!$B:$B,OFFSET('START-SLABS'!$G$9,$AB$1,0),'SAGE IMPORT'!$C:$C,'MATERIAL ORDER'!$B22,'SAGE IMPORT'!$D:$D,($D22)))</f>
        <v>0</v>
      </c>
      <c r="AC21" s="730" t="str">
        <f ca="1">IF(OFFSET('START-SLABS'!$F$9,$AC$1,0)="","",SUMIFS('SAGE IMPORT'!$Q:$Q,'SAGE IMPORT'!$A:$A,OFFSET('START-SLABS'!$F$9,$AC$1,0),'SAGE IMPORT'!$B:$B,OFFSET('START-SLABS'!$G$9,$AC$1,0),'SAGE IMPORT'!$C:$C,'MATERIAL ORDER'!$B22,'SAGE IMPORT'!$D:$D,($D22)))</f>
        <v/>
      </c>
      <c r="AD21" s="730">
        <f ca="1">IF(OFFSET('START-SLABS'!$F$9,$AD$1,0)="","",SUMIFS('SAGE IMPORT'!$Q:$Q,'SAGE IMPORT'!$A:$A,OFFSET('START-SLABS'!$F$9,$AD$1,0),'SAGE IMPORT'!$B:$B,OFFSET('START-SLABS'!$G$9,$AD$1,0),'SAGE IMPORT'!$C:$C,'MATERIAL ORDER'!$B22,'SAGE IMPORT'!$D:$D,($D22)))</f>
        <v>0</v>
      </c>
      <c r="AE21" s="730" t="str">
        <f ca="1">IF(OFFSET('START-SLABS'!$F$9,$AE$1,0)="","",SUMIFS('SAGE IMPORT'!$Q:$Q,'SAGE IMPORT'!$A:$A,OFFSET('START-SLABS'!$F$9,$AE$1,0),'SAGE IMPORT'!$B:$B,OFFSET('START-SLABS'!$G$9,$AE$1,0),'SAGE IMPORT'!$C:$C,'MATERIAL ORDER'!$B22,'SAGE IMPORT'!$D:$D,($D22)))</f>
        <v/>
      </c>
      <c r="AF21" s="730">
        <f ca="1">IF(OFFSET('START-SLABS'!$F$9,$AF$1,0)="","",SUMIFS('SAGE IMPORT'!$Q:$Q,'SAGE IMPORT'!$A:$A,OFFSET('START-SLABS'!$F$9,$AF$1,0),'SAGE IMPORT'!$B:$B,OFFSET('START-SLABS'!$G$9,$AF$1,0),'SAGE IMPORT'!$C:$C,'MATERIAL ORDER'!$B22,'SAGE IMPORT'!$D:$D,($D22)))</f>
        <v>0</v>
      </c>
      <c r="AG21" s="730" t="str">
        <f ca="1">IF(OFFSET('START-SLABS'!$F$9,$AG$1,0)="","",SUMIFS('SAGE IMPORT'!$Q:$Q,'SAGE IMPORT'!$A:$A,OFFSET('START-SLABS'!$F$9,$AG$1,0),'SAGE IMPORT'!$B:$B,OFFSET('START-SLABS'!$G$9,$AG$1,0),'SAGE IMPORT'!$C:$C,'MATERIAL ORDER'!$B22,'SAGE IMPORT'!$D:$D,($D22)))</f>
        <v/>
      </c>
      <c r="AH21" s="730">
        <f ca="1">IF(OFFSET('START-SLABS'!$F$9,$AH$1,0)="","",SUMIFS('SAGE IMPORT'!$Q:$Q,'SAGE IMPORT'!$A:$A,OFFSET('START-SLABS'!$F$9,$AH$1,0),'SAGE IMPORT'!$B:$B,OFFSET('START-SLABS'!$G$9,$AH$1,0),'SAGE IMPORT'!$C:$C,'MATERIAL ORDER'!$B22,'SAGE IMPORT'!$D:$D,($D22)))</f>
        <v>0</v>
      </c>
      <c r="AI21" s="730" t="str">
        <f ca="1">IF(OFFSET('START-SLABS'!$F$9,$AI$1,0)="","",SUMIFS('SAGE IMPORT'!$Q:$Q,'SAGE IMPORT'!$A:$A,OFFSET('START-SLABS'!$F$9,$AI$1,0),'SAGE IMPORT'!$B:$B,OFFSET('START-SLABS'!$G$9,$AI$1,0),'SAGE IMPORT'!$C:$C,'MATERIAL ORDER'!$B22,'SAGE IMPORT'!$D:$D,($D22)))</f>
        <v/>
      </c>
      <c r="AJ21" s="730">
        <f ca="1">IF(OFFSET('START-SLABS'!$F$9,$AJ$1,0)="","",SUMIFS('SAGE IMPORT'!$Q:$Q,'SAGE IMPORT'!$A:$A,OFFSET('START-SLABS'!$F$9,$AJ$1,0),'SAGE IMPORT'!$B:$B,OFFSET('START-SLABS'!$G$9,$AJ$1,0),'SAGE IMPORT'!$C:$C,'MATERIAL ORDER'!$B22,'SAGE IMPORT'!$D:$D,($D22)))</f>
        <v>0</v>
      </c>
      <c r="AK21" s="730" t="str">
        <f ca="1">IF(OFFSET('START-SLABS'!$F$9,$AK$1,0)="","",SUMIFS('SAGE IMPORT'!$Q:$Q,'SAGE IMPORT'!$A:$A,OFFSET('START-SLABS'!$F$9,$AK$1,0),'SAGE IMPORT'!$B:$B,OFFSET('START-SLABS'!$G$9,$AK$1,0),'SAGE IMPORT'!$C:$C,'MATERIAL ORDER'!$B22,'SAGE IMPORT'!$D:$D,($D22)))</f>
        <v/>
      </c>
      <c r="AL21" s="730" t="str">
        <f ca="1">IF(OFFSET('START-SLABS'!$F$9,$AL$1,0)="","",SUMIFS('SAGE IMPORT'!$Q:$Q,'SAGE IMPORT'!$A:$A,OFFSET('START-SLABS'!$F$9,$AL$1,0),'SAGE IMPORT'!$B:$B,OFFSET('START-SLABS'!$G$9,$AL$1,0),'SAGE IMPORT'!$C:$C,'MATERIAL ORDER'!$B22,'SAGE IMPORT'!$D:$D,($D22)))</f>
        <v/>
      </c>
      <c r="AM21" s="730" t="str">
        <f ca="1">IF(OFFSET('START-SLABS'!$F$9,$AM$1,0)="","",SUMIFS('SAGE IMPORT'!$Q:$Q,'SAGE IMPORT'!$A:$A,OFFSET('START-SLABS'!$F$9,$AM$1,0),'SAGE IMPORT'!$B:$B,OFFSET('START-SLABS'!$G$9,$AM$1,0),'SAGE IMPORT'!$C:$C,'MATERIAL ORDER'!$B22,'SAGE IMPORT'!$D:$D,($D22)))</f>
        <v/>
      </c>
      <c r="AN21" s="730" t="str">
        <f ca="1">IF(OFFSET('START-SLABS'!$F$9,$AN$1,0)="","",SUMIFS('SAGE IMPORT'!$Q:$Q,'SAGE IMPORT'!$A:$A,OFFSET('START-SLABS'!$F$9,$AN$1,0),'SAGE IMPORT'!$B:$B,OFFSET('START-SLABS'!$G$9,$AN$1,0),'SAGE IMPORT'!$C:$C,'MATERIAL ORDER'!$B22,'SAGE IMPORT'!$D:$D,($D22)))</f>
        <v/>
      </c>
      <c r="AO21" s="730" t="str">
        <f ca="1">IF(OFFSET('START-SLABS'!$F$9,$AO$1,0)="","",SUMIFS('SAGE IMPORT'!$Q:$Q,'SAGE IMPORT'!$A:$A,OFFSET('START-SLABS'!$F$9,$AO$1,0),'SAGE IMPORT'!$B:$B,OFFSET('START-SLABS'!$G$9,$AO$1,0),'SAGE IMPORT'!$C:$C,'MATERIAL ORDER'!$B22,'SAGE IMPORT'!$D:$D,($D22)))</f>
        <v/>
      </c>
      <c r="AP21" s="730" t="str">
        <f ca="1">IF(OFFSET('START-SLABS'!$F$9,$AP$1,0)="","",SUMIFS('SAGE IMPORT'!$Q:$Q,'SAGE IMPORT'!$A:$A,OFFSET('START-SLABS'!$F$9,$AP$1,0),'SAGE IMPORT'!$B:$B,OFFSET('START-SLABS'!$G$9,$AP$1,0),'SAGE IMPORT'!$C:$C,'MATERIAL ORDER'!$B22,'SAGE IMPORT'!$D:$D,($D22)))</f>
        <v/>
      </c>
      <c r="AQ21" s="730" t="str">
        <f ca="1">IF(OFFSET('START-SLABS'!$F$9,$AQ$1,0)="","",SUMIFS('SAGE IMPORT'!$Q:$Q,'SAGE IMPORT'!$A:$A,OFFSET('START-SLABS'!$F$9,$AQ$1,0),'SAGE IMPORT'!$B:$B,OFFSET('START-SLABS'!$G$9,$AQ$1,0),'SAGE IMPORT'!$C:$C,'MATERIAL ORDER'!$B22,'SAGE IMPORT'!$D:$D,($D22)))</f>
        <v/>
      </c>
      <c r="AR21" s="730" t="str">
        <f ca="1">IF(OFFSET('START-SLABS'!$F$9,$AR$1,0)="","",SUMIFS('SAGE IMPORT'!$Q:$Q,'SAGE IMPORT'!$A:$A,OFFSET('START-SLABS'!$F$9,$AR$1,0),'SAGE IMPORT'!$B:$B,OFFSET('START-SLABS'!$G$9,$AR$1,0),'SAGE IMPORT'!$C:$C,'MATERIAL ORDER'!$B22,'SAGE IMPORT'!$D:$D,($D22)))</f>
        <v/>
      </c>
      <c r="AS21" s="730" t="str">
        <f ca="1">IF(OFFSET('START-SLABS'!$F$9,$AS$1,0)="","",SUMIFS('SAGE IMPORT'!$Q:$Q,'SAGE IMPORT'!$A:$A,OFFSET('START-SLABS'!$F$9,$AS$1,0),'SAGE IMPORT'!$B:$B,OFFSET('START-SLABS'!$G$9,$AS$1,0),'SAGE IMPORT'!$C:$C,'MATERIAL ORDER'!$B22,'SAGE IMPORT'!$D:$D,($D22)))</f>
        <v/>
      </c>
      <c r="AT21" s="730" t="str">
        <f ca="1">IF(OFFSET('START-SLABS'!$F$9,$AT$1,0)="","",SUMIFS('SAGE IMPORT'!$Q:$Q,'SAGE IMPORT'!$A:$A,OFFSET('START-SLABS'!$F$9,$AT$1,0),'SAGE IMPORT'!$B:$B,OFFSET('START-SLABS'!$G$9,$AT$1,0),'SAGE IMPORT'!$C:$C,'MATERIAL ORDER'!$B22,'SAGE IMPORT'!$D:$D,($D22)))</f>
        <v/>
      </c>
      <c r="AU21" s="730" t="str">
        <f ca="1">IF(OFFSET('START-SLABS'!$F$9,$AU$1,0)="","",SUMIFS('SAGE IMPORT'!$Q:$Q,'SAGE IMPORT'!$A:$A,OFFSET('START-SLABS'!$F$9,$AU$1,0),'SAGE IMPORT'!$B:$B,OFFSET('START-SLABS'!$G$9,$AU$1,0),'SAGE IMPORT'!$C:$C,'MATERIAL ORDER'!$B22,'SAGE IMPORT'!$D:$D,($D22)))</f>
        <v/>
      </c>
      <c r="AV21" s="730" t="str">
        <f ca="1">IF(OFFSET('START-SLABS'!$F$9,$AV$1,0)="","",SUMIFS('SAGE IMPORT'!$Q:$Q,'SAGE IMPORT'!$A:$A,OFFSET('START-SLABS'!$F$9,$AV$1,0),'SAGE IMPORT'!$B:$B,OFFSET('START-SLABS'!$G$9,$AV$1,0),'SAGE IMPORT'!$C:$C,'MATERIAL ORDER'!$B22,'SAGE IMPORT'!$D:$D,($D22)))</f>
        <v/>
      </c>
    </row>
    <row r="22" spans="2:48" s="729" customFormat="1" ht="76.5" customHeight="1" x14ac:dyDescent="0.3">
      <c r="B22" s="742"/>
      <c r="C22" s="743"/>
      <c r="D22" s="744"/>
      <c r="E22" s="744"/>
      <c r="F22" s="745"/>
      <c r="G22" s="1042">
        <f t="shared" ca="1" si="1"/>
        <v>0</v>
      </c>
      <c r="H22" s="1043"/>
      <c r="I22" s="746" t="str">
        <f t="shared" si="2"/>
        <v/>
      </c>
      <c r="K22" s="752"/>
      <c r="L22" s="762"/>
      <c r="M22" s="753"/>
      <c r="N22" s="753"/>
      <c r="O22" s="750"/>
      <c r="P22" s="761">
        <f t="shared" ca="1" si="3"/>
        <v>0</v>
      </c>
      <c r="Q22" s="746" t="str">
        <f t="shared" si="4"/>
        <v/>
      </c>
      <c r="S22" s="730">
        <f>IF('START-SLABS'!$F$9="","",SUMIFS('SAGE IMPORT'!$Q:$Q,'SAGE IMPORT'!$A:$A,'START-SLABS'!$F$9,'SAGE IMPORT'!$B:$B,'START-SLABS'!$G$9,'SAGE IMPORT'!$C:$C,'MATERIAL ORDER'!$B23,'SAGE IMPORT'!$D:$D,$D23))</f>
        <v>0</v>
      </c>
      <c r="T22" s="730">
        <f ca="1">IF(OFFSET('START-SLABS'!$F$9,$T$1,0)="","",SUMIFS('SAGE IMPORT'!$Q:$Q,'SAGE IMPORT'!$A:$A,OFFSET('START-SLABS'!$F$9,$T$1,0),'SAGE IMPORT'!$B:$B,OFFSET('START-SLABS'!$G$9,$T$1,0),'SAGE IMPORT'!$C:$C,'MATERIAL ORDER'!$B23,'SAGE IMPORT'!$D:$D,($D23)))</f>
        <v>0</v>
      </c>
      <c r="U22" s="730" t="str">
        <f ca="1">IF(OFFSET('START-SLABS'!$F$9,$U$1,0)="","",SUMIFS('SAGE IMPORT'!$Q:$Q,'SAGE IMPORT'!$A:$A,OFFSET('START-SLABS'!$F$9,$U$1,0),'SAGE IMPORT'!$B:$B,OFFSET('START-SLABS'!$G$9,$U$1,0),'SAGE IMPORT'!$C:$C,'MATERIAL ORDER'!$B23,'SAGE IMPORT'!$D:$D,($D23)))</f>
        <v/>
      </c>
      <c r="V22" s="730">
        <f ca="1">IF(OFFSET('START-SLABS'!$F$9,$V$1,0)="","",SUMIFS('SAGE IMPORT'!$Q:$Q,'SAGE IMPORT'!$A:$A,OFFSET('START-SLABS'!$F$9,$V$1,0),'SAGE IMPORT'!$B:$B,OFFSET('START-SLABS'!$G$9,$V$1,0),'SAGE IMPORT'!$C:$C,'MATERIAL ORDER'!$B23,'SAGE IMPORT'!$D:$D,($D23)))</f>
        <v>0</v>
      </c>
      <c r="W22" s="730" t="str">
        <f ca="1">IF(OFFSET('START-SLABS'!$F$9,$W$1,0)="","",SUMIFS('SAGE IMPORT'!$Q:$Q,'SAGE IMPORT'!$A:$A,OFFSET('START-SLABS'!$F$9,$W$1,0),'SAGE IMPORT'!$B:$B,OFFSET('START-SLABS'!$G$9,$W$1,0),'SAGE IMPORT'!$C:$C,'MATERIAL ORDER'!$B23,'SAGE IMPORT'!$D:$D,($D23)))</f>
        <v/>
      </c>
      <c r="X22" s="730">
        <f ca="1">IF(OFFSET('START-SLABS'!$F$9,$X$1,0)="","",SUMIFS('SAGE IMPORT'!$Q:$Q,'SAGE IMPORT'!$A:$A,OFFSET('START-SLABS'!$F$9,$X$1,0),'SAGE IMPORT'!$B:$B,OFFSET('START-SLABS'!$G$9,$X$1,0),'SAGE IMPORT'!$C:$C,'MATERIAL ORDER'!$B23,'SAGE IMPORT'!$D:$D,($D23)))</f>
        <v>0</v>
      </c>
      <c r="Y22" s="730" t="str">
        <f ca="1">IF(OFFSET('START-SLABS'!$F$9,$Y$1,0)="","",SUMIFS('SAGE IMPORT'!$Q:$Q,'SAGE IMPORT'!$A:$A,OFFSET('START-SLABS'!$F$9,$Y$1,0),'SAGE IMPORT'!$B:$B,OFFSET('START-SLABS'!$G$9,$Y$1,0),'SAGE IMPORT'!$C:$C,'MATERIAL ORDER'!$B23,'SAGE IMPORT'!$D:$D,($D23)))</f>
        <v/>
      </c>
      <c r="Z22" s="730">
        <f ca="1">IF(OFFSET('START-SLABS'!$F$9,$Z$1,0)="","",SUMIFS('SAGE IMPORT'!$Q:$Q,'SAGE IMPORT'!$A:$A,OFFSET('START-SLABS'!$F$9,$Z$1,0),'SAGE IMPORT'!$B:$B,OFFSET('START-SLABS'!$G$9,$Z$1,0),'SAGE IMPORT'!$C:$C,'MATERIAL ORDER'!$B23,'SAGE IMPORT'!$D:$D,($D23)))</f>
        <v>0</v>
      </c>
      <c r="AA22" s="730" t="str">
        <f ca="1">IF(OFFSET('START-SLABS'!$F$9,$AA$1,0)="","",SUMIFS('SAGE IMPORT'!$Q:$Q,'SAGE IMPORT'!$A:$A,OFFSET('START-SLABS'!$F$9,$AA$1,0),'SAGE IMPORT'!$B:$B,OFFSET('START-SLABS'!$G$9,$AA$1,0),'SAGE IMPORT'!$C:$C,'MATERIAL ORDER'!$B23,'SAGE IMPORT'!$D:$D,($D23)))</f>
        <v/>
      </c>
      <c r="AB22" s="730">
        <f ca="1">IF(OFFSET('START-SLABS'!$F$9,$AB$1,0)="","",SUMIFS('SAGE IMPORT'!$Q:$Q,'SAGE IMPORT'!$A:$A,OFFSET('START-SLABS'!$F$9,$AB$1,0),'SAGE IMPORT'!$B:$B,OFFSET('START-SLABS'!$G$9,$AB$1,0),'SAGE IMPORT'!$C:$C,'MATERIAL ORDER'!$B23,'SAGE IMPORT'!$D:$D,($D23)))</f>
        <v>0</v>
      </c>
      <c r="AC22" s="730" t="str">
        <f ca="1">IF(OFFSET('START-SLABS'!$F$9,$AC$1,0)="","",SUMIFS('SAGE IMPORT'!$Q:$Q,'SAGE IMPORT'!$A:$A,OFFSET('START-SLABS'!$F$9,$AC$1,0),'SAGE IMPORT'!$B:$B,OFFSET('START-SLABS'!$G$9,$AC$1,0),'SAGE IMPORT'!$C:$C,'MATERIAL ORDER'!$B23,'SAGE IMPORT'!$D:$D,($D23)))</f>
        <v/>
      </c>
      <c r="AD22" s="730">
        <f ca="1">IF(OFFSET('START-SLABS'!$F$9,$AD$1,0)="","",SUMIFS('SAGE IMPORT'!$Q:$Q,'SAGE IMPORT'!$A:$A,OFFSET('START-SLABS'!$F$9,$AD$1,0),'SAGE IMPORT'!$B:$B,OFFSET('START-SLABS'!$G$9,$AD$1,0),'SAGE IMPORT'!$C:$C,'MATERIAL ORDER'!$B23,'SAGE IMPORT'!$D:$D,($D23)))</f>
        <v>0</v>
      </c>
      <c r="AE22" s="730" t="str">
        <f ca="1">IF(OFFSET('START-SLABS'!$F$9,$AE$1,0)="","",SUMIFS('SAGE IMPORT'!$Q:$Q,'SAGE IMPORT'!$A:$A,OFFSET('START-SLABS'!$F$9,$AE$1,0),'SAGE IMPORT'!$B:$B,OFFSET('START-SLABS'!$G$9,$AE$1,0),'SAGE IMPORT'!$C:$C,'MATERIAL ORDER'!$B23,'SAGE IMPORT'!$D:$D,($D23)))</f>
        <v/>
      </c>
      <c r="AF22" s="730">
        <f ca="1">IF(OFFSET('START-SLABS'!$F$9,$AF$1,0)="","",SUMIFS('SAGE IMPORT'!$Q:$Q,'SAGE IMPORT'!$A:$A,OFFSET('START-SLABS'!$F$9,$AF$1,0),'SAGE IMPORT'!$B:$B,OFFSET('START-SLABS'!$G$9,$AF$1,0),'SAGE IMPORT'!$C:$C,'MATERIAL ORDER'!$B23,'SAGE IMPORT'!$D:$D,($D23)))</f>
        <v>0</v>
      </c>
      <c r="AG22" s="730" t="str">
        <f ca="1">IF(OFFSET('START-SLABS'!$F$9,$AG$1,0)="","",SUMIFS('SAGE IMPORT'!$Q:$Q,'SAGE IMPORT'!$A:$A,OFFSET('START-SLABS'!$F$9,$AG$1,0),'SAGE IMPORT'!$B:$B,OFFSET('START-SLABS'!$G$9,$AG$1,0),'SAGE IMPORT'!$C:$C,'MATERIAL ORDER'!$B23,'SAGE IMPORT'!$D:$D,($D23)))</f>
        <v/>
      </c>
      <c r="AH22" s="730">
        <f ca="1">IF(OFFSET('START-SLABS'!$F$9,$AH$1,0)="","",SUMIFS('SAGE IMPORT'!$Q:$Q,'SAGE IMPORT'!$A:$A,OFFSET('START-SLABS'!$F$9,$AH$1,0),'SAGE IMPORT'!$B:$B,OFFSET('START-SLABS'!$G$9,$AH$1,0),'SAGE IMPORT'!$C:$C,'MATERIAL ORDER'!$B23,'SAGE IMPORT'!$D:$D,($D23)))</f>
        <v>0</v>
      </c>
      <c r="AI22" s="730" t="str">
        <f ca="1">IF(OFFSET('START-SLABS'!$F$9,$AI$1,0)="","",SUMIFS('SAGE IMPORT'!$Q:$Q,'SAGE IMPORT'!$A:$A,OFFSET('START-SLABS'!$F$9,$AI$1,0),'SAGE IMPORT'!$B:$B,OFFSET('START-SLABS'!$G$9,$AI$1,0),'SAGE IMPORT'!$C:$C,'MATERIAL ORDER'!$B23,'SAGE IMPORT'!$D:$D,($D23)))</f>
        <v/>
      </c>
      <c r="AJ22" s="730">
        <f ca="1">IF(OFFSET('START-SLABS'!$F$9,$AJ$1,0)="","",SUMIFS('SAGE IMPORT'!$Q:$Q,'SAGE IMPORT'!$A:$A,OFFSET('START-SLABS'!$F$9,$AJ$1,0),'SAGE IMPORT'!$B:$B,OFFSET('START-SLABS'!$G$9,$AJ$1,0),'SAGE IMPORT'!$C:$C,'MATERIAL ORDER'!$B23,'SAGE IMPORT'!$D:$D,($D23)))</f>
        <v>0</v>
      </c>
      <c r="AK22" s="730" t="str">
        <f ca="1">IF(OFFSET('START-SLABS'!$F$9,$AK$1,0)="","",SUMIFS('SAGE IMPORT'!$Q:$Q,'SAGE IMPORT'!$A:$A,OFFSET('START-SLABS'!$F$9,$AK$1,0),'SAGE IMPORT'!$B:$B,OFFSET('START-SLABS'!$G$9,$AK$1,0),'SAGE IMPORT'!$C:$C,'MATERIAL ORDER'!$B23,'SAGE IMPORT'!$D:$D,($D23)))</f>
        <v/>
      </c>
      <c r="AL22" s="730" t="str">
        <f ca="1">IF(OFFSET('START-SLABS'!$F$9,$AL$1,0)="","",SUMIFS('SAGE IMPORT'!$Q:$Q,'SAGE IMPORT'!$A:$A,OFFSET('START-SLABS'!$F$9,$AL$1,0),'SAGE IMPORT'!$B:$B,OFFSET('START-SLABS'!$G$9,$AL$1,0),'SAGE IMPORT'!$C:$C,'MATERIAL ORDER'!$B23,'SAGE IMPORT'!$D:$D,($D23)))</f>
        <v/>
      </c>
      <c r="AM22" s="730" t="str">
        <f ca="1">IF(OFFSET('START-SLABS'!$F$9,$AM$1,0)="","",SUMIFS('SAGE IMPORT'!$Q:$Q,'SAGE IMPORT'!$A:$A,OFFSET('START-SLABS'!$F$9,$AM$1,0),'SAGE IMPORT'!$B:$B,OFFSET('START-SLABS'!$G$9,$AM$1,0),'SAGE IMPORT'!$C:$C,'MATERIAL ORDER'!$B23,'SAGE IMPORT'!$D:$D,($D23)))</f>
        <v/>
      </c>
      <c r="AN22" s="730" t="str">
        <f ca="1">IF(OFFSET('START-SLABS'!$F$9,$AN$1,0)="","",SUMIFS('SAGE IMPORT'!$Q:$Q,'SAGE IMPORT'!$A:$A,OFFSET('START-SLABS'!$F$9,$AN$1,0),'SAGE IMPORT'!$B:$B,OFFSET('START-SLABS'!$G$9,$AN$1,0),'SAGE IMPORT'!$C:$C,'MATERIAL ORDER'!$B23,'SAGE IMPORT'!$D:$D,($D23)))</f>
        <v/>
      </c>
      <c r="AO22" s="730" t="str">
        <f ca="1">IF(OFFSET('START-SLABS'!$F$9,$AO$1,0)="","",SUMIFS('SAGE IMPORT'!$Q:$Q,'SAGE IMPORT'!$A:$A,OFFSET('START-SLABS'!$F$9,$AO$1,0),'SAGE IMPORT'!$B:$B,OFFSET('START-SLABS'!$G$9,$AO$1,0),'SAGE IMPORT'!$C:$C,'MATERIAL ORDER'!$B23,'SAGE IMPORT'!$D:$D,($D23)))</f>
        <v/>
      </c>
      <c r="AP22" s="730" t="str">
        <f ca="1">IF(OFFSET('START-SLABS'!$F$9,$AP$1,0)="","",SUMIFS('SAGE IMPORT'!$Q:$Q,'SAGE IMPORT'!$A:$A,OFFSET('START-SLABS'!$F$9,$AP$1,0),'SAGE IMPORT'!$B:$B,OFFSET('START-SLABS'!$G$9,$AP$1,0),'SAGE IMPORT'!$C:$C,'MATERIAL ORDER'!$B23,'SAGE IMPORT'!$D:$D,($D23)))</f>
        <v/>
      </c>
      <c r="AQ22" s="730" t="str">
        <f ca="1">IF(OFFSET('START-SLABS'!$F$9,$AQ$1,0)="","",SUMIFS('SAGE IMPORT'!$Q:$Q,'SAGE IMPORT'!$A:$A,OFFSET('START-SLABS'!$F$9,$AQ$1,0),'SAGE IMPORT'!$B:$B,OFFSET('START-SLABS'!$G$9,$AQ$1,0),'SAGE IMPORT'!$C:$C,'MATERIAL ORDER'!$B23,'SAGE IMPORT'!$D:$D,($D23)))</f>
        <v/>
      </c>
      <c r="AR22" s="730" t="str">
        <f ca="1">IF(OFFSET('START-SLABS'!$F$9,$AR$1,0)="","",SUMIFS('SAGE IMPORT'!$Q:$Q,'SAGE IMPORT'!$A:$A,OFFSET('START-SLABS'!$F$9,$AR$1,0),'SAGE IMPORT'!$B:$B,OFFSET('START-SLABS'!$G$9,$AR$1,0),'SAGE IMPORT'!$C:$C,'MATERIAL ORDER'!$B23,'SAGE IMPORT'!$D:$D,($D23)))</f>
        <v/>
      </c>
      <c r="AS22" s="730" t="str">
        <f ca="1">IF(OFFSET('START-SLABS'!$F$9,$AS$1,0)="","",SUMIFS('SAGE IMPORT'!$Q:$Q,'SAGE IMPORT'!$A:$A,OFFSET('START-SLABS'!$F$9,$AS$1,0),'SAGE IMPORT'!$B:$B,OFFSET('START-SLABS'!$G$9,$AS$1,0),'SAGE IMPORT'!$C:$C,'MATERIAL ORDER'!$B23,'SAGE IMPORT'!$D:$D,($D23)))</f>
        <v/>
      </c>
      <c r="AT22" s="730" t="str">
        <f ca="1">IF(OFFSET('START-SLABS'!$F$9,$AT$1,0)="","",SUMIFS('SAGE IMPORT'!$Q:$Q,'SAGE IMPORT'!$A:$A,OFFSET('START-SLABS'!$F$9,$AT$1,0),'SAGE IMPORT'!$B:$B,OFFSET('START-SLABS'!$G$9,$AT$1,0),'SAGE IMPORT'!$C:$C,'MATERIAL ORDER'!$B23,'SAGE IMPORT'!$D:$D,($D23)))</f>
        <v/>
      </c>
      <c r="AU22" s="730" t="str">
        <f ca="1">IF(OFFSET('START-SLABS'!$F$9,$AU$1,0)="","",SUMIFS('SAGE IMPORT'!$Q:$Q,'SAGE IMPORT'!$A:$A,OFFSET('START-SLABS'!$F$9,$AU$1,0),'SAGE IMPORT'!$B:$B,OFFSET('START-SLABS'!$G$9,$AU$1,0),'SAGE IMPORT'!$C:$C,'MATERIAL ORDER'!$B23,'SAGE IMPORT'!$D:$D,($D23)))</f>
        <v/>
      </c>
      <c r="AV22" s="730" t="str">
        <f ca="1">IF(OFFSET('START-SLABS'!$F$9,$AV$1,0)="","",SUMIFS('SAGE IMPORT'!$Q:$Q,'SAGE IMPORT'!$A:$A,OFFSET('START-SLABS'!$F$9,$AV$1,0),'SAGE IMPORT'!$B:$B,OFFSET('START-SLABS'!$G$9,$AV$1,0),'SAGE IMPORT'!$C:$C,'MATERIAL ORDER'!$B23,'SAGE IMPORT'!$D:$D,($D23)))</f>
        <v/>
      </c>
    </row>
    <row r="23" spans="2:48" s="729" customFormat="1" ht="76.5" customHeight="1" x14ac:dyDescent="0.3">
      <c r="B23" s="742"/>
      <c r="C23" s="743"/>
      <c r="D23" s="744"/>
      <c r="E23" s="744"/>
      <c r="F23" s="745"/>
      <c r="G23" s="1042">
        <f t="shared" ca="1" si="1"/>
        <v>0</v>
      </c>
      <c r="H23" s="1043"/>
      <c r="I23" s="746" t="str">
        <f t="shared" si="2"/>
        <v/>
      </c>
      <c r="K23" s="752"/>
      <c r="L23" s="762"/>
      <c r="M23" s="753"/>
      <c r="N23" s="753"/>
      <c r="O23" s="750"/>
      <c r="P23" s="761">
        <f t="shared" ca="1" si="3"/>
        <v>0</v>
      </c>
      <c r="Q23" s="746" t="str">
        <f t="shared" si="4"/>
        <v/>
      </c>
      <c r="S23" s="730">
        <f>IF('START-SLABS'!$F$9="","",SUMIFS('SAGE IMPORT'!$Q:$Q,'SAGE IMPORT'!$A:$A,'START-SLABS'!$F$9,'SAGE IMPORT'!$B:$B,'START-SLABS'!$G$9,'SAGE IMPORT'!$C:$C,'MATERIAL ORDER'!$B24,'SAGE IMPORT'!$D:$D,$D24))</f>
        <v>0</v>
      </c>
      <c r="T23" s="730">
        <f ca="1">IF(OFFSET('START-SLABS'!$F$9,$T$1,0)="","",SUMIFS('SAGE IMPORT'!$Q:$Q,'SAGE IMPORT'!$A:$A,OFFSET('START-SLABS'!$F$9,$T$1,0),'SAGE IMPORT'!$B:$B,OFFSET('START-SLABS'!$G$9,$T$1,0),'SAGE IMPORT'!$C:$C,'MATERIAL ORDER'!$B24,'SAGE IMPORT'!$D:$D,($D24)))</f>
        <v>0</v>
      </c>
      <c r="U23" s="730" t="str">
        <f ca="1">IF(OFFSET('START-SLABS'!$F$9,$U$1,0)="","",SUMIFS('SAGE IMPORT'!$Q:$Q,'SAGE IMPORT'!$A:$A,OFFSET('START-SLABS'!$F$9,$U$1,0),'SAGE IMPORT'!$B:$B,OFFSET('START-SLABS'!$G$9,$U$1,0),'SAGE IMPORT'!$C:$C,'MATERIAL ORDER'!$B24,'SAGE IMPORT'!$D:$D,($D24)))</f>
        <v/>
      </c>
      <c r="V23" s="730">
        <f ca="1">IF(OFFSET('START-SLABS'!$F$9,$V$1,0)="","",SUMIFS('SAGE IMPORT'!$Q:$Q,'SAGE IMPORT'!$A:$A,OFFSET('START-SLABS'!$F$9,$V$1,0),'SAGE IMPORT'!$B:$B,OFFSET('START-SLABS'!$G$9,$V$1,0),'SAGE IMPORT'!$C:$C,'MATERIAL ORDER'!$B24,'SAGE IMPORT'!$D:$D,($D24)))</f>
        <v>0</v>
      </c>
      <c r="W23" s="730" t="str">
        <f ca="1">IF(OFFSET('START-SLABS'!$F$9,$W$1,0)="","",SUMIFS('SAGE IMPORT'!$Q:$Q,'SAGE IMPORT'!$A:$A,OFFSET('START-SLABS'!$F$9,$W$1,0),'SAGE IMPORT'!$B:$B,OFFSET('START-SLABS'!$G$9,$W$1,0),'SAGE IMPORT'!$C:$C,'MATERIAL ORDER'!$B24,'SAGE IMPORT'!$D:$D,($D24)))</f>
        <v/>
      </c>
      <c r="X23" s="730">
        <f ca="1">IF(OFFSET('START-SLABS'!$F$9,$X$1,0)="","",SUMIFS('SAGE IMPORT'!$Q:$Q,'SAGE IMPORT'!$A:$A,OFFSET('START-SLABS'!$F$9,$X$1,0),'SAGE IMPORT'!$B:$B,OFFSET('START-SLABS'!$G$9,$X$1,0),'SAGE IMPORT'!$C:$C,'MATERIAL ORDER'!$B24,'SAGE IMPORT'!$D:$D,($D24)))</f>
        <v>0</v>
      </c>
      <c r="Y23" s="730" t="str">
        <f ca="1">IF(OFFSET('START-SLABS'!$F$9,$Y$1,0)="","",SUMIFS('SAGE IMPORT'!$Q:$Q,'SAGE IMPORT'!$A:$A,OFFSET('START-SLABS'!$F$9,$Y$1,0),'SAGE IMPORT'!$B:$B,OFFSET('START-SLABS'!$G$9,$Y$1,0),'SAGE IMPORT'!$C:$C,'MATERIAL ORDER'!$B24,'SAGE IMPORT'!$D:$D,($D24)))</f>
        <v/>
      </c>
      <c r="Z23" s="730">
        <f ca="1">IF(OFFSET('START-SLABS'!$F$9,$Z$1,0)="","",SUMIFS('SAGE IMPORT'!$Q:$Q,'SAGE IMPORT'!$A:$A,OFFSET('START-SLABS'!$F$9,$Z$1,0),'SAGE IMPORT'!$B:$B,OFFSET('START-SLABS'!$G$9,$Z$1,0),'SAGE IMPORT'!$C:$C,'MATERIAL ORDER'!$B24,'SAGE IMPORT'!$D:$D,($D24)))</f>
        <v>0</v>
      </c>
      <c r="AA23" s="730" t="str">
        <f ca="1">IF(OFFSET('START-SLABS'!$F$9,$AA$1,0)="","",SUMIFS('SAGE IMPORT'!$Q:$Q,'SAGE IMPORT'!$A:$A,OFFSET('START-SLABS'!$F$9,$AA$1,0),'SAGE IMPORT'!$B:$B,OFFSET('START-SLABS'!$G$9,$AA$1,0),'SAGE IMPORT'!$C:$C,'MATERIAL ORDER'!$B24,'SAGE IMPORT'!$D:$D,($D24)))</f>
        <v/>
      </c>
      <c r="AB23" s="730">
        <f ca="1">IF(OFFSET('START-SLABS'!$F$9,$AB$1,0)="","",SUMIFS('SAGE IMPORT'!$Q:$Q,'SAGE IMPORT'!$A:$A,OFFSET('START-SLABS'!$F$9,$AB$1,0),'SAGE IMPORT'!$B:$B,OFFSET('START-SLABS'!$G$9,$AB$1,0),'SAGE IMPORT'!$C:$C,'MATERIAL ORDER'!$B24,'SAGE IMPORT'!$D:$D,($D24)))</f>
        <v>0</v>
      </c>
      <c r="AC23" s="730" t="str">
        <f ca="1">IF(OFFSET('START-SLABS'!$F$9,$AC$1,0)="","",SUMIFS('SAGE IMPORT'!$Q:$Q,'SAGE IMPORT'!$A:$A,OFFSET('START-SLABS'!$F$9,$AC$1,0),'SAGE IMPORT'!$B:$B,OFFSET('START-SLABS'!$G$9,$AC$1,0),'SAGE IMPORT'!$C:$C,'MATERIAL ORDER'!$B24,'SAGE IMPORT'!$D:$D,($D24)))</f>
        <v/>
      </c>
      <c r="AD23" s="730">
        <f ca="1">IF(OFFSET('START-SLABS'!$F$9,$AD$1,0)="","",SUMIFS('SAGE IMPORT'!$Q:$Q,'SAGE IMPORT'!$A:$A,OFFSET('START-SLABS'!$F$9,$AD$1,0),'SAGE IMPORT'!$B:$B,OFFSET('START-SLABS'!$G$9,$AD$1,0),'SAGE IMPORT'!$C:$C,'MATERIAL ORDER'!$B24,'SAGE IMPORT'!$D:$D,($D24)))</f>
        <v>0</v>
      </c>
      <c r="AE23" s="730" t="str">
        <f ca="1">IF(OFFSET('START-SLABS'!$F$9,$AE$1,0)="","",SUMIFS('SAGE IMPORT'!$Q:$Q,'SAGE IMPORT'!$A:$A,OFFSET('START-SLABS'!$F$9,$AE$1,0),'SAGE IMPORT'!$B:$B,OFFSET('START-SLABS'!$G$9,$AE$1,0),'SAGE IMPORT'!$C:$C,'MATERIAL ORDER'!$B24,'SAGE IMPORT'!$D:$D,($D24)))</f>
        <v/>
      </c>
      <c r="AF23" s="730">
        <f ca="1">IF(OFFSET('START-SLABS'!$F$9,$AF$1,0)="","",SUMIFS('SAGE IMPORT'!$Q:$Q,'SAGE IMPORT'!$A:$A,OFFSET('START-SLABS'!$F$9,$AF$1,0),'SAGE IMPORT'!$B:$B,OFFSET('START-SLABS'!$G$9,$AF$1,0),'SAGE IMPORT'!$C:$C,'MATERIAL ORDER'!$B24,'SAGE IMPORT'!$D:$D,($D24)))</f>
        <v>0</v>
      </c>
      <c r="AG23" s="730" t="str">
        <f ca="1">IF(OFFSET('START-SLABS'!$F$9,$AG$1,0)="","",SUMIFS('SAGE IMPORT'!$Q:$Q,'SAGE IMPORT'!$A:$A,OFFSET('START-SLABS'!$F$9,$AG$1,0),'SAGE IMPORT'!$B:$B,OFFSET('START-SLABS'!$G$9,$AG$1,0),'SAGE IMPORT'!$C:$C,'MATERIAL ORDER'!$B24,'SAGE IMPORT'!$D:$D,($D24)))</f>
        <v/>
      </c>
      <c r="AH23" s="730">
        <f ca="1">IF(OFFSET('START-SLABS'!$F$9,$AH$1,0)="","",SUMIFS('SAGE IMPORT'!$Q:$Q,'SAGE IMPORT'!$A:$A,OFFSET('START-SLABS'!$F$9,$AH$1,0),'SAGE IMPORT'!$B:$B,OFFSET('START-SLABS'!$G$9,$AH$1,0),'SAGE IMPORT'!$C:$C,'MATERIAL ORDER'!$B24,'SAGE IMPORT'!$D:$D,($D24)))</f>
        <v>0</v>
      </c>
      <c r="AI23" s="730" t="str">
        <f ca="1">IF(OFFSET('START-SLABS'!$F$9,$AI$1,0)="","",SUMIFS('SAGE IMPORT'!$Q:$Q,'SAGE IMPORT'!$A:$A,OFFSET('START-SLABS'!$F$9,$AI$1,0),'SAGE IMPORT'!$B:$B,OFFSET('START-SLABS'!$G$9,$AI$1,0),'SAGE IMPORT'!$C:$C,'MATERIAL ORDER'!$B24,'SAGE IMPORT'!$D:$D,($D24)))</f>
        <v/>
      </c>
      <c r="AJ23" s="730">
        <f ca="1">IF(OFFSET('START-SLABS'!$F$9,$AJ$1,0)="","",SUMIFS('SAGE IMPORT'!$Q:$Q,'SAGE IMPORT'!$A:$A,OFFSET('START-SLABS'!$F$9,$AJ$1,0),'SAGE IMPORT'!$B:$B,OFFSET('START-SLABS'!$G$9,$AJ$1,0),'SAGE IMPORT'!$C:$C,'MATERIAL ORDER'!$B24,'SAGE IMPORT'!$D:$D,($D24)))</f>
        <v>0</v>
      </c>
      <c r="AK23" s="730" t="str">
        <f ca="1">IF(OFFSET('START-SLABS'!$F$9,$AK$1,0)="","",SUMIFS('SAGE IMPORT'!$Q:$Q,'SAGE IMPORT'!$A:$A,OFFSET('START-SLABS'!$F$9,$AK$1,0),'SAGE IMPORT'!$B:$B,OFFSET('START-SLABS'!$G$9,$AK$1,0),'SAGE IMPORT'!$C:$C,'MATERIAL ORDER'!$B24,'SAGE IMPORT'!$D:$D,($D24)))</f>
        <v/>
      </c>
      <c r="AL23" s="730" t="str">
        <f ca="1">IF(OFFSET('START-SLABS'!$F$9,$AL$1,0)="","",SUMIFS('SAGE IMPORT'!$Q:$Q,'SAGE IMPORT'!$A:$A,OFFSET('START-SLABS'!$F$9,$AL$1,0),'SAGE IMPORT'!$B:$B,OFFSET('START-SLABS'!$G$9,$AL$1,0),'SAGE IMPORT'!$C:$C,'MATERIAL ORDER'!$B24,'SAGE IMPORT'!$D:$D,($D24)))</f>
        <v/>
      </c>
      <c r="AM23" s="730" t="str">
        <f ca="1">IF(OFFSET('START-SLABS'!$F$9,$AM$1,0)="","",SUMIFS('SAGE IMPORT'!$Q:$Q,'SAGE IMPORT'!$A:$A,OFFSET('START-SLABS'!$F$9,$AM$1,0),'SAGE IMPORT'!$B:$B,OFFSET('START-SLABS'!$G$9,$AM$1,0),'SAGE IMPORT'!$C:$C,'MATERIAL ORDER'!$B24,'SAGE IMPORT'!$D:$D,($D24)))</f>
        <v/>
      </c>
      <c r="AN23" s="730" t="str">
        <f ca="1">IF(OFFSET('START-SLABS'!$F$9,$AN$1,0)="","",SUMIFS('SAGE IMPORT'!$Q:$Q,'SAGE IMPORT'!$A:$A,OFFSET('START-SLABS'!$F$9,$AN$1,0),'SAGE IMPORT'!$B:$B,OFFSET('START-SLABS'!$G$9,$AN$1,0),'SAGE IMPORT'!$C:$C,'MATERIAL ORDER'!$B24,'SAGE IMPORT'!$D:$D,($D24)))</f>
        <v/>
      </c>
      <c r="AO23" s="730" t="str">
        <f ca="1">IF(OFFSET('START-SLABS'!$F$9,$AO$1,0)="","",SUMIFS('SAGE IMPORT'!$Q:$Q,'SAGE IMPORT'!$A:$A,OFFSET('START-SLABS'!$F$9,$AO$1,0),'SAGE IMPORT'!$B:$B,OFFSET('START-SLABS'!$G$9,$AO$1,0),'SAGE IMPORT'!$C:$C,'MATERIAL ORDER'!$B24,'SAGE IMPORT'!$D:$D,($D24)))</f>
        <v/>
      </c>
      <c r="AP23" s="730" t="str">
        <f ca="1">IF(OFFSET('START-SLABS'!$F$9,$AP$1,0)="","",SUMIFS('SAGE IMPORT'!$Q:$Q,'SAGE IMPORT'!$A:$A,OFFSET('START-SLABS'!$F$9,$AP$1,0),'SAGE IMPORT'!$B:$B,OFFSET('START-SLABS'!$G$9,$AP$1,0),'SAGE IMPORT'!$C:$C,'MATERIAL ORDER'!$B24,'SAGE IMPORT'!$D:$D,($D24)))</f>
        <v/>
      </c>
      <c r="AQ23" s="730" t="str">
        <f ca="1">IF(OFFSET('START-SLABS'!$F$9,$AQ$1,0)="","",SUMIFS('SAGE IMPORT'!$Q:$Q,'SAGE IMPORT'!$A:$A,OFFSET('START-SLABS'!$F$9,$AQ$1,0),'SAGE IMPORT'!$B:$B,OFFSET('START-SLABS'!$G$9,$AQ$1,0),'SAGE IMPORT'!$C:$C,'MATERIAL ORDER'!$B24,'SAGE IMPORT'!$D:$D,($D24)))</f>
        <v/>
      </c>
      <c r="AR23" s="730" t="str">
        <f ca="1">IF(OFFSET('START-SLABS'!$F$9,$AR$1,0)="","",SUMIFS('SAGE IMPORT'!$Q:$Q,'SAGE IMPORT'!$A:$A,OFFSET('START-SLABS'!$F$9,$AR$1,0),'SAGE IMPORT'!$B:$B,OFFSET('START-SLABS'!$G$9,$AR$1,0),'SAGE IMPORT'!$C:$C,'MATERIAL ORDER'!$B24,'SAGE IMPORT'!$D:$D,($D24)))</f>
        <v/>
      </c>
      <c r="AS23" s="730" t="str">
        <f ca="1">IF(OFFSET('START-SLABS'!$F$9,$AS$1,0)="","",SUMIFS('SAGE IMPORT'!$Q:$Q,'SAGE IMPORT'!$A:$A,OFFSET('START-SLABS'!$F$9,$AS$1,0),'SAGE IMPORT'!$B:$B,OFFSET('START-SLABS'!$G$9,$AS$1,0),'SAGE IMPORT'!$C:$C,'MATERIAL ORDER'!$B24,'SAGE IMPORT'!$D:$D,($D24)))</f>
        <v/>
      </c>
      <c r="AT23" s="730" t="str">
        <f ca="1">IF(OFFSET('START-SLABS'!$F$9,$AT$1,0)="","",SUMIFS('SAGE IMPORT'!$Q:$Q,'SAGE IMPORT'!$A:$A,OFFSET('START-SLABS'!$F$9,$AT$1,0),'SAGE IMPORT'!$B:$B,OFFSET('START-SLABS'!$G$9,$AT$1,0),'SAGE IMPORT'!$C:$C,'MATERIAL ORDER'!$B24,'SAGE IMPORT'!$D:$D,($D24)))</f>
        <v/>
      </c>
      <c r="AU23" s="730" t="str">
        <f ca="1">IF(OFFSET('START-SLABS'!$F$9,$AU$1,0)="","",SUMIFS('SAGE IMPORT'!$Q:$Q,'SAGE IMPORT'!$A:$A,OFFSET('START-SLABS'!$F$9,$AU$1,0),'SAGE IMPORT'!$B:$B,OFFSET('START-SLABS'!$G$9,$AU$1,0),'SAGE IMPORT'!$C:$C,'MATERIAL ORDER'!$B24,'SAGE IMPORT'!$D:$D,($D24)))</f>
        <v/>
      </c>
      <c r="AV23" s="730" t="str">
        <f ca="1">IF(OFFSET('START-SLABS'!$F$9,$AV$1,0)="","",SUMIFS('SAGE IMPORT'!$Q:$Q,'SAGE IMPORT'!$A:$A,OFFSET('START-SLABS'!$F$9,$AV$1,0),'SAGE IMPORT'!$B:$B,OFFSET('START-SLABS'!$G$9,$AV$1,0),'SAGE IMPORT'!$C:$C,'MATERIAL ORDER'!$B24,'SAGE IMPORT'!$D:$D,($D24)))</f>
        <v/>
      </c>
    </row>
    <row r="24" spans="2:48" s="729" customFormat="1" ht="76.5" customHeight="1" thickBot="1" x14ac:dyDescent="0.35">
      <c r="B24" s="763"/>
      <c r="C24" s="764"/>
      <c r="D24" s="765"/>
      <c r="E24" s="765"/>
      <c r="F24" s="766"/>
      <c r="G24" s="1044">
        <f t="shared" ca="1" si="1"/>
        <v>0</v>
      </c>
      <c r="H24" s="1045"/>
      <c r="I24" s="741" t="str">
        <f t="shared" si="2"/>
        <v/>
      </c>
      <c r="K24" s="752"/>
      <c r="L24" s="767"/>
      <c r="M24" s="753"/>
      <c r="N24" s="753"/>
      <c r="O24" s="754"/>
      <c r="P24" s="768">
        <f t="shared" ca="1" si="3"/>
        <v>0</v>
      </c>
      <c r="Q24" s="751" t="str">
        <f t="shared" si="4"/>
        <v/>
      </c>
      <c r="S24" s="730">
        <f>IF('START-SLABS'!$F$9="","",SUMIFS('SAGE IMPORT'!$Q:$Q,'SAGE IMPORT'!$A:$A,'START-SLABS'!$F$9,'SAGE IMPORT'!$B:$B,'START-SLABS'!$G$9,'SAGE IMPORT'!$C:$C,'MATERIAL ORDER'!$B25,'SAGE IMPORT'!$D:$D,$D25))</f>
        <v>0</v>
      </c>
      <c r="T24" s="758">
        <f ca="1">IF(OFFSET('START-SLABS'!$F$9,$T$1,0)="","",SUMIFS('SAGE IMPORT'!$Q:$Q,'SAGE IMPORT'!$A:$A,OFFSET('START-SLABS'!$F$9,$T$1,0),'SAGE IMPORT'!$B:$B,OFFSET('START-SLABS'!$G$9,$T$1,0),'SAGE IMPORT'!$C:$C,'MATERIAL ORDER'!$B25,'SAGE IMPORT'!$D:$D,($D25)))</f>
        <v>0</v>
      </c>
      <c r="U24" s="758" t="str">
        <f ca="1">IF(OFFSET('START-SLABS'!$F$9,$U$1,0)="","",SUMIFS('SAGE IMPORT'!$Q:$Q,'SAGE IMPORT'!$A:$A,OFFSET('START-SLABS'!$F$9,$U$1,0),'SAGE IMPORT'!$B:$B,OFFSET('START-SLABS'!$G$9,$U$1,0),'SAGE IMPORT'!$C:$C,'MATERIAL ORDER'!$B25,'SAGE IMPORT'!$D:$D,($D25)))</f>
        <v/>
      </c>
      <c r="V24" s="758">
        <f ca="1">IF(OFFSET('START-SLABS'!$F$9,$V$1,0)="","",SUMIFS('SAGE IMPORT'!$Q:$Q,'SAGE IMPORT'!$A:$A,OFFSET('START-SLABS'!$F$9,$V$1,0),'SAGE IMPORT'!$B:$B,OFFSET('START-SLABS'!$G$9,$V$1,0),'SAGE IMPORT'!$C:$C,'MATERIAL ORDER'!$B25,'SAGE IMPORT'!$D:$D,($D25)))</f>
        <v>0</v>
      </c>
      <c r="W24" s="758" t="str">
        <f ca="1">IF(OFFSET('START-SLABS'!$F$9,$W$1,0)="","",SUMIFS('SAGE IMPORT'!$Q:$Q,'SAGE IMPORT'!$A:$A,OFFSET('START-SLABS'!$F$9,$W$1,0),'SAGE IMPORT'!$B:$B,OFFSET('START-SLABS'!$G$9,$W$1,0),'SAGE IMPORT'!$C:$C,'MATERIAL ORDER'!$B25,'SAGE IMPORT'!$D:$D,($D25)))</f>
        <v/>
      </c>
      <c r="X24" s="758">
        <f ca="1">IF(OFFSET('START-SLABS'!$F$9,$X$1,0)="","",SUMIFS('SAGE IMPORT'!$Q:$Q,'SAGE IMPORT'!$A:$A,OFFSET('START-SLABS'!$F$9,$X$1,0),'SAGE IMPORT'!$B:$B,OFFSET('START-SLABS'!$G$9,$X$1,0),'SAGE IMPORT'!$C:$C,'MATERIAL ORDER'!$B25,'SAGE IMPORT'!$D:$D,($D25)))</f>
        <v>0</v>
      </c>
      <c r="Y24" s="758" t="str">
        <f ca="1">IF(OFFSET('START-SLABS'!$F$9,$Y$1,0)="","",SUMIFS('SAGE IMPORT'!$Q:$Q,'SAGE IMPORT'!$A:$A,OFFSET('START-SLABS'!$F$9,$Y$1,0),'SAGE IMPORT'!$B:$B,OFFSET('START-SLABS'!$G$9,$Y$1,0),'SAGE IMPORT'!$C:$C,'MATERIAL ORDER'!$B25,'SAGE IMPORT'!$D:$D,($D25)))</f>
        <v/>
      </c>
      <c r="Z24" s="758">
        <f ca="1">IF(OFFSET('START-SLABS'!$F$9,$Z$1,0)="","",SUMIFS('SAGE IMPORT'!$Q:$Q,'SAGE IMPORT'!$A:$A,OFFSET('START-SLABS'!$F$9,$Z$1,0),'SAGE IMPORT'!$B:$B,OFFSET('START-SLABS'!$G$9,$Z$1,0),'SAGE IMPORT'!$C:$C,'MATERIAL ORDER'!$B25,'SAGE IMPORT'!$D:$D,($D25)))</f>
        <v>0</v>
      </c>
      <c r="AA24" s="758" t="str">
        <f ca="1">IF(OFFSET('START-SLABS'!$F$9,$AA$1,0)="","",SUMIFS('SAGE IMPORT'!$Q:$Q,'SAGE IMPORT'!$A:$A,OFFSET('START-SLABS'!$F$9,$AA$1,0),'SAGE IMPORT'!$B:$B,OFFSET('START-SLABS'!$G$9,$AA$1,0),'SAGE IMPORT'!$C:$C,'MATERIAL ORDER'!$B25,'SAGE IMPORT'!$D:$D,($D25)))</f>
        <v/>
      </c>
      <c r="AB24" s="758">
        <f ca="1">IF(OFFSET('START-SLABS'!$F$9,$AB$1,0)="","",SUMIFS('SAGE IMPORT'!$Q:$Q,'SAGE IMPORT'!$A:$A,OFFSET('START-SLABS'!$F$9,$AB$1,0),'SAGE IMPORT'!$B:$B,OFFSET('START-SLABS'!$G$9,$AB$1,0),'SAGE IMPORT'!$C:$C,'MATERIAL ORDER'!$B25,'SAGE IMPORT'!$D:$D,($D25)))</f>
        <v>0</v>
      </c>
      <c r="AC24" s="758" t="str">
        <f ca="1">IF(OFFSET('START-SLABS'!$F$9,$AC$1,0)="","",SUMIFS('SAGE IMPORT'!$Q:$Q,'SAGE IMPORT'!$A:$A,OFFSET('START-SLABS'!$F$9,$AC$1,0),'SAGE IMPORT'!$B:$B,OFFSET('START-SLABS'!$G$9,$AC$1,0),'SAGE IMPORT'!$C:$C,'MATERIAL ORDER'!$B25,'SAGE IMPORT'!$D:$D,($D25)))</f>
        <v/>
      </c>
      <c r="AD24" s="758">
        <f ca="1">IF(OFFSET('START-SLABS'!$F$9,$AD$1,0)="","",SUMIFS('SAGE IMPORT'!$Q:$Q,'SAGE IMPORT'!$A:$A,OFFSET('START-SLABS'!$F$9,$AD$1,0),'SAGE IMPORT'!$B:$B,OFFSET('START-SLABS'!$G$9,$AD$1,0),'SAGE IMPORT'!$C:$C,'MATERIAL ORDER'!$B25,'SAGE IMPORT'!$D:$D,($D25)))</f>
        <v>0</v>
      </c>
      <c r="AE24" s="758" t="str">
        <f ca="1">IF(OFFSET('START-SLABS'!$F$9,$AE$1,0)="","",SUMIFS('SAGE IMPORT'!$Q:$Q,'SAGE IMPORT'!$A:$A,OFFSET('START-SLABS'!$F$9,$AE$1,0),'SAGE IMPORT'!$B:$B,OFFSET('START-SLABS'!$G$9,$AE$1,0),'SAGE IMPORT'!$C:$C,'MATERIAL ORDER'!$B25,'SAGE IMPORT'!$D:$D,($D25)))</f>
        <v/>
      </c>
      <c r="AF24" s="758">
        <f ca="1">IF(OFFSET('START-SLABS'!$F$9,$AF$1,0)="","",SUMIFS('SAGE IMPORT'!$Q:$Q,'SAGE IMPORT'!$A:$A,OFFSET('START-SLABS'!$F$9,$AF$1,0),'SAGE IMPORT'!$B:$B,OFFSET('START-SLABS'!$G$9,$AF$1,0),'SAGE IMPORT'!$C:$C,'MATERIAL ORDER'!$B25,'SAGE IMPORT'!$D:$D,($D25)))</f>
        <v>0</v>
      </c>
      <c r="AG24" s="758" t="str">
        <f ca="1">IF(OFFSET('START-SLABS'!$F$9,$AG$1,0)="","",SUMIFS('SAGE IMPORT'!$Q:$Q,'SAGE IMPORT'!$A:$A,OFFSET('START-SLABS'!$F$9,$AG$1,0),'SAGE IMPORT'!$B:$B,OFFSET('START-SLABS'!$G$9,$AG$1,0),'SAGE IMPORT'!$C:$C,'MATERIAL ORDER'!$B25,'SAGE IMPORT'!$D:$D,($D25)))</f>
        <v/>
      </c>
      <c r="AH24" s="758">
        <f ca="1">IF(OFFSET('START-SLABS'!$F$9,$AH$1,0)="","",SUMIFS('SAGE IMPORT'!$Q:$Q,'SAGE IMPORT'!$A:$A,OFFSET('START-SLABS'!$F$9,$AH$1,0),'SAGE IMPORT'!$B:$B,OFFSET('START-SLABS'!$G$9,$AH$1,0),'SAGE IMPORT'!$C:$C,'MATERIAL ORDER'!$B25,'SAGE IMPORT'!$D:$D,($D25)))</f>
        <v>0</v>
      </c>
      <c r="AI24" s="758" t="str">
        <f ca="1">IF(OFFSET('START-SLABS'!$F$9,$AI$1,0)="","",SUMIFS('SAGE IMPORT'!$Q:$Q,'SAGE IMPORT'!$A:$A,OFFSET('START-SLABS'!$F$9,$AI$1,0),'SAGE IMPORT'!$B:$B,OFFSET('START-SLABS'!$G$9,$AI$1,0),'SAGE IMPORT'!$C:$C,'MATERIAL ORDER'!$B25,'SAGE IMPORT'!$D:$D,($D25)))</f>
        <v/>
      </c>
      <c r="AJ24" s="758">
        <f ca="1">IF(OFFSET('START-SLABS'!$F$9,$AJ$1,0)="","",SUMIFS('SAGE IMPORT'!$Q:$Q,'SAGE IMPORT'!$A:$A,OFFSET('START-SLABS'!$F$9,$AJ$1,0),'SAGE IMPORT'!$B:$B,OFFSET('START-SLABS'!$G$9,$AJ$1,0),'SAGE IMPORT'!$C:$C,'MATERIAL ORDER'!$B25,'SAGE IMPORT'!$D:$D,($D25)))</f>
        <v>0</v>
      </c>
      <c r="AK24" s="758" t="str">
        <f ca="1">IF(OFFSET('START-SLABS'!$F$9,$AK$1,0)="","",SUMIFS('SAGE IMPORT'!$Q:$Q,'SAGE IMPORT'!$A:$A,OFFSET('START-SLABS'!$F$9,$AK$1,0),'SAGE IMPORT'!$B:$B,OFFSET('START-SLABS'!$G$9,$AK$1,0),'SAGE IMPORT'!$C:$C,'MATERIAL ORDER'!$B25,'SAGE IMPORT'!$D:$D,($D25)))</f>
        <v/>
      </c>
      <c r="AL24" s="758" t="str">
        <f ca="1">IF(OFFSET('START-SLABS'!$F$9,$AL$1,0)="","",SUMIFS('SAGE IMPORT'!$Q:$Q,'SAGE IMPORT'!$A:$A,OFFSET('START-SLABS'!$F$9,$AL$1,0),'SAGE IMPORT'!$B:$B,OFFSET('START-SLABS'!$G$9,$AL$1,0),'SAGE IMPORT'!$C:$C,'MATERIAL ORDER'!$B25,'SAGE IMPORT'!$D:$D,($D25)))</f>
        <v/>
      </c>
      <c r="AM24" s="758" t="str">
        <f ca="1">IF(OFFSET('START-SLABS'!$F$9,$AM$1,0)="","",SUMIFS('SAGE IMPORT'!$Q:$Q,'SAGE IMPORT'!$A:$A,OFFSET('START-SLABS'!$F$9,$AM$1,0),'SAGE IMPORT'!$B:$B,OFFSET('START-SLABS'!$G$9,$AM$1,0),'SAGE IMPORT'!$C:$C,'MATERIAL ORDER'!$B25,'SAGE IMPORT'!$D:$D,($D25)))</f>
        <v/>
      </c>
      <c r="AN24" s="758" t="str">
        <f ca="1">IF(OFFSET('START-SLABS'!$F$9,$AN$1,0)="","",SUMIFS('SAGE IMPORT'!$Q:$Q,'SAGE IMPORT'!$A:$A,OFFSET('START-SLABS'!$F$9,$AN$1,0),'SAGE IMPORT'!$B:$B,OFFSET('START-SLABS'!$G$9,$AN$1,0),'SAGE IMPORT'!$C:$C,'MATERIAL ORDER'!$B25,'SAGE IMPORT'!$D:$D,($D25)))</f>
        <v/>
      </c>
      <c r="AO24" s="758" t="str">
        <f ca="1">IF(OFFSET('START-SLABS'!$F$9,$AO$1,0)="","",SUMIFS('SAGE IMPORT'!$Q:$Q,'SAGE IMPORT'!$A:$A,OFFSET('START-SLABS'!$F$9,$AO$1,0),'SAGE IMPORT'!$B:$B,OFFSET('START-SLABS'!$G$9,$AO$1,0),'SAGE IMPORT'!$C:$C,'MATERIAL ORDER'!$B25,'SAGE IMPORT'!$D:$D,($D25)))</f>
        <v/>
      </c>
      <c r="AP24" s="758" t="str">
        <f ca="1">IF(OFFSET('START-SLABS'!$F$9,$AP$1,0)="","",SUMIFS('SAGE IMPORT'!$Q:$Q,'SAGE IMPORT'!$A:$A,OFFSET('START-SLABS'!$F$9,$AP$1,0),'SAGE IMPORT'!$B:$B,OFFSET('START-SLABS'!$G$9,$AP$1,0),'SAGE IMPORT'!$C:$C,'MATERIAL ORDER'!$B25,'SAGE IMPORT'!$D:$D,($D25)))</f>
        <v/>
      </c>
      <c r="AQ24" s="758" t="str">
        <f ca="1">IF(OFFSET('START-SLABS'!$F$9,$AQ$1,0)="","",SUMIFS('SAGE IMPORT'!$Q:$Q,'SAGE IMPORT'!$A:$A,OFFSET('START-SLABS'!$F$9,$AQ$1,0),'SAGE IMPORT'!$B:$B,OFFSET('START-SLABS'!$G$9,$AQ$1,0),'SAGE IMPORT'!$C:$C,'MATERIAL ORDER'!$B25,'SAGE IMPORT'!$D:$D,($D25)))</f>
        <v/>
      </c>
      <c r="AR24" s="758" t="str">
        <f ca="1">IF(OFFSET('START-SLABS'!$F$9,$AR$1,0)="","",SUMIFS('SAGE IMPORT'!$Q:$Q,'SAGE IMPORT'!$A:$A,OFFSET('START-SLABS'!$F$9,$AR$1,0),'SAGE IMPORT'!$B:$B,OFFSET('START-SLABS'!$G$9,$AR$1,0),'SAGE IMPORT'!$C:$C,'MATERIAL ORDER'!$B25,'SAGE IMPORT'!$D:$D,($D25)))</f>
        <v/>
      </c>
      <c r="AS24" s="758" t="str">
        <f ca="1">IF(OFFSET('START-SLABS'!$F$9,$AS$1,0)="","",SUMIFS('SAGE IMPORT'!$Q:$Q,'SAGE IMPORT'!$A:$A,OFFSET('START-SLABS'!$F$9,$AS$1,0),'SAGE IMPORT'!$B:$B,OFFSET('START-SLABS'!$G$9,$AS$1,0),'SAGE IMPORT'!$C:$C,'MATERIAL ORDER'!$B25,'SAGE IMPORT'!$D:$D,($D25)))</f>
        <v/>
      </c>
      <c r="AT24" s="758" t="str">
        <f ca="1">IF(OFFSET('START-SLABS'!$F$9,$AT$1,0)="","",SUMIFS('SAGE IMPORT'!$Q:$Q,'SAGE IMPORT'!$A:$A,OFFSET('START-SLABS'!$F$9,$AT$1,0),'SAGE IMPORT'!$B:$B,OFFSET('START-SLABS'!$G$9,$AT$1,0),'SAGE IMPORT'!$C:$C,'MATERIAL ORDER'!$B25,'SAGE IMPORT'!$D:$D,($D25)))</f>
        <v/>
      </c>
      <c r="AU24" s="758" t="str">
        <f ca="1">IF(OFFSET('START-SLABS'!$F$9,$AU$1,0)="","",SUMIFS('SAGE IMPORT'!$Q:$Q,'SAGE IMPORT'!$A:$A,OFFSET('START-SLABS'!$F$9,$AU$1,0),'SAGE IMPORT'!$B:$B,OFFSET('START-SLABS'!$G$9,$AU$1,0),'SAGE IMPORT'!$C:$C,'MATERIAL ORDER'!$B25,'SAGE IMPORT'!$D:$D,($D25)))</f>
        <v/>
      </c>
      <c r="AV24" s="758" t="str">
        <f ca="1">IF(OFFSET('START-SLABS'!$F$9,$AV$1,0)="","",SUMIFS('SAGE IMPORT'!$Q:$Q,'SAGE IMPORT'!$A:$A,OFFSET('START-SLABS'!$F$9,$AV$1,0),'SAGE IMPORT'!$B:$B,OFFSET('START-SLABS'!$G$9,$AV$1,0),'SAGE IMPORT'!$C:$C,'MATERIAL ORDER'!$B25,'SAGE IMPORT'!$D:$D,($D25)))</f>
        <v/>
      </c>
    </row>
    <row r="25" spans="2:48" s="729" customFormat="1" ht="76.5" customHeight="1" thickBot="1" x14ac:dyDescent="0.35">
      <c r="B25" s="1038" t="s">
        <v>59</v>
      </c>
      <c r="C25" s="1039"/>
      <c r="D25" s="1040"/>
      <c r="E25" s="1040"/>
      <c r="F25" s="1040"/>
      <c r="G25" s="1040"/>
      <c r="H25" s="1040"/>
      <c r="I25" s="1041"/>
      <c r="K25" s="1031" t="s">
        <v>672</v>
      </c>
      <c r="L25" s="1032"/>
      <c r="M25" s="1032"/>
      <c r="N25" s="1032"/>
      <c r="O25" s="1032"/>
      <c r="P25" s="1032"/>
      <c r="Q25" s="1033"/>
      <c r="S25" s="730">
        <f>IF('START-SLABS'!$F$9="","",SUMIFS('SAGE IMPORT'!$Q:$Q,'SAGE IMPORT'!$A:$A,'START-SLABS'!$F$9,'SAGE IMPORT'!$B:$B,'START-SLABS'!$G$9,'SAGE IMPORT'!$C:$C,'MATERIAL ORDER'!$B26,'SAGE IMPORT'!$D:$D,$D26))</f>
        <v>0</v>
      </c>
      <c r="T25" s="730">
        <f ca="1">IF(OFFSET('START-SLABS'!$F$9,$T$1,0)="","",SUMIFS('SAGE IMPORT'!$Q:$Q,'SAGE IMPORT'!$A:$A,OFFSET('START-SLABS'!$F$9,$T$1,0),'SAGE IMPORT'!$B:$B,OFFSET('START-SLABS'!$G$9,$T$1,0),'SAGE IMPORT'!$C:$C,'MATERIAL ORDER'!$B26,'SAGE IMPORT'!$D:$D,($D26)))</f>
        <v>0</v>
      </c>
      <c r="U25" s="730" t="str">
        <f ca="1">IF(OFFSET('START-SLABS'!$F$9,$U$1,0)="","",SUMIFS('SAGE IMPORT'!$Q:$Q,'SAGE IMPORT'!$A:$A,OFFSET('START-SLABS'!$F$9,$U$1,0),'SAGE IMPORT'!$B:$B,OFFSET('START-SLABS'!$G$9,$U$1,0),'SAGE IMPORT'!$C:$C,'MATERIAL ORDER'!$B26,'SAGE IMPORT'!$D:$D,($D26)))</f>
        <v/>
      </c>
      <c r="V25" s="730">
        <f ca="1">IF(OFFSET('START-SLABS'!$F$9,$V$1,0)="","",SUMIFS('SAGE IMPORT'!$Q:$Q,'SAGE IMPORT'!$A:$A,OFFSET('START-SLABS'!$F$9,$V$1,0),'SAGE IMPORT'!$B:$B,OFFSET('START-SLABS'!$G$9,$V$1,0),'SAGE IMPORT'!$C:$C,'MATERIAL ORDER'!$B26,'SAGE IMPORT'!$D:$D,($D26)))</f>
        <v>0</v>
      </c>
      <c r="W25" s="730" t="str">
        <f ca="1">IF(OFFSET('START-SLABS'!$F$9,$W$1,0)="","",SUMIFS('SAGE IMPORT'!$Q:$Q,'SAGE IMPORT'!$A:$A,OFFSET('START-SLABS'!$F$9,$W$1,0),'SAGE IMPORT'!$B:$B,OFFSET('START-SLABS'!$G$9,$W$1,0),'SAGE IMPORT'!$C:$C,'MATERIAL ORDER'!$B26,'SAGE IMPORT'!$D:$D,($D26)))</f>
        <v/>
      </c>
      <c r="X25" s="730">
        <f ca="1">IF(OFFSET('START-SLABS'!$F$9,$X$1,0)="","",SUMIFS('SAGE IMPORT'!$Q:$Q,'SAGE IMPORT'!$A:$A,OFFSET('START-SLABS'!$F$9,$X$1,0),'SAGE IMPORT'!$B:$B,OFFSET('START-SLABS'!$G$9,$X$1,0),'SAGE IMPORT'!$C:$C,'MATERIAL ORDER'!$B26,'SAGE IMPORT'!$D:$D,($D26)))</f>
        <v>0</v>
      </c>
      <c r="Y25" s="730" t="str">
        <f ca="1">IF(OFFSET('START-SLABS'!$F$9,$Y$1,0)="","",SUMIFS('SAGE IMPORT'!$Q:$Q,'SAGE IMPORT'!$A:$A,OFFSET('START-SLABS'!$F$9,$Y$1,0),'SAGE IMPORT'!$B:$B,OFFSET('START-SLABS'!$G$9,$Y$1,0),'SAGE IMPORT'!$C:$C,'MATERIAL ORDER'!$B26,'SAGE IMPORT'!$D:$D,($D26)))</f>
        <v/>
      </c>
      <c r="Z25" s="730">
        <f ca="1">IF(OFFSET('START-SLABS'!$F$9,$Z$1,0)="","",SUMIFS('SAGE IMPORT'!$Q:$Q,'SAGE IMPORT'!$A:$A,OFFSET('START-SLABS'!$F$9,$Z$1,0),'SAGE IMPORT'!$B:$B,OFFSET('START-SLABS'!$G$9,$Z$1,0),'SAGE IMPORT'!$C:$C,'MATERIAL ORDER'!$B26,'SAGE IMPORT'!$D:$D,($D26)))</f>
        <v>0</v>
      </c>
      <c r="AA25" s="730" t="str">
        <f ca="1">IF(OFFSET('START-SLABS'!$F$9,$AA$1,0)="","",SUMIFS('SAGE IMPORT'!$Q:$Q,'SAGE IMPORT'!$A:$A,OFFSET('START-SLABS'!$F$9,$AA$1,0),'SAGE IMPORT'!$B:$B,OFFSET('START-SLABS'!$G$9,$AA$1,0),'SAGE IMPORT'!$C:$C,'MATERIAL ORDER'!$B26,'SAGE IMPORT'!$D:$D,($D26)))</f>
        <v/>
      </c>
      <c r="AB25" s="730">
        <f ca="1">IF(OFFSET('START-SLABS'!$F$9,$AB$1,0)="","",SUMIFS('SAGE IMPORT'!$Q:$Q,'SAGE IMPORT'!$A:$A,OFFSET('START-SLABS'!$F$9,$AB$1,0),'SAGE IMPORT'!$B:$B,OFFSET('START-SLABS'!$G$9,$AB$1,0),'SAGE IMPORT'!$C:$C,'MATERIAL ORDER'!$B26,'SAGE IMPORT'!$D:$D,($D26)))</f>
        <v>0</v>
      </c>
      <c r="AC25" s="730" t="str">
        <f ca="1">IF(OFFSET('START-SLABS'!$F$9,$AC$1,0)="","",SUMIFS('SAGE IMPORT'!$Q:$Q,'SAGE IMPORT'!$A:$A,OFFSET('START-SLABS'!$F$9,$AC$1,0),'SAGE IMPORT'!$B:$B,OFFSET('START-SLABS'!$G$9,$AC$1,0),'SAGE IMPORT'!$C:$C,'MATERIAL ORDER'!$B26,'SAGE IMPORT'!$D:$D,($D26)))</f>
        <v/>
      </c>
      <c r="AD25" s="730">
        <f ca="1">IF(OFFSET('START-SLABS'!$F$9,$AD$1,0)="","",SUMIFS('SAGE IMPORT'!$Q:$Q,'SAGE IMPORT'!$A:$A,OFFSET('START-SLABS'!$F$9,$AD$1,0),'SAGE IMPORT'!$B:$B,OFFSET('START-SLABS'!$G$9,$AD$1,0),'SAGE IMPORT'!$C:$C,'MATERIAL ORDER'!$B26,'SAGE IMPORT'!$D:$D,($D26)))</f>
        <v>0</v>
      </c>
      <c r="AE25" s="730" t="str">
        <f ca="1">IF(OFFSET('START-SLABS'!$F$9,$AE$1,0)="","",SUMIFS('SAGE IMPORT'!$Q:$Q,'SAGE IMPORT'!$A:$A,OFFSET('START-SLABS'!$F$9,$AE$1,0),'SAGE IMPORT'!$B:$B,OFFSET('START-SLABS'!$G$9,$AE$1,0),'SAGE IMPORT'!$C:$C,'MATERIAL ORDER'!$B26,'SAGE IMPORT'!$D:$D,($D26)))</f>
        <v/>
      </c>
      <c r="AF25" s="730">
        <f ca="1">IF(OFFSET('START-SLABS'!$F$9,$AF$1,0)="","",SUMIFS('SAGE IMPORT'!$Q:$Q,'SAGE IMPORT'!$A:$A,OFFSET('START-SLABS'!$F$9,$AF$1,0),'SAGE IMPORT'!$B:$B,OFFSET('START-SLABS'!$G$9,$AF$1,0),'SAGE IMPORT'!$C:$C,'MATERIAL ORDER'!$B26,'SAGE IMPORT'!$D:$D,($D26)))</f>
        <v>0</v>
      </c>
      <c r="AG25" s="730" t="str">
        <f ca="1">IF(OFFSET('START-SLABS'!$F$9,$AG$1,0)="","",SUMIFS('SAGE IMPORT'!$Q:$Q,'SAGE IMPORT'!$A:$A,OFFSET('START-SLABS'!$F$9,$AG$1,0),'SAGE IMPORT'!$B:$B,OFFSET('START-SLABS'!$G$9,$AG$1,0),'SAGE IMPORT'!$C:$C,'MATERIAL ORDER'!$B26,'SAGE IMPORT'!$D:$D,($D26)))</f>
        <v/>
      </c>
      <c r="AH25" s="730">
        <f ca="1">IF(OFFSET('START-SLABS'!$F$9,$AH$1,0)="","",SUMIFS('SAGE IMPORT'!$Q:$Q,'SAGE IMPORT'!$A:$A,OFFSET('START-SLABS'!$F$9,$AH$1,0),'SAGE IMPORT'!$B:$B,OFFSET('START-SLABS'!$G$9,$AH$1,0),'SAGE IMPORT'!$C:$C,'MATERIAL ORDER'!$B26,'SAGE IMPORT'!$D:$D,($D26)))</f>
        <v>0</v>
      </c>
      <c r="AI25" s="730" t="str">
        <f ca="1">IF(OFFSET('START-SLABS'!$F$9,$AI$1,0)="","",SUMIFS('SAGE IMPORT'!$Q:$Q,'SAGE IMPORT'!$A:$A,OFFSET('START-SLABS'!$F$9,$AI$1,0),'SAGE IMPORT'!$B:$B,OFFSET('START-SLABS'!$G$9,$AI$1,0),'SAGE IMPORT'!$C:$C,'MATERIAL ORDER'!$B26,'SAGE IMPORT'!$D:$D,($D26)))</f>
        <v/>
      </c>
      <c r="AJ25" s="730">
        <f ca="1">IF(OFFSET('START-SLABS'!$F$9,$AJ$1,0)="","",SUMIFS('SAGE IMPORT'!$Q:$Q,'SAGE IMPORT'!$A:$A,OFFSET('START-SLABS'!$F$9,$AJ$1,0),'SAGE IMPORT'!$B:$B,OFFSET('START-SLABS'!$G$9,$AJ$1,0),'SAGE IMPORT'!$C:$C,'MATERIAL ORDER'!$B26,'SAGE IMPORT'!$D:$D,($D26)))</f>
        <v>0</v>
      </c>
      <c r="AK25" s="730" t="str">
        <f ca="1">IF(OFFSET('START-SLABS'!$F$9,$AK$1,0)="","",SUMIFS('SAGE IMPORT'!$Q:$Q,'SAGE IMPORT'!$A:$A,OFFSET('START-SLABS'!$F$9,$AK$1,0),'SAGE IMPORT'!$B:$B,OFFSET('START-SLABS'!$G$9,$AK$1,0),'SAGE IMPORT'!$C:$C,'MATERIAL ORDER'!$B26,'SAGE IMPORT'!$D:$D,($D26)))</f>
        <v/>
      </c>
      <c r="AL25" s="730" t="str">
        <f ca="1">IF(OFFSET('START-SLABS'!$F$9,$AL$1,0)="","",SUMIFS('SAGE IMPORT'!$Q:$Q,'SAGE IMPORT'!$A:$A,OFFSET('START-SLABS'!$F$9,$AL$1,0),'SAGE IMPORT'!$B:$B,OFFSET('START-SLABS'!$G$9,$AL$1,0),'SAGE IMPORT'!$C:$C,'MATERIAL ORDER'!$B26,'SAGE IMPORT'!$D:$D,($D26)))</f>
        <v/>
      </c>
      <c r="AM25" s="730" t="str">
        <f ca="1">IF(OFFSET('START-SLABS'!$F$9,$AM$1,0)="","",SUMIFS('SAGE IMPORT'!$Q:$Q,'SAGE IMPORT'!$A:$A,OFFSET('START-SLABS'!$F$9,$AM$1,0),'SAGE IMPORT'!$B:$B,OFFSET('START-SLABS'!$G$9,$AM$1,0),'SAGE IMPORT'!$C:$C,'MATERIAL ORDER'!$B26,'SAGE IMPORT'!$D:$D,($D26)))</f>
        <v/>
      </c>
      <c r="AN25" s="730" t="str">
        <f ca="1">IF(OFFSET('START-SLABS'!$F$9,$AN$1,0)="","",SUMIFS('SAGE IMPORT'!$Q:$Q,'SAGE IMPORT'!$A:$A,OFFSET('START-SLABS'!$F$9,$AN$1,0),'SAGE IMPORT'!$B:$B,OFFSET('START-SLABS'!$G$9,$AN$1,0),'SAGE IMPORT'!$C:$C,'MATERIAL ORDER'!$B26,'SAGE IMPORT'!$D:$D,($D26)))</f>
        <v/>
      </c>
      <c r="AO25" s="730" t="str">
        <f ca="1">IF(OFFSET('START-SLABS'!$F$9,$AO$1,0)="","",SUMIFS('SAGE IMPORT'!$Q:$Q,'SAGE IMPORT'!$A:$A,OFFSET('START-SLABS'!$F$9,$AO$1,0),'SAGE IMPORT'!$B:$B,OFFSET('START-SLABS'!$G$9,$AO$1,0),'SAGE IMPORT'!$C:$C,'MATERIAL ORDER'!$B26,'SAGE IMPORT'!$D:$D,($D26)))</f>
        <v/>
      </c>
      <c r="AP25" s="730" t="str">
        <f ca="1">IF(OFFSET('START-SLABS'!$F$9,$AP$1,0)="","",SUMIFS('SAGE IMPORT'!$Q:$Q,'SAGE IMPORT'!$A:$A,OFFSET('START-SLABS'!$F$9,$AP$1,0),'SAGE IMPORT'!$B:$B,OFFSET('START-SLABS'!$G$9,$AP$1,0),'SAGE IMPORT'!$C:$C,'MATERIAL ORDER'!$B26,'SAGE IMPORT'!$D:$D,($D26)))</f>
        <v/>
      </c>
      <c r="AQ25" s="730" t="str">
        <f ca="1">IF(OFFSET('START-SLABS'!$F$9,$AQ$1,0)="","",SUMIFS('SAGE IMPORT'!$Q:$Q,'SAGE IMPORT'!$A:$A,OFFSET('START-SLABS'!$F$9,$AQ$1,0),'SAGE IMPORT'!$B:$B,OFFSET('START-SLABS'!$G$9,$AQ$1,0),'SAGE IMPORT'!$C:$C,'MATERIAL ORDER'!$B26,'SAGE IMPORT'!$D:$D,($D26)))</f>
        <v/>
      </c>
      <c r="AR25" s="730" t="str">
        <f ca="1">IF(OFFSET('START-SLABS'!$F$9,$AR$1,0)="","",SUMIFS('SAGE IMPORT'!$Q:$Q,'SAGE IMPORT'!$A:$A,OFFSET('START-SLABS'!$F$9,$AR$1,0),'SAGE IMPORT'!$B:$B,OFFSET('START-SLABS'!$G$9,$AR$1,0),'SAGE IMPORT'!$C:$C,'MATERIAL ORDER'!$B26,'SAGE IMPORT'!$D:$D,($D26)))</f>
        <v/>
      </c>
      <c r="AS25" s="730" t="str">
        <f ca="1">IF(OFFSET('START-SLABS'!$F$9,$AS$1,0)="","",SUMIFS('SAGE IMPORT'!$Q:$Q,'SAGE IMPORT'!$A:$A,OFFSET('START-SLABS'!$F$9,$AS$1,0),'SAGE IMPORT'!$B:$B,OFFSET('START-SLABS'!$G$9,$AS$1,0),'SAGE IMPORT'!$C:$C,'MATERIAL ORDER'!$B26,'SAGE IMPORT'!$D:$D,($D26)))</f>
        <v/>
      </c>
      <c r="AT25" s="730" t="str">
        <f ca="1">IF(OFFSET('START-SLABS'!$F$9,$AT$1,0)="","",SUMIFS('SAGE IMPORT'!$Q:$Q,'SAGE IMPORT'!$A:$A,OFFSET('START-SLABS'!$F$9,$AT$1,0),'SAGE IMPORT'!$B:$B,OFFSET('START-SLABS'!$G$9,$AT$1,0),'SAGE IMPORT'!$C:$C,'MATERIAL ORDER'!$B26,'SAGE IMPORT'!$D:$D,($D26)))</f>
        <v/>
      </c>
      <c r="AU25" s="730" t="str">
        <f ca="1">IF(OFFSET('START-SLABS'!$F$9,$AU$1,0)="","",SUMIFS('SAGE IMPORT'!$Q:$Q,'SAGE IMPORT'!$A:$A,OFFSET('START-SLABS'!$F$9,$AU$1,0),'SAGE IMPORT'!$B:$B,OFFSET('START-SLABS'!$G$9,$AU$1,0),'SAGE IMPORT'!$C:$C,'MATERIAL ORDER'!$B26,'SAGE IMPORT'!$D:$D,($D26)))</f>
        <v/>
      </c>
      <c r="AV25" s="730" t="str">
        <f ca="1">IF(OFFSET('START-SLABS'!$F$9,$AV$1,0)="","",SUMIFS('SAGE IMPORT'!$Q:$Q,'SAGE IMPORT'!$A:$A,OFFSET('START-SLABS'!$F$9,$AV$1,0),'SAGE IMPORT'!$B:$B,OFFSET('START-SLABS'!$G$9,$AV$1,0),'SAGE IMPORT'!$C:$C,'MATERIAL ORDER'!$B26,'SAGE IMPORT'!$D:$D,($D26)))</f>
        <v/>
      </c>
    </row>
    <row r="26" spans="2:48" s="729" customFormat="1" ht="76.5" customHeight="1" x14ac:dyDescent="0.3">
      <c r="B26" s="769"/>
      <c r="C26" s="770"/>
      <c r="D26" s="733"/>
      <c r="E26" s="733"/>
      <c r="F26" s="771"/>
      <c r="G26" s="1027">
        <f t="shared" ref="G26:G36" ca="1" si="5">SUM($S25:$CL25)</f>
        <v>0</v>
      </c>
      <c r="H26" s="1028"/>
      <c r="I26" s="736" t="str">
        <f t="shared" ref="I26:I36" si="6">IF(E26="","",E26)</f>
        <v/>
      </c>
      <c r="J26" s="772"/>
      <c r="K26" s="773"/>
      <c r="L26" s="774"/>
      <c r="M26" s="775"/>
      <c r="N26" s="775"/>
      <c r="O26" s="776"/>
      <c r="P26" s="768">
        <f ca="1">SUM($S88:$CL88)</f>
        <v>0</v>
      </c>
      <c r="Q26" s="741" t="str">
        <f t="shared" ref="Q26:Q37" si="7">IF(N26="","",N26)</f>
        <v/>
      </c>
      <c r="S26" s="730">
        <f>IF('START-SLABS'!$F$9="","",SUMIFS('SAGE IMPORT'!$Q:$Q,'SAGE IMPORT'!$A:$A,'START-SLABS'!$F$9,'SAGE IMPORT'!$B:$B,'START-SLABS'!$G$9,'SAGE IMPORT'!$C:$C,'MATERIAL ORDER'!$B27,'SAGE IMPORT'!$D:$D,$D27))</f>
        <v>0</v>
      </c>
      <c r="T26" s="730">
        <f ca="1">IF(OFFSET('START-SLABS'!$F$9,$T$1,0)="","",SUMIFS('SAGE IMPORT'!$Q:$Q,'SAGE IMPORT'!$A:$A,OFFSET('START-SLABS'!$F$9,$T$1,0),'SAGE IMPORT'!$B:$B,OFFSET('START-SLABS'!$G$9,$T$1,0),'SAGE IMPORT'!$C:$C,'MATERIAL ORDER'!$B27,'SAGE IMPORT'!$D:$D,($D27)))</f>
        <v>0</v>
      </c>
      <c r="U26" s="730" t="str">
        <f ca="1">IF(OFFSET('START-SLABS'!$F$9,$U$1,0)="","",SUMIFS('SAGE IMPORT'!$Q:$Q,'SAGE IMPORT'!$A:$A,OFFSET('START-SLABS'!$F$9,$U$1,0),'SAGE IMPORT'!$B:$B,OFFSET('START-SLABS'!$G$9,$U$1,0),'SAGE IMPORT'!$C:$C,'MATERIAL ORDER'!$B27,'SAGE IMPORT'!$D:$D,($D27)))</f>
        <v/>
      </c>
      <c r="V26" s="730">
        <f ca="1">IF(OFFSET('START-SLABS'!$F$9,$V$1,0)="","",SUMIFS('SAGE IMPORT'!$Q:$Q,'SAGE IMPORT'!$A:$A,OFFSET('START-SLABS'!$F$9,$V$1,0),'SAGE IMPORT'!$B:$B,OFFSET('START-SLABS'!$G$9,$V$1,0),'SAGE IMPORT'!$C:$C,'MATERIAL ORDER'!$B27,'SAGE IMPORT'!$D:$D,($D27)))</f>
        <v>0</v>
      </c>
      <c r="W26" s="730" t="str">
        <f ca="1">IF(OFFSET('START-SLABS'!$F$9,$W$1,0)="","",SUMIFS('SAGE IMPORT'!$Q:$Q,'SAGE IMPORT'!$A:$A,OFFSET('START-SLABS'!$F$9,$W$1,0),'SAGE IMPORT'!$B:$B,OFFSET('START-SLABS'!$G$9,$W$1,0),'SAGE IMPORT'!$C:$C,'MATERIAL ORDER'!$B27,'SAGE IMPORT'!$D:$D,($D27)))</f>
        <v/>
      </c>
      <c r="X26" s="730">
        <f ca="1">IF(OFFSET('START-SLABS'!$F$9,$X$1,0)="","",SUMIFS('SAGE IMPORT'!$Q:$Q,'SAGE IMPORT'!$A:$A,OFFSET('START-SLABS'!$F$9,$X$1,0),'SAGE IMPORT'!$B:$B,OFFSET('START-SLABS'!$G$9,$X$1,0),'SAGE IMPORT'!$C:$C,'MATERIAL ORDER'!$B27,'SAGE IMPORT'!$D:$D,($D27)))</f>
        <v>0</v>
      </c>
      <c r="Y26" s="730" t="str">
        <f ca="1">IF(OFFSET('START-SLABS'!$F$9,$Y$1,0)="","",SUMIFS('SAGE IMPORT'!$Q:$Q,'SAGE IMPORT'!$A:$A,OFFSET('START-SLABS'!$F$9,$Y$1,0),'SAGE IMPORT'!$B:$B,OFFSET('START-SLABS'!$G$9,$Y$1,0),'SAGE IMPORT'!$C:$C,'MATERIAL ORDER'!$B27,'SAGE IMPORT'!$D:$D,($D27)))</f>
        <v/>
      </c>
      <c r="Z26" s="730">
        <f ca="1">IF(OFFSET('START-SLABS'!$F$9,$Z$1,0)="","",SUMIFS('SAGE IMPORT'!$Q:$Q,'SAGE IMPORT'!$A:$A,OFFSET('START-SLABS'!$F$9,$Z$1,0),'SAGE IMPORT'!$B:$B,OFFSET('START-SLABS'!$G$9,$Z$1,0),'SAGE IMPORT'!$C:$C,'MATERIAL ORDER'!$B27,'SAGE IMPORT'!$D:$D,($D27)))</f>
        <v>0</v>
      </c>
      <c r="AA26" s="730" t="str">
        <f ca="1">IF(OFFSET('START-SLABS'!$F$9,$AA$1,0)="","",SUMIFS('SAGE IMPORT'!$Q:$Q,'SAGE IMPORT'!$A:$A,OFFSET('START-SLABS'!$F$9,$AA$1,0),'SAGE IMPORT'!$B:$B,OFFSET('START-SLABS'!$G$9,$AA$1,0),'SAGE IMPORT'!$C:$C,'MATERIAL ORDER'!$B27,'SAGE IMPORT'!$D:$D,($D27)))</f>
        <v/>
      </c>
      <c r="AB26" s="730">
        <f ca="1">IF(OFFSET('START-SLABS'!$F$9,$AB$1,0)="","",SUMIFS('SAGE IMPORT'!$Q:$Q,'SAGE IMPORT'!$A:$A,OFFSET('START-SLABS'!$F$9,$AB$1,0),'SAGE IMPORT'!$B:$B,OFFSET('START-SLABS'!$G$9,$AB$1,0),'SAGE IMPORT'!$C:$C,'MATERIAL ORDER'!$B27,'SAGE IMPORT'!$D:$D,($D27)))</f>
        <v>0</v>
      </c>
      <c r="AC26" s="730" t="str">
        <f ca="1">IF(OFFSET('START-SLABS'!$F$9,$AC$1,0)="","",SUMIFS('SAGE IMPORT'!$Q:$Q,'SAGE IMPORT'!$A:$A,OFFSET('START-SLABS'!$F$9,$AC$1,0),'SAGE IMPORT'!$B:$B,OFFSET('START-SLABS'!$G$9,$AC$1,0),'SAGE IMPORT'!$C:$C,'MATERIAL ORDER'!$B27,'SAGE IMPORT'!$D:$D,($D27)))</f>
        <v/>
      </c>
      <c r="AD26" s="730">
        <f ca="1">IF(OFFSET('START-SLABS'!$F$9,$AD$1,0)="","",SUMIFS('SAGE IMPORT'!$Q:$Q,'SAGE IMPORT'!$A:$A,OFFSET('START-SLABS'!$F$9,$AD$1,0),'SAGE IMPORT'!$B:$B,OFFSET('START-SLABS'!$G$9,$AD$1,0),'SAGE IMPORT'!$C:$C,'MATERIAL ORDER'!$B27,'SAGE IMPORT'!$D:$D,($D27)))</f>
        <v>0</v>
      </c>
      <c r="AE26" s="730" t="str">
        <f ca="1">IF(OFFSET('START-SLABS'!$F$9,$AE$1,0)="","",SUMIFS('SAGE IMPORT'!$Q:$Q,'SAGE IMPORT'!$A:$A,OFFSET('START-SLABS'!$F$9,$AE$1,0),'SAGE IMPORT'!$B:$B,OFFSET('START-SLABS'!$G$9,$AE$1,0),'SAGE IMPORT'!$C:$C,'MATERIAL ORDER'!$B27,'SAGE IMPORT'!$D:$D,($D27)))</f>
        <v/>
      </c>
      <c r="AF26" s="730">
        <f ca="1">IF(OFFSET('START-SLABS'!$F$9,$AF$1,0)="","",SUMIFS('SAGE IMPORT'!$Q:$Q,'SAGE IMPORT'!$A:$A,OFFSET('START-SLABS'!$F$9,$AF$1,0),'SAGE IMPORT'!$B:$B,OFFSET('START-SLABS'!$G$9,$AF$1,0),'SAGE IMPORT'!$C:$C,'MATERIAL ORDER'!$B27,'SAGE IMPORT'!$D:$D,($D27)))</f>
        <v>0</v>
      </c>
      <c r="AG26" s="730" t="str">
        <f ca="1">IF(OFFSET('START-SLABS'!$F$9,$AG$1,0)="","",SUMIFS('SAGE IMPORT'!$Q:$Q,'SAGE IMPORT'!$A:$A,OFFSET('START-SLABS'!$F$9,$AG$1,0),'SAGE IMPORT'!$B:$B,OFFSET('START-SLABS'!$G$9,$AG$1,0),'SAGE IMPORT'!$C:$C,'MATERIAL ORDER'!$B27,'SAGE IMPORT'!$D:$D,($D27)))</f>
        <v/>
      </c>
      <c r="AH26" s="730">
        <f ca="1">IF(OFFSET('START-SLABS'!$F$9,$AH$1,0)="","",SUMIFS('SAGE IMPORT'!$Q:$Q,'SAGE IMPORT'!$A:$A,OFFSET('START-SLABS'!$F$9,$AH$1,0),'SAGE IMPORT'!$B:$B,OFFSET('START-SLABS'!$G$9,$AH$1,0),'SAGE IMPORT'!$C:$C,'MATERIAL ORDER'!$B27,'SAGE IMPORT'!$D:$D,($D27)))</f>
        <v>0</v>
      </c>
      <c r="AI26" s="730" t="str">
        <f ca="1">IF(OFFSET('START-SLABS'!$F$9,$AI$1,0)="","",SUMIFS('SAGE IMPORT'!$Q:$Q,'SAGE IMPORT'!$A:$A,OFFSET('START-SLABS'!$F$9,$AI$1,0),'SAGE IMPORT'!$B:$B,OFFSET('START-SLABS'!$G$9,$AI$1,0),'SAGE IMPORT'!$C:$C,'MATERIAL ORDER'!$B27,'SAGE IMPORT'!$D:$D,($D27)))</f>
        <v/>
      </c>
      <c r="AJ26" s="730">
        <f ca="1">IF(OFFSET('START-SLABS'!$F$9,$AJ$1,0)="","",SUMIFS('SAGE IMPORT'!$Q:$Q,'SAGE IMPORT'!$A:$A,OFFSET('START-SLABS'!$F$9,$AJ$1,0),'SAGE IMPORT'!$B:$B,OFFSET('START-SLABS'!$G$9,$AJ$1,0),'SAGE IMPORT'!$C:$C,'MATERIAL ORDER'!$B27,'SAGE IMPORT'!$D:$D,($D27)))</f>
        <v>0</v>
      </c>
      <c r="AK26" s="730" t="str">
        <f ca="1">IF(OFFSET('START-SLABS'!$F$9,$AK$1,0)="","",SUMIFS('SAGE IMPORT'!$Q:$Q,'SAGE IMPORT'!$A:$A,OFFSET('START-SLABS'!$F$9,$AK$1,0),'SAGE IMPORT'!$B:$B,OFFSET('START-SLABS'!$G$9,$AK$1,0),'SAGE IMPORT'!$C:$C,'MATERIAL ORDER'!$B27,'SAGE IMPORT'!$D:$D,($D27)))</f>
        <v/>
      </c>
      <c r="AL26" s="730" t="str">
        <f ca="1">IF(OFFSET('START-SLABS'!$F$9,$AL$1,0)="","",SUMIFS('SAGE IMPORT'!$Q:$Q,'SAGE IMPORT'!$A:$A,OFFSET('START-SLABS'!$F$9,$AL$1,0),'SAGE IMPORT'!$B:$B,OFFSET('START-SLABS'!$G$9,$AL$1,0),'SAGE IMPORT'!$C:$C,'MATERIAL ORDER'!$B27,'SAGE IMPORT'!$D:$D,($D27)))</f>
        <v/>
      </c>
      <c r="AM26" s="730" t="str">
        <f ca="1">IF(OFFSET('START-SLABS'!$F$9,$AM$1,0)="","",SUMIFS('SAGE IMPORT'!$Q:$Q,'SAGE IMPORT'!$A:$A,OFFSET('START-SLABS'!$F$9,$AM$1,0),'SAGE IMPORT'!$B:$B,OFFSET('START-SLABS'!$G$9,$AM$1,0),'SAGE IMPORT'!$C:$C,'MATERIAL ORDER'!$B27,'SAGE IMPORT'!$D:$D,($D27)))</f>
        <v/>
      </c>
      <c r="AN26" s="730" t="str">
        <f ca="1">IF(OFFSET('START-SLABS'!$F$9,$AN$1,0)="","",SUMIFS('SAGE IMPORT'!$Q:$Q,'SAGE IMPORT'!$A:$A,OFFSET('START-SLABS'!$F$9,$AN$1,0),'SAGE IMPORT'!$B:$B,OFFSET('START-SLABS'!$G$9,$AN$1,0),'SAGE IMPORT'!$C:$C,'MATERIAL ORDER'!$B27,'SAGE IMPORT'!$D:$D,($D27)))</f>
        <v/>
      </c>
      <c r="AO26" s="730" t="str">
        <f ca="1">IF(OFFSET('START-SLABS'!$F$9,$AO$1,0)="","",SUMIFS('SAGE IMPORT'!$Q:$Q,'SAGE IMPORT'!$A:$A,OFFSET('START-SLABS'!$F$9,$AO$1,0),'SAGE IMPORT'!$B:$B,OFFSET('START-SLABS'!$G$9,$AO$1,0),'SAGE IMPORT'!$C:$C,'MATERIAL ORDER'!$B27,'SAGE IMPORT'!$D:$D,($D27)))</f>
        <v/>
      </c>
      <c r="AP26" s="730" t="str">
        <f ca="1">IF(OFFSET('START-SLABS'!$F$9,$AP$1,0)="","",SUMIFS('SAGE IMPORT'!$Q:$Q,'SAGE IMPORT'!$A:$A,OFFSET('START-SLABS'!$F$9,$AP$1,0),'SAGE IMPORT'!$B:$B,OFFSET('START-SLABS'!$G$9,$AP$1,0),'SAGE IMPORT'!$C:$C,'MATERIAL ORDER'!$B27,'SAGE IMPORT'!$D:$D,($D27)))</f>
        <v/>
      </c>
      <c r="AQ26" s="730" t="str">
        <f ca="1">IF(OFFSET('START-SLABS'!$F$9,$AQ$1,0)="","",SUMIFS('SAGE IMPORT'!$Q:$Q,'SAGE IMPORT'!$A:$A,OFFSET('START-SLABS'!$F$9,$AQ$1,0),'SAGE IMPORT'!$B:$B,OFFSET('START-SLABS'!$G$9,$AQ$1,0),'SAGE IMPORT'!$C:$C,'MATERIAL ORDER'!$B27,'SAGE IMPORT'!$D:$D,($D27)))</f>
        <v/>
      </c>
      <c r="AR26" s="730" t="str">
        <f ca="1">IF(OFFSET('START-SLABS'!$F$9,$AR$1,0)="","",SUMIFS('SAGE IMPORT'!$Q:$Q,'SAGE IMPORT'!$A:$A,OFFSET('START-SLABS'!$F$9,$AR$1,0),'SAGE IMPORT'!$B:$B,OFFSET('START-SLABS'!$G$9,$AR$1,0),'SAGE IMPORT'!$C:$C,'MATERIAL ORDER'!$B27,'SAGE IMPORT'!$D:$D,($D27)))</f>
        <v/>
      </c>
      <c r="AS26" s="730" t="str">
        <f ca="1">IF(OFFSET('START-SLABS'!$F$9,$AS$1,0)="","",SUMIFS('SAGE IMPORT'!$Q:$Q,'SAGE IMPORT'!$A:$A,OFFSET('START-SLABS'!$F$9,$AS$1,0),'SAGE IMPORT'!$B:$B,OFFSET('START-SLABS'!$G$9,$AS$1,0),'SAGE IMPORT'!$C:$C,'MATERIAL ORDER'!$B27,'SAGE IMPORT'!$D:$D,($D27)))</f>
        <v/>
      </c>
      <c r="AT26" s="730" t="str">
        <f ca="1">IF(OFFSET('START-SLABS'!$F$9,$AT$1,0)="","",SUMIFS('SAGE IMPORT'!$Q:$Q,'SAGE IMPORT'!$A:$A,OFFSET('START-SLABS'!$F$9,$AT$1,0),'SAGE IMPORT'!$B:$B,OFFSET('START-SLABS'!$G$9,$AT$1,0),'SAGE IMPORT'!$C:$C,'MATERIAL ORDER'!$B27,'SAGE IMPORT'!$D:$D,($D27)))</f>
        <v/>
      </c>
      <c r="AU26" s="730" t="str">
        <f ca="1">IF(OFFSET('START-SLABS'!$F$9,$AU$1,0)="","",SUMIFS('SAGE IMPORT'!$Q:$Q,'SAGE IMPORT'!$A:$A,OFFSET('START-SLABS'!$F$9,$AU$1,0),'SAGE IMPORT'!$B:$B,OFFSET('START-SLABS'!$G$9,$AU$1,0),'SAGE IMPORT'!$C:$C,'MATERIAL ORDER'!$B27,'SAGE IMPORT'!$D:$D,($D27)))</f>
        <v/>
      </c>
      <c r="AV26" s="730" t="str">
        <f ca="1">IF(OFFSET('START-SLABS'!$F$9,$AV$1,0)="","",SUMIFS('SAGE IMPORT'!$Q:$Q,'SAGE IMPORT'!$A:$A,OFFSET('START-SLABS'!$F$9,$AV$1,0),'SAGE IMPORT'!$B:$B,OFFSET('START-SLABS'!$G$9,$AV$1,0),'SAGE IMPORT'!$C:$C,'MATERIAL ORDER'!$B27,'SAGE IMPORT'!$D:$D,($D27)))</f>
        <v/>
      </c>
    </row>
    <row r="27" spans="2:48" s="729" customFormat="1" ht="76.5" customHeight="1" x14ac:dyDescent="0.3">
      <c r="B27" s="777"/>
      <c r="C27" s="778"/>
      <c r="D27" s="744"/>
      <c r="E27" s="744"/>
      <c r="F27" s="758"/>
      <c r="G27" s="1025">
        <f t="shared" ca="1" si="5"/>
        <v>0</v>
      </c>
      <c r="H27" s="1026"/>
      <c r="I27" s="746" t="str">
        <f t="shared" si="6"/>
        <v/>
      </c>
      <c r="J27" s="779"/>
      <c r="K27" s="747"/>
      <c r="L27" s="760"/>
      <c r="M27" s="749"/>
      <c r="N27" s="749"/>
      <c r="O27" s="754"/>
      <c r="P27" s="761">
        <f t="shared" ref="P27:P37" ca="1" si="8">SUM($S89:$CL89)</f>
        <v>0</v>
      </c>
      <c r="Q27" s="751" t="str">
        <f t="shared" si="7"/>
        <v/>
      </c>
      <c r="S27" s="730">
        <f>IF('START-SLABS'!$F$9="","",SUMIFS('SAGE IMPORT'!$Q:$Q,'SAGE IMPORT'!$A:$A,'START-SLABS'!$F$9,'SAGE IMPORT'!$B:$B,'START-SLABS'!$G$9,'SAGE IMPORT'!$C:$C,'MATERIAL ORDER'!$B28,'SAGE IMPORT'!$D:$D,$D28))</f>
        <v>0</v>
      </c>
      <c r="T27" s="730">
        <f ca="1">IF(OFFSET('START-SLABS'!$F$9,$T$1,0)="","",SUMIFS('SAGE IMPORT'!$Q:$Q,'SAGE IMPORT'!$A:$A,OFFSET('START-SLABS'!$F$9,$T$1,0),'SAGE IMPORT'!$B:$B,OFFSET('START-SLABS'!$G$9,$T$1,0),'SAGE IMPORT'!$C:$C,'MATERIAL ORDER'!$B28,'SAGE IMPORT'!$D:$D,($D28)))</f>
        <v>0</v>
      </c>
      <c r="U27" s="730" t="str">
        <f ca="1">IF(OFFSET('START-SLABS'!$F$9,$U$1,0)="","",SUMIFS('SAGE IMPORT'!$Q:$Q,'SAGE IMPORT'!$A:$A,OFFSET('START-SLABS'!$F$9,$U$1,0),'SAGE IMPORT'!$B:$B,OFFSET('START-SLABS'!$G$9,$U$1,0),'SAGE IMPORT'!$C:$C,'MATERIAL ORDER'!$B28,'SAGE IMPORT'!$D:$D,($D28)))</f>
        <v/>
      </c>
      <c r="V27" s="730">
        <f ca="1">IF(OFFSET('START-SLABS'!$F$9,$V$1,0)="","",SUMIFS('SAGE IMPORT'!$Q:$Q,'SAGE IMPORT'!$A:$A,OFFSET('START-SLABS'!$F$9,$V$1,0),'SAGE IMPORT'!$B:$B,OFFSET('START-SLABS'!$G$9,$V$1,0),'SAGE IMPORT'!$C:$C,'MATERIAL ORDER'!$B28,'SAGE IMPORT'!$D:$D,($D28)))</f>
        <v>0</v>
      </c>
      <c r="W27" s="730" t="str">
        <f ca="1">IF(OFFSET('START-SLABS'!$F$9,$W$1,0)="","",SUMIFS('SAGE IMPORT'!$Q:$Q,'SAGE IMPORT'!$A:$A,OFFSET('START-SLABS'!$F$9,$W$1,0),'SAGE IMPORT'!$B:$B,OFFSET('START-SLABS'!$G$9,$W$1,0),'SAGE IMPORT'!$C:$C,'MATERIAL ORDER'!$B28,'SAGE IMPORT'!$D:$D,($D28)))</f>
        <v/>
      </c>
      <c r="X27" s="730">
        <f ca="1">IF(OFFSET('START-SLABS'!$F$9,$X$1,0)="","",SUMIFS('SAGE IMPORT'!$Q:$Q,'SAGE IMPORT'!$A:$A,OFFSET('START-SLABS'!$F$9,$X$1,0),'SAGE IMPORT'!$B:$B,OFFSET('START-SLABS'!$G$9,$X$1,0),'SAGE IMPORT'!$C:$C,'MATERIAL ORDER'!$B28,'SAGE IMPORT'!$D:$D,($D28)))</f>
        <v>0</v>
      </c>
      <c r="Y27" s="730" t="str">
        <f ca="1">IF(OFFSET('START-SLABS'!$F$9,$Y$1,0)="","",SUMIFS('SAGE IMPORT'!$Q:$Q,'SAGE IMPORT'!$A:$A,OFFSET('START-SLABS'!$F$9,$Y$1,0),'SAGE IMPORT'!$B:$B,OFFSET('START-SLABS'!$G$9,$Y$1,0),'SAGE IMPORT'!$C:$C,'MATERIAL ORDER'!$B28,'SAGE IMPORT'!$D:$D,($D28)))</f>
        <v/>
      </c>
      <c r="Z27" s="730">
        <f ca="1">IF(OFFSET('START-SLABS'!$F$9,$Z$1,0)="","",SUMIFS('SAGE IMPORT'!$Q:$Q,'SAGE IMPORT'!$A:$A,OFFSET('START-SLABS'!$F$9,$Z$1,0),'SAGE IMPORT'!$B:$B,OFFSET('START-SLABS'!$G$9,$Z$1,0),'SAGE IMPORT'!$C:$C,'MATERIAL ORDER'!$B28,'SAGE IMPORT'!$D:$D,($D28)))</f>
        <v>0</v>
      </c>
      <c r="AA27" s="730" t="str">
        <f ca="1">IF(OFFSET('START-SLABS'!$F$9,$AA$1,0)="","",SUMIFS('SAGE IMPORT'!$Q:$Q,'SAGE IMPORT'!$A:$A,OFFSET('START-SLABS'!$F$9,$AA$1,0),'SAGE IMPORT'!$B:$B,OFFSET('START-SLABS'!$G$9,$AA$1,0),'SAGE IMPORT'!$C:$C,'MATERIAL ORDER'!$B28,'SAGE IMPORT'!$D:$D,($D28)))</f>
        <v/>
      </c>
      <c r="AB27" s="730">
        <f ca="1">IF(OFFSET('START-SLABS'!$F$9,$AB$1,0)="","",SUMIFS('SAGE IMPORT'!$Q:$Q,'SAGE IMPORT'!$A:$A,OFFSET('START-SLABS'!$F$9,$AB$1,0),'SAGE IMPORT'!$B:$B,OFFSET('START-SLABS'!$G$9,$AB$1,0),'SAGE IMPORT'!$C:$C,'MATERIAL ORDER'!$B28,'SAGE IMPORT'!$D:$D,($D28)))</f>
        <v>0</v>
      </c>
      <c r="AC27" s="730" t="str">
        <f ca="1">IF(OFFSET('START-SLABS'!$F$9,$AC$1,0)="","",SUMIFS('SAGE IMPORT'!$Q:$Q,'SAGE IMPORT'!$A:$A,OFFSET('START-SLABS'!$F$9,$AC$1,0),'SAGE IMPORT'!$B:$B,OFFSET('START-SLABS'!$G$9,$AC$1,0),'SAGE IMPORT'!$C:$C,'MATERIAL ORDER'!$B28,'SAGE IMPORT'!$D:$D,($D28)))</f>
        <v/>
      </c>
      <c r="AD27" s="730">
        <f ca="1">IF(OFFSET('START-SLABS'!$F$9,$AD$1,0)="","",SUMIFS('SAGE IMPORT'!$Q:$Q,'SAGE IMPORT'!$A:$A,OFFSET('START-SLABS'!$F$9,$AD$1,0),'SAGE IMPORT'!$B:$B,OFFSET('START-SLABS'!$G$9,$AD$1,0),'SAGE IMPORT'!$C:$C,'MATERIAL ORDER'!$B28,'SAGE IMPORT'!$D:$D,($D28)))</f>
        <v>0</v>
      </c>
      <c r="AE27" s="730" t="str">
        <f ca="1">IF(OFFSET('START-SLABS'!$F$9,$AE$1,0)="","",SUMIFS('SAGE IMPORT'!$Q:$Q,'SAGE IMPORT'!$A:$A,OFFSET('START-SLABS'!$F$9,$AE$1,0),'SAGE IMPORT'!$B:$B,OFFSET('START-SLABS'!$G$9,$AE$1,0),'SAGE IMPORT'!$C:$C,'MATERIAL ORDER'!$B28,'SAGE IMPORT'!$D:$D,($D28)))</f>
        <v/>
      </c>
      <c r="AF27" s="730">
        <f ca="1">IF(OFFSET('START-SLABS'!$F$9,$AF$1,0)="","",SUMIFS('SAGE IMPORT'!$Q:$Q,'SAGE IMPORT'!$A:$A,OFFSET('START-SLABS'!$F$9,$AF$1,0),'SAGE IMPORT'!$B:$B,OFFSET('START-SLABS'!$G$9,$AF$1,0),'SAGE IMPORT'!$C:$C,'MATERIAL ORDER'!$B28,'SAGE IMPORT'!$D:$D,($D28)))</f>
        <v>0</v>
      </c>
      <c r="AG27" s="730" t="str">
        <f ca="1">IF(OFFSET('START-SLABS'!$F$9,$AG$1,0)="","",SUMIFS('SAGE IMPORT'!$Q:$Q,'SAGE IMPORT'!$A:$A,OFFSET('START-SLABS'!$F$9,$AG$1,0),'SAGE IMPORT'!$B:$B,OFFSET('START-SLABS'!$G$9,$AG$1,0),'SAGE IMPORT'!$C:$C,'MATERIAL ORDER'!$B28,'SAGE IMPORT'!$D:$D,($D28)))</f>
        <v/>
      </c>
      <c r="AH27" s="730">
        <f ca="1">IF(OFFSET('START-SLABS'!$F$9,$AH$1,0)="","",SUMIFS('SAGE IMPORT'!$Q:$Q,'SAGE IMPORT'!$A:$A,OFFSET('START-SLABS'!$F$9,$AH$1,0),'SAGE IMPORT'!$B:$B,OFFSET('START-SLABS'!$G$9,$AH$1,0),'SAGE IMPORT'!$C:$C,'MATERIAL ORDER'!$B28,'SAGE IMPORT'!$D:$D,($D28)))</f>
        <v>0</v>
      </c>
      <c r="AI27" s="730" t="str">
        <f ca="1">IF(OFFSET('START-SLABS'!$F$9,$AI$1,0)="","",SUMIFS('SAGE IMPORT'!$Q:$Q,'SAGE IMPORT'!$A:$A,OFFSET('START-SLABS'!$F$9,$AI$1,0),'SAGE IMPORT'!$B:$B,OFFSET('START-SLABS'!$G$9,$AI$1,0),'SAGE IMPORT'!$C:$C,'MATERIAL ORDER'!$B28,'SAGE IMPORT'!$D:$D,($D28)))</f>
        <v/>
      </c>
      <c r="AJ27" s="730">
        <f ca="1">IF(OFFSET('START-SLABS'!$F$9,$AJ$1,0)="","",SUMIFS('SAGE IMPORT'!$Q:$Q,'SAGE IMPORT'!$A:$A,OFFSET('START-SLABS'!$F$9,$AJ$1,0),'SAGE IMPORT'!$B:$B,OFFSET('START-SLABS'!$G$9,$AJ$1,0),'SAGE IMPORT'!$C:$C,'MATERIAL ORDER'!$B28,'SAGE IMPORT'!$D:$D,($D28)))</f>
        <v>0</v>
      </c>
      <c r="AK27" s="730" t="str">
        <f ca="1">IF(OFFSET('START-SLABS'!$F$9,$AK$1,0)="","",SUMIFS('SAGE IMPORT'!$Q:$Q,'SAGE IMPORT'!$A:$A,OFFSET('START-SLABS'!$F$9,$AK$1,0),'SAGE IMPORT'!$B:$B,OFFSET('START-SLABS'!$G$9,$AK$1,0),'SAGE IMPORT'!$C:$C,'MATERIAL ORDER'!$B28,'SAGE IMPORT'!$D:$D,($D28)))</f>
        <v/>
      </c>
      <c r="AL27" s="730" t="str">
        <f ca="1">IF(OFFSET('START-SLABS'!$F$9,$AL$1,0)="","",SUMIFS('SAGE IMPORT'!$Q:$Q,'SAGE IMPORT'!$A:$A,OFFSET('START-SLABS'!$F$9,$AL$1,0),'SAGE IMPORT'!$B:$B,OFFSET('START-SLABS'!$G$9,$AL$1,0),'SAGE IMPORT'!$C:$C,'MATERIAL ORDER'!$B28,'SAGE IMPORT'!$D:$D,($D28)))</f>
        <v/>
      </c>
      <c r="AM27" s="730" t="str">
        <f ca="1">IF(OFFSET('START-SLABS'!$F$9,$AM$1,0)="","",SUMIFS('SAGE IMPORT'!$Q:$Q,'SAGE IMPORT'!$A:$A,OFFSET('START-SLABS'!$F$9,$AM$1,0),'SAGE IMPORT'!$B:$B,OFFSET('START-SLABS'!$G$9,$AM$1,0),'SAGE IMPORT'!$C:$C,'MATERIAL ORDER'!$B28,'SAGE IMPORT'!$D:$D,($D28)))</f>
        <v/>
      </c>
      <c r="AN27" s="730" t="str">
        <f ca="1">IF(OFFSET('START-SLABS'!$F$9,$AN$1,0)="","",SUMIFS('SAGE IMPORT'!$Q:$Q,'SAGE IMPORT'!$A:$A,OFFSET('START-SLABS'!$F$9,$AN$1,0),'SAGE IMPORT'!$B:$B,OFFSET('START-SLABS'!$G$9,$AN$1,0),'SAGE IMPORT'!$C:$C,'MATERIAL ORDER'!$B28,'SAGE IMPORT'!$D:$D,($D28)))</f>
        <v/>
      </c>
      <c r="AO27" s="730" t="str">
        <f ca="1">IF(OFFSET('START-SLABS'!$F$9,$AO$1,0)="","",SUMIFS('SAGE IMPORT'!$Q:$Q,'SAGE IMPORT'!$A:$A,OFFSET('START-SLABS'!$F$9,$AO$1,0),'SAGE IMPORT'!$B:$B,OFFSET('START-SLABS'!$G$9,$AO$1,0),'SAGE IMPORT'!$C:$C,'MATERIAL ORDER'!$B28,'SAGE IMPORT'!$D:$D,($D28)))</f>
        <v/>
      </c>
      <c r="AP27" s="730" t="str">
        <f ca="1">IF(OFFSET('START-SLABS'!$F$9,$AP$1,0)="","",SUMIFS('SAGE IMPORT'!$Q:$Q,'SAGE IMPORT'!$A:$A,OFFSET('START-SLABS'!$F$9,$AP$1,0),'SAGE IMPORT'!$B:$B,OFFSET('START-SLABS'!$G$9,$AP$1,0),'SAGE IMPORT'!$C:$C,'MATERIAL ORDER'!$B28,'SAGE IMPORT'!$D:$D,($D28)))</f>
        <v/>
      </c>
      <c r="AQ27" s="730" t="str">
        <f ca="1">IF(OFFSET('START-SLABS'!$F$9,$AQ$1,0)="","",SUMIFS('SAGE IMPORT'!$Q:$Q,'SAGE IMPORT'!$A:$A,OFFSET('START-SLABS'!$F$9,$AQ$1,0),'SAGE IMPORT'!$B:$B,OFFSET('START-SLABS'!$G$9,$AQ$1,0),'SAGE IMPORT'!$C:$C,'MATERIAL ORDER'!$B28,'SAGE IMPORT'!$D:$D,($D28)))</f>
        <v/>
      </c>
      <c r="AR27" s="730" t="str">
        <f ca="1">IF(OFFSET('START-SLABS'!$F$9,$AR$1,0)="","",SUMIFS('SAGE IMPORT'!$Q:$Q,'SAGE IMPORT'!$A:$A,OFFSET('START-SLABS'!$F$9,$AR$1,0),'SAGE IMPORT'!$B:$B,OFFSET('START-SLABS'!$G$9,$AR$1,0),'SAGE IMPORT'!$C:$C,'MATERIAL ORDER'!$B28,'SAGE IMPORT'!$D:$D,($D28)))</f>
        <v/>
      </c>
      <c r="AS27" s="730" t="str">
        <f ca="1">IF(OFFSET('START-SLABS'!$F$9,$AS$1,0)="","",SUMIFS('SAGE IMPORT'!$Q:$Q,'SAGE IMPORT'!$A:$A,OFFSET('START-SLABS'!$F$9,$AS$1,0),'SAGE IMPORT'!$B:$B,OFFSET('START-SLABS'!$G$9,$AS$1,0),'SAGE IMPORT'!$C:$C,'MATERIAL ORDER'!$B28,'SAGE IMPORT'!$D:$D,($D28)))</f>
        <v/>
      </c>
      <c r="AT27" s="730" t="str">
        <f ca="1">IF(OFFSET('START-SLABS'!$F$9,$AT$1,0)="","",SUMIFS('SAGE IMPORT'!$Q:$Q,'SAGE IMPORT'!$A:$A,OFFSET('START-SLABS'!$F$9,$AT$1,0),'SAGE IMPORT'!$B:$B,OFFSET('START-SLABS'!$G$9,$AT$1,0),'SAGE IMPORT'!$C:$C,'MATERIAL ORDER'!$B28,'SAGE IMPORT'!$D:$D,($D28)))</f>
        <v/>
      </c>
      <c r="AU27" s="730" t="str">
        <f ca="1">IF(OFFSET('START-SLABS'!$F$9,$AU$1,0)="","",SUMIFS('SAGE IMPORT'!$Q:$Q,'SAGE IMPORT'!$A:$A,OFFSET('START-SLABS'!$F$9,$AU$1,0),'SAGE IMPORT'!$B:$B,OFFSET('START-SLABS'!$G$9,$AU$1,0),'SAGE IMPORT'!$C:$C,'MATERIAL ORDER'!$B28,'SAGE IMPORT'!$D:$D,($D28)))</f>
        <v/>
      </c>
      <c r="AV27" s="730" t="str">
        <f ca="1">IF(OFFSET('START-SLABS'!$F$9,$AV$1,0)="","",SUMIFS('SAGE IMPORT'!$Q:$Q,'SAGE IMPORT'!$A:$A,OFFSET('START-SLABS'!$F$9,$AV$1,0),'SAGE IMPORT'!$B:$B,OFFSET('START-SLABS'!$G$9,$AV$1,0),'SAGE IMPORT'!$C:$C,'MATERIAL ORDER'!$B28,'SAGE IMPORT'!$D:$D,($D28)))</f>
        <v/>
      </c>
    </row>
    <row r="28" spans="2:48" s="729" customFormat="1" ht="76.5" customHeight="1" x14ac:dyDescent="0.3">
      <c r="B28" s="780"/>
      <c r="C28" s="781"/>
      <c r="D28" s="757"/>
      <c r="E28" s="757"/>
      <c r="F28" s="758"/>
      <c r="G28" s="1025">
        <f t="shared" ca="1" si="5"/>
        <v>0</v>
      </c>
      <c r="H28" s="1026"/>
      <c r="I28" s="746" t="str">
        <f t="shared" si="6"/>
        <v/>
      </c>
      <c r="J28" s="779"/>
      <c r="K28" s="752"/>
      <c r="L28" s="762"/>
      <c r="M28" s="753"/>
      <c r="N28" s="753"/>
      <c r="O28" s="754"/>
      <c r="P28" s="761">
        <f t="shared" ca="1" si="8"/>
        <v>0</v>
      </c>
      <c r="Q28" s="751" t="str">
        <f t="shared" si="7"/>
        <v/>
      </c>
      <c r="S28" s="730">
        <f>IF('START-SLABS'!$F$9="","",SUMIFS('SAGE IMPORT'!$Q:$Q,'SAGE IMPORT'!$A:$A,'START-SLABS'!$F$9,'SAGE IMPORT'!$B:$B,'START-SLABS'!$G$9,'SAGE IMPORT'!$C:$C,'MATERIAL ORDER'!$B29,'SAGE IMPORT'!$D:$D,$D29))</f>
        <v>0</v>
      </c>
      <c r="T28" s="730">
        <f ca="1">IF(OFFSET('START-SLABS'!$F$9,$T$1,0)="","",SUMIFS('SAGE IMPORT'!$Q:$Q,'SAGE IMPORT'!$A:$A,OFFSET('START-SLABS'!$F$9,$T$1,0),'SAGE IMPORT'!$B:$B,OFFSET('START-SLABS'!$G$9,$T$1,0),'SAGE IMPORT'!$C:$C,'MATERIAL ORDER'!$B29,'SAGE IMPORT'!$D:$D,($D29)))</f>
        <v>0</v>
      </c>
      <c r="U28" s="730" t="str">
        <f ca="1">IF(OFFSET('START-SLABS'!$F$9,$U$1,0)="","",SUMIFS('SAGE IMPORT'!$Q:$Q,'SAGE IMPORT'!$A:$A,OFFSET('START-SLABS'!$F$9,$U$1,0),'SAGE IMPORT'!$B:$B,OFFSET('START-SLABS'!$G$9,$U$1,0),'SAGE IMPORT'!$C:$C,'MATERIAL ORDER'!$B29,'SAGE IMPORT'!$D:$D,($D29)))</f>
        <v/>
      </c>
      <c r="V28" s="730">
        <f ca="1">IF(OFFSET('START-SLABS'!$F$9,$V$1,0)="","",SUMIFS('SAGE IMPORT'!$Q:$Q,'SAGE IMPORT'!$A:$A,OFFSET('START-SLABS'!$F$9,$V$1,0),'SAGE IMPORT'!$B:$B,OFFSET('START-SLABS'!$G$9,$V$1,0),'SAGE IMPORT'!$C:$C,'MATERIAL ORDER'!$B29,'SAGE IMPORT'!$D:$D,($D29)))</f>
        <v>0</v>
      </c>
      <c r="W28" s="730" t="str">
        <f ca="1">IF(OFFSET('START-SLABS'!$F$9,$W$1,0)="","",SUMIFS('SAGE IMPORT'!$Q:$Q,'SAGE IMPORT'!$A:$A,OFFSET('START-SLABS'!$F$9,$W$1,0),'SAGE IMPORT'!$B:$B,OFFSET('START-SLABS'!$G$9,$W$1,0),'SAGE IMPORT'!$C:$C,'MATERIAL ORDER'!$B29,'SAGE IMPORT'!$D:$D,($D29)))</f>
        <v/>
      </c>
      <c r="X28" s="730">
        <f ca="1">IF(OFFSET('START-SLABS'!$F$9,$X$1,0)="","",SUMIFS('SAGE IMPORT'!$Q:$Q,'SAGE IMPORT'!$A:$A,OFFSET('START-SLABS'!$F$9,$X$1,0),'SAGE IMPORT'!$B:$B,OFFSET('START-SLABS'!$G$9,$X$1,0),'SAGE IMPORT'!$C:$C,'MATERIAL ORDER'!$B29,'SAGE IMPORT'!$D:$D,($D29)))</f>
        <v>0</v>
      </c>
      <c r="Y28" s="730" t="str">
        <f ca="1">IF(OFFSET('START-SLABS'!$F$9,$Y$1,0)="","",SUMIFS('SAGE IMPORT'!$Q:$Q,'SAGE IMPORT'!$A:$A,OFFSET('START-SLABS'!$F$9,$Y$1,0),'SAGE IMPORT'!$B:$B,OFFSET('START-SLABS'!$G$9,$Y$1,0),'SAGE IMPORT'!$C:$C,'MATERIAL ORDER'!$B29,'SAGE IMPORT'!$D:$D,($D29)))</f>
        <v/>
      </c>
      <c r="Z28" s="730">
        <f ca="1">IF(OFFSET('START-SLABS'!$F$9,$Z$1,0)="","",SUMIFS('SAGE IMPORT'!$Q:$Q,'SAGE IMPORT'!$A:$A,OFFSET('START-SLABS'!$F$9,$Z$1,0),'SAGE IMPORT'!$B:$B,OFFSET('START-SLABS'!$G$9,$Z$1,0),'SAGE IMPORT'!$C:$C,'MATERIAL ORDER'!$B29,'SAGE IMPORT'!$D:$D,($D29)))</f>
        <v>0</v>
      </c>
      <c r="AA28" s="730" t="str">
        <f ca="1">IF(OFFSET('START-SLABS'!$F$9,$AA$1,0)="","",SUMIFS('SAGE IMPORT'!$Q:$Q,'SAGE IMPORT'!$A:$A,OFFSET('START-SLABS'!$F$9,$AA$1,0),'SAGE IMPORT'!$B:$B,OFFSET('START-SLABS'!$G$9,$AA$1,0),'SAGE IMPORT'!$C:$C,'MATERIAL ORDER'!$B29,'SAGE IMPORT'!$D:$D,($D29)))</f>
        <v/>
      </c>
      <c r="AB28" s="730">
        <f ca="1">IF(OFFSET('START-SLABS'!$F$9,$AB$1,0)="","",SUMIFS('SAGE IMPORT'!$Q:$Q,'SAGE IMPORT'!$A:$A,OFFSET('START-SLABS'!$F$9,$AB$1,0),'SAGE IMPORT'!$B:$B,OFFSET('START-SLABS'!$G$9,$AB$1,0),'SAGE IMPORT'!$C:$C,'MATERIAL ORDER'!$B29,'SAGE IMPORT'!$D:$D,($D29)))</f>
        <v>0</v>
      </c>
      <c r="AC28" s="730" t="str">
        <f ca="1">IF(OFFSET('START-SLABS'!$F$9,$AC$1,0)="","",SUMIFS('SAGE IMPORT'!$Q:$Q,'SAGE IMPORT'!$A:$A,OFFSET('START-SLABS'!$F$9,$AC$1,0),'SAGE IMPORT'!$B:$B,OFFSET('START-SLABS'!$G$9,$AC$1,0),'SAGE IMPORT'!$C:$C,'MATERIAL ORDER'!$B29,'SAGE IMPORT'!$D:$D,($D29)))</f>
        <v/>
      </c>
      <c r="AD28" s="730">
        <f ca="1">IF(OFFSET('START-SLABS'!$F$9,$AD$1,0)="","",SUMIFS('SAGE IMPORT'!$Q:$Q,'SAGE IMPORT'!$A:$A,OFFSET('START-SLABS'!$F$9,$AD$1,0),'SAGE IMPORT'!$B:$B,OFFSET('START-SLABS'!$G$9,$AD$1,0),'SAGE IMPORT'!$C:$C,'MATERIAL ORDER'!$B29,'SAGE IMPORT'!$D:$D,($D29)))</f>
        <v>0</v>
      </c>
      <c r="AE28" s="730" t="str">
        <f ca="1">IF(OFFSET('START-SLABS'!$F$9,$AE$1,0)="","",SUMIFS('SAGE IMPORT'!$Q:$Q,'SAGE IMPORT'!$A:$A,OFFSET('START-SLABS'!$F$9,$AE$1,0),'SAGE IMPORT'!$B:$B,OFFSET('START-SLABS'!$G$9,$AE$1,0),'SAGE IMPORT'!$C:$C,'MATERIAL ORDER'!$B29,'SAGE IMPORT'!$D:$D,($D29)))</f>
        <v/>
      </c>
      <c r="AF28" s="730">
        <f ca="1">IF(OFFSET('START-SLABS'!$F$9,$AF$1,0)="","",SUMIFS('SAGE IMPORT'!$Q:$Q,'SAGE IMPORT'!$A:$A,OFFSET('START-SLABS'!$F$9,$AF$1,0),'SAGE IMPORT'!$B:$B,OFFSET('START-SLABS'!$G$9,$AF$1,0),'SAGE IMPORT'!$C:$C,'MATERIAL ORDER'!$B29,'SAGE IMPORT'!$D:$D,($D29)))</f>
        <v>0</v>
      </c>
      <c r="AG28" s="730" t="str">
        <f ca="1">IF(OFFSET('START-SLABS'!$F$9,$AG$1,0)="","",SUMIFS('SAGE IMPORT'!$Q:$Q,'SAGE IMPORT'!$A:$A,OFFSET('START-SLABS'!$F$9,$AG$1,0),'SAGE IMPORT'!$B:$B,OFFSET('START-SLABS'!$G$9,$AG$1,0),'SAGE IMPORT'!$C:$C,'MATERIAL ORDER'!$B29,'SAGE IMPORT'!$D:$D,($D29)))</f>
        <v/>
      </c>
      <c r="AH28" s="730">
        <f ca="1">IF(OFFSET('START-SLABS'!$F$9,$AH$1,0)="","",SUMIFS('SAGE IMPORT'!$Q:$Q,'SAGE IMPORT'!$A:$A,OFFSET('START-SLABS'!$F$9,$AH$1,0),'SAGE IMPORT'!$B:$B,OFFSET('START-SLABS'!$G$9,$AH$1,0),'SAGE IMPORT'!$C:$C,'MATERIAL ORDER'!$B29,'SAGE IMPORT'!$D:$D,($D29)))</f>
        <v>0</v>
      </c>
      <c r="AI28" s="730" t="str">
        <f ca="1">IF(OFFSET('START-SLABS'!$F$9,$AI$1,0)="","",SUMIFS('SAGE IMPORT'!$Q:$Q,'SAGE IMPORT'!$A:$A,OFFSET('START-SLABS'!$F$9,$AI$1,0),'SAGE IMPORT'!$B:$B,OFFSET('START-SLABS'!$G$9,$AI$1,0),'SAGE IMPORT'!$C:$C,'MATERIAL ORDER'!$B29,'SAGE IMPORT'!$D:$D,($D29)))</f>
        <v/>
      </c>
      <c r="AJ28" s="730">
        <f ca="1">IF(OFFSET('START-SLABS'!$F$9,$AJ$1,0)="","",SUMIFS('SAGE IMPORT'!$Q:$Q,'SAGE IMPORT'!$A:$A,OFFSET('START-SLABS'!$F$9,$AJ$1,0),'SAGE IMPORT'!$B:$B,OFFSET('START-SLABS'!$G$9,$AJ$1,0),'SAGE IMPORT'!$C:$C,'MATERIAL ORDER'!$B29,'SAGE IMPORT'!$D:$D,($D29)))</f>
        <v>0</v>
      </c>
      <c r="AK28" s="730" t="str">
        <f ca="1">IF(OFFSET('START-SLABS'!$F$9,$AK$1,0)="","",SUMIFS('SAGE IMPORT'!$Q:$Q,'SAGE IMPORT'!$A:$A,OFFSET('START-SLABS'!$F$9,$AK$1,0),'SAGE IMPORT'!$B:$B,OFFSET('START-SLABS'!$G$9,$AK$1,0),'SAGE IMPORT'!$C:$C,'MATERIAL ORDER'!$B29,'SAGE IMPORT'!$D:$D,($D29)))</f>
        <v/>
      </c>
      <c r="AL28" s="730" t="str">
        <f ca="1">IF(OFFSET('START-SLABS'!$F$9,$AL$1,0)="","",SUMIFS('SAGE IMPORT'!$Q:$Q,'SAGE IMPORT'!$A:$A,OFFSET('START-SLABS'!$F$9,$AL$1,0),'SAGE IMPORT'!$B:$B,OFFSET('START-SLABS'!$G$9,$AL$1,0),'SAGE IMPORT'!$C:$C,'MATERIAL ORDER'!$B29,'SAGE IMPORT'!$D:$D,($D29)))</f>
        <v/>
      </c>
      <c r="AM28" s="730" t="str">
        <f ca="1">IF(OFFSET('START-SLABS'!$F$9,$AM$1,0)="","",SUMIFS('SAGE IMPORT'!$Q:$Q,'SAGE IMPORT'!$A:$A,OFFSET('START-SLABS'!$F$9,$AM$1,0),'SAGE IMPORT'!$B:$B,OFFSET('START-SLABS'!$G$9,$AM$1,0),'SAGE IMPORT'!$C:$C,'MATERIAL ORDER'!$B29,'SAGE IMPORT'!$D:$D,($D29)))</f>
        <v/>
      </c>
      <c r="AN28" s="730" t="str">
        <f ca="1">IF(OFFSET('START-SLABS'!$F$9,$AN$1,0)="","",SUMIFS('SAGE IMPORT'!$Q:$Q,'SAGE IMPORT'!$A:$A,OFFSET('START-SLABS'!$F$9,$AN$1,0),'SAGE IMPORT'!$B:$B,OFFSET('START-SLABS'!$G$9,$AN$1,0),'SAGE IMPORT'!$C:$C,'MATERIAL ORDER'!$B29,'SAGE IMPORT'!$D:$D,($D29)))</f>
        <v/>
      </c>
      <c r="AO28" s="730" t="str">
        <f ca="1">IF(OFFSET('START-SLABS'!$F$9,$AO$1,0)="","",SUMIFS('SAGE IMPORT'!$Q:$Q,'SAGE IMPORT'!$A:$A,OFFSET('START-SLABS'!$F$9,$AO$1,0),'SAGE IMPORT'!$B:$B,OFFSET('START-SLABS'!$G$9,$AO$1,0),'SAGE IMPORT'!$C:$C,'MATERIAL ORDER'!$B29,'SAGE IMPORT'!$D:$D,($D29)))</f>
        <v/>
      </c>
      <c r="AP28" s="730" t="str">
        <f ca="1">IF(OFFSET('START-SLABS'!$F$9,$AP$1,0)="","",SUMIFS('SAGE IMPORT'!$Q:$Q,'SAGE IMPORT'!$A:$A,OFFSET('START-SLABS'!$F$9,$AP$1,0),'SAGE IMPORT'!$B:$B,OFFSET('START-SLABS'!$G$9,$AP$1,0),'SAGE IMPORT'!$C:$C,'MATERIAL ORDER'!$B29,'SAGE IMPORT'!$D:$D,($D29)))</f>
        <v/>
      </c>
      <c r="AQ28" s="730" t="str">
        <f ca="1">IF(OFFSET('START-SLABS'!$F$9,$AQ$1,0)="","",SUMIFS('SAGE IMPORT'!$Q:$Q,'SAGE IMPORT'!$A:$A,OFFSET('START-SLABS'!$F$9,$AQ$1,0),'SAGE IMPORT'!$B:$B,OFFSET('START-SLABS'!$G$9,$AQ$1,0),'SAGE IMPORT'!$C:$C,'MATERIAL ORDER'!$B29,'SAGE IMPORT'!$D:$D,($D29)))</f>
        <v/>
      </c>
      <c r="AR28" s="730" t="str">
        <f ca="1">IF(OFFSET('START-SLABS'!$F$9,$AR$1,0)="","",SUMIFS('SAGE IMPORT'!$Q:$Q,'SAGE IMPORT'!$A:$A,OFFSET('START-SLABS'!$F$9,$AR$1,0),'SAGE IMPORT'!$B:$B,OFFSET('START-SLABS'!$G$9,$AR$1,0),'SAGE IMPORT'!$C:$C,'MATERIAL ORDER'!$B29,'SAGE IMPORT'!$D:$D,($D29)))</f>
        <v/>
      </c>
      <c r="AS28" s="730" t="str">
        <f ca="1">IF(OFFSET('START-SLABS'!$F$9,$AS$1,0)="","",SUMIFS('SAGE IMPORT'!$Q:$Q,'SAGE IMPORT'!$A:$A,OFFSET('START-SLABS'!$F$9,$AS$1,0),'SAGE IMPORT'!$B:$B,OFFSET('START-SLABS'!$G$9,$AS$1,0),'SAGE IMPORT'!$C:$C,'MATERIAL ORDER'!$B29,'SAGE IMPORT'!$D:$D,($D29)))</f>
        <v/>
      </c>
      <c r="AT28" s="730" t="str">
        <f ca="1">IF(OFFSET('START-SLABS'!$F$9,$AT$1,0)="","",SUMIFS('SAGE IMPORT'!$Q:$Q,'SAGE IMPORT'!$A:$A,OFFSET('START-SLABS'!$F$9,$AT$1,0),'SAGE IMPORT'!$B:$B,OFFSET('START-SLABS'!$G$9,$AT$1,0),'SAGE IMPORT'!$C:$C,'MATERIAL ORDER'!$B29,'SAGE IMPORT'!$D:$D,($D29)))</f>
        <v/>
      </c>
      <c r="AU28" s="730" t="str">
        <f ca="1">IF(OFFSET('START-SLABS'!$F$9,$AU$1,0)="","",SUMIFS('SAGE IMPORT'!$Q:$Q,'SAGE IMPORT'!$A:$A,OFFSET('START-SLABS'!$F$9,$AU$1,0),'SAGE IMPORT'!$B:$B,OFFSET('START-SLABS'!$G$9,$AU$1,0),'SAGE IMPORT'!$C:$C,'MATERIAL ORDER'!$B29,'SAGE IMPORT'!$D:$D,($D29)))</f>
        <v/>
      </c>
      <c r="AV28" s="730" t="str">
        <f ca="1">IF(OFFSET('START-SLABS'!$F$9,$AV$1,0)="","",SUMIFS('SAGE IMPORT'!$Q:$Q,'SAGE IMPORT'!$A:$A,OFFSET('START-SLABS'!$F$9,$AV$1,0),'SAGE IMPORT'!$B:$B,OFFSET('START-SLABS'!$G$9,$AV$1,0),'SAGE IMPORT'!$C:$C,'MATERIAL ORDER'!$B29,'SAGE IMPORT'!$D:$D,($D29)))</f>
        <v/>
      </c>
    </row>
    <row r="29" spans="2:48" s="729" customFormat="1" ht="76.5" customHeight="1" x14ac:dyDescent="0.3">
      <c r="B29" s="777"/>
      <c r="C29" s="778"/>
      <c r="D29" s="744"/>
      <c r="E29" s="744"/>
      <c r="F29" s="758"/>
      <c r="G29" s="1025">
        <f t="shared" ca="1" si="5"/>
        <v>0</v>
      </c>
      <c r="H29" s="1026"/>
      <c r="I29" s="746" t="str">
        <f t="shared" si="6"/>
        <v/>
      </c>
      <c r="J29" s="779"/>
      <c r="K29" s="752"/>
      <c r="L29" s="762"/>
      <c r="M29" s="753"/>
      <c r="N29" s="753"/>
      <c r="O29" s="754"/>
      <c r="P29" s="761">
        <f t="shared" ca="1" si="8"/>
        <v>0</v>
      </c>
      <c r="Q29" s="746" t="str">
        <f t="shared" si="7"/>
        <v/>
      </c>
      <c r="S29" s="730">
        <f>IF('START-SLABS'!$F$9="","",SUMIFS('SAGE IMPORT'!$Q:$Q,'SAGE IMPORT'!$A:$A,'START-SLABS'!$F$9,'SAGE IMPORT'!$B:$B,'START-SLABS'!$G$9,'SAGE IMPORT'!$C:$C,'MATERIAL ORDER'!$B30,'SAGE IMPORT'!$D:$D,$D30))</f>
        <v>0</v>
      </c>
      <c r="T29" s="730">
        <f ca="1">IF(OFFSET('START-SLABS'!$F$9,$T$1,0)="","",SUMIFS('SAGE IMPORT'!$Q:$Q,'SAGE IMPORT'!$A:$A,OFFSET('START-SLABS'!$F$9,$T$1,0),'SAGE IMPORT'!$B:$B,OFFSET('START-SLABS'!$G$9,$T$1,0),'SAGE IMPORT'!$C:$C,'MATERIAL ORDER'!$B30,'SAGE IMPORT'!$D:$D,($D30)))</f>
        <v>0</v>
      </c>
      <c r="U29" s="730" t="str">
        <f ca="1">IF(OFFSET('START-SLABS'!$F$9,$U$1,0)="","",SUMIFS('SAGE IMPORT'!$Q:$Q,'SAGE IMPORT'!$A:$A,OFFSET('START-SLABS'!$F$9,$U$1,0),'SAGE IMPORT'!$B:$B,OFFSET('START-SLABS'!$G$9,$U$1,0),'SAGE IMPORT'!$C:$C,'MATERIAL ORDER'!$B30,'SAGE IMPORT'!$D:$D,($D30)))</f>
        <v/>
      </c>
      <c r="V29" s="730">
        <f ca="1">IF(OFFSET('START-SLABS'!$F$9,$V$1,0)="","",SUMIFS('SAGE IMPORT'!$Q:$Q,'SAGE IMPORT'!$A:$A,OFFSET('START-SLABS'!$F$9,$V$1,0),'SAGE IMPORT'!$B:$B,OFFSET('START-SLABS'!$G$9,$V$1,0),'SAGE IMPORT'!$C:$C,'MATERIAL ORDER'!$B30,'SAGE IMPORT'!$D:$D,($D30)))</f>
        <v>0</v>
      </c>
      <c r="W29" s="730" t="str">
        <f ca="1">IF(OFFSET('START-SLABS'!$F$9,$W$1,0)="","",SUMIFS('SAGE IMPORT'!$Q:$Q,'SAGE IMPORT'!$A:$A,OFFSET('START-SLABS'!$F$9,$W$1,0),'SAGE IMPORT'!$B:$B,OFFSET('START-SLABS'!$G$9,$W$1,0),'SAGE IMPORT'!$C:$C,'MATERIAL ORDER'!$B30,'SAGE IMPORT'!$D:$D,($D30)))</f>
        <v/>
      </c>
      <c r="X29" s="730">
        <f ca="1">IF(OFFSET('START-SLABS'!$F$9,$X$1,0)="","",SUMIFS('SAGE IMPORT'!$Q:$Q,'SAGE IMPORT'!$A:$A,OFFSET('START-SLABS'!$F$9,$X$1,0),'SAGE IMPORT'!$B:$B,OFFSET('START-SLABS'!$G$9,$X$1,0),'SAGE IMPORT'!$C:$C,'MATERIAL ORDER'!$B30,'SAGE IMPORT'!$D:$D,($D30)))</f>
        <v>0</v>
      </c>
      <c r="Y29" s="730" t="str">
        <f ca="1">IF(OFFSET('START-SLABS'!$F$9,$Y$1,0)="","",SUMIFS('SAGE IMPORT'!$Q:$Q,'SAGE IMPORT'!$A:$A,OFFSET('START-SLABS'!$F$9,$Y$1,0),'SAGE IMPORT'!$B:$B,OFFSET('START-SLABS'!$G$9,$Y$1,0),'SAGE IMPORT'!$C:$C,'MATERIAL ORDER'!$B30,'SAGE IMPORT'!$D:$D,($D30)))</f>
        <v/>
      </c>
      <c r="Z29" s="730">
        <f ca="1">IF(OFFSET('START-SLABS'!$F$9,$Z$1,0)="","",SUMIFS('SAGE IMPORT'!$Q:$Q,'SAGE IMPORT'!$A:$A,OFFSET('START-SLABS'!$F$9,$Z$1,0),'SAGE IMPORT'!$B:$B,OFFSET('START-SLABS'!$G$9,$Z$1,0),'SAGE IMPORT'!$C:$C,'MATERIAL ORDER'!$B30,'SAGE IMPORT'!$D:$D,($D30)))</f>
        <v>0</v>
      </c>
      <c r="AA29" s="730" t="str">
        <f ca="1">IF(OFFSET('START-SLABS'!$F$9,$AA$1,0)="","",SUMIFS('SAGE IMPORT'!$Q:$Q,'SAGE IMPORT'!$A:$A,OFFSET('START-SLABS'!$F$9,$AA$1,0),'SAGE IMPORT'!$B:$B,OFFSET('START-SLABS'!$G$9,$AA$1,0),'SAGE IMPORT'!$C:$C,'MATERIAL ORDER'!$B30,'SAGE IMPORT'!$D:$D,($D30)))</f>
        <v/>
      </c>
      <c r="AB29" s="730">
        <f ca="1">IF(OFFSET('START-SLABS'!$F$9,$AB$1,0)="","",SUMIFS('SAGE IMPORT'!$Q:$Q,'SAGE IMPORT'!$A:$A,OFFSET('START-SLABS'!$F$9,$AB$1,0),'SAGE IMPORT'!$B:$B,OFFSET('START-SLABS'!$G$9,$AB$1,0),'SAGE IMPORT'!$C:$C,'MATERIAL ORDER'!$B30,'SAGE IMPORT'!$D:$D,($D30)))</f>
        <v>0</v>
      </c>
      <c r="AC29" s="730" t="str">
        <f ca="1">IF(OFFSET('START-SLABS'!$F$9,$AC$1,0)="","",SUMIFS('SAGE IMPORT'!$Q:$Q,'SAGE IMPORT'!$A:$A,OFFSET('START-SLABS'!$F$9,$AC$1,0),'SAGE IMPORT'!$B:$B,OFFSET('START-SLABS'!$G$9,$AC$1,0),'SAGE IMPORT'!$C:$C,'MATERIAL ORDER'!$B30,'SAGE IMPORT'!$D:$D,($D30)))</f>
        <v/>
      </c>
      <c r="AD29" s="730">
        <f ca="1">IF(OFFSET('START-SLABS'!$F$9,$AD$1,0)="","",SUMIFS('SAGE IMPORT'!$Q:$Q,'SAGE IMPORT'!$A:$A,OFFSET('START-SLABS'!$F$9,$AD$1,0),'SAGE IMPORT'!$B:$B,OFFSET('START-SLABS'!$G$9,$AD$1,0),'SAGE IMPORT'!$C:$C,'MATERIAL ORDER'!$B30,'SAGE IMPORT'!$D:$D,($D30)))</f>
        <v>0</v>
      </c>
      <c r="AE29" s="730" t="str">
        <f ca="1">IF(OFFSET('START-SLABS'!$F$9,$AE$1,0)="","",SUMIFS('SAGE IMPORT'!$Q:$Q,'SAGE IMPORT'!$A:$A,OFFSET('START-SLABS'!$F$9,$AE$1,0),'SAGE IMPORT'!$B:$B,OFFSET('START-SLABS'!$G$9,$AE$1,0),'SAGE IMPORT'!$C:$C,'MATERIAL ORDER'!$B30,'SAGE IMPORT'!$D:$D,($D30)))</f>
        <v/>
      </c>
      <c r="AF29" s="730">
        <f ca="1">IF(OFFSET('START-SLABS'!$F$9,$AF$1,0)="","",SUMIFS('SAGE IMPORT'!$Q:$Q,'SAGE IMPORT'!$A:$A,OFFSET('START-SLABS'!$F$9,$AF$1,0),'SAGE IMPORT'!$B:$B,OFFSET('START-SLABS'!$G$9,$AF$1,0),'SAGE IMPORT'!$C:$C,'MATERIAL ORDER'!$B30,'SAGE IMPORT'!$D:$D,($D30)))</f>
        <v>0</v>
      </c>
      <c r="AG29" s="730" t="str">
        <f ca="1">IF(OFFSET('START-SLABS'!$F$9,$AG$1,0)="","",SUMIFS('SAGE IMPORT'!$Q:$Q,'SAGE IMPORT'!$A:$A,OFFSET('START-SLABS'!$F$9,$AG$1,0),'SAGE IMPORT'!$B:$B,OFFSET('START-SLABS'!$G$9,$AG$1,0),'SAGE IMPORT'!$C:$C,'MATERIAL ORDER'!$B30,'SAGE IMPORT'!$D:$D,($D30)))</f>
        <v/>
      </c>
      <c r="AH29" s="730">
        <f ca="1">IF(OFFSET('START-SLABS'!$F$9,$AH$1,0)="","",SUMIFS('SAGE IMPORT'!$Q:$Q,'SAGE IMPORT'!$A:$A,OFFSET('START-SLABS'!$F$9,$AH$1,0),'SAGE IMPORT'!$B:$B,OFFSET('START-SLABS'!$G$9,$AH$1,0),'SAGE IMPORT'!$C:$C,'MATERIAL ORDER'!$B30,'SAGE IMPORT'!$D:$D,($D30)))</f>
        <v>0</v>
      </c>
      <c r="AI29" s="730" t="str">
        <f ca="1">IF(OFFSET('START-SLABS'!$F$9,$AI$1,0)="","",SUMIFS('SAGE IMPORT'!$Q:$Q,'SAGE IMPORT'!$A:$A,OFFSET('START-SLABS'!$F$9,$AI$1,0),'SAGE IMPORT'!$B:$B,OFFSET('START-SLABS'!$G$9,$AI$1,0),'SAGE IMPORT'!$C:$C,'MATERIAL ORDER'!$B30,'SAGE IMPORT'!$D:$D,($D30)))</f>
        <v/>
      </c>
      <c r="AJ29" s="730">
        <f ca="1">IF(OFFSET('START-SLABS'!$F$9,$AJ$1,0)="","",SUMIFS('SAGE IMPORT'!$Q:$Q,'SAGE IMPORT'!$A:$A,OFFSET('START-SLABS'!$F$9,$AJ$1,0),'SAGE IMPORT'!$B:$B,OFFSET('START-SLABS'!$G$9,$AJ$1,0),'SAGE IMPORT'!$C:$C,'MATERIAL ORDER'!$B30,'SAGE IMPORT'!$D:$D,($D30)))</f>
        <v>0</v>
      </c>
      <c r="AK29" s="730" t="str">
        <f ca="1">IF(OFFSET('START-SLABS'!$F$9,$AK$1,0)="","",SUMIFS('SAGE IMPORT'!$Q:$Q,'SAGE IMPORT'!$A:$A,OFFSET('START-SLABS'!$F$9,$AK$1,0),'SAGE IMPORT'!$B:$B,OFFSET('START-SLABS'!$G$9,$AK$1,0),'SAGE IMPORT'!$C:$C,'MATERIAL ORDER'!$B30,'SAGE IMPORT'!$D:$D,($D30)))</f>
        <v/>
      </c>
      <c r="AL29" s="730" t="str">
        <f ca="1">IF(OFFSET('START-SLABS'!$F$9,$AL$1,0)="","",SUMIFS('SAGE IMPORT'!$Q:$Q,'SAGE IMPORT'!$A:$A,OFFSET('START-SLABS'!$F$9,$AL$1,0),'SAGE IMPORT'!$B:$B,OFFSET('START-SLABS'!$G$9,$AL$1,0),'SAGE IMPORT'!$C:$C,'MATERIAL ORDER'!$B30,'SAGE IMPORT'!$D:$D,($D30)))</f>
        <v/>
      </c>
      <c r="AM29" s="730" t="str">
        <f ca="1">IF(OFFSET('START-SLABS'!$F$9,$AM$1,0)="","",SUMIFS('SAGE IMPORT'!$Q:$Q,'SAGE IMPORT'!$A:$A,OFFSET('START-SLABS'!$F$9,$AM$1,0),'SAGE IMPORT'!$B:$B,OFFSET('START-SLABS'!$G$9,$AM$1,0),'SAGE IMPORT'!$C:$C,'MATERIAL ORDER'!$B30,'SAGE IMPORT'!$D:$D,($D30)))</f>
        <v/>
      </c>
      <c r="AN29" s="730" t="str">
        <f ca="1">IF(OFFSET('START-SLABS'!$F$9,$AN$1,0)="","",SUMIFS('SAGE IMPORT'!$Q:$Q,'SAGE IMPORT'!$A:$A,OFFSET('START-SLABS'!$F$9,$AN$1,0),'SAGE IMPORT'!$B:$B,OFFSET('START-SLABS'!$G$9,$AN$1,0),'SAGE IMPORT'!$C:$C,'MATERIAL ORDER'!$B30,'SAGE IMPORT'!$D:$D,($D30)))</f>
        <v/>
      </c>
      <c r="AO29" s="730" t="str">
        <f ca="1">IF(OFFSET('START-SLABS'!$F$9,$AO$1,0)="","",SUMIFS('SAGE IMPORT'!$Q:$Q,'SAGE IMPORT'!$A:$A,OFFSET('START-SLABS'!$F$9,$AO$1,0),'SAGE IMPORT'!$B:$B,OFFSET('START-SLABS'!$G$9,$AO$1,0),'SAGE IMPORT'!$C:$C,'MATERIAL ORDER'!$B30,'SAGE IMPORT'!$D:$D,($D30)))</f>
        <v/>
      </c>
      <c r="AP29" s="730" t="str">
        <f ca="1">IF(OFFSET('START-SLABS'!$F$9,$AP$1,0)="","",SUMIFS('SAGE IMPORT'!$Q:$Q,'SAGE IMPORT'!$A:$A,OFFSET('START-SLABS'!$F$9,$AP$1,0),'SAGE IMPORT'!$B:$B,OFFSET('START-SLABS'!$G$9,$AP$1,0),'SAGE IMPORT'!$C:$C,'MATERIAL ORDER'!$B30,'SAGE IMPORT'!$D:$D,($D30)))</f>
        <v/>
      </c>
      <c r="AQ29" s="730" t="str">
        <f ca="1">IF(OFFSET('START-SLABS'!$F$9,$AQ$1,0)="","",SUMIFS('SAGE IMPORT'!$Q:$Q,'SAGE IMPORT'!$A:$A,OFFSET('START-SLABS'!$F$9,$AQ$1,0),'SAGE IMPORT'!$B:$B,OFFSET('START-SLABS'!$G$9,$AQ$1,0),'SAGE IMPORT'!$C:$C,'MATERIAL ORDER'!$B30,'SAGE IMPORT'!$D:$D,($D30)))</f>
        <v/>
      </c>
      <c r="AR29" s="730" t="str">
        <f ca="1">IF(OFFSET('START-SLABS'!$F$9,$AR$1,0)="","",SUMIFS('SAGE IMPORT'!$Q:$Q,'SAGE IMPORT'!$A:$A,OFFSET('START-SLABS'!$F$9,$AR$1,0),'SAGE IMPORT'!$B:$B,OFFSET('START-SLABS'!$G$9,$AR$1,0),'SAGE IMPORT'!$C:$C,'MATERIAL ORDER'!$B30,'SAGE IMPORT'!$D:$D,($D30)))</f>
        <v/>
      </c>
      <c r="AS29" s="730" t="str">
        <f ca="1">IF(OFFSET('START-SLABS'!$F$9,$AS$1,0)="","",SUMIFS('SAGE IMPORT'!$Q:$Q,'SAGE IMPORT'!$A:$A,OFFSET('START-SLABS'!$F$9,$AS$1,0),'SAGE IMPORT'!$B:$B,OFFSET('START-SLABS'!$G$9,$AS$1,0),'SAGE IMPORT'!$C:$C,'MATERIAL ORDER'!$B30,'SAGE IMPORT'!$D:$D,($D30)))</f>
        <v/>
      </c>
      <c r="AT29" s="730" t="str">
        <f ca="1">IF(OFFSET('START-SLABS'!$F$9,$AT$1,0)="","",SUMIFS('SAGE IMPORT'!$Q:$Q,'SAGE IMPORT'!$A:$A,OFFSET('START-SLABS'!$F$9,$AT$1,0),'SAGE IMPORT'!$B:$B,OFFSET('START-SLABS'!$G$9,$AT$1,0),'SAGE IMPORT'!$C:$C,'MATERIAL ORDER'!$B30,'SAGE IMPORT'!$D:$D,($D30)))</f>
        <v/>
      </c>
      <c r="AU29" s="730" t="str">
        <f ca="1">IF(OFFSET('START-SLABS'!$F$9,$AU$1,0)="","",SUMIFS('SAGE IMPORT'!$Q:$Q,'SAGE IMPORT'!$A:$A,OFFSET('START-SLABS'!$F$9,$AU$1,0),'SAGE IMPORT'!$B:$B,OFFSET('START-SLABS'!$G$9,$AU$1,0),'SAGE IMPORT'!$C:$C,'MATERIAL ORDER'!$B30,'SAGE IMPORT'!$D:$D,($D30)))</f>
        <v/>
      </c>
      <c r="AV29" s="730" t="str">
        <f ca="1">IF(OFFSET('START-SLABS'!$F$9,$AV$1,0)="","",SUMIFS('SAGE IMPORT'!$Q:$Q,'SAGE IMPORT'!$A:$A,OFFSET('START-SLABS'!$F$9,$AV$1,0),'SAGE IMPORT'!$B:$B,OFFSET('START-SLABS'!$G$9,$AV$1,0),'SAGE IMPORT'!$C:$C,'MATERIAL ORDER'!$B30,'SAGE IMPORT'!$D:$D,($D30)))</f>
        <v/>
      </c>
    </row>
    <row r="30" spans="2:48" s="729" customFormat="1" ht="76.5" customHeight="1" x14ac:dyDescent="0.3">
      <c r="B30" s="780"/>
      <c r="C30" s="781"/>
      <c r="D30" s="757"/>
      <c r="E30" s="757"/>
      <c r="F30" s="758"/>
      <c r="G30" s="1025">
        <f t="shared" ca="1" si="5"/>
        <v>0</v>
      </c>
      <c r="H30" s="1026"/>
      <c r="I30" s="746" t="str">
        <f t="shared" si="6"/>
        <v/>
      </c>
      <c r="J30" s="779"/>
      <c r="K30" s="752"/>
      <c r="L30" s="762"/>
      <c r="M30" s="753"/>
      <c r="N30" s="753"/>
      <c r="O30" s="750"/>
      <c r="P30" s="761">
        <f t="shared" ca="1" si="8"/>
        <v>0</v>
      </c>
      <c r="Q30" s="746" t="str">
        <f t="shared" si="7"/>
        <v/>
      </c>
      <c r="S30" s="730">
        <f>IF('START-SLABS'!$F$9="","",SUMIFS('SAGE IMPORT'!$Q:$Q,'SAGE IMPORT'!$A:$A,'START-SLABS'!$F$9,'SAGE IMPORT'!$B:$B,'START-SLABS'!$G$9,'SAGE IMPORT'!$C:$C,'MATERIAL ORDER'!$B31,'SAGE IMPORT'!$D:$D,$D31))</f>
        <v>0</v>
      </c>
      <c r="T30" s="730">
        <f ca="1">IF(OFFSET('START-SLABS'!$F$9,$T$1,0)="","",SUMIFS('SAGE IMPORT'!$Q:$Q,'SAGE IMPORT'!$A:$A,OFFSET('START-SLABS'!$F$9,$T$1,0),'SAGE IMPORT'!$B:$B,OFFSET('START-SLABS'!$G$9,$T$1,0),'SAGE IMPORT'!$C:$C,'MATERIAL ORDER'!$B31,'SAGE IMPORT'!$D:$D,($D31)))</f>
        <v>0</v>
      </c>
      <c r="U30" s="730" t="str">
        <f ca="1">IF(OFFSET('START-SLABS'!$F$9,$U$1,0)="","",SUMIFS('SAGE IMPORT'!$Q:$Q,'SAGE IMPORT'!$A:$A,OFFSET('START-SLABS'!$F$9,$U$1,0),'SAGE IMPORT'!$B:$B,OFFSET('START-SLABS'!$G$9,$U$1,0),'SAGE IMPORT'!$C:$C,'MATERIAL ORDER'!$B31,'SAGE IMPORT'!$D:$D,($D31)))</f>
        <v/>
      </c>
      <c r="V30" s="730">
        <f ca="1">IF(OFFSET('START-SLABS'!$F$9,$V$1,0)="","",SUMIFS('SAGE IMPORT'!$Q:$Q,'SAGE IMPORT'!$A:$A,OFFSET('START-SLABS'!$F$9,$V$1,0),'SAGE IMPORT'!$B:$B,OFFSET('START-SLABS'!$G$9,$V$1,0),'SAGE IMPORT'!$C:$C,'MATERIAL ORDER'!$B31,'SAGE IMPORT'!$D:$D,($D31)))</f>
        <v>0</v>
      </c>
      <c r="W30" s="730" t="str">
        <f ca="1">IF(OFFSET('START-SLABS'!$F$9,$W$1,0)="","",SUMIFS('SAGE IMPORT'!$Q:$Q,'SAGE IMPORT'!$A:$A,OFFSET('START-SLABS'!$F$9,$W$1,0),'SAGE IMPORT'!$B:$B,OFFSET('START-SLABS'!$G$9,$W$1,0),'SAGE IMPORT'!$C:$C,'MATERIAL ORDER'!$B31,'SAGE IMPORT'!$D:$D,($D31)))</f>
        <v/>
      </c>
      <c r="X30" s="730">
        <f ca="1">IF(OFFSET('START-SLABS'!$F$9,$X$1,0)="","",SUMIFS('SAGE IMPORT'!$Q:$Q,'SAGE IMPORT'!$A:$A,OFFSET('START-SLABS'!$F$9,$X$1,0),'SAGE IMPORT'!$B:$B,OFFSET('START-SLABS'!$G$9,$X$1,0),'SAGE IMPORT'!$C:$C,'MATERIAL ORDER'!$B31,'SAGE IMPORT'!$D:$D,($D31)))</f>
        <v>0</v>
      </c>
      <c r="Y30" s="730" t="str">
        <f ca="1">IF(OFFSET('START-SLABS'!$F$9,$Y$1,0)="","",SUMIFS('SAGE IMPORT'!$Q:$Q,'SAGE IMPORT'!$A:$A,OFFSET('START-SLABS'!$F$9,$Y$1,0),'SAGE IMPORT'!$B:$B,OFFSET('START-SLABS'!$G$9,$Y$1,0),'SAGE IMPORT'!$C:$C,'MATERIAL ORDER'!$B31,'SAGE IMPORT'!$D:$D,($D31)))</f>
        <v/>
      </c>
      <c r="Z30" s="730">
        <f ca="1">IF(OFFSET('START-SLABS'!$F$9,$Z$1,0)="","",SUMIFS('SAGE IMPORT'!$Q:$Q,'SAGE IMPORT'!$A:$A,OFFSET('START-SLABS'!$F$9,$Z$1,0),'SAGE IMPORT'!$B:$B,OFFSET('START-SLABS'!$G$9,$Z$1,0),'SAGE IMPORT'!$C:$C,'MATERIAL ORDER'!$B31,'SAGE IMPORT'!$D:$D,($D31)))</f>
        <v>0</v>
      </c>
      <c r="AA30" s="730" t="str">
        <f ca="1">IF(OFFSET('START-SLABS'!$F$9,$AA$1,0)="","",SUMIFS('SAGE IMPORT'!$Q:$Q,'SAGE IMPORT'!$A:$A,OFFSET('START-SLABS'!$F$9,$AA$1,0),'SAGE IMPORT'!$B:$B,OFFSET('START-SLABS'!$G$9,$AA$1,0),'SAGE IMPORT'!$C:$C,'MATERIAL ORDER'!$B31,'SAGE IMPORT'!$D:$D,($D31)))</f>
        <v/>
      </c>
      <c r="AB30" s="730">
        <f ca="1">IF(OFFSET('START-SLABS'!$F$9,$AB$1,0)="","",SUMIFS('SAGE IMPORT'!$Q:$Q,'SAGE IMPORT'!$A:$A,OFFSET('START-SLABS'!$F$9,$AB$1,0),'SAGE IMPORT'!$B:$B,OFFSET('START-SLABS'!$G$9,$AB$1,0),'SAGE IMPORT'!$C:$C,'MATERIAL ORDER'!$B31,'SAGE IMPORT'!$D:$D,($D31)))</f>
        <v>0</v>
      </c>
      <c r="AC30" s="730" t="str">
        <f ca="1">IF(OFFSET('START-SLABS'!$F$9,$AC$1,0)="","",SUMIFS('SAGE IMPORT'!$Q:$Q,'SAGE IMPORT'!$A:$A,OFFSET('START-SLABS'!$F$9,$AC$1,0),'SAGE IMPORT'!$B:$B,OFFSET('START-SLABS'!$G$9,$AC$1,0),'SAGE IMPORT'!$C:$C,'MATERIAL ORDER'!$B31,'SAGE IMPORT'!$D:$D,($D31)))</f>
        <v/>
      </c>
      <c r="AD30" s="730">
        <f ca="1">IF(OFFSET('START-SLABS'!$F$9,$AD$1,0)="","",SUMIFS('SAGE IMPORT'!$Q:$Q,'SAGE IMPORT'!$A:$A,OFFSET('START-SLABS'!$F$9,$AD$1,0),'SAGE IMPORT'!$B:$B,OFFSET('START-SLABS'!$G$9,$AD$1,0),'SAGE IMPORT'!$C:$C,'MATERIAL ORDER'!$B31,'SAGE IMPORT'!$D:$D,($D31)))</f>
        <v>0</v>
      </c>
      <c r="AE30" s="730" t="str">
        <f ca="1">IF(OFFSET('START-SLABS'!$F$9,$AE$1,0)="","",SUMIFS('SAGE IMPORT'!$Q:$Q,'SAGE IMPORT'!$A:$A,OFFSET('START-SLABS'!$F$9,$AE$1,0),'SAGE IMPORT'!$B:$B,OFFSET('START-SLABS'!$G$9,$AE$1,0),'SAGE IMPORT'!$C:$C,'MATERIAL ORDER'!$B31,'SAGE IMPORT'!$D:$D,($D31)))</f>
        <v/>
      </c>
      <c r="AF30" s="730">
        <f ca="1">IF(OFFSET('START-SLABS'!$F$9,$AF$1,0)="","",SUMIFS('SAGE IMPORT'!$Q:$Q,'SAGE IMPORT'!$A:$A,OFFSET('START-SLABS'!$F$9,$AF$1,0),'SAGE IMPORT'!$B:$B,OFFSET('START-SLABS'!$G$9,$AF$1,0),'SAGE IMPORT'!$C:$C,'MATERIAL ORDER'!$B31,'SAGE IMPORT'!$D:$D,($D31)))</f>
        <v>0</v>
      </c>
      <c r="AG30" s="730" t="str">
        <f ca="1">IF(OFFSET('START-SLABS'!$F$9,$AG$1,0)="","",SUMIFS('SAGE IMPORT'!$Q:$Q,'SAGE IMPORT'!$A:$A,OFFSET('START-SLABS'!$F$9,$AG$1,0),'SAGE IMPORT'!$B:$B,OFFSET('START-SLABS'!$G$9,$AG$1,0),'SAGE IMPORT'!$C:$C,'MATERIAL ORDER'!$B31,'SAGE IMPORT'!$D:$D,($D31)))</f>
        <v/>
      </c>
      <c r="AH30" s="730">
        <f ca="1">IF(OFFSET('START-SLABS'!$F$9,$AH$1,0)="","",SUMIFS('SAGE IMPORT'!$Q:$Q,'SAGE IMPORT'!$A:$A,OFFSET('START-SLABS'!$F$9,$AH$1,0),'SAGE IMPORT'!$B:$B,OFFSET('START-SLABS'!$G$9,$AH$1,0),'SAGE IMPORT'!$C:$C,'MATERIAL ORDER'!$B31,'SAGE IMPORT'!$D:$D,($D31)))</f>
        <v>0</v>
      </c>
      <c r="AI30" s="730" t="str">
        <f ca="1">IF(OFFSET('START-SLABS'!$F$9,$AI$1,0)="","",SUMIFS('SAGE IMPORT'!$Q:$Q,'SAGE IMPORT'!$A:$A,OFFSET('START-SLABS'!$F$9,$AI$1,0),'SAGE IMPORT'!$B:$B,OFFSET('START-SLABS'!$G$9,$AI$1,0),'SAGE IMPORT'!$C:$C,'MATERIAL ORDER'!$B31,'SAGE IMPORT'!$D:$D,($D31)))</f>
        <v/>
      </c>
      <c r="AJ30" s="730">
        <f ca="1">IF(OFFSET('START-SLABS'!$F$9,$AJ$1,0)="","",SUMIFS('SAGE IMPORT'!$Q:$Q,'SAGE IMPORT'!$A:$A,OFFSET('START-SLABS'!$F$9,$AJ$1,0),'SAGE IMPORT'!$B:$B,OFFSET('START-SLABS'!$G$9,$AJ$1,0),'SAGE IMPORT'!$C:$C,'MATERIAL ORDER'!$B31,'SAGE IMPORT'!$D:$D,($D31)))</f>
        <v>0</v>
      </c>
      <c r="AK30" s="730" t="str">
        <f ca="1">IF(OFFSET('START-SLABS'!$F$9,$AK$1,0)="","",SUMIFS('SAGE IMPORT'!$Q:$Q,'SAGE IMPORT'!$A:$A,OFFSET('START-SLABS'!$F$9,$AK$1,0),'SAGE IMPORT'!$B:$B,OFFSET('START-SLABS'!$G$9,$AK$1,0),'SAGE IMPORT'!$C:$C,'MATERIAL ORDER'!$B31,'SAGE IMPORT'!$D:$D,($D31)))</f>
        <v/>
      </c>
      <c r="AL30" s="730" t="str">
        <f ca="1">IF(OFFSET('START-SLABS'!$F$9,$AL$1,0)="","",SUMIFS('SAGE IMPORT'!$Q:$Q,'SAGE IMPORT'!$A:$A,OFFSET('START-SLABS'!$F$9,$AL$1,0),'SAGE IMPORT'!$B:$B,OFFSET('START-SLABS'!$G$9,$AL$1,0),'SAGE IMPORT'!$C:$C,'MATERIAL ORDER'!$B31,'SAGE IMPORT'!$D:$D,($D31)))</f>
        <v/>
      </c>
      <c r="AM30" s="730" t="str">
        <f ca="1">IF(OFFSET('START-SLABS'!$F$9,$AM$1,0)="","",SUMIFS('SAGE IMPORT'!$Q:$Q,'SAGE IMPORT'!$A:$A,OFFSET('START-SLABS'!$F$9,$AM$1,0),'SAGE IMPORT'!$B:$B,OFFSET('START-SLABS'!$G$9,$AM$1,0),'SAGE IMPORT'!$C:$C,'MATERIAL ORDER'!$B31,'SAGE IMPORT'!$D:$D,($D31)))</f>
        <v/>
      </c>
      <c r="AN30" s="730" t="str">
        <f ca="1">IF(OFFSET('START-SLABS'!$F$9,$AN$1,0)="","",SUMIFS('SAGE IMPORT'!$Q:$Q,'SAGE IMPORT'!$A:$A,OFFSET('START-SLABS'!$F$9,$AN$1,0),'SAGE IMPORT'!$B:$B,OFFSET('START-SLABS'!$G$9,$AN$1,0),'SAGE IMPORT'!$C:$C,'MATERIAL ORDER'!$B31,'SAGE IMPORT'!$D:$D,($D31)))</f>
        <v/>
      </c>
      <c r="AO30" s="730" t="str">
        <f ca="1">IF(OFFSET('START-SLABS'!$F$9,$AO$1,0)="","",SUMIFS('SAGE IMPORT'!$Q:$Q,'SAGE IMPORT'!$A:$A,OFFSET('START-SLABS'!$F$9,$AO$1,0),'SAGE IMPORT'!$B:$B,OFFSET('START-SLABS'!$G$9,$AO$1,0),'SAGE IMPORT'!$C:$C,'MATERIAL ORDER'!$B31,'SAGE IMPORT'!$D:$D,($D31)))</f>
        <v/>
      </c>
      <c r="AP30" s="730" t="str">
        <f ca="1">IF(OFFSET('START-SLABS'!$F$9,$AP$1,0)="","",SUMIFS('SAGE IMPORT'!$Q:$Q,'SAGE IMPORT'!$A:$A,OFFSET('START-SLABS'!$F$9,$AP$1,0),'SAGE IMPORT'!$B:$B,OFFSET('START-SLABS'!$G$9,$AP$1,0),'SAGE IMPORT'!$C:$C,'MATERIAL ORDER'!$B31,'SAGE IMPORT'!$D:$D,($D31)))</f>
        <v/>
      </c>
      <c r="AQ30" s="730" t="str">
        <f ca="1">IF(OFFSET('START-SLABS'!$F$9,$AQ$1,0)="","",SUMIFS('SAGE IMPORT'!$Q:$Q,'SAGE IMPORT'!$A:$A,OFFSET('START-SLABS'!$F$9,$AQ$1,0),'SAGE IMPORT'!$B:$B,OFFSET('START-SLABS'!$G$9,$AQ$1,0),'SAGE IMPORT'!$C:$C,'MATERIAL ORDER'!$B31,'SAGE IMPORT'!$D:$D,($D31)))</f>
        <v/>
      </c>
      <c r="AR30" s="730" t="str">
        <f ca="1">IF(OFFSET('START-SLABS'!$F$9,$AR$1,0)="","",SUMIFS('SAGE IMPORT'!$Q:$Q,'SAGE IMPORT'!$A:$A,OFFSET('START-SLABS'!$F$9,$AR$1,0),'SAGE IMPORT'!$B:$B,OFFSET('START-SLABS'!$G$9,$AR$1,0),'SAGE IMPORT'!$C:$C,'MATERIAL ORDER'!$B31,'SAGE IMPORT'!$D:$D,($D31)))</f>
        <v/>
      </c>
      <c r="AS30" s="730" t="str">
        <f ca="1">IF(OFFSET('START-SLABS'!$F$9,$AS$1,0)="","",SUMIFS('SAGE IMPORT'!$Q:$Q,'SAGE IMPORT'!$A:$A,OFFSET('START-SLABS'!$F$9,$AS$1,0),'SAGE IMPORT'!$B:$B,OFFSET('START-SLABS'!$G$9,$AS$1,0),'SAGE IMPORT'!$C:$C,'MATERIAL ORDER'!$B31,'SAGE IMPORT'!$D:$D,($D31)))</f>
        <v/>
      </c>
      <c r="AT30" s="730" t="str">
        <f ca="1">IF(OFFSET('START-SLABS'!$F$9,$AT$1,0)="","",SUMIFS('SAGE IMPORT'!$Q:$Q,'SAGE IMPORT'!$A:$A,OFFSET('START-SLABS'!$F$9,$AT$1,0),'SAGE IMPORT'!$B:$B,OFFSET('START-SLABS'!$G$9,$AT$1,0),'SAGE IMPORT'!$C:$C,'MATERIAL ORDER'!$B31,'SAGE IMPORT'!$D:$D,($D31)))</f>
        <v/>
      </c>
      <c r="AU30" s="730" t="str">
        <f ca="1">IF(OFFSET('START-SLABS'!$F$9,$AU$1,0)="","",SUMIFS('SAGE IMPORT'!$Q:$Q,'SAGE IMPORT'!$A:$A,OFFSET('START-SLABS'!$F$9,$AU$1,0),'SAGE IMPORT'!$B:$B,OFFSET('START-SLABS'!$G$9,$AU$1,0),'SAGE IMPORT'!$C:$C,'MATERIAL ORDER'!$B31,'SAGE IMPORT'!$D:$D,($D31)))</f>
        <v/>
      </c>
      <c r="AV30" s="730" t="str">
        <f ca="1">IF(OFFSET('START-SLABS'!$F$9,$AV$1,0)="","",SUMIFS('SAGE IMPORT'!$Q:$Q,'SAGE IMPORT'!$A:$A,OFFSET('START-SLABS'!$F$9,$AV$1,0),'SAGE IMPORT'!$B:$B,OFFSET('START-SLABS'!$G$9,$AV$1,0),'SAGE IMPORT'!$C:$C,'MATERIAL ORDER'!$B31,'SAGE IMPORT'!$D:$D,($D31)))</f>
        <v/>
      </c>
    </row>
    <row r="31" spans="2:48" s="729" customFormat="1" ht="76.5" customHeight="1" x14ac:dyDescent="0.3">
      <c r="B31" s="780"/>
      <c r="C31" s="781"/>
      <c r="D31" s="757"/>
      <c r="E31" s="757"/>
      <c r="F31" s="758"/>
      <c r="G31" s="1025">
        <f t="shared" ca="1" si="5"/>
        <v>0</v>
      </c>
      <c r="H31" s="1026"/>
      <c r="I31" s="746" t="str">
        <f t="shared" si="6"/>
        <v/>
      </c>
      <c r="J31" s="779"/>
      <c r="K31" s="752"/>
      <c r="L31" s="762"/>
      <c r="M31" s="753"/>
      <c r="N31" s="753"/>
      <c r="O31" s="750"/>
      <c r="P31" s="761">
        <f t="shared" ca="1" si="8"/>
        <v>0</v>
      </c>
      <c r="Q31" s="746" t="str">
        <f t="shared" si="7"/>
        <v/>
      </c>
      <c r="S31" s="730">
        <f>IF('START-SLABS'!$F$9="","",SUMIFS('SAGE IMPORT'!$Q:$Q,'SAGE IMPORT'!$A:$A,'START-SLABS'!$F$9,'SAGE IMPORT'!$B:$B,'START-SLABS'!$G$9,'SAGE IMPORT'!$C:$C,'MATERIAL ORDER'!$B32,'SAGE IMPORT'!$D:$D,$D32))</f>
        <v>0</v>
      </c>
      <c r="T31" s="730">
        <f ca="1">IF(OFFSET('START-SLABS'!$F$9,$T$1,0)="","",SUMIFS('SAGE IMPORT'!$Q:$Q,'SAGE IMPORT'!$A:$A,OFFSET('START-SLABS'!$F$9,$T$1,0),'SAGE IMPORT'!$B:$B,OFFSET('START-SLABS'!$G$9,$T$1,0),'SAGE IMPORT'!$C:$C,'MATERIAL ORDER'!$B32,'SAGE IMPORT'!$D:$D,($D32)))</f>
        <v>0</v>
      </c>
      <c r="U31" s="730" t="str">
        <f ca="1">IF(OFFSET('START-SLABS'!$F$9,$U$1,0)="","",SUMIFS('SAGE IMPORT'!$Q:$Q,'SAGE IMPORT'!$A:$A,OFFSET('START-SLABS'!$F$9,$U$1,0),'SAGE IMPORT'!$B:$B,OFFSET('START-SLABS'!$G$9,$U$1,0),'SAGE IMPORT'!$C:$C,'MATERIAL ORDER'!$B32,'SAGE IMPORT'!$D:$D,($D32)))</f>
        <v/>
      </c>
      <c r="V31" s="730">
        <f ca="1">IF(OFFSET('START-SLABS'!$F$9,$V$1,0)="","",SUMIFS('SAGE IMPORT'!$Q:$Q,'SAGE IMPORT'!$A:$A,OFFSET('START-SLABS'!$F$9,$V$1,0),'SAGE IMPORT'!$B:$B,OFFSET('START-SLABS'!$G$9,$V$1,0),'SAGE IMPORT'!$C:$C,'MATERIAL ORDER'!$B32,'SAGE IMPORT'!$D:$D,($D32)))</f>
        <v>0</v>
      </c>
      <c r="W31" s="730" t="str">
        <f ca="1">IF(OFFSET('START-SLABS'!$F$9,$W$1,0)="","",SUMIFS('SAGE IMPORT'!$Q:$Q,'SAGE IMPORT'!$A:$A,OFFSET('START-SLABS'!$F$9,$W$1,0),'SAGE IMPORT'!$B:$B,OFFSET('START-SLABS'!$G$9,$W$1,0),'SAGE IMPORT'!$C:$C,'MATERIAL ORDER'!$B32,'SAGE IMPORT'!$D:$D,($D32)))</f>
        <v/>
      </c>
      <c r="X31" s="730">
        <f ca="1">IF(OFFSET('START-SLABS'!$F$9,$X$1,0)="","",SUMIFS('SAGE IMPORT'!$Q:$Q,'SAGE IMPORT'!$A:$A,OFFSET('START-SLABS'!$F$9,$X$1,0),'SAGE IMPORT'!$B:$B,OFFSET('START-SLABS'!$G$9,$X$1,0),'SAGE IMPORT'!$C:$C,'MATERIAL ORDER'!$B32,'SAGE IMPORT'!$D:$D,($D32)))</f>
        <v>0</v>
      </c>
      <c r="Y31" s="730" t="str">
        <f ca="1">IF(OFFSET('START-SLABS'!$F$9,$Y$1,0)="","",SUMIFS('SAGE IMPORT'!$Q:$Q,'SAGE IMPORT'!$A:$A,OFFSET('START-SLABS'!$F$9,$Y$1,0),'SAGE IMPORT'!$B:$B,OFFSET('START-SLABS'!$G$9,$Y$1,0),'SAGE IMPORT'!$C:$C,'MATERIAL ORDER'!$B32,'SAGE IMPORT'!$D:$D,($D32)))</f>
        <v/>
      </c>
      <c r="Z31" s="730">
        <f ca="1">IF(OFFSET('START-SLABS'!$F$9,$Z$1,0)="","",SUMIFS('SAGE IMPORT'!$Q:$Q,'SAGE IMPORT'!$A:$A,OFFSET('START-SLABS'!$F$9,$Z$1,0),'SAGE IMPORT'!$B:$B,OFFSET('START-SLABS'!$G$9,$Z$1,0),'SAGE IMPORT'!$C:$C,'MATERIAL ORDER'!$B32,'SAGE IMPORT'!$D:$D,($D32)))</f>
        <v>0</v>
      </c>
      <c r="AA31" s="730" t="str">
        <f ca="1">IF(OFFSET('START-SLABS'!$F$9,$AA$1,0)="","",SUMIFS('SAGE IMPORT'!$Q:$Q,'SAGE IMPORT'!$A:$A,OFFSET('START-SLABS'!$F$9,$AA$1,0),'SAGE IMPORT'!$B:$B,OFFSET('START-SLABS'!$G$9,$AA$1,0),'SAGE IMPORT'!$C:$C,'MATERIAL ORDER'!$B32,'SAGE IMPORT'!$D:$D,($D32)))</f>
        <v/>
      </c>
      <c r="AB31" s="730">
        <f ca="1">IF(OFFSET('START-SLABS'!$F$9,$AB$1,0)="","",SUMIFS('SAGE IMPORT'!$Q:$Q,'SAGE IMPORT'!$A:$A,OFFSET('START-SLABS'!$F$9,$AB$1,0),'SAGE IMPORT'!$B:$B,OFFSET('START-SLABS'!$G$9,$AB$1,0),'SAGE IMPORT'!$C:$C,'MATERIAL ORDER'!$B32,'SAGE IMPORT'!$D:$D,($D32)))</f>
        <v>0</v>
      </c>
      <c r="AC31" s="730" t="str">
        <f ca="1">IF(OFFSET('START-SLABS'!$F$9,$AC$1,0)="","",SUMIFS('SAGE IMPORT'!$Q:$Q,'SAGE IMPORT'!$A:$A,OFFSET('START-SLABS'!$F$9,$AC$1,0),'SAGE IMPORT'!$B:$B,OFFSET('START-SLABS'!$G$9,$AC$1,0),'SAGE IMPORT'!$C:$C,'MATERIAL ORDER'!$B32,'SAGE IMPORT'!$D:$D,($D32)))</f>
        <v/>
      </c>
      <c r="AD31" s="730">
        <f ca="1">IF(OFFSET('START-SLABS'!$F$9,$AD$1,0)="","",SUMIFS('SAGE IMPORT'!$Q:$Q,'SAGE IMPORT'!$A:$A,OFFSET('START-SLABS'!$F$9,$AD$1,0),'SAGE IMPORT'!$B:$B,OFFSET('START-SLABS'!$G$9,$AD$1,0),'SAGE IMPORT'!$C:$C,'MATERIAL ORDER'!$B32,'SAGE IMPORT'!$D:$D,($D32)))</f>
        <v>0</v>
      </c>
      <c r="AE31" s="730" t="str">
        <f ca="1">IF(OFFSET('START-SLABS'!$F$9,$AE$1,0)="","",SUMIFS('SAGE IMPORT'!$Q:$Q,'SAGE IMPORT'!$A:$A,OFFSET('START-SLABS'!$F$9,$AE$1,0),'SAGE IMPORT'!$B:$B,OFFSET('START-SLABS'!$G$9,$AE$1,0),'SAGE IMPORT'!$C:$C,'MATERIAL ORDER'!$B32,'SAGE IMPORT'!$D:$D,($D32)))</f>
        <v/>
      </c>
      <c r="AF31" s="730">
        <f ca="1">IF(OFFSET('START-SLABS'!$F$9,$AF$1,0)="","",SUMIFS('SAGE IMPORT'!$Q:$Q,'SAGE IMPORT'!$A:$A,OFFSET('START-SLABS'!$F$9,$AF$1,0),'SAGE IMPORT'!$B:$B,OFFSET('START-SLABS'!$G$9,$AF$1,0),'SAGE IMPORT'!$C:$C,'MATERIAL ORDER'!$B32,'SAGE IMPORT'!$D:$D,($D32)))</f>
        <v>0</v>
      </c>
      <c r="AG31" s="730" t="str">
        <f ca="1">IF(OFFSET('START-SLABS'!$F$9,$AG$1,0)="","",SUMIFS('SAGE IMPORT'!$Q:$Q,'SAGE IMPORT'!$A:$A,OFFSET('START-SLABS'!$F$9,$AG$1,0),'SAGE IMPORT'!$B:$B,OFFSET('START-SLABS'!$G$9,$AG$1,0),'SAGE IMPORT'!$C:$C,'MATERIAL ORDER'!$B32,'SAGE IMPORT'!$D:$D,($D32)))</f>
        <v/>
      </c>
      <c r="AH31" s="730">
        <f ca="1">IF(OFFSET('START-SLABS'!$F$9,$AH$1,0)="","",SUMIFS('SAGE IMPORT'!$Q:$Q,'SAGE IMPORT'!$A:$A,OFFSET('START-SLABS'!$F$9,$AH$1,0),'SAGE IMPORT'!$B:$B,OFFSET('START-SLABS'!$G$9,$AH$1,0),'SAGE IMPORT'!$C:$C,'MATERIAL ORDER'!$B32,'SAGE IMPORT'!$D:$D,($D32)))</f>
        <v>0</v>
      </c>
      <c r="AI31" s="730" t="str">
        <f ca="1">IF(OFFSET('START-SLABS'!$F$9,$AI$1,0)="","",SUMIFS('SAGE IMPORT'!$Q:$Q,'SAGE IMPORT'!$A:$A,OFFSET('START-SLABS'!$F$9,$AI$1,0),'SAGE IMPORT'!$B:$B,OFFSET('START-SLABS'!$G$9,$AI$1,0),'SAGE IMPORT'!$C:$C,'MATERIAL ORDER'!$B32,'SAGE IMPORT'!$D:$D,($D32)))</f>
        <v/>
      </c>
      <c r="AJ31" s="730">
        <f ca="1">IF(OFFSET('START-SLABS'!$F$9,$AJ$1,0)="","",SUMIFS('SAGE IMPORT'!$Q:$Q,'SAGE IMPORT'!$A:$A,OFFSET('START-SLABS'!$F$9,$AJ$1,0),'SAGE IMPORT'!$B:$B,OFFSET('START-SLABS'!$G$9,$AJ$1,0),'SAGE IMPORT'!$C:$C,'MATERIAL ORDER'!$B32,'SAGE IMPORT'!$D:$D,($D32)))</f>
        <v>0</v>
      </c>
      <c r="AK31" s="730" t="str">
        <f ca="1">IF(OFFSET('START-SLABS'!$F$9,$AK$1,0)="","",SUMIFS('SAGE IMPORT'!$Q:$Q,'SAGE IMPORT'!$A:$A,OFFSET('START-SLABS'!$F$9,$AK$1,0),'SAGE IMPORT'!$B:$B,OFFSET('START-SLABS'!$G$9,$AK$1,0),'SAGE IMPORT'!$C:$C,'MATERIAL ORDER'!$B32,'SAGE IMPORT'!$D:$D,($D32)))</f>
        <v/>
      </c>
      <c r="AL31" s="730" t="str">
        <f ca="1">IF(OFFSET('START-SLABS'!$F$9,$AL$1,0)="","",SUMIFS('SAGE IMPORT'!$Q:$Q,'SAGE IMPORT'!$A:$A,OFFSET('START-SLABS'!$F$9,$AL$1,0),'SAGE IMPORT'!$B:$B,OFFSET('START-SLABS'!$G$9,$AL$1,0),'SAGE IMPORT'!$C:$C,'MATERIAL ORDER'!$B32,'SAGE IMPORT'!$D:$D,($D32)))</f>
        <v/>
      </c>
      <c r="AM31" s="730" t="str">
        <f ca="1">IF(OFFSET('START-SLABS'!$F$9,$AM$1,0)="","",SUMIFS('SAGE IMPORT'!$Q:$Q,'SAGE IMPORT'!$A:$A,OFFSET('START-SLABS'!$F$9,$AM$1,0),'SAGE IMPORT'!$B:$B,OFFSET('START-SLABS'!$G$9,$AM$1,0),'SAGE IMPORT'!$C:$C,'MATERIAL ORDER'!$B32,'SAGE IMPORT'!$D:$D,($D32)))</f>
        <v/>
      </c>
      <c r="AN31" s="730" t="str">
        <f ca="1">IF(OFFSET('START-SLABS'!$F$9,$AN$1,0)="","",SUMIFS('SAGE IMPORT'!$Q:$Q,'SAGE IMPORT'!$A:$A,OFFSET('START-SLABS'!$F$9,$AN$1,0),'SAGE IMPORT'!$B:$B,OFFSET('START-SLABS'!$G$9,$AN$1,0),'SAGE IMPORT'!$C:$C,'MATERIAL ORDER'!$B32,'SAGE IMPORT'!$D:$D,($D32)))</f>
        <v/>
      </c>
      <c r="AO31" s="730" t="str">
        <f ca="1">IF(OFFSET('START-SLABS'!$F$9,$AO$1,0)="","",SUMIFS('SAGE IMPORT'!$Q:$Q,'SAGE IMPORT'!$A:$A,OFFSET('START-SLABS'!$F$9,$AO$1,0),'SAGE IMPORT'!$B:$B,OFFSET('START-SLABS'!$G$9,$AO$1,0),'SAGE IMPORT'!$C:$C,'MATERIAL ORDER'!$B32,'SAGE IMPORT'!$D:$D,($D32)))</f>
        <v/>
      </c>
      <c r="AP31" s="730" t="str">
        <f ca="1">IF(OFFSET('START-SLABS'!$F$9,$AP$1,0)="","",SUMIFS('SAGE IMPORT'!$Q:$Q,'SAGE IMPORT'!$A:$A,OFFSET('START-SLABS'!$F$9,$AP$1,0),'SAGE IMPORT'!$B:$B,OFFSET('START-SLABS'!$G$9,$AP$1,0),'SAGE IMPORT'!$C:$C,'MATERIAL ORDER'!$B32,'SAGE IMPORT'!$D:$D,($D32)))</f>
        <v/>
      </c>
      <c r="AQ31" s="730" t="str">
        <f ca="1">IF(OFFSET('START-SLABS'!$F$9,$AQ$1,0)="","",SUMIFS('SAGE IMPORT'!$Q:$Q,'SAGE IMPORT'!$A:$A,OFFSET('START-SLABS'!$F$9,$AQ$1,0),'SAGE IMPORT'!$B:$B,OFFSET('START-SLABS'!$G$9,$AQ$1,0),'SAGE IMPORT'!$C:$C,'MATERIAL ORDER'!$B32,'SAGE IMPORT'!$D:$D,($D32)))</f>
        <v/>
      </c>
      <c r="AR31" s="730" t="str">
        <f ca="1">IF(OFFSET('START-SLABS'!$F$9,$AR$1,0)="","",SUMIFS('SAGE IMPORT'!$Q:$Q,'SAGE IMPORT'!$A:$A,OFFSET('START-SLABS'!$F$9,$AR$1,0),'SAGE IMPORT'!$B:$B,OFFSET('START-SLABS'!$G$9,$AR$1,0),'SAGE IMPORT'!$C:$C,'MATERIAL ORDER'!$B32,'SAGE IMPORT'!$D:$D,($D32)))</f>
        <v/>
      </c>
      <c r="AS31" s="730" t="str">
        <f ca="1">IF(OFFSET('START-SLABS'!$F$9,$AS$1,0)="","",SUMIFS('SAGE IMPORT'!$Q:$Q,'SAGE IMPORT'!$A:$A,OFFSET('START-SLABS'!$F$9,$AS$1,0),'SAGE IMPORT'!$B:$B,OFFSET('START-SLABS'!$G$9,$AS$1,0),'SAGE IMPORT'!$C:$C,'MATERIAL ORDER'!$B32,'SAGE IMPORT'!$D:$D,($D32)))</f>
        <v/>
      </c>
      <c r="AT31" s="730" t="str">
        <f ca="1">IF(OFFSET('START-SLABS'!$F$9,$AT$1,0)="","",SUMIFS('SAGE IMPORT'!$Q:$Q,'SAGE IMPORT'!$A:$A,OFFSET('START-SLABS'!$F$9,$AT$1,0),'SAGE IMPORT'!$B:$B,OFFSET('START-SLABS'!$G$9,$AT$1,0),'SAGE IMPORT'!$C:$C,'MATERIAL ORDER'!$B32,'SAGE IMPORT'!$D:$D,($D32)))</f>
        <v/>
      </c>
      <c r="AU31" s="730" t="str">
        <f ca="1">IF(OFFSET('START-SLABS'!$F$9,$AU$1,0)="","",SUMIFS('SAGE IMPORT'!$Q:$Q,'SAGE IMPORT'!$A:$A,OFFSET('START-SLABS'!$F$9,$AU$1,0),'SAGE IMPORT'!$B:$B,OFFSET('START-SLABS'!$G$9,$AU$1,0),'SAGE IMPORT'!$C:$C,'MATERIAL ORDER'!$B32,'SAGE IMPORT'!$D:$D,($D32)))</f>
        <v/>
      </c>
      <c r="AV31" s="730" t="str">
        <f ca="1">IF(OFFSET('START-SLABS'!$F$9,$AV$1,0)="","",SUMIFS('SAGE IMPORT'!$Q:$Q,'SAGE IMPORT'!$A:$A,OFFSET('START-SLABS'!$F$9,$AV$1,0),'SAGE IMPORT'!$B:$B,OFFSET('START-SLABS'!$G$9,$AV$1,0),'SAGE IMPORT'!$C:$C,'MATERIAL ORDER'!$B32,'SAGE IMPORT'!$D:$D,($D32)))</f>
        <v/>
      </c>
    </row>
    <row r="32" spans="2:48" s="729" customFormat="1" ht="76.5" customHeight="1" x14ac:dyDescent="0.3">
      <c r="B32" s="780"/>
      <c r="C32" s="781"/>
      <c r="D32" s="757"/>
      <c r="E32" s="757"/>
      <c r="F32" s="758"/>
      <c r="G32" s="1025">
        <f t="shared" ca="1" si="5"/>
        <v>0</v>
      </c>
      <c r="H32" s="1026"/>
      <c r="I32" s="746" t="str">
        <f t="shared" si="6"/>
        <v/>
      </c>
      <c r="J32" s="779"/>
      <c r="K32" s="752"/>
      <c r="L32" s="762"/>
      <c r="M32" s="753"/>
      <c r="N32" s="753"/>
      <c r="O32" s="750"/>
      <c r="P32" s="761">
        <f t="shared" ca="1" si="8"/>
        <v>0</v>
      </c>
      <c r="Q32" s="746" t="str">
        <f t="shared" si="7"/>
        <v/>
      </c>
      <c r="S32" s="730">
        <f>IF('START-SLABS'!$F$9="","",SUMIFS('SAGE IMPORT'!$Q:$Q,'SAGE IMPORT'!$A:$A,'START-SLABS'!$F$9,'SAGE IMPORT'!$B:$B,'START-SLABS'!$G$9,'SAGE IMPORT'!$C:$C,'MATERIAL ORDER'!$B33,'SAGE IMPORT'!$D:$D,$D33))</f>
        <v>0</v>
      </c>
      <c r="T32" s="730">
        <f ca="1">IF(OFFSET('START-SLABS'!$F$9,$T$1,0)="","",SUMIFS('SAGE IMPORT'!$Q:$Q,'SAGE IMPORT'!$A:$A,OFFSET('START-SLABS'!$F$9,$T$1,0),'SAGE IMPORT'!$B:$B,OFFSET('START-SLABS'!$G$9,$T$1,0),'SAGE IMPORT'!$C:$C,'MATERIAL ORDER'!$B33,'SAGE IMPORT'!$D:$D,($D33)))</f>
        <v>0</v>
      </c>
      <c r="U32" s="730" t="str">
        <f ca="1">IF(OFFSET('START-SLABS'!$F$9,$U$1,0)="","",SUMIFS('SAGE IMPORT'!$Q:$Q,'SAGE IMPORT'!$A:$A,OFFSET('START-SLABS'!$F$9,$U$1,0),'SAGE IMPORT'!$B:$B,OFFSET('START-SLABS'!$G$9,$U$1,0),'SAGE IMPORT'!$C:$C,'MATERIAL ORDER'!$B33,'SAGE IMPORT'!$D:$D,($D33)))</f>
        <v/>
      </c>
      <c r="V32" s="730">
        <f ca="1">IF(OFFSET('START-SLABS'!$F$9,$V$1,0)="","",SUMIFS('SAGE IMPORT'!$Q:$Q,'SAGE IMPORT'!$A:$A,OFFSET('START-SLABS'!$F$9,$V$1,0),'SAGE IMPORT'!$B:$B,OFFSET('START-SLABS'!$G$9,$V$1,0),'SAGE IMPORT'!$C:$C,'MATERIAL ORDER'!$B33,'SAGE IMPORT'!$D:$D,($D33)))</f>
        <v>0</v>
      </c>
      <c r="W32" s="730" t="str">
        <f ca="1">IF(OFFSET('START-SLABS'!$F$9,$W$1,0)="","",SUMIFS('SAGE IMPORT'!$Q:$Q,'SAGE IMPORT'!$A:$A,OFFSET('START-SLABS'!$F$9,$W$1,0),'SAGE IMPORT'!$B:$B,OFFSET('START-SLABS'!$G$9,$W$1,0),'SAGE IMPORT'!$C:$C,'MATERIAL ORDER'!$B33,'SAGE IMPORT'!$D:$D,($D33)))</f>
        <v/>
      </c>
      <c r="X32" s="730">
        <f ca="1">IF(OFFSET('START-SLABS'!$F$9,$X$1,0)="","",SUMIFS('SAGE IMPORT'!$Q:$Q,'SAGE IMPORT'!$A:$A,OFFSET('START-SLABS'!$F$9,$X$1,0),'SAGE IMPORT'!$B:$B,OFFSET('START-SLABS'!$G$9,$X$1,0),'SAGE IMPORT'!$C:$C,'MATERIAL ORDER'!$B33,'SAGE IMPORT'!$D:$D,($D33)))</f>
        <v>0</v>
      </c>
      <c r="Y32" s="730" t="str">
        <f ca="1">IF(OFFSET('START-SLABS'!$F$9,$Y$1,0)="","",SUMIFS('SAGE IMPORT'!$Q:$Q,'SAGE IMPORT'!$A:$A,OFFSET('START-SLABS'!$F$9,$Y$1,0),'SAGE IMPORT'!$B:$B,OFFSET('START-SLABS'!$G$9,$Y$1,0),'SAGE IMPORT'!$C:$C,'MATERIAL ORDER'!$B33,'SAGE IMPORT'!$D:$D,($D33)))</f>
        <v/>
      </c>
      <c r="Z32" s="730">
        <f ca="1">IF(OFFSET('START-SLABS'!$F$9,$Z$1,0)="","",SUMIFS('SAGE IMPORT'!$Q:$Q,'SAGE IMPORT'!$A:$A,OFFSET('START-SLABS'!$F$9,$Z$1,0),'SAGE IMPORT'!$B:$B,OFFSET('START-SLABS'!$G$9,$Z$1,0),'SAGE IMPORT'!$C:$C,'MATERIAL ORDER'!$B33,'SAGE IMPORT'!$D:$D,($D33)))</f>
        <v>0</v>
      </c>
      <c r="AA32" s="730" t="str">
        <f ca="1">IF(OFFSET('START-SLABS'!$F$9,$AA$1,0)="","",SUMIFS('SAGE IMPORT'!$Q:$Q,'SAGE IMPORT'!$A:$A,OFFSET('START-SLABS'!$F$9,$AA$1,0),'SAGE IMPORT'!$B:$B,OFFSET('START-SLABS'!$G$9,$AA$1,0),'SAGE IMPORT'!$C:$C,'MATERIAL ORDER'!$B33,'SAGE IMPORT'!$D:$D,($D33)))</f>
        <v/>
      </c>
      <c r="AB32" s="730">
        <f ca="1">IF(OFFSET('START-SLABS'!$F$9,$AB$1,0)="","",SUMIFS('SAGE IMPORT'!$Q:$Q,'SAGE IMPORT'!$A:$A,OFFSET('START-SLABS'!$F$9,$AB$1,0),'SAGE IMPORT'!$B:$B,OFFSET('START-SLABS'!$G$9,$AB$1,0),'SAGE IMPORT'!$C:$C,'MATERIAL ORDER'!$B33,'SAGE IMPORT'!$D:$D,($D33)))</f>
        <v>0</v>
      </c>
      <c r="AC32" s="730" t="str">
        <f ca="1">IF(OFFSET('START-SLABS'!$F$9,$AC$1,0)="","",SUMIFS('SAGE IMPORT'!$Q:$Q,'SAGE IMPORT'!$A:$A,OFFSET('START-SLABS'!$F$9,$AC$1,0),'SAGE IMPORT'!$B:$B,OFFSET('START-SLABS'!$G$9,$AC$1,0),'SAGE IMPORT'!$C:$C,'MATERIAL ORDER'!$B33,'SAGE IMPORT'!$D:$D,($D33)))</f>
        <v/>
      </c>
      <c r="AD32" s="730">
        <f ca="1">IF(OFFSET('START-SLABS'!$F$9,$AD$1,0)="","",SUMIFS('SAGE IMPORT'!$Q:$Q,'SAGE IMPORT'!$A:$A,OFFSET('START-SLABS'!$F$9,$AD$1,0),'SAGE IMPORT'!$B:$B,OFFSET('START-SLABS'!$G$9,$AD$1,0),'SAGE IMPORT'!$C:$C,'MATERIAL ORDER'!$B33,'SAGE IMPORT'!$D:$D,($D33)))</f>
        <v>0</v>
      </c>
      <c r="AE32" s="730" t="str">
        <f ca="1">IF(OFFSET('START-SLABS'!$F$9,$AE$1,0)="","",SUMIFS('SAGE IMPORT'!$Q:$Q,'SAGE IMPORT'!$A:$A,OFFSET('START-SLABS'!$F$9,$AE$1,0),'SAGE IMPORT'!$B:$B,OFFSET('START-SLABS'!$G$9,$AE$1,0),'SAGE IMPORT'!$C:$C,'MATERIAL ORDER'!$B33,'SAGE IMPORT'!$D:$D,($D33)))</f>
        <v/>
      </c>
      <c r="AF32" s="730">
        <f ca="1">IF(OFFSET('START-SLABS'!$F$9,$AF$1,0)="","",SUMIFS('SAGE IMPORT'!$Q:$Q,'SAGE IMPORT'!$A:$A,OFFSET('START-SLABS'!$F$9,$AF$1,0),'SAGE IMPORT'!$B:$B,OFFSET('START-SLABS'!$G$9,$AF$1,0),'SAGE IMPORT'!$C:$C,'MATERIAL ORDER'!$B33,'SAGE IMPORT'!$D:$D,($D33)))</f>
        <v>0</v>
      </c>
      <c r="AG32" s="730" t="str">
        <f ca="1">IF(OFFSET('START-SLABS'!$F$9,$AG$1,0)="","",SUMIFS('SAGE IMPORT'!$Q:$Q,'SAGE IMPORT'!$A:$A,OFFSET('START-SLABS'!$F$9,$AG$1,0),'SAGE IMPORT'!$B:$B,OFFSET('START-SLABS'!$G$9,$AG$1,0),'SAGE IMPORT'!$C:$C,'MATERIAL ORDER'!$B33,'SAGE IMPORT'!$D:$D,($D33)))</f>
        <v/>
      </c>
      <c r="AH32" s="730">
        <f ca="1">IF(OFFSET('START-SLABS'!$F$9,$AH$1,0)="","",SUMIFS('SAGE IMPORT'!$Q:$Q,'SAGE IMPORT'!$A:$A,OFFSET('START-SLABS'!$F$9,$AH$1,0),'SAGE IMPORT'!$B:$B,OFFSET('START-SLABS'!$G$9,$AH$1,0),'SAGE IMPORT'!$C:$C,'MATERIAL ORDER'!$B33,'SAGE IMPORT'!$D:$D,($D33)))</f>
        <v>0</v>
      </c>
      <c r="AI32" s="730" t="str">
        <f ca="1">IF(OFFSET('START-SLABS'!$F$9,$AI$1,0)="","",SUMIFS('SAGE IMPORT'!$Q:$Q,'SAGE IMPORT'!$A:$A,OFFSET('START-SLABS'!$F$9,$AI$1,0),'SAGE IMPORT'!$B:$B,OFFSET('START-SLABS'!$G$9,$AI$1,0),'SAGE IMPORT'!$C:$C,'MATERIAL ORDER'!$B33,'SAGE IMPORT'!$D:$D,($D33)))</f>
        <v/>
      </c>
      <c r="AJ32" s="730">
        <f ca="1">IF(OFFSET('START-SLABS'!$F$9,$AJ$1,0)="","",SUMIFS('SAGE IMPORT'!$Q:$Q,'SAGE IMPORT'!$A:$A,OFFSET('START-SLABS'!$F$9,$AJ$1,0),'SAGE IMPORT'!$B:$B,OFFSET('START-SLABS'!$G$9,$AJ$1,0),'SAGE IMPORT'!$C:$C,'MATERIAL ORDER'!$B33,'SAGE IMPORT'!$D:$D,($D33)))</f>
        <v>0</v>
      </c>
      <c r="AK32" s="730" t="str">
        <f ca="1">IF(OFFSET('START-SLABS'!$F$9,$AK$1,0)="","",SUMIFS('SAGE IMPORT'!$Q:$Q,'SAGE IMPORT'!$A:$A,OFFSET('START-SLABS'!$F$9,$AK$1,0),'SAGE IMPORT'!$B:$B,OFFSET('START-SLABS'!$G$9,$AK$1,0),'SAGE IMPORT'!$C:$C,'MATERIAL ORDER'!$B33,'SAGE IMPORT'!$D:$D,($D33)))</f>
        <v/>
      </c>
      <c r="AL32" s="730" t="str">
        <f ca="1">IF(OFFSET('START-SLABS'!$F$9,$AL$1,0)="","",SUMIFS('SAGE IMPORT'!$Q:$Q,'SAGE IMPORT'!$A:$A,OFFSET('START-SLABS'!$F$9,$AL$1,0),'SAGE IMPORT'!$B:$B,OFFSET('START-SLABS'!$G$9,$AL$1,0),'SAGE IMPORT'!$C:$C,'MATERIAL ORDER'!$B33,'SAGE IMPORT'!$D:$D,($D33)))</f>
        <v/>
      </c>
      <c r="AM32" s="730" t="str">
        <f ca="1">IF(OFFSET('START-SLABS'!$F$9,$AM$1,0)="","",SUMIFS('SAGE IMPORT'!$Q:$Q,'SAGE IMPORT'!$A:$A,OFFSET('START-SLABS'!$F$9,$AM$1,0),'SAGE IMPORT'!$B:$B,OFFSET('START-SLABS'!$G$9,$AM$1,0),'SAGE IMPORT'!$C:$C,'MATERIAL ORDER'!$B33,'SAGE IMPORT'!$D:$D,($D33)))</f>
        <v/>
      </c>
      <c r="AN32" s="730" t="str">
        <f ca="1">IF(OFFSET('START-SLABS'!$F$9,$AN$1,0)="","",SUMIFS('SAGE IMPORT'!$Q:$Q,'SAGE IMPORT'!$A:$A,OFFSET('START-SLABS'!$F$9,$AN$1,0),'SAGE IMPORT'!$B:$B,OFFSET('START-SLABS'!$G$9,$AN$1,0),'SAGE IMPORT'!$C:$C,'MATERIAL ORDER'!$B33,'SAGE IMPORT'!$D:$D,($D33)))</f>
        <v/>
      </c>
      <c r="AO32" s="730" t="str">
        <f ca="1">IF(OFFSET('START-SLABS'!$F$9,$AO$1,0)="","",SUMIFS('SAGE IMPORT'!$Q:$Q,'SAGE IMPORT'!$A:$A,OFFSET('START-SLABS'!$F$9,$AO$1,0),'SAGE IMPORT'!$B:$B,OFFSET('START-SLABS'!$G$9,$AO$1,0),'SAGE IMPORT'!$C:$C,'MATERIAL ORDER'!$B33,'SAGE IMPORT'!$D:$D,($D33)))</f>
        <v/>
      </c>
      <c r="AP32" s="730" t="str">
        <f ca="1">IF(OFFSET('START-SLABS'!$F$9,$AP$1,0)="","",SUMIFS('SAGE IMPORT'!$Q:$Q,'SAGE IMPORT'!$A:$A,OFFSET('START-SLABS'!$F$9,$AP$1,0),'SAGE IMPORT'!$B:$B,OFFSET('START-SLABS'!$G$9,$AP$1,0),'SAGE IMPORT'!$C:$C,'MATERIAL ORDER'!$B33,'SAGE IMPORT'!$D:$D,($D33)))</f>
        <v/>
      </c>
      <c r="AQ32" s="730" t="str">
        <f ca="1">IF(OFFSET('START-SLABS'!$F$9,$AQ$1,0)="","",SUMIFS('SAGE IMPORT'!$Q:$Q,'SAGE IMPORT'!$A:$A,OFFSET('START-SLABS'!$F$9,$AQ$1,0),'SAGE IMPORT'!$B:$B,OFFSET('START-SLABS'!$G$9,$AQ$1,0),'SAGE IMPORT'!$C:$C,'MATERIAL ORDER'!$B33,'SAGE IMPORT'!$D:$D,($D33)))</f>
        <v/>
      </c>
      <c r="AR32" s="730" t="str">
        <f ca="1">IF(OFFSET('START-SLABS'!$F$9,$AR$1,0)="","",SUMIFS('SAGE IMPORT'!$Q:$Q,'SAGE IMPORT'!$A:$A,OFFSET('START-SLABS'!$F$9,$AR$1,0),'SAGE IMPORT'!$B:$B,OFFSET('START-SLABS'!$G$9,$AR$1,0),'SAGE IMPORT'!$C:$C,'MATERIAL ORDER'!$B33,'SAGE IMPORT'!$D:$D,($D33)))</f>
        <v/>
      </c>
      <c r="AS32" s="730" t="str">
        <f ca="1">IF(OFFSET('START-SLABS'!$F$9,$AS$1,0)="","",SUMIFS('SAGE IMPORT'!$Q:$Q,'SAGE IMPORT'!$A:$A,OFFSET('START-SLABS'!$F$9,$AS$1,0),'SAGE IMPORT'!$B:$B,OFFSET('START-SLABS'!$G$9,$AS$1,0),'SAGE IMPORT'!$C:$C,'MATERIAL ORDER'!$B33,'SAGE IMPORT'!$D:$D,($D33)))</f>
        <v/>
      </c>
      <c r="AT32" s="730" t="str">
        <f ca="1">IF(OFFSET('START-SLABS'!$F$9,$AT$1,0)="","",SUMIFS('SAGE IMPORT'!$Q:$Q,'SAGE IMPORT'!$A:$A,OFFSET('START-SLABS'!$F$9,$AT$1,0),'SAGE IMPORT'!$B:$B,OFFSET('START-SLABS'!$G$9,$AT$1,0),'SAGE IMPORT'!$C:$C,'MATERIAL ORDER'!$B33,'SAGE IMPORT'!$D:$D,($D33)))</f>
        <v/>
      </c>
      <c r="AU32" s="730" t="str">
        <f ca="1">IF(OFFSET('START-SLABS'!$F$9,$AU$1,0)="","",SUMIFS('SAGE IMPORT'!$Q:$Q,'SAGE IMPORT'!$A:$A,OFFSET('START-SLABS'!$F$9,$AU$1,0),'SAGE IMPORT'!$B:$B,OFFSET('START-SLABS'!$G$9,$AU$1,0),'SAGE IMPORT'!$C:$C,'MATERIAL ORDER'!$B33,'SAGE IMPORT'!$D:$D,($D33)))</f>
        <v/>
      </c>
      <c r="AV32" s="730" t="str">
        <f ca="1">IF(OFFSET('START-SLABS'!$F$9,$AV$1,0)="","",SUMIFS('SAGE IMPORT'!$Q:$Q,'SAGE IMPORT'!$A:$A,OFFSET('START-SLABS'!$F$9,$AV$1,0),'SAGE IMPORT'!$B:$B,OFFSET('START-SLABS'!$G$9,$AV$1,0),'SAGE IMPORT'!$C:$C,'MATERIAL ORDER'!$B33,'SAGE IMPORT'!$D:$D,($D33)))</f>
        <v/>
      </c>
    </row>
    <row r="33" spans="2:48" s="729" customFormat="1" ht="76.5" customHeight="1" x14ac:dyDescent="0.3">
      <c r="B33" s="780"/>
      <c r="C33" s="781"/>
      <c r="D33" s="757"/>
      <c r="E33" s="757"/>
      <c r="F33" s="758"/>
      <c r="G33" s="1025">
        <f t="shared" ca="1" si="5"/>
        <v>0</v>
      </c>
      <c r="H33" s="1026"/>
      <c r="I33" s="746" t="str">
        <f t="shared" si="6"/>
        <v/>
      </c>
      <c r="J33" s="779"/>
      <c r="K33" s="752"/>
      <c r="L33" s="762"/>
      <c r="M33" s="753"/>
      <c r="N33" s="753"/>
      <c r="O33" s="750"/>
      <c r="P33" s="761">
        <f t="shared" ca="1" si="8"/>
        <v>0</v>
      </c>
      <c r="Q33" s="746" t="str">
        <f t="shared" si="7"/>
        <v/>
      </c>
      <c r="S33" s="730">
        <f>IF('START-SLABS'!$F$9="","",SUMIFS('SAGE IMPORT'!$Q:$Q,'SAGE IMPORT'!$A:$A,'START-SLABS'!$F$9,'SAGE IMPORT'!$B:$B,'START-SLABS'!$G$9,'SAGE IMPORT'!$C:$C,'MATERIAL ORDER'!$B34,'SAGE IMPORT'!$D:$D,$D34))</f>
        <v>0</v>
      </c>
      <c r="T33" s="730">
        <f ca="1">IF(OFFSET('START-SLABS'!$F$9,$T$1,0)="","",SUMIFS('SAGE IMPORT'!$Q:$Q,'SAGE IMPORT'!$A:$A,OFFSET('START-SLABS'!$F$9,$T$1,0),'SAGE IMPORT'!$B:$B,OFFSET('START-SLABS'!$G$9,$T$1,0),'SAGE IMPORT'!$C:$C,'MATERIAL ORDER'!$B34,'SAGE IMPORT'!$D:$D,($D34)))</f>
        <v>0</v>
      </c>
      <c r="U33" s="730" t="str">
        <f ca="1">IF(OFFSET('START-SLABS'!$F$9,$U$1,0)="","",SUMIFS('SAGE IMPORT'!$Q:$Q,'SAGE IMPORT'!$A:$A,OFFSET('START-SLABS'!$F$9,$U$1,0),'SAGE IMPORT'!$B:$B,OFFSET('START-SLABS'!$G$9,$U$1,0),'SAGE IMPORT'!$C:$C,'MATERIAL ORDER'!$B34,'SAGE IMPORT'!$D:$D,($D34)))</f>
        <v/>
      </c>
      <c r="V33" s="730">
        <f ca="1">IF(OFFSET('START-SLABS'!$F$9,$V$1,0)="","",SUMIFS('SAGE IMPORT'!$Q:$Q,'SAGE IMPORT'!$A:$A,OFFSET('START-SLABS'!$F$9,$V$1,0),'SAGE IMPORT'!$B:$B,OFFSET('START-SLABS'!$G$9,$V$1,0),'SAGE IMPORT'!$C:$C,'MATERIAL ORDER'!$B34,'SAGE IMPORT'!$D:$D,($D34)))</f>
        <v>0</v>
      </c>
      <c r="W33" s="730" t="str">
        <f ca="1">IF(OFFSET('START-SLABS'!$F$9,$W$1,0)="","",SUMIFS('SAGE IMPORT'!$Q:$Q,'SAGE IMPORT'!$A:$A,OFFSET('START-SLABS'!$F$9,$W$1,0),'SAGE IMPORT'!$B:$B,OFFSET('START-SLABS'!$G$9,$W$1,0),'SAGE IMPORT'!$C:$C,'MATERIAL ORDER'!$B34,'SAGE IMPORT'!$D:$D,($D34)))</f>
        <v/>
      </c>
      <c r="X33" s="730">
        <f ca="1">IF(OFFSET('START-SLABS'!$F$9,$X$1,0)="","",SUMIFS('SAGE IMPORT'!$Q:$Q,'SAGE IMPORT'!$A:$A,OFFSET('START-SLABS'!$F$9,$X$1,0),'SAGE IMPORT'!$B:$B,OFFSET('START-SLABS'!$G$9,$X$1,0),'SAGE IMPORT'!$C:$C,'MATERIAL ORDER'!$B34,'SAGE IMPORT'!$D:$D,($D34)))</f>
        <v>0</v>
      </c>
      <c r="Y33" s="730" t="str">
        <f ca="1">IF(OFFSET('START-SLABS'!$F$9,$Y$1,0)="","",SUMIFS('SAGE IMPORT'!$Q:$Q,'SAGE IMPORT'!$A:$A,OFFSET('START-SLABS'!$F$9,$Y$1,0),'SAGE IMPORT'!$B:$B,OFFSET('START-SLABS'!$G$9,$Y$1,0),'SAGE IMPORT'!$C:$C,'MATERIAL ORDER'!$B34,'SAGE IMPORT'!$D:$D,($D34)))</f>
        <v/>
      </c>
      <c r="Z33" s="730">
        <f ca="1">IF(OFFSET('START-SLABS'!$F$9,$Z$1,0)="","",SUMIFS('SAGE IMPORT'!$Q:$Q,'SAGE IMPORT'!$A:$A,OFFSET('START-SLABS'!$F$9,$Z$1,0),'SAGE IMPORT'!$B:$B,OFFSET('START-SLABS'!$G$9,$Z$1,0),'SAGE IMPORT'!$C:$C,'MATERIAL ORDER'!$B34,'SAGE IMPORT'!$D:$D,($D34)))</f>
        <v>0</v>
      </c>
      <c r="AA33" s="730" t="str">
        <f ca="1">IF(OFFSET('START-SLABS'!$F$9,$AA$1,0)="","",SUMIFS('SAGE IMPORT'!$Q:$Q,'SAGE IMPORT'!$A:$A,OFFSET('START-SLABS'!$F$9,$AA$1,0),'SAGE IMPORT'!$B:$B,OFFSET('START-SLABS'!$G$9,$AA$1,0),'SAGE IMPORT'!$C:$C,'MATERIAL ORDER'!$B34,'SAGE IMPORT'!$D:$D,($D34)))</f>
        <v/>
      </c>
      <c r="AB33" s="730">
        <f ca="1">IF(OFFSET('START-SLABS'!$F$9,$AB$1,0)="","",SUMIFS('SAGE IMPORT'!$Q:$Q,'SAGE IMPORT'!$A:$A,OFFSET('START-SLABS'!$F$9,$AB$1,0),'SAGE IMPORT'!$B:$B,OFFSET('START-SLABS'!$G$9,$AB$1,0),'SAGE IMPORT'!$C:$C,'MATERIAL ORDER'!$B34,'SAGE IMPORT'!$D:$D,($D34)))</f>
        <v>0</v>
      </c>
      <c r="AC33" s="730" t="str">
        <f ca="1">IF(OFFSET('START-SLABS'!$F$9,$AC$1,0)="","",SUMIFS('SAGE IMPORT'!$Q:$Q,'SAGE IMPORT'!$A:$A,OFFSET('START-SLABS'!$F$9,$AC$1,0),'SAGE IMPORT'!$B:$B,OFFSET('START-SLABS'!$G$9,$AC$1,0),'SAGE IMPORT'!$C:$C,'MATERIAL ORDER'!$B34,'SAGE IMPORT'!$D:$D,($D34)))</f>
        <v/>
      </c>
      <c r="AD33" s="730">
        <f ca="1">IF(OFFSET('START-SLABS'!$F$9,$AD$1,0)="","",SUMIFS('SAGE IMPORT'!$Q:$Q,'SAGE IMPORT'!$A:$A,OFFSET('START-SLABS'!$F$9,$AD$1,0),'SAGE IMPORT'!$B:$B,OFFSET('START-SLABS'!$G$9,$AD$1,0),'SAGE IMPORT'!$C:$C,'MATERIAL ORDER'!$B34,'SAGE IMPORT'!$D:$D,($D34)))</f>
        <v>0</v>
      </c>
      <c r="AE33" s="730" t="str">
        <f ca="1">IF(OFFSET('START-SLABS'!$F$9,$AE$1,0)="","",SUMIFS('SAGE IMPORT'!$Q:$Q,'SAGE IMPORT'!$A:$A,OFFSET('START-SLABS'!$F$9,$AE$1,0),'SAGE IMPORT'!$B:$B,OFFSET('START-SLABS'!$G$9,$AE$1,0),'SAGE IMPORT'!$C:$C,'MATERIAL ORDER'!$B34,'SAGE IMPORT'!$D:$D,($D34)))</f>
        <v/>
      </c>
      <c r="AF33" s="730">
        <f ca="1">IF(OFFSET('START-SLABS'!$F$9,$AF$1,0)="","",SUMIFS('SAGE IMPORT'!$Q:$Q,'SAGE IMPORT'!$A:$A,OFFSET('START-SLABS'!$F$9,$AF$1,0),'SAGE IMPORT'!$B:$B,OFFSET('START-SLABS'!$G$9,$AF$1,0),'SAGE IMPORT'!$C:$C,'MATERIAL ORDER'!$B34,'SAGE IMPORT'!$D:$D,($D34)))</f>
        <v>0</v>
      </c>
      <c r="AG33" s="730" t="str">
        <f ca="1">IF(OFFSET('START-SLABS'!$F$9,$AG$1,0)="","",SUMIFS('SAGE IMPORT'!$Q:$Q,'SAGE IMPORT'!$A:$A,OFFSET('START-SLABS'!$F$9,$AG$1,0),'SAGE IMPORT'!$B:$B,OFFSET('START-SLABS'!$G$9,$AG$1,0),'SAGE IMPORT'!$C:$C,'MATERIAL ORDER'!$B34,'SAGE IMPORT'!$D:$D,($D34)))</f>
        <v/>
      </c>
      <c r="AH33" s="730">
        <f ca="1">IF(OFFSET('START-SLABS'!$F$9,$AH$1,0)="","",SUMIFS('SAGE IMPORT'!$Q:$Q,'SAGE IMPORT'!$A:$A,OFFSET('START-SLABS'!$F$9,$AH$1,0),'SAGE IMPORT'!$B:$B,OFFSET('START-SLABS'!$G$9,$AH$1,0),'SAGE IMPORT'!$C:$C,'MATERIAL ORDER'!$B34,'SAGE IMPORT'!$D:$D,($D34)))</f>
        <v>0</v>
      </c>
      <c r="AI33" s="730" t="str">
        <f ca="1">IF(OFFSET('START-SLABS'!$F$9,$AI$1,0)="","",SUMIFS('SAGE IMPORT'!$Q:$Q,'SAGE IMPORT'!$A:$A,OFFSET('START-SLABS'!$F$9,$AI$1,0),'SAGE IMPORT'!$B:$B,OFFSET('START-SLABS'!$G$9,$AI$1,0),'SAGE IMPORT'!$C:$C,'MATERIAL ORDER'!$B34,'SAGE IMPORT'!$D:$D,($D34)))</f>
        <v/>
      </c>
      <c r="AJ33" s="730">
        <f ca="1">IF(OFFSET('START-SLABS'!$F$9,$AJ$1,0)="","",SUMIFS('SAGE IMPORT'!$Q:$Q,'SAGE IMPORT'!$A:$A,OFFSET('START-SLABS'!$F$9,$AJ$1,0),'SAGE IMPORT'!$B:$B,OFFSET('START-SLABS'!$G$9,$AJ$1,0),'SAGE IMPORT'!$C:$C,'MATERIAL ORDER'!$B34,'SAGE IMPORT'!$D:$D,($D34)))</f>
        <v>0</v>
      </c>
      <c r="AK33" s="730" t="str">
        <f ca="1">IF(OFFSET('START-SLABS'!$F$9,$AK$1,0)="","",SUMIFS('SAGE IMPORT'!$Q:$Q,'SAGE IMPORT'!$A:$A,OFFSET('START-SLABS'!$F$9,$AK$1,0),'SAGE IMPORT'!$B:$B,OFFSET('START-SLABS'!$G$9,$AK$1,0),'SAGE IMPORT'!$C:$C,'MATERIAL ORDER'!$B34,'SAGE IMPORT'!$D:$D,($D34)))</f>
        <v/>
      </c>
      <c r="AL33" s="730" t="str">
        <f ca="1">IF(OFFSET('START-SLABS'!$F$9,$AL$1,0)="","",SUMIFS('SAGE IMPORT'!$Q:$Q,'SAGE IMPORT'!$A:$A,OFFSET('START-SLABS'!$F$9,$AL$1,0),'SAGE IMPORT'!$B:$B,OFFSET('START-SLABS'!$G$9,$AL$1,0),'SAGE IMPORT'!$C:$C,'MATERIAL ORDER'!$B34,'SAGE IMPORT'!$D:$D,($D34)))</f>
        <v/>
      </c>
      <c r="AM33" s="730" t="str">
        <f ca="1">IF(OFFSET('START-SLABS'!$F$9,$AM$1,0)="","",SUMIFS('SAGE IMPORT'!$Q:$Q,'SAGE IMPORT'!$A:$A,OFFSET('START-SLABS'!$F$9,$AM$1,0),'SAGE IMPORT'!$B:$B,OFFSET('START-SLABS'!$G$9,$AM$1,0),'SAGE IMPORT'!$C:$C,'MATERIAL ORDER'!$B34,'SAGE IMPORT'!$D:$D,($D34)))</f>
        <v/>
      </c>
      <c r="AN33" s="730" t="str">
        <f ca="1">IF(OFFSET('START-SLABS'!$F$9,$AN$1,0)="","",SUMIFS('SAGE IMPORT'!$Q:$Q,'SAGE IMPORT'!$A:$A,OFFSET('START-SLABS'!$F$9,$AN$1,0),'SAGE IMPORT'!$B:$B,OFFSET('START-SLABS'!$G$9,$AN$1,0),'SAGE IMPORT'!$C:$C,'MATERIAL ORDER'!$B34,'SAGE IMPORT'!$D:$D,($D34)))</f>
        <v/>
      </c>
      <c r="AO33" s="730" t="str">
        <f ca="1">IF(OFFSET('START-SLABS'!$F$9,$AO$1,0)="","",SUMIFS('SAGE IMPORT'!$Q:$Q,'SAGE IMPORT'!$A:$A,OFFSET('START-SLABS'!$F$9,$AO$1,0),'SAGE IMPORT'!$B:$B,OFFSET('START-SLABS'!$G$9,$AO$1,0),'SAGE IMPORT'!$C:$C,'MATERIAL ORDER'!$B34,'SAGE IMPORT'!$D:$D,($D34)))</f>
        <v/>
      </c>
      <c r="AP33" s="730" t="str">
        <f ca="1">IF(OFFSET('START-SLABS'!$F$9,$AP$1,0)="","",SUMIFS('SAGE IMPORT'!$Q:$Q,'SAGE IMPORT'!$A:$A,OFFSET('START-SLABS'!$F$9,$AP$1,0),'SAGE IMPORT'!$B:$B,OFFSET('START-SLABS'!$G$9,$AP$1,0),'SAGE IMPORT'!$C:$C,'MATERIAL ORDER'!$B34,'SAGE IMPORT'!$D:$D,($D34)))</f>
        <v/>
      </c>
      <c r="AQ33" s="730" t="str">
        <f ca="1">IF(OFFSET('START-SLABS'!$F$9,$AQ$1,0)="","",SUMIFS('SAGE IMPORT'!$Q:$Q,'SAGE IMPORT'!$A:$A,OFFSET('START-SLABS'!$F$9,$AQ$1,0),'SAGE IMPORT'!$B:$B,OFFSET('START-SLABS'!$G$9,$AQ$1,0),'SAGE IMPORT'!$C:$C,'MATERIAL ORDER'!$B34,'SAGE IMPORT'!$D:$D,($D34)))</f>
        <v/>
      </c>
      <c r="AR33" s="730" t="str">
        <f ca="1">IF(OFFSET('START-SLABS'!$F$9,$AR$1,0)="","",SUMIFS('SAGE IMPORT'!$Q:$Q,'SAGE IMPORT'!$A:$A,OFFSET('START-SLABS'!$F$9,$AR$1,0),'SAGE IMPORT'!$B:$B,OFFSET('START-SLABS'!$G$9,$AR$1,0),'SAGE IMPORT'!$C:$C,'MATERIAL ORDER'!$B34,'SAGE IMPORT'!$D:$D,($D34)))</f>
        <v/>
      </c>
      <c r="AS33" s="730" t="str">
        <f ca="1">IF(OFFSET('START-SLABS'!$F$9,$AS$1,0)="","",SUMIFS('SAGE IMPORT'!$Q:$Q,'SAGE IMPORT'!$A:$A,OFFSET('START-SLABS'!$F$9,$AS$1,0),'SAGE IMPORT'!$B:$B,OFFSET('START-SLABS'!$G$9,$AS$1,0),'SAGE IMPORT'!$C:$C,'MATERIAL ORDER'!$B34,'SAGE IMPORT'!$D:$D,($D34)))</f>
        <v/>
      </c>
      <c r="AT33" s="730" t="str">
        <f ca="1">IF(OFFSET('START-SLABS'!$F$9,$AT$1,0)="","",SUMIFS('SAGE IMPORT'!$Q:$Q,'SAGE IMPORT'!$A:$A,OFFSET('START-SLABS'!$F$9,$AT$1,0),'SAGE IMPORT'!$B:$B,OFFSET('START-SLABS'!$G$9,$AT$1,0),'SAGE IMPORT'!$C:$C,'MATERIAL ORDER'!$B34,'SAGE IMPORT'!$D:$D,($D34)))</f>
        <v/>
      </c>
      <c r="AU33" s="730" t="str">
        <f ca="1">IF(OFFSET('START-SLABS'!$F$9,$AU$1,0)="","",SUMIFS('SAGE IMPORT'!$Q:$Q,'SAGE IMPORT'!$A:$A,OFFSET('START-SLABS'!$F$9,$AU$1,0),'SAGE IMPORT'!$B:$B,OFFSET('START-SLABS'!$G$9,$AU$1,0),'SAGE IMPORT'!$C:$C,'MATERIAL ORDER'!$B34,'SAGE IMPORT'!$D:$D,($D34)))</f>
        <v/>
      </c>
      <c r="AV33" s="730" t="str">
        <f ca="1">IF(OFFSET('START-SLABS'!$F$9,$AV$1,0)="","",SUMIFS('SAGE IMPORT'!$Q:$Q,'SAGE IMPORT'!$A:$A,OFFSET('START-SLABS'!$F$9,$AV$1,0),'SAGE IMPORT'!$B:$B,OFFSET('START-SLABS'!$G$9,$AV$1,0),'SAGE IMPORT'!$C:$C,'MATERIAL ORDER'!$B34,'SAGE IMPORT'!$D:$D,($D34)))</f>
        <v/>
      </c>
    </row>
    <row r="34" spans="2:48" s="729" customFormat="1" ht="76.5" customHeight="1" x14ac:dyDescent="0.3">
      <c r="B34" s="780"/>
      <c r="C34" s="781"/>
      <c r="D34" s="757"/>
      <c r="E34" s="757"/>
      <c r="F34" s="758"/>
      <c r="G34" s="1025">
        <f t="shared" ca="1" si="5"/>
        <v>0</v>
      </c>
      <c r="H34" s="1026"/>
      <c r="I34" s="746" t="str">
        <f t="shared" si="6"/>
        <v/>
      </c>
      <c r="J34" s="779"/>
      <c r="K34" s="752"/>
      <c r="L34" s="762"/>
      <c r="M34" s="753"/>
      <c r="N34" s="753"/>
      <c r="O34" s="750"/>
      <c r="P34" s="761">
        <f t="shared" ca="1" si="8"/>
        <v>0</v>
      </c>
      <c r="Q34" s="746" t="str">
        <f t="shared" si="7"/>
        <v/>
      </c>
      <c r="S34" s="730">
        <f>IF('START-SLABS'!$F$9="","",SUMIFS('SAGE IMPORT'!$Q:$Q,'SAGE IMPORT'!$A:$A,'START-SLABS'!$F$9,'SAGE IMPORT'!$B:$B,'START-SLABS'!$G$9,'SAGE IMPORT'!$C:$C,'MATERIAL ORDER'!$B35,'SAGE IMPORT'!$D:$D,$D35))</f>
        <v>0</v>
      </c>
      <c r="T34" s="730">
        <f ca="1">IF(OFFSET('START-SLABS'!$F$9,$T$1,0)="","",SUMIFS('SAGE IMPORT'!$Q:$Q,'SAGE IMPORT'!$A:$A,OFFSET('START-SLABS'!$F$9,$T$1,0),'SAGE IMPORT'!$B:$B,OFFSET('START-SLABS'!$G$9,$T$1,0),'SAGE IMPORT'!$C:$C,'MATERIAL ORDER'!$B35,'SAGE IMPORT'!$D:$D,($D35)))</f>
        <v>0</v>
      </c>
      <c r="U34" s="730" t="str">
        <f ca="1">IF(OFFSET('START-SLABS'!$F$9,$U$1,0)="","",SUMIFS('SAGE IMPORT'!$Q:$Q,'SAGE IMPORT'!$A:$A,OFFSET('START-SLABS'!$F$9,$U$1,0),'SAGE IMPORT'!$B:$B,OFFSET('START-SLABS'!$G$9,$U$1,0),'SAGE IMPORT'!$C:$C,'MATERIAL ORDER'!$B35,'SAGE IMPORT'!$D:$D,($D35)))</f>
        <v/>
      </c>
      <c r="V34" s="730">
        <f ca="1">IF(OFFSET('START-SLABS'!$F$9,$V$1,0)="","",SUMIFS('SAGE IMPORT'!$Q:$Q,'SAGE IMPORT'!$A:$A,OFFSET('START-SLABS'!$F$9,$V$1,0),'SAGE IMPORT'!$B:$B,OFFSET('START-SLABS'!$G$9,$V$1,0),'SAGE IMPORT'!$C:$C,'MATERIAL ORDER'!$B35,'SAGE IMPORT'!$D:$D,($D35)))</f>
        <v>0</v>
      </c>
      <c r="W34" s="730" t="str">
        <f ca="1">IF(OFFSET('START-SLABS'!$F$9,$W$1,0)="","",SUMIFS('SAGE IMPORT'!$Q:$Q,'SAGE IMPORT'!$A:$A,OFFSET('START-SLABS'!$F$9,$W$1,0),'SAGE IMPORT'!$B:$B,OFFSET('START-SLABS'!$G$9,$W$1,0),'SAGE IMPORT'!$C:$C,'MATERIAL ORDER'!$B35,'SAGE IMPORT'!$D:$D,($D35)))</f>
        <v/>
      </c>
      <c r="X34" s="730">
        <f ca="1">IF(OFFSET('START-SLABS'!$F$9,$X$1,0)="","",SUMIFS('SAGE IMPORT'!$Q:$Q,'SAGE IMPORT'!$A:$A,OFFSET('START-SLABS'!$F$9,$X$1,0),'SAGE IMPORT'!$B:$B,OFFSET('START-SLABS'!$G$9,$X$1,0),'SAGE IMPORT'!$C:$C,'MATERIAL ORDER'!$B35,'SAGE IMPORT'!$D:$D,($D35)))</f>
        <v>0</v>
      </c>
      <c r="Y34" s="730" t="str">
        <f ca="1">IF(OFFSET('START-SLABS'!$F$9,$Y$1,0)="","",SUMIFS('SAGE IMPORT'!$Q:$Q,'SAGE IMPORT'!$A:$A,OFFSET('START-SLABS'!$F$9,$Y$1,0),'SAGE IMPORT'!$B:$B,OFFSET('START-SLABS'!$G$9,$Y$1,0),'SAGE IMPORT'!$C:$C,'MATERIAL ORDER'!$B35,'SAGE IMPORT'!$D:$D,($D35)))</f>
        <v/>
      </c>
      <c r="Z34" s="730">
        <f ca="1">IF(OFFSET('START-SLABS'!$F$9,$Z$1,0)="","",SUMIFS('SAGE IMPORT'!$Q:$Q,'SAGE IMPORT'!$A:$A,OFFSET('START-SLABS'!$F$9,$Z$1,0),'SAGE IMPORT'!$B:$B,OFFSET('START-SLABS'!$G$9,$Z$1,0),'SAGE IMPORT'!$C:$C,'MATERIAL ORDER'!$B35,'SAGE IMPORT'!$D:$D,($D35)))</f>
        <v>0</v>
      </c>
      <c r="AA34" s="730" t="str">
        <f ca="1">IF(OFFSET('START-SLABS'!$F$9,$AA$1,0)="","",SUMIFS('SAGE IMPORT'!$Q:$Q,'SAGE IMPORT'!$A:$A,OFFSET('START-SLABS'!$F$9,$AA$1,0),'SAGE IMPORT'!$B:$B,OFFSET('START-SLABS'!$G$9,$AA$1,0),'SAGE IMPORT'!$C:$C,'MATERIAL ORDER'!$B35,'SAGE IMPORT'!$D:$D,($D35)))</f>
        <v/>
      </c>
      <c r="AB34" s="730">
        <f ca="1">IF(OFFSET('START-SLABS'!$F$9,$AB$1,0)="","",SUMIFS('SAGE IMPORT'!$Q:$Q,'SAGE IMPORT'!$A:$A,OFFSET('START-SLABS'!$F$9,$AB$1,0),'SAGE IMPORT'!$B:$B,OFFSET('START-SLABS'!$G$9,$AB$1,0),'SAGE IMPORT'!$C:$C,'MATERIAL ORDER'!$B35,'SAGE IMPORT'!$D:$D,($D35)))</f>
        <v>0</v>
      </c>
      <c r="AC34" s="730" t="str">
        <f ca="1">IF(OFFSET('START-SLABS'!$F$9,$AC$1,0)="","",SUMIFS('SAGE IMPORT'!$Q:$Q,'SAGE IMPORT'!$A:$A,OFFSET('START-SLABS'!$F$9,$AC$1,0),'SAGE IMPORT'!$B:$B,OFFSET('START-SLABS'!$G$9,$AC$1,0),'SAGE IMPORT'!$C:$C,'MATERIAL ORDER'!$B35,'SAGE IMPORT'!$D:$D,($D35)))</f>
        <v/>
      </c>
      <c r="AD34" s="730">
        <f ca="1">IF(OFFSET('START-SLABS'!$F$9,$AD$1,0)="","",SUMIFS('SAGE IMPORT'!$Q:$Q,'SAGE IMPORT'!$A:$A,OFFSET('START-SLABS'!$F$9,$AD$1,0),'SAGE IMPORT'!$B:$B,OFFSET('START-SLABS'!$G$9,$AD$1,0),'SAGE IMPORT'!$C:$C,'MATERIAL ORDER'!$B35,'SAGE IMPORT'!$D:$D,($D35)))</f>
        <v>0</v>
      </c>
      <c r="AE34" s="730" t="str">
        <f ca="1">IF(OFFSET('START-SLABS'!$F$9,$AE$1,0)="","",SUMIFS('SAGE IMPORT'!$Q:$Q,'SAGE IMPORT'!$A:$A,OFFSET('START-SLABS'!$F$9,$AE$1,0),'SAGE IMPORT'!$B:$B,OFFSET('START-SLABS'!$G$9,$AE$1,0),'SAGE IMPORT'!$C:$C,'MATERIAL ORDER'!$B35,'SAGE IMPORT'!$D:$D,($D35)))</f>
        <v/>
      </c>
      <c r="AF34" s="730">
        <f ca="1">IF(OFFSET('START-SLABS'!$F$9,$AF$1,0)="","",SUMIFS('SAGE IMPORT'!$Q:$Q,'SAGE IMPORT'!$A:$A,OFFSET('START-SLABS'!$F$9,$AF$1,0),'SAGE IMPORT'!$B:$B,OFFSET('START-SLABS'!$G$9,$AF$1,0),'SAGE IMPORT'!$C:$C,'MATERIAL ORDER'!$B35,'SAGE IMPORT'!$D:$D,($D35)))</f>
        <v>0</v>
      </c>
      <c r="AG34" s="730" t="str">
        <f ca="1">IF(OFFSET('START-SLABS'!$F$9,$AG$1,0)="","",SUMIFS('SAGE IMPORT'!$Q:$Q,'SAGE IMPORT'!$A:$A,OFFSET('START-SLABS'!$F$9,$AG$1,0),'SAGE IMPORT'!$B:$B,OFFSET('START-SLABS'!$G$9,$AG$1,0),'SAGE IMPORT'!$C:$C,'MATERIAL ORDER'!$B35,'SAGE IMPORT'!$D:$D,($D35)))</f>
        <v/>
      </c>
      <c r="AH34" s="730">
        <f ca="1">IF(OFFSET('START-SLABS'!$F$9,$AH$1,0)="","",SUMIFS('SAGE IMPORT'!$Q:$Q,'SAGE IMPORT'!$A:$A,OFFSET('START-SLABS'!$F$9,$AH$1,0),'SAGE IMPORT'!$B:$B,OFFSET('START-SLABS'!$G$9,$AH$1,0),'SAGE IMPORT'!$C:$C,'MATERIAL ORDER'!$B35,'SAGE IMPORT'!$D:$D,($D35)))</f>
        <v>0</v>
      </c>
      <c r="AI34" s="730" t="str">
        <f ca="1">IF(OFFSET('START-SLABS'!$F$9,$AI$1,0)="","",SUMIFS('SAGE IMPORT'!$Q:$Q,'SAGE IMPORT'!$A:$A,OFFSET('START-SLABS'!$F$9,$AI$1,0),'SAGE IMPORT'!$B:$B,OFFSET('START-SLABS'!$G$9,$AI$1,0),'SAGE IMPORT'!$C:$C,'MATERIAL ORDER'!$B35,'SAGE IMPORT'!$D:$D,($D35)))</f>
        <v/>
      </c>
      <c r="AJ34" s="730">
        <f ca="1">IF(OFFSET('START-SLABS'!$F$9,$AJ$1,0)="","",SUMIFS('SAGE IMPORT'!$Q:$Q,'SAGE IMPORT'!$A:$A,OFFSET('START-SLABS'!$F$9,$AJ$1,0),'SAGE IMPORT'!$B:$B,OFFSET('START-SLABS'!$G$9,$AJ$1,0),'SAGE IMPORT'!$C:$C,'MATERIAL ORDER'!$B35,'SAGE IMPORT'!$D:$D,($D35)))</f>
        <v>0</v>
      </c>
      <c r="AK34" s="730" t="str">
        <f ca="1">IF(OFFSET('START-SLABS'!$F$9,$AK$1,0)="","",SUMIFS('SAGE IMPORT'!$Q:$Q,'SAGE IMPORT'!$A:$A,OFFSET('START-SLABS'!$F$9,$AK$1,0),'SAGE IMPORT'!$B:$B,OFFSET('START-SLABS'!$G$9,$AK$1,0),'SAGE IMPORT'!$C:$C,'MATERIAL ORDER'!$B35,'SAGE IMPORT'!$D:$D,($D35)))</f>
        <v/>
      </c>
      <c r="AL34" s="730" t="str">
        <f ca="1">IF(OFFSET('START-SLABS'!$F$9,$AL$1,0)="","",SUMIFS('SAGE IMPORT'!$Q:$Q,'SAGE IMPORT'!$A:$A,OFFSET('START-SLABS'!$F$9,$AL$1,0),'SAGE IMPORT'!$B:$B,OFFSET('START-SLABS'!$G$9,$AL$1,0),'SAGE IMPORT'!$C:$C,'MATERIAL ORDER'!$B35,'SAGE IMPORT'!$D:$D,($D35)))</f>
        <v/>
      </c>
      <c r="AM34" s="730" t="str">
        <f ca="1">IF(OFFSET('START-SLABS'!$F$9,$AM$1,0)="","",SUMIFS('SAGE IMPORT'!$Q:$Q,'SAGE IMPORT'!$A:$A,OFFSET('START-SLABS'!$F$9,$AM$1,0),'SAGE IMPORT'!$B:$B,OFFSET('START-SLABS'!$G$9,$AM$1,0),'SAGE IMPORT'!$C:$C,'MATERIAL ORDER'!$B35,'SAGE IMPORT'!$D:$D,($D35)))</f>
        <v/>
      </c>
      <c r="AN34" s="730" t="str">
        <f ca="1">IF(OFFSET('START-SLABS'!$F$9,$AN$1,0)="","",SUMIFS('SAGE IMPORT'!$Q:$Q,'SAGE IMPORT'!$A:$A,OFFSET('START-SLABS'!$F$9,$AN$1,0),'SAGE IMPORT'!$B:$B,OFFSET('START-SLABS'!$G$9,$AN$1,0),'SAGE IMPORT'!$C:$C,'MATERIAL ORDER'!$B35,'SAGE IMPORT'!$D:$D,($D35)))</f>
        <v/>
      </c>
      <c r="AO34" s="730" t="str">
        <f ca="1">IF(OFFSET('START-SLABS'!$F$9,$AO$1,0)="","",SUMIFS('SAGE IMPORT'!$Q:$Q,'SAGE IMPORT'!$A:$A,OFFSET('START-SLABS'!$F$9,$AO$1,0),'SAGE IMPORT'!$B:$B,OFFSET('START-SLABS'!$G$9,$AO$1,0),'SAGE IMPORT'!$C:$C,'MATERIAL ORDER'!$B35,'SAGE IMPORT'!$D:$D,($D35)))</f>
        <v/>
      </c>
      <c r="AP34" s="730" t="str">
        <f ca="1">IF(OFFSET('START-SLABS'!$F$9,$AP$1,0)="","",SUMIFS('SAGE IMPORT'!$Q:$Q,'SAGE IMPORT'!$A:$A,OFFSET('START-SLABS'!$F$9,$AP$1,0),'SAGE IMPORT'!$B:$B,OFFSET('START-SLABS'!$G$9,$AP$1,0),'SAGE IMPORT'!$C:$C,'MATERIAL ORDER'!$B35,'SAGE IMPORT'!$D:$D,($D35)))</f>
        <v/>
      </c>
      <c r="AQ34" s="730" t="str">
        <f ca="1">IF(OFFSET('START-SLABS'!$F$9,$AQ$1,0)="","",SUMIFS('SAGE IMPORT'!$Q:$Q,'SAGE IMPORT'!$A:$A,OFFSET('START-SLABS'!$F$9,$AQ$1,0),'SAGE IMPORT'!$B:$B,OFFSET('START-SLABS'!$G$9,$AQ$1,0),'SAGE IMPORT'!$C:$C,'MATERIAL ORDER'!$B35,'SAGE IMPORT'!$D:$D,($D35)))</f>
        <v/>
      </c>
      <c r="AR34" s="730" t="str">
        <f ca="1">IF(OFFSET('START-SLABS'!$F$9,$AR$1,0)="","",SUMIFS('SAGE IMPORT'!$Q:$Q,'SAGE IMPORT'!$A:$A,OFFSET('START-SLABS'!$F$9,$AR$1,0),'SAGE IMPORT'!$B:$B,OFFSET('START-SLABS'!$G$9,$AR$1,0),'SAGE IMPORT'!$C:$C,'MATERIAL ORDER'!$B35,'SAGE IMPORT'!$D:$D,($D35)))</f>
        <v/>
      </c>
      <c r="AS34" s="730" t="str">
        <f ca="1">IF(OFFSET('START-SLABS'!$F$9,$AS$1,0)="","",SUMIFS('SAGE IMPORT'!$Q:$Q,'SAGE IMPORT'!$A:$A,OFFSET('START-SLABS'!$F$9,$AS$1,0),'SAGE IMPORT'!$B:$B,OFFSET('START-SLABS'!$G$9,$AS$1,0),'SAGE IMPORT'!$C:$C,'MATERIAL ORDER'!$B35,'SAGE IMPORT'!$D:$D,($D35)))</f>
        <v/>
      </c>
      <c r="AT34" s="730" t="str">
        <f ca="1">IF(OFFSET('START-SLABS'!$F$9,$AT$1,0)="","",SUMIFS('SAGE IMPORT'!$Q:$Q,'SAGE IMPORT'!$A:$A,OFFSET('START-SLABS'!$F$9,$AT$1,0),'SAGE IMPORT'!$B:$B,OFFSET('START-SLABS'!$G$9,$AT$1,0),'SAGE IMPORT'!$C:$C,'MATERIAL ORDER'!$B35,'SAGE IMPORT'!$D:$D,($D35)))</f>
        <v/>
      </c>
      <c r="AU34" s="730" t="str">
        <f ca="1">IF(OFFSET('START-SLABS'!$F$9,$AU$1,0)="","",SUMIFS('SAGE IMPORT'!$Q:$Q,'SAGE IMPORT'!$A:$A,OFFSET('START-SLABS'!$F$9,$AU$1,0),'SAGE IMPORT'!$B:$B,OFFSET('START-SLABS'!$G$9,$AU$1,0),'SAGE IMPORT'!$C:$C,'MATERIAL ORDER'!$B35,'SAGE IMPORT'!$D:$D,($D35)))</f>
        <v/>
      </c>
      <c r="AV34" s="730" t="str">
        <f ca="1">IF(OFFSET('START-SLABS'!$F$9,$AV$1,0)="","",SUMIFS('SAGE IMPORT'!$Q:$Q,'SAGE IMPORT'!$A:$A,OFFSET('START-SLABS'!$F$9,$AV$1,0),'SAGE IMPORT'!$B:$B,OFFSET('START-SLABS'!$G$9,$AV$1,0),'SAGE IMPORT'!$C:$C,'MATERIAL ORDER'!$B35,'SAGE IMPORT'!$D:$D,($D35)))</f>
        <v/>
      </c>
    </row>
    <row r="35" spans="2:48" s="729" customFormat="1" ht="76.5" customHeight="1" x14ac:dyDescent="0.3">
      <c r="B35" s="780"/>
      <c r="C35" s="781"/>
      <c r="D35" s="757"/>
      <c r="E35" s="757"/>
      <c r="F35" s="758"/>
      <c r="G35" s="1025">
        <f t="shared" ca="1" si="5"/>
        <v>0</v>
      </c>
      <c r="H35" s="1026"/>
      <c r="I35" s="746" t="str">
        <f t="shared" si="6"/>
        <v/>
      </c>
      <c r="J35" s="779"/>
      <c r="K35" s="752"/>
      <c r="L35" s="762"/>
      <c r="M35" s="753"/>
      <c r="N35" s="753"/>
      <c r="O35" s="750"/>
      <c r="P35" s="761">
        <f t="shared" ca="1" si="8"/>
        <v>0</v>
      </c>
      <c r="Q35" s="746" t="str">
        <f t="shared" si="7"/>
        <v/>
      </c>
      <c r="S35" s="730">
        <f>IF('START-SLABS'!$F$9="","",SUMIFS('SAGE IMPORT'!$Q:$Q,'SAGE IMPORT'!$A:$A,'START-SLABS'!$F$9,'SAGE IMPORT'!$B:$B,'START-SLABS'!$G$9,'SAGE IMPORT'!$C:$C,'MATERIAL ORDER'!$B36,'SAGE IMPORT'!$D:$D,$D36))</f>
        <v>0</v>
      </c>
      <c r="T35" s="730">
        <f ca="1">IF(OFFSET('START-SLABS'!$F$9,$T$1,0)="","",SUMIFS('SAGE IMPORT'!$Q:$Q,'SAGE IMPORT'!$A:$A,OFFSET('START-SLABS'!$F$9,$T$1,0),'SAGE IMPORT'!$B:$B,OFFSET('START-SLABS'!$G$9,$T$1,0),'SAGE IMPORT'!$C:$C,'MATERIAL ORDER'!$B36,'SAGE IMPORT'!$D:$D,($D36)))</f>
        <v>0</v>
      </c>
      <c r="U35" s="730" t="str">
        <f ca="1">IF(OFFSET('START-SLABS'!$F$9,$U$1,0)="","",SUMIFS('SAGE IMPORT'!$Q:$Q,'SAGE IMPORT'!$A:$A,OFFSET('START-SLABS'!$F$9,$U$1,0),'SAGE IMPORT'!$B:$B,OFFSET('START-SLABS'!$G$9,$U$1,0),'SAGE IMPORT'!$C:$C,'MATERIAL ORDER'!$B36,'SAGE IMPORT'!$D:$D,($D36)))</f>
        <v/>
      </c>
      <c r="V35" s="730">
        <f ca="1">IF(OFFSET('START-SLABS'!$F$9,$V$1,0)="","",SUMIFS('SAGE IMPORT'!$Q:$Q,'SAGE IMPORT'!$A:$A,OFFSET('START-SLABS'!$F$9,$V$1,0),'SAGE IMPORT'!$B:$B,OFFSET('START-SLABS'!$G$9,$V$1,0),'SAGE IMPORT'!$C:$C,'MATERIAL ORDER'!$B36,'SAGE IMPORT'!$D:$D,($D36)))</f>
        <v>0</v>
      </c>
      <c r="W35" s="730" t="str">
        <f ca="1">IF(OFFSET('START-SLABS'!$F$9,$W$1,0)="","",SUMIFS('SAGE IMPORT'!$Q:$Q,'SAGE IMPORT'!$A:$A,OFFSET('START-SLABS'!$F$9,$W$1,0),'SAGE IMPORT'!$B:$B,OFFSET('START-SLABS'!$G$9,$W$1,0),'SAGE IMPORT'!$C:$C,'MATERIAL ORDER'!$B36,'SAGE IMPORT'!$D:$D,($D36)))</f>
        <v/>
      </c>
      <c r="X35" s="730">
        <f ca="1">IF(OFFSET('START-SLABS'!$F$9,$X$1,0)="","",SUMIFS('SAGE IMPORT'!$Q:$Q,'SAGE IMPORT'!$A:$A,OFFSET('START-SLABS'!$F$9,$X$1,0),'SAGE IMPORT'!$B:$B,OFFSET('START-SLABS'!$G$9,$X$1,0),'SAGE IMPORT'!$C:$C,'MATERIAL ORDER'!$B36,'SAGE IMPORT'!$D:$D,($D36)))</f>
        <v>0</v>
      </c>
      <c r="Y35" s="730" t="str">
        <f ca="1">IF(OFFSET('START-SLABS'!$F$9,$Y$1,0)="","",SUMIFS('SAGE IMPORT'!$Q:$Q,'SAGE IMPORT'!$A:$A,OFFSET('START-SLABS'!$F$9,$Y$1,0),'SAGE IMPORT'!$B:$B,OFFSET('START-SLABS'!$G$9,$Y$1,0),'SAGE IMPORT'!$C:$C,'MATERIAL ORDER'!$B36,'SAGE IMPORT'!$D:$D,($D36)))</f>
        <v/>
      </c>
      <c r="Z35" s="730">
        <f ca="1">IF(OFFSET('START-SLABS'!$F$9,$Z$1,0)="","",SUMIFS('SAGE IMPORT'!$Q:$Q,'SAGE IMPORT'!$A:$A,OFFSET('START-SLABS'!$F$9,$Z$1,0),'SAGE IMPORT'!$B:$B,OFFSET('START-SLABS'!$G$9,$Z$1,0),'SAGE IMPORT'!$C:$C,'MATERIAL ORDER'!$B36,'SAGE IMPORT'!$D:$D,($D36)))</f>
        <v>0</v>
      </c>
      <c r="AA35" s="730" t="str">
        <f ca="1">IF(OFFSET('START-SLABS'!$F$9,$AA$1,0)="","",SUMIFS('SAGE IMPORT'!$Q:$Q,'SAGE IMPORT'!$A:$A,OFFSET('START-SLABS'!$F$9,$AA$1,0),'SAGE IMPORT'!$B:$B,OFFSET('START-SLABS'!$G$9,$AA$1,0),'SAGE IMPORT'!$C:$C,'MATERIAL ORDER'!$B36,'SAGE IMPORT'!$D:$D,($D36)))</f>
        <v/>
      </c>
      <c r="AB35" s="730">
        <f ca="1">IF(OFFSET('START-SLABS'!$F$9,$AB$1,0)="","",SUMIFS('SAGE IMPORT'!$Q:$Q,'SAGE IMPORT'!$A:$A,OFFSET('START-SLABS'!$F$9,$AB$1,0),'SAGE IMPORT'!$B:$B,OFFSET('START-SLABS'!$G$9,$AB$1,0),'SAGE IMPORT'!$C:$C,'MATERIAL ORDER'!$B36,'SAGE IMPORT'!$D:$D,($D36)))</f>
        <v>0</v>
      </c>
      <c r="AC35" s="730" t="str">
        <f ca="1">IF(OFFSET('START-SLABS'!$F$9,$AC$1,0)="","",SUMIFS('SAGE IMPORT'!$Q:$Q,'SAGE IMPORT'!$A:$A,OFFSET('START-SLABS'!$F$9,$AC$1,0),'SAGE IMPORT'!$B:$B,OFFSET('START-SLABS'!$G$9,$AC$1,0),'SAGE IMPORT'!$C:$C,'MATERIAL ORDER'!$B36,'SAGE IMPORT'!$D:$D,($D36)))</f>
        <v/>
      </c>
      <c r="AD35" s="730">
        <f ca="1">IF(OFFSET('START-SLABS'!$F$9,$AD$1,0)="","",SUMIFS('SAGE IMPORT'!$Q:$Q,'SAGE IMPORT'!$A:$A,OFFSET('START-SLABS'!$F$9,$AD$1,0),'SAGE IMPORT'!$B:$B,OFFSET('START-SLABS'!$G$9,$AD$1,0),'SAGE IMPORT'!$C:$C,'MATERIAL ORDER'!$B36,'SAGE IMPORT'!$D:$D,($D36)))</f>
        <v>0</v>
      </c>
      <c r="AE35" s="730" t="str">
        <f ca="1">IF(OFFSET('START-SLABS'!$F$9,$AE$1,0)="","",SUMIFS('SAGE IMPORT'!$Q:$Q,'SAGE IMPORT'!$A:$A,OFFSET('START-SLABS'!$F$9,$AE$1,0),'SAGE IMPORT'!$B:$B,OFFSET('START-SLABS'!$G$9,$AE$1,0),'SAGE IMPORT'!$C:$C,'MATERIAL ORDER'!$B36,'SAGE IMPORT'!$D:$D,($D36)))</f>
        <v/>
      </c>
      <c r="AF35" s="730">
        <f ca="1">IF(OFFSET('START-SLABS'!$F$9,$AF$1,0)="","",SUMIFS('SAGE IMPORT'!$Q:$Q,'SAGE IMPORT'!$A:$A,OFFSET('START-SLABS'!$F$9,$AF$1,0),'SAGE IMPORT'!$B:$B,OFFSET('START-SLABS'!$G$9,$AF$1,0),'SAGE IMPORT'!$C:$C,'MATERIAL ORDER'!$B36,'SAGE IMPORT'!$D:$D,($D36)))</f>
        <v>0</v>
      </c>
      <c r="AG35" s="730" t="str">
        <f ca="1">IF(OFFSET('START-SLABS'!$F$9,$AG$1,0)="","",SUMIFS('SAGE IMPORT'!$Q:$Q,'SAGE IMPORT'!$A:$A,OFFSET('START-SLABS'!$F$9,$AG$1,0),'SAGE IMPORT'!$B:$B,OFFSET('START-SLABS'!$G$9,$AG$1,0),'SAGE IMPORT'!$C:$C,'MATERIAL ORDER'!$B36,'SAGE IMPORT'!$D:$D,($D36)))</f>
        <v/>
      </c>
      <c r="AH35" s="730">
        <f ca="1">IF(OFFSET('START-SLABS'!$F$9,$AH$1,0)="","",SUMIFS('SAGE IMPORT'!$Q:$Q,'SAGE IMPORT'!$A:$A,OFFSET('START-SLABS'!$F$9,$AH$1,0),'SAGE IMPORT'!$B:$B,OFFSET('START-SLABS'!$G$9,$AH$1,0),'SAGE IMPORT'!$C:$C,'MATERIAL ORDER'!$B36,'SAGE IMPORT'!$D:$D,($D36)))</f>
        <v>0</v>
      </c>
      <c r="AI35" s="730" t="str">
        <f ca="1">IF(OFFSET('START-SLABS'!$F$9,$AI$1,0)="","",SUMIFS('SAGE IMPORT'!$Q:$Q,'SAGE IMPORT'!$A:$A,OFFSET('START-SLABS'!$F$9,$AI$1,0),'SAGE IMPORT'!$B:$B,OFFSET('START-SLABS'!$G$9,$AI$1,0),'SAGE IMPORT'!$C:$C,'MATERIAL ORDER'!$B36,'SAGE IMPORT'!$D:$D,($D36)))</f>
        <v/>
      </c>
      <c r="AJ35" s="730">
        <f ca="1">IF(OFFSET('START-SLABS'!$F$9,$AJ$1,0)="","",SUMIFS('SAGE IMPORT'!$Q:$Q,'SAGE IMPORT'!$A:$A,OFFSET('START-SLABS'!$F$9,$AJ$1,0),'SAGE IMPORT'!$B:$B,OFFSET('START-SLABS'!$G$9,$AJ$1,0),'SAGE IMPORT'!$C:$C,'MATERIAL ORDER'!$B36,'SAGE IMPORT'!$D:$D,($D36)))</f>
        <v>0</v>
      </c>
      <c r="AK35" s="730" t="str">
        <f ca="1">IF(OFFSET('START-SLABS'!$F$9,$AK$1,0)="","",SUMIFS('SAGE IMPORT'!$Q:$Q,'SAGE IMPORT'!$A:$A,OFFSET('START-SLABS'!$F$9,$AK$1,0),'SAGE IMPORT'!$B:$B,OFFSET('START-SLABS'!$G$9,$AK$1,0),'SAGE IMPORT'!$C:$C,'MATERIAL ORDER'!$B36,'SAGE IMPORT'!$D:$D,($D36)))</f>
        <v/>
      </c>
      <c r="AL35" s="730" t="str">
        <f ca="1">IF(OFFSET('START-SLABS'!$F$9,$AL$1,0)="","",SUMIFS('SAGE IMPORT'!$Q:$Q,'SAGE IMPORT'!$A:$A,OFFSET('START-SLABS'!$F$9,$AL$1,0),'SAGE IMPORT'!$B:$B,OFFSET('START-SLABS'!$G$9,$AL$1,0),'SAGE IMPORT'!$C:$C,'MATERIAL ORDER'!$B36,'SAGE IMPORT'!$D:$D,($D36)))</f>
        <v/>
      </c>
      <c r="AM35" s="730" t="str">
        <f ca="1">IF(OFFSET('START-SLABS'!$F$9,$AM$1,0)="","",SUMIFS('SAGE IMPORT'!$Q:$Q,'SAGE IMPORT'!$A:$A,OFFSET('START-SLABS'!$F$9,$AM$1,0),'SAGE IMPORT'!$B:$B,OFFSET('START-SLABS'!$G$9,$AM$1,0),'SAGE IMPORT'!$C:$C,'MATERIAL ORDER'!$B36,'SAGE IMPORT'!$D:$D,($D36)))</f>
        <v/>
      </c>
      <c r="AN35" s="730" t="str">
        <f ca="1">IF(OFFSET('START-SLABS'!$F$9,$AN$1,0)="","",SUMIFS('SAGE IMPORT'!$Q:$Q,'SAGE IMPORT'!$A:$A,OFFSET('START-SLABS'!$F$9,$AN$1,0),'SAGE IMPORT'!$B:$B,OFFSET('START-SLABS'!$G$9,$AN$1,0),'SAGE IMPORT'!$C:$C,'MATERIAL ORDER'!$B36,'SAGE IMPORT'!$D:$D,($D36)))</f>
        <v/>
      </c>
      <c r="AO35" s="730" t="str">
        <f ca="1">IF(OFFSET('START-SLABS'!$F$9,$AO$1,0)="","",SUMIFS('SAGE IMPORT'!$Q:$Q,'SAGE IMPORT'!$A:$A,OFFSET('START-SLABS'!$F$9,$AO$1,0),'SAGE IMPORT'!$B:$B,OFFSET('START-SLABS'!$G$9,$AO$1,0),'SAGE IMPORT'!$C:$C,'MATERIAL ORDER'!$B36,'SAGE IMPORT'!$D:$D,($D36)))</f>
        <v/>
      </c>
      <c r="AP35" s="730" t="str">
        <f ca="1">IF(OFFSET('START-SLABS'!$F$9,$AP$1,0)="","",SUMIFS('SAGE IMPORT'!$Q:$Q,'SAGE IMPORT'!$A:$A,OFFSET('START-SLABS'!$F$9,$AP$1,0),'SAGE IMPORT'!$B:$B,OFFSET('START-SLABS'!$G$9,$AP$1,0),'SAGE IMPORT'!$C:$C,'MATERIAL ORDER'!$B36,'SAGE IMPORT'!$D:$D,($D36)))</f>
        <v/>
      </c>
      <c r="AQ35" s="730" t="str">
        <f ca="1">IF(OFFSET('START-SLABS'!$F$9,$AQ$1,0)="","",SUMIFS('SAGE IMPORT'!$Q:$Q,'SAGE IMPORT'!$A:$A,OFFSET('START-SLABS'!$F$9,$AQ$1,0),'SAGE IMPORT'!$B:$B,OFFSET('START-SLABS'!$G$9,$AQ$1,0),'SAGE IMPORT'!$C:$C,'MATERIAL ORDER'!$B36,'SAGE IMPORT'!$D:$D,($D36)))</f>
        <v/>
      </c>
      <c r="AR35" s="730" t="str">
        <f ca="1">IF(OFFSET('START-SLABS'!$F$9,$AR$1,0)="","",SUMIFS('SAGE IMPORT'!$Q:$Q,'SAGE IMPORT'!$A:$A,OFFSET('START-SLABS'!$F$9,$AR$1,0),'SAGE IMPORT'!$B:$B,OFFSET('START-SLABS'!$G$9,$AR$1,0),'SAGE IMPORT'!$C:$C,'MATERIAL ORDER'!$B36,'SAGE IMPORT'!$D:$D,($D36)))</f>
        <v/>
      </c>
      <c r="AS35" s="730" t="str">
        <f ca="1">IF(OFFSET('START-SLABS'!$F$9,$AS$1,0)="","",SUMIFS('SAGE IMPORT'!$Q:$Q,'SAGE IMPORT'!$A:$A,OFFSET('START-SLABS'!$F$9,$AS$1,0),'SAGE IMPORT'!$B:$B,OFFSET('START-SLABS'!$G$9,$AS$1,0),'SAGE IMPORT'!$C:$C,'MATERIAL ORDER'!$B36,'SAGE IMPORT'!$D:$D,($D36)))</f>
        <v/>
      </c>
      <c r="AT35" s="730" t="str">
        <f ca="1">IF(OFFSET('START-SLABS'!$F$9,$AT$1,0)="","",SUMIFS('SAGE IMPORT'!$Q:$Q,'SAGE IMPORT'!$A:$A,OFFSET('START-SLABS'!$F$9,$AT$1,0),'SAGE IMPORT'!$B:$B,OFFSET('START-SLABS'!$G$9,$AT$1,0),'SAGE IMPORT'!$C:$C,'MATERIAL ORDER'!$B36,'SAGE IMPORT'!$D:$D,($D36)))</f>
        <v/>
      </c>
      <c r="AU35" s="730" t="str">
        <f ca="1">IF(OFFSET('START-SLABS'!$F$9,$AU$1,0)="","",SUMIFS('SAGE IMPORT'!$Q:$Q,'SAGE IMPORT'!$A:$A,OFFSET('START-SLABS'!$F$9,$AU$1,0),'SAGE IMPORT'!$B:$B,OFFSET('START-SLABS'!$G$9,$AU$1,0),'SAGE IMPORT'!$C:$C,'MATERIAL ORDER'!$B36,'SAGE IMPORT'!$D:$D,($D36)))</f>
        <v/>
      </c>
      <c r="AV35" s="730" t="str">
        <f ca="1">IF(OFFSET('START-SLABS'!$F$9,$AV$1,0)="","",SUMIFS('SAGE IMPORT'!$Q:$Q,'SAGE IMPORT'!$A:$A,OFFSET('START-SLABS'!$F$9,$AV$1,0),'SAGE IMPORT'!$B:$B,OFFSET('START-SLABS'!$G$9,$AV$1,0),'SAGE IMPORT'!$C:$C,'MATERIAL ORDER'!$B36,'SAGE IMPORT'!$D:$D,($D36)))</f>
        <v/>
      </c>
    </row>
    <row r="36" spans="2:48" s="729" customFormat="1" ht="76.5" customHeight="1" thickBot="1" x14ac:dyDescent="0.35">
      <c r="B36" s="782"/>
      <c r="C36" s="783"/>
      <c r="D36" s="784"/>
      <c r="E36" s="784"/>
      <c r="F36" s="766"/>
      <c r="G36" s="1029">
        <f t="shared" ca="1" si="5"/>
        <v>0</v>
      </c>
      <c r="H36" s="1030"/>
      <c r="I36" s="741" t="str">
        <f t="shared" si="6"/>
        <v/>
      </c>
      <c r="J36" s="779"/>
      <c r="K36" s="752"/>
      <c r="L36" s="762"/>
      <c r="M36" s="753"/>
      <c r="N36" s="753"/>
      <c r="O36" s="750"/>
      <c r="P36" s="768">
        <f t="shared" ca="1" si="8"/>
        <v>0</v>
      </c>
      <c r="Q36" s="746" t="str">
        <f t="shared" si="7"/>
        <v/>
      </c>
      <c r="S36" s="730">
        <f>IF('START-SLABS'!$F$9="","",SUMIFS('SAGE IMPORT'!$Q:$Q,'SAGE IMPORT'!$A:$A,'START-SLABS'!$F$9,'SAGE IMPORT'!$B:$B,'START-SLABS'!$G$9,'SAGE IMPORT'!$C:$C,'MATERIAL ORDER'!$B37,'SAGE IMPORT'!$D:$D,$D37))</f>
        <v>0</v>
      </c>
      <c r="T36" s="730">
        <f ca="1">IF(OFFSET('START-SLABS'!$F$9,$T$1,0)="","",SUMIFS('SAGE IMPORT'!$Q:$Q,'SAGE IMPORT'!$A:$A,OFFSET('START-SLABS'!$F$9,$T$1,0),'SAGE IMPORT'!$B:$B,OFFSET('START-SLABS'!$G$9,$T$1,0),'SAGE IMPORT'!$C:$C,'MATERIAL ORDER'!$B37,'SAGE IMPORT'!$D:$D,($D37)))</f>
        <v>0</v>
      </c>
      <c r="U36" s="730" t="str">
        <f ca="1">IF(OFFSET('START-SLABS'!$F$9,$U$1,0)="","",SUMIFS('SAGE IMPORT'!$Q:$Q,'SAGE IMPORT'!$A:$A,OFFSET('START-SLABS'!$F$9,$U$1,0),'SAGE IMPORT'!$B:$B,OFFSET('START-SLABS'!$G$9,$U$1,0),'SAGE IMPORT'!$C:$C,'MATERIAL ORDER'!$B37,'SAGE IMPORT'!$D:$D,($D37)))</f>
        <v/>
      </c>
      <c r="V36" s="730">
        <f ca="1">IF(OFFSET('START-SLABS'!$F$9,$V$1,0)="","",SUMIFS('SAGE IMPORT'!$Q:$Q,'SAGE IMPORT'!$A:$A,OFFSET('START-SLABS'!$F$9,$V$1,0),'SAGE IMPORT'!$B:$B,OFFSET('START-SLABS'!$G$9,$V$1,0),'SAGE IMPORT'!$C:$C,'MATERIAL ORDER'!$B37,'SAGE IMPORT'!$D:$D,($D37)))</f>
        <v>0</v>
      </c>
      <c r="W36" s="730" t="str">
        <f ca="1">IF(OFFSET('START-SLABS'!$F$9,$W$1,0)="","",SUMIFS('SAGE IMPORT'!$Q:$Q,'SAGE IMPORT'!$A:$A,OFFSET('START-SLABS'!$F$9,$W$1,0),'SAGE IMPORT'!$B:$B,OFFSET('START-SLABS'!$G$9,$W$1,0),'SAGE IMPORT'!$C:$C,'MATERIAL ORDER'!$B37,'SAGE IMPORT'!$D:$D,($D37)))</f>
        <v/>
      </c>
      <c r="X36" s="730">
        <f ca="1">IF(OFFSET('START-SLABS'!$F$9,$X$1,0)="","",SUMIFS('SAGE IMPORT'!$Q:$Q,'SAGE IMPORT'!$A:$A,OFFSET('START-SLABS'!$F$9,$X$1,0),'SAGE IMPORT'!$B:$B,OFFSET('START-SLABS'!$G$9,$X$1,0),'SAGE IMPORT'!$C:$C,'MATERIAL ORDER'!$B37,'SAGE IMPORT'!$D:$D,($D37)))</f>
        <v>0</v>
      </c>
      <c r="Y36" s="730" t="str">
        <f ca="1">IF(OFFSET('START-SLABS'!$F$9,$Y$1,0)="","",SUMIFS('SAGE IMPORT'!$Q:$Q,'SAGE IMPORT'!$A:$A,OFFSET('START-SLABS'!$F$9,$Y$1,0),'SAGE IMPORT'!$B:$B,OFFSET('START-SLABS'!$G$9,$Y$1,0),'SAGE IMPORT'!$C:$C,'MATERIAL ORDER'!$B37,'SAGE IMPORT'!$D:$D,($D37)))</f>
        <v/>
      </c>
      <c r="Z36" s="730">
        <f ca="1">IF(OFFSET('START-SLABS'!$F$9,$Z$1,0)="","",SUMIFS('SAGE IMPORT'!$Q:$Q,'SAGE IMPORT'!$A:$A,OFFSET('START-SLABS'!$F$9,$Z$1,0),'SAGE IMPORT'!$B:$B,OFFSET('START-SLABS'!$G$9,$Z$1,0),'SAGE IMPORT'!$C:$C,'MATERIAL ORDER'!$B37,'SAGE IMPORT'!$D:$D,($D37)))</f>
        <v>0</v>
      </c>
      <c r="AA36" s="730" t="str">
        <f ca="1">IF(OFFSET('START-SLABS'!$F$9,$AA$1,0)="","",SUMIFS('SAGE IMPORT'!$Q:$Q,'SAGE IMPORT'!$A:$A,OFFSET('START-SLABS'!$F$9,$AA$1,0),'SAGE IMPORT'!$B:$B,OFFSET('START-SLABS'!$G$9,$AA$1,0),'SAGE IMPORT'!$C:$C,'MATERIAL ORDER'!$B37,'SAGE IMPORT'!$D:$D,($D37)))</f>
        <v/>
      </c>
      <c r="AB36" s="730">
        <f ca="1">IF(OFFSET('START-SLABS'!$F$9,$AB$1,0)="","",SUMIFS('SAGE IMPORT'!$Q:$Q,'SAGE IMPORT'!$A:$A,OFFSET('START-SLABS'!$F$9,$AB$1,0),'SAGE IMPORT'!$B:$B,OFFSET('START-SLABS'!$G$9,$AB$1,0),'SAGE IMPORT'!$C:$C,'MATERIAL ORDER'!$B37,'SAGE IMPORT'!$D:$D,($D37)))</f>
        <v>0</v>
      </c>
      <c r="AC36" s="730" t="str">
        <f ca="1">IF(OFFSET('START-SLABS'!$F$9,$AC$1,0)="","",SUMIFS('SAGE IMPORT'!$Q:$Q,'SAGE IMPORT'!$A:$A,OFFSET('START-SLABS'!$F$9,$AC$1,0),'SAGE IMPORT'!$B:$B,OFFSET('START-SLABS'!$G$9,$AC$1,0),'SAGE IMPORT'!$C:$C,'MATERIAL ORDER'!$B37,'SAGE IMPORT'!$D:$D,($D37)))</f>
        <v/>
      </c>
      <c r="AD36" s="730">
        <f ca="1">IF(OFFSET('START-SLABS'!$F$9,$AD$1,0)="","",SUMIFS('SAGE IMPORT'!$Q:$Q,'SAGE IMPORT'!$A:$A,OFFSET('START-SLABS'!$F$9,$AD$1,0),'SAGE IMPORT'!$B:$B,OFFSET('START-SLABS'!$G$9,$AD$1,0),'SAGE IMPORT'!$C:$C,'MATERIAL ORDER'!$B37,'SAGE IMPORT'!$D:$D,($D37)))</f>
        <v>0</v>
      </c>
      <c r="AE36" s="730" t="str">
        <f ca="1">IF(OFFSET('START-SLABS'!$F$9,$AE$1,0)="","",SUMIFS('SAGE IMPORT'!$Q:$Q,'SAGE IMPORT'!$A:$A,OFFSET('START-SLABS'!$F$9,$AE$1,0),'SAGE IMPORT'!$B:$B,OFFSET('START-SLABS'!$G$9,$AE$1,0),'SAGE IMPORT'!$C:$C,'MATERIAL ORDER'!$B37,'SAGE IMPORT'!$D:$D,($D37)))</f>
        <v/>
      </c>
      <c r="AF36" s="730">
        <f ca="1">IF(OFFSET('START-SLABS'!$F$9,$AF$1,0)="","",SUMIFS('SAGE IMPORT'!$Q:$Q,'SAGE IMPORT'!$A:$A,OFFSET('START-SLABS'!$F$9,$AF$1,0),'SAGE IMPORT'!$B:$B,OFFSET('START-SLABS'!$G$9,$AF$1,0),'SAGE IMPORT'!$C:$C,'MATERIAL ORDER'!$B37,'SAGE IMPORT'!$D:$D,($D37)))</f>
        <v>0</v>
      </c>
      <c r="AG36" s="730" t="str">
        <f ca="1">IF(OFFSET('START-SLABS'!$F$9,$AG$1,0)="","",SUMIFS('SAGE IMPORT'!$Q:$Q,'SAGE IMPORT'!$A:$A,OFFSET('START-SLABS'!$F$9,$AG$1,0),'SAGE IMPORT'!$B:$B,OFFSET('START-SLABS'!$G$9,$AG$1,0),'SAGE IMPORT'!$C:$C,'MATERIAL ORDER'!$B37,'SAGE IMPORT'!$D:$D,($D37)))</f>
        <v/>
      </c>
      <c r="AH36" s="730">
        <f ca="1">IF(OFFSET('START-SLABS'!$F$9,$AH$1,0)="","",SUMIFS('SAGE IMPORT'!$Q:$Q,'SAGE IMPORT'!$A:$A,OFFSET('START-SLABS'!$F$9,$AH$1,0),'SAGE IMPORT'!$B:$B,OFFSET('START-SLABS'!$G$9,$AH$1,0),'SAGE IMPORT'!$C:$C,'MATERIAL ORDER'!$B37,'SAGE IMPORT'!$D:$D,($D37)))</f>
        <v>0</v>
      </c>
      <c r="AI36" s="730" t="str">
        <f ca="1">IF(OFFSET('START-SLABS'!$F$9,$AI$1,0)="","",SUMIFS('SAGE IMPORT'!$Q:$Q,'SAGE IMPORT'!$A:$A,OFFSET('START-SLABS'!$F$9,$AI$1,0),'SAGE IMPORT'!$B:$B,OFFSET('START-SLABS'!$G$9,$AI$1,0),'SAGE IMPORT'!$C:$C,'MATERIAL ORDER'!$B37,'SAGE IMPORT'!$D:$D,($D37)))</f>
        <v/>
      </c>
      <c r="AJ36" s="730">
        <f ca="1">IF(OFFSET('START-SLABS'!$F$9,$AJ$1,0)="","",SUMIFS('SAGE IMPORT'!$Q:$Q,'SAGE IMPORT'!$A:$A,OFFSET('START-SLABS'!$F$9,$AJ$1,0),'SAGE IMPORT'!$B:$B,OFFSET('START-SLABS'!$G$9,$AJ$1,0),'SAGE IMPORT'!$C:$C,'MATERIAL ORDER'!$B37,'SAGE IMPORT'!$D:$D,($D37)))</f>
        <v>0</v>
      </c>
      <c r="AK36" s="730" t="str">
        <f ca="1">IF(OFFSET('START-SLABS'!$F$9,$AK$1,0)="","",SUMIFS('SAGE IMPORT'!$Q:$Q,'SAGE IMPORT'!$A:$A,OFFSET('START-SLABS'!$F$9,$AK$1,0),'SAGE IMPORT'!$B:$B,OFFSET('START-SLABS'!$G$9,$AK$1,0),'SAGE IMPORT'!$C:$C,'MATERIAL ORDER'!$B37,'SAGE IMPORT'!$D:$D,($D37)))</f>
        <v/>
      </c>
      <c r="AL36" s="730" t="str">
        <f ca="1">IF(OFFSET('START-SLABS'!$F$9,$AL$1,0)="","",SUMIFS('SAGE IMPORT'!$Q:$Q,'SAGE IMPORT'!$A:$A,OFFSET('START-SLABS'!$F$9,$AL$1,0),'SAGE IMPORT'!$B:$B,OFFSET('START-SLABS'!$G$9,$AL$1,0),'SAGE IMPORT'!$C:$C,'MATERIAL ORDER'!$B37,'SAGE IMPORT'!$D:$D,($D37)))</f>
        <v/>
      </c>
      <c r="AM36" s="730" t="str">
        <f ca="1">IF(OFFSET('START-SLABS'!$F$9,$AM$1,0)="","",SUMIFS('SAGE IMPORT'!$Q:$Q,'SAGE IMPORT'!$A:$A,OFFSET('START-SLABS'!$F$9,$AM$1,0),'SAGE IMPORT'!$B:$B,OFFSET('START-SLABS'!$G$9,$AM$1,0),'SAGE IMPORT'!$C:$C,'MATERIAL ORDER'!$B37,'SAGE IMPORT'!$D:$D,($D37)))</f>
        <v/>
      </c>
      <c r="AN36" s="730" t="str">
        <f ca="1">IF(OFFSET('START-SLABS'!$F$9,$AN$1,0)="","",SUMIFS('SAGE IMPORT'!$Q:$Q,'SAGE IMPORT'!$A:$A,OFFSET('START-SLABS'!$F$9,$AN$1,0),'SAGE IMPORT'!$B:$B,OFFSET('START-SLABS'!$G$9,$AN$1,0),'SAGE IMPORT'!$C:$C,'MATERIAL ORDER'!$B37,'SAGE IMPORT'!$D:$D,($D37)))</f>
        <v/>
      </c>
      <c r="AO36" s="730" t="str">
        <f ca="1">IF(OFFSET('START-SLABS'!$F$9,$AO$1,0)="","",SUMIFS('SAGE IMPORT'!$Q:$Q,'SAGE IMPORT'!$A:$A,OFFSET('START-SLABS'!$F$9,$AO$1,0),'SAGE IMPORT'!$B:$B,OFFSET('START-SLABS'!$G$9,$AO$1,0),'SAGE IMPORT'!$C:$C,'MATERIAL ORDER'!$B37,'SAGE IMPORT'!$D:$D,($D37)))</f>
        <v/>
      </c>
      <c r="AP36" s="730" t="str">
        <f ca="1">IF(OFFSET('START-SLABS'!$F$9,$AP$1,0)="","",SUMIFS('SAGE IMPORT'!$Q:$Q,'SAGE IMPORT'!$A:$A,OFFSET('START-SLABS'!$F$9,$AP$1,0),'SAGE IMPORT'!$B:$B,OFFSET('START-SLABS'!$G$9,$AP$1,0),'SAGE IMPORT'!$C:$C,'MATERIAL ORDER'!$B37,'SAGE IMPORT'!$D:$D,($D37)))</f>
        <v/>
      </c>
      <c r="AQ36" s="730" t="str">
        <f ca="1">IF(OFFSET('START-SLABS'!$F$9,$AQ$1,0)="","",SUMIFS('SAGE IMPORT'!$Q:$Q,'SAGE IMPORT'!$A:$A,OFFSET('START-SLABS'!$F$9,$AQ$1,0),'SAGE IMPORT'!$B:$B,OFFSET('START-SLABS'!$G$9,$AQ$1,0),'SAGE IMPORT'!$C:$C,'MATERIAL ORDER'!$B37,'SAGE IMPORT'!$D:$D,($D37)))</f>
        <v/>
      </c>
      <c r="AR36" s="730" t="str">
        <f ca="1">IF(OFFSET('START-SLABS'!$F$9,$AR$1,0)="","",SUMIFS('SAGE IMPORT'!$Q:$Q,'SAGE IMPORT'!$A:$A,OFFSET('START-SLABS'!$F$9,$AR$1,0),'SAGE IMPORT'!$B:$B,OFFSET('START-SLABS'!$G$9,$AR$1,0),'SAGE IMPORT'!$C:$C,'MATERIAL ORDER'!$B37,'SAGE IMPORT'!$D:$D,($D37)))</f>
        <v/>
      </c>
      <c r="AS36" s="730" t="str">
        <f ca="1">IF(OFFSET('START-SLABS'!$F$9,$AS$1,0)="","",SUMIFS('SAGE IMPORT'!$Q:$Q,'SAGE IMPORT'!$A:$A,OFFSET('START-SLABS'!$F$9,$AS$1,0),'SAGE IMPORT'!$B:$B,OFFSET('START-SLABS'!$G$9,$AS$1,0),'SAGE IMPORT'!$C:$C,'MATERIAL ORDER'!$B37,'SAGE IMPORT'!$D:$D,($D37)))</f>
        <v/>
      </c>
      <c r="AT36" s="730" t="str">
        <f ca="1">IF(OFFSET('START-SLABS'!$F$9,$AT$1,0)="","",SUMIFS('SAGE IMPORT'!$Q:$Q,'SAGE IMPORT'!$A:$A,OFFSET('START-SLABS'!$F$9,$AT$1,0),'SAGE IMPORT'!$B:$B,OFFSET('START-SLABS'!$G$9,$AT$1,0),'SAGE IMPORT'!$C:$C,'MATERIAL ORDER'!$B37,'SAGE IMPORT'!$D:$D,($D37)))</f>
        <v/>
      </c>
      <c r="AU36" s="730" t="str">
        <f ca="1">IF(OFFSET('START-SLABS'!$F$9,$AU$1,0)="","",SUMIFS('SAGE IMPORT'!$Q:$Q,'SAGE IMPORT'!$A:$A,OFFSET('START-SLABS'!$F$9,$AU$1,0),'SAGE IMPORT'!$B:$B,OFFSET('START-SLABS'!$G$9,$AU$1,0),'SAGE IMPORT'!$C:$C,'MATERIAL ORDER'!$B37,'SAGE IMPORT'!$D:$D,($D37)))</f>
        <v/>
      </c>
      <c r="AV36" s="730" t="str">
        <f ca="1">IF(OFFSET('START-SLABS'!$F$9,$AV$1,0)="","",SUMIFS('SAGE IMPORT'!$Q:$Q,'SAGE IMPORT'!$A:$A,OFFSET('START-SLABS'!$F$9,$AV$1,0),'SAGE IMPORT'!$B:$B,OFFSET('START-SLABS'!$G$9,$AV$1,0),'SAGE IMPORT'!$C:$C,'MATERIAL ORDER'!$B37,'SAGE IMPORT'!$D:$D,($D37)))</f>
        <v/>
      </c>
    </row>
    <row r="37" spans="2:48" s="729" customFormat="1" ht="76.5" customHeight="1" thickBot="1" x14ac:dyDescent="0.35">
      <c r="B37" s="1038" t="s">
        <v>223</v>
      </c>
      <c r="C37" s="1039"/>
      <c r="D37" s="1040"/>
      <c r="E37" s="1040"/>
      <c r="F37" s="1040"/>
      <c r="G37" s="1040"/>
      <c r="H37" s="1040"/>
      <c r="I37" s="1041"/>
      <c r="J37" s="779"/>
      <c r="K37" s="752"/>
      <c r="L37" s="767"/>
      <c r="M37" s="753"/>
      <c r="N37" s="753"/>
      <c r="O37" s="750"/>
      <c r="P37" s="785">
        <f t="shared" ca="1" si="8"/>
        <v>0</v>
      </c>
      <c r="Q37" s="751" t="str">
        <f t="shared" si="7"/>
        <v/>
      </c>
      <c r="S37" s="730">
        <f>IF('START-SLABS'!$F$9="","",SUMIFS('SAGE IMPORT'!$Q:$Q,'SAGE IMPORT'!$A:$A,'START-SLABS'!$F$9,'SAGE IMPORT'!$B:$B,'START-SLABS'!$G$9,'SAGE IMPORT'!$C:$C,'MATERIAL ORDER'!$B38,'SAGE IMPORT'!$D:$D,$D38))</f>
        <v>0</v>
      </c>
      <c r="T37" s="730">
        <f ca="1">IF(OFFSET('START-SLABS'!$F$9,$T$1,0)="","",SUMIFS('SAGE IMPORT'!$Q:$Q,'SAGE IMPORT'!$A:$A,OFFSET('START-SLABS'!$F$9,$T$1,0),'SAGE IMPORT'!$B:$B,OFFSET('START-SLABS'!$G$9,$T$1,0),'SAGE IMPORT'!$C:$C,'MATERIAL ORDER'!$B38,'SAGE IMPORT'!$D:$D,($D38)))</f>
        <v>0</v>
      </c>
      <c r="U37" s="730" t="str">
        <f ca="1">IF(OFFSET('START-SLABS'!$F$9,$U$1,0)="","",SUMIFS('SAGE IMPORT'!$Q:$Q,'SAGE IMPORT'!$A:$A,OFFSET('START-SLABS'!$F$9,$U$1,0),'SAGE IMPORT'!$B:$B,OFFSET('START-SLABS'!$G$9,$U$1,0),'SAGE IMPORT'!$C:$C,'MATERIAL ORDER'!$B38,'SAGE IMPORT'!$D:$D,($D38)))</f>
        <v/>
      </c>
      <c r="V37" s="730">
        <f ca="1">IF(OFFSET('START-SLABS'!$F$9,$V$1,0)="","",SUMIFS('SAGE IMPORT'!$Q:$Q,'SAGE IMPORT'!$A:$A,OFFSET('START-SLABS'!$F$9,$V$1,0),'SAGE IMPORT'!$B:$B,OFFSET('START-SLABS'!$G$9,$V$1,0),'SAGE IMPORT'!$C:$C,'MATERIAL ORDER'!$B38,'SAGE IMPORT'!$D:$D,($D38)))</f>
        <v>0</v>
      </c>
      <c r="W37" s="730" t="str">
        <f ca="1">IF(OFFSET('START-SLABS'!$F$9,$W$1,0)="","",SUMIFS('SAGE IMPORT'!$Q:$Q,'SAGE IMPORT'!$A:$A,OFFSET('START-SLABS'!$F$9,$W$1,0),'SAGE IMPORT'!$B:$B,OFFSET('START-SLABS'!$G$9,$W$1,0),'SAGE IMPORT'!$C:$C,'MATERIAL ORDER'!$B38,'SAGE IMPORT'!$D:$D,($D38)))</f>
        <v/>
      </c>
      <c r="X37" s="730">
        <f ca="1">IF(OFFSET('START-SLABS'!$F$9,$X$1,0)="","",SUMIFS('SAGE IMPORT'!$Q:$Q,'SAGE IMPORT'!$A:$A,OFFSET('START-SLABS'!$F$9,$X$1,0),'SAGE IMPORT'!$B:$B,OFFSET('START-SLABS'!$G$9,$X$1,0),'SAGE IMPORT'!$C:$C,'MATERIAL ORDER'!$B38,'SAGE IMPORT'!$D:$D,($D38)))</f>
        <v>0</v>
      </c>
      <c r="Y37" s="730" t="str">
        <f ca="1">IF(OFFSET('START-SLABS'!$F$9,$Y$1,0)="","",SUMIFS('SAGE IMPORT'!$Q:$Q,'SAGE IMPORT'!$A:$A,OFFSET('START-SLABS'!$F$9,$Y$1,0),'SAGE IMPORT'!$B:$B,OFFSET('START-SLABS'!$G$9,$Y$1,0),'SAGE IMPORT'!$C:$C,'MATERIAL ORDER'!$B38,'SAGE IMPORT'!$D:$D,($D38)))</f>
        <v/>
      </c>
      <c r="Z37" s="730">
        <f ca="1">IF(OFFSET('START-SLABS'!$F$9,$Z$1,0)="","",SUMIFS('SAGE IMPORT'!$Q:$Q,'SAGE IMPORT'!$A:$A,OFFSET('START-SLABS'!$F$9,$Z$1,0),'SAGE IMPORT'!$B:$B,OFFSET('START-SLABS'!$G$9,$Z$1,0),'SAGE IMPORT'!$C:$C,'MATERIAL ORDER'!$B38,'SAGE IMPORT'!$D:$D,($D38)))</f>
        <v>0</v>
      </c>
      <c r="AA37" s="730" t="str">
        <f ca="1">IF(OFFSET('START-SLABS'!$F$9,$AA$1,0)="","",SUMIFS('SAGE IMPORT'!$Q:$Q,'SAGE IMPORT'!$A:$A,OFFSET('START-SLABS'!$F$9,$AA$1,0),'SAGE IMPORT'!$B:$B,OFFSET('START-SLABS'!$G$9,$AA$1,0),'SAGE IMPORT'!$C:$C,'MATERIAL ORDER'!$B38,'SAGE IMPORT'!$D:$D,($D38)))</f>
        <v/>
      </c>
      <c r="AB37" s="730">
        <f ca="1">IF(OFFSET('START-SLABS'!$F$9,$AB$1,0)="","",SUMIFS('SAGE IMPORT'!$Q:$Q,'SAGE IMPORT'!$A:$A,OFFSET('START-SLABS'!$F$9,$AB$1,0),'SAGE IMPORT'!$B:$B,OFFSET('START-SLABS'!$G$9,$AB$1,0),'SAGE IMPORT'!$C:$C,'MATERIAL ORDER'!$B38,'SAGE IMPORT'!$D:$D,($D38)))</f>
        <v>0</v>
      </c>
      <c r="AC37" s="730" t="str">
        <f ca="1">IF(OFFSET('START-SLABS'!$F$9,$AC$1,0)="","",SUMIFS('SAGE IMPORT'!$Q:$Q,'SAGE IMPORT'!$A:$A,OFFSET('START-SLABS'!$F$9,$AC$1,0),'SAGE IMPORT'!$B:$B,OFFSET('START-SLABS'!$G$9,$AC$1,0),'SAGE IMPORT'!$C:$C,'MATERIAL ORDER'!$B38,'SAGE IMPORT'!$D:$D,($D38)))</f>
        <v/>
      </c>
      <c r="AD37" s="730">
        <f ca="1">IF(OFFSET('START-SLABS'!$F$9,$AD$1,0)="","",SUMIFS('SAGE IMPORT'!$Q:$Q,'SAGE IMPORT'!$A:$A,OFFSET('START-SLABS'!$F$9,$AD$1,0),'SAGE IMPORT'!$B:$B,OFFSET('START-SLABS'!$G$9,$AD$1,0),'SAGE IMPORT'!$C:$C,'MATERIAL ORDER'!$B38,'SAGE IMPORT'!$D:$D,($D38)))</f>
        <v>0</v>
      </c>
      <c r="AE37" s="730" t="str">
        <f ca="1">IF(OFFSET('START-SLABS'!$F$9,$AE$1,0)="","",SUMIFS('SAGE IMPORT'!$Q:$Q,'SAGE IMPORT'!$A:$A,OFFSET('START-SLABS'!$F$9,$AE$1,0),'SAGE IMPORT'!$B:$B,OFFSET('START-SLABS'!$G$9,$AE$1,0),'SAGE IMPORT'!$C:$C,'MATERIAL ORDER'!$B38,'SAGE IMPORT'!$D:$D,($D38)))</f>
        <v/>
      </c>
      <c r="AF37" s="730">
        <f ca="1">IF(OFFSET('START-SLABS'!$F$9,$AF$1,0)="","",SUMIFS('SAGE IMPORT'!$Q:$Q,'SAGE IMPORT'!$A:$A,OFFSET('START-SLABS'!$F$9,$AF$1,0),'SAGE IMPORT'!$B:$B,OFFSET('START-SLABS'!$G$9,$AF$1,0),'SAGE IMPORT'!$C:$C,'MATERIAL ORDER'!$B38,'SAGE IMPORT'!$D:$D,($D38)))</f>
        <v>0</v>
      </c>
      <c r="AG37" s="730" t="str">
        <f ca="1">IF(OFFSET('START-SLABS'!$F$9,$AG$1,0)="","",SUMIFS('SAGE IMPORT'!$Q:$Q,'SAGE IMPORT'!$A:$A,OFFSET('START-SLABS'!$F$9,$AG$1,0),'SAGE IMPORT'!$B:$B,OFFSET('START-SLABS'!$G$9,$AG$1,0),'SAGE IMPORT'!$C:$C,'MATERIAL ORDER'!$B38,'SAGE IMPORT'!$D:$D,($D38)))</f>
        <v/>
      </c>
      <c r="AH37" s="730">
        <f ca="1">IF(OFFSET('START-SLABS'!$F$9,$AH$1,0)="","",SUMIFS('SAGE IMPORT'!$Q:$Q,'SAGE IMPORT'!$A:$A,OFFSET('START-SLABS'!$F$9,$AH$1,0),'SAGE IMPORT'!$B:$B,OFFSET('START-SLABS'!$G$9,$AH$1,0),'SAGE IMPORT'!$C:$C,'MATERIAL ORDER'!$B38,'SAGE IMPORT'!$D:$D,($D38)))</f>
        <v>0</v>
      </c>
      <c r="AI37" s="730" t="str">
        <f ca="1">IF(OFFSET('START-SLABS'!$F$9,$AI$1,0)="","",SUMIFS('SAGE IMPORT'!$Q:$Q,'SAGE IMPORT'!$A:$A,OFFSET('START-SLABS'!$F$9,$AI$1,0),'SAGE IMPORT'!$B:$B,OFFSET('START-SLABS'!$G$9,$AI$1,0),'SAGE IMPORT'!$C:$C,'MATERIAL ORDER'!$B38,'SAGE IMPORT'!$D:$D,($D38)))</f>
        <v/>
      </c>
      <c r="AJ37" s="730">
        <f ca="1">IF(OFFSET('START-SLABS'!$F$9,$AJ$1,0)="","",SUMIFS('SAGE IMPORT'!$Q:$Q,'SAGE IMPORT'!$A:$A,OFFSET('START-SLABS'!$F$9,$AJ$1,0),'SAGE IMPORT'!$B:$B,OFFSET('START-SLABS'!$G$9,$AJ$1,0),'SAGE IMPORT'!$C:$C,'MATERIAL ORDER'!$B38,'SAGE IMPORT'!$D:$D,($D38)))</f>
        <v>0</v>
      </c>
      <c r="AK37" s="730" t="str">
        <f ca="1">IF(OFFSET('START-SLABS'!$F$9,$AK$1,0)="","",SUMIFS('SAGE IMPORT'!$Q:$Q,'SAGE IMPORT'!$A:$A,OFFSET('START-SLABS'!$F$9,$AK$1,0),'SAGE IMPORT'!$B:$B,OFFSET('START-SLABS'!$G$9,$AK$1,0),'SAGE IMPORT'!$C:$C,'MATERIAL ORDER'!$B38,'SAGE IMPORT'!$D:$D,($D38)))</f>
        <v/>
      </c>
      <c r="AL37" s="730" t="str">
        <f ca="1">IF(OFFSET('START-SLABS'!$F$9,$AL$1,0)="","",SUMIFS('SAGE IMPORT'!$Q:$Q,'SAGE IMPORT'!$A:$A,OFFSET('START-SLABS'!$F$9,$AL$1,0),'SAGE IMPORT'!$B:$B,OFFSET('START-SLABS'!$G$9,$AL$1,0),'SAGE IMPORT'!$C:$C,'MATERIAL ORDER'!$B38,'SAGE IMPORT'!$D:$D,($D38)))</f>
        <v/>
      </c>
      <c r="AM37" s="730" t="str">
        <f ca="1">IF(OFFSET('START-SLABS'!$F$9,$AM$1,0)="","",SUMIFS('SAGE IMPORT'!$Q:$Q,'SAGE IMPORT'!$A:$A,OFFSET('START-SLABS'!$F$9,$AM$1,0),'SAGE IMPORT'!$B:$B,OFFSET('START-SLABS'!$G$9,$AM$1,0),'SAGE IMPORT'!$C:$C,'MATERIAL ORDER'!$B38,'SAGE IMPORT'!$D:$D,($D38)))</f>
        <v/>
      </c>
      <c r="AN37" s="730" t="str">
        <f ca="1">IF(OFFSET('START-SLABS'!$F$9,$AN$1,0)="","",SUMIFS('SAGE IMPORT'!$Q:$Q,'SAGE IMPORT'!$A:$A,OFFSET('START-SLABS'!$F$9,$AN$1,0),'SAGE IMPORT'!$B:$B,OFFSET('START-SLABS'!$G$9,$AN$1,0),'SAGE IMPORT'!$C:$C,'MATERIAL ORDER'!$B38,'SAGE IMPORT'!$D:$D,($D38)))</f>
        <v/>
      </c>
      <c r="AO37" s="730" t="str">
        <f ca="1">IF(OFFSET('START-SLABS'!$F$9,$AO$1,0)="","",SUMIFS('SAGE IMPORT'!$Q:$Q,'SAGE IMPORT'!$A:$A,OFFSET('START-SLABS'!$F$9,$AO$1,0),'SAGE IMPORT'!$B:$B,OFFSET('START-SLABS'!$G$9,$AO$1,0),'SAGE IMPORT'!$C:$C,'MATERIAL ORDER'!$B38,'SAGE IMPORT'!$D:$D,($D38)))</f>
        <v/>
      </c>
      <c r="AP37" s="730" t="str">
        <f ca="1">IF(OFFSET('START-SLABS'!$F$9,$AP$1,0)="","",SUMIFS('SAGE IMPORT'!$Q:$Q,'SAGE IMPORT'!$A:$A,OFFSET('START-SLABS'!$F$9,$AP$1,0),'SAGE IMPORT'!$B:$B,OFFSET('START-SLABS'!$G$9,$AP$1,0),'SAGE IMPORT'!$C:$C,'MATERIAL ORDER'!$B38,'SAGE IMPORT'!$D:$D,($D38)))</f>
        <v/>
      </c>
      <c r="AQ37" s="730" t="str">
        <f ca="1">IF(OFFSET('START-SLABS'!$F$9,$AQ$1,0)="","",SUMIFS('SAGE IMPORT'!$Q:$Q,'SAGE IMPORT'!$A:$A,OFFSET('START-SLABS'!$F$9,$AQ$1,0),'SAGE IMPORT'!$B:$B,OFFSET('START-SLABS'!$G$9,$AQ$1,0),'SAGE IMPORT'!$C:$C,'MATERIAL ORDER'!$B38,'SAGE IMPORT'!$D:$D,($D38)))</f>
        <v/>
      </c>
      <c r="AR37" s="730" t="str">
        <f ca="1">IF(OFFSET('START-SLABS'!$F$9,$AR$1,0)="","",SUMIFS('SAGE IMPORT'!$Q:$Q,'SAGE IMPORT'!$A:$A,OFFSET('START-SLABS'!$F$9,$AR$1,0),'SAGE IMPORT'!$B:$B,OFFSET('START-SLABS'!$G$9,$AR$1,0),'SAGE IMPORT'!$C:$C,'MATERIAL ORDER'!$B38,'SAGE IMPORT'!$D:$D,($D38)))</f>
        <v/>
      </c>
      <c r="AS37" s="730" t="str">
        <f ca="1">IF(OFFSET('START-SLABS'!$F$9,$AS$1,0)="","",SUMIFS('SAGE IMPORT'!$Q:$Q,'SAGE IMPORT'!$A:$A,OFFSET('START-SLABS'!$F$9,$AS$1,0),'SAGE IMPORT'!$B:$B,OFFSET('START-SLABS'!$G$9,$AS$1,0),'SAGE IMPORT'!$C:$C,'MATERIAL ORDER'!$B38,'SAGE IMPORT'!$D:$D,($D38)))</f>
        <v/>
      </c>
      <c r="AT37" s="730" t="str">
        <f ca="1">IF(OFFSET('START-SLABS'!$F$9,$AT$1,0)="","",SUMIFS('SAGE IMPORT'!$Q:$Q,'SAGE IMPORT'!$A:$A,OFFSET('START-SLABS'!$F$9,$AT$1,0),'SAGE IMPORT'!$B:$B,OFFSET('START-SLABS'!$G$9,$AT$1,0),'SAGE IMPORT'!$C:$C,'MATERIAL ORDER'!$B38,'SAGE IMPORT'!$D:$D,($D38)))</f>
        <v/>
      </c>
      <c r="AU37" s="730" t="str">
        <f ca="1">IF(OFFSET('START-SLABS'!$F$9,$AU$1,0)="","",SUMIFS('SAGE IMPORT'!$Q:$Q,'SAGE IMPORT'!$A:$A,OFFSET('START-SLABS'!$F$9,$AU$1,0),'SAGE IMPORT'!$B:$B,OFFSET('START-SLABS'!$G$9,$AU$1,0),'SAGE IMPORT'!$C:$C,'MATERIAL ORDER'!$B38,'SAGE IMPORT'!$D:$D,($D38)))</f>
        <v/>
      </c>
      <c r="AV37" s="730" t="str">
        <f ca="1">IF(OFFSET('START-SLABS'!$F$9,$AV$1,0)="","",SUMIFS('SAGE IMPORT'!$Q:$Q,'SAGE IMPORT'!$A:$A,OFFSET('START-SLABS'!$F$9,$AV$1,0),'SAGE IMPORT'!$B:$B,OFFSET('START-SLABS'!$G$9,$AV$1,0),'SAGE IMPORT'!$C:$C,'MATERIAL ORDER'!$B38,'SAGE IMPORT'!$D:$D,($D38)))</f>
        <v/>
      </c>
    </row>
    <row r="38" spans="2:48" s="729" customFormat="1" ht="76.5" customHeight="1" thickBot="1" x14ac:dyDescent="0.35">
      <c r="B38" s="786"/>
      <c r="C38" s="787"/>
      <c r="D38" s="788"/>
      <c r="E38" s="788"/>
      <c r="F38" s="771"/>
      <c r="G38" s="1027">
        <f t="shared" ref="G38:G52" ca="1" si="9">SUM($S37:$CL37)</f>
        <v>0</v>
      </c>
      <c r="H38" s="1028"/>
      <c r="I38" s="736" t="str">
        <f t="shared" ref="I38:I52" si="10">IF(E38="","",E38)</f>
        <v/>
      </c>
      <c r="J38" s="779"/>
      <c r="K38" s="1031" t="s">
        <v>673</v>
      </c>
      <c r="L38" s="1032"/>
      <c r="M38" s="1032"/>
      <c r="N38" s="1032"/>
      <c r="O38" s="1032"/>
      <c r="P38" s="1032"/>
      <c r="Q38" s="1033"/>
      <c r="S38" s="730">
        <f>IF('START-SLABS'!$F$9="","",SUMIFS('SAGE IMPORT'!$Q:$Q,'SAGE IMPORT'!$A:$A,'START-SLABS'!$F$9,'SAGE IMPORT'!$B:$B,'START-SLABS'!$G$9,'SAGE IMPORT'!$C:$C,'MATERIAL ORDER'!$B39,'SAGE IMPORT'!$D:$D,$D39))</f>
        <v>0</v>
      </c>
      <c r="T38" s="730">
        <f ca="1">IF(OFFSET('START-SLABS'!$F$9,$T$1,0)="","",SUMIFS('SAGE IMPORT'!$Q:$Q,'SAGE IMPORT'!$A:$A,OFFSET('START-SLABS'!$F$9,$T$1,0),'SAGE IMPORT'!$B:$B,OFFSET('START-SLABS'!$G$9,$T$1,0),'SAGE IMPORT'!$C:$C,'MATERIAL ORDER'!$B39,'SAGE IMPORT'!$D:$D,($D39)))</f>
        <v>0</v>
      </c>
      <c r="U38" s="730" t="str">
        <f ca="1">IF(OFFSET('START-SLABS'!$F$9,$U$1,0)="","",SUMIFS('SAGE IMPORT'!$Q:$Q,'SAGE IMPORT'!$A:$A,OFFSET('START-SLABS'!$F$9,$U$1,0),'SAGE IMPORT'!$B:$B,OFFSET('START-SLABS'!$G$9,$U$1,0),'SAGE IMPORT'!$C:$C,'MATERIAL ORDER'!$B39,'SAGE IMPORT'!$D:$D,($D39)))</f>
        <v/>
      </c>
      <c r="V38" s="730">
        <f ca="1">IF(OFFSET('START-SLABS'!$F$9,$V$1,0)="","",SUMIFS('SAGE IMPORT'!$Q:$Q,'SAGE IMPORT'!$A:$A,OFFSET('START-SLABS'!$F$9,$V$1,0),'SAGE IMPORT'!$B:$B,OFFSET('START-SLABS'!$G$9,$V$1,0),'SAGE IMPORT'!$C:$C,'MATERIAL ORDER'!$B39,'SAGE IMPORT'!$D:$D,($D39)))</f>
        <v>0</v>
      </c>
      <c r="W38" s="730" t="str">
        <f ca="1">IF(OFFSET('START-SLABS'!$F$9,$W$1,0)="","",SUMIFS('SAGE IMPORT'!$Q:$Q,'SAGE IMPORT'!$A:$A,OFFSET('START-SLABS'!$F$9,$W$1,0),'SAGE IMPORT'!$B:$B,OFFSET('START-SLABS'!$G$9,$W$1,0),'SAGE IMPORT'!$C:$C,'MATERIAL ORDER'!$B39,'SAGE IMPORT'!$D:$D,($D39)))</f>
        <v/>
      </c>
      <c r="X38" s="730">
        <f ca="1">IF(OFFSET('START-SLABS'!$F$9,$X$1,0)="","",SUMIFS('SAGE IMPORT'!$Q:$Q,'SAGE IMPORT'!$A:$A,OFFSET('START-SLABS'!$F$9,$X$1,0),'SAGE IMPORT'!$B:$B,OFFSET('START-SLABS'!$G$9,$X$1,0),'SAGE IMPORT'!$C:$C,'MATERIAL ORDER'!$B39,'SAGE IMPORT'!$D:$D,($D39)))</f>
        <v>0</v>
      </c>
      <c r="Y38" s="730" t="str">
        <f ca="1">IF(OFFSET('START-SLABS'!$F$9,$Y$1,0)="","",SUMIFS('SAGE IMPORT'!$Q:$Q,'SAGE IMPORT'!$A:$A,OFFSET('START-SLABS'!$F$9,$Y$1,0),'SAGE IMPORT'!$B:$B,OFFSET('START-SLABS'!$G$9,$Y$1,0),'SAGE IMPORT'!$C:$C,'MATERIAL ORDER'!$B39,'SAGE IMPORT'!$D:$D,($D39)))</f>
        <v/>
      </c>
      <c r="Z38" s="730">
        <f ca="1">IF(OFFSET('START-SLABS'!$F$9,$Z$1,0)="","",SUMIFS('SAGE IMPORT'!$Q:$Q,'SAGE IMPORT'!$A:$A,OFFSET('START-SLABS'!$F$9,$Z$1,0),'SAGE IMPORT'!$B:$B,OFFSET('START-SLABS'!$G$9,$Z$1,0),'SAGE IMPORT'!$C:$C,'MATERIAL ORDER'!$B39,'SAGE IMPORT'!$D:$D,($D39)))</f>
        <v>0</v>
      </c>
      <c r="AA38" s="730" t="str">
        <f ca="1">IF(OFFSET('START-SLABS'!$F$9,$AA$1,0)="","",SUMIFS('SAGE IMPORT'!$Q:$Q,'SAGE IMPORT'!$A:$A,OFFSET('START-SLABS'!$F$9,$AA$1,0),'SAGE IMPORT'!$B:$B,OFFSET('START-SLABS'!$G$9,$AA$1,0),'SAGE IMPORT'!$C:$C,'MATERIAL ORDER'!$B39,'SAGE IMPORT'!$D:$D,($D39)))</f>
        <v/>
      </c>
      <c r="AB38" s="730">
        <f ca="1">IF(OFFSET('START-SLABS'!$F$9,$AB$1,0)="","",SUMIFS('SAGE IMPORT'!$Q:$Q,'SAGE IMPORT'!$A:$A,OFFSET('START-SLABS'!$F$9,$AB$1,0),'SAGE IMPORT'!$B:$B,OFFSET('START-SLABS'!$G$9,$AB$1,0),'SAGE IMPORT'!$C:$C,'MATERIAL ORDER'!$B39,'SAGE IMPORT'!$D:$D,($D39)))</f>
        <v>0</v>
      </c>
      <c r="AC38" s="730" t="str">
        <f ca="1">IF(OFFSET('START-SLABS'!$F$9,$AC$1,0)="","",SUMIFS('SAGE IMPORT'!$Q:$Q,'SAGE IMPORT'!$A:$A,OFFSET('START-SLABS'!$F$9,$AC$1,0),'SAGE IMPORT'!$B:$B,OFFSET('START-SLABS'!$G$9,$AC$1,0),'SAGE IMPORT'!$C:$C,'MATERIAL ORDER'!$B39,'SAGE IMPORT'!$D:$D,($D39)))</f>
        <v/>
      </c>
      <c r="AD38" s="730">
        <f ca="1">IF(OFFSET('START-SLABS'!$F$9,$AD$1,0)="","",SUMIFS('SAGE IMPORT'!$Q:$Q,'SAGE IMPORT'!$A:$A,OFFSET('START-SLABS'!$F$9,$AD$1,0),'SAGE IMPORT'!$B:$B,OFFSET('START-SLABS'!$G$9,$AD$1,0),'SAGE IMPORT'!$C:$C,'MATERIAL ORDER'!$B39,'SAGE IMPORT'!$D:$D,($D39)))</f>
        <v>0</v>
      </c>
      <c r="AE38" s="730" t="str">
        <f ca="1">IF(OFFSET('START-SLABS'!$F$9,$AE$1,0)="","",SUMIFS('SAGE IMPORT'!$Q:$Q,'SAGE IMPORT'!$A:$A,OFFSET('START-SLABS'!$F$9,$AE$1,0),'SAGE IMPORT'!$B:$B,OFFSET('START-SLABS'!$G$9,$AE$1,0),'SAGE IMPORT'!$C:$C,'MATERIAL ORDER'!$B39,'SAGE IMPORT'!$D:$D,($D39)))</f>
        <v/>
      </c>
      <c r="AF38" s="730">
        <f ca="1">IF(OFFSET('START-SLABS'!$F$9,$AF$1,0)="","",SUMIFS('SAGE IMPORT'!$Q:$Q,'SAGE IMPORT'!$A:$A,OFFSET('START-SLABS'!$F$9,$AF$1,0),'SAGE IMPORT'!$B:$B,OFFSET('START-SLABS'!$G$9,$AF$1,0),'SAGE IMPORT'!$C:$C,'MATERIAL ORDER'!$B39,'SAGE IMPORT'!$D:$D,($D39)))</f>
        <v>0</v>
      </c>
      <c r="AG38" s="730" t="str">
        <f ca="1">IF(OFFSET('START-SLABS'!$F$9,$AG$1,0)="","",SUMIFS('SAGE IMPORT'!$Q:$Q,'SAGE IMPORT'!$A:$A,OFFSET('START-SLABS'!$F$9,$AG$1,0),'SAGE IMPORT'!$B:$B,OFFSET('START-SLABS'!$G$9,$AG$1,0),'SAGE IMPORT'!$C:$C,'MATERIAL ORDER'!$B39,'SAGE IMPORT'!$D:$D,($D39)))</f>
        <v/>
      </c>
      <c r="AH38" s="730">
        <f ca="1">IF(OFFSET('START-SLABS'!$F$9,$AH$1,0)="","",SUMIFS('SAGE IMPORT'!$Q:$Q,'SAGE IMPORT'!$A:$A,OFFSET('START-SLABS'!$F$9,$AH$1,0),'SAGE IMPORT'!$B:$B,OFFSET('START-SLABS'!$G$9,$AH$1,0),'SAGE IMPORT'!$C:$C,'MATERIAL ORDER'!$B39,'SAGE IMPORT'!$D:$D,($D39)))</f>
        <v>0</v>
      </c>
      <c r="AI38" s="730" t="str">
        <f ca="1">IF(OFFSET('START-SLABS'!$F$9,$AI$1,0)="","",SUMIFS('SAGE IMPORT'!$Q:$Q,'SAGE IMPORT'!$A:$A,OFFSET('START-SLABS'!$F$9,$AI$1,0),'SAGE IMPORT'!$B:$B,OFFSET('START-SLABS'!$G$9,$AI$1,0),'SAGE IMPORT'!$C:$C,'MATERIAL ORDER'!$B39,'SAGE IMPORT'!$D:$D,($D39)))</f>
        <v/>
      </c>
      <c r="AJ38" s="730">
        <f ca="1">IF(OFFSET('START-SLABS'!$F$9,$AJ$1,0)="","",SUMIFS('SAGE IMPORT'!$Q:$Q,'SAGE IMPORT'!$A:$A,OFFSET('START-SLABS'!$F$9,$AJ$1,0),'SAGE IMPORT'!$B:$B,OFFSET('START-SLABS'!$G$9,$AJ$1,0),'SAGE IMPORT'!$C:$C,'MATERIAL ORDER'!$B39,'SAGE IMPORT'!$D:$D,($D39)))</f>
        <v>0</v>
      </c>
      <c r="AK38" s="730" t="str">
        <f ca="1">IF(OFFSET('START-SLABS'!$F$9,$AK$1,0)="","",SUMIFS('SAGE IMPORT'!$Q:$Q,'SAGE IMPORT'!$A:$A,OFFSET('START-SLABS'!$F$9,$AK$1,0),'SAGE IMPORT'!$B:$B,OFFSET('START-SLABS'!$G$9,$AK$1,0),'SAGE IMPORT'!$C:$C,'MATERIAL ORDER'!$B39,'SAGE IMPORT'!$D:$D,($D39)))</f>
        <v/>
      </c>
      <c r="AL38" s="730" t="str">
        <f ca="1">IF(OFFSET('START-SLABS'!$F$9,$AL$1,0)="","",SUMIFS('SAGE IMPORT'!$Q:$Q,'SAGE IMPORT'!$A:$A,OFFSET('START-SLABS'!$F$9,$AL$1,0),'SAGE IMPORT'!$B:$B,OFFSET('START-SLABS'!$G$9,$AL$1,0),'SAGE IMPORT'!$C:$C,'MATERIAL ORDER'!$B39,'SAGE IMPORT'!$D:$D,($D39)))</f>
        <v/>
      </c>
      <c r="AM38" s="730" t="str">
        <f ca="1">IF(OFFSET('START-SLABS'!$F$9,$AM$1,0)="","",SUMIFS('SAGE IMPORT'!$Q:$Q,'SAGE IMPORT'!$A:$A,OFFSET('START-SLABS'!$F$9,$AM$1,0),'SAGE IMPORT'!$B:$B,OFFSET('START-SLABS'!$G$9,$AM$1,0),'SAGE IMPORT'!$C:$C,'MATERIAL ORDER'!$B39,'SAGE IMPORT'!$D:$D,($D39)))</f>
        <v/>
      </c>
      <c r="AN38" s="730" t="str">
        <f ca="1">IF(OFFSET('START-SLABS'!$F$9,$AN$1,0)="","",SUMIFS('SAGE IMPORT'!$Q:$Q,'SAGE IMPORT'!$A:$A,OFFSET('START-SLABS'!$F$9,$AN$1,0),'SAGE IMPORT'!$B:$B,OFFSET('START-SLABS'!$G$9,$AN$1,0),'SAGE IMPORT'!$C:$C,'MATERIAL ORDER'!$B39,'SAGE IMPORT'!$D:$D,($D39)))</f>
        <v/>
      </c>
      <c r="AO38" s="730" t="str">
        <f ca="1">IF(OFFSET('START-SLABS'!$F$9,$AO$1,0)="","",SUMIFS('SAGE IMPORT'!$Q:$Q,'SAGE IMPORT'!$A:$A,OFFSET('START-SLABS'!$F$9,$AO$1,0),'SAGE IMPORT'!$B:$B,OFFSET('START-SLABS'!$G$9,$AO$1,0),'SAGE IMPORT'!$C:$C,'MATERIAL ORDER'!$B39,'SAGE IMPORT'!$D:$D,($D39)))</f>
        <v/>
      </c>
      <c r="AP38" s="730" t="str">
        <f ca="1">IF(OFFSET('START-SLABS'!$F$9,$AP$1,0)="","",SUMIFS('SAGE IMPORT'!$Q:$Q,'SAGE IMPORT'!$A:$A,OFFSET('START-SLABS'!$F$9,$AP$1,0),'SAGE IMPORT'!$B:$B,OFFSET('START-SLABS'!$G$9,$AP$1,0),'SAGE IMPORT'!$C:$C,'MATERIAL ORDER'!$B39,'SAGE IMPORT'!$D:$D,($D39)))</f>
        <v/>
      </c>
      <c r="AQ38" s="730" t="str">
        <f ca="1">IF(OFFSET('START-SLABS'!$F$9,$AQ$1,0)="","",SUMIFS('SAGE IMPORT'!$Q:$Q,'SAGE IMPORT'!$A:$A,OFFSET('START-SLABS'!$F$9,$AQ$1,0),'SAGE IMPORT'!$B:$B,OFFSET('START-SLABS'!$G$9,$AQ$1,0),'SAGE IMPORT'!$C:$C,'MATERIAL ORDER'!$B39,'SAGE IMPORT'!$D:$D,($D39)))</f>
        <v/>
      </c>
      <c r="AR38" s="730" t="str">
        <f ca="1">IF(OFFSET('START-SLABS'!$F$9,$AR$1,0)="","",SUMIFS('SAGE IMPORT'!$Q:$Q,'SAGE IMPORT'!$A:$A,OFFSET('START-SLABS'!$F$9,$AR$1,0),'SAGE IMPORT'!$B:$B,OFFSET('START-SLABS'!$G$9,$AR$1,0),'SAGE IMPORT'!$C:$C,'MATERIAL ORDER'!$B39,'SAGE IMPORT'!$D:$D,($D39)))</f>
        <v/>
      </c>
      <c r="AS38" s="730" t="str">
        <f ca="1">IF(OFFSET('START-SLABS'!$F$9,$AS$1,0)="","",SUMIFS('SAGE IMPORT'!$Q:$Q,'SAGE IMPORT'!$A:$A,OFFSET('START-SLABS'!$F$9,$AS$1,0),'SAGE IMPORT'!$B:$B,OFFSET('START-SLABS'!$G$9,$AS$1,0),'SAGE IMPORT'!$C:$C,'MATERIAL ORDER'!$B39,'SAGE IMPORT'!$D:$D,($D39)))</f>
        <v/>
      </c>
      <c r="AT38" s="730" t="str">
        <f ca="1">IF(OFFSET('START-SLABS'!$F$9,$AT$1,0)="","",SUMIFS('SAGE IMPORT'!$Q:$Q,'SAGE IMPORT'!$A:$A,OFFSET('START-SLABS'!$F$9,$AT$1,0),'SAGE IMPORT'!$B:$B,OFFSET('START-SLABS'!$G$9,$AT$1,0),'SAGE IMPORT'!$C:$C,'MATERIAL ORDER'!$B39,'SAGE IMPORT'!$D:$D,($D39)))</f>
        <v/>
      </c>
      <c r="AU38" s="730" t="str">
        <f ca="1">IF(OFFSET('START-SLABS'!$F$9,$AU$1,0)="","",SUMIFS('SAGE IMPORT'!$Q:$Q,'SAGE IMPORT'!$A:$A,OFFSET('START-SLABS'!$F$9,$AU$1,0),'SAGE IMPORT'!$B:$B,OFFSET('START-SLABS'!$G$9,$AU$1,0),'SAGE IMPORT'!$C:$C,'MATERIAL ORDER'!$B39,'SAGE IMPORT'!$D:$D,($D39)))</f>
        <v/>
      </c>
      <c r="AV38" s="730" t="str">
        <f ca="1">IF(OFFSET('START-SLABS'!$F$9,$AV$1,0)="","",SUMIFS('SAGE IMPORT'!$Q:$Q,'SAGE IMPORT'!$A:$A,OFFSET('START-SLABS'!$F$9,$AV$1,0),'SAGE IMPORT'!$B:$B,OFFSET('START-SLABS'!$G$9,$AV$1,0),'SAGE IMPORT'!$C:$C,'MATERIAL ORDER'!$B39,'SAGE IMPORT'!$D:$D,($D39)))</f>
        <v/>
      </c>
    </row>
    <row r="39" spans="2:48" s="729" customFormat="1" ht="76.5" customHeight="1" x14ac:dyDescent="0.3">
      <c r="B39" s="755"/>
      <c r="C39" s="756"/>
      <c r="D39" s="757"/>
      <c r="E39" s="757"/>
      <c r="F39" s="758"/>
      <c r="G39" s="1025">
        <f t="shared" ca="1" si="9"/>
        <v>0</v>
      </c>
      <c r="H39" s="1026"/>
      <c r="I39" s="746" t="str">
        <f t="shared" si="10"/>
        <v/>
      </c>
      <c r="J39" s="779"/>
      <c r="K39" s="789"/>
      <c r="L39" s="790"/>
      <c r="M39" s="791"/>
      <c r="N39" s="791"/>
      <c r="O39" s="791"/>
      <c r="P39" s="791"/>
      <c r="Q39" s="792"/>
      <c r="S39" s="730">
        <f>IF('START-SLABS'!$F$9="","",SUMIFS('SAGE IMPORT'!$Q:$Q,'SAGE IMPORT'!$A:$A,'START-SLABS'!$F$9,'SAGE IMPORT'!$B:$B,'START-SLABS'!$G$9,'SAGE IMPORT'!$C:$C,'MATERIAL ORDER'!$B40,'SAGE IMPORT'!$D:$D,$D40))</f>
        <v>0</v>
      </c>
      <c r="T39" s="730">
        <f ca="1">IF(OFFSET('START-SLABS'!$F$9,$T$1,0)="","",SUMIFS('SAGE IMPORT'!$Q:$Q,'SAGE IMPORT'!$A:$A,OFFSET('START-SLABS'!$F$9,$T$1,0),'SAGE IMPORT'!$B:$B,OFFSET('START-SLABS'!$G$9,$T$1,0),'SAGE IMPORT'!$C:$C,'MATERIAL ORDER'!$B40,'SAGE IMPORT'!$D:$D,($D40)))</f>
        <v>0</v>
      </c>
      <c r="U39" s="730" t="str">
        <f ca="1">IF(OFFSET('START-SLABS'!$F$9,$U$1,0)="","",SUMIFS('SAGE IMPORT'!$Q:$Q,'SAGE IMPORT'!$A:$A,OFFSET('START-SLABS'!$F$9,$U$1,0),'SAGE IMPORT'!$B:$B,OFFSET('START-SLABS'!$G$9,$U$1,0),'SAGE IMPORT'!$C:$C,'MATERIAL ORDER'!$B40,'SAGE IMPORT'!$D:$D,($D40)))</f>
        <v/>
      </c>
      <c r="V39" s="730">
        <f ca="1">IF(OFFSET('START-SLABS'!$F$9,$V$1,0)="","",SUMIFS('SAGE IMPORT'!$Q:$Q,'SAGE IMPORT'!$A:$A,OFFSET('START-SLABS'!$F$9,$V$1,0),'SAGE IMPORT'!$B:$B,OFFSET('START-SLABS'!$G$9,$V$1,0),'SAGE IMPORT'!$C:$C,'MATERIAL ORDER'!$B40,'SAGE IMPORT'!$D:$D,($D40)))</f>
        <v>0</v>
      </c>
      <c r="W39" s="730" t="str">
        <f ca="1">IF(OFFSET('START-SLABS'!$F$9,$W$1,0)="","",SUMIFS('SAGE IMPORT'!$Q:$Q,'SAGE IMPORT'!$A:$A,OFFSET('START-SLABS'!$F$9,$W$1,0),'SAGE IMPORT'!$B:$B,OFFSET('START-SLABS'!$G$9,$W$1,0),'SAGE IMPORT'!$C:$C,'MATERIAL ORDER'!$B40,'SAGE IMPORT'!$D:$D,($D40)))</f>
        <v/>
      </c>
      <c r="X39" s="730">
        <f ca="1">IF(OFFSET('START-SLABS'!$F$9,$X$1,0)="","",SUMIFS('SAGE IMPORT'!$Q:$Q,'SAGE IMPORT'!$A:$A,OFFSET('START-SLABS'!$F$9,$X$1,0),'SAGE IMPORT'!$B:$B,OFFSET('START-SLABS'!$G$9,$X$1,0),'SAGE IMPORT'!$C:$C,'MATERIAL ORDER'!$B40,'SAGE IMPORT'!$D:$D,($D40)))</f>
        <v>0</v>
      </c>
      <c r="Y39" s="730" t="str">
        <f ca="1">IF(OFFSET('START-SLABS'!$F$9,$Y$1,0)="","",SUMIFS('SAGE IMPORT'!$Q:$Q,'SAGE IMPORT'!$A:$A,OFFSET('START-SLABS'!$F$9,$Y$1,0),'SAGE IMPORT'!$B:$B,OFFSET('START-SLABS'!$G$9,$Y$1,0),'SAGE IMPORT'!$C:$C,'MATERIAL ORDER'!$B40,'SAGE IMPORT'!$D:$D,($D40)))</f>
        <v/>
      </c>
      <c r="Z39" s="730">
        <f ca="1">IF(OFFSET('START-SLABS'!$F$9,$Z$1,0)="","",SUMIFS('SAGE IMPORT'!$Q:$Q,'SAGE IMPORT'!$A:$A,OFFSET('START-SLABS'!$F$9,$Z$1,0),'SAGE IMPORT'!$B:$B,OFFSET('START-SLABS'!$G$9,$Z$1,0),'SAGE IMPORT'!$C:$C,'MATERIAL ORDER'!$B40,'SAGE IMPORT'!$D:$D,($D40)))</f>
        <v>0</v>
      </c>
      <c r="AA39" s="730" t="str">
        <f ca="1">IF(OFFSET('START-SLABS'!$F$9,$AA$1,0)="","",SUMIFS('SAGE IMPORT'!$Q:$Q,'SAGE IMPORT'!$A:$A,OFFSET('START-SLABS'!$F$9,$AA$1,0),'SAGE IMPORT'!$B:$B,OFFSET('START-SLABS'!$G$9,$AA$1,0),'SAGE IMPORT'!$C:$C,'MATERIAL ORDER'!$B40,'SAGE IMPORT'!$D:$D,($D40)))</f>
        <v/>
      </c>
      <c r="AB39" s="730">
        <f ca="1">IF(OFFSET('START-SLABS'!$F$9,$AB$1,0)="","",SUMIFS('SAGE IMPORT'!$Q:$Q,'SAGE IMPORT'!$A:$A,OFFSET('START-SLABS'!$F$9,$AB$1,0),'SAGE IMPORT'!$B:$B,OFFSET('START-SLABS'!$G$9,$AB$1,0),'SAGE IMPORT'!$C:$C,'MATERIAL ORDER'!$B40,'SAGE IMPORT'!$D:$D,($D40)))</f>
        <v>0</v>
      </c>
      <c r="AC39" s="730" t="str">
        <f ca="1">IF(OFFSET('START-SLABS'!$F$9,$AC$1,0)="","",SUMIFS('SAGE IMPORT'!$Q:$Q,'SAGE IMPORT'!$A:$A,OFFSET('START-SLABS'!$F$9,$AC$1,0),'SAGE IMPORT'!$B:$B,OFFSET('START-SLABS'!$G$9,$AC$1,0),'SAGE IMPORT'!$C:$C,'MATERIAL ORDER'!$B40,'SAGE IMPORT'!$D:$D,($D40)))</f>
        <v/>
      </c>
      <c r="AD39" s="730">
        <f ca="1">IF(OFFSET('START-SLABS'!$F$9,$AD$1,0)="","",SUMIFS('SAGE IMPORT'!$Q:$Q,'SAGE IMPORT'!$A:$A,OFFSET('START-SLABS'!$F$9,$AD$1,0),'SAGE IMPORT'!$B:$B,OFFSET('START-SLABS'!$G$9,$AD$1,0),'SAGE IMPORT'!$C:$C,'MATERIAL ORDER'!$B40,'SAGE IMPORT'!$D:$D,($D40)))</f>
        <v>0</v>
      </c>
      <c r="AE39" s="730" t="str">
        <f ca="1">IF(OFFSET('START-SLABS'!$F$9,$AE$1,0)="","",SUMIFS('SAGE IMPORT'!$Q:$Q,'SAGE IMPORT'!$A:$A,OFFSET('START-SLABS'!$F$9,$AE$1,0),'SAGE IMPORT'!$B:$B,OFFSET('START-SLABS'!$G$9,$AE$1,0),'SAGE IMPORT'!$C:$C,'MATERIAL ORDER'!$B40,'SAGE IMPORT'!$D:$D,($D40)))</f>
        <v/>
      </c>
      <c r="AF39" s="730">
        <f ca="1">IF(OFFSET('START-SLABS'!$F$9,$AF$1,0)="","",SUMIFS('SAGE IMPORT'!$Q:$Q,'SAGE IMPORT'!$A:$A,OFFSET('START-SLABS'!$F$9,$AF$1,0),'SAGE IMPORT'!$B:$B,OFFSET('START-SLABS'!$G$9,$AF$1,0),'SAGE IMPORT'!$C:$C,'MATERIAL ORDER'!$B40,'SAGE IMPORT'!$D:$D,($D40)))</f>
        <v>0</v>
      </c>
      <c r="AG39" s="730" t="str">
        <f ca="1">IF(OFFSET('START-SLABS'!$F$9,$AG$1,0)="","",SUMIFS('SAGE IMPORT'!$Q:$Q,'SAGE IMPORT'!$A:$A,OFFSET('START-SLABS'!$F$9,$AG$1,0),'SAGE IMPORT'!$B:$B,OFFSET('START-SLABS'!$G$9,$AG$1,0),'SAGE IMPORT'!$C:$C,'MATERIAL ORDER'!$B40,'SAGE IMPORT'!$D:$D,($D40)))</f>
        <v/>
      </c>
      <c r="AH39" s="730">
        <f ca="1">IF(OFFSET('START-SLABS'!$F$9,$AH$1,0)="","",SUMIFS('SAGE IMPORT'!$Q:$Q,'SAGE IMPORT'!$A:$A,OFFSET('START-SLABS'!$F$9,$AH$1,0),'SAGE IMPORT'!$B:$B,OFFSET('START-SLABS'!$G$9,$AH$1,0),'SAGE IMPORT'!$C:$C,'MATERIAL ORDER'!$B40,'SAGE IMPORT'!$D:$D,($D40)))</f>
        <v>0</v>
      </c>
      <c r="AI39" s="730" t="str">
        <f ca="1">IF(OFFSET('START-SLABS'!$F$9,$AI$1,0)="","",SUMIFS('SAGE IMPORT'!$Q:$Q,'SAGE IMPORT'!$A:$A,OFFSET('START-SLABS'!$F$9,$AI$1,0),'SAGE IMPORT'!$B:$B,OFFSET('START-SLABS'!$G$9,$AI$1,0),'SAGE IMPORT'!$C:$C,'MATERIAL ORDER'!$B40,'SAGE IMPORT'!$D:$D,($D40)))</f>
        <v/>
      </c>
      <c r="AJ39" s="730">
        <f ca="1">IF(OFFSET('START-SLABS'!$F$9,$AJ$1,0)="","",SUMIFS('SAGE IMPORT'!$Q:$Q,'SAGE IMPORT'!$A:$A,OFFSET('START-SLABS'!$F$9,$AJ$1,0),'SAGE IMPORT'!$B:$B,OFFSET('START-SLABS'!$G$9,$AJ$1,0),'SAGE IMPORT'!$C:$C,'MATERIAL ORDER'!$B40,'SAGE IMPORT'!$D:$D,($D40)))</f>
        <v>0</v>
      </c>
      <c r="AK39" s="730" t="str">
        <f ca="1">IF(OFFSET('START-SLABS'!$F$9,$AK$1,0)="","",SUMIFS('SAGE IMPORT'!$Q:$Q,'SAGE IMPORT'!$A:$A,OFFSET('START-SLABS'!$F$9,$AK$1,0),'SAGE IMPORT'!$B:$B,OFFSET('START-SLABS'!$G$9,$AK$1,0),'SAGE IMPORT'!$C:$C,'MATERIAL ORDER'!$B40,'SAGE IMPORT'!$D:$D,($D40)))</f>
        <v/>
      </c>
      <c r="AL39" s="730" t="str">
        <f ca="1">IF(OFFSET('START-SLABS'!$F$9,$AL$1,0)="","",SUMIFS('SAGE IMPORT'!$Q:$Q,'SAGE IMPORT'!$A:$A,OFFSET('START-SLABS'!$F$9,$AL$1,0),'SAGE IMPORT'!$B:$B,OFFSET('START-SLABS'!$G$9,$AL$1,0),'SAGE IMPORT'!$C:$C,'MATERIAL ORDER'!$B40,'SAGE IMPORT'!$D:$D,($D40)))</f>
        <v/>
      </c>
      <c r="AM39" s="730" t="str">
        <f ca="1">IF(OFFSET('START-SLABS'!$F$9,$AM$1,0)="","",SUMIFS('SAGE IMPORT'!$Q:$Q,'SAGE IMPORT'!$A:$A,OFFSET('START-SLABS'!$F$9,$AM$1,0),'SAGE IMPORT'!$B:$B,OFFSET('START-SLABS'!$G$9,$AM$1,0),'SAGE IMPORT'!$C:$C,'MATERIAL ORDER'!$B40,'SAGE IMPORT'!$D:$D,($D40)))</f>
        <v/>
      </c>
      <c r="AN39" s="730" t="str">
        <f ca="1">IF(OFFSET('START-SLABS'!$F$9,$AN$1,0)="","",SUMIFS('SAGE IMPORT'!$Q:$Q,'SAGE IMPORT'!$A:$A,OFFSET('START-SLABS'!$F$9,$AN$1,0),'SAGE IMPORT'!$B:$B,OFFSET('START-SLABS'!$G$9,$AN$1,0),'SAGE IMPORT'!$C:$C,'MATERIAL ORDER'!$B40,'SAGE IMPORT'!$D:$D,($D40)))</f>
        <v/>
      </c>
      <c r="AO39" s="730" t="str">
        <f ca="1">IF(OFFSET('START-SLABS'!$F$9,$AO$1,0)="","",SUMIFS('SAGE IMPORT'!$Q:$Q,'SAGE IMPORT'!$A:$A,OFFSET('START-SLABS'!$F$9,$AO$1,0),'SAGE IMPORT'!$B:$B,OFFSET('START-SLABS'!$G$9,$AO$1,0),'SAGE IMPORT'!$C:$C,'MATERIAL ORDER'!$B40,'SAGE IMPORT'!$D:$D,($D40)))</f>
        <v/>
      </c>
      <c r="AP39" s="730" t="str">
        <f ca="1">IF(OFFSET('START-SLABS'!$F$9,$AP$1,0)="","",SUMIFS('SAGE IMPORT'!$Q:$Q,'SAGE IMPORT'!$A:$A,OFFSET('START-SLABS'!$F$9,$AP$1,0),'SAGE IMPORT'!$B:$B,OFFSET('START-SLABS'!$G$9,$AP$1,0),'SAGE IMPORT'!$C:$C,'MATERIAL ORDER'!$B40,'SAGE IMPORT'!$D:$D,($D40)))</f>
        <v/>
      </c>
      <c r="AQ39" s="730" t="str">
        <f ca="1">IF(OFFSET('START-SLABS'!$F$9,$AQ$1,0)="","",SUMIFS('SAGE IMPORT'!$Q:$Q,'SAGE IMPORT'!$A:$A,OFFSET('START-SLABS'!$F$9,$AQ$1,0),'SAGE IMPORT'!$B:$B,OFFSET('START-SLABS'!$G$9,$AQ$1,0),'SAGE IMPORT'!$C:$C,'MATERIAL ORDER'!$B40,'SAGE IMPORT'!$D:$D,($D40)))</f>
        <v/>
      </c>
      <c r="AR39" s="730" t="str">
        <f ca="1">IF(OFFSET('START-SLABS'!$F$9,$AR$1,0)="","",SUMIFS('SAGE IMPORT'!$Q:$Q,'SAGE IMPORT'!$A:$A,OFFSET('START-SLABS'!$F$9,$AR$1,0),'SAGE IMPORT'!$B:$B,OFFSET('START-SLABS'!$G$9,$AR$1,0),'SAGE IMPORT'!$C:$C,'MATERIAL ORDER'!$B40,'SAGE IMPORT'!$D:$D,($D40)))</f>
        <v/>
      </c>
      <c r="AS39" s="730" t="str">
        <f ca="1">IF(OFFSET('START-SLABS'!$F$9,$AS$1,0)="","",SUMIFS('SAGE IMPORT'!$Q:$Q,'SAGE IMPORT'!$A:$A,OFFSET('START-SLABS'!$F$9,$AS$1,0),'SAGE IMPORT'!$B:$B,OFFSET('START-SLABS'!$G$9,$AS$1,0),'SAGE IMPORT'!$C:$C,'MATERIAL ORDER'!$B40,'SAGE IMPORT'!$D:$D,($D40)))</f>
        <v/>
      </c>
      <c r="AT39" s="730" t="str">
        <f ca="1">IF(OFFSET('START-SLABS'!$F$9,$AT$1,0)="","",SUMIFS('SAGE IMPORT'!$Q:$Q,'SAGE IMPORT'!$A:$A,OFFSET('START-SLABS'!$F$9,$AT$1,0),'SAGE IMPORT'!$B:$B,OFFSET('START-SLABS'!$G$9,$AT$1,0),'SAGE IMPORT'!$C:$C,'MATERIAL ORDER'!$B40,'SAGE IMPORT'!$D:$D,($D40)))</f>
        <v/>
      </c>
      <c r="AU39" s="730" t="str">
        <f ca="1">IF(OFFSET('START-SLABS'!$F$9,$AU$1,0)="","",SUMIFS('SAGE IMPORT'!$Q:$Q,'SAGE IMPORT'!$A:$A,OFFSET('START-SLABS'!$F$9,$AU$1,0),'SAGE IMPORT'!$B:$B,OFFSET('START-SLABS'!$G$9,$AU$1,0),'SAGE IMPORT'!$C:$C,'MATERIAL ORDER'!$B40,'SAGE IMPORT'!$D:$D,($D40)))</f>
        <v/>
      </c>
      <c r="AV39" s="730" t="str">
        <f ca="1">IF(OFFSET('START-SLABS'!$F$9,$AV$1,0)="","",SUMIFS('SAGE IMPORT'!$Q:$Q,'SAGE IMPORT'!$A:$A,OFFSET('START-SLABS'!$F$9,$AV$1,0),'SAGE IMPORT'!$B:$B,OFFSET('START-SLABS'!$G$9,$AV$1,0),'SAGE IMPORT'!$C:$C,'MATERIAL ORDER'!$B40,'SAGE IMPORT'!$D:$D,($D40)))</f>
        <v/>
      </c>
    </row>
    <row r="40" spans="2:48" s="729" customFormat="1" ht="76.5" customHeight="1" x14ac:dyDescent="0.3">
      <c r="B40" s="755"/>
      <c r="C40" s="756"/>
      <c r="D40" s="757"/>
      <c r="E40" s="757"/>
      <c r="F40" s="758"/>
      <c r="G40" s="1025">
        <f t="shared" ca="1" si="9"/>
        <v>0</v>
      </c>
      <c r="H40" s="1026"/>
      <c r="I40" s="746" t="str">
        <f t="shared" si="10"/>
        <v/>
      </c>
      <c r="J40" s="779"/>
      <c r="K40" s="793"/>
      <c r="L40" s="794"/>
      <c r="M40" s="750"/>
      <c r="N40" s="750"/>
      <c r="O40" s="750"/>
      <c r="P40" s="750"/>
      <c r="Q40" s="795"/>
      <c r="S40" s="730">
        <f>IF('START-SLABS'!$F$9="","",SUMIFS('SAGE IMPORT'!$Q:$Q,'SAGE IMPORT'!$A:$A,'START-SLABS'!$F$9,'SAGE IMPORT'!$B:$B,'START-SLABS'!$G$9,'SAGE IMPORT'!$C:$C,'MATERIAL ORDER'!$B41,'SAGE IMPORT'!$D:$D,$D41))</f>
        <v>0</v>
      </c>
      <c r="T40" s="730">
        <f ca="1">IF(OFFSET('START-SLABS'!$F$9,$T$1,0)="","",SUMIFS('SAGE IMPORT'!$Q:$Q,'SAGE IMPORT'!$A:$A,OFFSET('START-SLABS'!$F$9,$T$1,0),'SAGE IMPORT'!$B:$B,OFFSET('START-SLABS'!$G$9,$T$1,0),'SAGE IMPORT'!$C:$C,'MATERIAL ORDER'!$B41,'SAGE IMPORT'!$D:$D,($D41)))</f>
        <v>0</v>
      </c>
      <c r="U40" s="730" t="str">
        <f ca="1">IF(OFFSET('START-SLABS'!$F$9,$U$1,0)="","",SUMIFS('SAGE IMPORT'!$Q:$Q,'SAGE IMPORT'!$A:$A,OFFSET('START-SLABS'!$F$9,$U$1,0),'SAGE IMPORT'!$B:$B,OFFSET('START-SLABS'!$G$9,$U$1,0),'SAGE IMPORT'!$C:$C,'MATERIAL ORDER'!$B41,'SAGE IMPORT'!$D:$D,($D41)))</f>
        <v/>
      </c>
      <c r="V40" s="730">
        <f ca="1">IF(OFFSET('START-SLABS'!$F$9,$V$1,0)="","",SUMIFS('SAGE IMPORT'!$Q:$Q,'SAGE IMPORT'!$A:$A,OFFSET('START-SLABS'!$F$9,$V$1,0),'SAGE IMPORT'!$B:$B,OFFSET('START-SLABS'!$G$9,$V$1,0),'SAGE IMPORT'!$C:$C,'MATERIAL ORDER'!$B41,'SAGE IMPORT'!$D:$D,($D41)))</f>
        <v>0</v>
      </c>
      <c r="W40" s="730" t="str">
        <f ca="1">IF(OFFSET('START-SLABS'!$F$9,$W$1,0)="","",SUMIFS('SAGE IMPORT'!$Q:$Q,'SAGE IMPORT'!$A:$A,OFFSET('START-SLABS'!$F$9,$W$1,0),'SAGE IMPORT'!$B:$B,OFFSET('START-SLABS'!$G$9,$W$1,0),'SAGE IMPORT'!$C:$C,'MATERIAL ORDER'!$B41,'SAGE IMPORT'!$D:$D,($D41)))</f>
        <v/>
      </c>
      <c r="X40" s="730">
        <f ca="1">IF(OFFSET('START-SLABS'!$F$9,$X$1,0)="","",SUMIFS('SAGE IMPORT'!$Q:$Q,'SAGE IMPORT'!$A:$A,OFFSET('START-SLABS'!$F$9,$X$1,0),'SAGE IMPORT'!$B:$B,OFFSET('START-SLABS'!$G$9,$X$1,0),'SAGE IMPORT'!$C:$C,'MATERIAL ORDER'!$B41,'SAGE IMPORT'!$D:$D,($D41)))</f>
        <v>0</v>
      </c>
      <c r="Y40" s="730" t="str">
        <f ca="1">IF(OFFSET('START-SLABS'!$F$9,$Y$1,0)="","",SUMIFS('SAGE IMPORT'!$Q:$Q,'SAGE IMPORT'!$A:$A,OFFSET('START-SLABS'!$F$9,$Y$1,0),'SAGE IMPORT'!$B:$B,OFFSET('START-SLABS'!$G$9,$Y$1,0),'SAGE IMPORT'!$C:$C,'MATERIAL ORDER'!$B41,'SAGE IMPORT'!$D:$D,($D41)))</f>
        <v/>
      </c>
      <c r="Z40" s="730">
        <f ca="1">IF(OFFSET('START-SLABS'!$F$9,$Z$1,0)="","",SUMIFS('SAGE IMPORT'!$Q:$Q,'SAGE IMPORT'!$A:$A,OFFSET('START-SLABS'!$F$9,$Z$1,0),'SAGE IMPORT'!$B:$B,OFFSET('START-SLABS'!$G$9,$Z$1,0),'SAGE IMPORT'!$C:$C,'MATERIAL ORDER'!$B41,'SAGE IMPORT'!$D:$D,($D41)))</f>
        <v>0</v>
      </c>
      <c r="AA40" s="730" t="str">
        <f ca="1">IF(OFFSET('START-SLABS'!$F$9,$AA$1,0)="","",SUMIFS('SAGE IMPORT'!$Q:$Q,'SAGE IMPORT'!$A:$A,OFFSET('START-SLABS'!$F$9,$AA$1,0),'SAGE IMPORT'!$B:$B,OFFSET('START-SLABS'!$G$9,$AA$1,0),'SAGE IMPORT'!$C:$C,'MATERIAL ORDER'!$B41,'SAGE IMPORT'!$D:$D,($D41)))</f>
        <v/>
      </c>
      <c r="AB40" s="730">
        <f ca="1">IF(OFFSET('START-SLABS'!$F$9,$AB$1,0)="","",SUMIFS('SAGE IMPORT'!$Q:$Q,'SAGE IMPORT'!$A:$A,OFFSET('START-SLABS'!$F$9,$AB$1,0),'SAGE IMPORT'!$B:$B,OFFSET('START-SLABS'!$G$9,$AB$1,0),'SAGE IMPORT'!$C:$C,'MATERIAL ORDER'!$B41,'SAGE IMPORT'!$D:$D,($D41)))</f>
        <v>0</v>
      </c>
      <c r="AC40" s="730" t="str">
        <f ca="1">IF(OFFSET('START-SLABS'!$F$9,$AC$1,0)="","",SUMIFS('SAGE IMPORT'!$Q:$Q,'SAGE IMPORT'!$A:$A,OFFSET('START-SLABS'!$F$9,$AC$1,0),'SAGE IMPORT'!$B:$B,OFFSET('START-SLABS'!$G$9,$AC$1,0),'SAGE IMPORT'!$C:$C,'MATERIAL ORDER'!$B41,'SAGE IMPORT'!$D:$D,($D41)))</f>
        <v/>
      </c>
      <c r="AD40" s="730">
        <f ca="1">IF(OFFSET('START-SLABS'!$F$9,$AD$1,0)="","",SUMIFS('SAGE IMPORT'!$Q:$Q,'SAGE IMPORT'!$A:$A,OFFSET('START-SLABS'!$F$9,$AD$1,0),'SAGE IMPORT'!$B:$B,OFFSET('START-SLABS'!$G$9,$AD$1,0),'SAGE IMPORT'!$C:$C,'MATERIAL ORDER'!$B41,'SAGE IMPORT'!$D:$D,($D41)))</f>
        <v>0</v>
      </c>
      <c r="AE40" s="730" t="str">
        <f ca="1">IF(OFFSET('START-SLABS'!$F$9,$AE$1,0)="","",SUMIFS('SAGE IMPORT'!$Q:$Q,'SAGE IMPORT'!$A:$A,OFFSET('START-SLABS'!$F$9,$AE$1,0),'SAGE IMPORT'!$B:$B,OFFSET('START-SLABS'!$G$9,$AE$1,0),'SAGE IMPORT'!$C:$C,'MATERIAL ORDER'!$B41,'SAGE IMPORT'!$D:$D,($D41)))</f>
        <v/>
      </c>
      <c r="AF40" s="730">
        <f ca="1">IF(OFFSET('START-SLABS'!$F$9,$AF$1,0)="","",SUMIFS('SAGE IMPORT'!$Q:$Q,'SAGE IMPORT'!$A:$A,OFFSET('START-SLABS'!$F$9,$AF$1,0),'SAGE IMPORT'!$B:$B,OFFSET('START-SLABS'!$G$9,$AF$1,0),'SAGE IMPORT'!$C:$C,'MATERIAL ORDER'!$B41,'SAGE IMPORT'!$D:$D,($D41)))</f>
        <v>0</v>
      </c>
      <c r="AG40" s="730" t="str">
        <f ca="1">IF(OFFSET('START-SLABS'!$F$9,$AG$1,0)="","",SUMIFS('SAGE IMPORT'!$Q:$Q,'SAGE IMPORT'!$A:$A,OFFSET('START-SLABS'!$F$9,$AG$1,0),'SAGE IMPORT'!$B:$B,OFFSET('START-SLABS'!$G$9,$AG$1,0),'SAGE IMPORT'!$C:$C,'MATERIAL ORDER'!$B41,'SAGE IMPORT'!$D:$D,($D41)))</f>
        <v/>
      </c>
      <c r="AH40" s="730">
        <f ca="1">IF(OFFSET('START-SLABS'!$F$9,$AH$1,0)="","",SUMIFS('SAGE IMPORT'!$Q:$Q,'SAGE IMPORT'!$A:$A,OFFSET('START-SLABS'!$F$9,$AH$1,0),'SAGE IMPORT'!$B:$B,OFFSET('START-SLABS'!$G$9,$AH$1,0),'SAGE IMPORT'!$C:$C,'MATERIAL ORDER'!$B41,'SAGE IMPORT'!$D:$D,($D41)))</f>
        <v>0</v>
      </c>
      <c r="AI40" s="730" t="str">
        <f ca="1">IF(OFFSET('START-SLABS'!$F$9,$AI$1,0)="","",SUMIFS('SAGE IMPORT'!$Q:$Q,'SAGE IMPORT'!$A:$A,OFFSET('START-SLABS'!$F$9,$AI$1,0),'SAGE IMPORT'!$B:$B,OFFSET('START-SLABS'!$G$9,$AI$1,0),'SAGE IMPORT'!$C:$C,'MATERIAL ORDER'!$B41,'SAGE IMPORT'!$D:$D,($D41)))</f>
        <v/>
      </c>
      <c r="AJ40" s="730">
        <f ca="1">IF(OFFSET('START-SLABS'!$F$9,$AJ$1,0)="","",SUMIFS('SAGE IMPORT'!$Q:$Q,'SAGE IMPORT'!$A:$A,OFFSET('START-SLABS'!$F$9,$AJ$1,0),'SAGE IMPORT'!$B:$B,OFFSET('START-SLABS'!$G$9,$AJ$1,0),'SAGE IMPORT'!$C:$C,'MATERIAL ORDER'!$B41,'SAGE IMPORT'!$D:$D,($D41)))</f>
        <v>0</v>
      </c>
      <c r="AK40" s="730" t="str">
        <f ca="1">IF(OFFSET('START-SLABS'!$F$9,$AK$1,0)="","",SUMIFS('SAGE IMPORT'!$Q:$Q,'SAGE IMPORT'!$A:$A,OFFSET('START-SLABS'!$F$9,$AK$1,0),'SAGE IMPORT'!$B:$B,OFFSET('START-SLABS'!$G$9,$AK$1,0),'SAGE IMPORT'!$C:$C,'MATERIAL ORDER'!$B41,'SAGE IMPORT'!$D:$D,($D41)))</f>
        <v/>
      </c>
      <c r="AL40" s="730" t="str">
        <f ca="1">IF(OFFSET('START-SLABS'!$F$9,$AL$1,0)="","",SUMIFS('SAGE IMPORT'!$Q:$Q,'SAGE IMPORT'!$A:$A,OFFSET('START-SLABS'!$F$9,$AL$1,0),'SAGE IMPORT'!$B:$B,OFFSET('START-SLABS'!$G$9,$AL$1,0),'SAGE IMPORT'!$C:$C,'MATERIAL ORDER'!$B41,'SAGE IMPORT'!$D:$D,($D41)))</f>
        <v/>
      </c>
      <c r="AM40" s="730" t="str">
        <f ca="1">IF(OFFSET('START-SLABS'!$F$9,$AM$1,0)="","",SUMIFS('SAGE IMPORT'!$Q:$Q,'SAGE IMPORT'!$A:$A,OFFSET('START-SLABS'!$F$9,$AM$1,0),'SAGE IMPORT'!$B:$B,OFFSET('START-SLABS'!$G$9,$AM$1,0),'SAGE IMPORT'!$C:$C,'MATERIAL ORDER'!$B41,'SAGE IMPORT'!$D:$D,($D41)))</f>
        <v/>
      </c>
      <c r="AN40" s="730" t="str">
        <f ca="1">IF(OFFSET('START-SLABS'!$F$9,$AN$1,0)="","",SUMIFS('SAGE IMPORT'!$Q:$Q,'SAGE IMPORT'!$A:$A,OFFSET('START-SLABS'!$F$9,$AN$1,0),'SAGE IMPORT'!$B:$B,OFFSET('START-SLABS'!$G$9,$AN$1,0),'SAGE IMPORT'!$C:$C,'MATERIAL ORDER'!$B41,'SAGE IMPORT'!$D:$D,($D41)))</f>
        <v/>
      </c>
      <c r="AO40" s="730" t="str">
        <f ca="1">IF(OFFSET('START-SLABS'!$F$9,$AO$1,0)="","",SUMIFS('SAGE IMPORT'!$Q:$Q,'SAGE IMPORT'!$A:$A,OFFSET('START-SLABS'!$F$9,$AO$1,0),'SAGE IMPORT'!$B:$B,OFFSET('START-SLABS'!$G$9,$AO$1,0),'SAGE IMPORT'!$C:$C,'MATERIAL ORDER'!$B41,'SAGE IMPORT'!$D:$D,($D41)))</f>
        <v/>
      </c>
      <c r="AP40" s="730" t="str">
        <f ca="1">IF(OFFSET('START-SLABS'!$F$9,$AP$1,0)="","",SUMIFS('SAGE IMPORT'!$Q:$Q,'SAGE IMPORT'!$A:$A,OFFSET('START-SLABS'!$F$9,$AP$1,0),'SAGE IMPORT'!$B:$B,OFFSET('START-SLABS'!$G$9,$AP$1,0),'SAGE IMPORT'!$C:$C,'MATERIAL ORDER'!$B41,'SAGE IMPORT'!$D:$D,($D41)))</f>
        <v/>
      </c>
      <c r="AQ40" s="730" t="str">
        <f ca="1">IF(OFFSET('START-SLABS'!$F$9,$AQ$1,0)="","",SUMIFS('SAGE IMPORT'!$Q:$Q,'SAGE IMPORT'!$A:$A,OFFSET('START-SLABS'!$F$9,$AQ$1,0),'SAGE IMPORT'!$B:$B,OFFSET('START-SLABS'!$G$9,$AQ$1,0),'SAGE IMPORT'!$C:$C,'MATERIAL ORDER'!$B41,'SAGE IMPORT'!$D:$D,($D41)))</f>
        <v/>
      </c>
      <c r="AR40" s="730" t="str">
        <f ca="1">IF(OFFSET('START-SLABS'!$F$9,$AR$1,0)="","",SUMIFS('SAGE IMPORT'!$Q:$Q,'SAGE IMPORT'!$A:$A,OFFSET('START-SLABS'!$F$9,$AR$1,0),'SAGE IMPORT'!$B:$B,OFFSET('START-SLABS'!$G$9,$AR$1,0),'SAGE IMPORT'!$C:$C,'MATERIAL ORDER'!$B41,'SAGE IMPORT'!$D:$D,($D41)))</f>
        <v/>
      </c>
      <c r="AS40" s="730" t="str">
        <f ca="1">IF(OFFSET('START-SLABS'!$F$9,$AS$1,0)="","",SUMIFS('SAGE IMPORT'!$Q:$Q,'SAGE IMPORT'!$A:$A,OFFSET('START-SLABS'!$F$9,$AS$1,0),'SAGE IMPORT'!$B:$B,OFFSET('START-SLABS'!$G$9,$AS$1,0),'SAGE IMPORT'!$C:$C,'MATERIAL ORDER'!$B41,'SAGE IMPORT'!$D:$D,($D41)))</f>
        <v/>
      </c>
      <c r="AT40" s="730" t="str">
        <f ca="1">IF(OFFSET('START-SLABS'!$F$9,$AT$1,0)="","",SUMIFS('SAGE IMPORT'!$Q:$Q,'SAGE IMPORT'!$A:$A,OFFSET('START-SLABS'!$F$9,$AT$1,0),'SAGE IMPORT'!$B:$B,OFFSET('START-SLABS'!$G$9,$AT$1,0),'SAGE IMPORT'!$C:$C,'MATERIAL ORDER'!$B41,'SAGE IMPORT'!$D:$D,($D41)))</f>
        <v/>
      </c>
      <c r="AU40" s="730" t="str">
        <f ca="1">IF(OFFSET('START-SLABS'!$F$9,$AU$1,0)="","",SUMIFS('SAGE IMPORT'!$Q:$Q,'SAGE IMPORT'!$A:$A,OFFSET('START-SLABS'!$F$9,$AU$1,0),'SAGE IMPORT'!$B:$B,OFFSET('START-SLABS'!$G$9,$AU$1,0),'SAGE IMPORT'!$C:$C,'MATERIAL ORDER'!$B41,'SAGE IMPORT'!$D:$D,($D41)))</f>
        <v/>
      </c>
      <c r="AV40" s="730" t="str">
        <f ca="1">IF(OFFSET('START-SLABS'!$F$9,$AV$1,0)="","",SUMIFS('SAGE IMPORT'!$Q:$Q,'SAGE IMPORT'!$A:$A,OFFSET('START-SLABS'!$F$9,$AV$1,0),'SAGE IMPORT'!$B:$B,OFFSET('START-SLABS'!$G$9,$AV$1,0),'SAGE IMPORT'!$C:$C,'MATERIAL ORDER'!$B41,'SAGE IMPORT'!$D:$D,($D41)))</f>
        <v/>
      </c>
    </row>
    <row r="41" spans="2:48" s="729" customFormat="1" ht="76.5" customHeight="1" x14ac:dyDescent="0.3">
      <c r="B41" s="742"/>
      <c r="C41" s="743"/>
      <c r="D41" s="744"/>
      <c r="E41" s="744"/>
      <c r="F41" s="758"/>
      <c r="G41" s="1025">
        <f t="shared" ca="1" si="9"/>
        <v>0</v>
      </c>
      <c r="H41" s="1026"/>
      <c r="I41" s="746" t="str">
        <f t="shared" si="10"/>
        <v/>
      </c>
      <c r="J41" s="779"/>
      <c r="K41" s="793"/>
      <c r="L41" s="794"/>
      <c r="M41" s="750"/>
      <c r="N41" s="750"/>
      <c r="O41" s="750"/>
      <c r="P41" s="750"/>
      <c r="Q41" s="795"/>
      <c r="S41" s="730">
        <f>IF('START-SLABS'!$F$9="","",SUMIFS('SAGE IMPORT'!$Q:$Q,'SAGE IMPORT'!$A:$A,'START-SLABS'!$F$9,'SAGE IMPORT'!$B:$B,'START-SLABS'!$G$9,'SAGE IMPORT'!$C:$C,'MATERIAL ORDER'!$B42,'SAGE IMPORT'!$D:$D,$D42))</f>
        <v>0</v>
      </c>
      <c r="T41" s="730">
        <f ca="1">IF(OFFSET('START-SLABS'!$F$9,$T$1,0)="","",SUMIFS('SAGE IMPORT'!$Q:$Q,'SAGE IMPORT'!$A:$A,OFFSET('START-SLABS'!$F$9,$T$1,0),'SAGE IMPORT'!$B:$B,OFFSET('START-SLABS'!$G$9,$T$1,0),'SAGE IMPORT'!$C:$C,'MATERIAL ORDER'!$B42,'SAGE IMPORT'!$D:$D,($D42)))</f>
        <v>0</v>
      </c>
      <c r="U41" s="730" t="str">
        <f ca="1">IF(OFFSET('START-SLABS'!$F$9,$U$1,0)="","",SUMIFS('SAGE IMPORT'!$Q:$Q,'SAGE IMPORT'!$A:$A,OFFSET('START-SLABS'!$F$9,$U$1,0),'SAGE IMPORT'!$B:$B,OFFSET('START-SLABS'!$G$9,$U$1,0),'SAGE IMPORT'!$C:$C,'MATERIAL ORDER'!$B42,'SAGE IMPORT'!$D:$D,($D42)))</f>
        <v/>
      </c>
      <c r="V41" s="730">
        <f ca="1">IF(OFFSET('START-SLABS'!$F$9,$V$1,0)="","",SUMIFS('SAGE IMPORT'!$Q:$Q,'SAGE IMPORT'!$A:$A,OFFSET('START-SLABS'!$F$9,$V$1,0),'SAGE IMPORT'!$B:$B,OFFSET('START-SLABS'!$G$9,$V$1,0),'SAGE IMPORT'!$C:$C,'MATERIAL ORDER'!$B42,'SAGE IMPORT'!$D:$D,($D42)))</f>
        <v>0</v>
      </c>
      <c r="W41" s="730" t="str">
        <f ca="1">IF(OFFSET('START-SLABS'!$F$9,$W$1,0)="","",SUMIFS('SAGE IMPORT'!$Q:$Q,'SAGE IMPORT'!$A:$A,OFFSET('START-SLABS'!$F$9,$W$1,0),'SAGE IMPORT'!$B:$B,OFFSET('START-SLABS'!$G$9,$W$1,0),'SAGE IMPORT'!$C:$C,'MATERIAL ORDER'!$B42,'SAGE IMPORT'!$D:$D,($D42)))</f>
        <v/>
      </c>
      <c r="X41" s="730">
        <f ca="1">IF(OFFSET('START-SLABS'!$F$9,$X$1,0)="","",SUMIFS('SAGE IMPORT'!$Q:$Q,'SAGE IMPORT'!$A:$A,OFFSET('START-SLABS'!$F$9,$X$1,0),'SAGE IMPORT'!$B:$B,OFFSET('START-SLABS'!$G$9,$X$1,0),'SAGE IMPORT'!$C:$C,'MATERIAL ORDER'!$B42,'SAGE IMPORT'!$D:$D,($D42)))</f>
        <v>0</v>
      </c>
      <c r="Y41" s="730" t="str">
        <f ca="1">IF(OFFSET('START-SLABS'!$F$9,$Y$1,0)="","",SUMIFS('SAGE IMPORT'!$Q:$Q,'SAGE IMPORT'!$A:$A,OFFSET('START-SLABS'!$F$9,$Y$1,0),'SAGE IMPORT'!$B:$B,OFFSET('START-SLABS'!$G$9,$Y$1,0),'SAGE IMPORT'!$C:$C,'MATERIAL ORDER'!$B42,'SAGE IMPORT'!$D:$D,($D42)))</f>
        <v/>
      </c>
      <c r="Z41" s="730">
        <f ca="1">IF(OFFSET('START-SLABS'!$F$9,$Z$1,0)="","",SUMIFS('SAGE IMPORT'!$Q:$Q,'SAGE IMPORT'!$A:$A,OFFSET('START-SLABS'!$F$9,$Z$1,0),'SAGE IMPORT'!$B:$B,OFFSET('START-SLABS'!$G$9,$Z$1,0),'SAGE IMPORT'!$C:$C,'MATERIAL ORDER'!$B42,'SAGE IMPORT'!$D:$D,($D42)))</f>
        <v>0</v>
      </c>
      <c r="AA41" s="730" t="str">
        <f ca="1">IF(OFFSET('START-SLABS'!$F$9,$AA$1,0)="","",SUMIFS('SAGE IMPORT'!$Q:$Q,'SAGE IMPORT'!$A:$A,OFFSET('START-SLABS'!$F$9,$AA$1,0),'SAGE IMPORT'!$B:$B,OFFSET('START-SLABS'!$G$9,$AA$1,0),'SAGE IMPORT'!$C:$C,'MATERIAL ORDER'!$B42,'SAGE IMPORT'!$D:$D,($D42)))</f>
        <v/>
      </c>
      <c r="AB41" s="730">
        <f ca="1">IF(OFFSET('START-SLABS'!$F$9,$AB$1,0)="","",SUMIFS('SAGE IMPORT'!$Q:$Q,'SAGE IMPORT'!$A:$A,OFFSET('START-SLABS'!$F$9,$AB$1,0),'SAGE IMPORT'!$B:$B,OFFSET('START-SLABS'!$G$9,$AB$1,0),'SAGE IMPORT'!$C:$C,'MATERIAL ORDER'!$B42,'SAGE IMPORT'!$D:$D,($D42)))</f>
        <v>0</v>
      </c>
      <c r="AC41" s="730" t="str">
        <f ca="1">IF(OFFSET('START-SLABS'!$F$9,$AC$1,0)="","",SUMIFS('SAGE IMPORT'!$Q:$Q,'SAGE IMPORT'!$A:$A,OFFSET('START-SLABS'!$F$9,$AC$1,0),'SAGE IMPORT'!$B:$B,OFFSET('START-SLABS'!$G$9,$AC$1,0),'SAGE IMPORT'!$C:$C,'MATERIAL ORDER'!$B42,'SAGE IMPORT'!$D:$D,($D42)))</f>
        <v/>
      </c>
      <c r="AD41" s="730">
        <f ca="1">IF(OFFSET('START-SLABS'!$F$9,$AD$1,0)="","",SUMIFS('SAGE IMPORT'!$Q:$Q,'SAGE IMPORT'!$A:$A,OFFSET('START-SLABS'!$F$9,$AD$1,0),'SAGE IMPORT'!$B:$B,OFFSET('START-SLABS'!$G$9,$AD$1,0),'SAGE IMPORT'!$C:$C,'MATERIAL ORDER'!$B42,'SAGE IMPORT'!$D:$D,($D42)))</f>
        <v>0</v>
      </c>
      <c r="AE41" s="730" t="str">
        <f ca="1">IF(OFFSET('START-SLABS'!$F$9,$AE$1,0)="","",SUMIFS('SAGE IMPORT'!$Q:$Q,'SAGE IMPORT'!$A:$A,OFFSET('START-SLABS'!$F$9,$AE$1,0),'SAGE IMPORT'!$B:$B,OFFSET('START-SLABS'!$G$9,$AE$1,0),'SAGE IMPORT'!$C:$C,'MATERIAL ORDER'!$B42,'SAGE IMPORT'!$D:$D,($D42)))</f>
        <v/>
      </c>
      <c r="AF41" s="730">
        <f ca="1">IF(OFFSET('START-SLABS'!$F$9,$AF$1,0)="","",SUMIFS('SAGE IMPORT'!$Q:$Q,'SAGE IMPORT'!$A:$A,OFFSET('START-SLABS'!$F$9,$AF$1,0),'SAGE IMPORT'!$B:$B,OFFSET('START-SLABS'!$G$9,$AF$1,0),'SAGE IMPORT'!$C:$C,'MATERIAL ORDER'!$B42,'SAGE IMPORT'!$D:$D,($D42)))</f>
        <v>0</v>
      </c>
      <c r="AG41" s="730" t="str">
        <f ca="1">IF(OFFSET('START-SLABS'!$F$9,$AG$1,0)="","",SUMIFS('SAGE IMPORT'!$Q:$Q,'SAGE IMPORT'!$A:$A,OFFSET('START-SLABS'!$F$9,$AG$1,0),'SAGE IMPORT'!$B:$B,OFFSET('START-SLABS'!$G$9,$AG$1,0),'SAGE IMPORT'!$C:$C,'MATERIAL ORDER'!$B42,'SAGE IMPORT'!$D:$D,($D42)))</f>
        <v/>
      </c>
      <c r="AH41" s="730">
        <f ca="1">IF(OFFSET('START-SLABS'!$F$9,$AH$1,0)="","",SUMIFS('SAGE IMPORT'!$Q:$Q,'SAGE IMPORT'!$A:$A,OFFSET('START-SLABS'!$F$9,$AH$1,0),'SAGE IMPORT'!$B:$B,OFFSET('START-SLABS'!$G$9,$AH$1,0),'SAGE IMPORT'!$C:$C,'MATERIAL ORDER'!$B42,'SAGE IMPORT'!$D:$D,($D42)))</f>
        <v>0</v>
      </c>
      <c r="AI41" s="730" t="str">
        <f ca="1">IF(OFFSET('START-SLABS'!$F$9,$AI$1,0)="","",SUMIFS('SAGE IMPORT'!$Q:$Q,'SAGE IMPORT'!$A:$A,OFFSET('START-SLABS'!$F$9,$AI$1,0),'SAGE IMPORT'!$B:$B,OFFSET('START-SLABS'!$G$9,$AI$1,0),'SAGE IMPORT'!$C:$C,'MATERIAL ORDER'!$B42,'SAGE IMPORT'!$D:$D,($D42)))</f>
        <v/>
      </c>
      <c r="AJ41" s="730">
        <f ca="1">IF(OFFSET('START-SLABS'!$F$9,$AJ$1,0)="","",SUMIFS('SAGE IMPORT'!$Q:$Q,'SAGE IMPORT'!$A:$A,OFFSET('START-SLABS'!$F$9,$AJ$1,0),'SAGE IMPORT'!$B:$B,OFFSET('START-SLABS'!$G$9,$AJ$1,0),'SAGE IMPORT'!$C:$C,'MATERIAL ORDER'!$B42,'SAGE IMPORT'!$D:$D,($D42)))</f>
        <v>0</v>
      </c>
      <c r="AK41" s="730" t="str">
        <f ca="1">IF(OFFSET('START-SLABS'!$F$9,$AK$1,0)="","",SUMIFS('SAGE IMPORT'!$Q:$Q,'SAGE IMPORT'!$A:$A,OFFSET('START-SLABS'!$F$9,$AK$1,0),'SAGE IMPORT'!$B:$B,OFFSET('START-SLABS'!$G$9,$AK$1,0),'SAGE IMPORT'!$C:$C,'MATERIAL ORDER'!$B42,'SAGE IMPORT'!$D:$D,($D42)))</f>
        <v/>
      </c>
      <c r="AL41" s="730" t="str">
        <f ca="1">IF(OFFSET('START-SLABS'!$F$9,$AL$1,0)="","",SUMIFS('SAGE IMPORT'!$Q:$Q,'SAGE IMPORT'!$A:$A,OFFSET('START-SLABS'!$F$9,$AL$1,0),'SAGE IMPORT'!$B:$B,OFFSET('START-SLABS'!$G$9,$AL$1,0),'SAGE IMPORT'!$C:$C,'MATERIAL ORDER'!$B42,'SAGE IMPORT'!$D:$D,($D42)))</f>
        <v/>
      </c>
      <c r="AM41" s="730" t="str">
        <f ca="1">IF(OFFSET('START-SLABS'!$F$9,$AM$1,0)="","",SUMIFS('SAGE IMPORT'!$Q:$Q,'SAGE IMPORT'!$A:$A,OFFSET('START-SLABS'!$F$9,$AM$1,0),'SAGE IMPORT'!$B:$B,OFFSET('START-SLABS'!$G$9,$AM$1,0),'SAGE IMPORT'!$C:$C,'MATERIAL ORDER'!$B42,'SAGE IMPORT'!$D:$D,($D42)))</f>
        <v/>
      </c>
      <c r="AN41" s="730" t="str">
        <f ca="1">IF(OFFSET('START-SLABS'!$F$9,$AN$1,0)="","",SUMIFS('SAGE IMPORT'!$Q:$Q,'SAGE IMPORT'!$A:$A,OFFSET('START-SLABS'!$F$9,$AN$1,0),'SAGE IMPORT'!$B:$B,OFFSET('START-SLABS'!$G$9,$AN$1,0),'SAGE IMPORT'!$C:$C,'MATERIAL ORDER'!$B42,'SAGE IMPORT'!$D:$D,($D42)))</f>
        <v/>
      </c>
      <c r="AO41" s="730" t="str">
        <f ca="1">IF(OFFSET('START-SLABS'!$F$9,$AO$1,0)="","",SUMIFS('SAGE IMPORT'!$Q:$Q,'SAGE IMPORT'!$A:$A,OFFSET('START-SLABS'!$F$9,$AO$1,0),'SAGE IMPORT'!$B:$B,OFFSET('START-SLABS'!$G$9,$AO$1,0),'SAGE IMPORT'!$C:$C,'MATERIAL ORDER'!$B42,'SAGE IMPORT'!$D:$D,($D42)))</f>
        <v/>
      </c>
      <c r="AP41" s="730" t="str">
        <f ca="1">IF(OFFSET('START-SLABS'!$F$9,$AP$1,0)="","",SUMIFS('SAGE IMPORT'!$Q:$Q,'SAGE IMPORT'!$A:$A,OFFSET('START-SLABS'!$F$9,$AP$1,0),'SAGE IMPORT'!$B:$B,OFFSET('START-SLABS'!$G$9,$AP$1,0),'SAGE IMPORT'!$C:$C,'MATERIAL ORDER'!$B42,'SAGE IMPORT'!$D:$D,($D42)))</f>
        <v/>
      </c>
      <c r="AQ41" s="730" t="str">
        <f ca="1">IF(OFFSET('START-SLABS'!$F$9,$AQ$1,0)="","",SUMIFS('SAGE IMPORT'!$Q:$Q,'SAGE IMPORT'!$A:$A,OFFSET('START-SLABS'!$F$9,$AQ$1,0),'SAGE IMPORT'!$B:$B,OFFSET('START-SLABS'!$G$9,$AQ$1,0),'SAGE IMPORT'!$C:$C,'MATERIAL ORDER'!$B42,'SAGE IMPORT'!$D:$D,($D42)))</f>
        <v/>
      </c>
      <c r="AR41" s="730" t="str">
        <f ca="1">IF(OFFSET('START-SLABS'!$F$9,$AR$1,0)="","",SUMIFS('SAGE IMPORT'!$Q:$Q,'SAGE IMPORT'!$A:$A,OFFSET('START-SLABS'!$F$9,$AR$1,0),'SAGE IMPORT'!$B:$B,OFFSET('START-SLABS'!$G$9,$AR$1,0),'SAGE IMPORT'!$C:$C,'MATERIAL ORDER'!$B42,'SAGE IMPORT'!$D:$D,($D42)))</f>
        <v/>
      </c>
      <c r="AS41" s="730" t="str">
        <f ca="1">IF(OFFSET('START-SLABS'!$F$9,$AS$1,0)="","",SUMIFS('SAGE IMPORT'!$Q:$Q,'SAGE IMPORT'!$A:$A,OFFSET('START-SLABS'!$F$9,$AS$1,0),'SAGE IMPORT'!$B:$B,OFFSET('START-SLABS'!$G$9,$AS$1,0),'SAGE IMPORT'!$C:$C,'MATERIAL ORDER'!$B42,'SAGE IMPORT'!$D:$D,($D42)))</f>
        <v/>
      </c>
      <c r="AT41" s="730" t="str">
        <f ca="1">IF(OFFSET('START-SLABS'!$F$9,$AT$1,0)="","",SUMIFS('SAGE IMPORT'!$Q:$Q,'SAGE IMPORT'!$A:$A,OFFSET('START-SLABS'!$F$9,$AT$1,0),'SAGE IMPORT'!$B:$B,OFFSET('START-SLABS'!$G$9,$AT$1,0),'SAGE IMPORT'!$C:$C,'MATERIAL ORDER'!$B42,'SAGE IMPORT'!$D:$D,($D42)))</f>
        <v/>
      </c>
      <c r="AU41" s="730" t="str">
        <f ca="1">IF(OFFSET('START-SLABS'!$F$9,$AU$1,0)="","",SUMIFS('SAGE IMPORT'!$Q:$Q,'SAGE IMPORT'!$A:$A,OFFSET('START-SLABS'!$F$9,$AU$1,0),'SAGE IMPORT'!$B:$B,OFFSET('START-SLABS'!$G$9,$AU$1,0),'SAGE IMPORT'!$C:$C,'MATERIAL ORDER'!$B42,'SAGE IMPORT'!$D:$D,($D42)))</f>
        <v/>
      </c>
      <c r="AV41" s="730" t="str">
        <f ca="1">IF(OFFSET('START-SLABS'!$F$9,$AV$1,0)="","",SUMIFS('SAGE IMPORT'!$Q:$Q,'SAGE IMPORT'!$A:$A,OFFSET('START-SLABS'!$F$9,$AV$1,0),'SAGE IMPORT'!$B:$B,OFFSET('START-SLABS'!$G$9,$AV$1,0),'SAGE IMPORT'!$C:$C,'MATERIAL ORDER'!$B42,'SAGE IMPORT'!$D:$D,($D42)))</f>
        <v/>
      </c>
    </row>
    <row r="42" spans="2:48" s="729" customFormat="1" ht="76.5" customHeight="1" x14ac:dyDescent="0.3">
      <c r="B42" s="755"/>
      <c r="C42" s="756"/>
      <c r="D42" s="757"/>
      <c r="E42" s="757"/>
      <c r="F42" s="758"/>
      <c r="G42" s="1025">
        <f t="shared" ca="1" si="9"/>
        <v>0</v>
      </c>
      <c r="H42" s="1026"/>
      <c r="I42" s="746" t="str">
        <f t="shared" si="10"/>
        <v/>
      </c>
      <c r="J42" s="779"/>
      <c r="K42" s="793"/>
      <c r="L42" s="794"/>
      <c r="M42" s="750"/>
      <c r="N42" s="750"/>
      <c r="O42" s="750"/>
      <c r="P42" s="750"/>
      <c r="Q42" s="795"/>
      <c r="S42" s="730">
        <f>IF('START-SLABS'!$F$9="","",SUMIFS('SAGE IMPORT'!$Q:$Q,'SAGE IMPORT'!$A:$A,'START-SLABS'!$F$9,'SAGE IMPORT'!$B:$B,'START-SLABS'!$G$9,'SAGE IMPORT'!$C:$C,'MATERIAL ORDER'!$B43,'SAGE IMPORT'!$D:$D,$D43))</f>
        <v>0</v>
      </c>
      <c r="T42" s="730">
        <f ca="1">IF(OFFSET('START-SLABS'!$F$9,$T$1,0)="","",SUMIFS('SAGE IMPORT'!$Q:$Q,'SAGE IMPORT'!$A:$A,OFFSET('START-SLABS'!$F$9,$T$1,0),'SAGE IMPORT'!$B:$B,OFFSET('START-SLABS'!$G$9,$T$1,0),'SAGE IMPORT'!$C:$C,'MATERIAL ORDER'!$B43,'SAGE IMPORT'!$D:$D,($D43)))</f>
        <v>0</v>
      </c>
      <c r="U42" s="730" t="str">
        <f ca="1">IF(OFFSET('START-SLABS'!$F$9,$U$1,0)="","",SUMIFS('SAGE IMPORT'!$Q:$Q,'SAGE IMPORT'!$A:$A,OFFSET('START-SLABS'!$F$9,$U$1,0),'SAGE IMPORT'!$B:$B,OFFSET('START-SLABS'!$G$9,$U$1,0),'SAGE IMPORT'!$C:$C,'MATERIAL ORDER'!$B43,'SAGE IMPORT'!$D:$D,($D43)))</f>
        <v/>
      </c>
      <c r="V42" s="730">
        <f ca="1">IF(OFFSET('START-SLABS'!$F$9,$V$1,0)="","",SUMIFS('SAGE IMPORT'!$Q:$Q,'SAGE IMPORT'!$A:$A,OFFSET('START-SLABS'!$F$9,$V$1,0),'SAGE IMPORT'!$B:$B,OFFSET('START-SLABS'!$G$9,$V$1,0),'SAGE IMPORT'!$C:$C,'MATERIAL ORDER'!$B43,'SAGE IMPORT'!$D:$D,($D43)))</f>
        <v>0</v>
      </c>
      <c r="W42" s="730" t="str">
        <f ca="1">IF(OFFSET('START-SLABS'!$F$9,$W$1,0)="","",SUMIFS('SAGE IMPORT'!$Q:$Q,'SAGE IMPORT'!$A:$A,OFFSET('START-SLABS'!$F$9,$W$1,0),'SAGE IMPORT'!$B:$B,OFFSET('START-SLABS'!$G$9,$W$1,0),'SAGE IMPORT'!$C:$C,'MATERIAL ORDER'!$B43,'SAGE IMPORT'!$D:$D,($D43)))</f>
        <v/>
      </c>
      <c r="X42" s="730">
        <f ca="1">IF(OFFSET('START-SLABS'!$F$9,$X$1,0)="","",SUMIFS('SAGE IMPORT'!$Q:$Q,'SAGE IMPORT'!$A:$A,OFFSET('START-SLABS'!$F$9,$X$1,0),'SAGE IMPORT'!$B:$B,OFFSET('START-SLABS'!$G$9,$X$1,0),'SAGE IMPORT'!$C:$C,'MATERIAL ORDER'!$B43,'SAGE IMPORT'!$D:$D,($D43)))</f>
        <v>0</v>
      </c>
      <c r="Y42" s="730" t="str">
        <f ca="1">IF(OFFSET('START-SLABS'!$F$9,$Y$1,0)="","",SUMIFS('SAGE IMPORT'!$Q:$Q,'SAGE IMPORT'!$A:$A,OFFSET('START-SLABS'!$F$9,$Y$1,0),'SAGE IMPORT'!$B:$B,OFFSET('START-SLABS'!$G$9,$Y$1,0),'SAGE IMPORT'!$C:$C,'MATERIAL ORDER'!$B43,'SAGE IMPORT'!$D:$D,($D43)))</f>
        <v/>
      </c>
      <c r="Z42" s="730">
        <f ca="1">IF(OFFSET('START-SLABS'!$F$9,$Z$1,0)="","",SUMIFS('SAGE IMPORT'!$Q:$Q,'SAGE IMPORT'!$A:$A,OFFSET('START-SLABS'!$F$9,$Z$1,0),'SAGE IMPORT'!$B:$B,OFFSET('START-SLABS'!$G$9,$Z$1,0),'SAGE IMPORT'!$C:$C,'MATERIAL ORDER'!$B43,'SAGE IMPORT'!$D:$D,($D43)))</f>
        <v>0</v>
      </c>
      <c r="AA42" s="730" t="str">
        <f ca="1">IF(OFFSET('START-SLABS'!$F$9,$AA$1,0)="","",SUMIFS('SAGE IMPORT'!$Q:$Q,'SAGE IMPORT'!$A:$A,OFFSET('START-SLABS'!$F$9,$AA$1,0),'SAGE IMPORT'!$B:$B,OFFSET('START-SLABS'!$G$9,$AA$1,0),'SAGE IMPORT'!$C:$C,'MATERIAL ORDER'!$B43,'SAGE IMPORT'!$D:$D,($D43)))</f>
        <v/>
      </c>
      <c r="AB42" s="730">
        <f ca="1">IF(OFFSET('START-SLABS'!$F$9,$AB$1,0)="","",SUMIFS('SAGE IMPORT'!$Q:$Q,'SAGE IMPORT'!$A:$A,OFFSET('START-SLABS'!$F$9,$AB$1,0),'SAGE IMPORT'!$B:$B,OFFSET('START-SLABS'!$G$9,$AB$1,0),'SAGE IMPORT'!$C:$C,'MATERIAL ORDER'!$B43,'SAGE IMPORT'!$D:$D,($D43)))</f>
        <v>0</v>
      </c>
      <c r="AC42" s="730" t="str">
        <f ca="1">IF(OFFSET('START-SLABS'!$F$9,$AC$1,0)="","",SUMIFS('SAGE IMPORT'!$Q:$Q,'SAGE IMPORT'!$A:$A,OFFSET('START-SLABS'!$F$9,$AC$1,0),'SAGE IMPORT'!$B:$B,OFFSET('START-SLABS'!$G$9,$AC$1,0),'SAGE IMPORT'!$C:$C,'MATERIAL ORDER'!$B43,'SAGE IMPORT'!$D:$D,($D43)))</f>
        <v/>
      </c>
      <c r="AD42" s="730">
        <f ca="1">IF(OFFSET('START-SLABS'!$F$9,$AD$1,0)="","",SUMIFS('SAGE IMPORT'!$Q:$Q,'SAGE IMPORT'!$A:$A,OFFSET('START-SLABS'!$F$9,$AD$1,0),'SAGE IMPORT'!$B:$B,OFFSET('START-SLABS'!$G$9,$AD$1,0),'SAGE IMPORT'!$C:$C,'MATERIAL ORDER'!$B43,'SAGE IMPORT'!$D:$D,($D43)))</f>
        <v>0</v>
      </c>
      <c r="AE42" s="730" t="str">
        <f ca="1">IF(OFFSET('START-SLABS'!$F$9,$AE$1,0)="","",SUMIFS('SAGE IMPORT'!$Q:$Q,'SAGE IMPORT'!$A:$A,OFFSET('START-SLABS'!$F$9,$AE$1,0),'SAGE IMPORT'!$B:$B,OFFSET('START-SLABS'!$G$9,$AE$1,0),'SAGE IMPORT'!$C:$C,'MATERIAL ORDER'!$B43,'SAGE IMPORT'!$D:$D,($D43)))</f>
        <v/>
      </c>
      <c r="AF42" s="730">
        <f ca="1">IF(OFFSET('START-SLABS'!$F$9,$AF$1,0)="","",SUMIFS('SAGE IMPORT'!$Q:$Q,'SAGE IMPORT'!$A:$A,OFFSET('START-SLABS'!$F$9,$AF$1,0),'SAGE IMPORT'!$B:$B,OFFSET('START-SLABS'!$G$9,$AF$1,0),'SAGE IMPORT'!$C:$C,'MATERIAL ORDER'!$B43,'SAGE IMPORT'!$D:$D,($D43)))</f>
        <v>0</v>
      </c>
      <c r="AG42" s="730" t="str">
        <f ca="1">IF(OFFSET('START-SLABS'!$F$9,$AG$1,0)="","",SUMIFS('SAGE IMPORT'!$Q:$Q,'SAGE IMPORT'!$A:$A,OFFSET('START-SLABS'!$F$9,$AG$1,0),'SAGE IMPORT'!$B:$B,OFFSET('START-SLABS'!$G$9,$AG$1,0),'SAGE IMPORT'!$C:$C,'MATERIAL ORDER'!$B43,'SAGE IMPORT'!$D:$D,($D43)))</f>
        <v/>
      </c>
      <c r="AH42" s="730">
        <f ca="1">IF(OFFSET('START-SLABS'!$F$9,$AH$1,0)="","",SUMIFS('SAGE IMPORT'!$Q:$Q,'SAGE IMPORT'!$A:$A,OFFSET('START-SLABS'!$F$9,$AH$1,0),'SAGE IMPORT'!$B:$B,OFFSET('START-SLABS'!$G$9,$AH$1,0),'SAGE IMPORT'!$C:$C,'MATERIAL ORDER'!$B43,'SAGE IMPORT'!$D:$D,($D43)))</f>
        <v>0</v>
      </c>
      <c r="AI42" s="730" t="str">
        <f ca="1">IF(OFFSET('START-SLABS'!$F$9,$AI$1,0)="","",SUMIFS('SAGE IMPORT'!$Q:$Q,'SAGE IMPORT'!$A:$A,OFFSET('START-SLABS'!$F$9,$AI$1,0),'SAGE IMPORT'!$B:$B,OFFSET('START-SLABS'!$G$9,$AI$1,0),'SAGE IMPORT'!$C:$C,'MATERIAL ORDER'!$B43,'SAGE IMPORT'!$D:$D,($D43)))</f>
        <v/>
      </c>
      <c r="AJ42" s="730">
        <f ca="1">IF(OFFSET('START-SLABS'!$F$9,$AJ$1,0)="","",SUMIFS('SAGE IMPORT'!$Q:$Q,'SAGE IMPORT'!$A:$A,OFFSET('START-SLABS'!$F$9,$AJ$1,0),'SAGE IMPORT'!$B:$B,OFFSET('START-SLABS'!$G$9,$AJ$1,0),'SAGE IMPORT'!$C:$C,'MATERIAL ORDER'!$B43,'SAGE IMPORT'!$D:$D,($D43)))</f>
        <v>0</v>
      </c>
      <c r="AK42" s="730" t="str">
        <f ca="1">IF(OFFSET('START-SLABS'!$F$9,$AK$1,0)="","",SUMIFS('SAGE IMPORT'!$Q:$Q,'SAGE IMPORT'!$A:$A,OFFSET('START-SLABS'!$F$9,$AK$1,0),'SAGE IMPORT'!$B:$B,OFFSET('START-SLABS'!$G$9,$AK$1,0),'SAGE IMPORT'!$C:$C,'MATERIAL ORDER'!$B43,'SAGE IMPORT'!$D:$D,($D43)))</f>
        <v/>
      </c>
      <c r="AL42" s="730" t="str">
        <f ca="1">IF(OFFSET('START-SLABS'!$F$9,$AL$1,0)="","",SUMIFS('SAGE IMPORT'!$Q:$Q,'SAGE IMPORT'!$A:$A,OFFSET('START-SLABS'!$F$9,$AL$1,0),'SAGE IMPORT'!$B:$B,OFFSET('START-SLABS'!$G$9,$AL$1,0),'SAGE IMPORT'!$C:$C,'MATERIAL ORDER'!$B43,'SAGE IMPORT'!$D:$D,($D43)))</f>
        <v/>
      </c>
      <c r="AM42" s="730" t="str">
        <f ca="1">IF(OFFSET('START-SLABS'!$F$9,$AM$1,0)="","",SUMIFS('SAGE IMPORT'!$Q:$Q,'SAGE IMPORT'!$A:$A,OFFSET('START-SLABS'!$F$9,$AM$1,0),'SAGE IMPORT'!$B:$B,OFFSET('START-SLABS'!$G$9,$AM$1,0),'SAGE IMPORT'!$C:$C,'MATERIAL ORDER'!$B43,'SAGE IMPORT'!$D:$D,($D43)))</f>
        <v/>
      </c>
      <c r="AN42" s="730" t="str">
        <f ca="1">IF(OFFSET('START-SLABS'!$F$9,$AN$1,0)="","",SUMIFS('SAGE IMPORT'!$Q:$Q,'SAGE IMPORT'!$A:$A,OFFSET('START-SLABS'!$F$9,$AN$1,0),'SAGE IMPORT'!$B:$B,OFFSET('START-SLABS'!$G$9,$AN$1,0),'SAGE IMPORT'!$C:$C,'MATERIAL ORDER'!$B43,'SAGE IMPORT'!$D:$D,($D43)))</f>
        <v/>
      </c>
      <c r="AO42" s="730" t="str">
        <f ca="1">IF(OFFSET('START-SLABS'!$F$9,$AO$1,0)="","",SUMIFS('SAGE IMPORT'!$Q:$Q,'SAGE IMPORT'!$A:$A,OFFSET('START-SLABS'!$F$9,$AO$1,0),'SAGE IMPORT'!$B:$B,OFFSET('START-SLABS'!$G$9,$AO$1,0),'SAGE IMPORT'!$C:$C,'MATERIAL ORDER'!$B43,'SAGE IMPORT'!$D:$D,($D43)))</f>
        <v/>
      </c>
      <c r="AP42" s="730" t="str">
        <f ca="1">IF(OFFSET('START-SLABS'!$F$9,$AP$1,0)="","",SUMIFS('SAGE IMPORT'!$Q:$Q,'SAGE IMPORT'!$A:$A,OFFSET('START-SLABS'!$F$9,$AP$1,0),'SAGE IMPORT'!$B:$B,OFFSET('START-SLABS'!$G$9,$AP$1,0),'SAGE IMPORT'!$C:$C,'MATERIAL ORDER'!$B43,'SAGE IMPORT'!$D:$D,($D43)))</f>
        <v/>
      </c>
      <c r="AQ42" s="730" t="str">
        <f ca="1">IF(OFFSET('START-SLABS'!$F$9,$AQ$1,0)="","",SUMIFS('SAGE IMPORT'!$Q:$Q,'SAGE IMPORT'!$A:$A,OFFSET('START-SLABS'!$F$9,$AQ$1,0),'SAGE IMPORT'!$B:$B,OFFSET('START-SLABS'!$G$9,$AQ$1,0),'SAGE IMPORT'!$C:$C,'MATERIAL ORDER'!$B43,'SAGE IMPORT'!$D:$D,($D43)))</f>
        <v/>
      </c>
      <c r="AR42" s="730" t="str">
        <f ca="1">IF(OFFSET('START-SLABS'!$F$9,$AR$1,0)="","",SUMIFS('SAGE IMPORT'!$Q:$Q,'SAGE IMPORT'!$A:$A,OFFSET('START-SLABS'!$F$9,$AR$1,0),'SAGE IMPORT'!$B:$B,OFFSET('START-SLABS'!$G$9,$AR$1,0),'SAGE IMPORT'!$C:$C,'MATERIAL ORDER'!$B43,'SAGE IMPORT'!$D:$D,($D43)))</f>
        <v/>
      </c>
      <c r="AS42" s="730" t="str">
        <f ca="1">IF(OFFSET('START-SLABS'!$F$9,$AS$1,0)="","",SUMIFS('SAGE IMPORT'!$Q:$Q,'SAGE IMPORT'!$A:$A,OFFSET('START-SLABS'!$F$9,$AS$1,0),'SAGE IMPORT'!$B:$B,OFFSET('START-SLABS'!$G$9,$AS$1,0),'SAGE IMPORT'!$C:$C,'MATERIAL ORDER'!$B43,'SAGE IMPORT'!$D:$D,($D43)))</f>
        <v/>
      </c>
      <c r="AT42" s="730" t="str">
        <f ca="1">IF(OFFSET('START-SLABS'!$F$9,$AT$1,0)="","",SUMIFS('SAGE IMPORT'!$Q:$Q,'SAGE IMPORT'!$A:$A,OFFSET('START-SLABS'!$F$9,$AT$1,0),'SAGE IMPORT'!$B:$B,OFFSET('START-SLABS'!$G$9,$AT$1,0),'SAGE IMPORT'!$C:$C,'MATERIAL ORDER'!$B43,'SAGE IMPORT'!$D:$D,($D43)))</f>
        <v/>
      </c>
      <c r="AU42" s="730" t="str">
        <f ca="1">IF(OFFSET('START-SLABS'!$F$9,$AU$1,0)="","",SUMIFS('SAGE IMPORT'!$Q:$Q,'SAGE IMPORT'!$A:$A,OFFSET('START-SLABS'!$F$9,$AU$1,0),'SAGE IMPORT'!$B:$B,OFFSET('START-SLABS'!$G$9,$AU$1,0),'SAGE IMPORT'!$C:$C,'MATERIAL ORDER'!$B43,'SAGE IMPORT'!$D:$D,($D43)))</f>
        <v/>
      </c>
      <c r="AV42" s="730" t="str">
        <f ca="1">IF(OFFSET('START-SLABS'!$F$9,$AV$1,0)="","",SUMIFS('SAGE IMPORT'!$Q:$Q,'SAGE IMPORT'!$A:$A,OFFSET('START-SLABS'!$F$9,$AV$1,0),'SAGE IMPORT'!$B:$B,OFFSET('START-SLABS'!$G$9,$AV$1,0),'SAGE IMPORT'!$C:$C,'MATERIAL ORDER'!$B43,'SAGE IMPORT'!$D:$D,($D43)))</f>
        <v/>
      </c>
    </row>
    <row r="43" spans="2:48" s="729" customFormat="1" ht="76.5" customHeight="1" x14ac:dyDescent="0.3">
      <c r="B43" s="742"/>
      <c r="C43" s="743"/>
      <c r="D43" s="744"/>
      <c r="E43" s="744"/>
      <c r="F43" s="758"/>
      <c r="G43" s="1025">
        <f t="shared" ca="1" si="9"/>
        <v>0</v>
      </c>
      <c r="H43" s="1026"/>
      <c r="I43" s="746" t="str">
        <f t="shared" si="10"/>
        <v/>
      </c>
      <c r="J43" s="779"/>
      <c r="K43" s="793"/>
      <c r="L43" s="794"/>
      <c r="M43" s="750"/>
      <c r="N43" s="750"/>
      <c r="O43" s="750"/>
      <c r="P43" s="750"/>
      <c r="Q43" s="795"/>
      <c r="S43" s="730">
        <f>IF('START-SLABS'!$F$9="","",SUMIFS('SAGE IMPORT'!$Q:$Q,'SAGE IMPORT'!$A:$A,'START-SLABS'!$F$9,'SAGE IMPORT'!$B:$B,'START-SLABS'!$G$9,'SAGE IMPORT'!$C:$C,'MATERIAL ORDER'!$B44,'SAGE IMPORT'!$D:$D,$D44))</f>
        <v>0</v>
      </c>
      <c r="T43" s="730">
        <f ca="1">IF(OFFSET('START-SLABS'!$F$9,$T$1,0)="","",SUMIFS('SAGE IMPORT'!$Q:$Q,'SAGE IMPORT'!$A:$A,OFFSET('START-SLABS'!$F$9,$T$1,0),'SAGE IMPORT'!$B:$B,OFFSET('START-SLABS'!$G$9,$T$1,0),'SAGE IMPORT'!$C:$C,'MATERIAL ORDER'!$B44,'SAGE IMPORT'!$D:$D,($D44)))</f>
        <v>0</v>
      </c>
      <c r="U43" s="730" t="str">
        <f ca="1">IF(OFFSET('START-SLABS'!$F$9,$U$1,0)="","",SUMIFS('SAGE IMPORT'!$Q:$Q,'SAGE IMPORT'!$A:$A,OFFSET('START-SLABS'!$F$9,$U$1,0),'SAGE IMPORT'!$B:$B,OFFSET('START-SLABS'!$G$9,$U$1,0),'SAGE IMPORT'!$C:$C,'MATERIAL ORDER'!$B44,'SAGE IMPORT'!$D:$D,($D44)))</f>
        <v/>
      </c>
      <c r="V43" s="730">
        <f ca="1">IF(OFFSET('START-SLABS'!$F$9,$V$1,0)="","",SUMIFS('SAGE IMPORT'!$Q:$Q,'SAGE IMPORT'!$A:$A,OFFSET('START-SLABS'!$F$9,$V$1,0),'SAGE IMPORT'!$B:$B,OFFSET('START-SLABS'!$G$9,$V$1,0),'SAGE IMPORT'!$C:$C,'MATERIAL ORDER'!$B44,'SAGE IMPORT'!$D:$D,($D44)))</f>
        <v>0</v>
      </c>
      <c r="W43" s="730" t="str">
        <f ca="1">IF(OFFSET('START-SLABS'!$F$9,$W$1,0)="","",SUMIFS('SAGE IMPORT'!$Q:$Q,'SAGE IMPORT'!$A:$A,OFFSET('START-SLABS'!$F$9,$W$1,0),'SAGE IMPORT'!$B:$B,OFFSET('START-SLABS'!$G$9,$W$1,0),'SAGE IMPORT'!$C:$C,'MATERIAL ORDER'!$B44,'SAGE IMPORT'!$D:$D,($D44)))</f>
        <v/>
      </c>
      <c r="X43" s="730">
        <f ca="1">IF(OFFSET('START-SLABS'!$F$9,$X$1,0)="","",SUMIFS('SAGE IMPORT'!$Q:$Q,'SAGE IMPORT'!$A:$A,OFFSET('START-SLABS'!$F$9,$X$1,0),'SAGE IMPORT'!$B:$B,OFFSET('START-SLABS'!$G$9,$X$1,0),'SAGE IMPORT'!$C:$C,'MATERIAL ORDER'!$B44,'SAGE IMPORT'!$D:$D,($D44)))</f>
        <v>0</v>
      </c>
      <c r="Y43" s="730" t="str">
        <f ca="1">IF(OFFSET('START-SLABS'!$F$9,$Y$1,0)="","",SUMIFS('SAGE IMPORT'!$Q:$Q,'SAGE IMPORT'!$A:$A,OFFSET('START-SLABS'!$F$9,$Y$1,0),'SAGE IMPORT'!$B:$B,OFFSET('START-SLABS'!$G$9,$Y$1,0),'SAGE IMPORT'!$C:$C,'MATERIAL ORDER'!$B44,'SAGE IMPORT'!$D:$D,($D44)))</f>
        <v/>
      </c>
      <c r="Z43" s="730">
        <f ca="1">IF(OFFSET('START-SLABS'!$F$9,$Z$1,0)="","",SUMIFS('SAGE IMPORT'!$Q:$Q,'SAGE IMPORT'!$A:$A,OFFSET('START-SLABS'!$F$9,$Z$1,0),'SAGE IMPORT'!$B:$B,OFFSET('START-SLABS'!$G$9,$Z$1,0),'SAGE IMPORT'!$C:$C,'MATERIAL ORDER'!$B44,'SAGE IMPORT'!$D:$D,($D44)))</f>
        <v>0</v>
      </c>
      <c r="AA43" s="730" t="str">
        <f ca="1">IF(OFFSET('START-SLABS'!$F$9,$AA$1,0)="","",SUMIFS('SAGE IMPORT'!$Q:$Q,'SAGE IMPORT'!$A:$A,OFFSET('START-SLABS'!$F$9,$AA$1,0),'SAGE IMPORT'!$B:$B,OFFSET('START-SLABS'!$G$9,$AA$1,0),'SAGE IMPORT'!$C:$C,'MATERIAL ORDER'!$B44,'SAGE IMPORT'!$D:$D,($D44)))</f>
        <v/>
      </c>
      <c r="AB43" s="730">
        <f ca="1">IF(OFFSET('START-SLABS'!$F$9,$AB$1,0)="","",SUMIFS('SAGE IMPORT'!$Q:$Q,'SAGE IMPORT'!$A:$A,OFFSET('START-SLABS'!$F$9,$AB$1,0),'SAGE IMPORT'!$B:$B,OFFSET('START-SLABS'!$G$9,$AB$1,0),'SAGE IMPORT'!$C:$C,'MATERIAL ORDER'!$B44,'SAGE IMPORT'!$D:$D,($D44)))</f>
        <v>0</v>
      </c>
      <c r="AC43" s="730" t="str">
        <f ca="1">IF(OFFSET('START-SLABS'!$F$9,$AC$1,0)="","",SUMIFS('SAGE IMPORT'!$Q:$Q,'SAGE IMPORT'!$A:$A,OFFSET('START-SLABS'!$F$9,$AC$1,0),'SAGE IMPORT'!$B:$B,OFFSET('START-SLABS'!$G$9,$AC$1,0),'SAGE IMPORT'!$C:$C,'MATERIAL ORDER'!$B44,'SAGE IMPORT'!$D:$D,($D44)))</f>
        <v/>
      </c>
      <c r="AD43" s="730">
        <f ca="1">IF(OFFSET('START-SLABS'!$F$9,$AD$1,0)="","",SUMIFS('SAGE IMPORT'!$Q:$Q,'SAGE IMPORT'!$A:$A,OFFSET('START-SLABS'!$F$9,$AD$1,0),'SAGE IMPORT'!$B:$B,OFFSET('START-SLABS'!$G$9,$AD$1,0),'SAGE IMPORT'!$C:$C,'MATERIAL ORDER'!$B44,'SAGE IMPORT'!$D:$D,($D44)))</f>
        <v>0</v>
      </c>
      <c r="AE43" s="730" t="str">
        <f ca="1">IF(OFFSET('START-SLABS'!$F$9,$AE$1,0)="","",SUMIFS('SAGE IMPORT'!$Q:$Q,'SAGE IMPORT'!$A:$A,OFFSET('START-SLABS'!$F$9,$AE$1,0),'SAGE IMPORT'!$B:$B,OFFSET('START-SLABS'!$G$9,$AE$1,0),'SAGE IMPORT'!$C:$C,'MATERIAL ORDER'!$B44,'SAGE IMPORT'!$D:$D,($D44)))</f>
        <v/>
      </c>
      <c r="AF43" s="730">
        <f ca="1">IF(OFFSET('START-SLABS'!$F$9,$AF$1,0)="","",SUMIFS('SAGE IMPORT'!$Q:$Q,'SAGE IMPORT'!$A:$A,OFFSET('START-SLABS'!$F$9,$AF$1,0),'SAGE IMPORT'!$B:$B,OFFSET('START-SLABS'!$G$9,$AF$1,0),'SAGE IMPORT'!$C:$C,'MATERIAL ORDER'!$B44,'SAGE IMPORT'!$D:$D,($D44)))</f>
        <v>0</v>
      </c>
      <c r="AG43" s="730" t="str">
        <f ca="1">IF(OFFSET('START-SLABS'!$F$9,$AG$1,0)="","",SUMIFS('SAGE IMPORT'!$Q:$Q,'SAGE IMPORT'!$A:$A,OFFSET('START-SLABS'!$F$9,$AG$1,0),'SAGE IMPORT'!$B:$B,OFFSET('START-SLABS'!$G$9,$AG$1,0),'SAGE IMPORT'!$C:$C,'MATERIAL ORDER'!$B44,'SAGE IMPORT'!$D:$D,($D44)))</f>
        <v/>
      </c>
      <c r="AH43" s="730">
        <f ca="1">IF(OFFSET('START-SLABS'!$F$9,$AH$1,0)="","",SUMIFS('SAGE IMPORT'!$Q:$Q,'SAGE IMPORT'!$A:$A,OFFSET('START-SLABS'!$F$9,$AH$1,0),'SAGE IMPORT'!$B:$B,OFFSET('START-SLABS'!$G$9,$AH$1,0),'SAGE IMPORT'!$C:$C,'MATERIAL ORDER'!$B44,'SAGE IMPORT'!$D:$D,($D44)))</f>
        <v>0</v>
      </c>
      <c r="AI43" s="730" t="str">
        <f ca="1">IF(OFFSET('START-SLABS'!$F$9,$AI$1,0)="","",SUMIFS('SAGE IMPORT'!$Q:$Q,'SAGE IMPORT'!$A:$A,OFFSET('START-SLABS'!$F$9,$AI$1,0),'SAGE IMPORT'!$B:$B,OFFSET('START-SLABS'!$G$9,$AI$1,0),'SAGE IMPORT'!$C:$C,'MATERIAL ORDER'!$B44,'SAGE IMPORT'!$D:$D,($D44)))</f>
        <v/>
      </c>
      <c r="AJ43" s="730">
        <f ca="1">IF(OFFSET('START-SLABS'!$F$9,$AJ$1,0)="","",SUMIFS('SAGE IMPORT'!$Q:$Q,'SAGE IMPORT'!$A:$A,OFFSET('START-SLABS'!$F$9,$AJ$1,0),'SAGE IMPORT'!$B:$B,OFFSET('START-SLABS'!$G$9,$AJ$1,0),'SAGE IMPORT'!$C:$C,'MATERIAL ORDER'!$B44,'SAGE IMPORT'!$D:$D,($D44)))</f>
        <v>0</v>
      </c>
      <c r="AK43" s="730" t="str">
        <f ca="1">IF(OFFSET('START-SLABS'!$F$9,$AK$1,0)="","",SUMIFS('SAGE IMPORT'!$Q:$Q,'SAGE IMPORT'!$A:$A,OFFSET('START-SLABS'!$F$9,$AK$1,0),'SAGE IMPORT'!$B:$B,OFFSET('START-SLABS'!$G$9,$AK$1,0),'SAGE IMPORT'!$C:$C,'MATERIAL ORDER'!$B44,'SAGE IMPORT'!$D:$D,($D44)))</f>
        <v/>
      </c>
      <c r="AL43" s="730" t="str">
        <f ca="1">IF(OFFSET('START-SLABS'!$F$9,$AL$1,0)="","",SUMIFS('SAGE IMPORT'!$Q:$Q,'SAGE IMPORT'!$A:$A,OFFSET('START-SLABS'!$F$9,$AL$1,0),'SAGE IMPORT'!$B:$B,OFFSET('START-SLABS'!$G$9,$AL$1,0),'SAGE IMPORT'!$C:$C,'MATERIAL ORDER'!$B44,'SAGE IMPORT'!$D:$D,($D44)))</f>
        <v/>
      </c>
      <c r="AM43" s="730" t="str">
        <f ca="1">IF(OFFSET('START-SLABS'!$F$9,$AM$1,0)="","",SUMIFS('SAGE IMPORT'!$Q:$Q,'SAGE IMPORT'!$A:$A,OFFSET('START-SLABS'!$F$9,$AM$1,0),'SAGE IMPORT'!$B:$B,OFFSET('START-SLABS'!$G$9,$AM$1,0),'SAGE IMPORT'!$C:$C,'MATERIAL ORDER'!$B44,'SAGE IMPORT'!$D:$D,($D44)))</f>
        <v/>
      </c>
      <c r="AN43" s="730" t="str">
        <f ca="1">IF(OFFSET('START-SLABS'!$F$9,$AN$1,0)="","",SUMIFS('SAGE IMPORT'!$Q:$Q,'SAGE IMPORT'!$A:$A,OFFSET('START-SLABS'!$F$9,$AN$1,0),'SAGE IMPORT'!$B:$B,OFFSET('START-SLABS'!$G$9,$AN$1,0),'SAGE IMPORT'!$C:$C,'MATERIAL ORDER'!$B44,'SAGE IMPORT'!$D:$D,($D44)))</f>
        <v/>
      </c>
      <c r="AO43" s="730" t="str">
        <f ca="1">IF(OFFSET('START-SLABS'!$F$9,$AO$1,0)="","",SUMIFS('SAGE IMPORT'!$Q:$Q,'SAGE IMPORT'!$A:$A,OFFSET('START-SLABS'!$F$9,$AO$1,0),'SAGE IMPORT'!$B:$B,OFFSET('START-SLABS'!$G$9,$AO$1,0),'SAGE IMPORT'!$C:$C,'MATERIAL ORDER'!$B44,'SAGE IMPORT'!$D:$D,($D44)))</f>
        <v/>
      </c>
      <c r="AP43" s="730" t="str">
        <f ca="1">IF(OFFSET('START-SLABS'!$F$9,$AP$1,0)="","",SUMIFS('SAGE IMPORT'!$Q:$Q,'SAGE IMPORT'!$A:$A,OFFSET('START-SLABS'!$F$9,$AP$1,0),'SAGE IMPORT'!$B:$B,OFFSET('START-SLABS'!$G$9,$AP$1,0),'SAGE IMPORT'!$C:$C,'MATERIAL ORDER'!$B44,'SAGE IMPORT'!$D:$D,($D44)))</f>
        <v/>
      </c>
      <c r="AQ43" s="730" t="str">
        <f ca="1">IF(OFFSET('START-SLABS'!$F$9,$AQ$1,0)="","",SUMIFS('SAGE IMPORT'!$Q:$Q,'SAGE IMPORT'!$A:$A,OFFSET('START-SLABS'!$F$9,$AQ$1,0),'SAGE IMPORT'!$B:$B,OFFSET('START-SLABS'!$G$9,$AQ$1,0),'SAGE IMPORT'!$C:$C,'MATERIAL ORDER'!$B44,'SAGE IMPORT'!$D:$D,($D44)))</f>
        <v/>
      </c>
      <c r="AR43" s="730" t="str">
        <f ca="1">IF(OFFSET('START-SLABS'!$F$9,$AR$1,0)="","",SUMIFS('SAGE IMPORT'!$Q:$Q,'SAGE IMPORT'!$A:$A,OFFSET('START-SLABS'!$F$9,$AR$1,0),'SAGE IMPORT'!$B:$B,OFFSET('START-SLABS'!$G$9,$AR$1,0),'SAGE IMPORT'!$C:$C,'MATERIAL ORDER'!$B44,'SAGE IMPORT'!$D:$D,($D44)))</f>
        <v/>
      </c>
      <c r="AS43" s="730" t="str">
        <f ca="1">IF(OFFSET('START-SLABS'!$F$9,$AS$1,0)="","",SUMIFS('SAGE IMPORT'!$Q:$Q,'SAGE IMPORT'!$A:$A,OFFSET('START-SLABS'!$F$9,$AS$1,0),'SAGE IMPORT'!$B:$B,OFFSET('START-SLABS'!$G$9,$AS$1,0),'SAGE IMPORT'!$C:$C,'MATERIAL ORDER'!$B44,'SAGE IMPORT'!$D:$D,($D44)))</f>
        <v/>
      </c>
      <c r="AT43" s="730" t="str">
        <f ca="1">IF(OFFSET('START-SLABS'!$F$9,$AT$1,0)="","",SUMIFS('SAGE IMPORT'!$Q:$Q,'SAGE IMPORT'!$A:$A,OFFSET('START-SLABS'!$F$9,$AT$1,0),'SAGE IMPORT'!$B:$B,OFFSET('START-SLABS'!$G$9,$AT$1,0),'SAGE IMPORT'!$C:$C,'MATERIAL ORDER'!$B44,'SAGE IMPORT'!$D:$D,($D44)))</f>
        <v/>
      </c>
      <c r="AU43" s="730" t="str">
        <f ca="1">IF(OFFSET('START-SLABS'!$F$9,$AU$1,0)="","",SUMIFS('SAGE IMPORT'!$Q:$Q,'SAGE IMPORT'!$A:$A,OFFSET('START-SLABS'!$F$9,$AU$1,0),'SAGE IMPORT'!$B:$B,OFFSET('START-SLABS'!$G$9,$AU$1,0),'SAGE IMPORT'!$C:$C,'MATERIAL ORDER'!$B44,'SAGE IMPORT'!$D:$D,($D44)))</f>
        <v/>
      </c>
      <c r="AV43" s="730" t="str">
        <f ca="1">IF(OFFSET('START-SLABS'!$F$9,$AV$1,0)="","",SUMIFS('SAGE IMPORT'!$Q:$Q,'SAGE IMPORT'!$A:$A,OFFSET('START-SLABS'!$F$9,$AV$1,0),'SAGE IMPORT'!$B:$B,OFFSET('START-SLABS'!$G$9,$AV$1,0),'SAGE IMPORT'!$C:$C,'MATERIAL ORDER'!$B44,'SAGE IMPORT'!$D:$D,($D44)))</f>
        <v/>
      </c>
    </row>
    <row r="44" spans="2:48" s="729" customFormat="1" ht="76.5" customHeight="1" x14ac:dyDescent="0.3">
      <c r="B44" s="755"/>
      <c r="C44" s="756"/>
      <c r="D44" s="757"/>
      <c r="E44" s="757"/>
      <c r="F44" s="758"/>
      <c r="G44" s="1025">
        <f t="shared" ca="1" si="9"/>
        <v>0</v>
      </c>
      <c r="H44" s="1026"/>
      <c r="I44" s="746" t="str">
        <f t="shared" si="10"/>
        <v/>
      </c>
      <c r="J44" s="779"/>
      <c r="K44" s="793"/>
      <c r="L44" s="794"/>
      <c r="M44" s="750"/>
      <c r="N44" s="750"/>
      <c r="O44" s="750"/>
      <c r="P44" s="750"/>
      <c r="Q44" s="795"/>
      <c r="S44" s="730">
        <f>IF('START-SLABS'!$F$9="","",SUMIFS('SAGE IMPORT'!$Q:$Q,'SAGE IMPORT'!$A:$A,'START-SLABS'!$F$9,'SAGE IMPORT'!$B:$B,'START-SLABS'!$G$9,'SAGE IMPORT'!$C:$C,'MATERIAL ORDER'!$B45,'SAGE IMPORT'!$D:$D,$D45))</f>
        <v>0</v>
      </c>
      <c r="T44" s="730">
        <f ca="1">IF(OFFSET('START-SLABS'!$F$9,$T$1,0)="","",SUMIFS('SAGE IMPORT'!$Q:$Q,'SAGE IMPORT'!$A:$A,OFFSET('START-SLABS'!$F$9,$T$1,0),'SAGE IMPORT'!$B:$B,OFFSET('START-SLABS'!$G$9,$T$1,0),'SAGE IMPORT'!$C:$C,'MATERIAL ORDER'!$B45,'SAGE IMPORT'!$D:$D,($D45)))</f>
        <v>0</v>
      </c>
      <c r="U44" s="730" t="str">
        <f ca="1">IF(OFFSET('START-SLABS'!$F$9,$U$1,0)="","",SUMIFS('SAGE IMPORT'!$Q:$Q,'SAGE IMPORT'!$A:$A,OFFSET('START-SLABS'!$F$9,$U$1,0),'SAGE IMPORT'!$B:$B,OFFSET('START-SLABS'!$G$9,$U$1,0),'SAGE IMPORT'!$C:$C,'MATERIAL ORDER'!$B45,'SAGE IMPORT'!$D:$D,($D45)))</f>
        <v/>
      </c>
      <c r="V44" s="730">
        <f ca="1">IF(OFFSET('START-SLABS'!$F$9,$V$1,0)="","",SUMIFS('SAGE IMPORT'!$Q:$Q,'SAGE IMPORT'!$A:$A,OFFSET('START-SLABS'!$F$9,$V$1,0),'SAGE IMPORT'!$B:$B,OFFSET('START-SLABS'!$G$9,$V$1,0),'SAGE IMPORT'!$C:$C,'MATERIAL ORDER'!$B45,'SAGE IMPORT'!$D:$D,($D45)))</f>
        <v>0</v>
      </c>
      <c r="W44" s="730" t="str">
        <f ca="1">IF(OFFSET('START-SLABS'!$F$9,$W$1,0)="","",SUMIFS('SAGE IMPORT'!$Q:$Q,'SAGE IMPORT'!$A:$A,OFFSET('START-SLABS'!$F$9,$W$1,0),'SAGE IMPORT'!$B:$B,OFFSET('START-SLABS'!$G$9,$W$1,0),'SAGE IMPORT'!$C:$C,'MATERIAL ORDER'!$B45,'SAGE IMPORT'!$D:$D,($D45)))</f>
        <v/>
      </c>
      <c r="X44" s="730">
        <f ca="1">IF(OFFSET('START-SLABS'!$F$9,$X$1,0)="","",SUMIFS('SAGE IMPORT'!$Q:$Q,'SAGE IMPORT'!$A:$A,OFFSET('START-SLABS'!$F$9,$X$1,0),'SAGE IMPORT'!$B:$B,OFFSET('START-SLABS'!$G$9,$X$1,0),'SAGE IMPORT'!$C:$C,'MATERIAL ORDER'!$B45,'SAGE IMPORT'!$D:$D,($D45)))</f>
        <v>0</v>
      </c>
      <c r="Y44" s="730" t="str">
        <f ca="1">IF(OFFSET('START-SLABS'!$F$9,$Y$1,0)="","",SUMIFS('SAGE IMPORT'!$Q:$Q,'SAGE IMPORT'!$A:$A,OFFSET('START-SLABS'!$F$9,$Y$1,0),'SAGE IMPORT'!$B:$B,OFFSET('START-SLABS'!$G$9,$Y$1,0),'SAGE IMPORT'!$C:$C,'MATERIAL ORDER'!$B45,'SAGE IMPORT'!$D:$D,($D45)))</f>
        <v/>
      </c>
      <c r="Z44" s="730">
        <f ca="1">IF(OFFSET('START-SLABS'!$F$9,$Z$1,0)="","",SUMIFS('SAGE IMPORT'!$Q:$Q,'SAGE IMPORT'!$A:$A,OFFSET('START-SLABS'!$F$9,$Z$1,0),'SAGE IMPORT'!$B:$B,OFFSET('START-SLABS'!$G$9,$Z$1,0),'SAGE IMPORT'!$C:$C,'MATERIAL ORDER'!$B45,'SAGE IMPORT'!$D:$D,($D45)))</f>
        <v>0</v>
      </c>
      <c r="AA44" s="730" t="str">
        <f ca="1">IF(OFFSET('START-SLABS'!$F$9,$AA$1,0)="","",SUMIFS('SAGE IMPORT'!$Q:$Q,'SAGE IMPORT'!$A:$A,OFFSET('START-SLABS'!$F$9,$AA$1,0),'SAGE IMPORT'!$B:$B,OFFSET('START-SLABS'!$G$9,$AA$1,0),'SAGE IMPORT'!$C:$C,'MATERIAL ORDER'!$B45,'SAGE IMPORT'!$D:$D,($D45)))</f>
        <v/>
      </c>
      <c r="AB44" s="730">
        <f ca="1">IF(OFFSET('START-SLABS'!$F$9,$AB$1,0)="","",SUMIFS('SAGE IMPORT'!$Q:$Q,'SAGE IMPORT'!$A:$A,OFFSET('START-SLABS'!$F$9,$AB$1,0),'SAGE IMPORT'!$B:$B,OFFSET('START-SLABS'!$G$9,$AB$1,0),'SAGE IMPORT'!$C:$C,'MATERIAL ORDER'!$B45,'SAGE IMPORT'!$D:$D,($D45)))</f>
        <v>0</v>
      </c>
      <c r="AC44" s="730" t="str">
        <f ca="1">IF(OFFSET('START-SLABS'!$F$9,$AC$1,0)="","",SUMIFS('SAGE IMPORT'!$Q:$Q,'SAGE IMPORT'!$A:$A,OFFSET('START-SLABS'!$F$9,$AC$1,0),'SAGE IMPORT'!$B:$B,OFFSET('START-SLABS'!$G$9,$AC$1,0),'SAGE IMPORT'!$C:$C,'MATERIAL ORDER'!$B45,'SAGE IMPORT'!$D:$D,($D45)))</f>
        <v/>
      </c>
      <c r="AD44" s="730">
        <f ca="1">IF(OFFSET('START-SLABS'!$F$9,$AD$1,0)="","",SUMIFS('SAGE IMPORT'!$Q:$Q,'SAGE IMPORT'!$A:$A,OFFSET('START-SLABS'!$F$9,$AD$1,0),'SAGE IMPORT'!$B:$B,OFFSET('START-SLABS'!$G$9,$AD$1,0),'SAGE IMPORT'!$C:$C,'MATERIAL ORDER'!$B45,'SAGE IMPORT'!$D:$D,($D45)))</f>
        <v>0</v>
      </c>
      <c r="AE44" s="730" t="str">
        <f ca="1">IF(OFFSET('START-SLABS'!$F$9,$AE$1,0)="","",SUMIFS('SAGE IMPORT'!$Q:$Q,'SAGE IMPORT'!$A:$A,OFFSET('START-SLABS'!$F$9,$AE$1,0),'SAGE IMPORT'!$B:$B,OFFSET('START-SLABS'!$G$9,$AE$1,0),'SAGE IMPORT'!$C:$C,'MATERIAL ORDER'!$B45,'SAGE IMPORT'!$D:$D,($D45)))</f>
        <v/>
      </c>
      <c r="AF44" s="730">
        <f ca="1">IF(OFFSET('START-SLABS'!$F$9,$AF$1,0)="","",SUMIFS('SAGE IMPORT'!$Q:$Q,'SAGE IMPORT'!$A:$A,OFFSET('START-SLABS'!$F$9,$AF$1,0),'SAGE IMPORT'!$B:$B,OFFSET('START-SLABS'!$G$9,$AF$1,0),'SAGE IMPORT'!$C:$C,'MATERIAL ORDER'!$B45,'SAGE IMPORT'!$D:$D,($D45)))</f>
        <v>0</v>
      </c>
      <c r="AG44" s="730" t="str">
        <f ca="1">IF(OFFSET('START-SLABS'!$F$9,$AG$1,0)="","",SUMIFS('SAGE IMPORT'!$Q:$Q,'SAGE IMPORT'!$A:$A,OFFSET('START-SLABS'!$F$9,$AG$1,0),'SAGE IMPORT'!$B:$B,OFFSET('START-SLABS'!$G$9,$AG$1,0),'SAGE IMPORT'!$C:$C,'MATERIAL ORDER'!$B45,'SAGE IMPORT'!$D:$D,($D45)))</f>
        <v/>
      </c>
      <c r="AH44" s="730">
        <f ca="1">IF(OFFSET('START-SLABS'!$F$9,$AH$1,0)="","",SUMIFS('SAGE IMPORT'!$Q:$Q,'SAGE IMPORT'!$A:$A,OFFSET('START-SLABS'!$F$9,$AH$1,0),'SAGE IMPORT'!$B:$B,OFFSET('START-SLABS'!$G$9,$AH$1,0),'SAGE IMPORT'!$C:$C,'MATERIAL ORDER'!$B45,'SAGE IMPORT'!$D:$D,($D45)))</f>
        <v>0</v>
      </c>
      <c r="AI44" s="730" t="str">
        <f ca="1">IF(OFFSET('START-SLABS'!$F$9,$AI$1,0)="","",SUMIFS('SAGE IMPORT'!$Q:$Q,'SAGE IMPORT'!$A:$A,OFFSET('START-SLABS'!$F$9,$AI$1,0),'SAGE IMPORT'!$B:$B,OFFSET('START-SLABS'!$G$9,$AI$1,0),'SAGE IMPORT'!$C:$C,'MATERIAL ORDER'!$B45,'SAGE IMPORT'!$D:$D,($D45)))</f>
        <v/>
      </c>
      <c r="AJ44" s="730">
        <f ca="1">IF(OFFSET('START-SLABS'!$F$9,$AJ$1,0)="","",SUMIFS('SAGE IMPORT'!$Q:$Q,'SAGE IMPORT'!$A:$A,OFFSET('START-SLABS'!$F$9,$AJ$1,0),'SAGE IMPORT'!$B:$B,OFFSET('START-SLABS'!$G$9,$AJ$1,0),'SAGE IMPORT'!$C:$C,'MATERIAL ORDER'!$B45,'SAGE IMPORT'!$D:$D,($D45)))</f>
        <v>0</v>
      </c>
      <c r="AK44" s="730" t="str">
        <f ca="1">IF(OFFSET('START-SLABS'!$F$9,$AK$1,0)="","",SUMIFS('SAGE IMPORT'!$Q:$Q,'SAGE IMPORT'!$A:$A,OFFSET('START-SLABS'!$F$9,$AK$1,0),'SAGE IMPORT'!$B:$B,OFFSET('START-SLABS'!$G$9,$AK$1,0),'SAGE IMPORT'!$C:$C,'MATERIAL ORDER'!$B45,'SAGE IMPORT'!$D:$D,($D45)))</f>
        <v/>
      </c>
      <c r="AL44" s="730" t="str">
        <f ca="1">IF(OFFSET('START-SLABS'!$F$9,$AL$1,0)="","",SUMIFS('SAGE IMPORT'!$Q:$Q,'SAGE IMPORT'!$A:$A,OFFSET('START-SLABS'!$F$9,$AL$1,0),'SAGE IMPORT'!$B:$B,OFFSET('START-SLABS'!$G$9,$AL$1,0),'SAGE IMPORT'!$C:$C,'MATERIAL ORDER'!$B45,'SAGE IMPORT'!$D:$D,($D45)))</f>
        <v/>
      </c>
      <c r="AM44" s="730" t="str">
        <f ca="1">IF(OFFSET('START-SLABS'!$F$9,$AM$1,0)="","",SUMIFS('SAGE IMPORT'!$Q:$Q,'SAGE IMPORT'!$A:$A,OFFSET('START-SLABS'!$F$9,$AM$1,0),'SAGE IMPORT'!$B:$B,OFFSET('START-SLABS'!$G$9,$AM$1,0),'SAGE IMPORT'!$C:$C,'MATERIAL ORDER'!$B45,'SAGE IMPORT'!$D:$D,($D45)))</f>
        <v/>
      </c>
      <c r="AN44" s="730" t="str">
        <f ca="1">IF(OFFSET('START-SLABS'!$F$9,$AN$1,0)="","",SUMIFS('SAGE IMPORT'!$Q:$Q,'SAGE IMPORT'!$A:$A,OFFSET('START-SLABS'!$F$9,$AN$1,0),'SAGE IMPORT'!$B:$B,OFFSET('START-SLABS'!$G$9,$AN$1,0),'SAGE IMPORT'!$C:$C,'MATERIAL ORDER'!$B45,'SAGE IMPORT'!$D:$D,($D45)))</f>
        <v/>
      </c>
      <c r="AO44" s="730" t="str">
        <f ca="1">IF(OFFSET('START-SLABS'!$F$9,$AO$1,0)="","",SUMIFS('SAGE IMPORT'!$Q:$Q,'SAGE IMPORT'!$A:$A,OFFSET('START-SLABS'!$F$9,$AO$1,0),'SAGE IMPORT'!$B:$B,OFFSET('START-SLABS'!$G$9,$AO$1,0),'SAGE IMPORT'!$C:$C,'MATERIAL ORDER'!$B45,'SAGE IMPORT'!$D:$D,($D45)))</f>
        <v/>
      </c>
      <c r="AP44" s="730" t="str">
        <f ca="1">IF(OFFSET('START-SLABS'!$F$9,$AP$1,0)="","",SUMIFS('SAGE IMPORT'!$Q:$Q,'SAGE IMPORT'!$A:$A,OFFSET('START-SLABS'!$F$9,$AP$1,0),'SAGE IMPORT'!$B:$B,OFFSET('START-SLABS'!$G$9,$AP$1,0),'SAGE IMPORT'!$C:$C,'MATERIAL ORDER'!$B45,'SAGE IMPORT'!$D:$D,($D45)))</f>
        <v/>
      </c>
      <c r="AQ44" s="730" t="str">
        <f ca="1">IF(OFFSET('START-SLABS'!$F$9,$AQ$1,0)="","",SUMIFS('SAGE IMPORT'!$Q:$Q,'SAGE IMPORT'!$A:$A,OFFSET('START-SLABS'!$F$9,$AQ$1,0),'SAGE IMPORT'!$B:$B,OFFSET('START-SLABS'!$G$9,$AQ$1,0),'SAGE IMPORT'!$C:$C,'MATERIAL ORDER'!$B45,'SAGE IMPORT'!$D:$D,($D45)))</f>
        <v/>
      </c>
      <c r="AR44" s="730" t="str">
        <f ca="1">IF(OFFSET('START-SLABS'!$F$9,$AR$1,0)="","",SUMIFS('SAGE IMPORT'!$Q:$Q,'SAGE IMPORT'!$A:$A,OFFSET('START-SLABS'!$F$9,$AR$1,0),'SAGE IMPORT'!$B:$B,OFFSET('START-SLABS'!$G$9,$AR$1,0),'SAGE IMPORT'!$C:$C,'MATERIAL ORDER'!$B45,'SAGE IMPORT'!$D:$D,($D45)))</f>
        <v/>
      </c>
      <c r="AS44" s="730" t="str">
        <f ca="1">IF(OFFSET('START-SLABS'!$F$9,$AS$1,0)="","",SUMIFS('SAGE IMPORT'!$Q:$Q,'SAGE IMPORT'!$A:$A,OFFSET('START-SLABS'!$F$9,$AS$1,0),'SAGE IMPORT'!$B:$B,OFFSET('START-SLABS'!$G$9,$AS$1,0),'SAGE IMPORT'!$C:$C,'MATERIAL ORDER'!$B45,'SAGE IMPORT'!$D:$D,($D45)))</f>
        <v/>
      </c>
      <c r="AT44" s="730" t="str">
        <f ca="1">IF(OFFSET('START-SLABS'!$F$9,$AT$1,0)="","",SUMIFS('SAGE IMPORT'!$Q:$Q,'SAGE IMPORT'!$A:$A,OFFSET('START-SLABS'!$F$9,$AT$1,0),'SAGE IMPORT'!$B:$B,OFFSET('START-SLABS'!$G$9,$AT$1,0),'SAGE IMPORT'!$C:$C,'MATERIAL ORDER'!$B45,'SAGE IMPORT'!$D:$D,($D45)))</f>
        <v/>
      </c>
      <c r="AU44" s="730" t="str">
        <f ca="1">IF(OFFSET('START-SLABS'!$F$9,$AU$1,0)="","",SUMIFS('SAGE IMPORT'!$Q:$Q,'SAGE IMPORT'!$A:$A,OFFSET('START-SLABS'!$F$9,$AU$1,0),'SAGE IMPORT'!$B:$B,OFFSET('START-SLABS'!$G$9,$AU$1,0),'SAGE IMPORT'!$C:$C,'MATERIAL ORDER'!$B45,'SAGE IMPORT'!$D:$D,($D45)))</f>
        <v/>
      </c>
      <c r="AV44" s="730" t="str">
        <f ca="1">IF(OFFSET('START-SLABS'!$F$9,$AV$1,0)="","",SUMIFS('SAGE IMPORT'!$Q:$Q,'SAGE IMPORT'!$A:$A,OFFSET('START-SLABS'!$F$9,$AV$1,0),'SAGE IMPORT'!$B:$B,OFFSET('START-SLABS'!$G$9,$AV$1,0),'SAGE IMPORT'!$C:$C,'MATERIAL ORDER'!$B45,'SAGE IMPORT'!$D:$D,($D45)))</f>
        <v/>
      </c>
    </row>
    <row r="45" spans="2:48" s="729" customFormat="1" ht="76.5" customHeight="1" x14ac:dyDescent="0.3">
      <c r="B45" s="755"/>
      <c r="C45" s="756"/>
      <c r="D45" s="757"/>
      <c r="E45" s="757"/>
      <c r="F45" s="758"/>
      <c r="G45" s="1025">
        <f t="shared" ca="1" si="9"/>
        <v>0</v>
      </c>
      <c r="H45" s="1026"/>
      <c r="I45" s="746" t="str">
        <f t="shared" si="10"/>
        <v/>
      </c>
      <c r="J45" s="779"/>
      <c r="K45" s="793"/>
      <c r="L45" s="794"/>
      <c r="M45" s="750"/>
      <c r="N45" s="750"/>
      <c r="O45" s="750"/>
      <c r="P45" s="750"/>
      <c r="Q45" s="795"/>
      <c r="S45" s="730">
        <f>IF('START-SLABS'!$F$9="","",SUMIFS('SAGE IMPORT'!$Q:$Q,'SAGE IMPORT'!$A:$A,'START-SLABS'!$F$9,'SAGE IMPORT'!$B:$B,'START-SLABS'!$G$9,'SAGE IMPORT'!$C:$C,'MATERIAL ORDER'!$B46,'SAGE IMPORT'!$D:$D,$D46))</f>
        <v>0</v>
      </c>
      <c r="T45" s="730">
        <f ca="1">IF(OFFSET('START-SLABS'!$F$9,$T$1,0)="","",SUMIFS('SAGE IMPORT'!$Q:$Q,'SAGE IMPORT'!$A:$A,OFFSET('START-SLABS'!$F$9,$T$1,0),'SAGE IMPORT'!$B:$B,OFFSET('START-SLABS'!$G$9,$T$1,0),'SAGE IMPORT'!$C:$C,'MATERIAL ORDER'!$B46,'SAGE IMPORT'!$D:$D,($D46)))</f>
        <v>0</v>
      </c>
      <c r="U45" s="730" t="str">
        <f ca="1">IF(OFFSET('START-SLABS'!$F$9,$U$1,0)="","",SUMIFS('SAGE IMPORT'!$Q:$Q,'SAGE IMPORT'!$A:$A,OFFSET('START-SLABS'!$F$9,$U$1,0),'SAGE IMPORT'!$B:$B,OFFSET('START-SLABS'!$G$9,$U$1,0),'SAGE IMPORT'!$C:$C,'MATERIAL ORDER'!$B46,'SAGE IMPORT'!$D:$D,($D46)))</f>
        <v/>
      </c>
      <c r="V45" s="730">
        <f ca="1">IF(OFFSET('START-SLABS'!$F$9,$V$1,0)="","",SUMIFS('SAGE IMPORT'!$Q:$Q,'SAGE IMPORT'!$A:$A,OFFSET('START-SLABS'!$F$9,$V$1,0),'SAGE IMPORT'!$B:$B,OFFSET('START-SLABS'!$G$9,$V$1,0),'SAGE IMPORT'!$C:$C,'MATERIAL ORDER'!$B46,'SAGE IMPORT'!$D:$D,($D46)))</f>
        <v>0</v>
      </c>
      <c r="W45" s="730" t="str">
        <f ca="1">IF(OFFSET('START-SLABS'!$F$9,$W$1,0)="","",SUMIFS('SAGE IMPORT'!$Q:$Q,'SAGE IMPORT'!$A:$A,OFFSET('START-SLABS'!$F$9,$W$1,0),'SAGE IMPORT'!$B:$B,OFFSET('START-SLABS'!$G$9,$W$1,0),'SAGE IMPORT'!$C:$C,'MATERIAL ORDER'!$B46,'SAGE IMPORT'!$D:$D,($D46)))</f>
        <v/>
      </c>
      <c r="X45" s="730">
        <f ca="1">IF(OFFSET('START-SLABS'!$F$9,$X$1,0)="","",SUMIFS('SAGE IMPORT'!$Q:$Q,'SAGE IMPORT'!$A:$A,OFFSET('START-SLABS'!$F$9,$X$1,0),'SAGE IMPORT'!$B:$B,OFFSET('START-SLABS'!$G$9,$X$1,0),'SAGE IMPORT'!$C:$C,'MATERIAL ORDER'!$B46,'SAGE IMPORT'!$D:$D,($D46)))</f>
        <v>0</v>
      </c>
      <c r="Y45" s="730" t="str">
        <f ca="1">IF(OFFSET('START-SLABS'!$F$9,$Y$1,0)="","",SUMIFS('SAGE IMPORT'!$Q:$Q,'SAGE IMPORT'!$A:$A,OFFSET('START-SLABS'!$F$9,$Y$1,0),'SAGE IMPORT'!$B:$B,OFFSET('START-SLABS'!$G$9,$Y$1,0),'SAGE IMPORT'!$C:$C,'MATERIAL ORDER'!$B46,'SAGE IMPORT'!$D:$D,($D46)))</f>
        <v/>
      </c>
      <c r="Z45" s="730">
        <f ca="1">IF(OFFSET('START-SLABS'!$F$9,$Z$1,0)="","",SUMIFS('SAGE IMPORT'!$Q:$Q,'SAGE IMPORT'!$A:$A,OFFSET('START-SLABS'!$F$9,$Z$1,0),'SAGE IMPORT'!$B:$B,OFFSET('START-SLABS'!$G$9,$Z$1,0),'SAGE IMPORT'!$C:$C,'MATERIAL ORDER'!$B46,'SAGE IMPORT'!$D:$D,($D46)))</f>
        <v>0</v>
      </c>
      <c r="AA45" s="730" t="str">
        <f ca="1">IF(OFFSET('START-SLABS'!$F$9,$AA$1,0)="","",SUMIFS('SAGE IMPORT'!$Q:$Q,'SAGE IMPORT'!$A:$A,OFFSET('START-SLABS'!$F$9,$AA$1,0),'SAGE IMPORT'!$B:$B,OFFSET('START-SLABS'!$G$9,$AA$1,0),'SAGE IMPORT'!$C:$C,'MATERIAL ORDER'!$B46,'SAGE IMPORT'!$D:$D,($D46)))</f>
        <v/>
      </c>
      <c r="AB45" s="730">
        <f ca="1">IF(OFFSET('START-SLABS'!$F$9,$AB$1,0)="","",SUMIFS('SAGE IMPORT'!$Q:$Q,'SAGE IMPORT'!$A:$A,OFFSET('START-SLABS'!$F$9,$AB$1,0),'SAGE IMPORT'!$B:$B,OFFSET('START-SLABS'!$G$9,$AB$1,0),'SAGE IMPORT'!$C:$C,'MATERIAL ORDER'!$B46,'SAGE IMPORT'!$D:$D,($D46)))</f>
        <v>0</v>
      </c>
      <c r="AC45" s="730" t="str">
        <f ca="1">IF(OFFSET('START-SLABS'!$F$9,$AC$1,0)="","",SUMIFS('SAGE IMPORT'!$Q:$Q,'SAGE IMPORT'!$A:$A,OFFSET('START-SLABS'!$F$9,$AC$1,0),'SAGE IMPORT'!$B:$B,OFFSET('START-SLABS'!$G$9,$AC$1,0),'SAGE IMPORT'!$C:$C,'MATERIAL ORDER'!$B46,'SAGE IMPORT'!$D:$D,($D46)))</f>
        <v/>
      </c>
      <c r="AD45" s="730">
        <f ca="1">IF(OFFSET('START-SLABS'!$F$9,$AD$1,0)="","",SUMIFS('SAGE IMPORT'!$Q:$Q,'SAGE IMPORT'!$A:$A,OFFSET('START-SLABS'!$F$9,$AD$1,0),'SAGE IMPORT'!$B:$B,OFFSET('START-SLABS'!$G$9,$AD$1,0),'SAGE IMPORT'!$C:$C,'MATERIAL ORDER'!$B46,'SAGE IMPORT'!$D:$D,($D46)))</f>
        <v>0</v>
      </c>
      <c r="AE45" s="730" t="str">
        <f ca="1">IF(OFFSET('START-SLABS'!$F$9,$AE$1,0)="","",SUMIFS('SAGE IMPORT'!$Q:$Q,'SAGE IMPORT'!$A:$A,OFFSET('START-SLABS'!$F$9,$AE$1,0),'SAGE IMPORT'!$B:$B,OFFSET('START-SLABS'!$G$9,$AE$1,0),'SAGE IMPORT'!$C:$C,'MATERIAL ORDER'!$B46,'SAGE IMPORT'!$D:$D,($D46)))</f>
        <v/>
      </c>
      <c r="AF45" s="730">
        <f ca="1">IF(OFFSET('START-SLABS'!$F$9,$AF$1,0)="","",SUMIFS('SAGE IMPORT'!$Q:$Q,'SAGE IMPORT'!$A:$A,OFFSET('START-SLABS'!$F$9,$AF$1,0),'SAGE IMPORT'!$B:$B,OFFSET('START-SLABS'!$G$9,$AF$1,0),'SAGE IMPORT'!$C:$C,'MATERIAL ORDER'!$B46,'SAGE IMPORT'!$D:$D,($D46)))</f>
        <v>0</v>
      </c>
      <c r="AG45" s="730" t="str">
        <f ca="1">IF(OFFSET('START-SLABS'!$F$9,$AG$1,0)="","",SUMIFS('SAGE IMPORT'!$Q:$Q,'SAGE IMPORT'!$A:$A,OFFSET('START-SLABS'!$F$9,$AG$1,0),'SAGE IMPORT'!$B:$B,OFFSET('START-SLABS'!$G$9,$AG$1,0),'SAGE IMPORT'!$C:$C,'MATERIAL ORDER'!$B46,'SAGE IMPORT'!$D:$D,($D46)))</f>
        <v/>
      </c>
      <c r="AH45" s="730">
        <f ca="1">IF(OFFSET('START-SLABS'!$F$9,$AH$1,0)="","",SUMIFS('SAGE IMPORT'!$Q:$Q,'SAGE IMPORT'!$A:$A,OFFSET('START-SLABS'!$F$9,$AH$1,0),'SAGE IMPORT'!$B:$B,OFFSET('START-SLABS'!$G$9,$AH$1,0),'SAGE IMPORT'!$C:$C,'MATERIAL ORDER'!$B46,'SAGE IMPORT'!$D:$D,($D46)))</f>
        <v>0</v>
      </c>
      <c r="AI45" s="730" t="str">
        <f ca="1">IF(OFFSET('START-SLABS'!$F$9,$AI$1,0)="","",SUMIFS('SAGE IMPORT'!$Q:$Q,'SAGE IMPORT'!$A:$A,OFFSET('START-SLABS'!$F$9,$AI$1,0),'SAGE IMPORT'!$B:$B,OFFSET('START-SLABS'!$G$9,$AI$1,0),'SAGE IMPORT'!$C:$C,'MATERIAL ORDER'!$B46,'SAGE IMPORT'!$D:$D,($D46)))</f>
        <v/>
      </c>
      <c r="AJ45" s="730">
        <f ca="1">IF(OFFSET('START-SLABS'!$F$9,$AJ$1,0)="","",SUMIFS('SAGE IMPORT'!$Q:$Q,'SAGE IMPORT'!$A:$A,OFFSET('START-SLABS'!$F$9,$AJ$1,0),'SAGE IMPORT'!$B:$B,OFFSET('START-SLABS'!$G$9,$AJ$1,0),'SAGE IMPORT'!$C:$C,'MATERIAL ORDER'!$B46,'SAGE IMPORT'!$D:$D,($D46)))</f>
        <v>0</v>
      </c>
      <c r="AK45" s="730" t="str">
        <f ca="1">IF(OFFSET('START-SLABS'!$F$9,$AK$1,0)="","",SUMIFS('SAGE IMPORT'!$Q:$Q,'SAGE IMPORT'!$A:$A,OFFSET('START-SLABS'!$F$9,$AK$1,0),'SAGE IMPORT'!$B:$B,OFFSET('START-SLABS'!$G$9,$AK$1,0),'SAGE IMPORT'!$C:$C,'MATERIAL ORDER'!$B46,'SAGE IMPORT'!$D:$D,($D46)))</f>
        <v/>
      </c>
      <c r="AL45" s="730" t="str">
        <f ca="1">IF(OFFSET('START-SLABS'!$F$9,$AL$1,0)="","",SUMIFS('SAGE IMPORT'!$Q:$Q,'SAGE IMPORT'!$A:$A,OFFSET('START-SLABS'!$F$9,$AL$1,0),'SAGE IMPORT'!$B:$B,OFFSET('START-SLABS'!$G$9,$AL$1,0),'SAGE IMPORT'!$C:$C,'MATERIAL ORDER'!$B46,'SAGE IMPORT'!$D:$D,($D46)))</f>
        <v/>
      </c>
      <c r="AM45" s="730" t="str">
        <f ca="1">IF(OFFSET('START-SLABS'!$F$9,$AM$1,0)="","",SUMIFS('SAGE IMPORT'!$Q:$Q,'SAGE IMPORT'!$A:$A,OFFSET('START-SLABS'!$F$9,$AM$1,0),'SAGE IMPORT'!$B:$B,OFFSET('START-SLABS'!$G$9,$AM$1,0),'SAGE IMPORT'!$C:$C,'MATERIAL ORDER'!$B46,'SAGE IMPORT'!$D:$D,($D46)))</f>
        <v/>
      </c>
      <c r="AN45" s="730" t="str">
        <f ca="1">IF(OFFSET('START-SLABS'!$F$9,$AN$1,0)="","",SUMIFS('SAGE IMPORT'!$Q:$Q,'SAGE IMPORT'!$A:$A,OFFSET('START-SLABS'!$F$9,$AN$1,0),'SAGE IMPORT'!$B:$B,OFFSET('START-SLABS'!$G$9,$AN$1,0),'SAGE IMPORT'!$C:$C,'MATERIAL ORDER'!$B46,'SAGE IMPORT'!$D:$D,($D46)))</f>
        <v/>
      </c>
      <c r="AO45" s="730" t="str">
        <f ca="1">IF(OFFSET('START-SLABS'!$F$9,$AO$1,0)="","",SUMIFS('SAGE IMPORT'!$Q:$Q,'SAGE IMPORT'!$A:$A,OFFSET('START-SLABS'!$F$9,$AO$1,0),'SAGE IMPORT'!$B:$B,OFFSET('START-SLABS'!$G$9,$AO$1,0),'SAGE IMPORT'!$C:$C,'MATERIAL ORDER'!$B46,'SAGE IMPORT'!$D:$D,($D46)))</f>
        <v/>
      </c>
      <c r="AP45" s="730" t="str">
        <f ca="1">IF(OFFSET('START-SLABS'!$F$9,$AP$1,0)="","",SUMIFS('SAGE IMPORT'!$Q:$Q,'SAGE IMPORT'!$A:$A,OFFSET('START-SLABS'!$F$9,$AP$1,0),'SAGE IMPORT'!$B:$B,OFFSET('START-SLABS'!$G$9,$AP$1,0),'SAGE IMPORT'!$C:$C,'MATERIAL ORDER'!$B46,'SAGE IMPORT'!$D:$D,($D46)))</f>
        <v/>
      </c>
      <c r="AQ45" s="730" t="str">
        <f ca="1">IF(OFFSET('START-SLABS'!$F$9,$AQ$1,0)="","",SUMIFS('SAGE IMPORT'!$Q:$Q,'SAGE IMPORT'!$A:$A,OFFSET('START-SLABS'!$F$9,$AQ$1,0),'SAGE IMPORT'!$B:$B,OFFSET('START-SLABS'!$G$9,$AQ$1,0),'SAGE IMPORT'!$C:$C,'MATERIAL ORDER'!$B46,'SAGE IMPORT'!$D:$D,($D46)))</f>
        <v/>
      </c>
      <c r="AR45" s="730" t="str">
        <f ca="1">IF(OFFSET('START-SLABS'!$F$9,$AR$1,0)="","",SUMIFS('SAGE IMPORT'!$Q:$Q,'SAGE IMPORT'!$A:$A,OFFSET('START-SLABS'!$F$9,$AR$1,0),'SAGE IMPORT'!$B:$B,OFFSET('START-SLABS'!$G$9,$AR$1,0),'SAGE IMPORT'!$C:$C,'MATERIAL ORDER'!$B46,'SAGE IMPORT'!$D:$D,($D46)))</f>
        <v/>
      </c>
      <c r="AS45" s="730" t="str">
        <f ca="1">IF(OFFSET('START-SLABS'!$F$9,$AS$1,0)="","",SUMIFS('SAGE IMPORT'!$Q:$Q,'SAGE IMPORT'!$A:$A,OFFSET('START-SLABS'!$F$9,$AS$1,0),'SAGE IMPORT'!$B:$B,OFFSET('START-SLABS'!$G$9,$AS$1,0),'SAGE IMPORT'!$C:$C,'MATERIAL ORDER'!$B46,'SAGE IMPORT'!$D:$D,($D46)))</f>
        <v/>
      </c>
      <c r="AT45" s="730" t="str">
        <f ca="1">IF(OFFSET('START-SLABS'!$F$9,$AT$1,0)="","",SUMIFS('SAGE IMPORT'!$Q:$Q,'SAGE IMPORT'!$A:$A,OFFSET('START-SLABS'!$F$9,$AT$1,0),'SAGE IMPORT'!$B:$B,OFFSET('START-SLABS'!$G$9,$AT$1,0),'SAGE IMPORT'!$C:$C,'MATERIAL ORDER'!$B46,'SAGE IMPORT'!$D:$D,($D46)))</f>
        <v/>
      </c>
      <c r="AU45" s="730" t="str">
        <f ca="1">IF(OFFSET('START-SLABS'!$F$9,$AU$1,0)="","",SUMIFS('SAGE IMPORT'!$Q:$Q,'SAGE IMPORT'!$A:$A,OFFSET('START-SLABS'!$F$9,$AU$1,0),'SAGE IMPORT'!$B:$B,OFFSET('START-SLABS'!$G$9,$AU$1,0),'SAGE IMPORT'!$C:$C,'MATERIAL ORDER'!$B46,'SAGE IMPORT'!$D:$D,($D46)))</f>
        <v/>
      </c>
      <c r="AV45" s="730" t="str">
        <f ca="1">IF(OFFSET('START-SLABS'!$F$9,$AV$1,0)="","",SUMIFS('SAGE IMPORT'!$Q:$Q,'SAGE IMPORT'!$A:$A,OFFSET('START-SLABS'!$F$9,$AV$1,0),'SAGE IMPORT'!$B:$B,OFFSET('START-SLABS'!$G$9,$AV$1,0),'SAGE IMPORT'!$C:$C,'MATERIAL ORDER'!$B46,'SAGE IMPORT'!$D:$D,($D46)))</f>
        <v/>
      </c>
    </row>
    <row r="46" spans="2:48" s="729" customFormat="1" ht="76.5" customHeight="1" x14ac:dyDescent="0.3">
      <c r="B46" s="755"/>
      <c r="C46" s="756"/>
      <c r="D46" s="757"/>
      <c r="E46" s="757"/>
      <c r="F46" s="758"/>
      <c r="G46" s="1025">
        <f t="shared" ca="1" si="9"/>
        <v>0</v>
      </c>
      <c r="H46" s="1026"/>
      <c r="I46" s="746" t="str">
        <f t="shared" si="10"/>
        <v/>
      </c>
      <c r="J46" s="779"/>
      <c r="K46" s="793"/>
      <c r="L46" s="794"/>
      <c r="M46" s="750"/>
      <c r="N46" s="750"/>
      <c r="O46" s="750"/>
      <c r="P46" s="750"/>
      <c r="Q46" s="795"/>
      <c r="S46" s="730">
        <f>IF('START-SLABS'!$F$9="","",SUMIFS('SAGE IMPORT'!$Q:$Q,'SAGE IMPORT'!$A:$A,'START-SLABS'!$F$9,'SAGE IMPORT'!$B:$B,'START-SLABS'!$G$9,'SAGE IMPORT'!$C:$C,'MATERIAL ORDER'!$B47,'SAGE IMPORT'!$D:$D,$D47))</f>
        <v>0</v>
      </c>
      <c r="T46" s="730">
        <f ca="1">IF(OFFSET('START-SLABS'!$F$9,$T$1,0)="","",SUMIFS('SAGE IMPORT'!$Q:$Q,'SAGE IMPORT'!$A:$A,OFFSET('START-SLABS'!$F$9,$T$1,0),'SAGE IMPORT'!$B:$B,OFFSET('START-SLABS'!$G$9,$T$1,0),'SAGE IMPORT'!$C:$C,'MATERIAL ORDER'!$B47,'SAGE IMPORT'!$D:$D,($D47)))</f>
        <v>0</v>
      </c>
      <c r="U46" s="730" t="str">
        <f ca="1">IF(OFFSET('START-SLABS'!$F$9,$U$1,0)="","",SUMIFS('SAGE IMPORT'!$Q:$Q,'SAGE IMPORT'!$A:$A,OFFSET('START-SLABS'!$F$9,$U$1,0),'SAGE IMPORT'!$B:$B,OFFSET('START-SLABS'!$G$9,$U$1,0),'SAGE IMPORT'!$C:$C,'MATERIAL ORDER'!$B47,'SAGE IMPORT'!$D:$D,($D47)))</f>
        <v/>
      </c>
      <c r="V46" s="730">
        <f ca="1">IF(OFFSET('START-SLABS'!$F$9,$V$1,0)="","",SUMIFS('SAGE IMPORT'!$Q:$Q,'SAGE IMPORT'!$A:$A,OFFSET('START-SLABS'!$F$9,$V$1,0),'SAGE IMPORT'!$B:$B,OFFSET('START-SLABS'!$G$9,$V$1,0),'SAGE IMPORT'!$C:$C,'MATERIAL ORDER'!$B47,'SAGE IMPORT'!$D:$D,($D47)))</f>
        <v>0</v>
      </c>
      <c r="W46" s="730" t="str">
        <f ca="1">IF(OFFSET('START-SLABS'!$F$9,$W$1,0)="","",SUMIFS('SAGE IMPORT'!$Q:$Q,'SAGE IMPORT'!$A:$A,OFFSET('START-SLABS'!$F$9,$W$1,0),'SAGE IMPORT'!$B:$B,OFFSET('START-SLABS'!$G$9,$W$1,0),'SAGE IMPORT'!$C:$C,'MATERIAL ORDER'!$B47,'SAGE IMPORT'!$D:$D,($D47)))</f>
        <v/>
      </c>
      <c r="X46" s="730">
        <f ca="1">IF(OFFSET('START-SLABS'!$F$9,$X$1,0)="","",SUMIFS('SAGE IMPORT'!$Q:$Q,'SAGE IMPORT'!$A:$A,OFFSET('START-SLABS'!$F$9,$X$1,0),'SAGE IMPORT'!$B:$B,OFFSET('START-SLABS'!$G$9,$X$1,0),'SAGE IMPORT'!$C:$C,'MATERIAL ORDER'!$B47,'SAGE IMPORT'!$D:$D,($D47)))</f>
        <v>0</v>
      </c>
      <c r="Y46" s="730" t="str">
        <f ca="1">IF(OFFSET('START-SLABS'!$F$9,$Y$1,0)="","",SUMIFS('SAGE IMPORT'!$Q:$Q,'SAGE IMPORT'!$A:$A,OFFSET('START-SLABS'!$F$9,$Y$1,0),'SAGE IMPORT'!$B:$B,OFFSET('START-SLABS'!$G$9,$Y$1,0),'SAGE IMPORT'!$C:$C,'MATERIAL ORDER'!$B47,'SAGE IMPORT'!$D:$D,($D47)))</f>
        <v/>
      </c>
      <c r="Z46" s="730">
        <f ca="1">IF(OFFSET('START-SLABS'!$F$9,$Z$1,0)="","",SUMIFS('SAGE IMPORT'!$Q:$Q,'SAGE IMPORT'!$A:$A,OFFSET('START-SLABS'!$F$9,$Z$1,0),'SAGE IMPORT'!$B:$B,OFFSET('START-SLABS'!$G$9,$Z$1,0),'SAGE IMPORT'!$C:$C,'MATERIAL ORDER'!$B47,'SAGE IMPORT'!$D:$D,($D47)))</f>
        <v>0</v>
      </c>
      <c r="AA46" s="730" t="str">
        <f ca="1">IF(OFFSET('START-SLABS'!$F$9,$AA$1,0)="","",SUMIFS('SAGE IMPORT'!$Q:$Q,'SAGE IMPORT'!$A:$A,OFFSET('START-SLABS'!$F$9,$AA$1,0),'SAGE IMPORT'!$B:$B,OFFSET('START-SLABS'!$G$9,$AA$1,0),'SAGE IMPORT'!$C:$C,'MATERIAL ORDER'!$B47,'SAGE IMPORT'!$D:$D,($D47)))</f>
        <v/>
      </c>
      <c r="AB46" s="730">
        <f ca="1">IF(OFFSET('START-SLABS'!$F$9,$AB$1,0)="","",SUMIFS('SAGE IMPORT'!$Q:$Q,'SAGE IMPORT'!$A:$A,OFFSET('START-SLABS'!$F$9,$AB$1,0),'SAGE IMPORT'!$B:$B,OFFSET('START-SLABS'!$G$9,$AB$1,0),'SAGE IMPORT'!$C:$C,'MATERIAL ORDER'!$B47,'SAGE IMPORT'!$D:$D,($D47)))</f>
        <v>0</v>
      </c>
      <c r="AC46" s="730" t="str">
        <f ca="1">IF(OFFSET('START-SLABS'!$F$9,$AC$1,0)="","",SUMIFS('SAGE IMPORT'!$Q:$Q,'SAGE IMPORT'!$A:$A,OFFSET('START-SLABS'!$F$9,$AC$1,0),'SAGE IMPORT'!$B:$B,OFFSET('START-SLABS'!$G$9,$AC$1,0),'SAGE IMPORT'!$C:$C,'MATERIAL ORDER'!$B47,'SAGE IMPORT'!$D:$D,($D47)))</f>
        <v/>
      </c>
      <c r="AD46" s="730">
        <f ca="1">IF(OFFSET('START-SLABS'!$F$9,$AD$1,0)="","",SUMIFS('SAGE IMPORT'!$Q:$Q,'SAGE IMPORT'!$A:$A,OFFSET('START-SLABS'!$F$9,$AD$1,0),'SAGE IMPORT'!$B:$B,OFFSET('START-SLABS'!$G$9,$AD$1,0),'SAGE IMPORT'!$C:$C,'MATERIAL ORDER'!$B47,'SAGE IMPORT'!$D:$D,($D47)))</f>
        <v>0</v>
      </c>
      <c r="AE46" s="730" t="str">
        <f ca="1">IF(OFFSET('START-SLABS'!$F$9,$AE$1,0)="","",SUMIFS('SAGE IMPORT'!$Q:$Q,'SAGE IMPORT'!$A:$A,OFFSET('START-SLABS'!$F$9,$AE$1,0),'SAGE IMPORT'!$B:$B,OFFSET('START-SLABS'!$G$9,$AE$1,0),'SAGE IMPORT'!$C:$C,'MATERIAL ORDER'!$B47,'SAGE IMPORT'!$D:$D,($D47)))</f>
        <v/>
      </c>
      <c r="AF46" s="730">
        <f ca="1">IF(OFFSET('START-SLABS'!$F$9,$AF$1,0)="","",SUMIFS('SAGE IMPORT'!$Q:$Q,'SAGE IMPORT'!$A:$A,OFFSET('START-SLABS'!$F$9,$AF$1,0),'SAGE IMPORT'!$B:$B,OFFSET('START-SLABS'!$G$9,$AF$1,0),'SAGE IMPORT'!$C:$C,'MATERIAL ORDER'!$B47,'SAGE IMPORT'!$D:$D,($D47)))</f>
        <v>0</v>
      </c>
      <c r="AG46" s="730" t="str">
        <f ca="1">IF(OFFSET('START-SLABS'!$F$9,$AG$1,0)="","",SUMIFS('SAGE IMPORT'!$Q:$Q,'SAGE IMPORT'!$A:$A,OFFSET('START-SLABS'!$F$9,$AG$1,0),'SAGE IMPORT'!$B:$B,OFFSET('START-SLABS'!$G$9,$AG$1,0),'SAGE IMPORT'!$C:$C,'MATERIAL ORDER'!$B47,'SAGE IMPORT'!$D:$D,($D47)))</f>
        <v/>
      </c>
      <c r="AH46" s="730">
        <f ca="1">IF(OFFSET('START-SLABS'!$F$9,$AH$1,0)="","",SUMIFS('SAGE IMPORT'!$Q:$Q,'SAGE IMPORT'!$A:$A,OFFSET('START-SLABS'!$F$9,$AH$1,0),'SAGE IMPORT'!$B:$B,OFFSET('START-SLABS'!$G$9,$AH$1,0),'SAGE IMPORT'!$C:$C,'MATERIAL ORDER'!$B47,'SAGE IMPORT'!$D:$D,($D47)))</f>
        <v>0</v>
      </c>
      <c r="AI46" s="730" t="str">
        <f ca="1">IF(OFFSET('START-SLABS'!$F$9,$AI$1,0)="","",SUMIFS('SAGE IMPORT'!$Q:$Q,'SAGE IMPORT'!$A:$A,OFFSET('START-SLABS'!$F$9,$AI$1,0),'SAGE IMPORT'!$B:$B,OFFSET('START-SLABS'!$G$9,$AI$1,0),'SAGE IMPORT'!$C:$C,'MATERIAL ORDER'!$B47,'SAGE IMPORT'!$D:$D,($D47)))</f>
        <v/>
      </c>
      <c r="AJ46" s="730">
        <f ca="1">IF(OFFSET('START-SLABS'!$F$9,$AJ$1,0)="","",SUMIFS('SAGE IMPORT'!$Q:$Q,'SAGE IMPORT'!$A:$A,OFFSET('START-SLABS'!$F$9,$AJ$1,0),'SAGE IMPORT'!$B:$B,OFFSET('START-SLABS'!$G$9,$AJ$1,0),'SAGE IMPORT'!$C:$C,'MATERIAL ORDER'!$B47,'SAGE IMPORT'!$D:$D,($D47)))</f>
        <v>0</v>
      </c>
      <c r="AK46" s="730" t="str">
        <f ca="1">IF(OFFSET('START-SLABS'!$F$9,$AK$1,0)="","",SUMIFS('SAGE IMPORT'!$Q:$Q,'SAGE IMPORT'!$A:$A,OFFSET('START-SLABS'!$F$9,$AK$1,0),'SAGE IMPORT'!$B:$B,OFFSET('START-SLABS'!$G$9,$AK$1,0),'SAGE IMPORT'!$C:$C,'MATERIAL ORDER'!$B47,'SAGE IMPORT'!$D:$D,($D47)))</f>
        <v/>
      </c>
      <c r="AL46" s="730" t="str">
        <f ca="1">IF(OFFSET('START-SLABS'!$F$9,$AL$1,0)="","",SUMIFS('SAGE IMPORT'!$Q:$Q,'SAGE IMPORT'!$A:$A,OFFSET('START-SLABS'!$F$9,$AL$1,0),'SAGE IMPORT'!$B:$B,OFFSET('START-SLABS'!$G$9,$AL$1,0),'SAGE IMPORT'!$C:$C,'MATERIAL ORDER'!$B47,'SAGE IMPORT'!$D:$D,($D47)))</f>
        <v/>
      </c>
      <c r="AM46" s="730" t="str">
        <f ca="1">IF(OFFSET('START-SLABS'!$F$9,$AM$1,0)="","",SUMIFS('SAGE IMPORT'!$Q:$Q,'SAGE IMPORT'!$A:$A,OFFSET('START-SLABS'!$F$9,$AM$1,0),'SAGE IMPORT'!$B:$B,OFFSET('START-SLABS'!$G$9,$AM$1,0),'SAGE IMPORT'!$C:$C,'MATERIAL ORDER'!$B47,'SAGE IMPORT'!$D:$D,($D47)))</f>
        <v/>
      </c>
      <c r="AN46" s="730" t="str">
        <f ca="1">IF(OFFSET('START-SLABS'!$F$9,$AN$1,0)="","",SUMIFS('SAGE IMPORT'!$Q:$Q,'SAGE IMPORT'!$A:$A,OFFSET('START-SLABS'!$F$9,$AN$1,0),'SAGE IMPORT'!$B:$B,OFFSET('START-SLABS'!$G$9,$AN$1,0),'SAGE IMPORT'!$C:$C,'MATERIAL ORDER'!$B47,'SAGE IMPORT'!$D:$D,($D47)))</f>
        <v/>
      </c>
      <c r="AO46" s="730" t="str">
        <f ca="1">IF(OFFSET('START-SLABS'!$F$9,$AO$1,0)="","",SUMIFS('SAGE IMPORT'!$Q:$Q,'SAGE IMPORT'!$A:$A,OFFSET('START-SLABS'!$F$9,$AO$1,0),'SAGE IMPORT'!$B:$B,OFFSET('START-SLABS'!$G$9,$AO$1,0),'SAGE IMPORT'!$C:$C,'MATERIAL ORDER'!$B47,'SAGE IMPORT'!$D:$D,($D47)))</f>
        <v/>
      </c>
      <c r="AP46" s="730" t="str">
        <f ca="1">IF(OFFSET('START-SLABS'!$F$9,$AP$1,0)="","",SUMIFS('SAGE IMPORT'!$Q:$Q,'SAGE IMPORT'!$A:$A,OFFSET('START-SLABS'!$F$9,$AP$1,0),'SAGE IMPORT'!$B:$B,OFFSET('START-SLABS'!$G$9,$AP$1,0),'SAGE IMPORT'!$C:$C,'MATERIAL ORDER'!$B47,'SAGE IMPORT'!$D:$D,($D47)))</f>
        <v/>
      </c>
      <c r="AQ46" s="730" t="str">
        <f ca="1">IF(OFFSET('START-SLABS'!$F$9,$AQ$1,0)="","",SUMIFS('SAGE IMPORT'!$Q:$Q,'SAGE IMPORT'!$A:$A,OFFSET('START-SLABS'!$F$9,$AQ$1,0),'SAGE IMPORT'!$B:$B,OFFSET('START-SLABS'!$G$9,$AQ$1,0),'SAGE IMPORT'!$C:$C,'MATERIAL ORDER'!$B47,'SAGE IMPORT'!$D:$D,($D47)))</f>
        <v/>
      </c>
      <c r="AR46" s="730" t="str">
        <f ca="1">IF(OFFSET('START-SLABS'!$F$9,$AR$1,0)="","",SUMIFS('SAGE IMPORT'!$Q:$Q,'SAGE IMPORT'!$A:$A,OFFSET('START-SLABS'!$F$9,$AR$1,0),'SAGE IMPORT'!$B:$B,OFFSET('START-SLABS'!$G$9,$AR$1,0),'SAGE IMPORT'!$C:$C,'MATERIAL ORDER'!$B47,'SAGE IMPORT'!$D:$D,($D47)))</f>
        <v/>
      </c>
      <c r="AS46" s="730" t="str">
        <f ca="1">IF(OFFSET('START-SLABS'!$F$9,$AS$1,0)="","",SUMIFS('SAGE IMPORT'!$Q:$Q,'SAGE IMPORT'!$A:$A,OFFSET('START-SLABS'!$F$9,$AS$1,0),'SAGE IMPORT'!$B:$B,OFFSET('START-SLABS'!$G$9,$AS$1,0),'SAGE IMPORT'!$C:$C,'MATERIAL ORDER'!$B47,'SAGE IMPORT'!$D:$D,($D47)))</f>
        <v/>
      </c>
      <c r="AT46" s="730" t="str">
        <f ca="1">IF(OFFSET('START-SLABS'!$F$9,$AT$1,0)="","",SUMIFS('SAGE IMPORT'!$Q:$Q,'SAGE IMPORT'!$A:$A,OFFSET('START-SLABS'!$F$9,$AT$1,0),'SAGE IMPORT'!$B:$B,OFFSET('START-SLABS'!$G$9,$AT$1,0),'SAGE IMPORT'!$C:$C,'MATERIAL ORDER'!$B47,'SAGE IMPORT'!$D:$D,($D47)))</f>
        <v/>
      </c>
      <c r="AU46" s="730" t="str">
        <f ca="1">IF(OFFSET('START-SLABS'!$F$9,$AU$1,0)="","",SUMIFS('SAGE IMPORT'!$Q:$Q,'SAGE IMPORT'!$A:$A,OFFSET('START-SLABS'!$F$9,$AU$1,0),'SAGE IMPORT'!$B:$B,OFFSET('START-SLABS'!$G$9,$AU$1,0),'SAGE IMPORT'!$C:$C,'MATERIAL ORDER'!$B47,'SAGE IMPORT'!$D:$D,($D47)))</f>
        <v/>
      </c>
      <c r="AV46" s="730" t="str">
        <f ca="1">IF(OFFSET('START-SLABS'!$F$9,$AV$1,0)="","",SUMIFS('SAGE IMPORT'!$Q:$Q,'SAGE IMPORT'!$A:$A,OFFSET('START-SLABS'!$F$9,$AV$1,0),'SAGE IMPORT'!$B:$B,OFFSET('START-SLABS'!$G$9,$AV$1,0),'SAGE IMPORT'!$C:$C,'MATERIAL ORDER'!$B47,'SAGE IMPORT'!$D:$D,($D47)))</f>
        <v/>
      </c>
    </row>
    <row r="47" spans="2:48" s="729" customFormat="1" ht="76.5" customHeight="1" x14ac:dyDescent="0.3">
      <c r="B47" s="755"/>
      <c r="C47" s="756"/>
      <c r="D47" s="757"/>
      <c r="E47" s="757"/>
      <c r="F47" s="758"/>
      <c r="G47" s="1025">
        <f t="shared" ca="1" si="9"/>
        <v>0</v>
      </c>
      <c r="H47" s="1026"/>
      <c r="I47" s="746" t="str">
        <f t="shared" si="10"/>
        <v/>
      </c>
      <c r="J47" s="779"/>
      <c r="K47" s="793"/>
      <c r="L47" s="794"/>
      <c r="M47" s="750"/>
      <c r="N47" s="750"/>
      <c r="O47" s="750"/>
      <c r="P47" s="750"/>
      <c r="Q47" s="795"/>
      <c r="S47" s="730">
        <f>IF('START-SLABS'!$F$9="","",SUMIFS('SAGE IMPORT'!$Q:$Q,'SAGE IMPORT'!$A:$A,'START-SLABS'!$F$9,'SAGE IMPORT'!$B:$B,'START-SLABS'!$G$9,'SAGE IMPORT'!$C:$C,'MATERIAL ORDER'!$B48,'SAGE IMPORT'!$D:$D,$D48))</f>
        <v>0</v>
      </c>
      <c r="T47" s="730">
        <f ca="1">IF(OFFSET('START-SLABS'!$F$9,$T$1,0)="","",SUMIFS('SAGE IMPORT'!$Q:$Q,'SAGE IMPORT'!$A:$A,OFFSET('START-SLABS'!$F$9,$T$1,0),'SAGE IMPORT'!$B:$B,OFFSET('START-SLABS'!$G$9,$T$1,0),'SAGE IMPORT'!$C:$C,'MATERIAL ORDER'!$B48,'SAGE IMPORT'!$D:$D,($D48)))</f>
        <v>0</v>
      </c>
      <c r="U47" s="730" t="str">
        <f ca="1">IF(OFFSET('START-SLABS'!$F$9,$U$1,0)="","",SUMIFS('SAGE IMPORT'!$Q:$Q,'SAGE IMPORT'!$A:$A,OFFSET('START-SLABS'!$F$9,$U$1,0),'SAGE IMPORT'!$B:$B,OFFSET('START-SLABS'!$G$9,$U$1,0),'SAGE IMPORT'!$C:$C,'MATERIAL ORDER'!$B48,'SAGE IMPORT'!$D:$D,($D48)))</f>
        <v/>
      </c>
      <c r="V47" s="730">
        <f ca="1">IF(OFFSET('START-SLABS'!$F$9,$V$1,0)="","",SUMIFS('SAGE IMPORT'!$Q:$Q,'SAGE IMPORT'!$A:$A,OFFSET('START-SLABS'!$F$9,$V$1,0),'SAGE IMPORT'!$B:$B,OFFSET('START-SLABS'!$G$9,$V$1,0),'SAGE IMPORT'!$C:$C,'MATERIAL ORDER'!$B48,'SAGE IMPORT'!$D:$D,($D48)))</f>
        <v>0</v>
      </c>
      <c r="W47" s="730" t="str">
        <f ca="1">IF(OFFSET('START-SLABS'!$F$9,$W$1,0)="","",SUMIFS('SAGE IMPORT'!$Q:$Q,'SAGE IMPORT'!$A:$A,OFFSET('START-SLABS'!$F$9,$W$1,0),'SAGE IMPORT'!$B:$B,OFFSET('START-SLABS'!$G$9,$W$1,0),'SAGE IMPORT'!$C:$C,'MATERIAL ORDER'!$B48,'SAGE IMPORT'!$D:$D,($D48)))</f>
        <v/>
      </c>
      <c r="X47" s="730">
        <f ca="1">IF(OFFSET('START-SLABS'!$F$9,$X$1,0)="","",SUMIFS('SAGE IMPORT'!$Q:$Q,'SAGE IMPORT'!$A:$A,OFFSET('START-SLABS'!$F$9,$X$1,0),'SAGE IMPORT'!$B:$B,OFFSET('START-SLABS'!$G$9,$X$1,0),'SAGE IMPORT'!$C:$C,'MATERIAL ORDER'!$B48,'SAGE IMPORT'!$D:$D,($D48)))</f>
        <v>0</v>
      </c>
      <c r="Y47" s="730" t="str">
        <f ca="1">IF(OFFSET('START-SLABS'!$F$9,$Y$1,0)="","",SUMIFS('SAGE IMPORT'!$Q:$Q,'SAGE IMPORT'!$A:$A,OFFSET('START-SLABS'!$F$9,$Y$1,0),'SAGE IMPORT'!$B:$B,OFFSET('START-SLABS'!$G$9,$Y$1,0),'SAGE IMPORT'!$C:$C,'MATERIAL ORDER'!$B48,'SAGE IMPORT'!$D:$D,($D48)))</f>
        <v/>
      </c>
      <c r="Z47" s="730">
        <f ca="1">IF(OFFSET('START-SLABS'!$F$9,$Z$1,0)="","",SUMIFS('SAGE IMPORT'!$Q:$Q,'SAGE IMPORT'!$A:$A,OFFSET('START-SLABS'!$F$9,$Z$1,0),'SAGE IMPORT'!$B:$B,OFFSET('START-SLABS'!$G$9,$Z$1,0),'SAGE IMPORT'!$C:$C,'MATERIAL ORDER'!$B48,'SAGE IMPORT'!$D:$D,($D48)))</f>
        <v>0</v>
      </c>
      <c r="AA47" s="730" t="str">
        <f ca="1">IF(OFFSET('START-SLABS'!$F$9,$AA$1,0)="","",SUMIFS('SAGE IMPORT'!$Q:$Q,'SAGE IMPORT'!$A:$A,OFFSET('START-SLABS'!$F$9,$AA$1,0),'SAGE IMPORT'!$B:$B,OFFSET('START-SLABS'!$G$9,$AA$1,0),'SAGE IMPORT'!$C:$C,'MATERIAL ORDER'!$B48,'SAGE IMPORT'!$D:$D,($D48)))</f>
        <v/>
      </c>
      <c r="AB47" s="730">
        <f ca="1">IF(OFFSET('START-SLABS'!$F$9,$AB$1,0)="","",SUMIFS('SAGE IMPORT'!$Q:$Q,'SAGE IMPORT'!$A:$A,OFFSET('START-SLABS'!$F$9,$AB$1,0),'SAGE IMPORT'!$B:$B,OFFSET('START-SLABS'!$G$9,$AB$1,0),'SAGE IMPORT'!$C:$C,'MATERIAL ORDER'!$B48,'SAGE IMPORT'!$D:$D,($D48)))</f>
        <v>0</v>
      </c>
      <c r="AC47" s="730" t="str">
        <f ca="1">IF(OFFSET('START-SLABS'!$F$9,$AC$1,0)="","",SUMIFS('SAGE IMPORT'!$Q:$Q,'SAGE IMPORT'!$A:$A,OFFSET('START-SLABS'!$F$9,$AC$1,0),'SAGE IMPORT'!$B:$B,OFFSET('START-SLABS'!$G$9,$AC$1,0),'SAGE IMPORT'!$C:$C,'MATERIAL ORDER'!$B48,'SAGE IMPORT'!$D:$D,($D48)))</f>
        <v/>
      </c>
      <c r="AD47" s="730">
        <f ca="1">IF(OFFSET('START-SLABS'!$F$9,$AD$1,0)="","",SUMIFS('SAGE IMPORT'!$Q:$Q,'SAGE IMPORT'!$A:$A,OFFSET('START-SLABS'!$F$9,$AD$1,0),'SAGE IMPORT'!$B:$B,OFFSET('START-SLABS'!$G$9,$AD$1,0),'SAGE IMPORT'!$C:$C,'MATERIAL ORDER'!$B48,'SAGE IMPORT'!$D:$D,($D48)))</f>
        <v>0</v>
      </c>
      <c r="AE47" s="730" t="str">
        <f ca="1">IF(OFFSET('START-SLABS'!$F$9,$AE$1,0)="","",SUMIFS('SAGE IMPORT'!$Q:$Q,'SAGE IMPORT'!$A:$A,OFFSET('START-SLABS'!$F$9,$AE$1,0),'SAGE IMPORT'!$B:$B,OFFSET('START-SLABS'!$G$9,$AE$1,0),'SAGE IMPORT'!$C:$C,'MATERIAL ORDER'!$B48,'SAGE IMPORT'!$D:$D,($D48)))</f>
        <v/>
      </c>
      <c r="AF47" s="730">
        <f ca="1">IF(OFFSET('START-SLABS'!$F$9,$AF$1,0)="","",SUMIFS('SAGE IMPORT'!$Q:$Q,'SAGE IMPORT'!$A:$A,OFFSET('START-SLABS'!$F$9,$AF$1,0),'SAGE IMPORT'!$B:$B,OFFSET('START-SLABS'!$G$9,$AF$1,0),'SAGE IMPORT'!$C:$C,'MATERIAL ORDER'!$B48,'SAGE IMPORT'!$D:$D,($D48)))</f>
        <v>0</v>
      </c>
      <c r="AG47" s="730" t="str">
        <f ca="1">IF(OFFSET('START-SLABS'!$F$9,$AG$1,0)="","",SUMIFS('SAGE IMPORT'!$Q:$Q,'SAGE IMPORT'!$A:$A,OFFSET('START-SLABS'!$F$9,$AG$1,0),'SAGE IMPORT'!$B:$B,OFFSET('START-SLABS'!$G$9,$AG$1,0),'SAGE IMPORT'!$C:$C,'MATERIAL ORDER'!$B48,'SAGE IMPORT'!$D:$D,($D48)))</f>
        <v/>
      </c>
      <c r="AH47" s="730">
        <f ca="1">IF(OFFSET('START-SLABS'!$F$9,$AH$1,0)="","",SUMIFS('SAGE IMPORT'!$Q:$Q,'SAGE IMPORT'!$A:$A,OFFSET('START-SLABS'!$F$9,$AH$1,0),'SAGE IMPORT'!$B:$B,OFFSET('START-SLABS'!$G$9,$AH$1,0),'SAGE IMPORT'!$C:$C,'MATERIAL ORDER'!$B48,'SAGE IMPORT'!$D:$D,($D48)))</f>
        <v>0</v>
      </c>
      <c r="AI47" s="730" t="str">
        <f ca="1">IF(OFFSET('START-SLABS'!$F$9,$AI$1,0)="","",SUMIFS('SAGE IMPORT'!$Q:$Q,'SAGE IMPORT'!$A:$A,OFFSET('START-SLABS'!$F$9,$AI$1,0),'SAGE IMPORT'!$B:$B,OFFSET('START-SLABS'!$G$9,$AI$1,0),'SAGE IMPORT'!$C:$C,'MATERIAL ORDER'!$B48,'SAGE IMPORT'!$D:$D,($D48)))</f>
        <v/>
      </c>
      <c r="AJ47" s="730">
        <f ca="1">IF(OFFSET('START-SLABS'!$F$9,$AJ$1,0)="","",SUMIFS('SAGE IMPORT'!$Q:$Q,'SAGE IMPORT'!$A:$A,OFFSET('START-SLABS'!$F$9,$AJ$1,0),'SAGE IMPORT'!$B:$B,OFFSET('START-SLABS'!$G$9,$AJ$1,0),'SAGE IMPORT'!$C:$C,'MATERIAL ORDER'!$B48,'SAGE IMPORT'!$D:$D,($D48)))</f>
        <v>0</v>
      </c>
      <c r="AK47" s="730" t="str">
        <f ca="1">IF(OFFSET('START-SLABS'!$F$9,$AK$1,0)="","",SUMIFS('SAGE IMPORT'!$Q:$Q,'SAGE IMPORT'!$A:$A,OFFSET('START-SLABS'!$F$9,$AK$1,0),'SAGE IMPORT'!$B:$B,OFFSET('START-SLABS'!$G$9,$AK$1,0),'SAGE IMPORT'!$C:$C,'MATERIAL ORDER'!$B48,'SAGE IMPORT'!$D:$D,($D48)))</f>
        <v/>
      </c>
      <c r="AL47" s="730" t="str">
        <f ca="1">IF(OFFSET('START-SLABS'!$F$9,$AL$1,0)="","",SUMIFS('SAGE IMPORT'!$Q:$Q,'SAGE IMPORT'!$A:$A,OFFSET('START-SLABS'!$F$9,$AL$1,0),'SAGE IMPORT'!$B:$B,OFFSET('START-SLABS'!$G$9,$AL$1,0),'SAGE IMPORT'!$C:$C,'MATERIAL ORDER'!$B48,'SAGE IMPORT'!$D:$D,($D48)))</f>
        <v/>
      </c>
      <c r="AM47" s="730" t="str">
        <f ca="1">IF(OFFSET('START-SLABS'!$F$9,$AM$1,0)="","",SUMIFS('SAGE IMPORT'!$Q:$Q,'SAGE IMPORT'!$A:$A,OFFSET('START-SLABS'!$F$9,$AM$1,0),'SAGE IMPORT'!$B:$B,OFFSET('START-SLABS'!$G$9,$AM$1,0),'SAGE IMPORT'!$C:$C,'MATERIAL ORDER'!$B48,'SAGE IMPORT'!$D:$D,($D48)))</f>
        <v/>
      </c>
      <c r="AN47" s="730" t="str">
        <f ca="1">IF(OFFSET('START-SLABS'!$F$9,$AN$1,0)="","",SUMIFS('SAGE IMPORT'!$Q:$Q,'SAGE IMPORT'!$A:$A,OFFSET('START-SLABS'!$F$9,$AN$1,0),'SAGE IMPORT'!$B:$B,OFFSET('START-SLABS'!$G$9,$AN$1,0),'SAGE IMPORT'!$C:$C,'MATERIAL ORDER'!$B48,'SAGE IMPORT'!$D:$D,($D48)))</f>
        <v/>
      </c>
      <c r="AO47" s="730" t="str">
        <f ca="1">IF(OFFSET('START-SLABS'!$F$9,$AO$1,0)="","",SUMIFS('SAGE IMPORT'!$Q:$Q,'SAGE IMPORT'!$A:$A,OFFSET('START-SLABS'!$F$9,$AO$1,0),'SAGE IMPORT'!$B:$B,OFFSET('START-SLABS'!$G$9,$AO$1,0),'SAGE IMPORT'!$C:$C,'MATERIAL ORDER'!$B48,'SAGE IMPORT'!$D:$D,($D48)))</f>
        <v/>
      </c>
      <c r="AP47" s="730" t="str">
        <f ca="1">IF(OFFSET('START-SLABS'!$F$9,$AP$1,0)="","",SUMIFS('SAGE IMPORT'!$Q:$Q,'SAGE IMPORT'!$A:$A,OFFSET('START-SLABS'!$F$9,$AP$1,0),'SAGE IMPORT'!$B:$B,OFFSET('START-SLABS'!$G$9,$AP$1,0),'SAGE IMPORT'!$C:$C,'MATERIAL ORDER'!$B48,'SAGE IMPORT'!$D:$D,($D48)))</f>
        <v/>
      </c>
      <c r="AQ47" s="730" t="str">
        <f ca="1">IF(OFFSET('START-SLABS'!$F$9,$AQ$1,0)="","",SUMIFS('SAGE IMPORT'!$Q:$Q,'SAGE IMPORT'!$A:$A,OFFSET('START-SLABS'!$F$9,$AQ$1,0),'SAGE IMPORT'!$B:$B,OFFSET('START-SLABS'!$G$9,$AQ$1,0),'SAGE IMPORT'!$C:$C,'MATERIAL ORDER'!$B48,'SAGE IMPORT'!$D:$D,($D48)))</f>
        <v/>
      </c>
      <c r="AR47" s="730" t="str">
        <f ca="1">IF(OFFSET('START-SLABS'!$F$9,$AR$1,0)="","",SUMIFS('SAGE IMPORT'!$Q:$Q,'SAGE IMPORT'!$A:$A,OFFSET('START-SLABS'!$F$9,$AR$1,0),'SAGE IMPORT'!$B:$B,OFFSET('START-SLABS'!$G$9,$AR$1,0),'SAGE IMPORT'!$C:$C,'MATERIAL ORDER'!$B48,'SAGE IMPORT'!$D:$D,($D48)))</f>
        <v/>
      </c>
      <c r="AS47" s="730" t="str">
        <f ca="1">IF(OFFSET('START-SLABS'!$F$9,$AS$1,0)="","",SUMIFS('SAGE IMPORT'!$Q:$Q,'SAGE IMPORT'!$A:$A,OFFSET('START-SLABS'!$F$9,$AS$1,0),'SAGE IMPORT'!$B:$B,OFFSET('START-SLABS'!$G$9,$AS$1,0),'SAGE IMPORT'!$C:$C,'MATERIAL ORDER'!$B48,'SAGE IMPORT'!$D:$D,($D48)))</f>
        <v/>
      </c>
      <c r="AT47" s="730" t="str">
        <f ca="1">IF(OFFSET('START-SLABS'!$F$9,$AT$1,0)="","",SUMIFS('SAGE IMPORT'!$Q:$Q,'SAGE IMPORT'!$A:$A,OFFSET('START-SLABS'!$F$9,$AT$1,0),'SAGE IMPORT'!$B:$B,OFFSET('START-SLABS'!$G$9,$AT$1,0),'SAGE IMPORT'!$C:$C,'MATERIAL ORDER'!$B48,'SAGE IMPORT'!$D:$D,($D48)))</f>
        <v/>
      </c>
      <c r="AU47" s="730" t="str">
        <f ca="1">IF(OFFSET('START-SLABS'!$F$9,$AU$1,0)="","",SUMIFS('SAGE IMPORT'!$Q:$Q,'SAGE IMPORT'!$A:$A,OFFSET('START-SLABS'!$F$9,$AU$1,0),'SAGE IMPORT'!$B:$B,OFFSET('START-SLABS'!$G$9,$AU$1,0),'SAGE IMPORT'!$C:$C,'MATERIAL ORDER'!$B48,'SAGE IMPORT'!$D:$D,($D48)))</f>
        <v/>
      </c>
      <c r="AV47" s="730" t="str">
        <f ca="1">IF(OFFSET('START-SLABS'!$F$9,$AV$1,0)="","",SUMIFS('SAGE IMPORT'!$Q:$Q,'SAGE IMPORT'!$A:$A,OFFSET('START-SLABS'!$F$9,$AV$1,0),'SAGE IMPORT'!$B:$B,OFFSET('START-SLABS'!$G$9,$AV$1,0),'SAGE IMPORT'!$C:$C,'MATERIAL ORDER'!$B48,'SAGE IMPORT'!$D:$D,($D48)))</f>
        <v/>
      </c>
    </row>
    <row r="48" spans="2:48" s="729" customFormat="1" ht="76.5" customHeight="1" x14ac:dyDescent="0.3">
      <c r="B48" s="755"/>
      <c r="C48" s="756"/>
      <c r="D48" s="757"/>
      <c r="E48" s="757"/>
      <c r="F48" s="758"/>
      <c r="G48" s="1025">
        <f t="shared" ca="1" si="9"/>
        <v>0</v>
      </c>
      <c r="H48" s="1026"/>
      <c r="I48" s="746" t="str">
        <f t="shared" si="10"/>
        <v/>
      </c>
      <c r="J48" s="779"/>
      <c r="K48" s="793"/>
      <c r="L48" s="794"/>
      <c r="M48" s="750"/>
      <c r="N48" s="750"/>
      <c r="O48" s="750"/>
      <c r="P48" s="750"/>
      <c r="Q48" s="795"/>
      <c r="S48" s="730">
        <f>IF('START-SLABS'!$F$9="","",SUMIFS('SAGE IMPORT'!$Q:$Q,'SAGE IMPORT'!$A:$A,'START-SLABS'!$F$9,'SAGE IMPORT'!$B:$B,'START-SLABS'!$G$9,'SAGE IMPORT'!$C:$C,'MATERIAL ORDER'!$B49,'SAGE IMPORT'!$D:$D,$D49))</f>
        <v>0</v>
      </c>
      <c r="T48" s="730">
        <f ca="1">IF(OFFSET('START-SLABS'!$F$9,$T$1,0)="","",SUMIFS('SAGE IMPORT'!$Q:$Q,'SAGE IMPORT'!$A:$A,OFFSET('START-SLABS'!$F$9,$T$1,0),'SAGE IMPORT'!$B:$B,OFFSET('START-SLABS'!$G$9,$T$1,0),'SAGE IMPORT'!$C:$C,'MATERIAL ORDER'!$B49,'SAGE IMPORT'!$D:$D,($D49)))</f>
        <v>0</v>
      </c>
      <c r="U48" s="730" t="str">
        <f ca="1">IF(OFFSET('START-SLABS'!$F$9,$U$1,0)="","",SUMIFS('SAGE IMPORT'!$Q:$Q,'SAGE IMPORT'!$A:$A,OFFSET('START-SLABS'!$F$9,$U$1,0),'SAGE IMPORT'!$B:$B,OFFSET('START-SLABS'!$G$9,$U$1,0),'SAGE IMPORT'!$C:$C,'MATERIAL ORDER'!$B49,'SAGE IMPORT'!$D:$D,($D49)))</f>
        <v/>
      </c>
      <c r="V48" s="730">
        <f ca="1">IF(OFFSET('START-SLABS'!$F$9,$V$1,0)="","",SUMIFS('SAGE IMPORT'!$Q:$Q,'SAGE IMPORT'!$A:$A,OFFSET('START-SLABS'!$F$9,$V$1,0),'SAGE IMPORT'!$B:$B,OFFSET('START-SLABS'!$G$9,$V$1,0),'SAGE IMPORT'!$C:$C,'MATERIAL ORDER'!$B49,'SAGE IMPORT'!$D:$D,($D49)))</f>
        <v>0</v>
      </c>
      <c r="W48" s="730" t="str">
        <f ca="1">IF(OFFSET('START-SLABS'!$F$9,$W$1,0)="","",SUMIFS('SAGE IMPORT'!$Q:$Q,'SAGE IMPORT'!$A:$A,OFFSET('START-SLABS'!$F$9,$W$1,0),'SAGE IMPORT'!$B:$B,OFFSET('START-SLABS'!$G$9,$W$1,0),'SAGE IMPORT'!$C:$C,'MATERIAL ORDER'!$B49,'SAGE IMPORT'!$D:$D,($D49)))</f>
        <v/>
      </c>
      <c r="X48" s="730">
        <f ca="1">IF(OFFSET('START-SLABS'!$F$9,$X$1,0)="","",SUMIFS('SAGE IMPORT'!$Q:$Q,'SAGE IMPORT'!$A:$A,OFFSET('START-SLABS'!$F$9,$X$1,0),'SAGE IMPORT'!$B:$B,OFFSET('START-SLABS'!$G$9,$X$1,0),'SAGE IMPORT'!$C:$C,'MATERIAL ORDER'!$B49,'SAGE IMPORT'!$D:$D,($D49)))</f>
        <v>0</v>
      </c>
      <c r="Y48" s="730" t="str">
        <f ca="1">IF(OFFSET('START-SLABS'!$F$9,$Y$1,0)="","",SUMIFS('SAGE IMPORT'!$Q:$Q,'SAGE IMPORT'!$A:$A,OFFSET('START-SLABS'!$F$9,$Y$1,0),'SAGE IMPORT'!$B:$B,OFFSET('START-SLABS'!$G$9,$Y$1,0),'SAGE IMPORT'!$C:$C,'MATERIAL ORDER'!$B49,'SAGE IMPORT'!$D:$D,($D49)))</f>
        <v/>
      </c>
      <c r="Z48" s="730">
        <f ca="1">IF(OFFSET('START-SLABS'!$F$9,$Z$1,0)="","",SUMIFS('SAGE IMPORT'!$Q:$Q,'SAGE IMPORT'!$A:$A,OFFSET('START-SLABS'!$F$9,$Z$1,0),'SAGE IMPORT'!$B:$B,OFFSET('START-SLABS'!$G$9,$Z$1,0),'SAGE IMPORT'!$C:$C,'MATERIAL ORDER'!$B49,'SAGE IMPORT'!$D:$D,($D49)))</f>
        <v>0</v>
      </c>
      <c r="AA48" s="730" t="str">
        <f ca="1">IF(OFFSET('START-SLABS'!$F$9,$AA$1,0)="","",SUMIFS('SAGE IMPORT'!$Q:$Q,'SAGE IMPORT'!$A:$A,OFFSET('START-SLABS'!$F$9,$AA$1,0),'SAGE IMPORT'!$B:$B,OFFSET('START-SLABS'!$G$9,$AA$1,0),'SAGE IMPORT'!$C:$C,'MATERIAL ORDER'!$B49,'SAGE IMPORT'!$D:$D,($D49)))</f>
        <v/>
      </c>
      <c r="AB48" s="730">
        <f ca="1">IF(OFFSET('START-SLABS'!$F$9,$AB$1,0)="","",SUMIFS('SAGE IMPORT'!$Q:$Q,'SAGE IMPORT'!$A:$A,OFFSET('START-SLABS'!$F$9,$AB$1,0),'SAGE IMPORT'!$B:$B,OFFSET('START-SLABS'!$G$9,$AB$1,0),'SAGE IMPORT'!$C:$C,'MATERIAL ORDER'!$B49,'SAGE IMPORT'!$D:$D,($D49)))</f>
        <v>0</v>
      </c>
      <c r="AC48" s="730" t="str">
        <f ca="1">IF(OFFSET('START-SLABS'!$F$9,$AC$1,0)="","",SUMIFS('SAGE IMPORT'!$Q:$Q,'SAGE IMPORT'!$A:$A,OFFSET('START-SLABS'!$F$9,$AC$1,0),'SAGE IMPORT'!$B:$B,OFFSET('START-SLABS'!$G$9,$AC$1,0),'SAGE IMPORT'!$C:$C,'MATERIAL ORDER'!$B49,'SAGE IMPORT'!$D:$D,($D49)))</f>
        <v/>
      </c>
      <c r="AD48" s="730">
        <f ca="1">IF(OFFSET('START-SLABS'!$F$9,$AD$1,0)="","",SUMIFS('SAGE IMPORT'!$Q:$Q,'SAGE IMPORT'!$A:$A,OFFSET('START-SLABS'!$F$9,$AD$1,0),'SAGE IMPORT'!$B:$B,OFFSET('START-SLABS'!$G$9,$AD$1,0),'SAGE IMPORT'!$C:$C,'MATERIAL ORDER'!$B49,'SAGE IMPORT'!$D:$D,($D49)))</f>
        <v>0</v>
      </c>
      <c r="AE48" s="730" t="str">
        <f ca="1">IF(OFFSET('START-SLABS'!$F$9,$AE$1,0)="","",SUMIFS('SAGE IMPORT'!$Q:$Q,'SAGE IMPORT'!$A:$A,OFFSET('START-SLABS'!$F$9,$AE$1,0),'SAGE IMPORT'!$B:$B,OFFSET('START-SLABS'!$G$9,$AE$1,0),'SAGE IMPORT'!$C:$C,'MATERIAL ORDER'!$B49,'SAGE IMPORT'!$D:$D,($D49)))</f>
        <v/>
      </c>
      <c r="AF48" s="730">
        <f ca="1">IF(OFFSET('START-SLABS'!$F$9,$AF$1,0)="","",SUMIFS('SAGE IMPORT'!$Q:$Q,'SAGE IMPORT'!$A:$A,OFFSET('START-SLABS'!$F$9,$AF$1,0),'SAGE IMPORT'!$B:$B,OFFSET('START-SLABS'!$G$9,$AF$1,0),'SAGE IMPORT'!$C:$C,'MATERIAL ORDER'!$B49,'SAGE IMPORT'!$D:$D,($D49)))</f>
        <v>0</v>
      </c>
      <c r="AG48" s="730" t="str">
        <f ca="1">IF(OFFSET('START-SLABS'!$F$9,$AG$1,0)="","",SUMIFS('SAGE IMPORT'!$Q:$Q,'SAGE IMPORT'!$A:$A,OFFSET('START-SLABS'!$F$9,$AG$1,0),'SAGE IMPORT'!$B:$B,OFFSET('START-SLABS'!$G$9,$AG$1,0),'SAGE IMPORT'!$C:$C,'MATERIAL ORDER'!$B49,'SAGE IMPORT'!$D:$D,($D49)))</f>
        <v/>
      </c>
      <c r="AH48" s="730">
        <f ca="1">IF(OFFSET('START-SLABS'!$F$9,$AH$1,0)="","",SUMIFS('SAGE IMPORT'!$Q:$Q,'SAGE IMPORT'!$A:$A,OFFSET('START-SLABS'!$F$9,$AH$1,0),'SAGE IMPORT'!$B:$B,OFFSET('START-SLABS'!$G$9,$AH$1,0),'SAGE IMPORT'!$C:$C,'MATERIAL ORDER'!$B49,'SAGE IMPORT'!$D:$D,($D49)))</f>
        <v>0</v>
      </c>
      <c r="AI48" s="730" t="str">
        <f ca="1">IF(OFFSET('START-SLABS'!$F$9,$AI$1,0)="","",SUMIFS('SAGE IMPORT'!$Q:$Q,'SAGE IMPORT'!$A:$A,OFFSET('START-SLABS'!$F$9,$AI$1,0),'SAGE IMPORT'!$B:$B,OFFSET('START-SLABS'!$G$9,$AI$1,0),'SAGE IMPORT'!$C:$C,'MATERIAL ORDER'!$B49,'SAGE IMPORT'!$D:$D,($D49)))</f>
        <v/>
      </c>
      <c r="AJ48" s="730">
        <f ca="1">IF(OFFSET('START-SLABS'!$F$9,$AJ$1,0)="","",SUMIFS('SAGE IMPORT'!$Q:$Q,'SAGE IMPORT'!$A:$A,OFFSET('START-SLABS'!$F$9,$AJ$1,0),'SAGE IMPORT'!$B:$B,OFFSET('START-SLABS'!$G$9,$AJ$1,0),'SAGE IMPORT'!$C:$C,'MATERIAL ORDER'!$B49,'SAGE IMPORT'!$D:$D,($D49)))</f>
        <v>0</v>
      </c>
      <c r="AK48" s="730" t="str">
        <f ca="1">IF(OFFSET('START-SLABS'!$F$9,$AK$1,0)="","",SUMIFS('SAGE IMPORT'!$Q:$Q,'SAGE IMPORT'!$A:$A,OFFSET('START-SLABS'!$F$9,$AK$1,0),'SAGE IMPORT'!$B:$B,OFFSET('START-SLABS'!$G$9,$AK$1,0),'SAGE IMPORT'!$C:$C,'MATERIAL ORDER'!$B49,'SAGE IMPORT'!$D:$D,($D49)))</f>
        <v/>
      </c>
      <c r="AL48" s="730" t="str">
        <f ca="1">IF(OFFSET('START-SLABS'!$F$9,$AL$1,0)="","",SUMIFS('SAGE IMPORT'!$Q:$Q,'SAGE IMPORT'!$A:$A,OFFSET('START-SLABS'!$F$9,$AL$1,0),'SAGE IMPORT'!$B:$B,OFFSET('START-SLABS'!$G$9,$AL$1,0),'SAGE IMPORT'!$C:$C,'MATERIAL ORDER'!$B49,'SAGE IMPORT'!$D:$D,($D49)))</f>
        <v/>
      </c>
      <c r="AM48" s="730" t="str">
        <f ca="1">IF(OFFSET('START-SLABS'!$F$9,$AM$1,0)="","",SUMIFS('SAGE IMPORT'!$Q:$Q,'SAGE IMPORT'!$A:$A,OFFSET('START-SLABS'!$F$9,$AM$1,0),'SAGE IMPORT'!$B:$B,OFFSET('START-SLABS'!$G$9,$AM$1,0),'SAGE IMPORT'!$C:$C,'MATERIAL ORDER'!$B49,'SAGE IMPORT'!$D:$D,($D49)))</f>
        <v/>
      </c>
      <c r="AN48" s="730" t="str">
        <f ca="1">IF(OFFSET('START-SLABS'!$F$9,$AN$1,0)="","",SUMIFS('SAGE IMPORT'!$Q:$Q,'SAGE IMPORT'!$A:$A,OFFSET('START-SLABS'!$F$9,$AN$1,0),'SAGE IMPORT'!$B:$B,OFFSET('START-SLABS'!$G$9,$AN$1,0),'SAGE IMPORT'!$C:$C,'MATERIAL ORDER'!$B49,'SAGE IMPORT'!$D:$D,($D49)))</f>
        <v/>
      </c>
      <c r="AO48" s="730" t="str">
        <f ca="1">IF(OFFSET('START-SLABS'!$F$9,$AO$1,0)="","",SUMIFS('SAGE IMPORT'!$Q:$Q,'SAGE IMPORT'!$A:$A,OFFSET('START-SLABS'!$F$9,$AO$1,0),'SAGE IMPORT'!$B:$B,OFFSET('START-SLABS'!$G$9,$AO$1,0),'SAGE IMPORT'!$C:$C,'MATERIAL ORDER'!$B49,'SAGE IMPORT'!$D:$D,($D49)))</f>
        <v/>
      </c>
      <c r="AP48" s="730" t="str">
        <f ca="1">IF(OFFSET('START-SLABS'!$F$9,$AP$1,0)="","",SUMIFS('SAGE IMPORT'!$Q:$Q,'SAGE IMPORT'!$A:$A,OFFSET('START-SLABS'!$F$9,$AP$1,0),'SAGE IMPORT'!$B:$B,OFFSET('START-SLABS'!$G$9,$AP$1,0),'SAGE IMPORT'!$C:$C,'MATERIAL ORDER'!$B49,'SAGE IMPORT'!$D:$D,($D49)))</f>
        <v/>
      </c>
      <c r="AQ48" s="730" t="str">
        <f ca="1">IF(OFFSET('START-SLABS'!$F$9,$AQ$1,0)="","",SUMIFS('SAGE IMPORT'!$Q:$Q,'SAGE IMPORT'!$A:$A,OFFSET('START-SLABS'!$F$9,$AQ$1,0),'SAGE IMPORT'!$B:$B,OFFSET('START-SLABS'!$G$9,$AQ$1,0),'SAGE IMPORT'!$C:$C,'MATERIAL ORDER'!$B49,'SAGE IMPORT'!$D:$D,($D49)))</f>
        <v/>
      </c>
      <c r="AR48" s="730" t="str">
        <f ca="1">IF(OFFSET('START-SLABS'!$F$9,$AR$1,0)="","",SUMIFS('SAGE IMPORT'!$Q:$Q,'SAGE IMPORT'!$A:$A,OFFSET('START-SLABS'!$F$9,$AR$1,0),'SAGE IMPORT'!$B:$B,OFFSET('START-SLABS'!$G$9,$AR$1,0),'SAGE IMPORT'!$C:$C,'MATERIAL ORDER'!$B49,'SAGE IMPORT'!$D:$D,($D49)))</f>
        <v/>
      </c>
      <c r="AS48" s="730" t="str">
        <f ca="1">IF(OFFSET('START-SLABS'!$F$9,$AS$1,0)="","",SUMIFS('SAGE IMPORT'!$Q:$Q,'SAGE IMPORT'!$A:$A,OFFSET('START-SLABS'!$F$9,$AS$1,0),'SAGE IMPORT'!$B:$B,OFFSET('START-SLABS'!$G$9,$AS$1,0),'SAGE IMPORT'!$C:$C,'MATERIAL ORDER'!$B49,'SAGE IMPORT'!$D:$D,($D49)))</f>
        <v/>
      </c>
      <c r="AT48" s="730" t="str">
        <f ca="1">IF(OFFSET('START-SLABS'!$F$9,$AT$1,0)="","",SUMIFS('SAGE IMPORT'!$Q:$Q,'SAGE IMPORT'!$A:$A,OFFSET('START-SLABS'!$F$9,$AT$1,0),'SAGE IMPORT'!$B:$B,OFFSET('START-SLABS'!$G$9,$AT$1,0),'SAGE IMPORT'!$C:$C,'MATERIAL ORDER'!$B49,'SAGE IMPORT'!$D:$D,($D49)))</f>
        <v/>
      </c>
      <c r="AU48" s="730" t="str">
        <f ca="1">IF(OFFSET('START-SLABS'!$F$9,$AU$1,0)="","",SUMIFS('SAGE IMPORT'!$Q:$Q,'SAGE IMPORT'!$A:$A,OFFSET('START-SLABS'!$F$9,$AU$1,0),'SAGE IMPORT'!$B:$B,OFFSET('START-SLABS'!$G$9,$AU$1,0),'SAGE IMPORT'!$C:$C,'MATERIAL ORDER'!$B49,'SAGE IMPORT'!$D:$D,($D49)))</f>
        <v/>
      </c>
      <c r="AV48" s="730" t="str">
        <f ca="1">IF(OFFSET('START-SLABS'!$F$9,$AV$1,0)="","",SUMIFS('SAGE IMPORT'!$Q:$Q,'SAGE IMPORT'!$A:$A,OFFSET('START-SLABS'!$F$9,$AV$1,0),'SAGE IMPORT'!$B:$B,OFFSET('START-SLABS'!$G$9,$AV$1,0),'SAGE IMPORT'!$C:$C,'MATERIAL ORDER'!$B49,'SAGE IMPORT'!$D:$D,($D49)))</f>
        <v/>
      </c>
    </row>
    <row r="49" spans="2:48" s="729" customFormat="1" ht="76.5" customHeight="1" x14ac:dyDescent="0.3">
      <c r="B49" s="755"/>
      <c r="C49" s="756"/>
      <c r="D49" s="757"/>
      <c r="E49" s="757"/>
      <c r="F49" s="758"/>
      <c r="G49" s="1025">
        <f t="shared" ca="1" si="9"/>
        <v>0</v>
      </c>
      <c r="H49" s="1026"/>
      <c r="I49" s="746" t="str">
        <f t="shared" si="10"/>
        <v/>
      </c>
      <c r="J49" s="779"/>
      <c r="K49" s="793"/>
      <c r="L49" s="794"/>
      <c r="M49" s="750"/>
      <c r="N49" s="750"/>
      <c r="O49" s="750"/>
      <c r="P49" s="750"/>
      <c r="Q49" s="795"/>
      <c r="S49" s="730">
        <f>IF('START-SLABS'!$F$9="","",SUMIFS('SAGE IMPORT'!$Q:$Q,'SAGE IMPORT'!$A:$A,'START-SLABS'!$F$9,'SAGE IMPORT'!$B:$B,'START-SLABS'!$G$9,'SAGE IMPORT'!$C:$C,'MATERIAL ORDER'!$B50,'SAGE IMPORT'!$D:$D,$D50))</f>
        <v>0</v>
      </c>
      <c r="T49" s="730">
        <f ca="1">IF(OFFSET('START-SLABS'!$F$9,$T$1,0)="","",SUMIFS('SAGE IMPORT'!$Q:$Q,'SAGE IMPORT'!$A:$A,OFFSET('START-SLABS'!$F$9,$T$1,0),'SAGE IMPORT'!$B:$B,OFFSET('START-SLABS'!$G$9,$T$1,0),'SAGE IMPORT'!$C:$C,'MATERIAL ORDER'!$B50,'SAGE IMPORT'!$D:$D,($D50)))</f>
        <v>0</v>
      </c>
      <c r="U49" s="730" t="str">
        <f ca="1">IF(OFFSET('START-SLABS'!$F$9,$U$1,0)="","",SUMIFS('SAGE IMPORT'!$Q:$Q,'SAGE IMPORT'!$A:$A,OFFSET('START-SLABS'!$F$9,$U$1,0),'SAGE IMPORT'!$B:$B,OFFSET('START-SLABS'!$G$9,$U$1,0),'SAGE IMPORT'!$C:$C,'MATERIAL ORDER'!$B50,'SAGE IMPORT'!$D:$D,($D50)))</f>
        <v/>
      </c>
      <c r="V49" s="730">
        <f ca="1">IF(OFFSET('START-SLABS'!$F$9,$V$1,0)="","",SUMIFS('SAGE IMPORT'!$Q:$Q,'SAGE IMPORT'!$A:$A,OFFSET('START-SLABS'!$F$9,$V$1,0),'SAGE IMPORT'!$B:$B,OFFSET('START-SLABS'!$G$9,$V$1,0),'SAGE IMPORT'!$C:$C,'MATERIAL ORDER'!$B50,'SAGE IMPORT'!$D:$D,($D50)))</f>
        <v>0</v>
      </c>
      <c r="W49" s="730" t="str">
        <f ca="1">IF(OFFSET('START-SLABS'!$F$9,$W$1,0)="","",SUMIFS('SAGE IMPORT'!$Q:$Q,'SAGE IMPORT'!$A:$A,OFFSET('START-SLABS'!$F$9,$W$1,0),'SAGE IMPORT'!$B:$B,OFFSET('START-SLABS'!$G$9,$W$1,0),'SAGE IMPORT'!$C:$C,'MATERIAL ORDER'!$B50,'SAGE IMPORT'!$D:$D,($D50)))</f>
        <v/>
      </c>
      <c r="X49" s="730">
        <f ca="1">IF(OFFSET('START-SLABS'!$F$9,$X$1,0)="","",SUMIFS('SAGE IMPORT'!$Q:$Q,'SAGE IMPORT'!$A:$A,OFFSET('START-SLABS'!$F$9,$X$1,0),'SAGE IMPORT'!$B:$B,OFFSET('START-SLABS'!$G$9,$X$1,0),'SAGE IMPORT'!$C:$C,'MATERIAL ORDER'!$B50,'SAGE IMPORT'!$D:$D,($D50)))</f>
        <v>0</v>
      </c>
      <c r="Y49" s="730" t="str">
        <f ca="1">IF(OFFSET('START-SLABS'!$F$9,$Y$1,0)="","",SUMIFS('SAGE IMPORT'!$Q:$Q,'SAGE IMPORT'!$A:$A,OFFSET('START-SLABS'!$F$9,$Y$1,0),'SAGE IMPORT'!$B:$B,OFFSET('START-SLABS'!$G$9,$Y$1,0),'SAGE IMPORT'!$C:$C,'MATERIAL ORDER'!$B50,'SAGE IMPORT'!$D:$D,($D50)))</f>
        <v/>
      </c>
      <c r="Z49" s="730">
        <f ca="1">IF(OFFSET('START-SLABS'!$F$9,$Z$1,0)="","",SUMIFS('SAGE IMPORT'!$Q:$Q,'SAGE IMPORT'!$A:$A,OFFSET('START-SLABS'!$F$9,$Z$1,0),'SAGE IMPORT'!$B:$B,OFFSET('START-SLABS'!$G$9,$Z$1,0),'SAGE IMPORT'!$C:$C,'MATERIAL ORDER'!$B50,'SAGE IMPORT'!$D:$D,($D50)))</f>
        <v>0</v>
      </c>
      <c r="AA49" s="730" t="str">
        <f ca="1">IF(OFFSET('START-SLABS'!$F$9,$AA$1,0)="","",SUMIFS('SAGE IMPORT'!$Q:$Q,'SAGE IMPORT'!$A:$A,OFFSET('START-SLABS'!$F$9,$AA$1,0),'SAGE IMPORT'!$B:$B,OFFSET('START-SLABS'!$G$9,$AA$1,0),'SAGE IMPORT'!$C:$C,'MATERIAL ORDER'!$B50,'SAGE IMPORT'!$D:$D,($D50)))</f>
        <v/>
      </c>
      <c r="AB49" s="730">
        <f ca="1">IF(OFFSET('START-SLABS'!$F$9,$AB$1,0)="","",SUMIFS('SAGE IMPORT'!$Q:$Q,'SAGE IMPORT'!$A:$A,OFFSET('START-SLABS'!$F$9,$AB$1,0),'SAGE IMPORT'!$B:$B,OFFSET('START-SLABS'!$G$9,$AB$1,0),'SAGE IMPORT'!$C:$C,'MATERIAL ORDER'!$B50,'SAGE IMPORT'!$D:$D,($D50)))</f>
        <v>0</v>
      </c>
      <c r="AC49" s="730" t="str">
        <f ca="1">IF(OFFSET('START-SLABS'!$F$9,$AC$1,0)="","",SUMIFS('SAGE IMPORT'!$Q:$Q,'SAGE IMPORT'!$A:$A,OFFSET('START-SLABS'!$F$9,$AC$1,0),'SAGE IMPORT'!$B:$B,OFFSET('START-SLABS'!$G$9,$AC$1,0),'SAGE IMPORT'!$C:$C,'MATERIAL ORDER'!$B50,'SAGE IMPORT'!$D:$D,($D50)))</f>
        <v/>
      </c>
      <c r="AD49" s="730">
        <f ca="1">IF(OFFSET('START-SLABS'!$F$9,$AD$1,0)="","",SUMIFS('SAGE IMPORT'!$Q:$Q,'SAGE IMPORT'!$A:$A,OFFSET('START-SLABS'!$F$9,$AD$1,0),'SAGE IMPORT'!$B:$B,OFFSET('START-SLABS'!$G$9,$AD$1,0),'SAGE IMPORT'!$C:$C,'MATERIAL ORDER'!$B50,'SAGE IMPORT'!$D:$D,($D50)))</f>
        <v>0</v>
      </c>
      <c r="AE49" s="730" t="str">
        <f ca="1">IF(OFFSET('START-SLABS'!$F$9,$AE$1,0)="","",SUMIFS('SAGE IMPORT'!$Q:$Q,'SAGE IMPORT'!$A:$A,OFFSET('START-SLABS'!$F$9,$AE$1,0),'SAGE IMPORT'!$B:$B,OFFSET('START-SLABS'!$G$9,$AE$1,0),'SAGE IMPORT'!$C:$C,'MATERIAL ORDER'!$B50,'SAGE IMPORT'!$D:$D,($D50)))</f>
        <v/>
      </c>
      <c r="AF49" s="730">
        <f ca="1">IF(OFFSET('START-SLABS'!$F$9,$AF$1,0)="","",SUMIFS('SAGE IMPORT'!$Q:$Q,'SAGE IMPORT'!$A:$A,OFFSET('START-SLABS'!$F$9,$AF$1,0),'SAGE IMPORT'!$B:$B,OFFSET('START-SLABS'!$G$9,$AF$1,0),'SAGE IMPORT'!$C:$C,'MATERIAL ORDER'!$B50,'SAGE IMPORT'!$D:$D,($D50)))</f>
        <v>0</v>
      </c>
      <c r="AG49" s="730" t="str">
        <f ca="1">IF(OFFSET('START-SLABS'!$F$9,$AG$1,0)="","",SUMIFS('SAGE IMPORT'!$Q:$Q,'SAGE IMPORT'!$A:$A,OFFSET('START-SLABS'!$F$9,$AG$1,0),'SAGE IMPORT'!$B:$B,OFFSET('START-SLABS'!$G$9,$AG$1,0),'SAGE IMPORT'!$C:$C,'MATERIAL ORDER'!$B50,'SAGE IMPORT'!$D:$D,($D50)))</f>
        <v/>
      </c>
      <c r="AH49" s="730">
        <f ca="1">IF(OFFSET('START-SLABS'!$F$9,$AH$1,0)="","",SUMIFS('SAGE IMPORT'!$Q:$Q,'SAGE IMPORT'!$A:$A,OFFSET('START-SLABS'!$F$9,$AH$1,0),'SAGE IMPORT'!$B:$B,OFFSET('START-SLABS'!$G$9,$AH$1,0),'SAGE IMPORT'!$C:$C,'MATERIAL ORDER'!$B50,'SAGE IMPORT'!$D:$D,($D50)))</f>
        <v>0</v>
      </c>
      <c r="AI49" s="730" t="str">
        <f ca="1">IF(OFFSET('START-SLABS'!$F$9,$AI$1,0)="","",SUMIFS('SAGE IMPORT'!$Q:$Q,'SAGE IMPORT'!$A:$A,OFFSET('START-SLABS'!$F$9,$AI$1,0),'SAGE IMPORT'!$B:$B,OFFSET('START-SLABS'!$G$9,$AI$1,0),'SAGE IMPORT'!$C:$C,'MATERIAL ORDER'!$B50,'SAGE IMPORT'!$D:$D,($D50)))</f>
        <v/>
      </c>
      <c r="AJ49" s="730">
        <f ca="1">IF(OFFSET('START-SLABS'!$F$9,$AJ$1,0)="","",SUMIFS('SAGE IMPORT'!$Q:$Q,'SAGE IMPORT'!$A:$A,OFFSET('START-SLABS'!$F$9,$AJ$1,0),'SAGE IMPORT'!$B:$B,OFFSET('START-SLABS'!$G$9,$AJ$1,0),'SAGE IMPORT'!$C:$C,'MATERIAL ORDER'!$B50,'SAGE IMPORT'!$D:$D,($D50)))</f>
        <v>0</v>
      </c>
      <c r="AK49" s="730" t="str">
        <f ca="1">IF(OFFSET('START-SLABS'!$F$9,$AK$1,0)="","",SUMIFS('SAGE IMPORT'!$Q:$Q,'SAGE IMPORT'!$A:$A,OFFSET('START-SLABS'!$F$9,$AK$1,0),'SAGE IMPORT'!$B:$B,OFFSET('START-SLABS'!$G$9,$AK$1,0),'SAGE IMPORT'!$C:$C,'MATERIAL ORDER'!$B50,'SAGE IMPORT'!$D:$D,($D50)))</f>
        <v/>
      </c>
      <c r="AL49" s="730" t="str">
        <f ca="1">IF(OFFSET('START-SLABS'!$F$9,$AL$1,0)="","",SUMIFS('SAGE IMPORT'!$Q:$Q,'SAGE IMPORT'!$A:$A,OFFSET('START-SLABS'!$F$9,$AL$1,0),'SAGE IMPORT'!$B:$B,OFFSET('START-SLABS'!$G$9,$AL$1,0),'SAGE IMPORT'!$C:$C,'MATERIAL ORDER'!$B50,'SAGE IMPORT'!$D:$D,($D50)))</f>
        <v/>
      </c>
      <c r="AM49" s="730" t="str">
        <f ca="1">IF(OFFSET('START-SLABS'!$F$9,$AM$1,0)="","",SUMIFS('SAGE IMPORT'!$Q:$Q,'SAGE IMPORT'!$A:$A,OFFSET('START-SLABS'!$F$9,$AM$1,0),'SAGE IMPORT'!$B:$B,OFFSET('START-SLABS'!$G$9,$AM$1,0),'SAGE IMPORT'!$C:$C,'MATERIAL ORDER'!$B50,'SAGE IMPORT'!$D:$D,($D50)))</f>
        <v/>
      </c>
      <c r="AN49" s="730" t="str">
        <f ca="1">IF(OFFSET('START-SLABS'!$F$9,$AN$1,0)="","",SUMIFS('SAGE IMPORT'!$Q:$Q,'SAGE IMPORT'!$A:$A,OFFSET('START-SLABS'!$F$9,$AN$1,0),'SAGE IMPORT'!$B:$B,OFFSET('START-SLABS'!$G$9,$AN$1,0),'SAGE IMPORT'!$C:$C,'MATERIAL ORDER'!$B50,'SAGE IMPORT'!$D:$D,($D50)))</f>
        <v/>
      </c>
      <c r="AO49" s="730" t="str">
        <f ca="1">IF(OFFSET('START-SLABS'!$F$9,$AO$1,0)="","",SUMIFS('SAGE IMPORT'!$Q:$Q,'SAGE IMPORT'!$A:$A,OFFSET('START-SLABS'!$F$9,$AO$1,0),'SAGE IMPORT'!$B:$B,OFFSET('START-SLABS'!$G$9,$AO$1,0),'SAGE IMPORT'!$C:$C,'MATERIAL ORDER'!$B50,'SAGE IMPORT'!$D:$D,($D50)))</f>
        <v/>
      </c>
      <c r="AP49" s="730" t="str">
        <f ca="1">IF(OFFSET('START-SLABS'!$F$9,$AP$1,0)="","",SUMIFS('SAGE IMPORT'!$Q:$Q,'SAGE IMPORT'!$A:$A,OFFSET('START-SLABS'!$F$9,$AP$1,0),'SAGE IMPORT'!$B:$B,OFFSET('START-SLABS'!$G$9,$AP$1,0),'SAGE IMPORT'!$C:$C,'MATERIAL ORDER'!$B50,'SAGE IMPORT'!$D:$D,($D50)))</f>
        <v/>
      </c>
      <c r="AQ49" s="730" t="str">
        <f ca="1">IF(OFFSET('START-SLABS'!$F$9,$AQ$1,0)="","",SUMIFS('SAGE IMPORT'!$Q:$Q,'SAGE IMPORT'!$A:$A,OFFSET('START-SLABS'!$F$9,$AQ$1,0),'SAGE IMPORT'!$B:$B,OFFSET('START-SLABS'!$G$9,$AQ$1,0),'SAGE IMPORT'!$C:$C,'MATERIAL ORDER'!$B50,'SAGE IMPORT'!$D:$D,($D50)))</f>
        <v/>
      </c>
      <c r="AR49" s="730" t="str">
        <f ca="1">IF(OFFSET('START-SLABS'!$F$9,$AR$1,0)="","",SUMIFS('SAGE IMPORT'!$Q:$Q,'SAGE IMPORT'!$A:$A,OFFSET('START-SLABS'!$F$9,$AR$1,0),'SAGE IMPORT'!$B:$B,OFFSET('START-SLABS'!$G$9,$AR$1,0),'SAGE IMPORT'!$C:$C,'MATERIAL ORDER'!$B50,'SAGE IMPORT'!$D:$D,($D50)))</f>
        <v/>
      </c>
      <c r="AS49" s="730" t="str">
        <f ca="1">IF(OFFSET('START-SLABS'!$F$9,$AS$1,0)="","",SUMIFS('SAGE IMPORT'!$Q:$Q,'SAGE IMPORT'!$A:$A,OFFSET('START-SLABS'!$F$9,$AS$1,0),'SAGE IMPORT'!$B:$B,OFFSET('START-SLABS'!$G$9,$AS$1,0),'SAGE IMPORT'!$C:$C,'MATERIAL ORDER'!$B50,'SAGE IMPORT'!$D:$D,($D50)))</f>
        <v/>
      </c>
      <c r="AT49" s="730" t="str">
        <f ca="1">IF(OFFSET('START-SLABS'!$F$9,$AT$1,0)="","",SUMIFS('SAGE IMPORT'!$Q:$Q,'SAGE IMPORT'!$A:$A,OFFSET('START-SLABS'!$F$9,$AT$1,0),'SAGE IMPORT'!$B:$B,OFFSET('START-SLABS'!$G$9,$AT$1,0),'SAGE IMPORT'!$C:$C,'MATERIAL ORDER'!$B50,'SAGE IMPORT'!$D:$D,($D50)))</f>
        <v/>
      </c>
      <c r="AU49" s="730" t="str">
        <f ca="1">IF(OFFSET('START-SLABS'!$F$9,$AU$1,0)="","",SUMIFS('SAGE IMPORT'!$Q:$Q,'SAGE IMPORT'!$A:$A,OFFSET('START-SLABS'!$F$9,$AU$1,0),'SAGE IMPORT'!$B:$B,OFFSET('START-SLABS'!$G$9,$AU$1,0),'SAGE IMPORT'!$C:$C,'MATERIAL ORDER'!$B50,'SAGE IMPORT'!$D:$D,($D50)))</f>
        <v/>
      </c>
      <c r="AV49" s="730" t="str">
        <f ca="1">IF(OFFSET('START-SLABS'!$F$9,$AV$1,0)="","",SUMIFS('SAGE IMPORT'!$Q:$Q,'SAGE IMPORT'!$A:$A,OFFSET('START-SLABS'!$F$9,$AV$1,0),'SAGE IMPORT'!$B:$B,OFFSET('START-SLABS'!$G$9,$AV$1,0),'SAGE IMPORT'!$C:$C,'MATERIAL ORDER'!$B50,'SAGE IMPORT'!$D:$D,($D50)))</f>
        <v/>
      </c>
    </row>
    <row r="50" spans="2:48" s="729" customFormat="1" ht="76.5" customHeight="1" x14ac:dyDescent="0.3">
      <c r="B50" s="755"/>
      <c r="C50" s="756"/>
      <c r="D50" s="757"/>
      <c r="E50" s="757"/>
      <c r="F50" s="758"/>
      <c r="G50" s="1025">
        <f t="shared" ca="1" si="9"/>
        <v>0</v>
      </c>
      <c r="H50" s="1026"/>
      <c r="I50" s="746" t="str">
        <f t="shared" si="10"/>
        <v/>
      </c>
      <c r="J50" s="779"/>
      <c r="K50" s="793"/>
      <c r="L50" s="794"/>
      <c r="M50" s="750"/>
      <c r="N50" s="750"/>
      <c r="O50" s="750"/>
      <c r="P50" s="750"/>
      <c r="Q50" s="795"/>
      <c r="S50" s="730">
        <f>IF('START-SLABS'!$F$9="","",SUMIFS('SAGE IMPORT'!$Q:$Q,'SAGE IMPORT'!$A:$A,'START-SLABS'!$F$9,'SAGE IMPORT'!$B:$B,'START-SLABS'!$G$9,'SAGE IMPORT'!$C:$C,'MATERIAL ORDER'!$B51,'SAGE IMPORT'!$D:$D,$D51))</f>
        <v>0</v>
      </c>
      <c r="T50" s="730">
        <f ca="1">IF(OFFSET('START-SLABS'!$F$9,$T$1,0)="","",SUMIFS('SAGE IMPORT'!$Q:$Q,'SAGE IMPORT'!$A:$A,OFFSET('START-SLABS'!$F$9,$T$1,0),'SAGE IMPORT'!$B:$B,OFFSET('START-SLABS'!$G$9,$T$1,0),'SAGE IMPORT'!$C:$C,'MATERIAL ORDER'!$B51,'SAGE IMPORT'!$D:$D,($D51)))</f>
        <v>0</v>
      </c>
      <c r="U50" s="730" t="str">
        <f ca="1">IF(OFFSET('START-SLABS'!$F$9,$U$1,0)="","",SUMIFS('SAGE IMPORT'!$Q:$Q,'SAGE IMPORT'!$A:$A,OFFSET('START-SLABS'!$F$9,$U$1,0),'SAGE IMPORT'!$B:$B,OFFSET('START-SLABS'!$G$9,$U$1,0),'SAGE IMPORT'!$C:$C,'MATERIAL ORDER'!$B51,'SAGE IMPORT'!$D:$D,($D51)))</f>
        <v/>
      </c>
      <c r="V50" s="730">
        <f ca="1">IF(OFFSET('START-SLABS'!$F$9,$V$1,0)="","",SUMIFS('SAGE IMPORT'!$Q:$Q,'SAGE IMPORT'!$A:$A,OFFSET('START-SLABS'!$F$9,$V$1,0),'SAGE IMPORT'!$B:$B,OFFSET('START-SLABS'!$G$9,$V$1,0),'SAGE IMPORT'!$C:$C,'MATERIAL ORDER'!$B51,'SAGE IMPORT'!$D:$D,($D51)))</f>
        <v>0</v>
      </c>
      <c r="W50" s="730" t="str">
        <f ca="1">IF(OFFSET('START-SLABS'!$F$9,$W$1,0)="","",SUMIFS('SAGE IMPORT'!$Q:$Q,'SAGE IMPORT'!$A:$A,OFFSET('START-SLABS'!$F$9,$W$1,0),'SAGE IMPORT'!$B:$B,OFFSET('START-SLABS'!$G$9,$W$1,0),'SAGE IMPORT'!$C:$C,'MATERIAL ORDER'!$B51,'SAGE IMPORT'!$D:$D,($D51)))</f>
        <v/>
      </c>
      <c r="X50" s="730">
        <f ca="1">IF(OFFSET('START-SLABS'!$F$9,$X$1,0)="","",SUMIFS('SAGE IMPORT'!$Q:$Q,'SAGE IMPORT'!$A:$A,OFFSET('START-SLABS'!$F$9,$X$1,0),'SAGE IMPORT'!$B:$B,OFFSET('START-SLABS'!$G$9,$X$1,0),'SAGE IMPORT'!$C:$C,'MATERIAL ORDER'!$B51,'SAGE IMPORT'!$D:$D,($D51)))</f>
        <v>0</v>
      </c>
      <c r="Y50" s="730" t="str">
        <f ca="1">IF(OFFSET('START-SLABS'!$F$9,$Y$1,0)="","",SUMIFS('SAGE IMPORT'!$Q:$Q,'SAGE IMPORT'!$A:$A,OFFSET('START-SLABS'!$F$9,$Y$1,0),'SAGE IMPORT'!$B:$B,OFFSET('START-SLABS'!$G$9,$Y$1,0),'SAGE IMPORT'!$C:$C,'MATERIAL ORDER'!$B51,'SAGE IMPORT'!$D:$D,($D51)))</f>
        <v/>
      </c>
      <c r="Z50" s="730">
        <f ca="1">IF(OFFSET('START-SLABS'!$F$9,$Z$1,0)="","",SUMIFS('SAGE IMPORT'!$Q:$Q,'SAGE IMPORT'!$A:$A,OFFSET('START-SLABS'!$F$9,$Z$1,0),'SAGE IMPORT'!$B:$B,OFFSET('START-SLABS'!$G$9,$Z$1,0),'SAGE IMPORT'!$C:$C,'MATERIAL ORDER'!$B51,'SAGE IMPORT'!$D:$D,($D51)))</f>
        <v>0</v>
      </c>
      <c r="AA50" s="730" t="str">
        <f ca="1">IF(OFFSET('START-SLABS'!$F$9,$AA$1,0)="","",SUMIFS('SAGE IMPORT'!$Q:$Q,'SAGE IMPORT'!$A:$A,OFFSET('START-SLABS'!$F$9,$AA$1,0),'SAGE IMPORT'!$B:$B,OFFSET('START-SLABS'!$G$9,$AA$1,0),'SAGE IMPORT'!$C:$C,'MATERIAL ORDER'!$B51,'SAGE IMPORT'!$D:$D,($D51)))</f>
        <v/>
      </c>
      <c r="AB50" s="730">
        <f ca="1">IF(OFFSET('START-SLABS'!$F$9,$AB$1,0)="","",SUMIFS('SAGE IMPORT'!$Q:$Q,'SAGE IMPORT'!$A:$A,OFFSET('START-SLABS'!$F$9,$AB$1,0),'SAGE IMPORT'!$B:$B,OFFSET('START-SLABS'!$G$9,$AB$1,0),'SAGE IMPORT'!$C:$C,'MATERIAL ORDER'!$B51,'SAGE IMPORT'!$D:$D,($D51)))</f>
        <v>0</v>
      </c>
      <c r="AC50" s="730" t="str">
        <f ca="1">IF(OFFSET('START-SLABS'!$F$9,$AC$1,0)="","",SUMIFS('SAGE IMPORT'!$Q:$Q,'SAGE IMPORT'!$A:$A,OFFSET('START-SLABS'!$F$9,$AC$1,0),'SAGE IMPORT'!$B:$B,OFFSET('START-SLABS'!$G$9,$AC$1,0),'SAGE IMPORT'!$C:$C,'MATERIAL ORDER'!$B51,'SAGE IMPORT'!$D:$D,($D51)))</f>
        <v/>
      </c>
      <c r="AD50" s="730">
        <f ca="1">IF(OFFSET('START-SLABS'!$F$9,$AD$1,0)="","",SUMIFS('SAGE IMPORT'!$Q:$Q,'SAGE IMPORT'!$A:$A,OFFSET('START-SLABS'!$F$9,$AD$1,0),'SAGE IMPORT'!$B:$B,OFFSET('START-SLABS'!$G$9,$AD$1,0),'SAGE IMPORT'!$C:$C,'MATERIAL ORDER'!$B51,'SAGE IMPORT'!$D:$D,($D51)))</f>
        <v>0</v>
      </c>
      <c r="AE50" s="730" t="str">
        <f ca="1">IF(OFFSET('START-SLABS'!$F$9,$AE$1,0)="","",SUMIFS('SAGE IMPORT'!$Q:$Q,'SAGE IMPORT'!$A:$A,OFFSET('START-SLABS'!$F$9,$AE$1,0),'SAGE IMPORT'!$B:$B,OFFSET('START-SLABS'!$G$9,$AE$1,0),'SAGE IMPORT'!$C:$C,'MATERIAL ORDER'!$B51,'SAGE IMPORT'!$D:$D,($D51)))</f>
        <v/>
      </c>
      <c r="AF50" s="730">
        <f ca="1">IF(OFFSET('START-SLABS'!$F$9,$AF$1,0)="","",SUMIFS('SAGE IMPORT'!$Q:$Q,'SAGE IMPORT'!$A:$A,OFFSET('START-SLABS'!$F$9,$AF$1,0),'SAGE IMPORT'!$B:$B,OFFSET('START-SLABS'!$G$9,$AF$1,0),'SAGE IMPORT'!$C:$C,'MATERIAL ORDER'!$B51,'SAGE IMPORT'!$D:$D,($D51)))</f>
        <v>0</v>
      </c>
      <c r="AG50" s="730" t="str">
        <f ca="1">IF(OFFSET('START-SLABS'!$F$9,$AG$1,0)="","",SUMIFS('SAGE IMPORT'!$Q:$Q,'SAGE IMPORT'!$A:$A,OFFSET('START-SLABS'!$F$9,$AG$1,0),'SAGE IMPORT'!$B:$B,OFFSET('START-SLABS'!$G$9,$AG$1,0),'SAGE IMPORT'!$C:$C,'MATERIAL ORDER'!$B51,'SAGE IMPORT'!$D:$D,($D51)))</f>
        <v/>
      </c>
      <c r="AH50" s="730">
        <f ca="1">IF(OFFSET('START-SLABS'!$F$9,$AH$1,0)="","",SUMIFS('SAGE IMPORT'!$Q:$Q,'SAGE IMPORT'!$A:$A,OFFSET('START-SLABS'!$F$9,$AH$1,0),'SAGE IMPORT'!$B:$B,OFFSET('START-SLABS'!$G$9,$AH$1,0),'SAGE IMPORT'!$C:$C,'MATERIAL ORDER'!$B51,'SAGE IMPORT'!$D:$D,($D51)))</f>
        <v>0</v>
      </c>
      <c r="AI50" s="730" t="str">
        <f ca="1">IF(OFFSET('START-SLABS'!$F$9,$AI$1,0)="","",SUMIFS('SAGE IMPORT'!$Q:$Q,'SAGE IMPORT'!$A:$A,OFFSET('START-SLABS'!$F$9,$AI$1,0),'SAGE IMPORT'!$B:$B,OFFSET('START-SLABS'!$G$9,$AI$1,0),'SAGE IMPORT'!$C:$C,'MATERIAL ORDER'!$B51,'SAGE IMPORT'!$D:$D,($D51)))</f>
        <v/>
      </c>
      <c r="AJ50" s="730">
        <f ca="1">IF(OFFSET('START-SLABS'!$F$9,$AJ$1,0)="","",SUMIFS('SAGE IMPORT'!$Q:$Q,'SAGE IMPORT'!$A:$A,OFFSET('START-SLABS'!$F$9,$AJ$1,0),'SAGE IMPORT'!$B:$B,OFFSET('START-SLABS'!$G$9,$AJ$1,0),'SAGE IMPORT'!$C:$C,'MATERIAL ORDER'!$B51,'SAGE IMPORT'!$D:$D,($D51)))</f>
        <v>0</v>
      </c>
      <c r="AK50" s="730" t="str">
        <f ca="1">IF(OFFSET('START-SLABS'!$F$9,$AK$1,0)="","",SUMIFS('SAGE IMPORT'!$Q:$Q,'SAGE IMPORT'!$A:$A,OFFSET('START-SLABS'!$F$9,$AK$1,0),'SAGE IMPORT'!$B:$B,OFFSET('START-SLABS'!$G$9,$AK$1,0),'SAGE IMPORT'!$C:$C,'MATERIAL ORDER'!$B51,'SAGE IMPORT'!$D:$D,($D51)))</f>
        <v/>
      </c>
      <c r="AL50" s="730" t="str">
        <f ca="1">IF(OFFSET('START-SLABS'!$F$9,$AL$1,0)="","",SUMIFS('SAGE IMPORT'!$Q:$Q,'SAGE IMPORT'!$A:$A,OFFSET('START-SLABS'!$F$9,$AL$1,0),'SAGE IMPORT'!$B:$B,OFFSET('START-SLABS'!$G$9,$AL$1,0),'SAGE IMPORT'!$C:$C,'MATERIAL ORDER'!$B51,'SAGE IMPORT'!$D:$D,($D51)))</f>
        <v/>
      </c>
      <c r="AM50" s="730" t="str">
        <f ca="1">IF(OFFSET('START-SLABS'!$F$9,$AM$1,0)="","",SUMIFS('SAGE IMPORT'!$Q:$Q,'SAGE IMPORT'!$A:$A,OFFSET('START-SLABS'!$F$9,$AM$1,0),'SAGE IMPORT'!$B:$B,OFFSET('START-SLABS'!$G$9,$AM$1,0),'SAGE IMPORT'!$C:$C,'MATERIAL ORDER'!$B51,'SAGE IMPORT'!$D:$D,($D51)))</f>
        <v/>
      </c>
      <c r="AN50" s="730" t="str">
        <f ca="1">IF(OFFSET('START-SLABS'!$F$9,$AN$1,0)="","",SUMIFS('SAGE IMPORT'!$Q:$Q,'SAGE IMPORT'!$A:$A,OFFSET('START-SLABS'!$F$9,$AN$1,0),'SAGE IMPORT'!$B:$B,OFFSET('START-SLABS'!$G$9,$AN$1,0),'SAGE IMPORT'!$C:$C,'MATERIAL ORDER'!$B51,'SAGE IMPORT'!$D:$D,($D51)))</f>
        <v/>
      </c>
      <c r="AO50" s="730" t="str">
        <f ca="1">IF(OFFSET('START-SLABS'!$F$9,$AO$1,0)="","",SUMIFS('SAGE IMPORT'!$Q:$Q,'SAGE IMPORT'!$A:$A,OFFSET('START-SLABS'!$F$9,$AO$1,0),'SAGE IMPORT'!$B:$B,OFFSET('START-SLABS'!$G$9,$AO$1,0),'SAGE IMPORT'!$C:$C,'MATERIAL ORDER'!$B51,'SAGE IMPORT'!$D:$D,($D51)))</f>
        <v/>
      </c>
      <c r="AP50" s="730" t="str">
        <f ca="1">IF(OFFSET('START-SLABS'!$F$9,$AP$1,0)="","",SUMIFS('SAGE IMPORT'!$Q:$Q,'SAGE IMPORT'!$A:$A,OFFSET('START-SLABS'!$F$9,$AP$1,0),'SAGE IMPORT'!$B:$B,OFFSET('START-SLABS'!$G$9,$AP$1,0),'SAGE IMPORT'!$C:$C,'MATERIAL ORDER'!$B51,'SAGE IMPORT'!$D:$D,($D51)))</f>
        <v/>
      </c>
      <c r="AQ50" s="730" t="str">
        <f ca="1">IF(OFFSET('START-SLABS'!$F$9,$AQ$1,0)="","",SUMIFS('SAGE IMPORT'!$Q:$Q,'SAGE IMPORT'!$A:$A,OFFSET('START-SLABS'!$F$9,$AQ$1,0),'SAGE IMPORT'!$B:$B,OFFSET('START-SLABS'!$G$9,$AQ$1,0),'SAGE IMPORT'!$C:$C,'MATERIAL ORDER'!$B51,'SAGE IMPORT'!$D:$D,($D51)))</f>
        <v/>
      </c>
      <c r="AR50" s="730" t="str">
        <f ca="1">IF(OFFSET('START-SLABS'!$F$9,$AR$1,0)="","",SUMIFS('SAGE IMPORT'!$Q:$Q,'SAGE IMPORT'!$A:$A,OFFSET('START-SLABS'!$F$9,$AR$1,0),'SAGE IMPORT'!$B:$B,OFFSET('START-SLABS'!$G$9,$AR$1,0),'SAGE IMPORT'!$C:$C,'MATERIAL ORDER'!$B51,'SAGE IMPORT'!$D:$D,($D51)))</f>
        <v/>
      </c>
      <c r="AS50" s="730" t="str">
        <f ca="1">IF(OFFSET('START-SLABS'!$F$9,$AS$1,0)="","",SUMIFS('SAGE IMPORT'!$Q:$Q,'SAGE IMPORT'!$A:$A,OFFSET('START-SLABS'!$F$9,$AS$1,0),'SAGE IMPORT'!$B:$B,OFFSET('START-SLABS'!$G$9,$AS$1,0),'SAGE IMPORT'!$C:$C,'MATERIAL ORDER'!$B51,'SAGE IMPORT'!$D:$D,($D51)))</f>
        <v/>
      </c>
      <c r="AT50" s="730" t="str">
        <f ca="1">IF(OFFSET('START-SLABS'!$F$9,$AT$1,0)="","",SUMIFS('SAGE IMPORT'!$Q:$Q,'SAGE IMPORT'!$A:$A,OFFSET('START-SLABS'!$F$9,$AT$1,0),'SAGE IMPORT'!$B:$B,OFFSET('START-SLABS'!$G$9,$AT$1,0),'SAGE IMPORT'!$C:$C,'MATERIAL ORDER'!$B51,'SAGE IMPORT'!$D:$D,($D51)))</f>
        <v/>
      </c>
      <c r="AU50" s="730" t="str">
        <f ca="1">IF(OFFSET('START-SLABS'!$F$9,$AU$1,0)="","",SUMIFS('SAGE IMPORT'!$Q:$Q,'SAGE IMPORT'!$A:$A,OFFSET('START-SLABS'!$F$9,$AU$1,0),'SAGE IMPORT'!$B:$B,OFFSET('START-SLABS'!$G$9,$AU$1,0),'SAGE IMPORT'!$C:$C,'MATERIAL ORDER'!$B51,'SAGE IMPORT'!$D:$D,($D51)))</f>
        <v/>
      </c>
      <c r="AV50" s="730" t="str">
        <f ca="1">IF(OFFSET('START-SLABS'!$F$9,$AV$1,0)="","",SUMIFS('SAGE IMPORT'!$Q:$Q,'SAGE IMPORT'!$A:$A,OFFSET('START-SLABS'!$F$9,$AV$1,0),'SAGE IMPORT'!$B:$B,OFFSET('START-SLABS'!$G$9,$AV$1,0),'SAGE IMPORT'!$C:$C,'MATERIAL ORDER'!$B51,'SAGE IMPORT'!$D:$D,($D51)))</f>
        <v/>
      </c>
    </row>
    <row r="51" spans="2:48" s="729" customFormat="1" ht="76.5" customHeight="1" x14ac:dyDescent="0.3">
      <c r="B51" s="777"/>
      <c r="C51" s="778"/>
      <c r="D51" s="744"/>
      <c r="E51" s="744"/>
      <c r="F51" s="758"/>
      <c r="G51" s="1025">
        <f t="shared" ca="1" si="9"/>
        <v>0</v>
      </c>
      <c r="H51" s="1026"/>
      <c r="I51" s="746" t="str">
        <f t="shared" si="10"/>
        <v/>
      </c>
      <c r="J51" s="779"/>
      <c r="K51" s="793"/>
      <c r="L51" s="794"/>
      <c r="M51" s="750"/>
      <c r="N51" s="750"/>
      <c r="O51" s="750"/>
      <c r="P51" s="750"/>
      <c r="Q51" s="795"/>
      <c r="S51" s="730">
        <f>IF('START-SLABS'!$F$9="","",SUMIFS('SAGE IMPORT'!$Q:$Q,'SAGE IMPORT'!$A:$A,'START-SLABS'!$F$9,'SAGE IMPORT'!$B:$B,'START-SLABS'!$G$9,'SAGE IMPORT'!$C:$C,'MATERIAL ORDER'!$B52,'SAGE IMPORT'!$D:$D,$D52))</f>
        <v>0</v>
      </c>
      <c r="T51" s="730">
        <f ca="1">IF(OFFSET('START-SLABS'!$F$9,$T$1,0)="","",SUMIFS('SAGE IMPORT'!$Q:$Q,'SAGE IMPORT'!$A:$A,OFFSET('START-SLABS'!$F$9,$T$1,0),'SAGE IMPORT'!$B:$B,OFFSET('START-SLABS'!$G$9,$T$1,0),'SAGE IMPORT'!$C:$C,'MATERIAL ORDER'!$B52,'SAGE IMPORT'!$D:$D,($D52)))</f>
        <v>0</v>
      </c>
      <c r="U51" s="730" t="str">
        <f ca="1">IF(OFFSET('START-SLABS'!$F$9,$U$1,0)="","",SUMIFS('SAGE IMPORT'!$Q:$Q,'SAGE IMPORT'!$A:$A,OFFSET('START-SLABS'!$F$9,$U$1,0),'SAGE IMPORT'!$B:$B,OFFSET('START-SLABS'!$G$9,$U$1,0),'SAGE IMPORT'!$C:$C,'MATERIAL ORDER'!$B52,'SAGE IMPORT'!$D:$D,($D52)))</f>
        <v/>
      </c>
      <c r="V51" s="730">
        <f ca="1">IF(OFFSET('START-SLABS'!$F$9,$V$1,0)="","",SUMIFS('SAGE IMPORT'!$Q:$Q,'SAGE IMPORT'!$A:$A,OFFSET('START-SLABS'!$F$9,$V$1,0),'SAGE IMPORT'!$B:$B,OFFSET('START-SLABS'!$G$9,$V$1,0),'SAGE IMPORT'!$C:$C,'MATERIAL ORDER'!$B52,'SAGE IMPORT'!$D:$D,($D52)))</f>
        <v>0</v>
      </c>
      <c r="W51" s="730" t="str">
        <f ca="1">IF(OFFSET('START-SLABS'!$F$9,$W$1,0)="","",SUMIFS('SAGE IMPORT'!$Q:$Q,'SAGE IMPORT'!$A:$A,OFFSET('START-SLABS'!$F$9,$W$1,0),'SAGE IMPORT'!$B:$B,OFFSET('START-SLABS'!$G$9,$W$1,0),'SAGE IMPORT'!$C:$C,'MATERIAL ORDER'!$B52,'SAGE IMPORT'!$D:$D,($D52)))</f>
        <v/>
      </c>
      <c r="X51" s="730">
        <f ca="1">IF(OFFSET('START-SLABS'!$F$9,$X$1,0)="","",SUMIFS('SAGE IMPORT'!$Q:$Q,'SAGE IMPORT'!$A:$A,OFFSET('START-SLABS'!$F$9,$X$1,0),'SAGE IMPORT'!$B:$B,OFFSET('START-SLABS'!$G$9,$X$1,0),'SAGE IMPORT'!$C:$C,'MATERIAL ORDER'!$B52,'SAGE IMPORT'!$D:$D,($D52)))</f>
        <v>0</v>
      </c>
      <c r="Y51" s="730" t="str">
        <f ca="1">IF(OFFSET('START-SLABS'!$F$9,$Y$1,0)="","",SUMIFS('SAGE IMPORT'!$Q:$Q,'SAGE IMPORT'!$A:$A,OFFSET('START-SLABS'!$F$9,$Y$1,0),'SAGE IMPORT'!$B:$B,OFFSET('START-SLABS'!$G$9,$Y$1,0),'SAGE IMPORT'!$C:$C,'MATERIAL ORDER'!$B52,'SAGE IMPORT'!$D:$D,($D52)))</f>
        <v/>
      </c>
      <c r="Z51" s="730">
        <f ca="1">IF(OFFSET('START-SLABS'!$F$9,$Z$1,0)="","",SUMIFS('SAGE IMPORT'!$Q:$Q,'SAGE IMPORT'!$A:$A,OFFSET('START-SLABS'!$F$9,$Z$1,0),'SAGE IMPORT'!$B:$B,OFFSET('START-SLABS'!$G$9,$Z$1,0),'SAGE IMPORT'!$C:$C,'MATERIAL ORDER'!$B52,'SAGE IMPORT'!$D:$D,($D52)))</f>
        <v>0</v>
      </c>
      <c r="AA51" s="730" t="str">
        <f ca="1">IF(OFFSET('START-SLABS'!$F$9,$AA$1,0)="","",SUMIFS('SAGE IMPORT'!$Q:$Q,'SAGE IMPORT'!$A:$A,OFFSET('START-SLABS'!$F$9,$AA$1,0),'SAGE IMPORT'!$B:$B,OFFSET('START-SLABS'!$G$9,$AA$1,0),'SAGE IMPORT'!$C:$C,'MATERIAL ORDER'!$B52,'SAGE IMPORT'!$D:$D,($D52)))</f>
        <v/>
      </c>
      <c r="AB51" s="730">
        <f ca="1">IF(OFFSET('START-SLABS'!$F$9,$AB$1,0)="","",SUMIFS('SAGE IMPORT'!$Q:$Q,'SAGE IMPORT'!$A:$A,OFFSET('START-SLABS'!$F$9,$AB$1,0),'SAGE IMPORT'!$B:$B,OFFSET('START-SLABS'!$G$9,$AB$1,0),'SAGE IMPORT'!$C:$C,'MATERIAL ORDER'!$B52,'SAGE IMPORT'!$D:$D,($D52)))</f>
        <v>0</v>
      </c>
      <c r="AC51" s="730" t="str">
        <f ca="1">IF(OFFSET('START-SLABS'!$F$9,$AC$1,0)="","",SUMIFS('SAGE IMPORT'!$Q:$Q,'SAGE IMPORT'!$A:$A,OFFSET('START-SLABS'!$F$9,$AC$1,0),'SAGE IMPORT'!$B:$B,OFFSET('START-SLABS'!$G$9,$AC$1,0),'SAGE IMPORT'!$C:$C,'MATERIAL ORDER'!$B52,'SAGE IMPORT'!$D:$D,($D52)))</f>
        <v/>
      </c>
      <c r="AD51" s="730">
        <f ca="1">IF(OFFSET('START-SLABS'!$F$9,$AD$1,0)="","",SUMIFS('SAGE IMPORT'!$Q:$Q,'SAGE IMPORT'!$A:$A,OFFSET('START-SLABS'!$F$9,$AD$1,0),'SAGE IMPORT'!$B:$B,OFFSET('START-SLABS'!$G$9,$AD$1,0),'SAGE IMPORT'!$C:$C,'MATERIAL ORDER'!$B52,'SAGE IMPORT'!$D:$D,($D52)))</f>
        <v>0</v>
      </c>
      <c r="AE51" s="730" t="str">
        <f ca="1">IF(OFFSET('START-SLABS'!$F$9,$AE$1,0)="","",SUMIFS('SAGE IMPORT'!$Q:$Q,'SAGE IMPORT'!$A:$A,OFFSET('START-SLABS'!$F$9,$AE$1,0),'SAGE IMPORT'!$B:$B,OFFSET('START-SLABS'!$G$9,$AE$1,0),'SAGE IMPORT'!$C:$C,'MATERIAL ORDER'!$B52,'SAGE IMPORT'!$D:$D,($D52)))</f>
        <v/>
      </c>
      <c r="AF51" s="730">
        <f ca="1">IF(OFFSET('START-SLABS'!$F$9,$AF$1,0)="","",SUMIFS('SAGE IMPORT'!$Q:$Q,'SAGE IMPORT'!$A:$A,OFFSET('START-SLABS'!$F$9,$AF$1,0),'SAGE IMPORT'!$B:$B,OFFSET('START-SLABS'!$G$9,$AF$1,0),'SAGE IMPORT'!$C:$C,'MATERIAL ORDER'!$B52,'SAGE IMPORT'!$D:$D,($D52)))</f>
        <v>0</v>
      </c>
      <c r="AG51" s="730" t="str">
        <f ca="1">IF(OFFSET('START-SLABS'!$F$9,$AG$1,0)="","",SUMIFS('SAGE IMPORT'!$Q:$Q,'SAGE IMPORT'!$A:$A,OFFSET('START-SLABS'!$F$9,$AG$1,0),'SAGE IMPORT'!$B:$B,OFFSET('START-SLABS'!$G$9,$AG$1,0),'SAGE IMPORT'!$C:$C,'MATERIAL ORDER'!$B52,'SAGE IMPORT'!$D:$D,($D52)))</f>
        <v/>
      </c>
      <c r="AH51" s="730">
        <f ca="1">IF(OFFSET('START-SLABS'!$F$9,$AH$1,0)="","",SUMIFS('SAGE IMPORT'!$Q:$Q,'SAGE IMPORT'!$A:$A,OFFSET('START-SLABS'!$F$9,$AH$1,0),'SAGE IMPORT'!$B:$B,OFFSET('START-SLABS'!$G$9,$AH$1,0),'SAGE IMPORT'!$C:$C,'MATERIAL ORDER'!$B52,'SAGE IMPORT'!$D:$D,($D52)))</f>
        <v>0</v>
      </c>
      <c r="AI51" s="730" t="str">
        <f ca="1">IF(OFFSET('START-SLABS'!$F$9,$AI$1,0)="","",SUMIFS('SAGE IMPORT'!$Q:$Q,'SAGE IMPORT'!$A:$A,OFFSET('START-SLABS'!$F$9,$AI$1,0),'SAGE IMPORT'!$B:$B,OFFSET('START-SLABS'!$G$9,$AI$1,0),'SAGE IMPORT'!$C:$C,'MATERIAL ORDER'!$B52,'SAGE IMPORT'!$D:$D,($D52)))</f>
        <v/>
      </c>
      <c r="AJ51" s="730">
        <f ca="1">IF(OFFSET('START-SLABS'!$F$9,$AJ$1,0)="","",SUMIFS('SAGE IMPORT'!$Q:$Q,'SAGE IMPORT'!$A:$A,OFFSET('START-SLABS'!$F$9,$AJ$1,0),'SAGE IMPORT'!$B:$B,OFFSET('START-SLABS'!$G$9,$AJ$1,0),'SAGE IMPORT'!$C:$C,'MATERIAL ORDER'!$B52,'SAGE IMPORT'!$D:$D,($D52)))</f>
        <v>0</v>
      </c>
      <c r="AK51" s="730" t="str">
        <f ca="1">IF(OFFSET('START-SLABS'!$F$9,$AK$1,0)="","",SUMIFS('SAGE IMPORT'!$Q:$Q,'SAGE IMPORT'!$A:$A,OFFSET('START-SLABS'!$F$9,$AK$1,0),'SAGE IMPORT'!$B:$B,OFFSET('START-SLABS'!$G$9,$AK$1,0),'SAGE IMPORT'!$C:$C,'MATERIAL ORDER'!$B52,'SAGE IMPORT'!$D:$D,($D52)))</f>
        <v/>
      </c>
      <c r="AL51" s="730" t="str">
        <f ca="1">IF(OFFSET('START-SLABS'!$F$9,$AL$1,0)="","",SUMIFS('SAGE IMPORT'!$Q:$Q,'SAGE IMPORT'!$A:$A,OFFSET('START-SLABS'!$F$9,$AL$1,0),'SAGE IMPORT'!$B:$B,OFFSET('START-SLABS'!$G$9,$AL$1,0),'SAGE IMPORT'!$C:$C,'MATERIAL ORDER'!$B52,'SAGE IMPORT'!$D:$D,($D52)))</f>
        <v/>
      </c>
      <c r="AM51" s="730" t="str">
        <f ca="1">IF(OFFSET('START-SLABS'!$F$9,$AM$1,0)="","",SUMIFS('SAGE IMPORT'!$Q:$Q,'SAGE IMPORT'!$A:$A,OFFSET('START-SLABS'!$F$9,$AM$1,0),'SAGE IMPORT'!$B:$B,OFFSET('START-SLABS'!$G$9,$AM$1,0),'SAGE IMPORT'!$C:$C,'MATERIAL ORDER'!$B52,'SAGE IMPORT'!$D:$D,($D52)))</f>
        <v/>
      </c>
      <c r="AN51" s="730" t="str">
        <f ca="1">IF(OFFSET('START-SLABS'!$F$9,$AN$1,0)="","",SUMIFS('SAGE IMPORT'!$Q:$Q,'SAGE IMPORT'!$A:$A,OFFSET('START-SLABS'!$F$9,$AN$1,0),'SAGE IMPORT'!$B:$B,OFFSET('START-SLABS'!$G$9,$AN$1,0),'SAGE IMPORT'!$C:$C,'MATERIAL ORDER'!$B52,'SAGE IMPORT'!$D:$D,($D52)))</f>
        <v/>
      </c>
      <c r="AO51" s="730" t="str">
        <f ca="1">IF(OFFSET('START-SLABS'!$F$9,$AO$1,0)="","",SUMIFS('SAGE IMPORT'!$Q:$Q,'SAGE IMPORT'!$A:$A,OFFSET('START-SLABS'!$F$9,$AO$1,0),'SAGE IMPORT'!$B:$B,OFFSET('START-SLABS'!$G$9,$AO$1,0),'SAGE IMPORT'!$C:$C,'MATERIAL ORDER'!$B52,'SAGE IMPORT'!$D:$D,($D52)))</f>
        <v/>
      </c>
      <c r="AP51" s="730" t="str">
        <f ca="1">IF(OFFSET('START-SLABS'!$F$9,$AP$1,0)="","",SUMIFS('SAGE IMPORT'!$Q:$Q,'SAGE IMPORT'!$A:$A,OFFSET('START-SLABS'!$F$9,$AP$1,0),'SAGE IMPORT'!$B:$B,OFFSET('START-SLABS'!$G$9,$AP$1,0),'SAGE IMPORT'!$C:$C,'MATERIAL ORDER'!$B52,'SAGE IMPORT'!$D:$D,($D52)))</f>
        <v/>
      </c>
      <c r="AQ51" s="730" t="str">
        <f ca="1">IF(OFFSET('START-SLABS'!$F$9,$AQ$1,0)="","",SUMIFS('SAGE IMPORT'!$Q:$Q,'SAGE IMPORT'!$A:$A,OFFSET('START-SLABS'!$F$9,$AQ$1,0),'SAGE IMPORT'!$B:$B,OFFSET('START-SLABS'!$G$9,$AQ$1,0),'SAGE IMPORT'!$C:$C,'MATERIAL ORDER'!$B52,'SAGE IMPORT'!$D:$D,($D52)))</f>
        <v/>
      </c>
      <c r="AR51" s="730" t="str">
        <f ca="1">IF(OFFSET('START-SLABS'!$F$9,$AR$1,0)="","",SUMIFS('SAGE IMPORT'!$Q:$Q,'SAGE IMPORT'!$A:$A,OFFSET('START-SLABS'!$F$9,$AR$1,0),'SAGE IMPORT'!$B:$B,OFFSET('START-SLABS'!$G$9,$AR$1,0),'SAGE IMPORT'!$C:$C,'MATERIAL ORDER'!$B52,'SAGE IMPORT'!$D:$D,($D52)))</f>
        <v/>
      </c>
      <c r="AS51" s="730" t="str">
        <f ca="1">IF(OFFSET('START-SLABS'!$F$9,$AS$1,0)="","",SUMIFS('SAGE IMPORT'!$Q:$Q,'SAGE IMPORT'!$A:$A,OFFSET('START-SLABS'!$F$9,$AS$1,0),'SAGE IMPORT'!$B:$B,OFFSET('START-SLABS'!$G$9,$AS$1,0),'SAGE IMPORT'!$C:$C,'MATERIAL ORDER'!$B52,'SAGE IMPORT'!$D:$D,($D52)))</f>
        <v/>
      </c>
      <c r="AT51" s="730" t="str">
        <f ca="1">IF(OFFSET('START-SLABS'!$F$9,$AT$1,0)="","",SUMIFS('SAGE IMPORT'!$Q:$Q,'SAGE IMPORT'!$A:$A,OFFSET('START-SLABS'!$F$9,$AT$1,0),'SAGE IMPORT'!$B:$B,OFFSET('START-SLABS'!$G$9,$AT$1,0),'SAGE IMPORT'!$C:$C,'MATERIAL ORDER'!$B52,'SAGE IMPORT'!$D:$D,($D52)))</f>
        <v/>
      </c>
      <c r="AU51" s="730" t="str">
        <f ca="1">IF(OFFSET('START-SLABS'!$F$9,$AU$1,0)="","",SUMIFS('SAGE IMPORT'!$Q:$Q,'SAGE IMPORT'!$A:$A,OFFSET('START-SLABS'!$F$9,$AU$1,0),'SAGE IMPORT'!$B:$B,OFFSET('START-SLABS'!$G$9,$AU$1,0),'SAGE IMPORT'!$C:$C,'MATERIAL ORDER'!$B52,'SAGE IMPORT'!$D:$D,($D52)))</f>
        <v/>
      </c>
      <c r="AV51" s="730" t="str">
        <f ca="1">IF(OFFSET('START-SLABS'!$F$9,$AV$1,0)="","",SUMIFS('SAGE IMPORT'!$Q:$Q,'SAGE IMPORT'!$A:$A,OFFSET('START-SLABS'!$F$9,$AV$1,0),'SAGE IMPORT'!$B:$B,OFFSET('START-SLABS'!$G$9,$AV$1,0),'SAGE IMPORT'!$C:$C,'MATERIAL ORDER'!$B52,'SAGE IMPORT'!$D:$D,($D52)))</f>
        <v/>
      </c>
    </row>
    <row r="52" spans="2:48" s="729" customFormat="1" ht="76.5" customHeight="1" thickBot="1" x14ac:dyDescent="0.35">
      <c r="B52" s="782"/>
      <c r="C52" s="783"/>
      <c r="D52" s="784"/>
      <c r="E52" s="784"/>
      <c r="F52" s="766"/>
      <c r="G52" s="1036">
        <f t="shared" ca="1" si="9"/>
        <v>0</v>
      </c>
      <c r="H52" s="1037"/>
      <c r="I52" s="741" t="str">
        <f t="shared" si="10"/>
        <v/>
      </c>
      <c r="J52" s="779"/>
      <c r="K52" s="793"/>
      <c r="L52" s="794"/>
      <c r="M52" s="750"/>
      <c r="N52" s="750"/>
      <c r="O52" s="750"/>
      <c r="P52" s="750"/>
      <c r="Q52" s="795"/>
      <c r="S52" s="730">
        <f>IF('START-SLABS'!$F$9="","",SUMIFS('SAGE IMPORT'!$Q:$Q,'SAGE IMPORT'!$A:$A,'START-SLABS'!$F$9,'SAGE IMPORT'!$B:$B,'START-SLABS'!$G$9,'SAGE IMPORT'!$C:$C,'MATERIAL ORDER'!$B53,'SAGE IMPORT'!$D:$D,$D53))</f>
        <v>0</v>
      </c>
      <c r="T52" s="730">
        <f ca="1">IF(OFFSET('START-SLABS'!$F$9,$T$1,0)="","",SUMIFS('SAGE IMPORT'!$Q:$Q,'SAGE IMPORT'!$A:$A,OFFSET('START-SLABS'!$F$9,$T$1,0),'SAGE IMPORT'!$B:$B,OFFSET('START-SLABS'!$G$9,$T$1,0),'SAGE IMPORT'!$C:$C,'MATERIAL ORDER'!$B53,'SAGE IMPORT'!$D:$D,($D53)))</f>
        <v>0</v>
      </c>
      <c r="U52" s="730" t="str">
        <f ca="1">IF(OFFSET('START-SLABS'!$F$9,$U$1,0)="","",SUMIFS('SAGE IMPORT'!$Q:$Q,'SAGE IMPORT'!$A:$A,OFFSET('START-SLABS'!$F$9,$U$1,0),'SAGE IMPORT'!$B:$B,OFFSET('START-SLABS'!$G$9,$U$1,0),'SAGE IMPORT'!$C:$C,'MATERIAL ORDER'!$B53,'SAGE IMPORT'!$D:$D,($D53)))</f>
        <v/>
      </c>
      <c r="V52" s="730">
        <f ca="1">IF(OFFSET('START-SLABS'!$F$9,$V$1,0)="","",SUMIFS('SAGE IMPORT'!$Q:$Q,'SAGE IMPORT'!$A:$A,OFFSET('START-SLABS'!$F$9,$V$1,0),'SAGE IMPORT'!$B:$B,OFFSET('START-SLABS'!$G$9,$V$1,0),'SAGE IMPORT'!$C:$C,'MATERIAL ORDER'!$B53,'SAGE IMPORT'!$D:$D,($D53)))</f>
        <v>0</v>
      </c>
      <c r="W52" s="730" t="str">
        <f ca="1">IF(OFFSET('START-SLABS'!$F$9,$W$1,0)="","",SUMIFS('SAGE IMPORT'!$Q:$Q,'SAGE IMPORT'!$A:$A,OFFSET('START-SLABS'!$F$9,$W$1,0),'SAGE IMPORT'!$B:$B,OFFSET('START-SLABS'!$G$9,$W$1,0),'SAGE IMPORT'!$C:$C,'MATERIAL ORDER'!$B53,'SAGE IMPORT'!$D:$D,($D53)))</f>
        <v/>
      </c>
      <c r="X52" s="730">
        <f ca="1">IF(OFFSET('START-SLABS'!$F$9,$X$1,0)="","",SUMIFS('SAGE IMPORT'!$Q:$Q,'SAGE IMPORT'!$A:$A,OFFSET('START-SLABS'!$F$9,$X$1,0),'SAGE IMPORT'!$B:$B,OFFSET('START-SLABS'!$G$9,$X$1,0),'SAGE IMPORT'!$C:$C,'MATERIAL ORDER'!$B53,'SAGE IMPORT'!$D:$D,($D53)))</f>
        <v>0</v>
      </c>
      <c r="Y52" s="730" t="str">
        <f ca="1">IF(OFFSET('START-SLABS'!$F$9,$Y$1,0)="","",SUMIFS('SAGE IMPORT'!$Q:$Q,'SAGE IMPORT'!$A:$A,OFFSET('START-SLABS'!$F$9,$Y$1,0),'SAGE IMPORT'!$B:$B,OFFSET('START-SLABS'!$G$9,$Y$1,0),'SAGE IMPORT'!$C:$C,'MATERIAL ORDER'!$B53,'SAGE IMPORT'!$D:$D,($D53)))</f>
        <v/>
      </c>
      <c r="Z52" s="730">
        <f ca="1">IF(OFFSET('START-SLABS'!$F$9,$Z$1,0)="","",SUMIFS('SAGE IMPORT'!$Q:$Q,'SAGE IMPORT'!$A:$A,OFFSET('START-SLABS'!$F$9,$Z$1,0),'SAGE IMPORT'!$B:$B,OFFSET('START-SLABS'!$G$9,$Z$1,0),'SAGE IMPORT'!$C:$C,'MATERIAL ORDER'!$B53,'SAGE IMPORT'!$D:$D,($D53)))</f>
        <v>0</v>
      </c>
      <c r="AA52" s="730" t="str">
        <f ca="1">IF(OFFSET('START-SLABS'!$F$9,$AA$1,0)="","",SUMIFS('SAGE IMPORT'!$Q:$Q,'SAGE IMPORT'!$A:$A,OFFSET('START-SLABS'!$F$9,$AA$1,0),'SAGE IMPORT'!$B:$B,OFFSET('START-SLABS'!$G$9,$AA$1,0),'SAGE IMPORT'!$C:$C,'MATERIAL ORDER'!$B53,'SAGE IMPORT'!$D:$D,($D53)))</f>
        <v/>
      </c>
      <c r="AB52" s="730">
        <f ca="1">IF(OFFSET('START-SLABS'!$F$9,$AB$1,0)="","",SUMIFS('SAGE IMPORT'!$Q:$Q,'SAGE IMPORT'!$A:$A,OFFSET('START-SLABS'!$F$9,$AB$1,0),'SAGE IMPORT'!$B:$B,OFFSET('START-SLABS'!$G$9,$AB$1,0),'SAGE IMPORT'!$C:$C,'MATERIAL ORDER'!$B53,'SAGE IMPORT'!$D:$D,($D53)))</f>
        <v>0</v>
      </c>
      <c r="AC52" s="730" t="str">
        <f ca="1">IF(OFFSET('START-SLABS'!$F$9,$AC$1,0)="","",SUMIFS('SAGE IMPORT'!$Q:$Q,'SAGE IMPORT'!$A:$A,OFFSET('START-SLABS'!$F$9,$AC$1,0),'SAGE IMPORT'!$B:$B,OFFSET('START-SLABS'!$G$9,$AC$1,0),'SAGE IMPORT'!$C:$C,'MATERIAL ORDER'!$B53,'SAGE IMPORT'!$D:$D,($D53)))</f>
        <v/>
      </c>
      <c r="AD52" s="730">
        <f ca="1">IF(OFFSET('START-SLABS'!$F$9,$AD$1,0)="","",SUMIFS('SAGE IMPORT'!$Q:$Q,'SAGE IMPORT'!$A:$A,OFFSET('START-SLABS'!$F$9,$AD$1,0),'SAGE IMPORT'!$B:$B,OFFSET('START-SLABS'!$G$9,$AD$1,0),'SAGE IMPORT'!$C:$C,'MATERIAL ORDER'!$B53,'SAGE IMPORT'!$D:$D,($D53)))</f>
        <v>0</v>
      </c>
      <c r="AE52" s="730" t="str">
        <f ca="1">IF(OFFSET('START-SLABS'!$F$9,$AE$1,0)="","",SUMIFS('SAGE IMPORT'!$Q:$Q,'SAGE IMPORT'!$A:$A,OFFSET('START-SLABS'!$F$9,$AE$1,0),'SAGE IMPORT'!$B:$B,OFFSET('START-SLABS'!$G$9,$AE$1,0),'SAGE IMPORT'!$C:$C,'MATERIAL ORDER'!$B53,'SAGE IMPORT'!$D:$D,($D53)))</f>
        <v/>
      </c>
      <c r="AF52" s="730">
        <f ca="1">IF(OFFSET('START-SLABS'!$F$9,$AF$1,0)="","",SUMIFS('SAGE IMPORT'!$Q:$Q,'SAGE IMPORT'!$A:$A,OFFSET('START-SLABS'!$F$9,$AF$1,0),'SAGE IMPORT'!$B:$B,OFFSET('START-SLABS'!$G$9,$AF$1,0),'SAGE IMPORT'!$C:$C,'MATERIAL ORDER'!$B53,'SAGE IMPORT'!$D:$D,($D53)))</f>
        <v>0</v>
      </c>
      <c r="AG52" s="730" t="str">
        <f ca="1">IF(OFFSET('START-SLABS'!$F$9,$AG$1,0)="","",SUMIFS('SAGE IMPORT'!$Q:$Q,'SAGE IMPORT'!$A:$A,OFFSET('START-SLABS'!$F$9,$AG$1,0),'SAGE IMPORT'!$B:$B,OFFSET('START-SLABS'!$G$9,$AG$1,0),'SAGE IMPORT'!$C:$C,'MATERIAL ORDER'!$B53,'SAGE IMPORT'!$D:$D,($D53)))</f>
        <v/>
      </c>
      <c r="AH52" s="730">
        <f ca="1">IF(OFFSET('START-SLABS'!$F$9,$AH$1,0)="","",SUMIFS('SAGE IMPORT'!$Q:$Q,'SAGE IMPORT'!$A:$A,OFFSET('START-SLABS'!$F$9,$AH$1,0),'SAGE IMPORT'!$B:$B,OFFSET('START-SLABS'!$G$9,$AH$1,0),'SAGE IMPORT'!$C:$C,'MATERIAL ORDER'!$B53,'SAGE IMPORT'!$D:$D,($D53)))</f>
        <v>0</v>
      </c>
      <c r="AI52" s="730" t="str">
        <f ca="1">IF(OFFSET('START-SLABS'!$F$9,$AI$1,0)="","",SUMIFS('SAGE IMPORT'!$Q:$Q,'SAGE IMPORT'!$A:$A,OFFSET('START-SLABS'!$F$9,$AI$1,0),'SAGE IMPORT'!$B:$B,OFFSET('START-SLABS'!$G$9,$AI$1,0),'SAGE IMPORT'!$C:$C,'MATERIAL ORDER'!$B53,'SAGE IMPORT'!$D:$D,($D53)))</f>
        <v/>
      </c>
      <c r="AJ52" s="730">
        <f ca="1">IF(OFFSET('START-SLABS'!$F$9,$AJ$1,0)="","",SUMIFS('SAGE IMPORT'!$Q:$Q,'SAGE IMPORT'!$A:$A,OFFSET('START-SLABS'!$F$9,$AJ$1,0),'SAGE IMPORT'!$B:$B,OFFSET('START-SLABS'!$G$9,$AJ$1,0),'SAGE IMPORT'!$C:$C,'MATERIAL ORDER'!$B53,'SAGE IMPORT'!$D:$D,($D53)))</f>
        <v>0</v>
      </c>
      <c r="AK52" s="730" t="str">
        <f ca="1">IF(OFFSET('START-SLABS'!$F$9,$AK$1,0)="","",SUMIFS('SAGE IMPORT'!$Q:$Q,'SAGE IMPORT'!$A:$A,OFFSET('START-SLABS'!$F$9,$AK$1,0),'SAGE IMPORT'!$B:$B,OFFSET('START-SLABS'!$G$9,$AK$1,0),'SAGE IMPORT'!$C:$C,'MATERIAL ORDER'!$B53,'SAGE IMPORT'!$D:$D,($D53)))</f>
        <v/>
      </c>
      <c r="AL52" s="730" t="str">
        <f ca="1">IF(OFFSET('START-SLABS'!$F$9,$AL$1,0)="","",SUMIFS('SAGE IMPORT'!$Q:$Q,'SAGE IMPORT'!$A:$A,OFFSET('START-SLABS'!$F$9,$AL$1,0),'SAGE IMPORT'!$B:$B,OFFSET('START-SLABS'!$G$9,$AL$1,0),'SAGE IMPORT'!$C:$C,'MATERIAL ORDER'!$B53,'SAGE IMPORT'!$D:$D,($D53)))</f>
        <v/>
      </c>
      <c r="AM52" s="730" t="str">
        <f ca="1">IF(OFFSET('START-SLABS'!$F$9,$AM$1,0)="","",SUMIFS('SAGE IMPORT'!$Q:$Q,'SAGE IMPORT'!$A:$A,OFFSET('START-SLABS'!$F$9,$AM$1,0),'SAGE IMPORT'!$B:$B,OFFSET('START-SLABS'!$G$9,$AM$1,0),'SAGE IMPORT'!$C:$C,'MATERIAL ORDER'!$B53,'SAGE IMPORT'!$D:$D,($D53)))</f>
        <v/>
      </c>
      <c r="AN52" s="730" t="str">
        <f ca="1">IF(OFFSET('START-SLABS'!$F$9,$AN$1,0)="","",SUMIFS('SAGE IMPORT'!$Q:$Q,'SAGE IMPORT'!$A:$A,OFFSET('START-SLABS'!$F$9,$AN$1,0),'SAGE IMPORT'!$B:$B,OFFSET('START-SLABS'!$G$9,$AN$1,0),'SAGE IMPORT'!$C:$C,'MATERIAL ORDER'!$B53,'SAGE IMPORT'!$D:$D,($D53)))</f>
        <v/>
      </c>
      <c r="AO52" s="730" t="str">
        <f ca="1">IF(OFFSET('START-SLABS'!$F$9,$AO$1,0)="","",SUMIFS('SAGE IMPORT'!$Q:$Q,'SAGE IMPORT'!$A:$A,OFFSET('START-SLABS'!$F$9,$AO$1,0),'SAGE IMPORT'!$B:$B,OFFSET('START-SLABS'!$G$9,$AO$1,0),'SAGE IMPORT'!$C:$C,'MATERIAL ORDER'!$B53,'SAGE IMPORT'!$D:$D,($D53)))</f>
        <v/>
      </c>
      <c r="AP52" s="730" t="str">
        <f ca="1">IF(OFFSET('START-SLABS'!$F$9,$AP$1,0)="","",SUMIFS('SAGE IMPORT'!$Q:$Q,'SAGE IMPORT'!$A:$A,OFFSET('START-SLABS'!$F$9,$AP$1,0),'SAGE IMPORT'!$B:$B,OFFSET('START-SLABS'!$G$9,$AP$1,0),'SAGE IMPORT'!$C:$C,'MATERIAL ORDER'!$B53,'SAGE IMPORT'!$D:$D,($D53)))</f>
        <v/>
      </c>
      <c r="AQ52" s="730" t="str">
        <f ca="1">IF(OFFSET('START-SLABS'!$F$9,$AQ$1,0)="","",SUMIFS('SAGE IMPORT'!$Q:$Q,'SAGE IMPORT'!$A:$A,OFFSET('START-SLABS'!$F$9,$AQ$1,0),'SAGE IMPORT'!$B:$B,OFFSET('START-SLABS'!$G$9,$AQ$1,0),'SAGE IMPORT'!$C:$C,'MATERIAL ORDER'!$B53,'SAGE IMPORT'!$D:$D,($D53)))</f>
        <v/>
      </c>
      <c r="AR52" s="730" t="str">
        <f ca="1">IF(OFFSET('START-SLABS'!$F$9,$AR$1,0)="","",SUMIFS('SAGE IMPORT'!$Q:$Q,'SAGE IMPORT'!$A:$A,OFFSET('START-SLABS'!$F$9,$AR$1,0),'SAGE IMPORT'!$B:$B,OFFSET('START-SLABS'!$G$9,$AR$1,0),'SAGE IMPORT'!$C:$C,'MATERIAL ORDER'!$B53,'SAGE IMPORT'!$D:$D,($D53)))</f>
        <v/>
      </c>
      <c r="AS52" s="730" t="str">
        <f ca="1">IF(OFFSET('START-SLABS'!$F$9,$AS$1,0)="","",SUMIFS('SAGE IMPORT'!$Q:$Q,'SAGE IMPORT'!$A:$A,OFFSET('START-SLABS'!$F$9,$AS$1,0),'SAGE IMPORT'!$B:$B,OFFSET('START-SLABS'!$G$9,$AS$1,0),'SAGE IMPORT'!$C:$C,'MATERIAL ORDER'!$B53,'SAGE IMPORT'!$D:$D,($D53)))</f>
        <v/>
      </c>
      <c r="AT52" s="730" t="str">
        <f ca="1">IF(OFFSET('START-SLABS'!$F$9,$AT$1,0)="","",SUMIFS('SAGE IMPORT'!$Q:$Q,'SAGE IMPORT'!$A:$A,OFFSET('START-SLABS'!$F$9,$AT$1,0),'SAGE IMPORT'!$B:$B,OFFSET('START-SLABS'!$G$9,$AT$1,0),'SAGE IMPORT'!$C:$C,'MATERIAL ORDER'!$B53,'SAGE IMPORT'!$D:$D,($D53)))</f>
        <v/>
      </c>
      <c r="AU52" s="730" t="str">
        <f ca="1">IF(OFFSET('START-SLABS'!$F$9,$AU$1,0)="","",SUMIFS('SAGE IMPORT'!$Q:$Q,'SAGE IMPORT'!$A:$A,OFFSET('START-SLABS'!$F$9,$AU$1,0),'SAGE IMPORT'!$B:$B,OFFSET('START-SLABS'!$G$9,$AU$1,0),'SAGE IMPORT'!$C:$C,'MATERIAL ORDER'!$B53,'SAGE IMPORT'!$D:$D,($D53)))</f>
        <v/>
      </c>
      <c r="AV52" s="730" t="str">
        <f ca="1">IF(OFFSET('START-SLABS'!$F$9,$AV$1,0)="","",SUMIFS('SAGE IMPORT'!$Q:$Q,'SAGE IMPORT'!$A:$A,OFFSET('START-SLABS'!$F$9,$AV$1,0),'SAGE IMPORT'!$B:$B,OFFSET('START-SLABS'!$G$9,$AV$1,0),'SAGE IMPORT'!$C:$C,'MATERIAL ORDER'!$B53,'SAGE IMPORT'!$D:$D,($D53)))</f>
        <v/>
      </c>
    </row>
    <row r="53" spans="2:48" s="729" customFormat="1" ht="76.5" customHeight="1" thickBot="1" x14ac:dyDescent="0.35">
      <c r="B53" s="1031" t="s">
        <v>402</v>
      </c>
      <c r="C53" s="1032"/>
      <c r="D53" s="1032"/>
      <c r="E53" s="1032"/>
      <c r="F53" s="1032"/>
      <c r="G53" s="1032"/>
      <c r="H53" s="1032"/>
      <c r="I53" s="1033"/>
      <c r="J53" s="779"/>
      <c r="K53" s="793"/>
      <c r="L53" s="794"/>
      <c r="M53" s="750"/>
      <c r="N53" s="750"/>
      <c r="O53" s="750"/>
      <c r="P53" s="750"/>
      <c r="Q53" s="795"/>
      <c r="S53" s="730">
        <f>IF('START-SLABS'!$F$9="","",SUMIFS('SAGE IMPORT'!$Q:$Q,'SAGE IMPORT'!$A:$A,'START-SLABS'!$F$9,'SAGE IMPORT'!$B:$B,'START-SLABS'!$G$9,'SAGE IMPORT'!$C:$C,'MATERIAL ORDER'!$B54,'SAGE IMPORT'!$D:$D,$D54))</f>
        <v>0</v>
      </c>
      <c r="T53" s="730">
        <f ca="1">IF(OFFSET('START-SLABS'!$F$9,$T$1,0)="","",SUMIFS('SAGE IMPORT'!$Q:$Q,'SAGE IMPORT'!$A:$A,OFFSET('START-SLABS'!$F$9,$T$1,0),'SAGE IMPORT'!$B:$B,OFFSET('START-SLABS'!$G$9,$T$1,0),'SAGE IMPORT'!$C:$C,'MATERIAL ORDER'!$B54,'SAGE IMPORT'!$D:$D,($D54)))</f>
        <v>0</v>
      </c>
      <c r="U53" s="730" t="str">
        <f ca="1">IF(OFFSET('START-SLABS'!$F$9,$U$1,0)="","",SUMIFS('SAGE IMPORT'!$Q:$Q,'SAGE IMPORT'!$A:$A,OFFSET('START-SLABS'!$F$9,$U$1,0),'SAGE IMPORT'!$B:$B,OFFSET('START-SLABS'!$G$9,$U$1,0),'SAGE IMPORT'!$C:$C,'MATERIAL ORDER'!$B54,'SAGE IMPORT'!$D:$D,($D54)))</f>
        <v/>
      </c>
      <c r="V53" s="730">
        <f ca="1">IF(OFFSET('START-SLABS'!$F$9,$V$1,0)="","",SUMIFS('SAGE IMPORT'!$Q:$Q,'SAGE IMPORT'!$A:$A,OFFSET('START-SLABS'!$F$9,$V$1,0),'SAGE IMPORT'!$B:$B,OFFSET('START-SLABS'!$G$9,$V$1,0),'SAGE IMPORT'!$C:$C,'MATERIAL ORDER'!$B54,'SAGE IMPORT'!$D:$D,($D54)))</f>
        <v>0</v>
      </c>
      <c r="W53" s="730" t="str">
        <f ca="1">IF(OFFSET('START-SLABS'!$F$9,$W$1,0)="","",SUMIFS('SAGE IMPORT'!$Q:$Q,'SAGE IMPORT'!$A:$A,OFFSET('START-SLABS'!$F$9,$W$1,0),'SAGE IMPORT'!$B:$B,OFFSET('START-SLABS'!$G$9,$W$1,0),'SAGE IMPORT'!$C:$C,'MATERIAL ORDER'!$B54,'SAGE IMPORT'!$D:$D,($D54)))</f>
        <v/>
      </c>
      <c r="X53" s="730">
        <f ca="1">IF(OFFSET('START-SLABS'!$F$9,$X$1,0)="","",SUMIFS('SAGE IMPORT'!$Q:$Q,'SAGE IMPORT'!$A:$A,OFFSET('START-SLABS'!$F$9,$X$1,0),'SAGE IMPORT'!$B:$B,OFFSET('START-SLABS'!$G$9,$X$1,0),'SAGE IMPORT'!$C:$C,'MATERIAL ORDER'!$B54,'SAGE IMPORT'!$D:$D,($D54)))</f>
        <v>0</v>
      </c>
      <c r="Y53" s="730" t="str">
        <f ca="1">IF(OFFSET('START-SLABS'!$F$9,$Y$1,0)="","",SUMIFS('SAGE IMPORT'!$Q:$Q,'SAGE IMPORT'!$A:$A,OFFSET('START-SLABS'!$F$9,$Y$1,0),'SAGE IMPORT'!$B:$B,OFFSET('START-SLABS'!$G$9,$Y$1,0),'SAGE IMPORT'!$C:$C,'MATERIAL ORDER'!$B54,'SAGE IMPORT'!$D:$D,($D54)))</f>
        <v/>
      </c>
      <c r="Z53" s="730">
        <f ca="1">IF(OFFSET('START-SLABS'!$F$9,$Z$1,0)="","",SUMIFS('SAGE IMPORT'!$Q:$Q,'SAGE IMPORT'!$A:$A,OFFSET('START-SLABS'!$F$9,$Z$1,0),'SAGE IMPORT'!$B:$B,OFFSET('START-SLABS'!$G$9,$Z$1,0),'SAGE IMPORT'!$C:$C,'MATERIAL ORDER'!$B54,'SAGE IMPORT'!$D:$D,($D54)))</f>
        <v>0</v>
      </c>
      <c r="AA53" s="730" t="str">
        <f ca="1">IF(OFFSET('START-SLABS'!$F$9,$AA$1,0)="","",SUMIFS('SAGE IMPORT'!$Q:$Q,'SAGE IMPORT'!$A:$A,OFFSET('START-SLABS'!$F$9,$AA$1,0),'SAGE IMPORT'!$B:$B,OFFSET('START-SLABS'!$G$9,$AA$1,0),'SAGE IMPORT'!$C:$C,'MATERIAL ORDER'!$B54,'SAGE IMPORT'!$D:$D,($D54)))</f>
        <v/>
      </c>
      <c r="AB53" s="730">
        <f ca="1">IF(OFFSET('START-SLABS'!$F$9,$AB$1,0)="","",SUMIFS('SAGE IMPORT'!$Q:$Q,'SAGE IMPORT'!$A:$A,OFFSET('START-SLABS'!$F$9,$AB$1,0),'SAGE IMPORT'!$B:$B,OFFSET('START-SLABS'!$G$9,$AB$1,0),'SAGE IMPORT'!$C:$C,'MATERIAL ORDER'!$B54,'SAGE IMPORT'!$D:$D,($D54)))</f>
        <v>0</v>
      </c>
      <c r="AC53" s="730" t="str">
        <f ca="1">IF(OFFSET('START-SLABS'!$F$9,$AC$1,0)="","",SUMIFS('SAGE IMPORT'!$Q:$Q,'SAGE IMPORT'!$A:$A,OFFSET('START-SLABS'!$F$9,$AC$1,0),'SAGE IMPORT'!$B:$B,OFFSET('START-SLABS'!$G$9,$AC$1,0),'SAGE IMPORT'!$C:$C,'MATERIAL ORDER'!$B54,'SAGE IMPORT'!$D:$D,($D54)))</f>
        <v/>
      </c>
      <c r="AD53" s="730">
        <f ca="1">IF(OFFSET('START-SLABS'!$F$9,$AD$1,0)="","",SUMIFS('SAGE IMPORT'!$Q:$Q,'SAGE IMPORT'!$A:$A,OFFSET('START-SLABS'!$F$9,$AD$1,0),'SAGE IMPORT'!$B:$B,OFFSET('START-SLABS'!$G$9,$AD$1,0),'SAGE IMPORT'!$C:$C,'MATERIAL ORDER'!$B54,'SAGE IMPORT'!$D:$D,($D54)))</f>
        <v>0</v>
      </c>
      <c r="AE53" s="730" t="str">
        <f ca="1">IF(OFFSET('START-SLABS'!$F$9,$AE$1,0)="","",SUMIFS('SAGE IMPORT'!$Q:$Q,'SAGE IMPORT'!$A:$A,OFFSET('START-SLABS'!$F$9,$AE$1,0),'SAGE IMPORT'!$B:$B,OFFSET('START-SLABS'!$G$9,$AE$1,0),'SAGE IMPORT'!$C:$C,'MATERIAL ORDER'!$B54,'SAGE IMPORT'!$D:$D,($D54)))</f>
        <v/>
      </c>
      <c r="AF53" s="730">
        <f ca="1">IF(OFFSET('START-SLABS'!$F$9,$AF$1,0)="","",SUMIFS('SAGE IMPORT'!$Q:$Q,'SAGE IMPORT'!$A:$A,OFFSET('START-SLABS'!$F$9,$AF$1,0),'SAGE IMPORT'!$B:$B,OFFSET('START-SLABS'!$G$9,$AF$1,0),'SAGE IMPORT'!$C:$C,'MATERIAL ORDER'!$B54,'SAGE IMPORT'!$D:$D,($D54)))</f>
        <v>0</v>
      </c>
      <c r="AG53" s="730" t="str">
        <f ca="1">IF(OFFSET('START-SLABS'!$F$9,$AG$1,0)="","",SUMIFS('SAGE IMPORT'!$Q:$Q,'SAGE IMPORT'!$A:$A,OFFSET('START-SLABS'!$F$9,$AG$1,0),'SAGE IMPORT'!$B:$B,OFFSET('START-SLABS'!$G$9,$AG$1,0),'SAGE IMPORT'!$C:$C,'MATERIAL ORDER'!$B54,'SAGE IMPORT'!$D:$D,($D54)))</f>
        <v/>
      </c>
      <c r="AH53" s="730">
        <f ca="1">IF(OFFSET('START-SLABS'!$F$9,$AH$1,0)="","",SUMIFS('SAGE IMPORT'!$Q:$Q,'SAGE IMPORT'!$A:$A,OFFSET('START-SLABS'!$F$9,$AH$1,0),'SAGE IMPORT'!$B:$B,OFFSET('START-SLABS'!$G$9,$AH$1,0),'SAGE IMPORT'!$C:$C,'MATERIAL ORDER'!$B54,'SAGE IMPORT'!$D:$D,($D54)))</f>
        <v>0</v>
      </c>
      <c r="AI53" s="730" t="str">
        <f ca="1">IF(OFFSET('START-SLABS'!$F$9,$AI$1,0)="","",SUMIFS('SAGE IMPORT'!$Q:$Q,'SAGE IMPORT'!$A:$A,OFFSET('START-SLABS'!$F$9,$AI$1,0),'SAGE IMPORT'!$B:$B,OFFSET('START-SLABS'!$G$9,$AI$1,0),'SAGE IMPORT'!$C:$C,'MATERIAL ORDER'!$B54,'SAGE IMPORT'!$D:$D,($D54)))</f>
        <v/>
      </c>
      <c r="AJ53" s="730">
        <f ca="1">IF(OFFSET('START-SLABS'!$F$9,$AJ$1,0)="","",SUMIFS('SAGE IMPORT'!$Q:$Q,'SAGE IMPORT'!$A:$A,OFFSET('START-SLABS'!$F$9,$AJ$1,0),'SAGE IMPORT'!$B:$B,OFFSET('START-SLABS'!$G$9,$AJ$1,0),'SAGE IMPORT'!$C:$C,'MATERIAL ORDER'!$B54,'SAGE IMPORT'!$D:$D,($D54)))</f>
        <v>0</v>
      </c>
      <c r="AK53" s="730" t="str">
        <f ca="1">IF(OFFSET('START-SLABS'!$F$9,$AK$1,0)="","",SUMIFS('SAGE IMPORT'!$Q:$Q,'SAGE IMPORT'!$A:$A,OFFSET('START-SLABS'!$F$9,$AK$1,0),'SAGE IMPORT'!$B:$B,OFFSET('START-SLABS'!$G$9,$AK$1,0),'SAGE IMPORT'!$C:$C,'MATERIAL ORDER'!$B54,'SAGE IMPORT'!$D:$D,($D54)))</f>
        <v/>
      </c>
      <c r="AL53" s="730" t="str">
        <f ca="1">IF(OFFSET('START-SLABS'!$F$9,$AL$1,0)="","",SUMIFS('SAGE IMPORT'!$Q:$Q,'SAGE IMPORT'!$A:$A,OFFSET('START-SLABS'!$F$9,$AL$1,0),'SAGE IMPORT'!$B:$B,OFFSET('START-SLABS'!$G$9,$AL$1,0),'SAGE IMPORT'!$C:$C,'MATERIAL ORDER'!$B54,'SAGE IMPORT'!$D:$D,($D54)))</f>
        <v/>
      </c>
      <c r="AM53" s="730" t="str">
        <f ca="1">IF(OFFSET('START-SLABS'!$F$9,$AM$1,0)="","",SUMIFS('SAGE IMPORT'!$Q:$Q,'SAGE IMPORT'!$A:$A,OFFSET('START-SLABS'!$F$9,$AM$1,0),'SAGE IMPORT'!$B:$B,OFFSET('START-SLABS'!$G$9,$AM$1,0),'SAGE IMPORT'!$C:$C,'MATERIAL ORDER'!$B54,'SAGE IMPORT'!$D:$D,($D54)))</f>
        <v/>
      </c>
      <c r="AN53" s="730" t="str">
        <f ca="1">IF(OFFSET('START-SLABS'!$F$9,$AN$1,0)="","",SUMIFS('SAGE IMPORT'!$Q:$Q,'SAGE IMPORT'!$A:$A,OFFSET('START-SLABS'!$F$9,$AN$1,0),'SAGE IMPORT'!$B:$B,OFFSET('START-SLABS'!$G$9,$AN$1,0),'SAGE IMPORT'!$C:$C,'MATERIAL ORDER'!$B54,'SAGE IMPORT'!$D:$D,($D54)))</f>
        <v/>
      </c>
      <c r="AO53" s="730" t="str">
        <f ca="1">IF(OFFSET('START-SLABS'!$F$9,$AO$1,0)="","",SUMIFS('SAGE IMPORT'!$Q:$Q,'SAGE IMPORT'!$A:$A,OFFSET('START-SLABS'!$F$9,$AO$1,0),'SAGE IMPORT'!$B:$B,OFFSET('START-SLABS'!$G$9,$AO$1,0),'SAGE IMPORT'!$C:$C,'MATERIAL ORDER'!$B54,'SAGE IMPORT'!$D:$D,($D54)))</f>
        <v/>
      </c>
      <c r="AP53" s="730" t="str">
        <f ca="1">IF(OFFSET('START-SLABS'!$F$9,$AP$1,0)="","",SUMIFS('SAGE IMPORT'!$Q:$Q,'SAGE IMPORT'!$A:$A,OFFSET('START-SLABS'!$F$9,$AP$1,0),'SAGE IMPORT'!$B:$B,OFFSET('START-SLABS'!$G$9,$AP$1,0),'SAGE IMPORT'!$C:$C,'MATERIAL ORDER'!$B54,'SAGE IMPORT'!$D:$D,($D54)))</f>
        <v/>
      </c>
      <c r="AQ53" s="730" t="str">
        <f ca="1">IF(OFFSET('START-SLABS'!$F$9,$AQ$1,0)="","",SUMIFS('SAGE IMPORT'!$Q:$Q,'SAGE IMPORT'!$A:$A,OFFSET('START-SLABS'!$F$9,$AQ$1,0),'SAGE IMPORT'!$B:$B,OFFSET('START-SLABS'!$G$9,$AQ$1,0),'SAGE IMPORT'!$C:$C,'MATERIAL ORDER'!$B54,'SAGE IMPORT'!$D:$D,($D54)))</f>
        <v/>
      </c>
      <c r="AR53" s="730" t="str">
        <f ca="1">IF(OFFSET('START-SLABS'!$F$9,$AR$1,0)="","",SUMIFS('SAGE IMPORT'!$Q:$Q,'SAGE IMPORT'!$A:$A,OFFSET('START-SLABS'!$F$9,$AR$1,0),'SAGE IMPORT'!$B:$B,OFFSET('START-SLABS'!$G$9,$AR$1,0),'SAGE IMPORT'!$C:$C,'MATERIAL ORDER'!$B54,'SAGE IMPORT'!$D:$D,($D54)))</f>
        <v/>
      </c>
      <c r="AS53" s="730" t="str">
        <f ca="1">IF(OFFSET('START-SLABS'!$F$9,$AS$1,0)="","",SUMIFS('SAGE IMPORT'!$Q:$Q,'SAGE IMPORT'!$A:$A,OFFSET('START-SLABS'!$F$9,$AS$1,0),'SAGE IMPORT'!$B:$B,OFFSET('START-SLABS'!$G$9,$AS$1,0),'SAGE IMPORT'!$C:$C,'MATERIAL ORDER'!$B54,'SAGE IMPORT'!$D:$D,($D54)))</f>
        <v/>
      </c>
      <c r="AT53" s="730" t="str">
        <f ca="1">IF(OFFSET('START-SLABS'!$F$9,$AT$1,0)="","",SUMIFS('SAGE IMPORT'!$Q:$Q,'SAGE IMPORT'!$A:$A,OFFSET('START-SLABS'!$F$9,$AT$1,0),'SAGE IMPORT'!$B:$B,OFFSET('START-SLABS'!$G$9,$AT$1,0),'SAGE IMPORT'!$C:$C,'MATERIAL ORDER'!$B54,'SAGE IMPORT'!$D:$D,($D54)))</f>
        <v/>
      </c>
      <c r="AU53" s="730" t="str">
        <f ca="1">IF(OFFSET('START-SLABS'!$F$9,$AU$1,0)="","",SUMIFS('SAGE IMPORT'!$Q:$Q,'SAGE IMPORT'!$A:$A,OFFSET('START-SLABS'!$F$9,$AU$1,0),'SAGE IMPORT'!$B:$B,OFFSET('START-SLABS'!$G$9,$AU$1,0),'SAGE IMPORT'!$C:$C,'MATERIAL ORDER'!$B54,'SAGE IMPORT'!$D:$D,($D54)))</f>
        <v/>
      </c>
      <c r="AV53" s="730" t="str">
        <f ca="1">IF(OFFSET('START-SLABS'!$F$9,$AV$1,0)="","",SUMIFS('SAGE IMPORT'!$Q:$Q,'SAGE IMPORT'!$A:$A,OFFSET('START-SLABS'!$F$9,$AV$1,0),'SAGE IMPORT'!$B:$B,OFFSET('START-SLABS'!$G$9,$AV$1,0),'SAGE IMPORT'!$C:$C,'MATERIAL ORDER'!$B54,'SAGE IMPORT'!$D:$D,($D54)))</f>
        <v/>
      </c>
    </row>
    <row r="54" spans="2:48" s="729" customFormat="1" ht="76.5" customHeight="1" x14ac:dyDescent="0.3">
      <c r="B54" s="786"/>
      <c r="C54" s="787"/>
      <c r="D54" s="788"/>
      <c r="E54" s="788"/>
      <c r="F54" s="771"/>
      <c r="G54" s="1027">
        <f t="shared" ref="G54:G60" ca="1" si="11">SUM($S53:$CL53)</f>
        <v>0</v>
      </c>
      <c r="H54" s="1028"/>
      <c r="I54" s="736" t="str">
        <f t="shared" ref="I54:I60" si="12">IF(E54="","",E54)</f>
        <v/>
      </c>
      <c r="J54" s="779"/>
      <c r="K54" s="793"/>
      <c r="L54" s="794"/>
      <c r="M54" s="750"/>
      <c r="N54" s="750"/>
      <c r="O54" s="750"/>
      <c r="P54" s="750"/>
      <c r="Q54" s="795"/>
      <c r="S54" s="730">
        <f>IF('START-SLABS'!$F$9="","",SUMIFS('SAGE IMPORT'!$Q:$Q,'SAGE IMPORT'!$A:$A,'START-SLABS'!$F$9,'SAGE IMPORT'!$B:$B,'START-SLABS'!$G$9,'SAGE IMPORT'!$C:$C,'MATERIAL ORDER'!$B55,'SAGE IMPORT'!$D:$D,$D55))</f>
        <v>0</v>
      </c>
      <c r="T54" s="730">
        <f ca="1">IF(OFFSET('START-SLABS'!$F$9,$T$1,0)="","",SUMIFS('SAGE IMPORT'!$Q:$Q,'SAGE IMPORT'!$A:$A,OFFSET('START-SLABS'!$F$9,$T$1,0),'SAGE IMPORT'!$B:$B,OFFSET('START-SLABS'!$G$9,$T$1,0),'SAGE IMPORT'!$C:$C,'MATERIAL ORDER'!$B55,'SAGE IMPORT'!$D:$D,($D55)))</f>
        <v>0</v>
      </c>
      <c r="U54" s="730" t="str">
        <f ca="1">IF(OFFSET('START-SLABS'!$F$9,$U$1,0)="","",SUMIFS('SAGE IMPORT'!$Q:$Q,'SAGE IMPORT'!$A:$A,OFFSET('START-SLABS'!$F$9,$U$1,0),'SAGE IMPORT'!$B:$B,OFFSET('START-SLABS'!$G$9,$U$1,0),'SAGE IMPORT'!$C:$C,'MATERIAL ORDER'!$B55,'SAGE IMPORT'!$D:$D,($D55)))</f>
        <v/>
      </c>
      <c r="V54" s="730">
        <f ca="1">IF(OFFSET('START-SLABS'!$F$9,$V$1,0)="","",SUMIFS('SAGE IMPORT'!$Q:$Q,'SAGE IMPORT'!$A:$A,OFFSET('START-SLABS'!$F$9,$V$1,0),'SAGE IMPORT'!$B:$B,OFFSET('START-SLABS'!$G$9,$V$1,0),'SAGE IMPORT'!$C:$C,'MATERIAL ORDER'!$B55,'SAGE IMPORT'!$D:$D,($D55)))</f>
        <v>0</v>
      </c>
      <c r="W54" s="730" t="str">
        <f ca="1">IF(OFFSET('START-SLABS'!$F$9,$W$1,0)="","",SUMIFS('SAGE IMPORT'!$Q:$Q,'SAGE IMPORT'!$A:$A,OFFSET('START-SLABS'!$F$9,$W$1,0),'SAGE IMPORT'!$B:$B,OFFSET('START-SLABS'!$G$9,$W$1,0),'SAGE IMPORT'!$C:$C,'MATERIAL ORDER'!$B55,'SAGE IMPORT'!$D:$D,($D55)))</f>
        <v/>
      </c>
      <c r="X54" s="730">
        <f ca="1">IF(OFFSET('START-SLABS'!$F$9,$X$1,0)="","",SUMIFS('SAGE IMPORT'!$Q:$Q,'SAGE IMPORT'!$A:$A,OFFSET('START-SLABS'!$F$9,$X$1,0),'SAGE IMPORT'!$B:$B,OFFSET('START-SLABS'!$G$9,$X$1,0),'SAGE IMPORT'!$C:$C,'MATERIAL ORDER'!$B55,'SAGE IMPORT'!$D:$D,($D55)))</f>
        <v>0</v>
      </c>
      <c r="Y54" s="730" t="str">
        <f ca="1">IF(OFFSET('START-SLABS'!$F$9,$Y$1,0)="","",SUMIFS('SAGE IMPORT'!$Q:$Q,'SAGE IMPORT'!$A:$A,OFFSET('START-SLABS'!$F$9,$Y$1,0),'SAGE IMPORT'!$B:$B,OFFSET('START-SLABS'!$G$9,$Y$1,0),'SAGE IMPORT'!$C:$C,'MATERIAL ORDER'!$B55,'SAGE IMPORT'!$D:$D,($D55)))</f>
        <v/>
      </c>
      <c r="Z54" s="730">
        <f ca="1">IF(OFFSET('START-SLABS'!$F$9,$Z$1,0)="","",SUMIFS('SAGE IMPORT'!$Q:$Q,'SAGE IMPORT'!$A:$A,OFFSET('START-SLABS'!$F$9,$Z$1,0),'SAGE IMPORT'!$B:$B,OFFSET('START-SLABS'!$G$9,$Z$1,0),'SAGE IMPORT'!$C:$C,'MATERIAL ORDER'!$B55,'SAGE IMPORT'!$D:$D,($D55)))</f>
        <v>0</v>
      </c>
      <c r="AA54" s="730" t="str">
        <f ca="1">IF(OFFSET('START-SLABS'!$F$9,$AA$1,0)="","",SUMIFS('SAGE IMPORT'!$Q:$Q,'SAGE IMPORT'!$A:$A,OFFSET('START-SLABS'!$F$9,$AA$1,0),'SAGE IMPORT'!$B:$B,OFFSET('START-SLABS'!$G$9,$AA$1,0),'SAGE IMPORT'!$C:$C,'MATERIAL ORDER'!$B55,'SAGE IMPORT'!$D:$D,($D55)))</f>
        <v/>
      </c>
      <c r="AB54" s="730">
        <f ca="1">IF(OFFSET('START-SLABS'!$F$9,$AB$1,0)="","",SUMIFS('SAGE IMPORT'!$Q:$Q,'SAGE IMPORT'!$A:$A,OFFSET('START-SLABS'!$F$9,$AB$1,0),'SAGE IMPORT'!$B:$B,OFFSET('START-SLABS'!$G$9,$AB$1,0),'SAGE IMPORT'!$C:$C,'MATERIAL ORDER'!$B55,'SAGE IMPORT'!$D:$D,($D55)))</f>
        <v>0</v>
      </c>
      <c r="AC54" s="730" t="str">
        <f ca="1">IF(OFFSET('START-SLABS'!$F$9,$AC$1,0)="","",SUMIFS('SAGE IMPORT'!$Q:$Q,'SAGE IMPORT'!$A:$A,OFFSET('START-SLABS'!$F$9,$AC$1,0),'SAGE IMPORT'!$B:$B,OFFSET('START-SLABS'!$G$9,$AC$1,0),'SAGE IMPORT'!$C:$C,'MATERIAL ORDER'!$B55,'SAGE IMPORT'!$D:$D,($D55)))</f>
        <v/>
      </c>
      <c r="AD54" s="730">
        <f ca="1">IF(OFFSET('START-SLABS'!$F$9,$AD$1,0)="","",SUMIFS('SAGE IMPORT'!$Q:$Q,'SAGE IMPORT'!$A:$A,OFFSET('START-SLABS'!$F$9,$AD$1,0),'SAGE IMPORT'!$B:$B,OFFSET('START-SLABS'!$G$9,$AD$1,0),'SAGE IMPORT'!$C:$C,'MATERIAL ORDER'!$B55,'SAGE IMPORT'!$D:$D,($D55)))</f>
        <v>0</v>
      </c>
      <c r="AE54" s="730" t="str">
        <f ca="1">IF(OFFSET('START-SLABS'!$F$9,$AE$1,0)="","",SUMIFS('SAGE IMPORT'!$Q:$Q,'SAGE IMPORT'!$A:$A,OFFSET('START-SLABS'!$F$9,$AE$1,0),'SAGE IMPORT'!$B:$B,OFFSET('START-SLABS'!$G$9,$AE$1,0),'SAGE IMPORT'!$C:$C,'MATERIAL ORDER'!$B55,'SAGE IMPORT'!$D:$D,($D55)))</f>
        <v/>
      </c>
      <c r="AF54" s="730">
        <f ca="1">IF(OFFSET('START-SLABS'!$F$9,$AF$1,0)="","",SUMIFS('SAGE IMPORT'!$Q:$Q,'SAGE IMPORT'!$A:$A,OFFSET('START-SLABS'!$F$9,$AF$1,0),'SAGE IMPORT'!$B:$B,OFFSET('START-SLABS'!$G$9,$AF$1,0),'SAGE IMPORT'!$C:$C,'MATERIAL ORDER'!$B55,'SAGE IMPORT'!$D:$D,($D55)))</f>
        <v>0</v>
      </c>
      <c r="AG54" s="730" t="str">
        <f ca="1">IF(OFFSET('START-SLABS'!$F$9,$AG$1,0)="","",SUMIFS('SAGE IMPORT'!$Q:$Q,'SAGE IMPORT'!$A:$A,OFFSET('START-SLABS'!$F$9,$AG$1,0),'SAGE IMPORT'!$B:$B,OFFSET('START-SLABS'!$G$9,$AG$1,0),'SAGE IMPORT'!$C:$C,'MATERIAL ORDER'!$B55,'SAGE IMPORT'!$D:$D,($D55)))</f>
        <v/>
      </c>
      <c r="AH54" s="730">
        <f ca="1">IF(OFFSET('START-SLABS'!$F$9,$AH$1,0)="","",SUMIFS('SAGE IMPORT'!$Q:$Q,'SAGE IMPORT'!$A:$A,OFFSET('START-SLABS'!$F$9,$AH$1,0),'SAGE IMPORT'!$B:$B,OFFSET('START-SLABS'!$G$9,$AH$1,0),'SAGE IMPORT'!$C:$C,'MATERIAL ORDER'!$B55,'SAGE IMPORT'!$D:$D,($D55)))</f>
        <v>0</v>
      </c>
      <c r="AI54" s="730" t="str">
        <f ca="1">IF(OFFSET('START-SLABS'!$F$9,$AI$1,0)="","",SUMIFS('SAGE IMPORT'!$Q:$Q,'SAGE IMPORT'!$A:$A,OFFSET('START-SLABS'!$F$9,$AI$1,0),'SAGE IMPORT'!$B:$B,OFFSET('START-SLABS'!$G$9,$AI$1,0),'SAGE IMPORT'!$C:$C,'MATERIAL ORDER'!$B55,'SAGE IMPORT'!$D:$D,($D55)))</f>
        <v/>
      </c>
      <c r="AJ54" s="730">
        <f ca="1">IF(OFFSET('START-SLABS'!$F$9,$AJ$1,0)="","",SUMIFS('SAGE IMPORT'!$Q:$Q,'SAGE IMPORT'!$A:$A,OFFSET('START-SLABS'!$F$9,$AJ$1,0),'SAGE IMPORT'!$B:$B,OFFSET('START-SLABS'!$G$9,$AJ$1,0),'SAGE IMPORT'!$C:$C,'MATERIAL ORDER'!$B55,'SAGE IMPORT'!$D:$D,($D55)))</f>
        <v>0</v>
      </c>
      <c r="AK54" s="730" t="str">
        <f ca="1">IF(OFFSET('START-SLABS'!$F$9,$AK$1,0)="","",SUMIFS('SAGE IMPORT'!$Q:$Q,'SAGE IMPORT'!$A:$A,OFFSET('START-SLABS'!$F$9,$AK$1,0),'SAGE IMPORT'!$B:$B,OFFSET('START-SLABS'!$G$9,$AK$1,0),'SAGE IMPORT'!$C:$C,'MATERIAL ORDER'!$B55,'SAGE IMPORT'!$D:$D,($D55)))</f>
        <v/>
      </c>
      <c r="AL54" s="730" t="str">
        <f ca="1">IF(OFFSET('START-SLABS'!$F$9,$AL$1,0)="","",SUMIFS('SAGE IMPORT'!$Q:$Q,'SAGE IMPORT'!$A:$A,OFFSET('START-SLABS'!$F$9,$AL$1,0),'SAGE IMPORT'!$B:$B,OFFSET('START-SLABS'!$G$9,$AL$1,0),'SAGE IMPORT'!$C:$C,'MATERIAL ORDER'!$B55,'SAGE IMPORT'!$D:$D,($D55)))</f>
        <v/>
      </c>
      <c r="AM54" s="730" t="str">
        <f ca="1">IF(OFFSET('START-SLABS'!$F$9,$AM$1,0)="","",SUMIFS('SAGE IMPORT'!$Q:$Q,'SAGE IMPORT'!$A:$A,OFFSET('START-SLABS'!$F$9,$AM$1,0),'SAGE IMPORT'!$B:$B,OFFSET('START-SLABS'!$G$9,$AM$1,0),'SAGE IMPORT'!$C:$C,'MATERIAL ORDER'!$B55,'SAGE IMPORT'!$D:$D,($D55)))</f>
        <v/>
      </c>
      <c r="AN54" s="730" t="str">
        <f ca="1">IF(OFFSET('START-SLABS'!$F$9,$AN$1,0)="","",SUMIFS('SAGE IMPORT'!$Q:$Q,'SAGE IMPORT'!$A:$A,OFFSET('START-SLABS'!$F$9,$AN$1,0),'SAGE IMPORT'!$B:$B,OFFSET('START-SLABS'!$G$9,$AN$1,0),'SAGE IMPORT'!$C:$C,'MATERIAL ORDER'!$B55,'SAGE IMPORT'!$D:$D,($D55)))</f>
        <v/>
      </c>
      <c r="AO54" s="730" t="str">
        <f ca="1">IF(OFFSET('START-SLABS'!$F$9,$AO$1,0)="","",SUMIFS('SAGE IMPORT'!$Q:$Q,'SAGE IMPORT'!$A:$A,OFFSET('START-SLABS'!$F$9,$AO$1,0),'SAGE IMPORT'!$B:$B,OFFSET('START-SLABS'!$G$9,$AO$1,0),'SAGE IMPORT'!$C:$C,'MATERIAL ORDER'!$B55,'SAGE IMPORT'!$D:$D,($D55)))</f>
        <v/>
      </c>
      <c r="AP54" s="730" t="str">
        <f ca="1">IF(OFFSET('START-SLABS'!$F$9,$AP$1,0)="","",SUMIFS('SAGE IMPORT'!$Q:$Q,'SAGE IMPORT'!$A:$A,OFFSET('START-SLABS'!$F$9,$AP$1,0),'SAGE IMPORT'!$B:$B,OFFSET('START-SLABS'!$G$9,$AP$1,0),'SAGE IMPORT'!$C:$C,'MATERIAL ORDER'!$B55,'SAGE IMPORT'!$D:$D,($D55)))</f>
        <v/>
      </c>
      <c r="AQ54" s="730" t="str">
        <f ca="1">IF(OFFSET('START-SLABS'!$F$9,$AQ$1,0)="","",SUMIFS('SAGE IMPORT'!$Q:$Q,'SAGE IMPORT'!$A:$A,OFFSET('START-SLABS'!$F$9,$AQ$1,0),'SAGE IMPORT'!$B:$B,OFFSET('START-SLABS'!$G$9,$AQ$1,0),'SAGE IMPORT'!$C:$C,'MATERIAL ORDER'!$B55,'SAGE IMPORT'!$D:$D,($D55)))</f>
        <v/>
      </c>
      <c r="AR54" s="730" t="str">
        <f ca="1">IF(OFFSET('START-SLABS'!$F$9,$AR$1,0)="","",SUMIFS('SAGE IMPORT'!$Q:$Q,'SAGE IMPORT'!$A:$A,OFFSET('START-SLABS'!$F$9,$AR$1,0),'SAGE IMPORT'!$B:$B,OFFSET('START-SLABS'!$G$9,$AR$1,0),'SAGE IMPORT'!$C:$C,'MATERIAL ORDER'!$B55,'SAGE IMPORT'!$D:$D,($D55)))</f>
        <v/>
      </c>
      <c r="AS54" s="730" t="str">
        <f ca="1">IF(OFFSET('START-SLABS'!$F$9,$AS$1,0)="","",SUMIFS('SAGE IMPORT'!$Q:$Q,'SAGE IMPORT'!$A:$A,OFFSET('START-SLABS'!$F$9,$AS$1,0),'SAGE IMPORT'!$B:$B,OFFSET('START-SLABS'!$G$9,$AS$1,0),'SAGE IMPORT'!$C:$C,'MATERIAL ORDER'!$B55,'SAGE IMPORT'!$D:$D,($D55)))</f>
        <v/>
      </c>
      <c r="AT54" s="730" t="str">
        <f ca="1">IF(OFFSET('START-SLABS'!$F$9,$AT$1,0)="","",SUMIFS('SAGE IMPORT'!$Q:$Q,'SAGE IMPORT'!$A:$A,OFFSET('START-SLABS'!$F$9,$AT$1,0),'SAGE IMPORT'!$B:$B,OFFSET('START-SLABS'!$G$9,$AT$1,0),'SAGE IMPORT'!$C:$C,'MATERIAL ORDER'!$B55,'SAGE IMPORT'!$D:$D,($D55)))</f>
        <v/>
      </c>
      <c r="AU54" s="730" t="str">
        <f ca="1">IF(OFFSET('START-SLABS'!$F$9,$AU$1,0)="","",SUMIFS('SAGE IMPORT'!$Q:$Q,'SAGE IMPORT'!$A:$A,OFFSET('START-SLABS'!$F$9,$AU$1,0),'SAGE IMPORT'!$B:$B,OFFSET('START-SLABS'!$G$9,$AU$1,0),'SAGE IMPORT'!$C:$C,'MATERIAL ORDER'!$B55,'SAGE IMPORT'!$D:$D,($D55)))</f>
        <v/>
      </c>
      <c r="AV54" s="730" t="str">
        <f ca="1">IF(OFFSET('START-SLABS'!$F$9,$AV$1,0)="","",SUMIFS('SAGE IMPORT'!$Q:$Q,'SAGE IMPORT'!$A:$A,OFFSET('START-SLABS'!$F$9,$AV$1,0),'SAGE IMPORT'!$B:$B,OFFSET('START-SLABS'!$G$9,$AV$1,0),'SAGE IMPORT'!$C:$C,'MATERIAL ORDER'!$B55,'SAGE IMPORT'!$D:$D,($D55)))</f>
        <v/>
      </c>
    </row>
    <row r="55" spans="2:48" s="729" customFormat="1" ht="76.5" customHeight="1" x14ac:dyDescent="0.3">
      <c r="B55" s="755"/>
      <c r="C55" s="756"/>
      <c r="D55" s="757"/>
      <c r="E55" s="757"/>
      <c r="F55" s="758"/>
      <c r="G55" s="1025">
        <f t="shared" ca="1" si="11"/>
        <v>0</v>
      </c>
      <c r="H55" s="1026"/>
      <c r="I55" s="746" t="str">
        <f t="shared" si="12"/>
        <v/>
      </c>
      <c r="J55" s="779"/>
      <c r="K55" s="793"/>
      <c r="L55" s="794"/>
      <c r="M55" s="750"/>
      <c r="N55" s="750"/>
      <c r="O55" s="750"/>
      <c r="P55" s="750"/>
      <c r="Q55" s="795"/>
      <c r="S55" s="730">
        <f>IF('START-SLABS'!$F$9="","",SUMIFS('SAGE IMPORT'!$Q:$Q,'SAGE IMPORT'!$A:$A,'START-SLABS'!$F$9,'SAGE IMPORT'!$B:$B,'START-SLABS'!$G$9,'SAGE IMPORT'!$C:$C,'MATERIAL ORDER'!$B56,'SAGE IMPORT'!$D:$D,$D56))</f>
        <v>0</v>
      </c>
      <c r="T55" s="730">
        <f ca="1">IF(OFFSET('START-SLABS'!$F$9,$T$1,0)="","",SUMIFS('SAGE IMPORT'!$Q:$Q,'SAGE IMPORT'!$A:$A,OFFSET('START-SLABS'!$F$9,$T$1,0),'SAGE IMPORT'!$B:$B,OFFSET('START-SLABS'!$G$9,$T$1,0),'SAGE IMPORT'!$C:$C,'MATERIAL ORDER'!$B56,'SAGE IMPORT'!$D:$D,($D56)))</f>
        <v>0</v>
      </c>
      <c r="U55" s="730" t="str">
        <f ca="1">IF(OFFSET('START-SLABS'!$F$9,$U$1,0)="","",SUMIFS('SAGE IMPORT'!$Q:$Q,'SAGE IMPORT'!$A:$A,OFFSET('START-SLABS'!$F$9,$U$1,0),'SAGE IMPORT'!$B:$B,OFFSET('START-SLABS'!$G$9,$U$1,0),'SAGE IMPORT'!$C:$C,'MATERIAL ORDER'!$B56,'SAGE IMPORT'!$D:$D,($D56)))</f>
        <v/>
      </c>
      <c r="V55" s="730">
        <f ca="1">IF(OFFSET('START-SLABS'!$F$9,$V$1,0)="","",SUMIFS('SAGE IMPORT'!$Q:$Q,'SAGE IMPORT'!$A:$A,OFFSET('START-SLABS'!$F$9,$V$1,0),'SAGE IMPORT'!$B:$B,OFFSET('START-SLABS'!$G$9,$V$1,0),'SAGE IMPORT'!$C:$C,'MATERIAL ORDER'!$B56,'SAGE IMPORT'!$D:$D,($D56)))</f>
        <v>0</v>
      </c>
      <c r="W55" s="730" t="str">
        <f ca="1">IF(OFFSET('START-SLABS'!$F$9,$W$1,0)="","",SUMIFS('SAGE IMPORT'!$Q:$Q,'SAGE IMPORT'!$A:$A,OFFSET('START-SLABS'!$F$9,$W$1,0),'SAGE IMPORT'!$B:$B,OFFSET('START-SLABS'!$G$9,$W$1,0),'SAGE IMPORT'!$C:$C,'MATERIAL ORDER'!$B56,'SAGE IMPORT'!$D:$D,($D56)))</f>
        <v/>
      </c>
      <c r="X55" s="730">
        <f ca="1">IF(OFFSET('START-SLABS'!$F$9,$X$1,0)="","",SUMIFS('SAGE IMPORT'!$Q:$Q,'SAGE IMPORT'!$A:$A,OFFSET('START-SLABS'!$F$9,$X$1,0),'SAGE IMPORT'!$B:$B,OFFSET('START-SLABS'!$G$9,$X$1,0),'SAGE IMPORT'!$C:$C,'MATERIAL ORDER'!$B56,'SAGE IMPORT'!$D:$D,($D56)))</f>
        <v>0</v>
      </c>
      <c r="Y55" s="730" t="str">
        <f ca="1">IF(OFFSET('START-SLABS'!$F$9,$Y$1,0)="","",SUMIFS('SAGE IMPORT'!$Q:$Q,'SAGE IMPORT'!$A:$A,OFFSET('START-SLABS'!$F$9,$Y$1,0),'SAGE IMPORT'!$B:$B,OFFSET('START-SLABS'!$G$9,$Y$1,0),'SAGE IMPORT'!$C:$C,'MATERIAL ORDER'!$B56,'SAGE IMPORT'!$D:$D,($D56)))</f>
        <v/>
      </c>
      <c r="Z55" s="730">
        <f ca="1">IF(OFFSET('START-SLABS'!$F$9,$Z$1,0)="","",SUMIFS('SAGE IMPORT'!$Q:$Q,'SAGE IMPORT'!$A:$A,OFFSET('START-SLABS'!$F$9,$Z$1,0),'SAGE IMPORT'!$B:$B,OFFSET('START-SLABS'!$G$9,$Z$1,0),'SAGE IMPORT'!$C:$C,'MATERIAL ORDER'!$B56,'SAGE IMPORT'!$D:$D,($D56)))</f>
        <v>0</v>
      </c>
      <c r="AA55" s="730" t="str">
        <f ca="1">IF(OFFSET('START-SLABS'!$F$9,$AA$1,0)="","",SUMIFS('SAGE IMPORT'!$Q:$Q,'SAGE IMPORT'!$A:$A,OFFSET('START-SLABS'!$F$9,$AA$1,0),'SAGE IMPORT'!$B:$B,OFFSET('START-SLABS'!$G$9,$AA$1,0),'SAGE IMPORT'!$C:$C,'MATERIAL ORDER'!$B56,'SAGE IMPORT'!$D:$D,($D56)))</f>
        <v/>
      </c>
      <c r="AB55" s="730">
        <f ca="1">IF(OFFSET('START-SLABS'!$F$9,$AB$1,0)="","",SUMIFS('SAGE IMPORT'!$Q:$Q,'SAGE IMPORT'!$A:$A,OFFSET('START-SLABS'!$F$9,$AB$1,0),'SAGE IMPORT'!$B:$B,OFFSET('START-SLABS'!$G$9,$AB$1,0),'SAGE IMPORT'!$C:$C,'MATERIAL ORDER'!$B56,'SAGE IMPORT'!$D:$D,($D56)))</f>
        <v>0</v>
      </c>
      <c r="AC55" s="730" t="str">
        <f ca="1">IF(OFFSET('START-SLABS'!$F$9,$AC$1,0)="","",SUMIFS('SAGE IMPORT'!$Q:$Q,'SAGE IMPORT'!$A:$A,OFFSET('START-SLABS'!$F$9,$AC$1,0),'SAGE IMPORT'!$B:$B,OFFSET('START-SLABS'!$G$9,$AC$1,0),'SAGE IMPORT'!$C:$C,'MATERIAL ORDER'!$B56,'SAGE IMPORT'!$D:$D,($D56)))</f>
        <v/>
      </c>
      <c r="AD55" s="730">
        <f ca="1">IF(OFFSET('START-SLABS'!$F$9,$AD$1,0)="","",SUMIFS('SAGE IMPORT'!$Q:$Q,'SAGE IMPORT'!$A:$A,OFFSET('START-SLABS'!$F$9,$AD$1,0),'SAGE IMPORT'!$B:$B,OFFSET('START-SLABS'!$G$9,$AD$1,0),'SAGE IMPORT'!$C:$C,'MATERIAL ORDER'!$B56,'SAGE IMPORT'!$D:$D,($D56)))</f>
        <v>0</v>
      </c>
      <c r="AE55" s="730" t="str">
        <f ca="1">IF(OFFSET('START-SLABS'!$F$9,$AE$1,0)="","",SUMIFS('SAGE IMPORT'!$Q:$Q,'SAGE IMPORT'!$A:$A,OFFSET('START-SLABS'!$F$9,$AE$1,0),'SAGE IMPORT'!$B:$B,OFFSET('START-SLABS'!$G$9,$AE$1,0),'SAGE IMPORT'!$C:$C,'MATERIAL ORDER'!$B56,'SAGE IMPORT'!$D:$D,($D56)))</f>
        <v/>
      </c>
      <c r="AF55" s="730">
        <f ca="1">IF(OFFSET('START-SLABS'!$F$9,$AF$1,0)="","",SUMIFS('SAGE IMPORT'!$Q:$Q,'SAGE IMPORT'!$A:$A,OFFSET('START-SLABS'!$F$9,$AF$1,0),'SAGE IMPORT'!$B:$B,OFFSET('START-SLABS'!$G$9,$AF$1,0),'SAGE IMPORT'!$C:$C,'MATERIAL ORDER'!$B56,'SAGE IMPORT'!$D:$D,($D56)))</f>
        <v>0</v>
      </c>
      <c r="AG55" s="730" t="str">
        <f ca="1">IF(OFFSET('START-SLABS'!$F$9,$AG$1,0)="","",SUMIFS('SAGE IMPORT'!$Q:$Q,'SAGE IMPORT'!$A:$A,OFFSET('START-SLABS'!$F$9,$AG$1,0),'SAGE IMPORT'!$B:$B,OFFSET('START-SLABS'!$G$9,$AG$1,0),'SAGE IMPORT'!$C:$C,'MATERIAL ORDER'!$B56,'SAGE IMPORT'!$D:$D,($D56)))</f>
        <v/>
      </c>
      <c r="AH55" s="730">
        <f ca="1">IF(OFFSET('START-SLABS'!$F$9,$AH$1,0)="","",SUMIFS('SAGE IMPORT'!$Q:$Q,'SAGE IMPORT'!$A:$A,OFFSET('START-SLABS'!$F$9,$AH$1,0),'SAGE IMPORT'!$B:$B,OFFSET('START-SLABS'!$G$9,$AH$1,0),'SAGE IMPORT'!$C:$C,'MATERIAL ORDER'!$B56,'SAGE IMPORT'!$D:$D,($D56)))</f>
        <v>0</v>
      </c>
      <c r="AI55" s="730" t="str">
        <f ca="1">IF(OFFSET('START-SLABS'!$F$9,$AI$1,0)="","",SUMIFS('SAGE IMPORT'!$Q:$Q,'SAGE IMPORT'!$A:$A,OFFSET('START-SLABS'!$F$9,$AI$1,0),'SAGE IMPORT'!$B:$B,OFFSET('START-SLABS'!$G$9,$AI$1,0),'SAGE IMPORT'!$C:$C,'MATERIAL ORDER'!$B56,'SAGE IMPORT'!$D:$D,($D56)))</f>
        <v/>
      </c>
      <c r="AJ55" s="730">
        <f ca="1">IF(OFFSET('START-SLABS'!$F$9,$AJ$1,0)="","",SUMIFS('SAGE IMPORT'!$Q:$Q,'SAGE IMPORT'!$A:$A,OFFSET('START-SLABS'!$F$9,$AJ$1,0),'SAGE IMPORT'!$B:$B,OFFSET('START-SLABS'!$G$9,$AJ$1,0),'SAGE IMPORT'!$C:$C,'MATERIAL ORDER'!$B56,'SAGE IMPORT'!$D:$D,($D56)))</f>
        <v>0</v>
      </c>
      <c r="AK55" s="730" t="str">
        <f ca="1">IF(OFFSET('START-SLABS'!$F$9,$AK$1,0)="","",SUMIFS('SAGE IMPORT'!$Q:$Q,'SAGE IMPORT'!$A:$A,OFFSET('START-SLABS'!$F$9,$AK$1,0),'SAGE IMPORT'!$B:$B,OFFSET('START-SLABS'!$G$9,$AK$1,0),'SAGE IMPORT'!$C:$C,'MATERIAL ORDER'!$B56,'SAGE IMPORT'!$D:$D,($D56)))</f>
        <v/>
      </c>
      <c r="AL55" s="730" t="str">
        <f ca="1">IF(OFFSET('START-SLABS'!$F$9,$AL$1,0)="","",SUMIFS('SAGE IMPORT'!$Q:$Q,'SAGE IMPORT'!$A:$A,OFFSET('START-SLABS'!$F$9,$AL$1,0),'SAGE IMPORT'!$B:$B,OFFSET('START-SLABS'!$G$9,$AL$1,0),'SAGE IMPORT'!$C:$C,'MATERIAL ORDER'!$B56,'SAGE IMPORT'!$D:$D,($D56)))</f>
        <v/>
      </c>
      <c r="AM55" s="730" t="str">
        <f ca="1">IF(OFFSET('START-SLABS'!$F$9,$AM$1,0)="","",SUMIFS('SAGE IMPORT'!$Q:$Q,'SAGE IMPORT'!$A:$A,OFFSET('START-SLABS'!$F$9,$AM$1,0),'SAGE IMPORT'!$B:$B,OFFSET('START-SLABS'!$G$9,$AM$1,0),'SAGE IMPORT'!$C:$C,'MATERIAL ORDER'!$B56,'SAGE IMPORT'!$D:$D,($D56)))</f>
        <v/>
      </c>
      <c r="AN55" s="730" t="str">
        <f ca="1">IF(OFFSET('START-SLABS'!$F$9,$AN$1,0)="","",SUMIFS('SAGE IMPORT'!$Q:$Q,'SAGE IMPORT'!$A:$A,OFFSET('START-SLABS'!$F$9,$AN$1,0),'SAGE IMPORT'!$B:$B,OFFSET('START-SLABS'!$G$9,$AN$1,0),'SAGE IMPORT'!$C:$C,'MATERIAL ORDER'!$B56,'SAGE IMPORT'!$D:$D,($D56)))</f>
        <v/>
      </c>
      <c r="AO55" s="730" t="str">
        <f ca="1">IF(OFFSET('START-SLABS'!$F$9,$AO$1,0)="","",SUMIFS('SAGE IMPORT'!$Q:$Q,'SAGE IMPORT'!$A:$A,OFFSET('START-SLABS'!$F$9,$AO$1,0),'SAGE IMPORT'!$B:$B,OFFSET('START-SLABS'!$G$9,$AO$1,0),'SAGE IMPORT'!$C:$C,'MATERIAL ORDER'!$B56,'SAGE IMPORT'!$D:$D,($D56)))</f>
        <v/>
      </c>
      <c r="AP55" s="730" t="str">
        <f ca="1">IF(OFFSET('START-SLABS'!$F$9,$AP$1,0)="","",SUMIFS('SAGE IMPORT'!$Q:$Q,'SAGE IMPORT'!$A:$A,OFFSET('START-SLABS'!$F$9,$AP$1,0),'SAGE IMPORT'!$B:$B,OFFSET('START-SLABS'!$G$9,$AP$1,0),'SAGE IMPORT'!$C:$C,'MATERIAL ORDER'!$B56,'SAGE IMPORT'!$D:$D,($D56)))</f>
        <v/>
      </c>
      <c r="AQ55" s="730" t="str">
        <f ca="1">IF(OFFSET('START-SLABS'!$F$9,$AQ$1,0)="","",SUMIFS('SAGE IMPORT'!$Q:$Q,'SAGE IMPORT'!$A:$A,OFFSET('START-SLABS'!$F$9,$AQ$1,0),'SAGE IMPORT'!$B:$B,OFFSET('START-SLABS'!$G$9,$AQ$1,0),'SAGE IMPORT'!$C:$C,'MATERIAL ORDER'!$B56,'SAGE IMPORT'!$D:$D,($D56)))</f>
        <v/>
      </c>
      <c r="AR55" s="730" t="str">
        <f ca="1">IF(OFFSET('START-SLABS'!$F$9,$AR$1,0)="","",SUMIFS('SAGE IMPORT'!$Q:$Q,'SAGE IMPORT'!$A:$A,OFFSET('START-SLABS'!$F$9,$AR$1,0),'SAGE IMPORT'!$B:$B,OFFSET('START-SLABS'!$G$9,$AR$1,0),'SAGE IMPORT'!$C:$C,'MATERIAL ORDER'!$B56,'SAGE IMPORT'!$D:$D,($D56)))</f>
        <v/>
      </c>
      <c r="AS55" s="730" t="str">
        <f ca="1">IF(OFFSET('START-SLABS'!$F$9,$AS$1,0)="","",SUMIFS('SAGE IMPORT'!$Q:$Q,'SAGE IMPORT'!$A:$A,OFFSET('START-SLABS'!$F$9,$AS$1,0),'SAGE IMPORT'!$B:$B,OFFSET('START-SLABS'!$G$9,$AS$1,0),'SAGE IMPORT'!$C:$C,'MATERIAL ORDER'!$B56,'SAGE IMPORT'!$D:$D,($D56)))</f>
        <v/>
      </c>
      <c r="AT55" s="730" t="str">
        <f ca="1">IF(OFFSET('START-SLABS'!$F$9,$AT$1,0)="","",SUMIFS('SAGE IMPORT'!$Q:$Q,'SAGE IMPORT'!$A:$A,OFFSET('START-SLABS'!$F$9,$AT$1,0),'SAGE IMPORT'!$B:$B,OFFSET('START-SLABS'!$G$9,$AT$1,0),'SAGE IMPORT'!$C:$C,'MATERIAL ORDER'!$B56,'SAGE IMPORT'!$D:$D,($D56)))</f>
        <v/>
      </c>
      <c r="AU55" s="730" t="str">
        <f ca="1">IF(OFFSET('START-SLABS'!$F$9,$AU$1,0)="","",SUMIFS('SAGE IMPORT'!$Q:$Q,'SAGE IMPORT'!$A:$A,OFFSET('START-SLABS'!$F$9,$AU$1,0),'SAGE IMPORT'!$B:$B,OFFSET('START-SLABS'!$G$9,$AU$1,0),'SAGE IMPORT'!$C:$C,'MATERIAL ORDER'!$B56,'SAGE IMPORT'!$D:$D,($D56)))</f>
        <v/>
      </c>
      <c r="AV55" s="730" t="str">
        <f ca="1">IF(OFFSET('START-SLABS'!$F$9,$AV$1,0)="","",SUMIFS('SAGE IMPORT'!$Q:$Q,'SAGE IMPORT'!$A:$A,OFFSET('START-SLABS'!$F$9,$AV$1,0),'SAGE IMPORT'!$B:$B,OFFSET('START-SLABS'!$G$9,$AV$1,0),'SAGE IMPORT'!$C:$C,'MATERIAL ORDER'!$B56,'SAGE IMPORT'!$D:$D,($D56)))</f>
        <v/>
      </c>
    </row>
    <row r="56" spans="2:48" s="729" customFormat="1" ht="76.5" customHeight="1" x14ac:dyDescent="0.3">
      <c r="B56" s="755"/>
      <c r="C56" s="756"/>
      <c r="D56" s="757"/>
      <c r="E56" s="757"/>
      <c r="F56" s="758"/>
      <c r="G56" s="1025">
        <f t="shared" ca="1" si="11"/>
        <v>0</v>
      </c>
      <c r="H56" s="1026"/>
      <c r="I56" s="746" t="str">
        <f t="shared" si="12"/>
        <v/>
      </c>
      <c r="J56" s="779"/>
      <c r="K56" s="793"/>
      <c r="L56" s="794"/>
      <c r="M56" s="750"/>
      <c r="N56" s="750"/>
      <c r="O56" s="750"/>
      <c r="P56" s="750"/>
      <c r="Q56" s="795"/>
      <c r="S56" s="730">
        <f>IF('START-SLABS'!$F$9="","",SUMIFS('SAGE IMPORT'!$Q:$Q,'SAGE IMPORT'!$A:$A,'START-SLABS'!$F$9,'SAGE IMPORT'!$B:$B,'START-SLABS'!$G$9,'SAGE IMPORT'!$C:$C,'MATERIAL ORDER'!$B57,'SAGE IMPORT'!$D:$D,$D57))</f>
        <v>0</v>
      </c>
      <c r="T56" s="730">
        <f ca="1">IF(OFFSET('START-SLABS'!$F$9,$T$1,0)="","",SUMIFS('SAGE IMPORT'!$Q:$Q,'SAGE IMPORT'!$A:$A,OFFSET('START-SLABS'!$F$9,$T$1,0),'SAGE IMPORT'!$B:$B,OFFSET('START-SLABS'!$G$9,$T$1,0),'SAGE IMPORT'!$C:$C,'MATERIAL ORDER'!$B57,'SAGE IMPORT'!$D:$D,($D57)))</f>
        <v>0</v>
      </c>
      <c r="U56" s="730" t="str">
        <f ca="1">IF(OFFSET('START-SLABS'!$F$9,$U$1,0)="","",SUMIFS('SAGE IMPORT'!$Q:$Q,'SAGE IMPORT'!$A:$A,OFFSET('START-SLABS'!$F$9,$U$1,0),'SAGE IMPORT'!$B:$B,OFFSET('START-SLABS'!$G$9,$U$1,0),'SAGE IMPORT'!$C:$C,'MATERIAL ORDER'!$B57,'SAGE IMPORT'!$D:$D,($D57)))</f>
        <v/>
      </c>
      <c r="V56" s="730">
        <f ca="1">IF(OFFSET('START-SLABS'!$F$9,$V$1,0)="","",SUMIFS('SAGE IMPORT'!$Q:$Q,'SAGE IMPORT'!$A:$A,OFFSET('START-SLABS'!$F$9,$V$1,0),'SAGE IMPORT'!$B:$B,OFFSET('START-SLABS'!$G$9,$V$1,0),'SAGE IMPORT'!$C:$C,'MATERIAL ORDER'!$B57,'SAGE IMPORT'!$D:$D,($D57)))</f>
        <v>0</v>
      </c>
      <c r="W56" s="730" t="str">
        <f ca="1">IF(OFFSET('START-SLABS'!$F$9,$W$1,0)="","",SUMIFS('SAGE IMPORT'!$Q:$Q,'SAGE IMPORT'!$A:$A,OFFSET('START-SLABS'!$F$9,$W$1,0),'SAGE IMPORT'!$B:$B,OFFSET('START-SLABS'!$G$9,$W$1,0),'SAGE IMPORT'!$C:$C,'MATERIAL ORDER'!$B57,'SAGE IMPORT'!$D:$D,($D57)))</f>
        <v/>
      </c>
      <c r="X56" s="730">
        <f ca="1">IF(OFFSET('START-SLABS'!$F$9,$X$1,0)="","",SUMIFS('SAGE IMPORT'!$Q:$Q,'SAGE IMPORT'!$A:$A,OFFSET('START-SLABS'!$F$9,$X$1,0),'SAGE IMPORT'!$B:$B,OFFSET('START-SLABS'!$G$9,$X$1,0),'SAGE IMPORT'!$C:$C,'MATERIAL ORDER'!$B57,'SAGE IMPORT'!$D:$D,($D57)))</f>
        <v>0</v>
      </c>
      <c r="Y56" s="730" t="str">
        <f ca="1">IF(OFFSET('START-SLABS'!$F$9,$Y$1,0)="","",SUMIFS('SAGE IMPORT'!$Q:$Q,'SAGE IMPORT'!$A:$A,OFFSET('START-SLABS'!$F$9,$Y$1,0),'SAGE IMPORT'!$B:$B,OFFSET('START-SLABS'!$G$9,$Y$1,0),'SAGE IMPORT'!$C:$C,'MATERIAL ORDER'!$B57,'SAGE IMPORT'!$D:$D,($D57)))</f>
        <v/>
      </c>
      <c r="Z56" s="730">
        <f ca="1">IF(OFFSET('START-SLABS'!$F$9,$Z$1,0)="","",SUMIFS('SAGE IMPORT'!$Q:$Q,'SAGE IMPORT'!$A:$A,OFFSET('START-SLABS'!$F$9,$Z$1,0),'SAGE IMPORT'!$B:$B,OFFSET('START-SLABS'!$G$9,$Z$1,0),'SAGE IMPORT'!$C:$C,'MATERIAL ORDER'!$B57,'SAGE IMPORT'!$D:$D,($D57)))</f>
        <v>0</v>
      </c>
      <c r="AA56" s="730" t="str">
        <f ca="1">IF(OFFSET('START-SLABS'!$F$9,$AA$1,0)="","",SUMIFS('SAGE IMPORT'!$Q:$Q,'SAGE IMPORT'!$A:$A,OFFSET('START-SLABS'!$F$9,$AA$1,0),'SAGE IMPORT'!$B:$B,OFFSET('START-SLABS'!$G$9,$AA$1,0),'SAGE IMPORT'!$C:$C,'MATERIAL ORDER'!$B57,'SAGE IMPORT'!$D:$D,($D57)))</f>
        <v/>
      </c>
      <c r="AB56" s="730">
        <f ca="1">IF(OFFSET('START-SLABS'!$F$9,$AB$1,0)="","",SUMIFS('SAGE IMPORT'!$Q:$Q,'SAGE IMPORT'!$A:$A,OFFSET('START-SLABS'!$F$9,$AB$1,0),'SAGE IMPORT'!$B:$B,OFFSET('START-SLABS'!$G$9,$AB$1,0),'SAGE IMPORT'!$C:$C,'MATERIAL ORDER'!$B57,'SAGE IMPORT'!$D:$D,($D57)))</f>
        <v>0</v>
      </c>
      <c r="AC56" s="730" t="str">
        <f ca="1">IF(OFFSET('START-SLABS'!$F$9,$AC$1,0)="","",SUMIFS('SAGE IMPORT'!$Q:$Q,'SAGE IMPORT'!$A:$A,OFFSET('START-SLABS'!$F$9,$AC$1,0),'SAGE IMPORT'!$B:$B,OFFSET('START-SLABS'!$G$9,$AC$1,0),'SAGE IMPORT'!$C:$C,'MATERIAL ORDER'!$B57,'SAGE IMPORT'!$D:$D,($D57)))</f>
        <v/>
      </c>
      <c r="AD56" s="730">
        <f ca="1">IF(OFFSET('START-SLABS'!$F$9,$AD$1,0)="","",SUMIFS('SAGE IMPORT'!$Q:$Q,'SAGE IMPORT'!$A:$A,OFFSET('START-SLABS'!$F$9,$AD$1,0),'SAGE IMPORT'!$B:$B,OFFSET('START-SLABS'!$G$9,$AD$1,0),'SAGE IMPORT'!$C:$C,'MATERIAL ORDER'!$B57,'SAGE IMPORT'!$D:$D,($D57)))</f>
        <v>0</v>
      </c>
      <c r="AE56" s="730" t="str">
        <f ca="1">IF(OFFSET('START-SLABS'!$F$9,$AE$1,0)="","",SUMIFS('SAGE IMPORT'!$Q:$Q,'SAGE IMPORT'!$A:$A,OFFSET('START-SLABS'!$F$9,$AE$1,0),'SAGE IMPORT'!$B:$B,OFFSET('START-SLABS'!$G$9,$AE$1,0),'SAGE IMPORT'!$C:$C,'MATERIAL ORDER'!$B57,'SAGE IMPORT'!$D:$D,($D57)))</f>
        <v/>
      </c>
      <c r="AF56" s="730">
        <f ca="1">IF(OFFSET('START-SLABS'!$F$9,$AF$1,0)="","",SUMIFS('SAGE IMPORT'!$Q:$Q,'SAGE IMPORT'!$A:$A,OFFSET('START-SLABS'!$F$9,$AF$1,0),'SAGE IMPORT'!$B:$B,OFFSET('START-SLABS'!$G$9,$AF$1,0),'SAGE IMPORT'!$C:$C,'MATERIAL ORDER'!$B57,'SAGE IMPORT'!$D:$D,($D57)))</f>
        <v>0</v>
      </c>
      <c r="AG56" s="730" t="str">
        <f ca="1">IF(OFFSET('START-SLABS'!$F$9,$AG$1,0)="","",SUMIFS('SAGE IMPORT'!$Q:$Q,'SAGE IMPORT'!$A:$A,OFFSET('START-SLABS'!$F$9,$AG$1,0),'SAGE IMPORT'!$B:$B,OFFSET('START-SLABS'!$G$9,$AG$1,0),'SAGE IMPORT'!$C:$C,'MATERIAL ORDER'!$B57,'SAGE IMPORT'!$D:$D,($D57)))</f>
        <v/>
      </c>
      <c r="AH56" s="730">
        <f ca="1">IF(OFFSET('START-SLABS'!$F$9,$AH$1,0)="","",SUMIFS('SAGE IMPORT'!$Q:$Q,'SAGE IMPORT'!$A:$A,OFFSET('START-SLABS'!$F$9,$AH$1,0),'SAGE IMPORT'!$B:$B,OFFSET('START-SLABS'!$G$9,$AH$1,0),'SAGE IMPORT'!$C:$C,'MATERIAL ORDER'!$B57,'SAGE IMPORT'!$D:$D,($D57)))</f>
        <v>0</v>
      </c>
      <c r="AI56" s="730" t="str">
        <f ca="1">IF(OFFSET('START-SLABS'!$F$9,$AI$1,0)="","",SUMIFS('SAGE IMPORT'!$Q:$Q,'SAGE IMPORT'!$A:$A,OFFSET('START-SLABS'!$F$9,$AI$1,0),'SAGE IMPORT'!$B:$B,OFFSET('START-SLABS'!$G$9,$AI$1,0),'SAGE IMPORT'!$C:$C,'MATERIAL ORDER'!$B57,'SAGE IMPORT'!$D:$D,($D57)))</f>
        <v/>
      </c>
      <c r="AJ56" s="730">
        <f ca="1">IF(OFFSET('START-SLABS'!$F$9,$AJ$1,0)="","",SUMIFS('SAGE IMPORT'!$Q:$Q,'SAGE IMPORT'!$A:$A,OFFSET('START-SLABS'!$F$9,$AJ$1,0),'SAGE IMPORT'!$B:$B,OFFSET('START-SLABS'!$G$9,$AJ$1,0),'SAGE IMPORT'!$C:$C,'MATERIAL ORDER'!$B57,'SAGE IMPORT'!$D:$D,($D57)))</f>
        <v>0</v>
      </c>
      <c r="AK56" s="730" t="str">
        <f ca="1">IF(OFFSET('START-SLABS'!$F$9,$AK$1,0)="","",SUMIFS('SAGE IMPORT'!$Q:$Q,'SAGE IMPORT'!$A:$A,OFFSET('START-SLABS'!$F$9,$AK$1,0),'SAGE IMPORT'!$B:$B,OFFSET('START-SLABS'!$G$9,$AK$1,0),'SAGE IMPORT'!$C:$C,'MATERIAL ORDER'!$B57,'SAGE IMPORT'!$D:$D,($D57)))</f>
        <v/>
      </c>
      <c r="AL56" s="730" t="str">
        <f ca="1">IF(OFFSET('START-SLABS'!$F$9,$AL$1,0)="","",SUMIFS('SAGE IMPORT'!$Q:$Q,'SAGE IMPORT'!$A:$A,OFFSET('START-SLABS'!$F$9,$AL$1,0),'SAGE IMPORT'!$B:$B,OFFSET('START-SLABS'!$G$9,$AL$1,0),'SAGE IMPORT'!$C:$C,'MATERIAL ORDER'!$B57,'SAGE IMPORT'!$D:$D,($D57)))</f>
        <v/>
      </c>
      <c r="AM56" s="730" t="str">
        <f ca="1">IF(OFFSET('START-SLABS'!$F$9,$AM$1,0)="","",SUMIFS('SAGE IMPORT'!$Q:$Q,'SAGE IMPORT'!$A:$A,OFFSET('START-SLABS'!$F$9,$AM$1,0),'SAGE IMPORT'!$B:$B,OFFSET('START-SLABS'!$G$9,$AM$1,0),'SAGE IMPORT'!$C:$C,'MATERIAL ORDER'!$B57,'SAGE IMPORT'!$D:$D,($D57)))</f>
        <v/>
      </c>
      <c r="AN56" s="730" t="str">
        <f ca="1">IF(OFFSET('START-SLABS'!$F$9,$AN$1,0)="","",SUMIFS('SAGE IMPORT'!$Q:$Q,'SAGE IMPORT'!$A:$A,OFFSET('START-SLABS'!$F$9,$AN$1,0),'SAGE IMPORT'!$B:$B,OFFSET('START-SLABS'!$G$9,$AN$1,0),'SAGE IMPORT'!$C:$C,'MATERIAL ORDER'!$B57,'SAGE IMPORT'!$D:$D,($D57)))</f>
        <v/>
      </c>
      <c r="AO56" s="730" t="str">
        <f ca="1">IF(OFFSET('START-SLABS'!$F$9,$AO$1,0)="","",SUMIFS('SAGE IMPORT'!$Q:$Q,'SAGE IMPORT'!$A:$A,OFFSET('START-SLABS'!$F$9,$AO$1,0),'SAGE IMPORT'!$B:$B,OFFSET('START-SLABS'!$G$9,$AO$1,0),'SAGE IMPORT'!$C:$C,'MATERIAL ORDER'!$B57,'SAGE IMPORT'!$D:$D,($D57)))</f>
        <v/>
      </c>
      <c r="AP56" s="730" t="str">
        <f ca="1">IF(OFFSET('START-SLABS'!$F$9,$AP$1,0)="","",SUMIFS('SAGE IMPORT'!$Q:$Q,'SAGE IMPORT'!$A:$A,OFFSET('START-SLABS'!$F$9,$AP$1,0),'SAGE IMPORT'!$B:$B,OFFSET('START-SLABS'!$G$9,$AP$1,0),'SAGE IMPORT'!$C:$C,'MATERIAL ORDER'!$B57,'SAGE IMPORT'!$D:$D,($D57)))</f>
        <v/>
      </c>
      <c r="AQ56" s="730" t="str">
        <f ca="1">IF(OFFSET('START-SLABS'!$F$9,$AQ$1,0)="","",SUMIFS('SAGE IMPORT'!$Q:$Q,'SAGE IMPORT'!$A:$A,OFFSET('START-SLABS'!$F$9,$AQ$1,0),'SAGE IMPORT'!$B:$B,OFFSET('START-SLABS'!$G$9,$AQ$1,0),'SAGE IMPORT'!$C:$C,'MATERIAL ORDER'!$B57,'SAGE IMPORT'!$D:$D,($D57)))</f>
        <v/>
      </c>
      <c r="AR56" s="730" t="str">
        <f ca="1">IF(OFFSET('START-SLABS'!$F$9,$AR$1,0)="","",SUMIFS('SAGE IMPORT'!$Q:$Q,'SAGE IMPORT'!$A:$A,OFFSET('START-SLABS'!$F$9,$AR$1,0),'SAGE IMPORT'!$B:$B,OFFSET('START-SLABS'!$G$9,$AR$1,0),'SAGE IMPORT'!$C:$C,'MATERIAL ORDER'!$B57,'SAGE IMPORT'!$D:$D,($D57)))</f>
        <v/>
      </c>
      <c r="AS56" s="730" t="str">
        <f ca="1">IF(OFFSET('START-SLABS'!$F$9,$AS$1,0)="","",SUMIFS('SAGE IMPORT'!$Q:$Q,'SAGE IMPORT'!$A:$A,OFFSET('START-SLABS'!$F$9,$AS$1,0),'SAGE IMPORT'!$B:$B,OFFSET('START-SLABS'!$G$9,$AS$1,0),'SAGE IMPORT'!$C:$C,'MATERIAL ORDER'!$B57,'SAGE IMPORT'!$D:$D,($D57)))</f>
        <v/>
      </c>
      <c r="AT56" s="730" t="str">
        <f ca="1">IF(OFFSET('START-SLABS'!$F$9,$AT$1,0)="","",SUMIFS('SAGE IMPORT'!$Q:$Q,'SAGE IMPORT'!$A:$A,OFFSET('START-SLABS'!$F$9,$AT$1,0),'SAGE IMPORT'!$B:$B,OFFSET('START-SLABS'!$G$9,$AT$1,0),'SAGE IMPORT'!$C:$C,'MATERIAL ORDER'!$B57,'SAGE IMPORT'!$D:$D,($D57)))</f>
        <v/>
      </c>
      <c r="AU56" s="730" t="str">
        <f ca="1">IF(OFFSET('START-SLABS'!$F$9,$AU$1,0)="","",SUMIFS('SAGE IMPORT'!$Q:$Q,'SAGE IMPORT'!$A:$A,OFFSET('START-SLABS'!$F$9,$AU$1,0),'SAGE IMPORT'!$B:$B,OFFSET('START-SLABS'!$G$9,$AU$1,0),'SAGE IMPORT'!$C:$C,'MATERIAL ORDER'!$B57,'SAGE IMPORT'!$D:$D,($D57)))</f>
        <v/>
      </c>
      <c r="AV56" s="730" t="str">
        <f ca="1">IF(OFFSET('START-SLABS'!$F$9,$AV$1,0)="","",SUMIFS('SAGE IMPORT'!$Q:$Q,'SAGE IMPORT'!$A:$A,OFFSET('START-SLABS'!$F$9,$AV$1,0),'SAGE IMPORT'!$B:$B,OFFSET('START-SLABS'!$G$9,$AV$1,0),'SAGE IMPORT'!$C:$C,'MATERIAL ORDER'!$B57,'SAGE IMPORT'!$D:$D,($D57)))</f>
        <v/>
      </c>
    </row>
    <row r="57" spans="2:48" s="729" customFormat="1" ht="76.5" customHeight="1" x14ac:dyDescent="0.3">
      <c r="B57" s="755"/>
      <c r="C57" s="756"/>
      <c r="D57" s="757"/>
      <c r="E57" s="757"/>
      <c r="F57" s="758"/>
      <c r="G57" s="1025">
        <f t="shared" ca="1" si="11"/>
        <v>0</v>
      </c>
      <c r="H57" s="1026"/>
      <c r="I57" s="746" t="str">
        <f t="shared" si="12"/>
        <v/>
      </c>
      <c r="J57" s="779"/>
      <c r="K57" s="793"/>
      <c r="L57" s="794"/>
      <c r="M57" s="750"/>
      <c r="N57" s="750"/>
      <c r="O57" s="750"/>
      <c r="P57" s="750"/>
      <c r="Q57" s="795"/>
      <c r="S57" s="730">
        <f>IF('START-SLABS'!$F$9="","",SUMIFS('SAGE IMPORT'!$Q:$Q,'SAGE IMPORT'!$A:$A,'START-SLABS'!$F$9,'SAGE IMPORT'!$B:$B,'START-SLABS'!$G$9,'SAGE IMPORT'!$C:$C,'MATERIAL ORDER'!$B58,'SAGE IMPORT'!$D:$D,$D58))</f>
        <v>0</v>
      </c>
      <c r="T57" s="730">
        <f ca="1">IF(OFFSET('START-SLABS'!$F$9,$T$1,0)="","",SUMIFS('SAGE IMPORT'!$Q:$Q,'SAGE IMPORT'!$A:$A,OFFSET('START-SLABS'!$F$9,$T$1,0),'SAGE IMPORT'!$B:$B,OFFSET('START-SLABS'!$G$9,$T$1,0),'SAGE IMPORT'!$C:$C,'MATERIAL ORDER'!$B58,'SAGE IMPORT'!$D:$D,($D58)))</f>
        <v>0</v>
      </c>
      <c r="U57" s="730" t="str">
        <f ca="1">IF(OFFSET('START-SLABS'!$F$9,$U$1,0)="","",SUMIFS('SAGE IMPORT'!$Q:$Q,'SAGE IMPORT'!$A:$A,OFFSET('START-SLABS'!$F$9,$U$1,0),'SAGE IMPORT'!$B:$B,OFFSET('START-SLABS'!$G$9,$U$1,0),'SAGE IMPORT'!$C:$C,'MATERIAL ORDER'!$B58,'SAGE IMPORT'!$D:$D,($D58)))</f>
        <v/>
      </c>
      <c r="V57" s="730">
        <f ca="1">IF(OFFSET('START-SLABS'!$F$9,$V$1,0)="","",SUMIFS('SAGE IMPORT'!$Q:$Q,'SAGE IMPORT'!$A:$A,OFFSET('START-SLABS'!$F$9,$V$1,0),'SAGE IMPORT'!$B:$B,OFFSET('START-SLABS'!$G$9,$V$1,0),'SAGE IMPORT'!$C:$C,'MATERIAL ORDER'!$B58,'SAGE IMPORT'!$D:$D,($D58)))</f>
        <v>0</v>
      </c>
      <c r="W57" s="730" t="str">
        <f ca="1">IF(OFFSET('START-SLABS'!$F$9,$W$1,0)="","",SUMIFS('SAGE IMPORT'!$Q:$Q,'SAGE IMPORT'!$A:$A,OFFSET('START-SLABS'!$F$9,$W$1,0),'SAGE IMPORT'!$B:$B,OFFSET('START-SLABS'!$G$9,$W$1,0),'SAGE IMPORT'!$C:$C,'MATERIAL ORDER'!$B58,'SAGE IMPORT'!$D:$D,($D58)))</f>
        <v/>
      </c>
      <c r="X57" s="730">
        <f ca="1">IF(OFFSET('START-SLABS'!$F$9,$X$1,0)="","",SUMIFS('SAGE IMPORT'!$Q:$Q,'SAGE IMPORT'!$A:$A,OFFSET('START-SLABS'!$F$9,$X$1,0),'SAGE IMPORT'!$B:$B,OFFSET('START-SLABS'!$G$9,$X$1,0),'SAGE IMPORT'!$C:$C,'MATERIAL ORDER'!$B58,'SAGE IMPORT'!$D:$D,($D58)))</f>
        <v>0</v>
      </c>
      <c r="Y57" s="730" t="str">
        <f ca="1">IF(OFFSET('START-SLABS'!$F$9,$Y$1,0)="","",SUMIFS('SAGE IMPORT'!$Q:$Q,'SAGE IMPORT'!$A:$A,OFFSET('START-SLABS'!$F$9,$Y$1,0),'SAGE IMPORT'!$B:$B,OFFSET('START-SLABS'!$G$9,$Y$1,0),'SAGE IMPORT'!$C:$C,'MATERIAL ORDER'!$B58,'SAGE IMPORT'!$D:$D,($D58)))</f>
        <v/>
      </c>
      <c r="Z57" s="730">
        <f ca="1">IF(OFFSET('START-SLABS'!$F$9,$Z$1,0)="","",SUMIFS('SAGE IMPORT'!$Q:$Q,'SAGE IMPORT'!$A:$A,OFFSET('START-SLABS'!$F$9,$Z$1,0),'SAGE IMPORT'!$B:$B,OFFSET('START-SLABS'!$G$9,$Z$1,0),'SAGE IMPORT'!$C:$C,'MATERIAL ORDER'!$B58,'SAGE IMPORT'!$D:$D,($D58)))</f>
        <v>0</v>
      </c>
      <c r="AA57" s="730" t="str">
        <f ca="1">IF(OFFSET('START-SLABS'!$F$9,$AA$1,0)="","",SUMIFS('SAGE IMPORT'!$Q:$Q,'SAGE IMPORT'!$A:$A,OFFSET('START-SLABS'!$F$9,$AA$1,0),'SAGE IMPORT'!$B:$B,OFFSET('START-SLABS'!$G$9,$AA$1,0),'SAGE IMPORT'!$C:$C,'MATERIAL ORDER'!$B58,'SAGE IMPORT'!$D:$D,($D58)))</f>
        <v/>
      </c>
      <c r="AB57" s="730">
        <f ca="1">IF(OFFSET('START-SLABS'!$F$9,$AB$1,0)="","",SUMIFS('SAGE IMPORT'!$Q:$Q,'SAGE IMPORT'!$A:$A,OFFSET('START-SLABS'!$F$9,$AB$1,0),'SAGE IMPORT'!$B:$B,OFFSET('START-SLABS'!$G$9,$AB$1,0),'SAGE IMPORT'!$C:$C,'MATERIAL ORDER'!$B58,'SAGE IMPORT'!$D:$D,($D58)))</f>
        <v>0</v>
      </c>
      <c r="AC57" s="730" t="str">
        <f ca="1">IF(OFFSET('START-SLABS'!$F$9,$AC$1,0)="","",SUMIFS('SAGE IMPORT'!$Q:$Q,'SAGE IMPORT'!$A:$A,OFFSET('START-SLABS'!$F$9,$AC$1,0),'SAGE IMPORT'!$B:$B,OFFSET('START-SLABS'!$G$9,$AC$1,0),'SAGE IMPORT'!$C:$C,'MATERIAL ORDER'!$B58,'SAGE IMPORT'!$D:$D,($D58)))</f>
        <v/>
      </c>
      <c r="AD57" s="730">
        <f ca="1">IF(OFFSET('START-SLABS'!$F$9,$AD$1,0)="","",SUMIFS('SAGE IMPORT'!$Q:$Q,'SAGE IMPORT'!$A:$A,OFFSET('START-SLABS'!$F$9,$AD$1,0),'SAGE IMPORT'!$B:$B,OFFSET('START-SLABS'!$G$9,$AD$1,0),'SAGE IMPORT'!$C:$C,'MATERIAL ORDER'!$B58,'SAGE IMPORT'!$D:$D,($D58)))</f>
        <v>0</v>
      </c>
      <c r="AE57" s="730" t="str">
        <f ca="1">IF(OFFSET('START-SLABS'!$F$9,$AE$1,0)="","",SUMIFS('SAGE IMPORT'!$Q:$Q,'SAGE IMPORT'!$A:$A,OFFSET('START-SLABS'!$F$9,$AE$1,0),'SAGE IMPORT'!$B:$B,OFFSET('START-SLABS'!$G$9,$AE$1,0),'SAGE IMPORT'!$C:$C,'MATERIAL ORDER'!$B58,'SAGE IMPORT'!$D:$D,($D58)))</f>
        <v/>
      </c>
      <c r="AF57" s="730">
        <f ca="1">IF(OFFSET('START-SLABS'!$F$9,$AF$1,0)="","",SUMIFS('SAGE IMPORT'!$Q:$Q,'SAGE IMPORT'!$A:$A,OFFSET('START-SLABS'!$F$9,$AF$1,0),'SAGE IMPORT'!$B:$B,OFFSET('START-SLABS'!$G$9,$AF$1,0),'SAGE IMPORT'!$C:$C,'MATERIAL ORDER'!$B58,'SAGE IMPORT'!$D:$D,($D58)))</f>
        <v>0</v>
      </c>
      <c r="AG57" s="730" t="str">
        <f ca="1">IF(OFFSET('START-SLABS'!$F$9,$AG$1,0)="","",SUMIFS('SAGE IMPORT'!$Q:$Q,'SAGE IMPORT'!$A:$A,OFFSET('START-SLABS'!$F$9,$AG$1,0),'SAGE IMPORT'!$B:$B,OFFSET('START-SLABS'!$G$9,$AG$1,0),'SAGE IMPORT'!$C:$C,'MATERIAL ORDER'!$B58,'SAGE IMPORT'!$D:$D,($D58)))</f>
        <v/>
      </c>
      <c r="AH57" s="730">
        <f ca="1">IF(OFFSET('START-SLABS'!$F$9,$AH$1,0)="","",SUMIFS('SAGE IMPORT'!$Q:$Q,'SAGE IMPORT'!$A:$A,OFFSET('START-SLABS'!$F$9,$AH$1,0),'SAGE IMPORT'!$B:$B,OFFSET('START-SLABS'!$G$9,$AH$1,0),'SAGE IMPORT'!$C:$C,'MATERIAL ORDER'!$B58,'SAGE IMPORT'!$D:$D,($D58)))</f>
        <v>0</v>
      </c>
      <c r="AI57" s="730" t="str">
        <f ca="1">IF(OFFSET('START-SLABS'!$F$9,$AI$1,0)="","",SUMIFS('SAGE IMPORT'!$Q:$Q,'SAGE IMPORT'!$A:$A,OFFSET('START-SLABS'!$F$9,$AI$1,0),'SAGE IMPORT'!$B:$B,OFFSET('START-SLABS'!$G$9,$AI$1,0),'SAGE IMPORT'!$C:$C,'MATERIAL ORDER'!$B58,'SAGE IMPORT'!$D:$D,($D58)))</f>
        <v/>
      </c>
      <c r="AJ57" s="730">
        <f ca="1">IF(OFFSET('START-SLABS'!$F$9,$AJ$1,0)="","",SUMIFS('SAGE IMPORT'!$Q:$Q,'SAGE IMPORT'!$A:$A,OFFSET('START-SLABS'!$F$9,$AJ$1,0),'SAGE IMPORT'!$B:$B,OFFSET('START-SLABS'!$G$9,$AJ$1,0),'SAGE IMPORT'!$C:$C,'MATERIAL ORDER'!$B58,'SAGE IMPORT'!$D:$D,($D58)))</f>
        <v>0</v>
      </c>
      <c r="AK57" s="730" t="str">
        <f ca="1">IF(OFFSET('START-SLABS'!$F$9,$AK$1,0)="","",SUMIFS('SAGE IMPORT'!$Q:$Q,'SAGE IMPORT'!$A:$A,OFFSET('START-SLABS'!$F$9,$AK$1,0),'SAGE IMPORT'!$B:$B,OFFSET('START-SLABS'!$G$9,$AK$1,0),'SAGE IMPORT'!$C:$C,'MATERIAL ORDER'!$B58,'SAGE IMPORT'!$D:$D,($D58)))</f>
        <v/>
      </c>
      <c r="AL57" s="730" t="str">
        <f ca="1">IF(OFFSET('START-SLABS'!$F$9,$AL$1,0)="","",SUMIFS('SAGE IMPORT'!$Q:$Q,'SAGE IMPORT'!$A:$A,OFFSET('START-SLABS'!$F$9,$AL$1,0),'SAGE IMPORT'!$B:$B,OFFSET('START-SLABS'!$G$9,$AL$1,0),'SAGE IMPORT'!$C:$C,'MATERIAL ORDER'!$B58,'SAGE IMPORT'!$D:$D,($D58)))</f>
        <v/>
      </c>
      <c r="AM57" s="730" t="str">
        <f ca="1">IF(OFFSET('START-SLABS'!$F$9,$AM$1,0)="","",SUMIFS('SAGE IMPORT'!$Q:$Q,'SAGE IMPORT'!$A:$A,OFFSET('START-SLABS'!$F$9,$AM$1,0),'SAGE IMPORT'!$B:$B,OFFSET('START-SLABS'!$G$9,$AM$1,0),'SAGE IMPORT'!$C:$C,'MATERIAL ORDER'!$B58,'SAGE IMPORT'!$D:$D,($D58)))</f>
        <v/>
      </c>
      <c r="AN57" s="730" t="str">
        <f ca="1">IF(OFFSET('START-SLABS'!$F$9,$AN$1,0)="","",SUMIFS('SAGE IMPORT'!$Q:$Q,'SAGE IMPORT'!$A:$A,OFFSET('START-SLABS'!$F$9,$AN$1,0),'SAGE IMPORT'!$B:$B,OFFSET('START-SLABS'!$G$9,$AN$1,0),'SAGE IMPORT'!$C:$C,'MATERIAL ORDER'!$B58,'SAGE IMPORT'!$D:$D,($D58)))</f>
        <v/>
      </c>
      <c r="AO57" s="730" t="str">
        <f ca="1">IF(OFFSET('START-SLABS'!$F$9,$AO$1,0)="","",SUMIFS('SAGE IMPORT'!$Q:$Q,'SAGE IMPORT'!$A:$A,OFFSET('START-SLABS'!$F$9,$AO$1,0),'SAGE IMPORT'!$B:$B,OFFSET('START-SLABS'!$G$9,$AO$1,0),'SAGE IMPORT'!$C:$C,'MATERIAL ORDER'!$B58,'SAGE IMPORT'!$D:$D,($D58)))</f>
        <v/>
      </c>
      <c r="AP57" s="730" t="str">
        <f ca="1">IF(OFFSET('START-SLABS'!$F$9,$AP$1,0)="","",SUMIFS('SAGE IMPORT'!$Q:$Q,'SAGE IMPORT'!$A:$A,OFFSET('START-SLABS'!$F$9,$AP$1,0),'SAGE IMPORT'!$B:$B,OFFSET('START-SLABS'!$G$9,$AP$1,0),'SAGE IMPORT'!$C:$C,'MATERIAL ORDER'!$B58,'SAGE IMPORT'!$D:$D,($D58)))</f>
        <v/>
      </c>
      <c r="AQ57" s="730" t="str">
        <f ca="1">IF(OFFSET('START-SLABS'!$F$9,$AQ$1,0)="","",SUMIFS('SAGE IMPORT'!$Q:$Q,'SAGE IMPORT'!$A:$A,OFFSET('START-SLABS'!$F$9,$AQ$1,0),'SAGE IMPORT'!$B:$B,OFFSET('START-SLABS'!$G$9,$AQ$1,0),'SAGE IMPORT'!$C:$C,'MATERIAL ORDER'!$B58,'SAGE IMPORT'!$D:$D,($D58)))</f>
        <v/>
      </c>
      <c r="AR57" s="730" t="str">
        <f ca="1">IF(OFFSET('START-SLABS'!$F$9,$AR$1,0)="","",SUMIFS('SAGE IMPORT'!$Q:$Q,'SAGE IMPORT'!$A:$A,OFFSET('START-SLABS'!$F$9,$AR$1,0),'SAGE IMPORT'!$B:$B,OFFSET('START-SLABS'!$G$9,$AR$1,0),'SAGE IMPORT'!$C:$C,'MATERIAL ORDER'!$B58,'SAGE IMPORT'!$D:$D,($D58)))</f>
        <v/>
      </c>
      <c r="AS57" s="730" t="str">
        <f ca="1">IF(OFFSET('START-SLABS'!$F$9,$AS$1,0)="","",SUMIFS('SAGE IMPORT'!$Q:$Q,'SAGE IMPORT'!$A:$A,OFFSET('START-SLABS'!$F$9,$AS$1,0),'SAGE IMPORT'!$B:$B,OFFSET('START-SLABS'!$G$9,$AS$1,0),'SAGE IMPORT'!$C:$C,'MATERIAL ORDER'!$B58,'SAGE IMPORT'!$D:$D,($D58)))</f>
        <v/>
      </c>
      <c r="AT57" s="730" t="str">
        <f ca="1">IF(OFFSET('START-SLABS'!$F$9,$AT$1,0)="","",SUMIFS('SAGE IMPORT'!$Q:$Q,'SAGE IMPORT'!$A:$A,OFFSET('START-SLABS'!$F$9,$AT$1,0),'SAGE IMPORT'!$B:$B,OFFSET('START-SLABS'!$G$9,$AT$1,0),'SAGE IMPORT'!$C:$C,'MATERIAL ORDER'!$B58,'SAGE IMPORT'!$D:$D,($D58)))</f>
        <v/>
      </c>
      <c r="AU57" s="730" t="str">
        <f ca="1">IF(OFFSET('START-SLABS'!$F$9,$AU$1,0)="","",SUMIFS('SAGE IMPORT'!$Q:$Q,'SAGE IMPORT'!$A:$A,OFFSET('START-SLABS'!$F$9,$AU$1,0),'SAGE IMPORT'!$B:$B,OFFSET('START-SLABS'!$G$9,$AU$1,0),'SAGE IMPORT'!$C:$C,'MATERIAL ORDER'!$B58,'SAGE IMPORT'!$D:$D,($D58)))</f>
        <v/>
      </c>
      <c r="AV57" s="730" t="str">
        <f ca="1">IF(OFFSET('START-SLABS'!$F$9,$AV$1,0)="","",SUMIFS('SAGE IMPORT'!$Q:$Q,'SAGE IMPORT'!$A:$A,OFFSET('START-SLABS'!$F$9,$AV$1,0),'SAGE IMPORT'!$B:$B,OFFSET('START-SLABS'!$G$9,$AV$1,0),'SAGE IMPORT'!$C:$C,'MATERIAL ORDER'!$B58,'SAGE IMPORT'!$D:$D,($D58)))</f>
        <v/>
      </c>
    </row>
    <row r="58" spans="2:48" s="729" customFormat="1" ht="76.5" customHeight="1" x14ac:dyDescent="0.3">
      <c r="B58" s="755"/>
      <c r="C58" s="756"/>
      <c r="D58" s="757"/>
      <c r="E58" s="757"/>
      <c r="F58" s="758"/>
      <c r="G58" s="1025">
        <f t="shared" ca="1" si="11"/>
        <v>0</v>
      </c>
      <c r="H58" s="1026"/>
      <c r="I58" s="746" t="str">
        <f t="shared" si="12"/>
        <v/>
      </c>
      <c r="J58" s="779"/>
      <c r="K58" s="793"/>
      <c r="L58" s="794"/>
      <c r="M58" s="750"/>
      <c r="N58" s="750"/>
      <c r="O58" s="750"/>
      <c r="P58" s="750"/>
      <c r="Q58" s="795"/>
      <c r="S58" s="730">
        <f>IF('START-SLABS'!$F$9="","",SUMIFS('SAGE IMPORT'!$Q:$Q,'SAGE IMPORT'!$A:$A,'START-SLABS'!$F$9,'SAGE IMPORT'!$B:$B,'START-SLABS'!$G$9,'SAGE IMPORT'!$C:$C,'MATERIAL ORDER'!$B59,'SAGE IMPORT'!$D:$D,$D59))</f>
        <v>0</v>
      </c>
      <c r="T58" s="730">
        <f ca="1">IF(OFFSET('START-SLABS'!$F$9,$T$1,0)="","",SUMIFS('SAGE IMPORT'!$Q:$Q,'SAGE IMPORT'!$A:$A,OFFSET('START-SLABS'!$F$9,$T$1,0),'SAGE IMPORT'!$B:$B,OFFSET('START-SLABS'!$G$9,$T$1,0),'SAGE IMPORT'!$C:$C,'MATERIAL ORDER'!$B59,'SAGE IMPORT'!$D:$D,($D59)))</f>
        <v>0</v>
      </c>
      <c r="U58" s="730" t="str">
        <f ca="1">IF(OFFSET('START-SLABS'!$F$9,$U$1,0)="","",SUMIFS('SAGE IMPORT'!$Q:$Q,'SAGE IMPORT'!$A:$A,OFFSET('START-SLABS'!$F$9,$U$1,0),'SAGE IMPORT'!$B:$B,OFFSET('START-SLABS'!$G$9,$U$1,0),'SAGE IMPORT'!$C:$C,'MATERIAL ORDER'!$B59,'SAGE IMPORT'!$D:$D,($D59)))</f>
        <v/>
      </c>
      <c r="V58" s="730">
        <f ca="1">IF(OFFSET('START-SLABS'!$F$9,$V$1,0)="","",SUMIFS('SAGE IMPORT'!$Q:$Q,'SAGE IMPORT'!$A:$A,OFFSET('START-SLABS'!$F$9,$V$1,0),'SAGE IMPORT'!$B:$B,OFFSET('START-SLABS'!$G$9,$V$1,0),'SAGE IMPORT'!$C:$C,'MATERIAL ORDER'!$B59,'SAGE IMPORT'!$D:$D,($D59)))</f>
        <v>0</v>
      </c>
      <c r="W58" s="730" t="str">
        <f ca="1">IF(OFFSET('START-SLABS'!$F$9,$W$1,0)="","",SUMIFS('SAGE IMPORT'!$Q:$Q,'SAGE IMPORT'!$A:$A,OFFSET('START-SLABS'!$F$9,$W$1,0),'SAGE IMPORT'!$B:$B,OFFSET('START-SLABS'!$G$9,$W$1,0),'SAGE IMPORT'!$C:$C,'MATERIAL ORDER'!$B59,'SAGE IMPORT'!$D:$D,($D59)))</f>
        <v/>
      </c>
      <c r="X58" s="730">
        <f ca="1">IF(OFFSET('START-SLABS'!$F$9,$X$1,0)="","",SUMIFS('SAGE IMPORT'!$Q:$Q,'SAGE IMPORT'!$A:$A,OFFSET('START-SLABS'!$F$9,$X$1,0),'SAGE IMPORT'!$B:$B,OFFSET('START-SLABS'!$G$9,$X$1,0),'SAGE IMPORT'!$C:$C,'MATERIAL ORDER'!$B59,'SAGE IMPORT'!$D:$D,($D59)))</f>
        <v>0</v>
      </c>
      <c r="Y58" s="730" t="str">
        <f ca="1">IF(OFFSET('START-SLABS'!$F$9,$Y$1,0)="","",SUMIFS('SAGE IMPORT'!$Q:$Q,'SAGE IMPORT'!$A:$A,OFFSET('START-SLABS'!$F$9,$Y$1,0),'SAGE IMPORT'!$B:$B,OFFSET('START-SLABS'!$G$9,$Y$1,0),'SAGE IMPORT'!$C:$C,'MATERIAL ORDER'!$B59,'SAGE IMPORT'!$D:$D,($D59)))</f>
        <v/>
      </c>
      <c r="Z58" s="730">
        <f ca="1">IF(OFFSET('START-SLABS'!$F$9,$Z$1,0)="","",SUMIFS('SAGE IMPORT'!$Q:$Q,'SAGE IMPORT'!$A:$A,OFFSET('START-SLABS'!$F$9,$Z$1,0),'SAGE IMPORT'!$B:$B,OFFSET('START-SLABS'!$G$9,$Z$1,0),'SAGE IMPORT'!$C:$C,'MATERIAL ORDER'!$B59,'SAGE IMPORT'!$D:$D,($D59)))</f>
        <v>0</v>
      </c>
      <c r="AA58" s="730" t="str">
        <f ca="1">IF(OFFSET('START-SLABS'!$F$9,$AA$1,0)="","",SUMIFS('SAGE IMPORT'!$Q:$Q,'SAGE IMPORT'!$A:$A,OFFSET('START-SLABS'!$F$9,$AA$1,0),'SAGE IMPORT'!$B:$B,OFFSET('START-SLABS'!$G$9,$AA$1,0),'SAGE IMPORT'!$C:$C,'MATERIAL ORDER'!$B59,'SAGE IMPORT'!$D:$D,($D59)))</f>
        <v/>
      </c>
      <c r="AB58" s="730">
        <f ca="1">IF(OFFSET('START-SLABS'!$F$9,$AB$1,0)="","",SUMIFS('SAGE IMPORT'!$Q:$Q,'SAGE IMPORT'!$A:$A,OFFSET('START-SLABS'!$F$9,$AB$1,0),'SAGE IMPORT'!$B:$B,OFFSET('START-SLABS'!$G$9,$AB$1,0),'SAGE IMPORT'!$C:$C,'MATERIAL ORDER'!$B59,'SAGE IMPORT'!$D:$D,($D59)))</f>
        <v>0</v>
      </c>
      <c r="AC58" s="730" t="str">
        <f ca="1">IF(OFFSET('START-SLABS'!$F$9,$AC$1,0)="","",SUMIFS('SAGE IMPORT'!$Q:$Q,'SAGE IMPORT'!$A:$A,OFFSET('START-SLABS'!$F$9,$AC$1,0),'SAGE IMPORT'!$B:$B,OFFSET('START-SLABS'!$G$9,$AC$1,0),'SAGE IMPORT'!$C:$C,'MATERIAL ORDER'!$B59,'SAGE IMPORT'!$D:$D,($D59)))</f>
        <v/>
      </c>
      <c r="AD58" s="730">
        <f ca="1">IF(OFFSET('START-SLABS'!$F$9,$AD$1,0)="","",SUMIFS('SAGE IMPORT'!$Q:$Q,'SAGE IMPORT'!$A:$A,OFFSET('START-SLABS'!$F$9,$AD$1,0),'SAGE IMPORT'!$B:$B,OFFSET('START-SLABS'!$G$9,$AD$1,0),'SAGE IMPORT'!$C:$C,'MATERIAL ORDER'!$B59,'SAGE IMPORT'!$D:$D,($D59)))</f>
        <v>0</v>
      </c>
      <c r="AE58" s="730" t="str">
        <f ca="1">IF(OFFSET('START-SLABS'!$F$9,$AE$1,0)="","",SUMIFS('SAGE IMPORT'!$Q:$Q,'SAGE IMPORT'!$A:$A,OFFSET('START-SLABS'!$F$9,$AE$1,0),'SAGE IMPORT'!$B:$B,OFFSET('START-SLABS'!$G$9,$AE$1,0),'SAGE IMPORT'!$C:$C,'MATERIAL ORDER'!$B59,'SAGE IMPORT'!$D:$D,($D59)))</f>
        <v/>
      </c>
      <c r="AF58" s="730">
        <f ca="1">IF(OFFSET('START-SLABS'!$F$9,$AF$1,0)="","",SUMIFS('SAGE IMPORT'!$Q:$Q,'SAGE IMPORT'!$A:$A,OFFSET('START-SLABS'!$F$9,$AF$1,0),'SAGE IMPORT'!$B:$B,OFFSET('START-SLABS'!$G$9,$AF$1,0),'SAGE IMPORT'!$C:$C,'MATERIAL ORDER'!$B59,'SAGE IMPORT'!$D:$D,($D59)))</f>
        <v>0</v>
      </c>
      <c r="AG58" s="730" t="str">
        <f ca="1">IF(OFFSET('START-SLABS'!$F$9,$AG$1,0)="","",SUMIFS('SAGE IMPORT'!$Q:$Q,'SAGE IMPORT'!$A:$A,OFFSET('START-SLABS'!$F$9,$AG$1,0),'SAGE IMPORT'!$B:$B,OFFSET('START-SLABS'!$G$9,$AG$1,0),'SAGE IMPORT'!$C:$C,'MATERIAL ORDER'!$B59,'SAGE IMPORT'!$D:$D,($D59)))</f>
        <v/>
      </c>
      <c r="AH58" s="730">
        <f ca="1">IF(OFFSET('START-SLABS'!$F$9,$AH$1,0)="","",SUMIFS('SAGE IMPORT'!$Q:$Q,'SAGE IMPORT'!$A:$A,OFFSET('START-SLABS'!$F$9,$AH$1,0),'SAGE IMPORT'!$B:$B,OFFSET('START-SLABS'!$G$9,$AH$1,0),'SAGE IMPORT'!$C:$C,'MATERIAL ORDER'!$B59,'SAGE IMPORT'!$D:$D,($D59)))</f>
        <v>0</v>
      </c>
      <c r="AI58" s="730" t="str">
        <f ca="1">IF(OFFSET('START-SLABS'!$F$9,$AI$1,0)="","",SUMIFS('SAGE IMPORT'!$Q:$Q,'SAGE IMPORT'!$A:$A,OFFSET('START-SLABS'!$F$9,$AI$1,0),'SAGE IMPORT'!$B:$B,OFFSET('START-SLABS'!$G$9,$AI$1,0),'SAGE IMPORT'!$C:$C,'MATERIAL ORDER'!$B59,'SAGE IMPORT'!$D:$D,($D59)))</f>
        <v/>
      </c>
      <c r="AJ58" s="730">
        <f ca="1">IF(OFFSET('START-SLABS'!$F$9,$AJ$1,0)="","",SUMIFS('SAGE IMPORT'!$Q:$Q,'SAGE IMPORT'!$A:$A,OFFSET('START-SLABS'!$F$9,$AJ$1,0),'SAGE IMPORT'!$B:$B,OFFSET('START-SLABS'!$G$9,$AJ$1,0),'SAGE IMPORT'!$C:$C,'MATERIAL ORDER'!$B59,'SAGE IMPORT'!$D:$D,($D59)))</f>
        <v>0</v>
      </c>
      <c r="AK58" s="730" t="str">
        <f ca="1">IF(OFFSET('START-SLABS'!$F$9,$AK$1,0)="","",SUMIFS('SAGE IMPORT'!$Q:$Q,'SAGE IMPORT'!$A:$A,OFFSET('START-SLABS'!$F$9,$AK$1,0),'SAGE IMPORT'!$B:$B,OFFSET('START-SLABS'!$G$9,$AK$1,0),'SAGE IMPORT'!$C:$C,'MATERIAL ORDER'!$B59,'SAGE IMPORT'!$D:$D,($D59)))</f>
        <v/>
      </c>
      <c r="AL58" s="730" t="str">
        <f ca="1">IF(OFFSET('START-SLABS'!$F$9,$AL$1,0)="","",SUMIFS('SAGE IMPORT'!$Q:$Q,'SAGE IMPORT'!$A:$A,OFFSET('START-SLABS'!$F$9,$AL$1,0),'SAGE IMPORT'!$B:$B,OFFSET('START-SLABS'!$G$9,$AL$1,0),'SAGE IMPORT'!$C:$C,'MATERIAL ORDER'!$B59,'SAGE IMPORT'!$D:$D,($D59)))</f>
        <v/>
      </c>
      <c r="AM58" s="730" t="str">
        <f ca="1">IF(OFFSET('START-SLABS'!$F$9,$AM$1,0)="","",SUMIFS('SAGE IMPORT'!$Q:$Q,'SAGE IMPORT'!$A:$A,OFFSET('START-SLABS'!$F$9,$AM$1,0),'SAGE IMPORT'!$B:$B,OFFSET('START-SLABS'!$G$9,$AM$1,0),'SAGE IMPORT'!$C:$C,'MATERIAL ORDER'!$B59,'SAGE IMPORT'!$D:$D,($D59)))</f>
        <v/>
      </c>
      <c r="AN58" s="730" t="str">
        <f ca="1">IF(OFFSET('START-SLABS'!$F$9,$AN$1,0)="","",SUMIFS('SAGE IMPORT'!$Q:$Q,'SAGE IMPORT'!$A:$A,OFFSET('START-SLABS'!$F$9,$AN$1,0),'SAGE IMPORT'!$B:$B,OFFSET('START-SLABS'!$G$9,$AN$1,0),'SAGE IMPORT'!$C:$C,'MATERIAL ORDER'!$B59,'SAGE IMPORT'!$D:$D,($D59)))</f>
        <v/>
      </c>
      <c r="AO58" s="730" t="str">
        <f ca="1">IF(OFFSET('START-SLABS'!$F$9,$AO$1,0)="","",SUMIFS('SAGE IMPORT'!$Q:$Q,'SAGE IMPORT'!$A:$A,OFFSET('START-SLABS'!$F$9,$AO$1,0),'SAGE IMPORT'!$B:$B,OFFSET('START-SLABS'!$G$9,$AO$1,0),'SAGE IMPORT'!$C:$C,'MATERIAL ORDER'!$B59,'SAGE IMPORT'!$D:$D,($D59)))</f>
        <v/>
      </c>
      <c r="AP58" s="730" t="str">
        <f ca="1">IF(OFFSET('START-SLABS'!$F$9,$AP$1,0)="","",SUMIFS('SAGE IMPORT'!$Q:$Q,'SAGE IMPORT'!$A:$A,OFFSET('START-SLABS'!$F$9,$AP$1,0),'SAGE IMPORT'!$B:$B,OFFSET('START-SLABS'!$G$9,$AP$1,0),'SAGE IMPORT'!$C:$C,'MATERIAL ORDER'!$B59,'SAGE IMPORT'!$D:$D,($D59)))</f>
        <v/>
      </c>
      <c r="AQ58" s="730" t="str">
        <f ca="1">IF(OFFSET('START-SLABS'!$F$9,$AQ$1,0)="","",SUMIFS('SAGE IMPORT'!$Q:$Q,'SAGE IMPORT'!$A:$A,OFFSET('START-SLABS'!$F$9,$AQ$1,0),'SAGE IMPORT'!$B:$B,OFFSET('START-SLABS'!$G$9,$AQ$1,0),'SAGE IMPORT'!$C:$C,'MATERIAL ORDER'!$B59,'SAGE IMPORT'!$D:$D,($D59)))</f>
        <v/>
      </c>
      <c r="AR58" s="730" t="str">
        <f ca="1">IF(OFFSET('START-SLABS'!$F$9,$AR$1,0)="","",SUMIFS('SAGE IMPORT'!$Q:$Q,'SAGE IMPORT'!$A:$A,OFFSET('START-SLABS'!$F$9,$AR$1,0),'SAGE IMPORT'!$B:$B,OFFSET('START-SLABS'!$G$9,$AR$1,0),'SAGE IMPORT'!$C:$C,'MATERIAL ORDER'!$B59,'SAGE IMPORT'!$D:$D,($D59)))</f>
        <v/>
      </c>
      <c r="AS58" s="730" t="str">
        <f ca="1">IF(OFFSET('START-SLABS'!$F$9,$AS$1,0)="","",SUMIFS('SAGE IMPORT'!$Q:$Q,'SAGE IMPORT'!$A:$A,OFFSET('START-SLABS'!$F$9,$AS$1,0),'SAGE IMPORT'!$B:$B,OFFSET('START-SLABS'!$G$9,$AS$1,0),'SAGE IMPORT'!$C:$C,'MATERIAL ORDER'!$B59,'SAGE IMPORT'!$D:$D,($D59)))</f>
        <v/>
      </c>
      <c r="AT58" s="730" t="str">
        <f ca="1">IF(OFFSET('START-SLABS'!$F$9,$AT$1,0)="","",SUMIFS('SAGE IMPORT'!$Q:$Q,'SAGE IMPORT'!$A:$A,OFFSET('START-SLABS'!$F$9,$AT$1,0),'SAGE IMPORT'!$B:$B,OFFSET('START-SLABS'!$G$9,$AT$1,0),'SAGE IMPORT'!$C:$C,'MATERIAL ORDER'!$B59,'SAGE IMPORT'!$D:$D,($D59)))</f>
        <v/>
      </c>
      <c r="AU58" s="730" t="str">
        <f ca="1">IF(OFFSET('START-SLABS'!$F$9,$AU$1,0)="","",SUMIFS('SAGE IMPORT'!$Q:$Q,'SAGE IMPORT'!$A:$A,OFFSET('START-SLABS'!$F$9,$AU$1,0),'SAGE IMPORT'!$B:$B,OFFSET('START-SLABS'!$G$9,$AU$1,0),'SAGE IMPORT'!$C:$C,'MATERIAL ORDER'!$B59,'SAGE IMPORT'!$D:$D,($D59)))</f>
        <v/>
      </c>
      <c r="AV58" s="730" t="str">
        <f ca="1">IF(OFFSET('START-SLABS'!$F$9,$AV$1,0)="","",SUMIFS('SAGE IMPORT'!$Q:$Q,'SAGE IMPORT'!$A:$A,OFFSET('START-SLABS'!$F$9,$AV$1,0),'SAGE IMPORT'!$B:$B,OFFSET('START-SLABS'!$G$9,$AV$1,0),'SAGE IMPORT'!$C:$C,'MATERIAL ORDER'!$B59,'SAGE IMPORT'!$D:$D,($D59)))</f>
        <v/>
      </c>
    </row>
    <row r="59" spans="2:48" s="729" customFormat="1" ht="76.5" customHeight="1" x14ac:dyDescent="0.3">
      <c r="B59" s="755"/>
      <c r="C59" s="756"/>
      <c r="D59" s="757"/>
      <c r="E59" s="757"/>
      <c r="F59" s="758"/>
      <c r="G59" s="1025">
        <f t="shared" ca="1" si="11"/>
        <v>0</v>
      </c>
      <c r="H59" s="1026"/>
      <c r="I59" s="746" t="str">
        <f t="shared" si="12"/>
        <v/>
      </c>
      <c r="J59" s="779"/>
      <c r="K59" s="793"/>
      <c r="L59" s="794"/>
      <c r="M59" s="750"/>
      <c r="N59" s="750"/>
      <c r="O59" s="750"/>
      <c r="P59" s="750"/>
      <c r="Q59" s="795"/>
      <c r="S59" s="730">
        <f>IF('START-SLABS'!$F$9="","",SUMIFS('SAGE IMPORT'!$Q:$Q,'SAGE IMPORT'!$A:$A,'START-SLABS'!$F$9,'SAGE IMPORT'!$B:$B,'START-SLABS'!$G$9,'SAGE IMPORT'!$C:$C,'MATERIAL ORDER'!$B60,'SAGE IMPORT'!$D:$D,$D60))</f>
        <v>0</v>
      </c>
      <c r="T59" s="730">
        <f ca="1">IF(OFFSET('START-SLABS'!$F$9,$T$1,0)="","",SUMIFS('SAGE IMPORT'!$Q:$Q,'SAGE IMPORT'!$A:$A,OFFSET('START-SLABS'!$F$9,$T$1,0),'SAGE IMPORT'!$B:$B,OFFSET('START-SLABS'!$G$9,$T$1,0),'SAGE IMPORT'!$C:$C,'MATERIAL ORDER'!$B60,'SAGE IMPORT'!$D:$D,($D60)))</f>
        <v>0</v>
      </c>
      <c r="U59" s="730" t="str">
        <f ca="1">IF(OFFSET('START-SLABS'!$F$9,$U$1,0)="","",SUMIFS('SAGE IMPORT'!$Q:$Q,'SAGE IMPORT'!$A:$A,OFFSET('START-SLABS'!$F$9,$U$1,0),'SAGE IMPORT'!$B:$B,OFFSET('START-SLABS'!$G$9,$U$1,0),'SAGE IMPORT'!$C:$C,'MATERIAL ORDER'!$B60,'SAGE IMPORT'!$D:$D,($D60)))</f>
        <v/>
      </c>
      <c r="V59" s="730">
        <f ca="1">IF(OFFSET('START-SLABS'!$F$9,$V$1,0)="","",SUMIFS('SAGE IMPORT'!$Q:$Q,'SAGE IMPORT'!$A:$A,OFFSET('START-SLABS'!$F$9,$V$1,0),'SAGE IMPORT'!$B:$B,OFFSET('START-SLABS'!$G$9,$V$1,0),'SAGE IMPORT'!$C:$C,'MATERIAL ORDER'!$B60,'SAGE IMPORT'!$D:$D,($D60)))</f>
        <v>0</v>
      </c>
      <c r="W59" s="730" t="str">
        <f ca="1">IF(OFFSET('START-SLABS'!$F$9,$W$1,0)="","",SUMIFS('SAGE IMPORT'!$Q:$Q,'SAGE IMPORT'!$A:$A,OFFSET('START-SLABS'!$F$9,$W$1,0),'SAGE IMPORT'!$B:$B,OFFSET('START-SLABS'!$G$9,$W$1,0),'SAGE IMPORT'!$C:$C,'MATERIAL ORDER'!$B60,'SAGE IMPORT'!$D:$D,($D60)))</f>
        <v/>
      </c>
      <c r="X59" s="730">
        <f ca="1">IF(OFFSET('START-SLABS'!$F$9,$X$1,0)="","",SUMIFS('SAGE IMPORT'!$Q:$Q,'SAGE IMPORT'!$A:$A,OFFSET('START-SLABS'!$F$9,$X$1,0),'SAGE IMPORT'!$B:$B,OFFSET('START-SLABS'!$G$9,$X$1,0),'SAGE IMPORT'!$C:$C,'MATERIAL ORDER'!$B60,'SAGE IMPORT'!$D:$D,($D60)))</f>
        <v>0</v>
      </c>
      <c r="Y59" s="730" t="str">
        <f ca="1">IF(OFFSET('START-SLABS'!$F$9,$Y$1,0)="","",SUMIFS('SAGE IMPORT'!$Q:$Q,'SAGE IMPORT'!$A:$A,OFFSET('START-SLABS'!$F$9,$Y$1,0),'SAGE IMPORT'!$B:$B,OFFSET('START-SLABS'!$G$9,$Y$1,0),'SAGE IMPORT'!$C:$C,'MATERIAL ORDER'!$B60,'SAGE IMPORT'!$D:$D,($D60)))</f>
        <v/>
      </c>
      <c r="Z59" s="730">
        <f ca="1">IF(OFFSET('START-SLABS'!$F$9,$Z$1,0)="","",SUMIFS('SAGE IMPORT'!$Q:$Q,'SAGE IMPORT'!$A:$A,OFFSET('START-SLABS'!$F$9,$Z$1,0),'SAGE IMPORT'!$B:$B,OFFSET('START-SLABS'!$G$9,$Z$1,0),'SAGE IMPORT'!$C:$C,'MATERIAL ORDER'!$B60,'SAGE IMPORT'!$D:$D,($D60)))</f>
        <v>0</v>
      </c>
      <c r="AA59" s="730" t="str">
        <f ca="1">IF(OFFSET('START-SLABS'!$F$9,$AA$1,0)="","",SUMIFS('SAGE IMPORT'!$Q:$Q,'SAGE IMPORT'!$A:$A,OFFSET('START-SLABS'!$F$9,$AA$1,0),'SAGE IMPORT'!$B:$B,OFFSET('START-SLABS'!$G$9,$AA$1,0),'SAGE IMPORT'!$C:$C,'MATERIAL ORDER'!$B60,'SAGE IMPORT'!$D:$D,($D60)))</f>
        <v/>
      </c>
      <c r="AB59" s="730">
        <f ca="1">IF(OFFSET('START-SLABS'!$F$9,$AB$1,0)="","",SUMIFS('SAGE IMPORT'!$Q:$Q,'SAGE IMPORT'!$A:$A,OFFSET('START-SLABS'!$F$9,$AB$1,0),'SAGE IMPORT'!$B:$B,OFFSET('START-SLABS'!$G$9,$AB$1,0),'SAGE IMPORT'!$C:$C,'MATERIAL ORDER'!$B60,'SAGE IMPORT'!$D:$D,($D60)))</f>
        <v>0</v>
      </c>
      <c r="AC59" s="730" t="str">
        <f ca="1">IF(OFFSET('START-SLABS'!$F$9,$AC$1,0)="","",SUMIFS('SAGE IMPORT'!$Q:$Q,'SAGE IMPORT'!$A:$A,OFFSET('START-SLABS'!$F$9,$AC$1,0),'SAGE IMPORT'!$B:$B,OFFSET('START-SLABS'!$G$9,$AC$1,0),'SAGE IMPORT'!$C:$C,'MATERIAL ORDER'!$B60,'SAGE IMPORT'!$D:$D,($D60)))</f>
        <v/>
      </c>
      <c r="AD59" s="730">
        <f ca="1">IF(OFFSET('START-SLABS'!$F$9,$AD$1,0)="","",SUMIFS('SAGE IMPORT'!$Q:$Q,'SAGE IMPORT'!$A:$A,OFFSET('START-SLABS'!$F$9,$AD$1,0),'SAGE IMPORT'!$B:$B,OFFSET('START-SLABS'!$G$9,$AD$1,0),'SAGE IMPORT'!$C:$C,'MATERIAL ORDER'!$B60,'SAGE IMPORT'!$D:$D,($D60)))</f>
        <v>0</v>
      </c>
      <c r="AE59" s="730" t="str">
        <f ca="1">IF(OFFSET('START-SLABS'!$F$9,$AE$1,0)="","",SUMIFS('SAGE IMPORT'!$Q:$Q,'SAGE IMPORT'!$A:$A,OFFSET('START-SLABS'!$F$9,$AE$1,0),'SAGE IMPORT'!$B:$B,OFFSET('START-SLABS'!$G$9,$AE$1,0),'SAGE IMPORT'!$C:$C,'MATERIAL ORDER'!$B60,'SAGE IMPORT'!$D:$D,($D60)))</f>
        <v/>
      </c>
      <c r="AF59" s="730">
        <f ca="1">IF(OFFSET('START-SLABS'!$F$9,$AF$1,0)="","",SUMIFS('SAGE IMPORT'!$Q:$Q,'SAGE IMPORT'!$A:$A,OFFSET('START-SLABS'!$F$9,$AF$1,0),'SAGE IMPORT'!$B:$B,OFFSET('START-SLABS'!$G$9,$AF$1,0),'SAGE IMPORT'!$C:$C,'MATERIAL ORDER'!$B60,'SAGE IMPORT'!$D:$D,($D60)))</f>
        <v>0</v>
      </c>
      <c r="AG59" s="730" t="str">
        <f ca="1">IF(OFFSET('START-SLABS'!$F$9,$AG$1,0)="","",SUMIFS('SAGE IMPORT'!$Q:$Q,'SAGE IMPORT'!$A:$A,OFFSET('START-SLABS'!$F$9,$AG$1,0),'SAGE IMPORT'!$B:$B,OFFSET('START-SLABS'!$G$9,$AG$1,0),'SAGE IMPORT'!$C:$C,'MATERIAL ORDER'!$B60,'SAGE IMPORT'!$D:$D,($D60)))</f>
        <v/>
      </c>
      <c r="AH59" s="730">
        <f ca="1">IF(OFFSET('START-SLABS'!$F$9,$AH$1,0)="","",SUMIFS('SAGE IMPORT'!$Q:$Q,'SAGE IMPORT'!$A:$A,OFFSET('START-SLABS'!$F$9,$AH$1,0),'SAGE IMPORT'!$B:$B,OFFSET('START-SLABS'!$G$9,$AH$1,0),'SAGE IMPORT'!$C:$C,'MATERIAL ORDER'!$B60,'SAGE IMPORT'!$D:$D,($D60)))</f>
        <v>0</v>
      </c>
      <c r="AI59" s="730" t="str">
        <f ca="1">IF(OFFSET('START-SLABS'!$F$9,$AI$1,0)="","",SUMIFS('SAGE IMPORT'!$Q:$Q,'SAGE IMPORT'!$A:$A,OFFSET('START-SLABS'!$F$9,$AI$1,0),'SAGE IMPORT'!$B:$B,OFFSET('START-SLABS'!$G$9,$AI$1,0),'SAGE IMPORT'!$C:$C,'MATERIAL ORDER'!$B60,'SAGE IMPORT'!$D:$D,($D60)))</f>
        <v/>
      </c>
      <c r="AJ59" s="730">
        <f ca="1">IF(OFFSET('START-SLABS'!$F$9,$AJ$1,0)="","",SUMIFS('SAGE IMPORT'!$Q:$Q,'SAGE IMPORT'!$A:$A,OFFSET('START-SLABS'!$F$9,$AJ$1,0),'SAGE IMPORT'!$B:$B,OFFSET('START-SLABS'!$G$9,$AJ$1,0),'SAGE IMPORT'!$C:$C,'MATERIAL ORDER'!$B60,'SAGE IMPORT'!$D:$D,($D60)))</f>
        <v>0</v>
      </c>
      <c r="AK59" s="730" t="str">
        <f ca="1">IF(OFFSET('START-SLABS'!$F$9,$AK$1,0)="","",SUMIFS('SAGE IMPORT'!$Q:$Q,'SAGE IMPORT'!$A:$A,OFFSET('START-SLABS'!$F$9,$AK$1,0),'SAGE IMPORT'!$B:$B,OFFSET('START-SLABS'!$G$9,$AK$1,0),'SAGE IMPORT'!$C:$C,'MATERIAL ORDER'!$B60,'SAGE IMPORT'!$D:$D,($D60)))</f>
        <v/>
      </c>
      <c r="AL59" s="730" t="str">
        <f ca="1">IF(OFFSET('START-SLABS'!$F$9,$AL$1,0)="","",SUMIFS('SAGE IMPORT'!$Q:$Q,'SAGE IMPORT'!$A:$A,OFFSET('START-SLABS'!$F$9,$AL$1,0),'SAGE IMPORT'!$B:$B,OFFSET('START-SLABS'!$G$9,$AL$1,0),'SAGE IMPORT'!$C:$C,'MATERIAL ORDER'!$B60,'SAGE IMPORT'!$D:$D,($D60)))</f>
        <v/>
      </c>
      <c r="AM59" s="730" t="str">
        <f ca="1">IF(OFFSET('START-SLABS'!$F$9,$AM$1,0)="","",SUMIFS('SAGE IMPORT'!$Q:$Q,'SAGE IMPORT'!$A:$A,OFFSET('START-SLABS'!$F$9,$AM$1,0),'SAGE IMPORT'!$B:$B,OFFSET('START-SLABS'!$G$9,$AM$1,0),'SAGE IMPORT'!$C:$C,'MATERIAL ORDER'!$B60,'SAGE IMPORT'!$D:$D,($D60)))</f>
        <v/>
      </c>
      <c r="AN59" s="730" t="str">
        <f ca="1">IF(OFFSET('START-SLABS'!$F$9,$AN$1,0)="","",SUMIFS('SAGE IMPORT'!$Q:$Q,'SAGE IMPORT'!$A:$A,OFFSET('START-SLABS'!$F$9,$AN$1,0),'SAGE IMPORT'!$B:$B,OFFSET('START-SLABS'!$G$9,$AN$1,0),'SAGE IMPORT'!$C:$C,'MATERIAL ORDER'!$B60,'SAGE IMPORT'!$D:$D,($D60)))</f>
        <v/>
      </c>
      <c r="AO59" s="730" t="str">
        <f ca="1">IF(OFFSET('START-SLABS'!$F$9,$AO$1,0)="","",SUMIFS('SAGE IMPORT'!$Q:$Q,'SAGE IMPORT'!$A:$A,OFFSET('START-SLABS'!$F$9,$AO$1,0),'SAGE IMPORT'!$B:$B,OFFSET('START-SLABS'!$G$9,$AO$1,0),'SAGE IMPORT'!$C:$C,'MATERIAL ORDER'!$B60,'SAGE IMPORT'!$D:$D,($D60)))</f>
        <v/>
      </c>
      <c r="AP59" s="730" t="str">
        <f ca="1">IF(OFFSET('START-SLABS'!$F$9,$AP$1,0)="","",SUMIFS('SAGE IMPORT'!$Q:$Q,'SAGE IMPORT'!$A:$A,OFFSET('START-SLABS'!$F$9,$AP$1,0),'SAGE IMPORT'!$B:$B,OFFSET('START-SLABS'!$G$9,$AP$1,0),'SAGE IMPORT'!$C:$C,'MATERIAL ORDER'!$B60,'SAGE IMPORT'!$D:$D,($D60)))</f>
        <v/>
      </c>
      <c r="AQ59" s="730" t="str">
        <f ca="1">IF(OFFSET('START-SLABS'!$F$9,$AQ$1,0)="","",SUMIFS('SAGE IMPORT'!$Q:$Q,'SAGE IMPORT'!$A:$A,OFFSET('START-SLABS'!$F$9,$AQ$1,0),'SAGE IMPORT'!$B:$B,OFFSET('START-SLABS'!$G$9,$AQ$1,0),'SAGE IMPORT'!$C:$C,'MATERIAL ORDER'!$B60,'SAGE IMPORT'!$D:$D,($D60)))</f>
        <v/>
      </c>
      <c r="AR59" s="730" t="str">
        <f ca="1">IF(OFFSET('START-SLABS'!$F$9,$AR$1,0)="","",SUMIFS('SAGE IMPORT'!$Q:$Q,'SAGE IMPORT'!$A:$A,OFFSET('START-SLABS'!$F$9,$AR$1,0),'SAGE IMPORT'!$B:$B,OFFSET('START-SLABS'!$G$9,$AR$1,0),'SAGE IMPORT'!$C:$C,'MATERIAL ORDER'!$B60,'SAGE IMPORT'!$D:$D,($D60)))</f>
        <v/>
      </c>
      <c r="AS59" s="730" t="str">
        <f ca="1">IF(OFFSET('START-SLABS'!$F$9,$AS$1,0)="","",SUMIFS('SAGE IMPORT'!$Q:$Q,'SAGE IMPORT'!$A:$A,OFFSET('START-SLABS'!$F$9,$AS$1,0),'SAGE IMPORT'!$B:$B,OFFSET('START-SLABS'!$G$9,$AS$1,0),'SAGE IMPORT'!$C:$C,'MATERIAL ORDER'!$B60,'SAGE IMPORT'!$D:$D,($D60)))</f>
        <v/>
      </c>
      <c r="AT59" s="730" t="str">
        <f ca="1">IF(OFFSET('START-SLABS'!$F$9,$AT$1,0)="","",SUMIFS('SAGE IMPORT'!$Q:$Q,'SAGE IMPORT'!$A:$A,OFFSET('START-SLABS'!$F$9,$AT$1,0),'SAGE IMPORT'!$B:$B,OFFSET('START-SLABS'!$G$9,$AT$1,0),'SAGE IMPORT'!$C:$C,'MATERIAL ORDER'!$B60,'SAGE IMPORT'!$D:$D,($D60)))</f>
        <v/>
      </c>
      <c r="AU59" s="730" t="str">
        <f ca="1">IF(OFFSET('START-SLABS'!$F$9,$AU$1,0)="","",SUMIFS('SAGE IMPORT'!$Q:$Q,'SAGE IMPORT'!$A:$A,OFFSET('START-SLABS'!$F$9,$AU$1,0),'SAGE IMPORT'!$B:$B,OFFSET('START-SLABS'!$G$9,$AU$1,0),'SAGE IMPORT'!$C:$C,'MATERIAL ORDER'!$B60,'SAGE IMPORT'!$D:$D,($D60)))</f>
        <v/>
      </c>
      <c r="AV59" s="730" t="str">
        <f ca="1">IF(OFFSET('START-SLABS'!$F$9,$AV$1,0)="","",SUMIFS('SAGE IMPORT'!$Q:$Q,'SAGE IMPORT'!$A:$A,OFFSET('START-SLABS'!$F$9,$AV$1,0),'SAGE IMPORT'!$B:$B,OFFSET('START-SLABS'!$G$9,$AV$1,0),'SAGE IMPORT'!$C:$C,'MATERIAL ORDER'!$B60,'SAGE IMPORT'!$D:$D,($D60)))</f>
        <v/>
      </c>
    </row>
    <row r="60" spans="2:48" s="729" customFormat="1" ht="76.5" customHeight="1" thickBot="1" x14ac:dyDescent="0.35">
      <c r="B60" s="796"/>
      <c r="C60" s="797"/>
      <c r="D60" s="798"/>
      <c r="E60" s="798"/>
      <c r="F60" s="799"/>
      <c r="G60" s="1029">
        <f t="shared" ca="1" si="11"/>
        <v>0</v>
      </c>
      <c r="H60" s="1030"/>
      <c r="I60" s="751" t="str">
        <f t="shared" si="12"/>
        <v/>
      </c>
      <c r="J60" s="779"/>
      <c r="K60" s="793"/>
      <c r="L60" s="794"/>
      <c r="M60" s="750"/>
      <c r="N60" s="750"/>
      <c r="O60" s="750"/>
      <c r="P60" s="750"/>
      <c r="Q60" s="795"/>
      <c r="S60" s="730">
        <f>IF('START-SLABS'!$F$9="","",SUMIFS('SAGE IMPORT'!$Q:$Q,'SAGE IMPORT'!$A:$A,'START-SLABS'!$F$9,'SAGE IMPORT'!$B:$B,'START-SLABS'!$G$9,'SAGE IMPORT'!$C:$C,'MATERIAL ORDER'!$B61,'SAGE IMPORT'!$D:$D,$D61))</f>
        <v>0</v>
      </c>
      <c r="T60" s="730">
        <f ca="1">IF(OFFSET('START-SLABS'!$F$9,$T$1,0)="","",SUMIFS('SAGE IMPORT'!$Q:$Q,'SAGE IMPORT'!$A:$A,OFFSET('START-SLABS'!$F$9,$T$1,0),'SAGE IMPORT'!$B:$B,OFFSET('START-SLABS'!$G$9,$T$1,0),'SAGE IMPORT'!$C:$C,'MATERIAL ORDER'!$B61,'SAGE IMPORT'!$D:$D,($D61)))</f>
        <v>0</v>
      </c>
      <c r="U60" s="730" t="str">
        <f ca="1">IF(OFFSET('START-SLABS'!$F$9,$U$1,0)="","",SUMIFS('SAGE IMPORT'!$Q:$Q,'SAGE IMPORT'!$A:$A,OFFSET('START-SLABS'!$F$9,$U$1,0),'SAGE IMPORT'!$B:$B,OFFSET('START-SLABS'!$G$9,$U$1,0),'SAGE IMPORT'!$C:$C,'MATERIAL ORDER'!$B61,'SAGE IMPORT'!$D:$D,($D61)))</f>
        <v/>
      </c>
      <c r="V60" s="730">
        <f ca="1">IF(OFFSET('START-SLABS'!$F$9,$V$1,0)="","",SUMIFS('SAGE IMPORT'!$Q:$Q,'SAGE IMPORT'!$A:$A,OFFSET('START-SLABS'!$F$9,$V$1,0),'SAGE IMPORT'!$B:$B,OFFSET('START-SLABS'!$G$9,$V$1,0),'SAGE IMPORT'!$C:$C,'MATERIAL ORDER'!$B61,'SAGE IMPORT'!$D:$D,($D61)))</f>
        <v>0</v>
      </c>
      <c r="W60" s="730" t="str">
        <f ca="1">IF(OFFSET('START-SLABS'!$F$9,$W$1,0)="","",SUMIFS('SAGE IMPORT'!$Q:$Q,'SAGE IMPORT'!$A:$A,OFFSET('START-SLABS'!$F$9,$W$1,0),'SAGE IMPORT'!$B:$B,OFFSET('START-SLABS'!$G$9,$W$1,0),'SAGE IMPORT'!$C:$C,'MATERIAL ORDER'!$B61,'SAGE IMPORT'!$D:$D,($D61)))</f>
        <v/>
      </c>
      <c r="X60" s="730">
        <f ca="1">IF(OFFSET('START-SLABS'!$F$9,$X$1,0)="","",SUMIFS('SAGE IMPORT'!$Q:$Q,'SAGE IMPORT'!$A:$A,OFFSET('START-SLABS'!$F$9,$X$1,0),'SAGE IMPORT'!$B:$B,OFFSET('START-SLABS'!$G$9,$X$1,0),'SAGE IMPORT'!$C:$C,'MATERIAL ORDER'!$B61,'SAGE IMPORT'!$D:$D,($D61)))</f>
        <v>0</v>
      </c>
      <c r="Y60" s="730" t="str">
        <f ca="1">IF(OFFSET('START-SLABS'!$F$9,$Y$1,0)="","",SUMIFS('SAGE IMPORT'!$Q:$Q,'SAGE IMPORT'!$A:$A,OFFSET('START-SLABS'!$F$9,$Y$1,0),'SAGE IMPORT'!$B:$B,OFFSET('START-SLABS'!$G$9,$Y$1,0),'SAGE IMPORT'!$C:$C,'MATERIAL ORDER'!$B61,'SAGE IMPORT'!$D:$D,($D61)))</f>
        <v/>
      </c>
      <c r="Z60" s="730">
        <f ca="1">IF(OFFSET('START-SLABS'!$F$9,$Z$1,0)="","",SUMIFS('SAGE IMPORT'!$Q:$Q,'SAGE IMPORT'!$A:$A,OFFSET('START-SLABS'!$F$9,$Z$1,0),'SAGE IMPORT'!$B:$B,OFFSET('START-SLABS'!$G$9,$Z$1,0),'SAGE IMPORT'!$C:$C,'MATERIAL ORDER'!$B61,'SAGE IMPORT'!$D:$D,($D61)))</f>
        <v>0</v>
      </c>
      <c r="AA60" s="730" t="str">
        <f ca="1">IF(OFFSET('START-SLABS'!$F$9,$AA$1,0)="","",SUMIFS('SAGE IMPORT'!$Q:$Q,'SAGE IMPORT'!$A:$A,OFFSET('START-SLABS'!$F$9,$AA$1,0),'SAGE IMPORT'!$B:$B,OFFSET('START-SLABS'!$G$9,$AA$1,0),'SAGE IMPORT'!$C:$C,'MATERIAL ORDER'!$B61,'SAGE IMPORT'!$D:$D,($D61)))</f>
        <v/>
      </c>
      <c r="AB60" s="730">
        <f ca="1">IF(OFFSET('START-SLABS'!$F$9,$AB$1,0)="","",SUMIFS('SAGE IMPORT'!$Q:$Q,'SAGE IMPORT'!$A:$A,OFFSET('START-SLABS'!$F$9,$AB$1,0),'SAGE IMPORT'!$B:$B,OFFSET('START-SLABS'!$G$9,$AB$1,0),'SAGE IMPORT'!$C:$C,'MATERIAL ORDER'!$B61,'SAGE IMPORT'!$D:$D,($D61)))</f>
        <v>0</v>
      </c>
      <c r="AC60" s="730" t="str">
        <f ca="1">IF(OFFSET('START-SLABS'!$F$9,$AC$1,0)="","",SUMIFS('SAGE IMPORT'!$Q:$Q,'SAGE IMPORT'!$A:$A,OFFSET('START-SLABS'!$F$9,$AC$1,0),'SAGE IMPORT'!$B:$B,OFFSET('START-SLABS'!$G$9,$AC$1,0),'SAGE IMPORT'!$C:$C,'MATERIAL ORDER'!$B61,'SAGE IMPORT'!$D:$D,($D61)))</f>
        <v/>
      </c>
      <c r="AD60" s="730">
        <f ca="1">IF(OFFSET('START-SLABS'!$F$9,$AD$1,0)="","",SUMIFS('SAGE IMPORT'!$Q:$Q,'SAGE IMPORT'!$A:$A,OFFSET('START-SLABS'!$F$9,$AD$1,0),'SAGE IMPORT'!$B:$B,OFFSET('START-SLABS'!$G$9,$AD$1,0),'SAGE IMPORT'!$C:$C,'MATERIAL ORDER'!$B61,'SAGE IMPORT'!$D:$D,($D61)))</f>
        <v>0</v>
      </c>
      <c r="AE60" s="730" t="str">
        <f ca="1">IF(OFFSET('START-SLABS'!$F$9,$AE$1,0)="","",SUMIFS('SAGE IMPORT'!$Q:$Q,'SAGE IMPORT'!$A:$A,OFFSET('START-SLABS'!$F$9,$AE$1,0),'SAGE IMPORT'!$B:$B,OFFSET('START-SLABS'!$G$9,$AE$1,0),'SAGE IMPORT'!$C:$C,'MATERIAL ORDER'!$B61,'SAGE IMPORT'!$D:$D,($D61)))</f>
        <v/>
      </c>
      <c r="AF60" s="730">
        <f ca="1">IF(OFFSET('START-SLABS'!$F$9,$AF$1,0)="","",SUMIFS('SAGE IMPORT'!$Q:$Q,'SAGE IMPORT'!$A:$A,OFFSET('START-SLABS'!$F$9,$AF$1,0),'SAGE IMPORT'!$B:$B,OFFSET('START-SLABS'!$G$9,$AF$1,0),'SAGE IMPORT'!$C:$C,'MATERIAL ORDER'!$B61,'SAGE IMPORT'!$D:$D,($D61)))</f>
        <v>0</v>
      </c>
      <c r="AG60" s="730" t="str">
        <f ca="1">IF(OFFSET('START-SLABS'!$F$9,$AG$1,0)="","",SUMIFS('SAGE IMPORT'!$Q:$Q,'SAGE IMPORT'!$A:$A,OFFSET('START-SLABS'!$F$9,$AG$1,0),'SAGE IMPORT'!$B:$B,OFFSET('START-SLABS'!$G$9,$AG$1,0),'SAGE IMPORT'!$C:$C,'MATERIAL ORDER'!$B61,'SAGE IMPORT'!$D:$D,($D61)))</f>
        <v/>
      </c>
      <c r="AH60" s="730">
        <f ca="1">IF(OFFSET('START-SLABS'!$F$9,$AH$1,0)="","",SUMIFS('SAGE IMPORT'!$Q:$Q,'SAGE IMPORT'!$A:$A,OFFSET('START-SLABS'!$F$9,$AH$1,0),'SAGE IMPORT'!$B:$B,OFFSET('START-SLABS'!$G$9,$AH$1,0),'SAGE IMPORT'!$C:$C,'MATERIAL ORDER'!$B61,'SAGE IMPORT'!$D:$D,($D61)))</f>
        <v>0</v>
      </c>
      <c r="AI60" s="730" t="str">
        <f ca="1">IF(OFFSET('START-SLABS'!$F$9,$AI$1,0)="","",SUMIFS('SAGE IMPORT'!$Q:$Q,'SAGE IMPORT'!$A:$A,OFFSET('START-SLABS'!$F$9,$AI$1,0),'SAGE IMPORT'!$B:$B,OFFSET('START-SLABS'!$G$9,$AI$1,0),'SAGE IMPORT'!$C:$C,'MATERIAL ORDER'!$B61,'SAGE IMPORT'!$D:$D,($D61)))</f>
        <v/>
      </c>
      <c r="AJ60" s="730">
        <f ca="1">IF(OFFSET('START-SLABS'!$F$9,$AJ$1,0)="","",SUMIFS('SAGE IMPORT'!$Q:$Q,'SAGE IMPORT'!$A:$A,OFFSET('START-SLABS'!$F$9,$AJ$1,0),'SAGE IMPORT'!$B:$B,OFFSET('START-SLABS'!$G$9,$AJ$1,0),'SAGE IMPORT'!$C:$C,'MATERIAL ORDER'!$B61,'SAGE IMPORT'!$D:$D,($D61)))</f>
        <v>0</v>
      </c>
      <c r="AK60" s="730" t="str">
        <f ca="1">IF(OFFSET('START-SLABS'!$F$9,$AK$1,0)="","",SUMIFS('SAGE IMPORT'!$Q:$Q,'SAGE IMPORT'!$A:$A,OFFSET('START-SLABS'!$F$9,$AK$1,0),'SAGE IMPORT'!$B:$B,OFFSET('START-SLABS'!$G$9,$AK$1,0),'SAGE IMPORT'!$C:$C,'MATERIAL ORDER'!$B61,'SAGE IMPORT'!$D:$D,($D61)))</f>
        <v/>
      </c>
      <c r="AL60" s="730" t="str">
        <f ca="1">IF(OFFSET('START-SLABS'!$F$9,$AL$1,0)="","",SUMIFS('SAGE IMPORT'!$Q:$Q,'SAGE IMPORT'!$A:$A,OFFSET('START-SLABS'!$F$9,$AL$1,0),'SAGE IMPORT'!$B:$B,OFFSET('START-SLABS'!$G$9,$AL$1,0),'SAGE IMPORT'!$C:$C,'MATERIAL ORDER'!$B61,'SAGE IMPORT'!$D:$D,($D61)))</f>
        <v/>
      </c>
      <c r="AM60" s="730" t="str">
        <f ca="1">IF(OFFSET('START-SLABS'!$F$9,$AM$1,0)="","",SUMIFS('SAGE IMPORT'!$Q:$Q,'SAGE IMPORT'!$A:$A,OFFSET('START-SLABS'!$F$9,$AM$1,0),'SAGE IMPORT'!$B:$B,OFFSET('START-SLABS'!$G$9,$AM$1,0),'SAGE IMPORT'!$C:$C,'MATERIAL ORDER'!$B61,'SAGE IMPORT'!$D:$D,($D61)))</f>
        <v/>
      </c>
      <c r="AN60" s="730" t="str">
        <f ca="1">IF(OFFSET('START-SLABS'!$F$9,$AN$1,0)="","",SUMIFS('SAGE IMPORT'!$Q:$Q,'SAGE IMPORT'!$A:$A,OFFSET('START-SLABS'!$F$9,$AN$1,0),'SAGE IMPORT'!$B:$B,OFFSET('START-SLABS'!$G$9,$AN$1,0),'SAGE IMPORT'!$C:$C,'MATERIAL ORDER'!$B61,'SAGE IMPORT'!$D:$D,($D61)))</f>
        <v/>
      </c>
      <c r="AO60" s="730" t="str">
        <f ca="1">IF(OFFSET('START-SLABS'!$F$9,$AO$1,0)="","",SUMIFS('SAGE IMPORT'!$Q:$Q,'SAGE IMPORT'!$A:$A,OFFSET('START-SLABS'!$F$9,$AO$1,0),'SAGE IMPORT'!$B:$B,OFFSET('START-SLABS'!$G$9,$AO$1,0),'SAGE IMPORT'!$C:$C,'MATERIAL ORDER'!$B61,'SAGE IMPORT'!$D:$D,($D61)))</f>
        <v/>
      </c>
      <c r="AP60" s="730" t="str">
        <f ca="1">IF(OFFSET('START-SLABS'!$F$9,$AP$1,0)="","",SUMIFS('SAGE IMPORT'!$Q:$Q,'SAGE IMPORT'!$A:$A,OFFSET('START-SLABS'!$F$9,$AP$1,0),'SAGE IMPORT'!$B:$B,OFFSET('START-SLABS'!$G$9,$AP$1,0),'SAGE IMPORT'!$C:$C,'MATERIAL ORDER'!$B61,'SAGE IMPORT'!$D:$D,($D61)))</f>
        <v/>
      </c>
      <c r="AQ60" s="730" t="str">
        <f ca="1">IF(OFFSET('START-SLABS'!$F$9,$AQ$1,0)="","",SUMIFS('SAGE IMPORT'!$Q:$Q,'SAGE IMPORT'!$A:$A,OFFSET('START-SLABS'!$F$9,$AQ$1,0),'SAGE IMPORT'!$B:$B,OFFSET('START-SLABS'!$G$9,$AQ$1,0),'SAGE IMPORT'!$C:$C,'MATERIAL ORDER'!$B61,'SAGE IMPORT'!$D:$D,($D61)))</f>
        <v/>
      </c>
      <c r="AR60" s="730" t="str">
        <f ca="1">IF(OFFSET('START-SLABS'!$F$9,$AR$1,0)="","",SUMIFS('SAGE IMPORT'!$Q:$Q,'SAGE IMPORT'!$A:$A,OFFSET('START-SLABS'!$F$9,$AR$1,0),'SAGE IMPORT'!$B:$B,OFFSET('START-SLABS'!$G$9,$AR$1,0),'SAGE IMPORT'!$C:$C,'MATERIAL ORDER'!$B61,'SAGE IMPORT'!$D:$D,($D61)))</f>
        <v/>
      </c>
      <c r="AS60" s="730" t="str">
        <f ca="1">IF(OFFSET('START-SLABS'!$F$9,$AS$1,0)="","",SUMIFS('SAGE IMPORT'!$Q:$Q,'SAGE IMPORT'!$A:$A,OFFSET('START-SLABS'!$F$9,$AS$1,0),'SAGE IMPORT'!$B:$B,OFFSET('START-SLABS'!$G$9,$AS$1,0),'SAGE IMPORT'!$C:$C,'MATERIAL ORDER'!$B61,'SAGE IMPORT'!$D:$D,($D61)))</f>
        <v/>
      </c>
      <c r="AT60" s="730" t="str">
        <f ca="1">IF(OFFSET('START-SLABS'!$F$9,$AT$1,0)="","",SUMIFS('SAGE IMPORT'!$Q:$Q,'SAGE IMPORT'!$A:$A,OFFSET('START-SLABS'!$F$9,$AT$1,0),'SAGE IMPORT'!$B:$B,OFFSET('START-SLABS'!$G$9,$AT$1,0),'SAGE IMPORT'!$C:$C,'MATERIAL ORDER'!$B61,'SAGE IMPORT'!$D:$D,($D61)))</f>
        <v/>
      </c>
      <c r="AU60" s="730" t="str">
        <f ca="1">IF(OFFSET('START-SLABS'!$F$9,$AU$1,0)="","",SUMIFS('SAGE IMPORT'!$Q:$Q,'SAGE IMPORT'!$A:$A,OFFSET('START-SLABS'!$F$9,$AU$1,0),'SAGE IMPORT'!$B:$B,OFFSET('START-SLABS'!$G$9,$AU$1,0),'SAGE IMPORT'!$C:$C,'MATERIAL ORDER'!$B61,'SAGE IMPORT'!$D:$D,($D61)))</f>
        <v/>
      </c>
      <c r="AV60" s="730" t="str">
        <f ca="1">IF(OFFSET('START-SLABS'!$F$9,$AV$1,0)="","",SUMIFS('SAGE IMPORT'!$Q:$Q,'SAGE IMPORT'!$A:$A,OFFSET('START-SLABS'!$F$9,$AV$1,0),'SAGE IMPORT'!$B:$B,OFFSET('START-SLABS'!$G$9,$AV$1,0),'SAGE IMPORT'!$C:$C,'MATERIAL ORDER'!$B61,'SAGE IMPORT'!$D:$D,($D61)))</f>
        <v/>
      </c>
    </row>
    <row r="61" spans="2:48" s="729" customFormat="1" ht="76.5" customHeight="1" thickBot="1" x14ac:dyDescent="0.35">
      <c r="B61" s="1031" t="s">
        <v>674</v>
      </c>
      <c r="C61" s="1032"/>
      <c r="D61" s="1032"/>
      <c r="E61" s="1032"/>
      <c r="F61" s="1032"/>
      <c r="G61" s="1032"/>
      <c r="H61" s="1032"/>
      <c r="I61" s="1033"/>
      <c r="J61" s="779"/>
      <c r="K61" s="793"/>
      <c r="L61" s="794"/>
      <c r="M61" s="750"/>
      <c r="N61" s="750"/>
      <c r="O61" s="750"/>
      <c r="P61" s="750"/>
      <c r="Q61" s="795"/>
      <c r="S61" s="730">
        <f>IF('START-SLABS'!$F$9="","",SUMIFS('SAGE IMPORT'!$Q:$Q,'SAGE IMPORT'!$A:$A,'START-SLABS'!$F$9,'SAGE IMPORT'!$B:$B,'START-SLABS'!$G$9,'SAGE IMPORT'!$C:$C,'MATERIAL ORDER'!$B62,'SAGE IMPORT'!$D:$D,$D62))</f>
        <v>0</v>
      </c>
      <c r="T61" s="730">
        <f ca="1">IF(OFFSET('START-SLABS'!$F$9,$T$1,0)="","",SUMIFS('SAGE IMPORT'!$Q:$Q,'SAGE IMPORT'!$A:$A,OFFSET('START-SLABS'!$F$9,$T$1,0),'SAGE IMPORT'!$B:$B,OFFSET('START-SLABS'!$G$9,$T$1,0),'SAGE IMPORT'!$C:$C,'MATERIAL ORDER'!$B62,'SAGE IMPORT'!$D:$D,($D62)))</f>
        <v>0</v>
      </c>
      <c r="U61" s="730" t="str">
        <f ca="1">IF(OFFSET('START-SLABS'!$F$9,$U$1,0)="","",SUMIFS('SAGE IMPORT'!$Q:$Q,'SAGE IMPORT'!$A:$A,OFFSET('START-SLABS'!$F$9,$U$1,0),'SAGE IMPORT'!$B:$B,OFFSET('START-SLABS'!$G$9,$U$1,0),'SAGE IMPORT'!$C:$C,'MATERIAL ORDER'!$B62,'SAGE IMPORT'!$D:$D,($D62)))</f>
        <v/>
      </c>
      <c r="V61" s="730">
        <f ca="1">IF(OFFSET('START-SLABS'!$F$9,$V$1,0)="","",SUMIFS('SAGE IMPORT'!$Q:$Q,'SAGE IMPORT'!$A:$A,OFFSET('START-SLABS'!$F$9,$V$1,0),'SAGE IMPORT'!$B:$B,OFFSET('START-SLABS'!$G$9,$V$1,0),'SAGE IMPORT'!$C:$C,'MATERIAL ORDER'!$B62,'SAGE IMPORT'!$D:$D,($D62)))</f>
        <v>0</v>
      </c>
      <c r="W61" s="730" t="str">
        <f ca="1">IF(OFFSET('START-SLABS'!$F$9,$W$1,0)="","",SUMIFS('SAGE IMPORT'!$Q:$Q,'SAGE IMPORT'!$A:$A,OFFSET('START-SLABS'!$F$9,$W$1,0),'SAGE IMPORT'!$B:$B,OFFSET('START-SLABS'!$G$9,$W$1,0),'SAGE IMPORT'!$C:$C,'MATERIAL ORDER'!$B62,'SAGE IMPORT'!$D:$D,($D62)))</f>
        <v/>
      </c>
      <c r="X61" s="730">
        <f ca="1">IF(OFFSET('START-SLABS'!$F$9,$X$1,0)="","",SUMIFS('SAGE IMPORT'!$Q:$Q,'SAGE IMPORT'!$A:$A,OFFSET('START-SLABS'!$F$9,$X$1,0),'SAGE IMPORT'!$B:$B,OFFSET('START-SLABS'!$G$9,$X$1,0),'SAGE IMPORT'!$C:$C,'MATERIAL ORDER'!$B62,'SAGE IMPORT'!$D:$D,($D62)))</f>
        <v>0</v>
      </c>
      <c r="Y61" s="730" t="str">
        <f ca="1">IF(OFFSET('START-SLABS'!$F$9,$Y$1,0)="","",SUMIFS('SAGE IMPORT'!$Q:$Q,'SAGE IMPORT'!$A:$A,OFFSET('START-SLABS'!$F$9,$Y$1,0),'SAGE IMPORT'!$B:$B,OFFSET('START-SLABS'!$G$9,$Y$1,0),'SAGE IMPORT'!$C:$C,'MATERIAL ORDER'!$B62,'SAGE IMPORT'!$D:$D,($D62)))</f>
        <v/>
      </c>
      <c r="Z61" s="730">
        <f ca="1">IF(OFFSET('START-SLABS'!$F$9,$Z$1,0)="","",SUMIFS('SAGE IMPORT'!$Q:$Q,'SAGE IMPORT'!$A:$A,OFFSET('START-SLABS'!$F$9,$Z$1,0),'SAGE IMPORT'!$B:$B,OFFSET('START-SLABS'!$G$9,$Z$1,0),'SAGE IMPORT'!$C:$C,'MATERIAL ORDER'!$B62,'SAGE IMPORT'!$D:$D,($D62)))</f>
        <v>0</v>
      </c>
      <c r="AA61" s="730" t="str">
        <f ca="1">IF(OFFSET('START-SLABS'!$F$9,$AA$1,0)="","",SUMIFS('SAGE IMPORT'!$Q:$Q,'SAGE IMPORT'!$A:$A,OFFSET('START-SLABS'!$F$9,$AA$1,0),'SAGE IMPORT'!$B:$B,OFFSET('START-SLABS'!$G$9,$AA$1,0),'SAGE IMPORT'!$C:$C,'MATERIAL ORDER'!$B62,'SAGE IMPORT'!$D:$D,($D62)))</f>
        <v/>
      </c>
      <c r="AB61" s="730">
        <f ca="1">IF(OFFSET('START-SLABS'!$F$9,$AB$1,0)="","",SUMIFS('SAGE IMPORT'!$Q:$Q,'SAGE IMPORT'!$A:$A,OFFSET('START-SLABS'!$F$9,$AB$1,0),'SAGE IMPORT'!$B:$B,OFFSET('START-SLABS'!$G$9,$AB$1,0),'SAGE IMPORT'!$C:$C,'MATERIAL ORDER'!$B62,'SAGE IMPORT'!$D:$D,($D62)))</f>
        <v>0</v>
      </c>
      <c r="AC61" s="730" t="str">
        <f ca="1">IF(OFFSET('START-SLABS'!$F$9,$AC$1,0)="","",SUMIFS('SAGE IMPORT'!$Q:$Q,'SAGE IMPORT'!$A:$A,OFFSET('START-SLABS'!$F$9,$AC$1,0),'SAGE IMPORT'!$B:$B,OFFSET('START-SLABS'!$G$9,$AC$1,0),'SAGE IMPORT'!$C:$C,'MATERIAL ORDER'!$B62,'SAGE IMPORT'!$D:$D,($D62)))</f>
        <v/>
      </c>
      <c r="AD61" s="730">
        <f ca="1">IF(OFFSET('START-SLABS'!$F$9,$AD$1,0)="","",SUMIFS('SAGE IMPORT'!$Q:$Q,'SAGE IMPORT'!$A:$A,OFFSET('START-SLABS'!$F$9,$AD$1,0),'SAGE IMPORT'!$B:$B,OFFSET('START-SLABS'!$G$9,$AD$1,0),'SAGE IMPORT'!$C:$C,'MATERIAL ORDER'!$B62,'SAGE IMPORT'!$D:$D,($D62)))</f>
        <v>0</v>
      </c>
      <c r="AE61" s="730" t="str">
        <f ca="1">IF(OFFSET('START-SLABS'!$F$9,$AE$1,0)="","",SUMIFS('SAGE IMPORT'!$Q:$Q,'SAGE IMPORT'!$A:$A,OFFSET('START-SLABS'!$F$9,$AE$1,0),'SAGE IMPORT'!$B:$B,OFFSET('START-SLABS'!$G$9,$AE$1,0),'SAGE IMPORT'!$C:$C,'MATERIAL ORDER'!$B62,'SAGE IMPORT'!$D:$D,($D62)))</f>
        <v/>
      </c>
      <c r="AF61" s="730">
        <f ca="1">IF(OFFSET('START-SLABS'!$F$9,$AF$1,0)="","",SUMIFS('SAGE IMPORT'!$Q:$Q,'SAGE IMPORT'!$A:$A,OFFSET('START-SLABS'!$F$9,$AF$1,0),'SAGE IMPORT'!$B:$B,OFFSET('START-SLABS'!$G$9,$AF$1,0),'SAGE IMPORT'!$C:$C,'MATERIAL ORDER'!$B62,'SAGE IMPORT'!$D:$D,($D62)))</f>
        <v>0</v>
      </c>
      <c r="AG61" s="730" t="str">
        <f ca="1">IF(OFFSET('START-SLABS'!$F$9,$AG$1,0)="","",SUMIFS('SAGE IMPORT'!$Q:$Q,'SAGE IMPORT'!$A:$A,OFFSET('START-SLABS'!$F$9,$AG$1,0),'SAGE IMPORT'!$B:$B,OFFSET('START-SLABS'!$G$9,$AG$1,0),'SAGE IMPORT'!$C:$C,'MATERIAL ORDER'!$B62,'SAGE IMPORT'!$D:$D,($D62)))</f>
        <v/>
      </c>
      <c r="AH61" s="730">
        <f ca="1">IF(OFFSET('START-SLABS'!$F$9,$AH$1,0)="","",SUMIFS('SAGE IMPORT'!$Q:$Q,'SAGE IMPORT'!$A:$A,OFFSET('START-SLABS'!$F$9,$AH$1,0),'SAGE IMPORT'!$B:$B,OFFSET('START-SLABS'!$G$9,$AH$1,0),'SAGE IMPORT'!$C:$C,'MATERIAL ORDER'!$B62,'SAGE IMPORT'!$D:$D,($D62)))</f>
        <v>0</v>
      </c>
      <c r="AI61" s="730" t="str">
        <f ca="1">IF(OFFSET('START-SLABS'!$F$9,$AI$1,0)="","",SUMIFS('SAGE IMPORT'!$Q:$Q,'SAGE IMPORT'!$A:$A,OFFSET('START-SLABS'!$F$9,$AI$1,0),'SAGE IMPORT'!$B:$B,OFFSET('START-SLABS'!$G$9,$AI$1,0),'SAGE IMPORT'!$C:$C,'MATERIAL ORDER'!$B62,'SAGE IMPORT'!$D:$D,($D62)))</f>
        <v/>
      </c>
      <c r="AJ61" s="730">
        <f ca="1">IF(OFFSET('START-SLABS'!$F$9,$AJ$1,0)="","",SUMIFS('SAGE IMPORT'!$Q:$Q,'SAGE IMPORT'!$A:$A,OFFSET('START-SLABS'!$F$9,$AJ$1,0),'SAGE IMPORT'!$B:$B,OFFSET('START-SLABS'!$G$9,$AJ$1,0),'SAGE IMPORT'!$C:$C,'MATERIAL ORDER'!$B62,'SAGE IMPORT'!$D:$D,($D62)))</f>
        <v>0</v>
      </c>
      <c r="AK61" s="730" t="str">
        <f ca="1">IF(OFFSET('START-SLABS'!$F$9,$AK$1,0)="","",SUMIFS('SAGE IMPORT'!$Q:$Q,'SAGE IMPORT'!$A:$A,OFFSET('START-SLABS'!$F$9,$AK$1,0),'SAGE IMPORT'!$B:$B,OFFSET('START-SLABS'!$G$9,$AK$1,0),'SAGE IMPORT'!$C:$C,'MATERIAL ORDER'!$B62,'SAGE IMPORT'!$D:$D,($D62)))</f>
        <v/>
      </c>
      <c r="AL61" s="730" t="str">
        <f ca="1">IF(OFFSET('START-SLABS'!$F$9,$AL$1,0)="","",SUMIFS('SAGE IMPORT'!$Q:$Q,'SAGE IMPORT'!$A:$A,OFFSET('START-SLABS'!$F$9,$AL$1,0),'SAGE IMPORT'!$B:$B,OFFSET('START-SLABS'!$G$9,$AL$1,0),'SAGE IMPORT'!$C:$C,'MATERIAL ORDER'!$B62,'SAGE IMPORT'!$D:$D,($D62)))</f>
        <v/>
      </c>
      <c r="AM61" s="730" t="str">
        <f ca="1">IF(OFFSET('START-SLABS'!$F$9,$AM$1,0)="","",SUMIFS('SAGE IMPORT'!$Q:$Q,'SAGE IMPORT'!$A:$A,OFFSET('START-SLABS'!$F$9,$AM$1,0),'SAGE IMPORT'!$B:$B,OFFSET('START-SLABS'!$G$9,$AM$1,0),'SAGE IMPORT'!$C:$C,'MATERIAL ORDER'!$B62,'SAGE IMPORT'!$D:$D,($D62)))</f>
        <v/>
      </c>
      <c r="AN61" s="730" t="str">
        <f ca="1">IF(OFFSET('START-SLABS'!$F$9,$AN$1,0)="","",SUMIFS('SAGE IMPORT'!$Q:$Q,'SAGE IMPORT'!$A:$A,OFFSET('START-SLABS'!$F$9,$AN$1,0),'SAGE IMPORT'!$B:$B,OFFSET('START-SLABS'!$G$9,$AN$1,0),'SAGE IMPORT'!$C:$C,'MATERIAL ORDER'!$B62,'SAGE IMPORT'!$D:$D,($D62)))</f>
        <v/>
      </c>
      <c r="AO61" s="730" t="str">
        <f ca="1">IF(OFFSET('START-SLABS'!$F$9,$AO$1,0)="","",SUMIFS('SAGE IMPORT'!$Q:$Q,'SAGE IMPORT'!$A:$A,OFFSET('START-SLABS'!$F$9,$AO$1,0),'SAGE IMPORT'!$B:$B,OFFSET('START-SLABS'!$G$9,$AO$1,0),'SAGE IMPORT'!$C:$C,'MATERIAL ORDER'!$B62,'SAGE IMPORT'!$D:$D,($D62)))</f>
        <v/>
      </c>
      <c r="AP61" s="730" t="str">
        <f ca="1">IF(OFFSET('START-SLABS'!$F$9,$AP$1,0)="","",SUMIFS('SAGE IMPORT'!$Q:$Q,'SAGE IMPORT'!$A:$A,OFFSET('START-SLABS'!$F$9,$AP$1,0),'SAGE IMPORT'!$B:$B,OFFSET('START-SLABS'!$G$9,$AP$1,0),'SAGE IMPORT'!$C:$C,'MATERIAL ORDER'!$B62,'SAGE IMPORT'!$D:$D,($D62)))</f>
        <v/>
      </c>
      <c r="AQ61" s="730" t="str">
        <f ca="1">IF(OFFSET('START-SLABS'!$F$9,$AQ$1,0)="","",SUMIFS('SAGE IMPORT'!$Q:$Q,'SAGE IMPORT'!$A:$A,OFFSET('START-SLABS'!$F$9,$AQ$1,0),'SAGE IMPORT'!$B:$B,OFFSET('START-SLABS'!$G$9,$AQ$1,0),'SAGE IMPORT'!$C:$C,'MATERIAL ORDER'!$B62,'SAGE IMPORT'!$D:$D,($D62)))</f>
        <v/>
      </c>
      <c r="AR61" s="730" t="str">
        <f ca="1">IF(OFFSET('START-SLABS'!$F$9,$AR$1,0)="","",SUMIFS('SAGE IMPORT'!$Q:$Q,'SAGE IMPORT'!$A:$A,OFFSET('START-SLABS'!$F$9,$AR$1,0),'SAGE IMPORT'!$B:$B,OFFSET('START-SLABS'!$G$9,$AR$1,0),'SAGE IMPORT'!$C:$C,'MATERIAL ORDER'!$B62,'SAGE IMPORT'!$D:$D,($D62)))</f>
        <v/>
      </c>
      <c r="AS61" s="730" t="str">
        <f ca="1">IF(OFFSET('START-SLABS'!$F$9,$AS$1,0)="","",SUMIFS('SAGE IMPORT'!$Q:$Q,'SAGE IMPORT'!$A:$A,OFFSET('START-SLABS'!$F$9,$AS$1,0),'SAGE IMPORT'!$B:$B,OFFSET('START-SLABS'!$G$9,$AS$1,0),'SAGE IMPORT'!$C:$C,'MATERIAL ORDER'!$B62,'SAGE IMPORT'!$D:$D,($D62)))</f>
        <v/>
      </c>
      <c r="AT61" s="730" t="str">
        <f ca="1">IF(OFFSET('START-SLABS'!$F$9,$AT$1,0)="","",SUMIFS('SAGE IMPORT'!$Q:$Q,'SAGE IMPORT'!$A:$A,OFFSET('START-SLABS'!$F$9,$AT$1,0),'SAGE IMPORT'!$B:$B,OFFSET('START-SLABS'!$G$9,$AT$1,0),'SAGE IMPORT'!$C:$C,'MATERIAL ORDER'!$B62,'SAGE IMPORT'!$D:$D,($D62)))</f>
        <v/>
      </c>
      <c r="AU61" s="730" t="str">
        <f ca="1">IF(OFFSET('START-SLABS'!$F$9,$AU$1,0)="","",SUMIFS('SAGE IMPORT'!$Q:$Q,'SAGE IMPORT'!$A:$A,OFFSET('START-SLABS'!$F$9,$AU$1,0),'SAGE IMPORT'!$B:$B,OFFSET('START-SLABS'!$G$9,$AU$1,0),'SAGE IMPORT'!$C:$C,'MATERIAL ORDER'!$B62,'SAGE IMPORT'!$D:$D,($D62)))</f>
        <v/>
      </c>
      <c r="AV61" s="730" t="str">
        <f ca="1">IF(OFFSET('START-SLABS'!$F$9,$AV$1,0)="","",SUMIFS('SAGE IMPORT'!$Q:$Q,'SAGE IMPORT'!$A:$A,OFFSET('START-SLABS'!$F$9,$AV$1,0),'SAGE IMPORT'!$B:$B,OFFSET('START-SLABS'!$G$9,$AV$1,0),'SAGE IMPORT'!$C:$C,'MATERIAL ORDER'!$B62,'SAGE IMPORT'!$D:$D,($D62)))</f>
        <v/>
      </c>
    </row>
    <row r="62" spans="2:48" s="729" customFormat="1" ht="76.5" customHeight="1" x14ac:dyDescent="0.3">
      <c r="B62" s="800"/>
      <c r="C62" s="801"/>
      <c r="D62" s="802"/>
      <c r="E62" s="802"/>
      <c r="F62" s="803"/>
      <c r="G62" s="1034">
        <f ca="1">SUM($S61:$CL61)</f>
        <v>0</v>
      </c>
      <c r="H62" s="1035"/>
      <c r="I62" s="804" t="str">
        <f t="shared" ref="I62:I75" si="13">IF(E62="","",E62)</f>
        <v/>
      </c>
      <c r="J62" s="779"/>
      <c r="K62" s="793"/>
      <c r="L62" s="794"/>
      <c r="M62" s="750"/>
      <c r="N62" s="750"/>
      <c r="O62" s="750"/>
      <c r="P62" s="750"/>
      <c r="Q62" s="795"/>
      <c r="S62" s="730">
        <f>IF('START-SLABS'!$F$9="","",SUMIFS('SAGE IMPORT'!$Q:$Q,'SAGE IMPORT'!$A:$A,'START-SLABS'!$F$9,'SAGE IMPORT'!$B:$B,'START-SLABS'!$G$9,'SAGE IMPORT'!$C:$C,'MATERIAL ORDER'!$B63,'SAGE IMPORT'!$D:$D,$D63))</f>
        <v>0</v>
      </c>
      <c r="T62" s="730">
        <f ca="1">IF(OFFSET('START-SLABS'!$F$9,$T$1,0)="","",SUMIFS('SAGE IMPORT'!$Q:$Q,'SAGE IMPORT'!$A:$A,OFFSET('START-SLABS'!$F$9,$T$1,0),'SAGE IMPORT'!$B:$B,OFFSET('START-SLABS'!$G$9,$T$1,0),'SAGE IMPORT'!$C:$C,'MATERIAL ORDER'!$B63,'SAGE IMPORT'!$D:$D,($D63)))</f>
        <v>0</v>
      </c>
      <c r="U62" s="730" t="str">
        <f ca="1">IF(OFFSET('START-SLABS'!$F$9,$U$1,0)="","",SUMIFS('SAGE IMPORT'!$Q:$Q,'SAGE IMPORT'!$A:$A,OFFSET('START-SLABS'!$F$9,$U$1,0),'SAGE IMPORT'!$B:$B,OFFSET('START-SLABS'!$G$9,$U$1,0),'SAGE IMPORT'!$C:$C,'MATERIAL ORDER'!$B63,'SAGE IMPORT'!$D:$D,($D63)))</f>
        <v/>
      </c>
      <c r="V62" s="730">
        <f ca="1">IF(OFFSET('START-SLABS'!$F$9,$V$1,0)="","",SUMIFS('SAGE IMPORT'!$Q:$Q,'SAGE IMPORT'!$A:$A,OFFSET('START-SLABS'!$F$9,$V$1,0),'SAGE IMPORT'!$B:$B,OFFSET('START-SLABS'!$G$9,$V$1,0),'SAGE IMPORT'!$C:$C,'MATERIAL ORDER'!$B63,'SAGE IMPORT'!$D:$D,($D63)))</f>
        <v>0</v>
      </c>
      <c r="W62" s="730" t="str">
        <f ca="1">IF(OFFSET('START-SLABS'!$F$9,$W$1,0)="","",SUMIFS('SAGE IMPORT'!$Q:$Q,'SAGE IMPORT'!$A:$A,OFFSET('START-SLABS'!$F$9,$W$1,0),'SAGE IMPORT'!$B:$B,OFFSET('START-SLABS'!$G$9,$W$1,0),'SAGE IMPORT'!$C:$C,'MATERIAL ORDER'!$B63,'SAGE IMPORT'!$D:$D,($D63)))</f>
        <v/>
      </c>
      <c r="X62" s="730">
        <f ca="1">IF(OFFSET('START-SLABS'!$F$9,$X$1,0)="","",SUMIFS('SAGE IMPORT'!$Q:$Q,'SAGE IMPORT'!$A:$A,OFFSET('START-SLABS'!$F$9,$X$1,0),'SAGE IMPORT'!$B:$B,OFFSET('START-SLABS'!$G$9,$X$1,0),'SAGE IMPORT'!$C:$C,'MATERIAL ORDER'!$B63,'SAGE IMPORT'!$D:$D,($D63)))</f>
        <v>0</v>
      </c>
      <c r="Y62" s="730" t="str">
        <f ca="1">IF(OFFSET('START-SLABS'!$F$9,$Y$1,0)="","",SUMIFS('SAGE IMPORT'!$Q:$Q,'SAGE IMPORT'!$A:$A,OFFSET('START-SLABS'!$F$9,$Y$1,0),'SAGE IMPORT'!$B:$B,OFFSET('START-SLABS'!$G$9,$Y$1,0),'SAGE IMPORT'!$C:$C,'MATERIAL ORDER'!$B63,'SAGE IMPORT'!$D:$D,($D63)))</f>
        <v/>
      </c>
      <c r="Z62" s="730">
        <f ca="1">IF(OFFSET('START-SLABS'!$F$9,$Z$1,0)="","",SUMIFS('SAGE IMPORT'!$Q:$Q,'SAGE IMPORT'!$A:$A,OFFSET('START-SLABS'!$F$9,$Z$1,0),'SAGE IMPORT'!$B:$B,OFFSET('START-SLABS'!$G$9,$Z$1,0),'SAGE IMPORT'!$C:$C,'MATERIAL ORDER'!$B63,'SAGE IMPORT'!$D:$D,($D63)))</f>
        <v>0</v>
      </c>
      <c r="AA62" s="730" t="str">
        <f ca="1">IF(OFFSET('START-SLABS'!$F$9,$AA$1,0)="","",SUMIFS('SAGE IMPORT'!$Q:$Q,'SAGE IMPORT'!$A:$A,OFFSET('START-SLABS'!$F$9,$AA$1,0),'SAGE IMPORT'!$B:$B,OFFSET('START-SLABS'!$G$9,$AA$1,0),'SAGE IMPORT'!$C:$C,'MATERIAL ORDER'!$B63,'SAGE IMPORT'!$D:$D,($D63)))</f>
        <v/>
      </c>
      <c r="AB62" s="730">
        <f ca="1">IF(OFFSET('START-SLABS'!$F$9,$AB$1,0)="","",SUMIFS('SAGE IMPORT'!$Q:$Q,'SAGE IMPORT'!$A:$A,OFFSET('START-SLABS'!$F$9,$AB$1,0),'SAGE IMPORT'!$B:$B,OFFSET('START-SLABS'!$G$9,$AB$1,0),'SAGE IMPORT'!$C:$C,'MATERIAL ORDER'!$B63,'SAGE IMPORT'!$D:$D,($D63)))</f>
        <v>0</v>
      </c>
      <c r="AC62" s="730" t="str">
        <f ca="1">IF(OFFSET('START-SLABS'!$F$9,$AC$1,0)="","",SUMIFS('SAGE IMPORT'!$Q:$Q,'SAGE IMPORT'!$A:$A,OFFSET('START-SLABS'!$F$9,$AC$1,0),'SAGE IMPORT'!$B:$B,OFFSET('START-SLABS'!$G$9,$AC$1,0),'SAGE IMPORT'!$C:$C,'MATERIAL ORDER'!$B63,'SAGE IMPORT'!$D:$D,($D63)))</f>
        <v/>
      </c>
      <c r="AD62" s="730">
        <f ca="1">IF(OFFSET('START-SLABS'!$F$9,$AD$1,0)="","",SUMIFS('SAGE IMPORT'!$Q:$Q,'SAGE IMPORT'!$A:$A,OFFSET('START-SLABS'!$F$9,$AD$1,0),'SAGE IMPORT'!$B:$B,OFFSET('START-SLABS'!$G$9,$AD$1,0),'SAGE IMPORT'!$C:$C,'MATERIAL ORDER'!$B63,'SAGE IMPORT'!$D:$D,($D63)))</f>
        <v>0</v>
      </c>
      <c r="AE62" s="730" t="str">
        <f ca="1">IF(OFFSET('START-SLABS'!$F$9,$AE$1,0)="","",SUMIFS('SAGE IMPORT'!$Q:$Q,'SAGE IMPORT'!$A:$A,OFFSET('START-SLABS'!$F$9,$AE$1,0),'SAGE IMPORT'!$B:$B,OFFSET('START-SLABS'!$G$9,$AE$1,0),'SAGE IMPORT'!$C:$C,'MATERIAL ORDER'!$B63,'SAGE IMPORT'!$D:$D,($D63)))</f>
        <v/>
      </c>
      <c r="AF62" s="730">
        <f ca="1">IF(OFFSET('START-SLABS'!$F$9,$AF$1,0)="","",SUMIFS('SAGE IMPORT'!$Q:$Q,'SAGE IMPORT'!$A:$A,OFFSET('START-SLABS'!$F$9,$AF$1,0),'SAGE IMPORT'!$B:$B,OFFSET('START-SLABS'!$G$9,$AF$1,0),'SAGE IMPORT'!$C:$C,'MATERIAL ORDER'!$B63,'SAGE IMPORT'!$D:$D,($D63)))</f>
        <v>0</v>
      </c>
      <c r="AG62" s="730" t="str">
        <f ca="1">IF(OFFSET('START-SLABS'!$F$9,$AG$1,0)="","",SUMIFS('SAGE IMPORT'!$Q:$Q,'SAGE IMPORT'!$A:$A,OFFSET('START-SLABS'!$F$9,$AG$1,0),'SAGE IMPORT'!$B:$B,OFFSET('START-SLABS'!$G$9,$AG$1,0),'SAGE IMPORT'!$C:$C,'MATERIAL ORDER'!$B63,'SAGE IMPORT'!$D:$D,($D63)))</f>
        <v/>
      </c>
      <c r="AH62" s="730">
        <f ca="1">IF(OFFSET('START-SLABS'!$F$9,$AH$1,0)="","",SUMIFS('SAGE IMPORT'!$Q:$Q,'SAGE IMPORT'!$A:$A,OFFSET('START-SLABS'!$F$9,$AH$1,0),'SAGE IMPORT'!$B:$B,OFFSET('START-SLABS'!$G$9,$AH$1,0),'SAGE IMPORT'!$C:$C,'MATERIAL ORDER'!$B63,'SAGE IMPORT'!$D:$D,($D63)))</f>
        <v>0</v>
      </c>
      <c r="AI62" s="730" t="str">
        <f ca="1">IF(OFFSET('START-SLABS'!$F$9,$AI$1,0)="","",SUMIFS('SAGE IMPORT'!$Q:$Q,'SAGE IMPORT'!$A:$A,OFFSET('START-SLABS'!$F$9,$AI$1,0),'SAGE IMPORT'!$B:$B,OFFSET('START-SLABS'!$G$9,$AI$1,0),'SAGE IMPORT'!$C:$C,'MATERIAL ORDER'!$B63,'SAGE IMPORT'!$D:$D,($D63)))</f>
        <v/>
      </c>
      <c r="AJ62" s="730">
        <f ca="1">IF(OFFSET('START-SLABS'!$F$9,$AJ$1,0)="","",SUMIFS('SAGE IMPORT'!$Q:$Q,'SAGE IMPORT'!$A:$A,OFFSET('START-SLABS'!$F$9,$AJ$1,0),'SAGE IMPORT'!$B:$B,OFFSET('START-SLABS'!$G$9,$AJ$1,0),'SAGE IMPORT'!$C:$C,'MATERIAL ORDER'!$B63,'SAGE IMPORT'!$D:$D,($D63)))</f>
        <v>0</v>
      </c>
      <c r="AK62" s="730" t="str">
        <f ca="1">IF(OFFSET('START-SLABS'!$F$9,$AK$1,0)="","",SUMIFS('SAGE IMPORT'!$Q:$Q,'SAGE IMPORT'!$A:$A,OFFSET('START-SLABS'!$F$9,$AK$1,0),'SAGE IMPORT'!$B:$B,OFFSET('START-SLABS'!$G$9,$AK$1,0),'SAGE IMPORT'!$C:$C,'MATERIAL ORDER'!$B63,'SAGE IMPORT'!$D:$D,($D63)))</f>
        <v/>
      </c>
      <c r="AL62" s="730" t="str">
        <f ca="1">IF(OFFSET('START-SLABS'!$F$9,$AL$1,0)="","",SUMIFS('SAGE IMPORT'!$Q:$Q,'SAGE IMPORT'!$A:$A,OFFSET('START-SLABS'!$F$9,$AL$1,0),'SAGE IMPORT'!$B:$B,OFFSET('START-SLABS'!$G$9,$AL$1,0),'SAGE IMPORT'!$C:$C,'MATERIAL ORDER'!$B63,'SAGE IMPORT'!$D:$D,($D63)))</f>
        <v/>
      </c>
      <c r="AM62" s="730" t="str">
        <f ca="1">IF(OFFSET('START-SLABS'!$F$9,$AM$1,0)="","",SUMIFS('SAGE IMPORT'!$Q:$Q,'SAGE IMPORT'!$A:$A,OFFSET('START-SLABS'!$F$9,$AM$1,0),'SAGE IMPORT'!$B:$B,OFFSET('START-SLABS'!$G$9,$AM$1,0),'SAGE IMPORT'!$C:$C,'MATERIAL ORDER'!$B63,'SAGE IMPORT'!$D:$D,($D63)))</f>
        <v/>
      </c>
      <c r="AN62" s="730" t="str">
        <f ca="1">IF(OFFSET('START-SLABS'!$F$9,$AN$1,0)="","",SUMIFS('SAGE IMPORT'!$Q:$Q,'SAGE IMPORT'!$A:$A,OFFSET('START-SLABS'!$F$9,$AN$1,0),'SAGE IMPORT'!$B:$B,OFFSET('START-SLABS'!$G$9,$AN$1,0),'SAGE IMPORT'!$C:$C,'MATERIAL ORDER'!$B63,'SAGE IMPORT'!$D:$D,($D63)))</f>
        <v/>
      </c>
      <c r="AO62" s="730" t="str">
        <f ca="1">IF(OFFSET('START-SLABS'!$F$9,$AO$1,0)="","",SUMIFS('SAGE IMPORT'!$Q:$Q,'SAGE IMPORT'!$A:$A,OFFSET('START-SLABS'!$F$9,$AO$1,0),'SAGE IMPORT'!$B:$B,OFFSET('START-SLABS'!$G$9,$AO$1,0),'SAGE IMPORT'!$C:$C,'MATERIAL ORDER'!$B63,'SAGE IMPORT'!$D:$D,($D63)))</f>
        <v/>
      </c>
      <c r="AP62" s="730" t="str">
        <f ca="1">IF(OFFSET('START-SLABS'!$F$9,$AP$1,0)="","",SUMIFS('SAGE IMPORT'!$Q:$Q,'SAGE IMPORT'!$A:$A,OFFSET('START-SLABS'!$F$9,$AP$1,0),'SAGE IMPORT'!$B:$B,OFFSET('START-SLABS'!$G$9,$AP$1,0),'SAGE IMPORT'!$C:$C,'MATERIAL ORDER'!$B63,'SAGE IMPORT'!$D:$D,($D63)))</f>
        <v/>
      </c>
      <c r="AQ62" s="730" t="str">
        <f ca="1">IF(OFFSET('START-SLABS'!$F$9,$AQ$1,0)="","",SUMIFS('SAGE IMPORT'!$Q:$Q,'SAGE IMPORT'!$A:$A,OFFSET('START-SLABS'!$F$9,$AQ$1,0),'SAGE IMPORT'!$B:$B,OFFSET('START-SLABS'!$G$9,$AQ$1,0),'SAGE IMPORT'!$C:$C,'MATERIAL ORDER'!$B63,'SAGE IMPORT'!$D:$D,($D63)))</f>
        <v/>
      </c>
      <c r="AR62" s="730" t="str">
        <f ca="1">IF(OFFSET('START-SLABS'!$F$9,$AR$1,0)="","",SUMIFS('SAGE IMPORT'!$Q:$Q,'SAGE IMPORT'!$A:$A,OFFSET('START-SLABS'!$F$9,$AR$1,0),'SAGE IMPORT'!$B:$B,OFFSET('START-SLABS'!$G$9,$AR$1,0),'SAGE IMPORT'!$C:$C,'MATERIAL ORDER'!$B63,'SAGE IMPORT'!$D:$D,($D63)))</f>
        <v/>
      </c>
      <c r="AS62" s="730" t="str">
        <f ca="1">IF(OFFSET('START-SLABS'!$F$9,$AS$1,0)="","",SUMIFS('SAGE IMPORT'!$Q:$Q,'SAGE IMPORT'!$A:$A,OFFSET('START-SLABS'!$F$9,$AS$1,0),'SAGE IMPORT'!$B:$B,OFFSET('START-SLABS'!$G$9,$AS$1,0),'SAGE IMPORT'!$C:$C,'MATERIAL ORDER'!$B63,'SAGE IMPORT'!$D:$D,($D63)))</f>
        <v/>
      </c>
      <c r="AT62" s="730" t="str">
        <f ca="1">IF(OFFSET('START-SLABS'!$F$9,$AT$1,0)="","",SUMIFS('SAGE IMPORT'!$Q:$Q,'SAGE IMPORT'!$A:$A,OFFSET('START-SLABS'!$F$9,$AT$1,0),'SAGE IMPORT'!$B:$B,OFFSET('START-SLABS'!$G$9,$AT$1,0),'SAGE IMPORT'!$C:$C,'MATERIAL ORDER'!$B63,'SAGE IMPORT'!$D:$D,($D63)))</f>
        <v/>
      </c>
      <c r="AU62" s="730" t="str">
        <f ca="1">IF(OFFSET('START-SLABS'!$F$9,$AU$1,0)="","",SUMIFS('SAGE IMPORT'!$Q:$Q,'SAGE IMPORT'!$A:$A,OFFSET('START-SLABS'!$F$9,$AU$1,0),'SAGE IMPORT'!$B:$B,OFFSET('START-SLABS'!$G$9,$AU$1,0),'SAGE IMPORT'!$C:$C,'MATERIAL ORDER'!$B63,'SAGE IMPORT'!$D:$D,($D63)))</f>
        <v/>
      </c>
      <c r="AV62" s="730" t="str">
        <f ca="1">IF(OFFSET('START-SLABS'!$F$9,$AV$1,0)="","",SUMIFS('SAGE IMPORT'!$Q:$Q,'SAGE IMPORT'!$A:$A,OFFSET('START-SLABS'!$F$9,$AV$1,0),'SAGE IMPORT'!$B:$B,OFFSET('START-SLABS'!$G$9,$AV$1,0),'SAGE IMPORT'!$C:$C,'MATERIAL ORDER'!$B63,'SAGE IMPORT'!$D:$D,($D63)))</f>
        <v/>
      </c>
    </row>
    <row r="63" spans="2:48" s="729" customFormat="1" ht="76.5" customHeight="1" x14ac:dyDescent="0.3">
      <c r="B63" s="755"/>
      <c r="C63" s="756"/>
      <c r="D63" s="757"/>
      <c r="E63" s="757"/>
      <c r="F63" s="758"/>
      <c r="G63" s="1025">
        <f t="shared" ref="G63:G66" ca="1" si="14">SUM($S62:$CL62)</f>
        <v>0</v>
      </c>
      <c r="H63" s="1026"/>
      <c r="I63" s="746" t="str">
        <f t="shared" si="13"/>
        <v/>
      </c>
      <c r="J63" s="779"/>
      <c r="K63" s="793"/>
      <c r="L63" s="794"/>
      <c r="M63" s="750"/>
      <c r="N63" s="750"/>
      <c r="O63" s="750"/>
      <c r="P63" s="750"/>
      <c r="Q63" s="795"/>
      <c r="S63" s="730">
        <f>IF('START-SLABS'!$F$9="","",SUMIFS('SAGE IMPORT'!$Q:$Q,'SAGE IMPORT'!$A:$A,'START-SLABS'!$F$9,'SAGE IMPORT'!$B:$B,'START-SLABS'!$G$9,'SAGE IMPORT'!$C:$C,'MATERIAL ORDER'!$B64,'SAGE IMPORT'!$D:$D,$D64))</f>
        <v>0</v>
      </c>
      <c r="T63" s="730">
        <f ca="1">IF(OFFSET('START-SLABS'!$F$9,$T$1,0)="","",SUMIFS('SAGE IMPORT'!$Q:$Q,'SAGE IMPORT'!$A:$A,OFFSET('START-SLABS'!$F$9,$T$1,0),'SAGE IMPORT'!$B:$B,OFFSET('START-SLABS'!$G$9,$T$1,0),'SAGE IMPORT'!$C:$C,'MATERIAL ORDER'!$B64,'SAGE IMPORT'!$D:$D,($D64)))</f>
        <v>0</v>
      </c>
      <c r="U63" s="730" t="str">
        <f ca="1">IF(OFFSET('START-SLABS'!$F$9,$U$1,0)="","",SUMIFS('SAGE IMPORT'!$Q:$Q,'SAGE IMPORT'!$A:$A,OFFSET('START-SLABS'!$F$9,$U$1,0),'SAGE IMPORT'!$B:$B,OFFSET('START-SLABS'!$G$9,$U$1,0),'SAGE IMPORT'!$C:$C,'MATERIAL ORDER'!$B64,'SAGE IMPORT'!$D:$D,($D64)))</f>
        <v/>
      </c>
      <c r="V63" s="730">
        <f ca="1">IF(OFFSET('START-SLABS'!$F$9,$V$1,0)="","",SUMIFS('SAGE IMPORT'!$Q:$Q,'SAGE IMPORT'!$A:$A,OFFSET('START-SLABS'!$F$9,$V$1,0),'SAGE IMPORT'!$B:$B,OFFSET('START-SLABS'!$G$9,$V$1,0),'SAGE IMPORT'!$C:$C,'MATERIAL ORDER'!$B64,'SAGE IMPORT'!$D:$D,($D64)))</f>
        <v>0</v>
      </c>
      <c r="W63" s="730" t="str">
        <f ca="1">IF(OFFSET('START-SLABS'!$F$9,$W$1,0)="","",SUMIFS('SAGE IMPORT'!$Q:$Q,'SAGE IMPORT'!$A:$A,OFFSET('START-SLABS'!$F$9,$W$1,0),'SAGE IMPORT'!$B:$B,OFFSET('START-SLABS'!$G$9,$W$1,0),'SAGE IMPORT'!$C:$C,'MATERIAL ORDER'!$B64,'SAGE IMPORT'!$D:$D,($D64)))</f>
        <v/>
      </c>
      <c r="X63" s="730">
        <f ca="1">IF(OFFSET('START-SLABS'!$F$9,$X$1,0)="","",SUMIFS('SAGE IMPORT'!$Q:$Q,'SAGE IMPORT'!$A:$A,OFFSET('START-SLABS'!$F$9,$X$1,0),'SAGE IMPORT'!$B:$B,OFFSET('START-SLABS'!$G$9,$X$1,0),'SAGE IMPORT'!$C:$C,'MATERIAL ORDER'!$B64,'SAGE IMPORT'!$D:$D,($D64)))</f>
        <v>0</v>
      </c>
      <c r="Y63" s="730" t="str">
        <f ca="1">IF(OFFSET('START-SLABS'!$F$9,$Y$1,0)="","",SUMIFS('SAGE IMPORT'!$Q:$Q,'SAGE IMPORT'!$A:$A,OFFSET('START-SLABS'!$F$9,$Y$1,0),'SAGE IMPORT'!$B:$B,OFFSET('START-SLABS'!$G$9,$Y$1,0),'SAGE IMPORT'!$C:$C,'MATERIAL ORDER'!$B64,'SAGE IMPORT'!$D:$D,($D64)))</f>
        <v/>
      </c>
      <c r="Z63" s="730">
        <f ca="1">IF(OFFSET('START-SLABS'!$F$9,$Z$1,0)="","",SUMIFS('SAGE IMPORT'!$Q:$Q,'SAGE IMPORT'!$A:$A,OFFSET('START-SLABS'!$F$9,$Z$1,0),'SAGE IMPORT'!$B:$B,OFFSET('START-SLABS'!$G$9,$Z$1,0),'SAGE IMPORT'!$C:$C,'MATERIAL ORDER'!$B64,'SAGE IMPORT'!$D:$D,($D64)))</f>
        <v>0</v>
      </c>
      <c r="AA63" s="730" t="str">
        <f ca="1">IF(OFFSET('START-SLABS'!$F$9,$AA$1,0)="","",SUMIFS('SAGE IMPORT'!$Q:$Q,'SAGE IMPORT'!$A:$A,OFFSET('START-SLABS'!$F$9,$AA$1,0),'SAGE IMPORT'!$B:$B,OFFSET('START-SLABS'!$G$9,$AA$1,0),'SAGE IMPORT'!$C:$C,'MATERIAL ORDER'!$B64,'SAGE IMPORT'!$D:$D,($D64)))</f>
        <v/>
      </c>
      <c r="AB63" s="730">
        <f ca="1">IF(OFFSET('START-SLABS'!$F$9,$AB$1,0)="","",SUMIFS('SAGE IMPORT'!$Q:$Q,'SAGE IMPORT'!$A:$A,OFFSET('START-SLABS'!$F$9,$AB$1,0),'SAGE IMPORT'!$B:$B,OFFSET('START-SLABS'!$G$9,$AB$1,0),'SAGE IMPORT'!$C:$C,'MATERIAL ORDER'!$B64,'SAGE IMPORT'!$D:$D,($D64)))</f>
        <v>0</v>
      </c>
      <c r="AC63" s="730" t="str">
        <f ca="1">IF(OFFSET('START-SLABS'!$F$9,$AC$1,0)="","",SUMIFS('SAGE IMPORT'!$Q:$Q,'SAGE IMPORT'!$A:$A,OFFSET('START-SLABS'!$F$9,$AC$1,0),'SAGE IMPORT'!$B:$B,OFFSET('START-SLABS'!$G$9,$AC$1,0),'SAGE IMPORT'!$C:$C,'MATERIAL ORDER'!$B64,'SAGE IMPORT'!$D:$D,($D64)))</f>
        <v/>
      </c>
      <c r="AD63" s="730">
        <f ca="1">IF(OFFSET('START-SLABS'!$F$9,$AD$1,0)="","",SUMIFS('SAGE IMPORT'!$Q:$Q,'SAGE IMPORT'!$A:$A,OFFSET('START-SLABS'!$F$9,$AD$1,0),'SAGE IMPORT'!$B:$B,OFFSET('START-SLABS'!$G$9,$AD$1,0),'SAGE IMPORT'!$C:$C,'MATERIAL ORDER'!$B64,'SAGE IMPORT'!$D:$D,($D64)))</f>
        <v>0</v>
      </c>
      <c r="AE63" s="730" t="str">
        <f ca="1">IF(OFFSET('START-SLABS'!$F$9,$AE$1,0)="","",SUMIFS('SAGE IMPORT'!$Q:$Q,'SAGE IMPORT'!$A:$A,OFFSET('START-SLABS'!$F$9,$AE$1,0),'SAGE IMPORT'!$B:$B,OFFSET('START-SLABS'!$G$9,$AE$1,0),'SAGE IMPORT'!$C:$C,'MATERIAL ORDER'!$B64,'SAGE IMPORT'!$D:$D,($D64)))</f>
        <v/>
      </c>
      <c r="AF63" s="730">
        <f ca="1">IF(OFFSET('START-SLABS'!$F$9,$AF$1,0)="","",SUMIFS('SAGE IMPORT'!$Q:$Q,'SAGE IMPORT'!$A:$A,OFFSET('START-SLABS'!$F$9,$AF$1,0),'SAGE IMPORT'!$B:$B,OFFSET('START-SLABS'!$G$9,$AF$1,0),'SAGE IMPORT'!$C:$C,'MATERIAL ORDER'!$B64,'SAGE IMPORT'!$D:$D,($D64)))</f>
        <v>0</v>
      </c>
      <c r="AG63" s="730" t="str">
        <f ca="1">IF(OFFSET('START-SLABS'!$F$9,$AG$1,0)="","",SUMIFS('SAGE IMPORT'!$Q:$Q,'SAGE IMPORT'!$A:$A,OFFSET('START-SLABS'!$F$9,$AG$1,0),'SAGE IMPORT'!$B:$B,OFFSET('START-SLABS'!$G$9,$AG$1,0),'SAGE IMPORT'!$C:$C,'MATERIAL ORDER'!$B64,'SAGE IMPORT'!$D:$D,($D64)))</f>
        <v/>
      </c>
      <c r="AH63" s="730">
        <f ca="1">IF(OFFSET('START-SLABS'!$F$9,$AH$1,0)="","",SUMIFS('SAGE IMPORT'!$Q:$Q,'SAGE IMPORT'!$A:$A,OFFSET('START-SLABS'!$F$9,$AH$1,0),'SAGE IMPORT'!$B:$B,OFFSET('START-SLABS'!$G$9,$AH$1,0),'SAGE IMPORT'!$C:$C,'MATERIAL ORDER'!$B64,'SAGE IMPORT'!$D:$D,($D64)))</f>
        <v>0</v>
      </c>
      <c r="AI63" s="730" t="str">
        <f ca="1">IF(OFFSET('START-SLABS'!$F$9,$AI$1,0)="","",SUMIFS('SAGE IMPORT'!$Q:$Q,'SAGE IMPORT'!$A:$A,OFFSET('START-SLABS'!$F$9,$AI$1,0),'SAGE IMPORT'!$B:$B,OFFSET('START-SLABS'!$G$9,$AI$1,0),'SAGE IMPORT'!$C:$C,'MATERIAL ORDER'!$B64,'SAGE IMPORT'!$D:$D,($D64)))</f>
        <v/>
      </c>
      <c r="AJ63" s="730">
        <f ca="1">IF(OFFSET('START-SLABS'!$F$9,$AJ$1,0)="","",SUMIFS('SAGE IMPORT'!$Q:$Q,'SAGE IMPORT'!$A:$A,OFFSET('START-SLABS'!$F$9,$AJ$1,0),'SAGE IMPORT'!$B:$B,OFFSET('START-SLABS'!$G$9,$AJ$1,0),'SAGE IMPORT'!$C:$C,'MATERIAL ORDER'!$B64,'SAGE IMPORT'!$D:$D,($D64)))</f>
        <v>0</v>
      </c>
      <c r="AK63" s="730" t="str">
        <f ca="1">IF(OFFSET('START-SLABS'!$F$9,$AK$1,0)="","",SUMIFS('SAGE IMPORT'!$Q:$Q,'SAGE IMPORT'!$A:$A,OFFSET('START-SLABS'!$F$9,$AK$1,0),'SAGE IMPORT'!$B:$B,OFFSET('START-SLABS'!$G$9,$AK$1,0),'SAGE IMPORT'!$C:$C,'MATERIAL ORDER'!$B64,'SAGE IMPORT'!$D:$D,($D64)))</f>
        <v/>
      </c>
      <c r="AL63" s="730" t="str">
        <f ca="1">IF(OFFSET('START-SLABS'!$F$9,$AL$1,0)="","",SUMIFS('SAGE IMPORT'!$Q:$Q,'SAGE IMPORT'!$A:$A,OFFSET('START-SLABS'!$F$9,$AL$1,0),'SAGE IMPORT'!$B:$B,OFFSET('START-SLABS'!$G$9,$AL$1,0),'SAGE IMPORT'!$C:$C,'MATERIAL ORDER'!$B64,'SAGE IMPORT'!$D:$D,($D64)))</f>
        <v/>
      </c>
      <c r="AM63" s="730" t="str">
        <f ca="1">IF(OFFSET('START-SLABS'!$F$9,$AM$1,0)="","",SUMIFS('SAGE IMPORT'!$Q:$Q,'SAGE IMPORT'!$A:$A,OFFSET('START-SLABS'!$F$9,$AM$1,0),'SAGE IMPORT'!$B:$B,OFFSET('START-SLABS'!$G$9,$AM$1,0),'SAGE IMPORT'!$C:$C,'MATERIAL ORDER'!$B64,'SAGE IMPORT'!$D:$D,($D64)))</f>
        <v/>
      </c>
      <c r="AN63" s="730" t="str">
        <f ca="1">IF(OFFSET('START-SLABS'!$F$9,$AN$1,0)="","",SUMIFS('SAGE IMPORT'!$Q:$Q,'SAGE IMPORT'!$A:$A,OFFSET('START-SLABS'!$F$9,$AN$1,0),'SAGE IMPORT'!$B:$B,OFFSET('START-SLABS'!$G$9,$AN$1,0),'SAGE IMPORT'!$C:$C,'MATERIAL ORDER'!$B64,'SAGE IMPORT'!$D:$D,($D64)))</f>
        <v/>
      </c>
      <c r="AO63" s="730" t="str">
        <f ca="1">IF(OFFSET('START-SLABS'!$F$9,$AO$1,0)="","",SUMIFS('SAGE IMPORT'!$Q:$Q,'SAGE IMPORT'!$A:$A,OFFSET('START-SLABS'!$F$9,$AO$1,0),'SAGE IMPORT'!$B:$B,OFFSET('START-SLABS'!$G$9,$AO$1,0),'SAGE IMPORT'!$C:$C,'MATERIAL ORDER'!$B64,'SAGE IMPORT'!$D:$D,($D64)))</f>
        <v/>
      </c>
      <c r="AP63" s="730" t="str">
        <f ca="1">IF(OFFSET('START-SLABS'!$F$9,$AP$1,0)="","",SUMIFS('SAGE IMPORT'!$Q:$Q,'SAGE IMPORT'!$A:$A,OFFSET('START-SLABS'!$F$9,$AP$1,0),'SAGE IMPORT'!$B:$B,OFFSET('START-SLABS'!$G$9,$AP$1,0),'SAGE IMPORT'!$C:$C,'MATERIAL ORDER'!$B64,'SAGE IMPORT'!$D:$D,($D64)))</f>
        <v/>
      </c>
      <c r="AQ63" s="730" t="str">
        <f ca="1">IF(OFFSET('START-SLABS'!$F$9,$AQ$1,0)="","",SUMIFS('SAGE IMPORT'!$Q:$Q,'SAGE IMPORT'!$A:$A,OFFSET('START-SLABS'!$F$9,$AQ$1,0),'SAGE IMPORT'!$B:$B,OFFSET('START-SLABS'!$G$9,$AQ$1,0),'SAGE IMPORT'!$C:$C,'MATERIAL ORDER'!$B64,'SAGE IMPORT'!$D:$D,($D64)))</f>
        <v/>
      </c>
      <c r="AR63" s="730" t="str">
        <f ca="1">IF(OFFSET('START-SLABS'!$F$9,$AR$1,0)="","",SUMIFS('SAGE IMPORT'!$Q:$Q,'SAGE IMPORT'!$A:$A,OFFSET('START-SLABS'!$F$9,$AR$1,0),'SAGE IMPORT'!$B:$B,OFFSET('START-SLABS'!$G$9,$AR$1,0),'SAGE IMPORT'!$C:$C,'MATERIAL ORDER'!$B64,'SAGE IMPORT'!$D:$D,($D64)))</f>
        <v/>
      </c>
      <c r="AS63" s="730" t="str">
        <f ca="1">IF(OFFSET('START-SLABS'!$F$9,$AS$1,0)="","",SUMIFS('SAGE IMPORT'!$Q:$Q,'SAGE IMPORT'!$A:$A,OFFSET('START-SLABS'!$F$9,$AS$1,0),'SAGE IMPORT'!$B:$B,OFFSET('START-SLABS'!$G$9,$AS$1,0),'SAGE IMPORT'!$C:$C,'MATERIAL ORDER'!$B64,'SAGE IMPORT'!$D:$D,($D64)))</f>
        <v/>
      </c>
      <c r="AT63" s="730" t="str">
        <f ca="1">IF(OFFSET('START-SLABS'!$F$9,$AT$1,0)="","",SUMIFS('SAGE IMPORT'!$Q:$Q,'SAGE IMPORT'!$A:$A,OFFSET('START-SLABS'!$F$9,$AT$1,0),'SAGE IMPORT'!$B:$B,OFFSET('START-SLABS'!$G$9,$AT$1,0),'SAGE IMPORT'!$C:$C,'MATERIAL ORDER'!$B64,'SAGE IMPORT'!$D:$D,($D64)))</f>
        <v/>
      </c>
      <c r="AU63" s="730" t="str">
        <f ca="1">IF(OFFSET('START-SLABS'!$F$9,$AU$1,0)="","",SUMIFS('SAGE IMPORT'!$Q:$Q,'SAGE IMPORT'!$A:$A,OFFSET('START-SLABS'!$F$9,$AU$1,0),'SAGE IMPORT'!$B:$B,OFFSET('START-SLABS'!$G$9,$AU$1,0),'SAGE IMPORT'!$C:$C,'MATERIAL ORDER'!$B64,'SAGE IMPORT'!$D:$D,($D64)))</f>
        <v/>
      </c>
      <c r="AV63" s="730" t="str">
        <f ca="1">IF(OFFSET('START-SLABS'!$F$9,$AV$1,0)="","",SUMIFS('SAGE IMPORT'!$Q:$Q,'SAGE IMPORT'!$A:$A,OFFSET('START-SLABS'!$F$9,$AV$1,0),'SAGE IMPORT'!$B:$B,OFFSET('START-SLABS'!$G$9,$AV$1,0),'SAGE IMPORT'!$C:$C,'MATERIAL ORDER'!$B64,'SAGE IMPORT'!$D:$D,($D64)))</f>
        <v/>
      </c>
    </row>
    <row r="64" spans="2:48" s="729" customFormat="1" ht="76.5" customHeight="1" x14ac:dyDescent="0.3">
      <c r="B64" s="742"/>
      <c r="C64" s="743"/>
      <c r="D64" s="744"/>
      <c r="E64" s="744"/>
      <c r="F64" s="758"/>
      <c r="G64" s="1025">
        <f t="shared" ca="1" si="14"/>
        <v>0</v>
      </c>
      <c r="H64" s="1026"/>
      <c r="I64" s="746" t="str">
        <f t="shared" si="13"/>
        <v/>
      </c>
      <c r="J64" s="779"/>
      <c r="K64" s="793"/>
      <c r="L64" s="794"/>
      <c r="M64" s="750"/>
      <c r="N64" s="750"/>
      <c r="O64" s="750"/>
      <c r="P64" s="750"/>
      <c r="Q64" s="795"/>
      <c r="S64" s="730">
        <f>IF('START-SLABS'!$F$9="","",SUMIFS('SAGE IMPORT'!$Q:$Q,'SAGE IMPORT'!$A:$A,'START-SLABS'!$F$9,'SAGE IMPORT'!$B:$B,'START-SLABS'!$G$9,'SAGE IMPORT'!$C:$C,'MATERIAL ORDER'!$B65,'SAGE IMPORT'!$D:$D,$D65))</f>
        <v>0</v>
      </c>
      <c r="T64" s="730">
        <f ca="1">IF(OFFSET('START-SLABS'!$F$9,$T$1,0)="","",SUMIFS('SAGE IMPORT'!$Q:$Q,'SAGE IMPORT'!$A:$A,OFFSET('START-SLABS'!$F$9,$T$1,0),'SAGE IMPORT'!$B:$B,OFFSET('START-SLABS'!$G$9,$T$1,0),'SAGE IMPORT'!$C:$C,'MATERIAL ORDER'!$B65,'SAGE IMPORT'!$D:$D,($D65)))</f>
        <v>0</v>
      </c>
      <c r="U64" s="730" t="str">
        <f ca="1">IF(OFFSET('START-SLABS'!$F$9,$U$1,0)="","",SUMIFS('SAGE IMPORT'!$Q:$Q,'SAGE IMPORT'!$A:$A,OFFSET('START-SLABS'!$F$9,$U$1,0),'SAGE IMPORT'!$B:$B,OFFSET('START-SLABS'!$G$9,$U$1,0),'SAGE IMPORT'!$C:$C,'MATERIAL ORDER'!$B65,'SAGE IMPORT'!$D:$D,($D65)))</f>
        <v/>
      </c>
      <c r="V64" s="730">
        <f ca="1">IF(OFFSET('START-SLABS'!$F$9,$V$1,0)="","",SUMIFS('SAGE IMPORT'!$Q:$Q,'SAGE IMPORT'!$A:$A,OFFSET('START-SLABS'!$F$9,$V$1,0),'SAGE IMPORT'!$B:$B,OFFSET('START-SLABS'!$G$9,$V$1,0),'SAGE IMPORT'!$C:$C,'MATERIAL ORDER'!$B65,'SAGE IMPORT'!$D:$D,($D65)))</f>
        <v>0</v>
      </c>
      <c r="W64" s="730" t="str">
        <f ca="1">IF(OFFSET('START-SLABS'!$F$9,$W$1,0)="","",SUMIFS('SAGE IMPORT'!$Q:$Q,'SAGE IMPORT'!$A:$A,OFFSET('START-SLABS'!$F$9,$W$1,0),'SAGE IMPORT'!$B:$B,OFFSET('START-SLABS'!$G$9,$W$1,0),'SAGE IMPORT'!$C:$C,'MATERIAL ORDER'!$B65,'SAGE IMPORT'!$D:$D,($D65)))</f>
        <v/>
      </c>
      <c r="X64" s="730">
        <f ca="1">IF(OFFSET('START-SLABS'!$F$9,$X$1,0)="","",SUMIFS('SAGE IMPORT'!$Q:$Q,'SAGE IMPORT'!$A:$A,OFFSET('START-SLABS'!$F$9,$X$1,0),'SAGE IMPORT'!$B:$B,OFFSET('START-SLABS'!$G$9,$X$1,0),'SAGE IMPORT'!$C:$C,'MATERIAL ORDER'!$B65,'SAGE IMPORT'!$D:$D,($D65)))</f>
        <v>0</v>
      </c>
      <c r="Y64" s="730" t="str">
        <f ca="1">IF(OFFSET('START-SLABS'!$F$9,$Y$1,0)="","",SUMIFS('SAGE IMPORT'!$Q:$Q,'SAGE IMPORT'!$A:$A,OFFSET('START-SLABS'!$F$9,$Y$1,0),'SAGE IMPORT'!$B:$B,OFFSET('START-SLABS'!$G$9,$Y$1,0),'SAGE IMPORT'!$C:$C,'MATERIAL ORDER'!$B65,'SAGE IMPORT'!$D:$D,($D65)))</f>
        <v/>
      </c>
      <c r="Z64" s="730">
        <f ca="1">IF(OFFSET('START-SLABS'!$F$9,$Z$1,0)="","",SUMIFS('SAGE IMPORT'!$Q:$Q,'SAGE IMPORT'!$A:$A,OFFSET('START-SLABS'!$F$9,$Z$1,0),'SAGE IMPORT'!$B:$B,OFFSET('START-SLABS'!$G$9,$Z$1,0),'SAGE IMPORT'!$C:$C,'MATERIAL ORDER'!$B65,'SAGE IMPORT'!$D:$D,($D65)))</f>
        <v>0</v>
      </c>
      <c r="AA64" s="730" t="str">
        <f ca="1">IF(OFFSET('START-SLABS'!$F$9,$AA$1,0)="","",SUMIFS('SAGE IMPORT'!$Q:$Q,'SAGE IMPORT'!$A:$A,OFFSET('START-SLABS'!$F$9,$AA$1,0),'SAGE IMPORT'!$B:$B,OFFSET('START-SLABS'!$G$9,$AA$1,0),'SAGE IMPORT'!$C:$C,'MATERIAL ORDER'!$B65,'SAGE IMPORT'!$D:$D,($D65)))</f>
        <v/>
      </c>
      <c r="AB64" s="730">
        <f ca="1">IF(OFFSET('START-SLABS'!$F$9,$AB$1,0)="","",SUMIFS('SAGE IMPORT'!$Q:$Q,'SAGE IMPORT'!$A:$A,OFFSET('START-SLABS'!$F$9,$AB$1,0),'SAGE IMPORT'!$B:$B,OFFSET('START-SLABS'!$G$9,$AB$1,0),'SAGE IMPORT'!$C:$C,'MATERIAL ORDER'!$B65,'SAGE IMPORT'!$D:$D,($D65)))</f>
        <v>0</v>
      </c>
      <c r="AC64" s="730" t="str">
        <f ca="1">IF(OFFSET('START-SLABS'!$F$9,$AC$1,0)="","",SUMIFS('SAGE IMPORT'!$Q:$Q,'SAGE IMPORT'!$A:$A,OFFSET('START-SLABS'!$F$9,$AC$1,0),'SAGE IMPORT'!$B:$B,OFFSET('START-SLABS'!$G$9,$AC$1,0),'SAGE IMPORT'!$C:$C,'MATERIAL ORDER'!$B65,'SAGE IMPORT'!$D:$D,($D65)))</f>
        <v/>
      </c>
      <c r="AD64" s="730">
        <f ca="1">IF(OFFSET('START-SLABS'!$F$9,$AD$1,0)="","",SUMIFS('SAGE IMPORT'!$Q:$Q,'SAGE IMPORT'!$A:$A,OFFSET('START-SLABS'!$F$9,$AD$1,0),'SAGE IMPORT'!$B:$B,OFFSET('START-SLABS'!$G$9,$AD$1,0),'SAGE IMPORT'!$C:$C,'MATERIAL ORDER'!$B65,'SAGE IMPORT'!$D:$D,($D65)))</f>
        <v>0</v>
      </c>
      <c r="AE64" s="730" t="str">
        <f ca="1">IF(OFFSET('START-SLABS'!$F$9,$AE$1,0)="","",SUMIFS('SAGE IMPORT'!$Q:$Q,'SAGE IMPORT'!$A:$A,OFFSET('START-SLABS'!$F$9,$AE$1,0),'SAGE IMPORT'!$B:$B,OFFSET('START-SLABS'!$G$9,$AE$1,0),'SAGE IMPORT'!$C:$C,'MATERIAL ORDER'!$B65,'SAGE IMPORT'!$D:$D,($D65)))</f>
        <v/>
      </c>
      <c r="AF64" s="730">
        <f ca="1">IF(OFFSET('START-SLABS'!$F$9,$AF$1,0)="","",SUMIFS('SAGE IMPORT'!$Q:$Q,'SAGE IMPORT'!$A:$A,OFFSET('START-SLABS'!$F$9,$AF$1,0),'SAGE IMPORT'!$B:$B,OFFSET('START-SLABS'!$G$9,$AF$1,0),'SAGE IMPORT'!$C:$C,'MATERIAL ORDER'!$B65,'SAGE IMPORT'!$D:$D,($D65)))</f>
        <v>0</v>
      </c>
      <c r="AG64" s="730" t="str">
        <f ca="1">IF(OFFSET('START-SLABS'!$F$9,$AG$1,0)="","",SUMIFS('SAGE IMPORT'!$Q:$Q,'SAGE IMPORT'!$A:$A,OFFSET('START-SLABS'!$F$9,$AG$1,0),'SAGE IMPORT'!$B:$B,OFFSET('START-SLABS'!$G$9,$AG$1,0),'SAGE IMPORT'!$C:$C,'MATERIAL ORDER'!$B65,'SAGE IMPORT'!$D:$D,($D65)))</f>
        <v/>
      </c>
      <c r="AH64" s="730">
        <f ca="1">IF(OFFSET('START-SLABS'!$F$9,$AH$1,0)="","",SUMIFS('SAGE IMPORT'!$Q:$Q,'SAGE IMPORT'!$A:$A,OFFSET('START-SLABS'!$F$9,$AH$1,0),'SAGE IMPORT'!$B:$B,OFFSET('START-SLABS'!$G$9,$AH$1,0),'SAGE IMPORT'!$C:$C,'MATERIAL ORDER'!$B65,'SAGE IMPORT'!$D:$D,($D65)))</f>
        <v>0</v>
      </c>
      <c r="AI64" s="730" t="str">
        <f ca="1">IF(OFFSET('START-SLABS'!$F$9,$AI$1,0)="","",SUMIFS('SAGE IMPORT'!$Q:$Q,'SAGE IMPORT'!$A:$A,OFFSET('START-SLABS'!$F$9,$AI$1,0),'SAGE IMPORT'!$B:$B,OFFSET('START-SLABS'!$G$9,$AI$1,0),'SAGE IMPORT'!$C:$C,'MATERIAL ORDER'!$B65,'SAGE IMPORT'!$D:$D,($D65)))</f>
        <v/>
      </c>
      <c r="AJ64" s="730">
        <f ca="1">IF(OFFSET('START-SLABS'!$F$9,$AJ$1,0)="","",SUMIFS('SAGE IMPORT'!$Q:$Q,'SAGE IMPORT'!$A:$A,OFFSET('START-SLABS'!$F$9,$AJ$1,0),'SAGE IMPORT'!$B:$B,OFFSET('START-SLABS'!$G$9,$AJ$1,0),'SAGE IMPORT'!$C:$C,'MATERIAL ORDER'!$B65,'SAGE IMPORT'!$D:$D,($D65)))</f>
        <v>0</v>
      </c>
      <c r="AK64" s="730" t="str">
        <f ca="1">IF(OFFSET('START-SLABS'!$F$9,$AK$1,0)="","",SUMIFS('SAGE IMPORT'!$Q:$Q,'SAGE IMPORT'!$A:$A,OFFSET('START-SLABS'!$F$9,$AK$1,0),'SAGE IMPORT'!$B:$B,OFFSET('START-SLABS'!$G$9,$AK$1,0),'SAGE IMPORT'!$C:$C,'MATERIAL ORDER'!$B65,'SAGE IMPORT'!$D:$D,($D65)))</f>
        <v/>
      </c>
      <c r="AL64" s="730" t="str">
        <f ca="1">IF(OFFSET('START-SLABS'!$F$9,$AL$1,0)="","",SUMIFS('SAGE IMPORT'!$Q:$Q,'SAGE IMPORT'!$A:$A,OFFSET('START-SLABS'!$F$9,$AL$1,0),'SAGE IMPORT'!$B:$B,OFFSET('START-SLABS'!$G$9,$AL$1,0),'SAGE IMPORT'!$C:$C,'MATERIAL ORDER'!$B65,'SAGE IMPORT'!$D:$D,($D65)))</f>
        <v/>
      </c>
      <c r="AM64" s="730" t="str">
        <f ca="1">IF(OFFSET('START-SLABS'!$F$9,$AM$1,0)="","",SUMIFS('SAGE IMPORT'!$Q:$Q,'SAGE IMPORT'!$A:$A,OFFSET('START-SLABS'!$F$9,$AM$1,0),'SAGE IMPORT'!$B:$B,OFFSET('START-SLABS'!$G$9,$AM$1,0),'SAGE IMPORT'!$C:$C,'MATERIAL ORDER'!$B65,'SAGE IMPORT'!$D:$D,($D65)))</f>
        <v/>
      </c>
      <c r="AN64" s="730" t="str">
        <f ca="1">IF(OFFSET('START-SLABS'!$F$9,$AN$1,0)="","",SUMIFS('SAGE IMPORT'!$Q:$Q,'SAGE IMPORT'!$A:$A,OFFSET('START-SLABS'!$F$9,$AN$1,0),'SAGE IMPORT'!$B:$B,OFFSET('START-SLABS'!$G$9,$AN$1,0),'SAGE IMPORT'!$C:$C,'MATERIAL ORDER'!$B65,'SAGE IMPORT'!$D:$D,($D65)))</f>
        <v/>
      </c>
      <c r="AO64" s="730" t="str">
        <f ca="1">IF(OFFSET('START-SLABS'!$F$9,$AO$1,0)="","",SUMIFS('SAGE IMPORT'!$Q:$Q,'SAGE IMPORT'!$A:$A,OFFSET('START-SLABS'!$F$9,$AO$1,0),'SAGE IMPORT'!$B:$B,OFFSET('START-SLABS'!$G$9,$AO$1,0),'SAGE IMPORT'!$C:$C,'MATERIAL ORDER'!$B65,'SAGE IMPORT'!$D:$D,($D65)))</f>
        <v/>
      </c>
      <c r="AP64" s="730" t="str">
        <f ca="1">IF(OFFSET('START-SLABS'!$F$9,$AP$1,0)="","",SUMIFS('SAGE IMPORT'!$Q:$Q,'SAGE IMPORT'!$A:$A,OFFSET('START-SLABS'!$F$9,$AP$1,0),'SAGE IMPORT'!$B:$B,OFFSET('START-SLABS'!$G$9,$AP$1,0),'SAGE IMPORT'!$C:$C,'MATERIAL ORDER'!$B65,'SAGE IMPORT'!$D:$D,($D65)))</f>
        <v/>
      </c>
      <c r="AQ64" s="730" t="str">
        <f ca="1">IF(OFFSET('START-SLABS'!$F$9,$AQ$1,0)="","",SUMIFS('SAGE IMPORT'!$Q:$Q,'SAGE IMPORT'!$A:$A,OFFSET('START-SLABS'!$F$9,$AQ$1,0),'SAGE IMPORT'!$B:$B,OFFSET('START-SLABS'!$G$9,$AQ$1,0),'SAGE IMPORT'!$C:$C,'MATERIAL ORDER'!$B65,'SAGE IMPORT'!$D:$D,($D65)))</f>
        <v/>
      </c>
      <c r="AR64" s="730" t="str">
        <f ca="1">IF(OFFSET('START-SLABS'!$F$9,$AR$1,0)="","",SUMIFS('SAGE IMPORT'!$Q:$Q,'SAGE IMPORT'!$A:$A,OFFSET('START-SLABS'!$F$9,$AR$1,0),'SAGE IMPORT'!$B:$B,OFFSET('START-SLABS'!$G$9,$AR$1,0),'SAGE IMPORT'!$C:$C,'MATERIAL ORDER'!$B65,'SAGE IMPORT'!$D:$D,($D65)))</f>
        <v/>
      </c>
      <c r="AS64" s="730" t="str">
        <f ca="1">IF(OFFSET('START-SLABS'!$F$9,$AS$1,0)="","",SUMIFS('SAGE IMPORT'!$Q:$Q,'SAGE IMPORT'!$A:$A,OFFSET('START-SLABS'!$F$9,$AS$1,0),'SAGE IMPORT'!$B:$B,OFFSET('START-SLABS'!$G$9,$AS$1,0),'SAGE IMPORT'!$C:$C,'MATERIAL ORDER'!$B65,'SAGE IMPORT'!$D:$D,($D65)))</f>
        <v/>
      </c>
      <c r="AT64" s="730" t="str">
        <f ca="1">IF(OFFSET('START-SLABS'!$F$9,$AT$1,0)="","",SUMIFS('SAGE IMPORT'!$Q:$Q,'SAGE IMPORT'!$A:$A,OFFSET('START-SLABS'!$F$9,$AT$1,0),'SAGE IMPORT'!$B:$B,OFFSET('START-SLABS'!$G$9,$AT$1,0),'SAGE IMPORT'!$C:$C,'MATERIAL ORDER'!$B65,'SAGE IMPORT'!$D:$D,($D65)))</f>
        <v/>
      </c>
      <c r="AU64" s="730" t="str">
        <f ca="1">IF(OFFSET('START-SLABS'!$F$9,$AU$1,0)="","",SUMIFS('SAGE IMPORT'!$Q:$Q,'SAGE IMPORT'!$A:$A,OFFSET('START-SLABS'!$F$9,$AU$1,0),'SAGE IMPORT'!$B:$B,OFFSET('START-SLABS'!$G$9,$AU$1,0),'SAGE IMPORT'!$C:$C,'MATERIAL ORDER'!$B65,'SAGE IMPORT'!$D:$D,($D65)))</f>
        <v/>
      </c>
      <c r="AV64" s="730" t="str">
        <f ca="1">IF(OFFSET('START-SLABS'!$F$9,$AV$1,0)="","",SUMIFS('SAGE IMPORT'!$Q:$Q,'SAGE IMPORT'!$A:$A,OFFSET('START-SLABS'!$F$9,$AV$1,0),'SAGE IMPORT'!$B:$B,OFFSET('START-SLABS'!$G$9,$AV$1,0),'SAGE IMPORT'!$C:$C,'MATERIAL ORDER'!$B65,'SAGE IMPORT'!$D:$D,($D65)))</f>
        <v/>
      </c>
    </row>
    <row r="65" spans="2:81" s="729" customFormat="1" ht="76.5" customHeight="1" x14ac:dyDescent="0.3">
      <c r="B65" s="755"/>
      <c r="C65" s="756"/>
      <c r="D65" s="757"/>
      <c r="E65" s="757"/>
      <c r="F65" s="758"/>
      <c r="G65" s="1025">
        <f t="shared" ca="1" si="14"/>
        <v>0</v>
      </c>
      <c r="H65" s="1026"/>
      <c r="I65" s="746" t="str">
        <f t="shared" si="13"/>
        <v/>
      </c>
      <c r="J65" s="779"/>
      <c r="K65" s="793"/>
      <c r="L65" s="794"/>
      <c r="M65" s="750"/>
      <c r="N65" s="750"/>
      <c r="O65" s="750"/>
      <c r="P65" s="750"/>
      <c r="Q65" s="795"/>
      <c r="S65" s="730">
        <f>IF('START-SLABS'!$F$9="","",SUMIFS('SAGE IMPORT'!$Q:$Q,'SAGE IMPORT'!$A:$A,'START-SLABS'!$F$9,'SAGE IMPORT'!$B:$B,'START-SLABS'!$G$9,'SAGE IMPORT'!$C:$C,'MATERIAL ORDER'!$B66,'SAGE IMPORT'!$D:$D,$D66))</f>
        <v>0</v>
      </c>
      <c r="T65" s="730">
        <f ca="1">IF(OFFSET('START-SLABS'!$F$9,$T$1,0)="","",SUMIFS('SAGE IMPORT'!$Q:$Q,'SAGE IMPORT'!$A:$A,OFFSET('START-SLABS'!$F$9,$T$1,0),'SAGE IMPORT'!$B:$B,OFFSET('START-SLABS'!$G$9,$T$1,0),'SAGE IMPORT'!$C:$C,'MATERIAL ORDER'!$B66,'SAGE IMPORT'!$D:$D,($D66)))</f>
        <v>0</v>
      </c>
      <c r="U65" s="730" t="str">
        <f ca="1">IF(OFFSET('START-SLABS'!$F$9,$U$1,0)="","",SUMIFS('SAGE IMPORT'!$Q:$Q,'SAGE IMPORT'!$A:$A,OFFSET('START-SLABS'!$F$9,$U$1,0),'SAGE IMPORT'!$B:$B,OFFSET('START-SLABS'!$G$9,$U$1,0),'SAGE IMPORT'!$C:$C,'MATERIAL ORDER'!$B66,'SAGE IMPORT'!$D:$D,($D66)))</f>
        <v/>
      </c>
      <c r="V65" s="730">
        <f ca="1">IF(OFFSET('START-SLABS'!$F$9,$V$1,0)="","",SUMIFS('SAGE IMPORT'!$Q:$Q,'SAGE IMPORT'!$A:$A,OFFSET('START-SLABS'!$F$9,$V$1,0),'SAGE IMPORT'!$B:$B,OFFSET('START-SLABS'!$G$9,$V$1,0),'SAGE IMPORT'!$C:$C,'MATERIAL ORDER'!$B66,'SAGE IMPORT'!$D:$D,($D66)))</f>
        <v>0</v>
      </c>
      <c r="W65" s="730" t="str">
        <f ca="1">IF(OFFSET('START-SLABS'!$F$9,$W$1,0)="","",SUMIFS('SAGE IMPORT'!$Q:$Q,'SAGE IMPORT'!$A:$A,OFFSET('START-SLABS'!$F$9,$W$1,0),'SAGE IMPORT'!$B:$B,OFFSET('START-SLABS'!$G$9,$W$1,0),'SAGE IMPORT'!$C:$C,'MATERIAL ORDER'!$B66,'SAGE IMPORT'!$D:$D,($D66)))</f>
        <v/>
      </c>
      <c r="X65" s="730">
        <f ca="1">IF(OFFSET('START-SLABS'!$F$9,$X$1,0)="","",SUMIFS('SAGE IMPORT'!$Q:$Q,'SAGE IMPORT'!$A:$A,OFFSET('START-SLABS'!$F$9,$X$1,0),'SAGE IMPORT'!$B:$B,OFFSET('START-SLABS'!$G$9,$X$1,0),'SAGE IMPORT'!$C:$C,'MATERIAL ORDER'!$B66,'SAGE IMPORT'!$D:$D,($D66)))</f>
        <v>0</v>
      </c>
      <c r="Y65" s="730" t="str">
        <f ca="1">IF(OFFSET('START-SLABS'!$F$9,$Y$1,0)="","",SUMIFS('SAGE IMPORT'!$Q:$Q,'SAGE IMPORT'!$A:$A,OFFSET('START-SLABS'!$F$9,$Y$1,0),'SAGE IMPORT'!$B:$B,OFFSET('START-SLABS'!$G$9,$Y$1,0),'SAGE IMPORT'!$C:$C,'MATERIAL ORDER'!$B66,'SAGE IMPORT'!$D:$D,($D66)))</f>
        <v/>
      </c>
      <c r="Z65" s="730">
        <f ca="1">IF(OFFSET('START-SLABS'!$F$9,$Z$1,0)="","",SUMIFS('SAGE IMPORT'!$Q:$Q,'SAGE IMPORT'!$A:$A,OFFSET('START-SLABS'!$F$9,$Z$1,0),'SAGE IMPORT'!$B:$B,OFFSET('START-SLABS'!$G$9,$Z$1,0),'SAGE IMPORT'!$C:$C,'MATERIAL ORDER'!$B66,'SAGE IMPORT'!$D:$D,($D66)))</f>
        <v>0</v>
      </c>
      <c r="AA65" s="730" t="str">
        <f ca="1">IF(OFFSET('START-SLABS'!$F$9,$AA$1,0)="","",SUMIFS('SAGE IMPORT'!$Q:$Q,'SAGE IMPORT'!$A:$A,OFFSET('START-SLABS'!$F$9,$AA$1,0),'SAGE IMPORT'!$B:$B,OFFSET('START-SLABS'!$G$9,$AA$1,0),'SAGE IMPORT'!$C:$C,'MATERIAL ORDER'!$B66,'SAGE IMPORT'!$D:$D,($D66)))</f>
        <v/>
      </c>
      <c r="AB65" s="730">
        <f ca="1">IF(OFFSET('START-SLABS'!$F$9,$AB$1,0)="","",SUMIFS('SAGE IMPORT'!$Q:$Q,'SAGE IMPORT'!$A:$A,OFFSET('START-SLABS'!$F$9,$AB$1,0),'SAGE IMPORT'!$B:$B,OFFSET('START-SLABS'!$G$9,$AB$1,0),'SAGE IMPORT'!$C:$C,'MATERIAL ORDER'!$B66,'SAGE IMPORT'!$D:$D,($D66)))</f>
        <v>0</v>
      </c>
      <c r="AC65" s="730" t="str">
        <f ca="1">IF(OFFSET('START-SLABS'!$F$9,$AC$1,0)="","",SUMIFS('SAGE IMPORT'!$Q:$Q,'SAGE IMPORT'!$A:$A,OFFSET('START-SLABS'!$F$9,$AC$1,0),'SAGE IMPORT'!$B:$B,OFFSET('START-SLABS'!$G$9,$AC$1,0),'SAGE IMPORT'!$C:$C,'MATERIAL ORDER'!$B66,'SAGE IMPORT'!$D:$D,($D66)))</f>
        <v/>
      </c>
      <c r="AD65" s="730">
        <f ca="1">IF(OFFSET('START-SLABS'!$F$9,$AD$1,0)="","",SUMIFS('SAGE IMPORT'!$Q:$Q,'SAGE IMPORT'!$A:$A,OFFSET('START-SLABS'!$F$9,$AD$1,0),'SAGE IMPORT'!$B:$B,OFFSET('START-SLABS'!$G$9,$AD$1,0),'SAGE IMPORT'!$C:$C,'MATERIAL ORDER'!$B66,'SAGE IMPORT'!$D:$D,($D66)))</f>
        <v>0</v>
      </c>
      <c r="AE65" s="730" t="str">
        <f ca="1">IF(OFFSET('START-SLABS'!$F$9,$AE$1,0)="","",SUMIFS('SAGE IMPORT'!$Q:$Q,'SAGE IMPORT'!$A:$A,OFFSET('START-SLABS'!$F$9,$AE$1,0),'SAGE IMPORT'!$B:$B,OFFSET('START-SLABS'!$G$9,$AE$1,0),'SAGE IMPORT'!$C:$C,'MATERIAL ORDER'!$B66,'SAGE IMPORT'!$D:$D,($D66)))</f>
        <v/>
      </c>
      <c r="AF65" s="730">
        <f ca="1">IF(OFFSET('START-SLABS'!$F$9,$AF$1,0)="","",SUMIFS('SAGE IMPORT'!$Q:$Q,'SAGE IMPORT'!$A:$A,OFFSET('START-SLABS'!$F$9,$AF$1,0),'SAGE IMPORT'!$B:$B,OFFSET('START-SLABS'!$G$9,$AF$1,0),'SAGE IMPORT'!$C:$C,'MATERIAL ORDER'!$B66,'SAGE IMPORT'!$D:$D,($D66)))</f>
        <v>0</v>
      </c>
      <c r="AG65" s="730" t="str">
        <f ca="1">IF(OFFSET('START-SLABS'!$F$9,$AG$1,0)="","",SUMIFS('SAGE IMPORT'!$Q:$Q,'SAGE IMPORT'!$A:$A,OFFSET('START-SLABS'!$F$9,$AG$1,0),'SAGE IMPORT'!$B:$B,OFFSET('START-SLABS'!$G$9,$AG$1,0),'SAGE IMPORT'!$C:$C,'MATERIAL ORDER'!$B66,'SAGE IMPORT'!$D:$D,($D66)))</f>
        <v/>
      </c>
      <c r="AH65" s="730">
        <f ca="1">IF(OFFSET('START-SLABS'!$F$9,$AH$1,0)="","",SUMIFS('SAGE IMPORT'!$Q:$Q,'SAGE IMPORT'!$A:$A,OFFSET('START-SLABS'!$F$9,$AH$1,0),'SAGE IMPORT'!$B:$B,OFFSET('START-SLABS'!$G$9,$AH$1,0),'SAGE IMPORT'!$C:$C,'MATERIAL ORDER'!$B66,'SAGE IMPORT'!$D:$D,($D66)))</f>
        <v>0</v>
      </c>
      <c r="AI65" s="730" t="str">
        <f ca="1">IF(OFFSET('START-SLABS'!$F$9,$AI$1,0)="","",SUMIFS('SAGE IMPORT'!$Q:$Q,'SAGE IMPORT'!$A:$A,OFFSET('START-SLABS'!$F$9,$AI$1,0),'SAGE IMPORT'!$B:$B,OFFSET('START-SLABS'!$G$9,$AI$1,0),'SAGE IMPORT'!$C:$C,'MATERIAL ORDER'!$B66,'SAGE IMPORT'!$D:$D,($D66)))</f>
        <v/>
      </c>
      <c r="AJ65" s="730">
        <f ca="1">IF(OFFSET('START-SLABS'!$F$9,$AJ$1,0)="","",SUMIFS('SAGE IMPORT'!$Q:$Q,'SAGE IMPORT'!$A:$A,OFFSET('START-SLABS'!$F$9,$AJ$1,0),'SAGE IMPORT'!$B:$B,OFFSET('START-SLABS'!$G$9,$AJ$1,0),'SAGE IMPORT'!$C:$C,'MATERIAL ORDER'!$B66,'SAGE IMPORT'!$D:$D,($D66)))</f>
        <v>0</v>
      </c>
      <c r="AK65" s="730" t="str">
        <f ca="1">IF(OFFSET('START-SLABS'!$F$9,$AK$1,0)="","",SUMIFS('SAGE IMPORT'!$Q:$Q,'SAGE IMPORT'!$A:$A,OFFSET('START-SLABS'!$F$9,$AK$1,0),'SAGE IMPORT'!$B:$B,OFFSET('START-SLABS'!$G$9,$AK$1,0),'SAGE IMPORT'!$C:$C,'MATERIAL ORDER'!$B66,'SAGE IMPORT'!$D:$D,($D66)))</f>
        <v/>
      </c>
      <c r="AL65" s="730" t="str">
        <f ca="1">IF(OFFSET('START-SLABS'!$F$9,$AL$1,0)="","",SUMIFS('SAGE IMPORT'!$Q:$Q,'SAGE IMPORT'!$A:$A,OFFSET('START-SLABS'!$F$9,$AL$1,0),'SAGE IMPORT'!$B:$B,OFFSET('START-SLABS'!$G$9,$AL$1,0),'SAGE IMPORT'!$C:$C,'MATERIAL ORDER'!$B66,'SAGE IMPORT'!$D:$D,($D66)))</f>
        <v/>
      </c>
      <c r="AM65" s="730" t="str">
        <f ca="1">IF(OFFSET('START-SLABS'!$F$9,$AM$1,0)="","",SUMIFS('SAGE IMPORT'!$Q:$Q,'SAGE IMPORT'!$A:$A,OFFSET('START-SLABS'!$F$9,$AM$1,0),'SAGE IMPORT'!$B:$B,OFFSET('START-SLABS'!$G$9,$AM$1,0),'SAGE IMPORT'!$C:$C,'MATERIAL ORDER'!$B66,'SAGE IMPORT'!$D:$D,($D66)))</f>
        <v/>
      </c>
      <c r="AN65" s="730" t="str">
        <f ca="1">IF(OFFSET('START-SLABS'!$F$9,$AN$1,0)="","",SUMIFS('SAGE IMPORT'!$Q:$Q,'SAGE IMPORT'!$A:$A,OFFSET('START-SLABS'!$F$9,$AN$1,0),'SAGE IMPORT'!$B:$B,OFFSET('START-SLABS'!$G$9,$AN$1,0),'SAGE IMPORT'!$C:$C,'MATERIAL ORDER'!$B66,'SAGE IMPORT'!$D:$D,($D66)))</f>
        <v/>
      </c>
      <c r="AO65" s="730" t="str">
        <f ca="1">IF(OFFSET('START-SLABS'!$F$9,$AO$1,0)="","",SUMIFS('SAGE IMPORT'!$Q:$Q,'SAGE IMPORT'!$A:$A,OFFSET('START-SLABS'!$F$9,$AO$1,0),'SAGE IMPORT'!$B:$B,OFFSET('START-SLABS'!$G$9,$AO$1,0),'SAGE IMPORT'!$C:$C,'MATERIAL ORDER'!$B66,'SAGE IMPORT'!$D:$D,($D66)))</f>
        <v/>
      </c>
      <c r="AP65" s="730" t="str">
        <f ca="1">IF(OFFSET('START-SLABS'!$F$9,$AP$1,0)="","",SUMIFS('SAGE IMPORT'!$Q:$Q,'SAGE IMPORT'!$A:$A,OFFSET('START-SLABS'!$F$9,$AP$1,0),'SAGE IMPORT'!$B:$B,OFFSET('START-SLABS'!$G$9,$AP$1,0),'SAGE IMPORT'!$C:$C,'MATERIAL ORDER'!$B66,'SAGE IMPORT'!$D:$D,($D66)))</f>
        <v/>
      </c>
      <c r="AQ65" s="730" t="str">
        <f ca="1">IF(OFFSET('START-SLABS'!$F$9,$AQ$1,0)="","",SUMIFS('SAGE IMPORT'!$Q:$Q,'SAGE IMPORT'!$A:$A,OFFSET('START-SLABS'!$F$9,$AQ$1,0),'SAGE IMPORT'!$B:$B,OFFSET('START-SLABS'!$G$9,$AQ$1,0),'SAGE IMPORT'!$C:$C,'MATERIAL ORDER'!$B66,'SAGE IMPORT'!$D:$D,($D66)))</f>
        <v/>
      </c>
      <c r="AR65" s="730" t="str">
        <f ca="1">IF(OFFSET('START-SLABS'!$F$9,$AR$1,0)="","",SUMIFS('SAGE IMPORT'!$Q:$Q,'SAGE IMPORT'!$A:$A,OFFSET('START-SLABS'!$F$9,$AR$1,0),'SAGE IMPORT'!$B:$B,OFFSET('START-SLABS'!$G$9,$AR$1,0),'SAGE IMPORT'!$C:$C,'MATERIAL ORDER'!$B66,'SAGE IMPORT'!$D:$D,($D66)))</f>
        <v/>
      </c>
      <c r="AS65" s="730" t="str">
        <f ca="1">IF(OFFSET('START-SLABS'!$F$9,$AS$1,0)="","",SUMIFS('SAGE IMPORT'!$Q:$Q,'SAGE IMPORT'!$A:$A,OFFSET('START-SLABS'!$F$9,$AS$1,0),'SAGE IMPORT'!$B:$B,OFFSET('START-SLABS'!$G$9,$AS$1,0),'SAGE IMPORT'!$C:$C,'MATERIAL ORDER'!$B66,'SAGE IMPORT'!$D:$D,($D66)))</f>
        <v/>
      </c>
      <c r="AT65" s="730" t="str">
        <f ca="1">IF(OFFSET('START-SLABS'!$F$9,$AT$1,0)="","",SUMIFS('SAGE IMPORT'!$Q:$Q,'SAGE IMPORT'!$A:$A,OFFSET('START-SLABS'!$F$9,$AT$1,0),'SAGE IMPORT'!$B:$B,OFFSET('START-SLABS'!$G$9,$AT$1,0),'SAGE IMPORT'!$C:$C,'MATERIAL ORDER'!$B66,'SAGE IMPORT'!$D:$D,($D66)))</f>
        <v/>
      </c>
      <c r="AU65" s="730" t="str">
        <f ca="1">IF(OFFSET('START-SLABS'!$F$9,$AU$1,0)="","",SUMIFS('SAGE IMPORT'!$Q:$Q,'SAGE IMPORT'!$A:$A,OFFSET('START-SLABS'!$F$9,$AU$1,0),'SAGE IMPORT'!$B:$B,OFFSET('START-SLABS'!$G$9,$AU$1,0),'SAGE IMPORT'!$C:$C,'MATERIAL ORDER'!$B66,'SAGE IMPORT'!$D:$D,($D66)))</f>
        <v/>
      </c>
      <c r="AV65" s="730" t="str">
        <f ca="1">IF(OFFSET('START-SLABS'!$F$9,$AV$1,0)="","",SUMIFS('SAGE IMPORT'!$Q:$Q,'SAGE IMPORT'!$A:$A,OFFSET('START-SLABS'!$F$9,$AV$1,0),'SAGE IMPORT'!$B:$B,OFFSET('START-SLABS'!$G$9,$AV$1,0),'SAGE IMPORT'!$C:$C,'MATERIAL ORDER'!$B66,'SAGE IMPORT'!$D:$D,($D66)))</f>
        <v/>
      </c>
    </row>
    <row r="66" spans="2:81" s="729" customFormat="1" ht="76.5" customHeight="1" x14ac:dyDescent="0.3">
      <c r="B66" s="742"/>
      <c r="C66" s="743"/>
      <c r="D66" s="744"/>
      <c r="E66" s="744"/>
      <c r="F66" s="758"/>
      <c r="G66" s="1025">
        <f t="shared" ca="1" si="14"/>
        <v>0</v>
      </c>
      <c r="H66" s="1026"/>
      <c r="I66" s="746" t="str">
        <f t="shared" si="13"/>
        <v/>
      </c>
      <c r="J66" s="779"/>
      <c r="K66" s="805"/>
      <c r="L66" s="806"/>
      <c r="M66" s="807"/>
      <c r="N66" s="807"/>
      <c r="O66" s="807"/>
      <c r="P66" s="807"/>
      <c r="Q66" s="808"/>
      <c r="S66" s="730">
        <f>IF('START-SLABS'!$F$9="","",SUMIFS('SAGE IMPORT'!$Q:$Q,'SAGE IMPORT'!$A:$A,'START-SLABS'!$F$9,'SAGE IMPORT'!$B:$B,'START-SLABS'!$G$9,'SAGE IMPORT'!$C:$C,'MATERIAL ORDER'!$B67,'SAGE IMPORT'!$D:$D,$D67))</f>
        <v>0</v>
      </c>
      <c r="T66" s="730">
        <f ca="1">IF(OFFSET('START-SLABS'!$F$9,$T$1,0)="","",SUMIFS('SAGE IMPORT'!$Q:$Q,'SAGE IMPORT'!$A:$A,OFFSET('START-SLABS'!$F$9,$T$1,0),'SAGE IMPORT'!$B:$B,OFFSET('START-SLABS'!$G$9,$T$1,0),'SAGE IMPORT'!$C:$C,'MATERIAL ORDER'!$B67,'SAGE IMPORT'!$D:$D,($D67)))</f>
        <v>0</v>
      </c>
      <c r="U66" s="730" t="str">
        <f ca="1">IF(OFFSET('START-SLABS'!$F$9,$U$1,0)="","",SUMIFS('SAGE IMPORT'!$Q:$Q,'SAGE IMPORT'!$A:$A,OFFSET('START-SLABS'!$F$9,$U$1,0),'SAGE IMPORT'!$B:$B,OFFSET('START-SLABS'!$G$9,$U$1,0),'SAGE IMPORT'!$C:$C,'MATERIAL ORDER'!$B67,'SAGE IMPORT'!$D:$D,($D67)))</f>
        <v/>
      </c>
      <c r="V66" s="730">
        <f ca="1">IF(OFFSET('START-SLABS'!$F$9,$V$1,0)="","",SUMIFS('SAGE IMPORT'!$Q:$Q,'SAGE IMPORT'!$A:$A,OFFSET('START-SLABS'!$F$9,$V$1,0),'SAGE IMPORT'!$B:$B,OFFSET('START-SLABS'!$G$9,$V$1,0),'SAGE IMPORT'!$C:$C,'MATERIAL ORDER'!$B67,'SAGE IMPORT'!$D:$D,($D67)))</f>
        <v>0</v>
      </c>
      <c r="W66" s="730" t="str">
        <f ca="1">IF(OFFSET('START-SLABS'!$F$9,$W$1,0)="","",SUMIFS('SAGE IMPORT'!$Q:$Q,'SAGE IMPORT'!$A:$A,OFFSET('START-SLABS'!$F$9,$W$1,0),'SAGE IMPORT'!$B:$B,OFFSET('START-SLABS'!$G$9,$W$1,0),'SAGE IMPORT'!$C:$C,'MATERIAL ORDER'!$B67,'SAGE IMPORT'!$D:$D,($D67)))</f>
        <v/>
      </c>
      <c r="X66" s="730">
        <f ca="1">IF(OFFSET('START-SLABS'!$F$9,$X$1,0)="","",SUMIFS('SAGE IMPORT'!$Q:$Q,'SAGE IMPORT'!$A:$A,OFFSET('START-SLABS'!$F$9,$X$1,0),'SAGE IMPORT'!$B:$B,OFFSET('START-SLABS'!$G$9,$X$1,0),'SAGE IMPORT'!$C:$C,'MATERIAL ORDER'!$B67,'SAGE IMPORT'!$D:$D,($D67)))</f>
        <v>0</v>
      </c>
      <c r="Y66" s="730" t="str">
        <f ca="1">IF(OFFSET('START-SLABS'!$F$9,$Y$1,0)="","",SUMIFS('SAGE IMPORT'!$Q:$Q,'SAGE IMPORT'!$A:$A,OFFSET('START-SLABS'!$F$9,$Y$1,0),'SAGE IMPORT'!$B:$B,OFFSET('START-SLABS'!$G$9,$Y$1,0),'SAGE IMPORT'!$C:$C,'MATERIAL ORDER'!$B67,'SAGE IMPORT'!$D:$D,($D67)))</f>
        <v/>
      </c>
      <c r="Z66" s="730">
        <f ca="1">IF(OFFSET('START-SLABS'!$F$9,$Z$1,0)="","",SUMIFS('SAGE IMPORT'!$Q:$Q,'SAGE IMPORT'!$A:$A,OFFSET('START-SLABS'!$F$9,$Z$1,0),'SAGE IMPORT'!$B:$B,OFFSET('START-SLABS'!$G$9,$Z$1,0),'SAGE IMPORT'!$C:$C,'MATERIAL ORDER'!$B67,'SAGE IMPORT'!$D:$D,($D67)))</f>
        <v>0</v>
      </c>
      <c r="AA66" s="730" t="str">
        <f ca="1">IF(OFFSET('START-SLABS'!$F$9,$AA$1,0)="","",SUMIFS('SAGE IMPORT'!$Q:$Q,'SAGE IMPORT'!$A:$A,OFFSET('START-SLABS'!$F$9,$AA$1,0),'SAGE IMPORT'!$B:$B,OFFSET('START-SLABS'!$G$9,$AA$1,0),'SAGE IMPORT'!$C:$C,'MATERIAL ORDER'!$B67,'SAGE IMPORT'!$D:$D,($D67)))</f>
        <v/>
      </c>
      <c r="AB66" s="730">
        <f ca="1">IF(OFFSET('START-SLABS'!$F$9,$AB$1,0)="","",SUMIFS('SAGE IMPORT'!$Q:$Q,'SAGE IMPORT'!$A:$A,OFFSET('START-SLABS'!$F$9,$AB$1,0),'SAGE IMPORT'!$B:$B,OFFSET('START-SLABS'!$G$9,$AB$1,0),'SAGE IMPORT'!$C:$C,'MATERIAL ORDER'!$B67,'SAGE IMPORT'!$D:$D,($D67)))</f>
        <v>0</v>
      </c>
      <c r="AC66" s="730" t="str">
        <f ca="1">IF(OFFSET('START-SLABS'!$F$9,$AC$1,0)="","",SUMIFS('SAGE IMPORT'!$Q:$Q,'SAGE IMPORT'!$A:$A,OFFSET('START-SLABS'!$F$9,$AC$1,0),'SAGE IMPORT'!$B:$B,OFFSET('START-SLABS'!$G$9,$AC$1,0),'SAGE IMPORT'!$C:$C,'MATERIAL ORDER'!$B67,'SAGE IMPORT'!$D:$D,($D67)))</f>
        <v/>
      </c>
      <c r="AD66" s="730">
        <f ca="1">IF(OFFSET('START-SLABS'!$F$9,$AD$1,0)="","",SUMIFS('SAGE IMPORT'!$Q:$Q,'SAGE IMPORT'!$A:$A,OFFSET('START-SLABS'!$F$9,$AD$1,0),'SAGE IMPORT'!$B:$B,OFFSET('START-SLABS'!$G$9,$AD$1,0),'SAGE IMPORT'!$C:$C,'MATERIAL ORDER'!$B67,'SAGE IMPORT'!$D:$D,($D67)))</f>
        <v>0</v>
      </c>
      <c r="AE66" s="730" t="str">
        <f ca="1">IF(OFFSET('START-SLABS'!$F$9,$AE$1,0)="","",SUMIFS('SAGE IMPORT'!$Q:$Q,'SAGE IMPORT'!$A:$A,OFFSET('START-SLABS'!$F$9,$AE$1,0),'SAGE IMPORT'!$B:$B,OFFSET('START-SLABS'!$G$9,$AE$1,0),'SAGE IMPORT'!$C:$C,'MATERIAL ORDER'!$B67,'SAGE IMPORT'!$D:$D,($D67)))</f>
        <v/>
      </c>
      <c r="AF66" s="730">
        <f ca="1">IF(OFFSET('START-SLABS'!$F$9,$AF$1,0)="","",SUMIFS('SAGE IMPORT'!$Q:$Q,'SAGE IMPORT'!$A:$A,OFFSET('START-SLABS'!$F$9,$AF$1,0),'SAGE IMPORT'!$B:$B,OFFSET('START-SLABS'!$G$9,$AF$1,0),'SAGE IMPORT'!$C:$C,'MATERIAL ORDER'!$B67,'SAGE IMPORT'!$D:$D,($D67)))</f>
        <v>0</v>
      </c>
      <c r="AG66" s="730" t="str">
        <f ca="1">IF(OFFSET('START-SLABS'!$F$9,$AG$1,0)="","",SUMIFS('SAGE IMPORT'!$Q:$Q,'SAGE IMPORT'!$A:$A,OFFSET('START-SLABS'!$F$9,$AG$1,0),'SAGE IMPORT'!$B:$B,OFFSET('START-SLABS'!$G$9,$AG$1,0),'SAGE IMPORT'!$C:$C,'MATERIAL ORDER'!$B67,'SAGE IMPORT'!$D:$D,($D67)))</f>
        <v/>
      </c>
      <c r="AH66" s="730">
        <f ca="1">IF(OFFSET('START-SLABS'!$F$9,$AH$1,0)="","",SUMIFS('SAGE IMPORT'!$Q:$Q,'SAGE IMPORT'!$A:$A,OFFSET('START-SLABS'!$F$9,$AH$1,0),'SAGE IMPORT'!$B:$B,OFFSET('START-SLABS'!$G$9,$AH$1,0),'SAGE IMPORT'!$C:$C,'MATERIAL ORDER'!$B67,'SAGE IMPORT'!$D:$D,($D67)))</f>
        <v>0</v>
      </c>
      <c r="AI66" s="730" t="str">
        <f ca="1">IF(OFFSET('START-SLABS'!$F$9,$AI$1,0)="","",SUMIFS('SAGE IMPORT'!$Q:$Q,'SAGE IMPORT'!$A:$A,OFFSET('START-SLABS'!$F$9,$AI$1,0),'SAGE IMPORT'!$B:$B,OFFSET('START-SLABS'!$G$9,$AI$1,0),'SAGE IMPORT'!$C:$C,'MATERIAL ORDER'!$B67,'SAGE IMPORT'!$D:$D,($D67)))</f>
        <v/>
      </c>
      <c r="AJ66" s="730">
        <f ca="1">IF(OFFSET('START-SLABS'!$F$9,$AJ$1,0)="","",SUMIFS('SAGE IMPORT'!$Q:$Q,'SAGE IMPORT'!$A:$A,OFFSET('START-SLABS'!$F$9,$AJ$1,0),'SAGE IMPORT'!$B:$B,OFFSET('START-SLABS'!$G$9,$AJ$1,0),'SAGE IMPORT'!$C:$C,'MATERIAL ORDER'!$B67,'SAGE IMPORT'!$D:$D,($D67)))</f>
        <v>0</v>
      </c>
      <c r="AK66" s="730" t="str">
        <f ca="1">IF(OFFSET('START-SLABS'!$F$9,$AK$1,0)="","",SUMIFS('SAGE IMPORT'!$Q:$Q,'SAGE IMPORT'!$A:$A,OFFSET('START-SLABS'!$F$9,$AK$1,0),'SAGE IMPORT'!$B:$B,OFFSET('START-SLABS'!$G$9,$AK$1,0),'SAGE IMPORT'!$C:$C,'MATERIAL ORDER'!$B67,'SAGE IMPORT'!$D:$D,($D67)))</f>
        <v/>
      </c>
      <c r="AL66" s="730" t="str">
        <f ca="1">IF(OFFSET('START-SLABS'!$F$9,$AL$1,0)="","",SUMIFS('SAGE IMPORT'!$Q:$Q,'SAGE IMPORT'!$A:$A,OFFSET('START-SLABS'!$F$9,$AL$1,0),'SAGE IMPORT'!$B:$B,OFFSET('START-SLABS'!$G$9,$AL$1,0),'SAGE IMPORT'!$C:$C,'MATERIAL ORDER'!$B67,'SAGE IMPORT'!$D:$D,($D67)))</f>
        <v/>
      </c>
      <c r="AM66" s="730" t="str">
        <f ca="1">IF(OFFSET('START-SLABS'!$F$9,$AM$1,0)="","",SUMIFS('SAGE IMPORT'!$Q:$Q,'SAGE IMPORT'!$A:$A,OFFSET('START-SLABS'!$F$9,$AM$1,0),'SAGE IMPORT'!$B:$B,OFFSET('START-SLABS'!$G$9,$AM$1,0),'SAGE IMPORT'!$C:$C,'MATERIAL ORDER'!$B67,'SAGE IMPORT'!$D:$D,($D67)))</f>
        <v/>
      </c>
      <c r="AN66" s="730" t="str">
        <f ca="1">IF(OFFSET('START-SLABS'!$F$9,$AN$1,0)="","",SUMIFS('SAGE IMPORT'!$Q:$Q,'SAGE IMPORT'!$A:$A,OFFSET('START-SLABS'!$F$9,$AN$1,0),'SAGE IMPORT'!$B:$B,OFFSET('START-SLABS'!$G$9,$AN$1,0),'SAGE IMPORT'!$C:$C,'MATERIAL ORDER'!$B67,'SAGE IMPORT'!$D:$D,($D67)))</f>
        <v/>
      </c>
      <c r="AO66" s="730" t="str">
        <f ca="1">IF(OFFSET('START-SLABS'!$F$9,$AO$1,0)="","",SUMIFS('SAGE IMPORT'!$Q:$Q,'SAGE IMPORT'!$A:$A,OFFSET('START-SLABS'!$F$9,$AO$1,0),'SAGE IMPORT'!$B:$B,OFFSET('START-SLABS'!$G$9,$AO$1,0),'SAGE IMPORT'!$C:$C,'MATERIAL ORDER'!$B67,'SAGE IMPORT'!$D:$D,($D67)))</f>
        <v/>
      </c>
      <c r="AP66" s="730" t="str">
        <f ca="1">IF(OFFSET('START-SLABS'!$F$9,$AP$1,0)="","",SUMIFS('SAGE IMPORT'!$Q:$Q,'SAGE IMPORT'!$A:$A,OFFSET('START-SLABS'!$F$9,$AP$1,0),'SAGE IMPORT'!$B:$B,OFFSET('START-SLABS'!$G$9,$AP$1,0),'SAGE IMPORT'!$C:$C,'MATERIAL ORDER'!$B67,'SAGE IMPORT'!$D:$D,($D67)))</f>
        <v/>
      </c>
      <c r="AQ66" s="730" t="str">
        <f ca="1">IF(OFFSET('START-SLABS'!$F$9,$AQ$1,0)="","",SUMIFS('SAGE IMPORT'!$Q:$Q,'SAGE IMPORT'!$A:$A,OFFSET('START-SLABS'!$F$9,$AQ$1,0),'SAGE IMPORT'!$B:$B,OFFSET('START-SLABS'!$G$9,$AQ$1,0),'SAGE IMPORT'!$C:$C,'MATERIAL ORDER'!$B67,'SAGE IMPORT'!$D:$D,($D67)))</f>
        <v/>
      </c>
      <c r="AR66" s="730" t="str">
        <f ca="1">IF(OFFSET('START-SLABS'!$F$9,$AR$1,0)="","",SUMIFS('SAGE IMPORT'!$Q:$Q,'SAGE IMPORT'!$A:$A,OFFSET('START-SLABS'!$F$9,$AR$1,0),'SAGE IMPORT'!$B:$B,OFFSET('START-SLABS'!$G$9,$AR$1,0),'SAGE IMPORT'!$C:$C,'MATERIAL ORDER'!$B67,'SAGE IMPORT'!$D:$D,($D67)))</f>
        <v/>
      </c>
      <c r="AS66" s="730" t="str">
        <f ca="1">IF(OFFSET('START-SLABS'!$F$9,$AS$1,0)="","",SUMIFS('SAGE IMPORT'!$Q:$Q,'SAGE IMPORT'!$A:$A,OFFSET('START-SLABS'!$F$9,$AS$1,0),'SAGE IMPORT'!$B:$B,OFFSET('START-SLABS'!$G$9,$AS$1,0),'SAGE IMPORT'!$C:$C,'MATERIAL ORDER'!$B67,'SAGE IMPORT'!$D:$D,($D67)))</f>
        <v/>
      </c>
      <c r="AT66" s="730" t="str">
        <f ca="1">IF(OFFSET('START-SLABS'!$F$9,$AT$1,0)="","",SUMIFS('SAGE IMPORT'!$Q:$Q,'SAGE IMPORT'!$A:$A,OFFSET('START-SLABS'!$F$9,$AT$1,0),'SAGE IMPORT'!$B:$B,OFFSET('START-SLABS'!$G$9,$AT$1,0),'SAGE IMPORT'!$C:$C,'MATERIAL ORDER'!$B67,'SAGE IMPORT'!$D:$D,($D67)))</f>
        <v/>
      </c>
      <c r="AU66" s="730" t="str">
        <f ca="1">IF(OFFSET('START-SLABS'!$F$9,$AU$1,0)="","",SUMIFS('SAGE IMPORT'!$Q:$Q,'SAGE IMPORT'!$A:$A,OFFSET('START-SLABS'!$F$9,$AU$1,0),'SAGE IMPORT'!$B:$B,OFFSET('START-SLABS'!$G$9,$AU$1,0),'SAGE IMPORT'!$C:$C,'MATERIAL ORDER'!$B67,'SAGE IMPORT'!$D:$D,($D67)))</f>
        <v/>
      </c>
      <c r="AV66" s="730" t="str">
        <f ca="1">IF(OFFSET('START-SLABS'!$F$9,$AV$1,0)="","",SUMIFS('SAGE IMPORT'!$Q:$Q,'SAGE IMPORT'!$A:$A,OFFSET('START-SLABS'!$F$9,$AV$1,0),'SAGE IMPORT'!$B:$B,OFFSET('START-SLABS'!$G$9,$AV$1,0),'SAGE IMPORT'!$C:$C,'MATERIAL ORDER'!$B67,'SAGE IMPORT'!$D:$D,($D67)))</f>
        <v/>
      </c>
    </row>
    <row r="67" spans="2:81" s="729" customFormat="1" ht="76.5" customHeight="1" x14ac:dyDescent="0.3">
      <c r="B67" s="731"/>
      <c r="C67" s="732"/>
      <c r="D67" s="733"/>
      <c r="E67" s="733"/>
      <c r="F67" s="771"/>
      <c r="G67" s="1027">
        <f t="shared" ref="G67:G75" ca="1" si="15">SUM($S67:$CL67)</f>
        <v>0</v>
      </c>
      <c r="H67" s="1028"/>
      <c r="I67" s="736" t="str">
        <f t="shared" si="13"/>
        <v/>
      </c>
      <c r="J67" s="779"/>
      <c r="K67" s="809"/>
      <c r="L67" s="810"/>
      <c r="M67" s="739"/>
      <c r="N67" s="739"/>
      <c r="O67" s="739"/>
      <c r="P67" s="739"/>
      <c r="Q67" s="811"/>
      <c r="S67" s="730">
        <f>IF('START-SLABS'!$F$9="","",SUMIFS('SAGE IMPORT'!$Q:$Q,'SAGE IMPORT'!$A:$A,'START-SLABS'!$F$9,'SAGE IMPORT'!$B:$B,'START-SLABS'!$G$9,'SAGE IMPORT'!$C:$C,'MATERIAL ORDER'!$B68,'SAGE IMPORT'!$D:$D,$D68))</f>
        <v>0</v>
      </c>
      <c r="T67" s="730">
        <f ca="1">IF(OFFSET('START-SLABS'!$F$9,$T$1,0)="","",SUMIFS('SAGE IMPORT'!$Q:$Q,'SAGE IMPORT'!$A:$A,OFFSET('START-SLABS'!$F$9,$T$1,0),'SAGE IMPORT'!$B:$B,OFFSET('START-SLABS'!$G$9,$T$1,0),'SAGE IMPORT'!$C:$C,'MATERIAL ORDER'!$B68,'SAGE IMPORT'!$D:$D,($D68)))</f>
        <v>0</v>
      </c>
      <c r="U67" s="730" t="str">
        <f ca="1">IF(OFFSET('START-SLABS'!$F$9,$U$1,0)="","",SUMIFS('SAGE IMPORT'!$Q:$Q,'SAGE IMPORT'!$A:$A,OFFSET('START-SLABS'!$F$9,$U$1,0),'SAGE IMPORT'!$B:$B,OFFSET('START-SLABS'!$G$9,$U$1,0),'SAGE IMPORT'!$C:$C,'MATERIAL ORDER'!$B68,'SAGE IMPORT'!$D:$D,($D68)))</f>
        <v/>
      </c>
      <c r="V67" s="730">
        <f ca="1">IF(OFFSET('START-SLABS'!$F$9,$V$1,0)="","",SUMIFS('SAGE IMPORT'!$Q:$Q,'SAGE IMPORT'!$A:$A,OFFSET('START-SLABS'!$F$9,$V$1,0),'SAGE IMPORT'!$B:$B,OFFSET('START-SLABS'!$G$9,$V$1,0),'SAGE IMPORT'!$C:$C,'MATERIAL ORDER'!$B68,'SAGE IMPORT'!$D:$D,($D68)))</f>
        <v>0</v>
      </c>
      <c r="W67" s="730" t="str">
        <f ca="1">IF(OFFSET('START-SLABS'!$F$9,$W$1,0)="","",SUMIFS('SAGE IMPORT'!$Q:$Q,'SAGE IMPORT'!$A:$A,OFFSET('START-SLABS'!$F$9,$W$1,0),'SAGE IMPORT'!$B:$B,OFFSET('START-SLABS'!$G$9,$W$1,0),'SAGE IMPORT'!$C:$C,'MATERIAL ORDER'!$B68,'SAGE IMPORT'!$D:$D,($D68)))</f>
        <v/>
      </c>
      <c r="X67" s="730">
        <f ca="1">IF(OFFSET('START-SLABS'!$F$9,$X$1,0)="","",SUMIFS('SAGE IMPORT'!$Q:$Q,'SAGE IMPORT'!$A:$A,OFFSET('START-SLABS'!$F$9,$X$1,0),'SAGE IMPORT'!$B:$B,OFFSET('START-SLABS'!$G$9,$X$1,0),'SAGE IMPORT'!$C:$C,'MATERIAL ORDER'!$B68,'SAGE IMPORT'!$D:$D,($D68)))</f>
        <v>0</v>
      </c>
      <c r="Y67" s="730" t="str">
        <f ca="1">IF(OFFSET('START-SLABS'!$F$9,$Y$1,0)="","",SUMIFS('SAGE IMPORT'!$Q:$Q,'SAGE IMPORT'!$A:$A,OFFSET('START-SLABS'!$F$9,$Y$1,0),'SAGE IMPORT'!$B:$B,OFFSET('START-SLABS'!$G$9,$Y$1,0),'SAGE IMPORT'!$C:$C,'MATERIAL ORDER'!$B68,'SAGE IMPORT'!$D:$D,($D68)))</f>
        <v/>
      </c>
      <c r="Z67" s="730">
        <f ca="1">IF(OFFSET('START-SLABS'!$F$9,$Z$1,0)="","",SUMIFS('SAGE IMPORT'!$Q:$Q,'SAGE IMPORT'!$A:$A,OFFSET('START-SLABS'!$F$9,$Z$1,0),'SAGE IMPORT'!$B:$B,OFFSET('START-SLABS'!$G$9,$Z$1,0),'SAGE IMPORT'!$C:$C,'MATERIAL ORDER'!$B68,'SAGE IMPORT'!$D:$D,($D68)))</f>
        <v>0</v>
      </c>
      <c r="AA67" s="730" t="str">
        <f ca="1">IF(OFFSET('START-SLABS'!$F$9,$AA$1,0)="","",SUMIFS('SAGE IMPORT'!$Q:$Q,'SAGE IMPORT'!$A:$A,OFFSET('START-SLABS'!$F$9,$AA$1,0),'SAGE IMPORT'!$B:$B,OFFSET('START-SLABS'!$G$9,$AA$1,0),'SAGE IMPORT'!$C:$C,'MATERIAL ORDER'!$B68,'SAGE IMPORT'!$D:$D,($D68)))</f>
        <v/>
      </c>
      <c r="AB67" s="730">
        <f ca="1">IF(OFFSET('START-SLABS'!$F$9,$AB$1,0)="","",SUMIFS('SAGE IMPORT'!$Q:$Q,'SAGE IMPORT'!$A:$A,OFFSET('START-SLABS'!$F$9,$AB$1,0),'SAGE IMPORT'!$B:$B,OFFSET('START-SLABS'!$G$9,$AB$1,0),'SAGE IMPORT'!$C:$C,'MATERIAL ORDER'!$B68,'SAGE IMPORT'!$D:$D,($D68)))</f>
        <v>0</v>
      </c>
      <c r="AC67" s="730" t="str">
        <f ca="1">IF(OFFSET('START-SLABS'!$F$9,$AC$1,0)="","",SUMIFS('SAGE IMPORT'!$Q:$Q,'SAGE IMPORT'!$A:$A,OFFSET('START-SLABS'!$F$9,$AC$1,0),'SAGE IMPORT'!$B:$B,OFFSET('START-SLABS'!$G$9,$AC$1,0),'SAGE IMPORT'!$C:$C,'MATERIAL ORDER'!$B68,'SAGE IMPORT'!$D:$D,($D68)))</f>
        <v/>
      </c>
      <c r="AD67" s="730">
        <f ca="1">IF(OFFSET('START-SLABS'!$F$9,$AD$1,0)="","",SUMIFS('SAGE IMPORT'!$Q:$Q,'SAGE IMPORT'!$A:$A,OFFSET('START-SLABS'!$F$9,$AD$1,0),'SAGE IMPORT'!$B:$B,OFFSET('START-SLABS'!$G$9,$AD$1,0),'SAGE IMPORT'!$C:$C,'MATERIAL ORDER'!$B68,'SAGE IMPORT'!$D:$D,($D68)))</f>
        <v>0</v>
      </c>
      <c r="AE67" s="730" t="str">
        <f ca="1">IF(OFFSET('START-SLABS'!$F$9,$AE$1,0)="","",SUMIFS('SAGE IMPORT'!$Q:$Q,'SAGE IMPORT'!$A:$A,OFFSET('START-SLABS'!$F$9,$AE$1,0),'SAGE IMPORT'!$B:$B,OFFSET('START-SLABS'!$G$9,$AE$1,0),'SAGE IMPORT'!$C:$C,'MATERIAL ORDER'!$B68,'SAGE IMPORT'!$D:$D,($D68)))</f>
        <v/>
      </c>
      <c r="AF67" s="730">
        <f ca="1">IF(OFFSET('START-SLABS'!$F$9,$AF$1,0)="","",SUMIFS('SAGE IMPORT'!$Q:$Q,'SAGE IMPORT'!$A:$A,OFFSET('START-SLABS'!$F$9,$AF$1,0),'SAGE IMPORT'!$B:$B,OFFSET('START-SLABS'!$G$9,$AF$1,0),'SAGE IMPORT'!$C:$C,'MATERIAL ORDER'!$B68,'SAGE IMPORT'!$D:$D,($D68)))</f>
        <v>0</v>
      </c>
      <c r="AG67" s="730" t="str">
        <f ca="1">IF(OFFSET('START-SLABS'!$F$9,$AG$1,0)="","",SUMIFS('SAGE IMPORT'!$Q:$Q,'SAGE IMPORT'!$A:$A,OFFSET('START-SLABS'!$F$9,$AG$1,0),'SAGE IMPORT'!$B:$B,OFFSET('START-SLABS'!$G$9,$AG$1,0),'SAGE IMPORT'!$C:$C,'MATERIAL ORDER'!$B68,'SAGE IMPORT'!$D:$D,($D68)))</f>
        <v/>
      </c>
      <c r="AH67" s="730">
        <f ca="1">IF(OFFSET('START-SLABS'!$F$9,$AH$1,0)="","",SUMIFS('SAGE IMPORT'!$Q:$Q,'SAGE IMPORT'!$A:$A,OFFSET('START-SLABS'!$F$9,$AH$1,0),'SAGE IMPORT'!$B:$B,OFFSET('START-SLABS'!$G$9,$AH$1,0),'SAGE IMPORT'!$C:$C,'MATERIAL ORDER'!$B68,'SAGE IMPORT'!$D:$D,($D68)))</f>
        <v>0</v>
      </c>
      <c r="AI67" s="730" t="str">
        <f ca="1">IF(OFFSET('START-SLABS'!$F$9,$AI$1,0)="","",SUMIFS('SAGE IMPORT'!$Q:$Q,'SAGE IMPORT'!$A:$A,OFFSET('START-SLABS'!$F$9,$AI$1,0),'SAGE IMPORT'!$B:$B,OFFSET('START-SLABS'!$G$9,$AI$1,0),'SAGE IMPORT'!$C:$C,'MATERIAL ORDER'!$B68,'SAGE IMPORT'!$D:$D,($D68)))</f>
        <v/>
      </c>
      <c r="AJ67" s="730">
        <f ca="1">IF(OFFSET('START-SLABS'!$F$9,$AJ$1,0)="","",SUMIFS('SAGE IMPORT'!$Q:$Q,'SAGE IMPORT'!$A:$A,OFFSET('START-SLABS'!$F$9,$AJ$1,0),'SAGE IMPORT'!$B:$B,OFFSET('START-SLABS'!$G$9,$AJ$1,0),'SAGE IMPORT'!$C:$C,'MATERIAL ORDER'!$B68,'SAGE IMPORT'!$D:$D,($D68)))</f>
        <v>0</v>
      </c>
      <c r="AK67" s="730" t="str">
        <f ca="1">IF(OFFSET('START-SLABS'!$F$9,$AK$1,0)="","",SUMIFS('SAGE IMPORT'!$Q:$Q,'SAGE IMPORT'!$A:$A,OFFSET('START-SLABS'!$F$9,$AK$1,0),'SAGE IMPORT'!$B:$B,OFFSET('START-SLABS'!$G$9,$AK$1,0),'SAGE IMPORT'!$C:$C,'MATERIAL ORDER'!$B68,'SAGE IMPORT'!$D:$D,($D68)))</f>
        <v/>
      </c>
      <c r="AL67" s="730" t="str">
        <f ca="1">IF(OFFSET('START-SLABS'!$F$9,$AL$1,0)="","",SUMIFS('SAGE IMPORT'!$Q:$Q,'SAGE IMPORT'!$A:$A,OFFSET('START-SLABS'!$F$9,$AL$1,0),'SAGE IMPORT'!$B:$B,OFFSET('START-SLABS'!$G$9,$AL$1,0),'SAGE IMPORT'!$C:$C,'MATERIAL ORDER'!$B68,'SAGE IMPORT'!$D:$D,($D68)))</f>
        <v/>
      </c>
      <c r="AM67" s="730" t="str">
        <f ca="1">IF(OFFSET('START-SLABS'!$F$9,$AM$1,0)="","",SUMIFS('SAGE IMPORT'!$Q:$Q,'SAGE IMPORT'!$A:$A,OFFSET('START-SLABS'!$F$9,$AM$1,0),'SAGE IMPORT'!$B:$B,OFFSET('START-SLABS'!$G$9,$AM$1,0),'SAGE IMPORT'!$C:$C,'MATERIAL ORDER'!$B68,'SAGE IMPORT'!$D:$D,($D68)))</f>
        <v/>
      </c>
      <c r="AN67" s="730" t="str">
        <f ca="1">IF(OFFSET('START-SLABS'!$F$9,$AN$1,0)="","",SUMIFS('SAGE IMPORT'!$Q:$Q,'SAGE IMPORT'!$A:$A,OFFSET('START-SLABS'!$F$9,$AN$1,0),'SAGE IMPORT'!$B:$B,OFFSET('START-SLABS'!$G$9,$AN$1,0),'SAGE IMPORT'!$C:$C,'MATERIAL ORDER'!$B68,'SAGE IMPORT'!$D:$D,($D68)))</f>
        <v/>
      </c>
      <c r="AO67" s="730" t="str">
        <f ca="1">IF(OFFSET('START-SLABS'!$F$9,$AO$1,0)="","",SUMIFS('SAGE IMPORT'!$Q:$Q,'SAGE IMPORT'!$A:$A,OFFSET('START-SLABS'!$F$9,$AO$1,0),'SAGE IMPORT'!$B:$B,OFFSET('START-SLABS'!$G$9,$AO$1,0),'SAGE IMPORT'!$C:$C,'MATERIAL ORDER'!$B68,'SAGE IMPORT'!$D:$D,($D68)))</f>
        <v/>
      </c>
      <c r="AP67" s="730" t="str">
        <f ca="1">IF(OFFSET('START-SLABS'!$F$9,$AP$1,0)="","",SUMIFS('SAGE IMPORT'!$Q:$Q,'SAGE IMPORT'!$A:$A,OFFSET('START-SLABS'!$F$9,$AP$1,0),'SAGE IMPORT'!$B:$B,OFFSET('START-SLABS'!$G$9,$AP$1,0),'SAGE IMPORT'!$C:$C,'MATERIAL ORDER'!$B68,'SAGE IMPORT'!$D:$D,($D68)))</f>
        <v/>
      </c>
      <c r="AQ67" s="730" t="str">
        <f ca="1">IF(OFFSET('START-SLABS'!$F$9,$AQ$1,0)="","",SUMIFS('SAGE IMPORT'!$Q:$Q,'SAGE IMPORT'!$A:$A,OFFSET('START-SLABS'!$F$9,$AQ$1,0),'SAGE IMPORT'!$B:$B,OFFSET('START-SLABS'!$G$9,$AQ$1,0),'SAGE IMPORT'!$C:$C,'MATERIAL ORDER'!$B68,'SAGE IMPORT'!$D:$D,($D68)))</f>
        <v/>
      </c>
      <c r="AR67" s="730" t="str">
        <f ca="1">IF(OFFSET('START-SLABS'!$F$9,$AR$1,0)="","",SUMIFS('SAGE IMPORT'!$Q:$Q,'SAGE IMPORT'!$A:$A,OFFSET('START-SLABS'!$F$9,$AR$1,0),'SAGE IMPORT'!$B:$B,OFFSET('START-SLABS'!$G$9,$AR$1,0),'SAGE IMPORT'!$C:$C,'MATERIAL ORDER'!$B68,'SAGE IMPORT'!$D:$D,($D68)))</f>
        <v/>
      </c>
      <c r="AS67" s="730" t="str">
        <f ca="1">IF(OFFSET('START-SLABS'!$F$9,$AS$1,0)="","",SUMIFS('SAGE IMPORT'!$Q:$Q,'SAGE IMPORT'!$A:$A,OFFSET('START-SLABS'!$F$9,$AS$1,0),'SAGE IMPORT'!$B:$B,OFFSET('START-SLABS'!$G$9,$AS$1,0),'SAGE IMPORT'!$C:$C,'MATERIAL ORDER'!$B68,'SAGE IMPORT'!$D:$D,($D68)))</f>
        <v/>
      </c>
      <c r="AT67" s="730" t="str">
        <f ca="1">IF(OFFSET('START-SLABS'!$F$9,$AT$1,0)="","",SUMIFS('SAGE IMPORT'!$Q:$Q,'SAGE IMPORT'!$A:$A,OFFSET('START-SLABS'!$F$9,$AT$1,0),'SAGE IMPORT'!$B:$B,OFFSET('START-SLABS'!$G$9,$AT$1,0),'SAGE IMPORT'!$C:$C,'MATERIAL ORDER'!$B68,'SAGE IMPORT'!$D:$D,($D68)))</f>
        <v/>
      </c>
      <c r="AU67" s="730" t="str">
        <f ca="1">IF(OFFSET('START-SLABS'!$F$9,$AU$1,0)="","",SUMIFS('SAGE IMPORT'!$Q:$Q,'SAGE IMPORT'!$A:$A,OFFSET('START-SLABS'!$F$9,$AU$1,0),'SAGE IMPORT'!$B:$B,OFFSET('START-SLABS'!$G$9,$AU$1,0),'SAGE IMPORT'!$C:$C,'MATERIAL ORDER'!$B68,'SAGE IMPORT'!$D:$D,($D68)))</f>
        <v/>
      </c>
      <c r="AV67" s="730" t="str">
        <f ca="1">IF(OFFSET('START-SLABS'!$F$9,$AV$1,0)="","",SUMIFS('SAGE IMPORT'!$Q:$Q,'SAGE IMPORT'!$A:$A,OFFSET('START-SLABS'!$F$9,$AV$1,0),'SAGE IMPORT'!$B:$B,OFFSET('START-SLABS'!$G$9,$AV$1,0),'SAGE IMPORT'!$C:$C,'MATERIAL ORDER'!$B68,'SAGE IMPORT'!$D:$D,($D68)))</f>
        <v/>
      </c>
    </row>
    <row r="68" spans="2:81" s="729" customFormat="1" ht="76.5" customHeight="1" x14ac:dyDescent="0.3">
      <c r="B68" s="742"/>
      <c r="C68" s="743"/>
      <c r="D68" s="744"/>
      <c r="E68" s="744"/>
      <c r="F68" s="758"/>
      <c r="G68" s="1025">
        <f t="shared" ca="1" si="15"/>
        <v>0</v>
      </c>
      <c r="H68" s="1026"/>
      <c r="I68" s="746" t="str">
        <f t="shared" si="13"/>
        <v/>
      </c>
      <c r="J68" s="779"/>
      <c r="K68" s="793"/>
      <c r="L68" s="794"/>
      <c r="M68" s="750"/>
      <c r="N68" s="750"/>
      <c r="O68" s="750"/>
      <c r="P68" s="750"/>
      <c r="Q68" s="795"/>
      <c r="S68" s="730">
        <f>IF('START-SLABS'!$F$9="","",SUMIFS('SAGE IMPORT'!$Q:$Q,'SAGE IMPORT'!$A:$A,'START-SLABS'!$F$9,'SAGE IMPORT'!$B:$B,'START-SLABS'!$G$9,'SAGE IMPORT'!$C:$C,'MATERIAL ORDER'!$B69,'SAGE IMPORT'!$D:$D,$D69))</f>
        <v>0</v>
      </c>
      <c r="T68" s="730">
        <f ca="1">IF(OFFSET('START-SLABS'!$F$9,$T$1,0)="","",SUMIFS('SAGE IMPORT'!$Q:$Q,'SAGE IMPORT'!$A:$A,OFFSET('START-SLABS'!$F$9,$T$1,0),'SAGE IMPORT'!$B:$B,OFFSET('START-SLABS'!$G$9,$T$1,0),'SAGE IMPORT'!$C:$C,'MATERIAL ORDER'!$B69,'SAGE IMPORT'!$D:$D,($D69)))</f>
        <v>0</v>
      </c>
      <c r="U68" s="730" t="str">
        <f ca="1">IF(OFFSET('START-SLABS'!$F$9,$U$1,0)="","",SUMIFS('SAGE IMPORT'!$Q:$Q,'SAGE IMPORT'!$A:$A,OFFSET('START-SLABS'!$F$9,$U$1,0),'SAGE IMPORT'!$B:$B,OFFSET('START-SLABS'!$G$9,$U$1,0),'SAGE IMPORT'!$C:$C,'MATERIAL ORDER'!$B69,'SAGE IMPORT'!$D:$D,($D69)))</f>
        <v/>
      </c>
      <c r="V68" s="730">
        <f ca="1">IF(OFFSET('START-SLABS'!$F$9,$V$1,0)="","",SUMIFS('SAGE IMPORT'!$Q:$Q,'SAGE IMPORT'!$A:$A,OFFSET('START-SLABS'!$F$9,$V$1,0),'SAGE IMPORT'!$B:$B,OFFSET('START-SLABS'!$G$9,$V$1,0),'SAGE IMPORT'!$C:$C,'MATERIAL ORDER'!$B69,'SAGE IMPORT'!$D:$D,($D69)))</f>
        <v>0</v>
      </c>
      <c r="W68" s="730" t="str">
        <f ca="1">IF(OFFSET('START-SLABS'!$F$9,$W$1,0)="","",SUMIFS('SAGE IMPORT'!$Q:$Q,'SAGE IMPORT'!$A:$A,OFFSET('START-SLABS'!$F$9,$W$1,0),'SAGE IMPORT'!$B:$B,OFFSET('START-SLABS'!$G$9,$W$1,0),'SAGE IMPORT'!$C:$C,'MATERIAL ORDER'!$B69,'SAGE IMPORT'!$D:$D,($D69)))</f>
        <v/>
      </c>
      <c r="X68" s="730">
        <f ca="1">IF(OFFSET('START-SLABS'!$F$9,$X$1,0)="","",SUMIFS('SAGE IMPORT'!$Q:$Q,'SAGE IMPORT'!$A:$A,OFFSET('START-SLABS'!$F$9,$X$1,0),'SAGE IMPORT'!$B:$B,OFFSET('START-SLABS'!$G$9,$X$1,0),'SAGE IMPORT'!$C:$C,'MATERIAL ORDER'!$B69,'SAGE IMPORT'!$D:$D,($D69)))</f>
        <v>0</v>
      </c>
      <c r="Y68" s="730" t="str">
        <f ca="1">IF(OFFSET('START-SLABS'!$F$9,$Y$1,0)="","",SUMIFS('SAGE IMPORT'!$Q:$Q,'SAGE IMPORT'!$A:$A,OFFSET('START-SLABS'!$F$9,$Y$1,0),'SAGE IMPORT'!$B:$B,OFFSET('START-SLABS'!$G$9,$Y$1,0),'SAGE IMPORT'!$C:$C,'MATERIAL ORDER'!$B69,'SAGE IMPORT'!$D:$D,($D69)))</f>
        <v/>
      </c>
      <c r="Z68" s="730">
        <f ca="1">IF(OFFSET('START-SLABS'!$F$9,$Z$1,0)="","",SUMIFS('SAGE IMPORT'!$Q:$Q,'SAGE IMPORT'!$A:$A,OFFSET('START-SLABS'!$F$9,$Z$1,0),'SAGE IMPORT'!$B:$B,OFFSET('START-SLABS'!$G$9,$Z$1,0),'SAGE IMPORT'!$C:$C,'MATERIAL ORDER'!$B69,'SAGE IMPORT'!$D:$D,($D69)))</f>
        <v>0</v>
      </c>
      <c r="AA68" s="730" t="str">
        <f ca="1">IF(OFFSET('START-SLABS'!$F$9,$AA$1,0)="","",SUMIFS('SAGE IMPORT'!$Q:$Q,'SAGE IMPORT'!$A:$A,OFFSET('START-SLABS'!$F$9,$AA$1,0),'SAGE IMPORT'!$B:$B,OFFSET('START-SLABS'!$G$9,$AA$1,0),'SAGE IMPORT'!$C:$C,'MATERIAL ORDER'!$B69,'SAGE IMPORT'!$D:$D,($D69)))</f>
        <v/>
      </c>
      <c r="AB68" s="730">
        <f ca="1">IF(OFFSET('START-SLABS'!$F$9,$AB$1,0)="","",SUMIFS('SAGE IMPORT'!$Q:$Q,'SAGE IMPORT'!$A:$A,OFFSET('START-SLABS'!$F$9,$AB$1,0),'SAGE IMPORT'!$B:$B,OFFSET('START-SLABS'!$G$9,$AB$1,0),'SAGE IMPORT'!$C:$C,'MATERIAL ORDER'!$B69,'SAGE IMPORT'!$D:$D,($D69)))</f>
        <v>0</v>
      </c>
      <c r="AC68" s="730" t="str">
        <f ca="1">IF(OFFSET('START-SLABS'!$F$9,$AC$1,0)="","",SUMIFS('SAGE IMPORT'!$Q:$Q,'SAGE IMPORT'!$A:$A,OFFSET('START-SLABS'!$F$9,$AC$1,0),'SAGE IMPORT'!$B:$B,OFFSET('START-SLABS'!$G$9,$AC$1,0),'SAGE IMPORT'!$C:$C,'MATERIAL ORDER'!$B69,'SAGE IMPORT'!$D:$D,($D69)))</f>
        <v/>
      </c>
      <c r="AD68" s="730">
        <f ca="1">IF(OFFSET('START-SLABS'!$F$9,$AD$1,0)="","",SUMIFS('SAGE IMPORT'!$Q:$Q,'SAGE IMPORT'!$A:$A,OFFSET('START-SLABS'!$F$9,$AD$1,0),'SAGE IMPORT'!$B:$B,OFFSET('START-SLABS'!$G$9,$AD$1,0),'SAGE IMPORT'!$C:$C,'MATERIAL ORDER'!$B69,'SAGE IMPORT'!$D:$D,($D69)))</f>
        <v>0</v>
      </c>
      <c r="AE68" s="730" t="str">
        <f ca="1">IF(OFFSET('START-SLABS'!$F$9,$AE$1,0)="","",SUMIFS('SAGE IMPORT'!$Q:$Q,'SAGE IMPORT'!$A:$A,OFFSET('START-SLABS'!$F$9,$AE$1,0),'SAGE IMPORT'!$B:$B,OFFSET('START-SLABS'!$G$9,$AE$1,0),'SAGE IMPORT'!$C:$C,'MATERIAL ORDER'!$B69,'SAGE IMPORT'!$D:$D,($D69)))</f>
        <v/>
      </c>
      <c r="AF68" s="730">
        <f ca="1">IF(OFFSET('START-SLABS'!$F$9,$AF$1,0)="","",SUMIFS('SAGE IMPORT'!$Q:$Q,'SAGE IMPORT'!$A:$A,OFFSET('START-SLABS'!$F$9,$AF$1,0),'SAGE IMPORT'!$B:$B,OFFSET('START-SLABS'!$G$9,$AF$1,0),'SAGE IMPORT'!$C:$C,'MATERIAL ORDER'!$B69,'SAGE IMPORT'!$D:$D,($D69)))</f>
        <v>0</v>
      </c>
      <c r="AG68" s="730" t="str">
        <f ca="1">IF(OFFSET('START-SLABS'!$F$9,$AG$1,0)="","",SUMIFS('SAGE IMPORT'!$Q:$Q,'SAGE IMPORT'!$A:$A,OFFSET('START-SLABS'!$F$9,$AG$1,0),'SAGE IMPORT'!$B:$B,OFFSET('START-SLABS'!$G$9,$AG$1,0),'SAGE IMPORT'!$C:$C,'MATERIAL ORDER'!$B69,'SAGE IMPORT'!$D:$D,($D69)))</f>
        <v/>
      </c>
      <c r="AH68" s="730">
        <f ca="1">IF(OFFSET('START-SLABS'!$F$9,$AH$1,0)="","",SUMIFS('SAGE IMPORT'!$Q:$Q,'SAGE IMPORT'!$A:$A,OFFSET('START-SLABS'!$F$9,$AH$1,0),'SAGE IMPORT'!$B:$B,OFFSET('START-SLABS'!$G$9,$AH$1,0),'SAGE IMPORT'!$C:$C,'MATERIAL ORDER'!$B69,'SAGE IMPORT'!$D:$D,($D69)))</f>
        <v>0</v>
      </c>
      <c r="AI68" s="730" t="str">
        <f ca="1">IF(OFFSET('START-SLABS'!$F$9,$AI$1,0)="","",SUMIFS('SAGE IMPORT'!$Q:$Q,'SAGE IMPORT'!$A:$A,OFFSET('START-SLABS'!$F$9,$AI$1,0),'SAGE IMPORT'!$B:$B,OFFSET('START-SLABS'!$G$9,$AI$1,0),'SAGE IMPORT'!$C:$C,'MATERIAL ORDER'!$B69,'SAGE IMPORT'!$D:$D,($D69)))</f>
        <v/>
      </c>
      <c r="AJ68" s="730">
        <f ca="1">IF(OFFSET('START-SLABS'!$F$9,$AJ$1,0)="","",SUMIFS('SAGE IMPORT'!$Q:$Q,'SAGE IMPORT'!$A:$A,OFFSET('START-SLABS'!$F$9,$AJ$1,0),'SAGE IMPORT'!$B:$B,OFFSET('START-SLABS'!$G$9,$AJ$1,0),'SAGE IMPORT'!$C:$C,'MATERIAL ORDER'!$B69,'SAGE IMPORT'!$D:$D,($D69)))</f>
        <v>0</v>
      </c>
      <c r="AK68" s="730" t="str">
        <f ca="1">IF(OFFSET('START-SLABS'!$F$9,$AK$1,0)="","",SUMIFS('SAGE IMPORT'!$Q:$Q,'SAGE IMPORT'!$A:$A,OFFSET('START-SLABS'!$F$9,$AK$1,0),'SAGE IMPORT'!$B:$B,OFFSET('START-SLABS'!$G$9,$AK$1,0),'SAGE IMPORT'!$C:$C,'MATERIAL ORDER'!$B69,'SAGE IMPORT'!$D:$D,($D69)))</f>
        <v/>
      </c>
      <c r="AL68" s="730" t="str">
        <f ca="1">IF(OFFSET('START-SLABS'!$F$9,$AL$1,0)="","",SUMIFS('SAGE IMPORT'!$Q:$Q,'SAGE IMPORT'!$A:$A,OFFSET('START-SLABS'!$F$9,$AL$1,0),'SAGE IMPORT'!$B:$B,OFFSET('START-SLABS'!$G$9,$AL$1,0),'SAGE IMPORT'!$C:$C,'MATERIAL ORDER'!$B69,'SAGE IMPORT'!$D:$D,($D69)))</f>
        <v/>
      </c>
      <c r="AM68" s="730" t="str">
        <f ca="1">IF(OFFSET('START-SLABS'!$F$9,$AM$1,0)="","",SUMIFS('SAGE IMPORT'!$Q:$Q,'SAGE IMPORT'!$A:$A,OFFSET('START-SLABS'!$F$9,$AM$1,0),'SAGE IMPORT'!$B:$B,OFFSET('START-SLABS'!$G$9,$AM$1,0),'SAGE IMPORT'!$C:$C,'MATERIAL ORDER'!$B69,'SAGE IMPORT'!$D:$D,($D69)))</f>
        <v/>
      </c>
      <c r="AN68" s="730" t="str">
        <f ca="1">IF(OFFSET('START-SLABS'!$F$9,$AN$1,0)="","",SUMIFS('SAGE IMPORT'!$Q:$Q,'SAGE IMPORT'!$A:$A,OFFSET('START-SLABS'!$F$9,$AN$1,0),'SAGE IMPORT'!$B:$B,OFFSET('START-SLABS'!$G$9,$AN$1,0),'SAGE IMPORT'!$C:$C,'MATERIAL ORDER'!$B69,'SAGE IMPORT'!$D:$D,($D69)))</f>
        <v/>
      </c>
      <c r="AO68" s="730" t="str">
        <f ca="1">IF(OFFSET('START-SLABS'!$F$9,$AO$1,0)="","",SUMIFS('SAGE IMPORT'!$Q:$Q,'SAGE IMPORT'!$A:$A,OFFSET('START-SLABS'!$F$9,$AO$1,0),'SAGE IMPORT'!$B:$B,OFFSET('START-SLABS'!$G$9,$AO$1,0),'SAGE IMPORT'!$C:$C,'MATERIAL ORDER'!$B69,'SAGE IMPORT'!$D:$D,($D69)))</f>
        <v/>
      </c>
      <c r="AP68" s="730" t="str">
        <f ca="1">IF(OFFSET('START-SLABS'!$F$9,$AP$1,0)="","",SUMIFS('SAGE IMPORT'!$Q:$Q,'SAGE IMPORT'!$A:$A,OFFSET('START-SLABS'!$F$9,$AP$1,0),'SAGE IMPORT'!$B:$B,OFFSET('START-SLABS'!$G$9,$AP$1,0),'SAGE IMPORT'!$C:$C,'MATERIAL ORDER'!$B69,'SAGE IMPORT'!$D:$D,($D69)))</f>
        <v/>
      </c>
      <c r="AQ68" s="730" t="str">
        <f ca="1">IF(OFFSET('START-SLABS'!$F$9,$AQ$1,0)="","",SUMIFS('SAGE IMPORT'!$Q:$Q,'SAGE IMPORT'!$A:$A,OFFSET('START-SLABS'!$F$9,$AQ$1,0),'SAGE IMPORT'!$B:$B,OFFSET('START-SLABS'!$G$9,$AQ$1,0),'SAGE IMPORT'!$C:$C,'MATERIAL ORDER'!$B69,'SAGE IMPORT'!$D:$D,($D69)))</f>
        <v/>
      </c>
      <c r="AR68" s="730" t="str">
        <f ca="1">IF(OFFSET('START-SLABS'!$F$9,$AR$1,0)="","",SUMIFS('SAGE IMPORT'!$Q:$Q,'SAGE IMPORT'!$A:$A,OFFSET('START-SLABS'!$F$9,$AR$1,0),'SAGE IMPORT'!$B:$B,OFFSET('START-SLABS'!$G$9,$AR$1,0),'SAGE IMPORT'!$C:$C,'MATERIAL ORDER'!$B69,'SAGE IMPORT'!$D:$D,($D69)))</f>
        <v/>
      </c>
      <c r="AS68" s="730" t="str">
        <f ca="1">IF(OFFSET('START-SLABS'!$F$9,$AS$1,0)="","",SUMIFS('SAGE IMPORT'!$Q:$Q,'SAGE IMPORT'!$A:$A,OFFSET('START-SLABS'!$F$9,$AS$1,0),'SAGE IMPORT'!$B:$B,OFFSET('START-SLABS'!$G$9,$AS$1,0),'SAGE IMPORT'!$C:$C,'MATERIAL ORDER'!$B69,'SAGE IMPORT'!$D:$D,($D69)))</f>
        <v/>
      </c>
      <c r="AT68" s="730" t="str">
        <f ca="1">IF(OFFSET('START-SLABS'!$F$9,$AT$1,0)="","",SUMIFS('SAGE IMPORT'!$Q:$Q,'SAGE IMPORT'!$A:$A,OFFSET('START-SLABS'!$F$9,$AT$1,0),'SAGE IMPORT'!$B:$B,OFFSET('START-SLABS'!$G$9,$AT$1,0),'SAGE IMPORT'!$C:$C,'MATERIAL ORDER'!$B69,'SAGE IMPORT'!$D:$D,($D69)))</f>
        <v/>
      </c>
      <c r="AU68" s="730" t="str">
        <f ca="1">IF(OFFSET('START-SLABS'!$F$9,$AU$1,0)="","",SUMIFS('SAGE IMPORT'!$Q:$Q,'SAGE IMPORT'!$A:$A,OFFSET('START-SLABS'!$F$9,$AU$1,0),'SAGE IMPORT'!$B:$B,OFFSET('START-SLABS'!$G$9,$AU$1,0),'SAGE IMPORT'!$C:$C,'MATERIAL ORDER'!$B69,'SAGE IMPORT'!$D:$D,($D69)))</f>
        <v/>
      </c>
      <c r="AV68" s="730" t="str">
        <f ca="1">IF(OFFSET('START-SLABS'!$F$9,$AV$1,0)="","",SUMIFS('SAGE IMPORT'!$Q:$Q,'SAGE IMPORT'!$A:$A,OFFSET('START-SLABS'!$F$9,$AV$1,0),'SAGE IMPORT'!$B:$B,OFFSET('START-SLABS'!$G$9,$AV$1,0),'SAGE IMPORT'!$C:$C,'MATERIAL ORDER'!$B69,'SAGE IMPORT'!$D:$D,($D69)))</f>
        <v/>
      </c>
    </row>
    <row r="69" spans="2:81" s="729" customFormat="1" ht="76.5" customHeight="1" x14ac:dyDescent="0.3">
      <c r="B69" s="755"/>
      <c r="C69" s="756"/>
      <c r="D69" s="757"/>
      <c r="E69" s="757"/>
      <c r="F69" s="758"/>
      <c r="G69" s="1025">
        <f t="shared" ca="1" si="15"/>
        <v>0</v>
      </c>
      <c r="H69" s="1026"/>
      <c r="I69" s="746" t="str">
        <f t="shared" si="13"/>
        <v/>
      </c>
      <c r="J69" s="779"/>
      <c r="K69" s="793"/>
      <c r="L69" s="794"/>
      <c r="M69" s="750"/>
      <c r="N69" s="750"/>
      <c r="O69" s="750"/>
      <c r="P69" s="750"/>
      <c r="Q69" s="795"/>
      <c r="S69" s="730">
        <f>IF('START-SLABS'!$F$9="","",SUMIFS('SAGE IMPORT'!$Q:$Q,'SAGE IMPORT'!$A:$A,'START-SLABS'!$F$9,'SAGE IMPORT'!$B:$B,'START-SLABS'!$G$9,'SAGE IMPORT'!$C:$C,'MATERIAL ORDER'!$B70,'SAGE IMPORT'!$D:$D,$D70))</f>
        <v>0</v>
      </c>
      <c r="T69" s="730">
        <f ca="1">IF(OFFSET('START-SLABS'!$F$9,$T$1,0)="","",SUMIFS('SAGE IMPORT'!$Q:$Q,'SAGE IMPORT'!$A:$A,OFFSET('START-SLABS'!$F$9,$T$1,0),'SAGE IMPORT'!$B:$B,OFFSET('START-SLABS'!$G$9,$T$1,0),'SAGE IMPORT'!$C:$C,'MATERIAL ORDER'!$B70,'SAGE IMPORT'!$D:$D,($D70)))</f>
        <v>0</v>
      </c>
      <c r="U69" s="730" t="str">
        <f ca="1">IF(OFFSET('START-SLABS'!$F$9,$U$1,0)="","",SUMIFS('SAGE IMPORT'!$Q:$Q,'SAGE IMPORT'!$A:$A,OFFSET('START-SLABS'!$F$9,$U$1,0),'SAGE IMPORT'!$B:$B,OFFSET('START-SLABS'!$G$9,$U$1,0),'SAGE IMPORT'!$C:$C,'MATERIAL ORDER'!$B70,'SAGE IMPORT'!$D:$D,($D70)))</f>
        <v/>
      </c>
      <c r="V69" s="730">
        <f ca="1">IF(OFFSET('START-SLABS'!$F$9,$V$1,0)="","",SUMIFS('SAGE IMPORT'!$Q:$Q,'SAGE IMPORT'!$A:$A,OFFSET('START-SLABS'!$F$9,$V$1,0),'SAGE IMPORT'!$B:$B,OFFSET('START-SLABS'!$G$9,$V$1,0),'SAGE IMPORT'!$C:$C,'MATERIAL ORDER'!$B70,'SAGE IMPORT'!$D:$D,($D70)))</f>
        <v>0</v>
      </c>
      <c r="W69" s="730" t="str">
        <f ca="1">IF(OFFSET('START-SLABS'!$F$9,$W$1,0)="","",SUMIFS('SAGE IMPORT'!$Q:$Q,'SAGE IMPORT'!$A:$A,OFFSET('START-SLABS'!$F$9,$W$1,0),'SAGE IMPORT'!$B:$B,OFFSET('START-SLABS'!$G$9,$W$1,0),'SAGE IMPORT'!$C:$C,'MATERIAL ORDER'!$B70,'SAGE IMPORT'!$D:$D,($D70)))</f>
        <v/>
      </c>
      <c r="X69" s="730">
        <f ca="1">IF(OFFSET('START-SLABS'!$F$9,$X$1,0)="","",SUMIFS('SAGE IMPORT'!$Q:$Q,'SAGE IMPORT'!$A:$A,OFFSET('START-SLABS'!$F$9,$X$1,0),'SAGE IMPORT'!$B:$B,OFFSET('START-SLABS'!$G$9,$X$1,0),'SAGE IMPORT'!$C:$C,'MATERIAL ORDER'!$B70,'SAGE IMPORT'!$D:$D,($D70)))</f>
        <v>0</v>
      </c>
      <c r="Y69" s="730" t="str">
        <f ca="1">IF(OFFSET('START-SLABS'!$F$9,$Y$1,0)="","",SUMIFS('SAGE IMPORT'!$Q:$Q,'SAGE IMPORT'!$A:$A,OFFSET('START-SLABS'!$F$9,$Y$1,0),'SAGE IMPORT'!$B:$B,OFFSET('START-SLABS'!$G$9,$Y$1,0),'SAGE IMPORT'!$C:$C,'MATERIAL ORDER'!$B70,'SAGE IMPORT'!$D:$D,($D70)))</f>
        <v/>
      </c>
      <c r="Z69" s="730">
        <f ca="1">IF(OFFSET('START-SLABS'!$F$9,$Z$1,0)="","",SUMIFS('SAGE IMPORT'!$Q:$Q,'SAGE IMPORT'!$A:$A,OFFSET('START-SLABS'!$F$9,$Z$1,0),'SAGE IMPORT'!$B:$B,OFFSET('START-SLABS'!$G$9,$Z$1,0),'SAGE IMPORT'!$C:$C,'MATERIAL ORDER'!$B70,'SAGE IMPORT'!$D:$D,($D70)))</f>
        <v>0</v>
      </c>
      <c r="AA69" s="730" t="str">
        <f ca="1">IF(OFFSET('START-SLABS'!$F$9,$AA$1,0)="","",SUMIFS('SAGE IMPORT'!$Q:$Q,'SAGE IMPORT'!$A:$A,OFFSET('START-SLABS'!$F$9,$AA$1,0),'SAGE IMPORT'!$B:$B,OFFSET('START-SLABS'!$G$9,$AA$1,0),'SAGE IMPORT'!$C:$C,'MATERIAL ORDER'!$B70,'SAGE IMPORT'!$D:$D,($D70)))</f>
        <v/>
      </c>
      <c r="AB69" s="730">
        <f ca="1">IF(OFFSET('START-SLABS'!$F$9,$AB$1,0)="","",SUMIFS('SAGE IMPORT'!$Q:$Q,'SAGE IMPORT'!$A:$A,OFFSET('START-SLABS'!$F$9,$AB$1,0),'SAGE IMPORT'!$B:$B,OFFSET('START-SLABS'!$G$9,$AB$1,0),'SAGE IMPORT'!$C:$C,'MATERIAL ORDER'!$B70,'SAGE IMPORT'!$D:$D,($D70)))</f>
        <v>0</v>
      </c>
      <c r="AC69" s="730" t="str">
        <f ca="1">IF(OFFSET('START-SLABS'!$F$9,$AC$1,0)="","",SUMIFS('SAGE IMPORT'!$Q:$Q,'SAGE IMPORT'!$A:$A,OFFSET('START-SLABS'!$F$9,$AC$1,0),'SAGE IMPORT'!$B:$B,OFFSET('START-SLABS'!$G$9,$AC$1,0),'SAGE IMPORT'!$C:$C,'MATERIAL ORDER'!$B70,'SAGE IMPORT'!$D:$D,($D70)))</f>
        <v/>
      </c>
      <c r="AD69" s="730">
        <f ca="1">IF(OFFSET('START-SLABS'!$F$9,$AD$1,0)="","",SUMIFS('SAGE IMPORT'!$Q:$Q,'SAGE IMPORT'!$A:$A,OFFSET('START-SLABS'!$F$9,$AD$1,0),'SAGE IMPORT'!$B:$B,OFFSET('START-SLABS'!$G$9,$AD$1,0),'SAGE IMPORT'!$C:$C,'MATERIAL ORDER'!$B70,'SAGE IMPORT'!$D:$D,($D70)))</f>
        <v>0</v>
      </c>
      <c r="AE69" s="730" t="str">
        <f ca="1">IF(OFFSET('START-SLABS'!$F$9,$AE$1,0)="","",SUMIFS('SAGE IMPORT'!$Q:$Q,'SAGE IMPORT'!$A:$A,OFFSET('START-SLABS'!$F$9,$AE$1,0),'SAGE IMPORT'!$B:$B,OFFSET('START-SLABS'!$G$9,$AE$1,0),'SAGE IMPORT'!$C:$C,'MATERIAL ORDER'!$B70,'SAGE IMPORT'!$D:$D,($D70)))</f>
        <v/>
      </c>
      <c r="AF69" s="730">
        <f ca="1">IF(OFFSET('START-SLABS'!$F$9,$AF$1,0)="","",SUMIFS('SAGE IMPORT'!$Q:$Q,'SAGE IMPORT'!$A:$A,OFFSET('START-SLABS'!$F$9,$AF$1,0),'SAGE IMPORT'!$B:$B,OFFSET('START-SLABS'!$G$9,$AF$1,0),'SAGE IMPORT'!$C:$C,'MATERIAL ORDER'!$B70,'SAGE IMPORT'!$D:$D,($D70)))</f>
        <v>0</v>
      </c>
      <c r="AG69" s="730" t="str">
        <f ca="1">IF(OFFSET('START-SLABS'!$F$9,$AG$1,0)="","",SUMIFS('SAGE IMPORT'!$Q:$Q,'SAGE IMPORT'!$A:$A,OFFSET('START-SLABS'!$F$9,$AG$1,0),'SAGE IMPORT'!$B:$B,OFFSET('START-SLABS'!$G$9,$AG$1,0),'SAGE IMPORT'!$C:$C,'MATERIAL ORDER'!$B70,'SAGE IMPORT'!$D:$D,($D70)))</f>
        <v/>
      </c>
      <c r="AH69" s="730">
        <f ca="1">IF(OFFSET('START-SLABS'!$F$9,$AH$1,0)="","",SUMIFS('SAGE IMPORT'!$Q:$Q,'SAGE IMPORT'!$A:$A,OFFSET('START-SLABS'!$F$9,$AH$1,0),'SAGE IMPORT'!$B:$B,OFFSET('START-SLABS'!$G$9,$AH$1,0),'SAGE IMPORT'!$C:$C,'MATERIAL ORDER'!$B70,'SAGE IMPORT'!$D:$D,($D70)))</f>
        <v>0</v>
      </c>
      <c r="AI69" s="730" t="str">
        <f ca="1">IF(OFFSET('START-SLABS'!$F$9,$AI$1,0)="","",SUMIFS('SAGE IMPORT'!$Q:$Q,'SAGE IMPORT'!$A:$A,OFFSET('START-SLABS'!$F$9,$AI$1,0),'SAGE IMPORT'!$B:$B,OFFSET('START-SLABS'!$G$9,$AI$1,0),'SAGE IMPORT'!$C:$C,'MATERIAL ORDER'!$B70,'SAGE IMPORT'!$D:$D,($D70)))</f>
        <v/>
      </c>
      <c r="AJ69" s="730">
        <f ca="1">IF(OFFSET('START-SLABS'!$F$9,$AJ$1,0)="","",SUMIFS('SAGE IMPORT'!$Q:$Q,'SAGE IMPORT'!$A:$A,OFFSET('START-SLABS'!$F$9,$AJ$1,0),'SAGE IMPORT'!$B:$B,OFFSET('START-SLABS'!$G$9,$AJ$1,0),'SAGE IMPORT'!$C:$C,'MATERIAL ORDER'!$B70,'SAGE IMPORT'!$D:$D,($D70)))</f>
        <v>0</v>
      </c>
      <c r="AK69" s="730" t="str">
        <f ca="1">IF(OFFSET('START-SLABS'!$F$9,$AK$1,0)="","",SUMIFS('SAGE IMPORT'!$Q:$Q,'SAGE IMPORT'!$A:$A,OFFSET('START-SLABS'!$F$9,$AK$1,0),'SAGE IMPORT'!$B:$B,OFFSET('START-SLABS'!$G$9,$AK$1,0),'SAGE IMPORT'!$C:$C,'MATERIAL ORDER'!$B70,'SAGE IMPORT'!$D:$D,($D70)))</f>
        <v/>
      </c>
      <c r="AL69" s="730" t="str">
        <f ca="1">IF(OFFSET('START-SLABS'!$F$9,$AL$1,0)="","",SUMIFS('SAGE IMPORT'!$Q:$Q,'SAGE IMPORT'!$A:$A,OFFSET('START-SLABS'!$F$9,$AL$1,0),'SAGE IMPORT'!$B:$B,OFFSET('START-SLABS'!$G$9,$AL$1,0),'SAGE IMPORT'!$C:$C,'MATERIAL ORDER'!$B70,'SAGE IMPORT'!$D:$D,($D70)))</f>
        <v/>
      </c>
      <c r="AM69" s="730" t="str">
        <f ca="1">IF(OFFSET('START-SLABS'!$F$9,$AM$1,0)="","",SUMIFS('SAGE IMPORT'!$Q:$Q,'SAGE IMPORT'!$A:$A,OFFSET('START-SLABS'!$F$9,$AM$1,0),'SAGE IMPORT'!$B:$B,OFFSET('START-SLABS'!$G$9,$AM$1,0),'SAGE IMPORT'!$C:$C,'MATERIAL ORDER'!$B70,'SAGE IMPORT'!$D:$D,($D70)))</f>
        <v/>
      </c>
      <c r="AN69" s="730" t="str">
        <f ca="1">IF(OFFSET('START-SLABS'!$F$9,$AN$1,0)="","",SUMIFS('SAGE IMPORT'!$Q:$Q,'SAGE IMPORT'!$A:$A,OFFSET('START-SLABS'!$F$9,$AN$1,0),'SAGE IMPORT'!$B:$B,OFFSET('START-SLABS'!$G$9,$AN$1,0),'SAGE IMPORT'!$C:$C,'MATERIAL ORDER'!$B70,'SAGE IMPORT'!$D:$D,($D70)))</f>
        <v/>
      </c>
      <c r="AO69" s="730" t="str">
        <f ca="1">IF(OFFSET('START-SLABS'!$F$9,$AO$1,0)="","",SUMIFS('SAGE IMPORT'!$Q:$Q,'SAGE IMPORT'!$A:$A,OFFSET('START-SLABS'!$F$9,$AO$1,0),'SAGE IMPORT'!$B:$B,OFFSET('START-SLABS'!$G$9,$AO$1,0),'SAGE IMPORT'!$C:$C,'MATERIAL ORDER'!$B70,'SAGE IMPORT'!$D:$D,($D70)))</f>
        <v/>
      </c>
      <c r="AP69" s="730" t="str">
        <f ca="1">IF(OFFSET('START-SLABS'!$F$9,$AP$1,0)="","",SUMIFS('SAGE IMPORT'!$Q:$Q,'SAGE IMPORT'!$A:$A,OFFSET('START-SLABS'!$F$9,$AP$1,0),'SAGE IMPORT'!$B:$B,OFFSET('START-SLABS'!$G$9,$AP$1,0),'SAGE IMPORT'!$C:$C,'MATERIAL ORDER'!$B70,'SAGE IMPORT'!$D:$D,($D70)))</f>
        <v/>
      </c>
      <c r="AQ69" s="730" t="str">
        <f ca="1">IF(OFFSET('START-SLABS'!$F$9,$AQ$1,0)="","",SUMIFS('SAGE IMPORT'!$Q:$Q,'SAGE IMPORT'!$A:$A,OFFSET('START-SLABS'!$F$9,$AQ$1,0),'SAGE IMPORT'!$B:$B,OFFSET('START-SLABS'!$G$9,$AQ$1,0),'SAGE IMPORT'!$C:$C,'MATERIAL ORDER'!$B70,'SAGE IMPORT'!$D:$D,($D70)))</f>
        <v/>
      </c>
      <c r="AR69" s="730" t="str">
        <f ca="1">IF(OFFSET('START-SLABS'!$F$9,$AR$1,0)="","",SUMIFS('SAGE IMPORT'!$Q:$Q,'SAGE IMPORT'!$A:$A,OFFSET('START-SLABS'!$F$9,$AR$1,0),'SAGE IMPORT'!$B:$B,OFFSET('START-SLABS'!$G$9,$AR$1,0),'SAGE IMPORT'!$C:$C,'MATERIAL ORDER'!$B70,'SAGE IMPORT'!$D:$D,($D70)))</f>
        <v/>
      </c>
      <c r="AS69" s="730" t="str">
        <f ca="1">IF(OFFSET('START-SLABS'!$F$9,$AS$1,0)="","",SUMIFS('SAGE IMPORT'!$Q:$Q,'SAGE IMPORT'!$A:$A,OFFSET('START-SLABS'!$F$9,$AS$1,0),'SAGE IMPORT'!$B:$B,OFFSET('START-SLABS'!$G$9,$AS$1,0),'SAGE IMPORT'!$C:$C,'MATERIAL ORDER'!$B70,'SAGE IMPORT'!$D:$D,($D70)))</f>
        <v/>
      </c>
      <c r="AT69" s="730" t="str">
        <f ca="1">IF(OFFSET('START-SLABS'!$F$9,$AT$1,0)="","",SUMIFS('SAGE IMPORT'!$Q:$Q,'SAGE IMPORT'!$A:$A,OFFSET('START-SLABS'!$F$9,$AT$1,0),'SAGE IMPORT'!$B:$B,OFFSET('START-SLABS'!$G$9,$AT$1,0),'SAGE IMPORT'!$C:$C,'MATERIAL ORDER'!$B70,'SAGE IMPORT'!$D:$D,($D70)))</f>
        <v/>
      </c>
      <c r="AU69" s="730" t="str">
        <f ca="1">IF(OFFSET('START-SLABS'!$F$9,$AU$1,0)="","",SUMIFS('SAGE IMPORT'!$Q:$Q,'SAGE IMPORT'!$A:$A,OFFSET('START-SLABS'!$F$9,$AU$1,0),'SAGE IMPORT'!$B:$B,OFFSET('START-SLABS'!$G$9,$AU$1,0),'SAGE IMPORT'!$C:$C,'MATERIAL ORDER'!$B70,'SAGE IMPORT'!$D:$D,($D70)))</f>
        <v/>
      </c>
      <c r="AV69" s="730" t="str">
        <f ca="1">IF(OFFSET('START-SLABS'!$F$9,$AV$1,0)="","",SUMIFS('SAGE IMPORT'!$Q:$Q,'SAGE IMPORT'!$A:$A,OFFSET('START-SLABS'!$F$9,$AV$1,0),'SAGE IMPORT'!$B:$B,OFFSET('START-SLABS'!$G$9,$AV$1,0),'SAGE IMPORT'!$C:$C,'MATERIAL ORDER'!$B70,'SAGE IMPORT'!$D:$D,($D70)))</f>
        <v/>
      </c>
    </row>
    <row r="70" spans="2:81" s="729" customFormat="1" ht="76.5" customHeight="1" x14ac:dyDescent="0.3">
      <c r="B70" s="742"/>
      <c r="C70" s="743"/>
      <c r="D70" s="744"/>
      <c r="E70" s="744"/>
      <c r="F70" s="758"/>
      <c r="G70" s="1025">
        <f t="shared" ca="1" si="15"/>
        <v>0</v>
      </c>
      <c r="H70" s="1026"/>
      <c r="I70" s="746" t="str">
        <f t="shared" si="13"/>
        <v/>
      </c>
      <c r="J70" s="779"/>
      <c r="K70" s="793"/>
      <c r="L70" s="794"/>
      <c r="M70" s="750"/>
      <c r="N70" s="750"/>
      <c r="O70" s="750"/>
      <c r="P70" s="750"/>
      <c r="Q70" s="795"/>
      <c r="S70" s="730">
        <f>IF('START-SLABS'!$F$9="","",SUMIFS('SAGE IMPORT'!$Q:$Q,'SAGE IMPORT'!$A:$A,'START-SLABS'!$F$9,'SAGE IMPORT'!$B:$B,'START-SLABS'!$G$9,'SAGE IMPORT'!$C:$C,'MATERIAL ORDER'!$B71,'SAGE IMPORT'!$D:$D,$D71))</f>
        <v>0</v>
      </c>
      <c r="T70" s="730">
        <f ca="1">IF(OFFSET('START-SLABS'!$F$9,$T$1,0)="","",SUMIFS('SAGE IMPORT'!$Q:$Q,'SAGE IMPORT'!$A:$A,OFFSET('START-SLABS'!$F$9,$T$1,0),'SAGE IMPORT'!$B:$B,OFFSET('START-SLABS'!$G$9,$T$1,0),'SAGE IMPORT'!$C:$C,'MATERIAL ORDER'!$B71,'SAGE IMPORT'!$D:$D,($D71)))</f>
        <v>0</v>
      </c>
      <c r="U70" s="730" t="str">
        <f ca="1">IF(OFFSET('START-SLABS'!$F$9,$U$1,0)="","",SUMIFS('SAGE IMPORT'!$Q:$Q,'SAGE IMPORT'!$A:$A,OFFSET('START-SLABS'!$F$9,$U$1,0),'SAGE IMPORT'!$B:$B,OFFSET('START-SLABS'!$G$9,$U$1,0),'SAGE IMPORT'!$C:$C,'MATERIAL ORDER'!$B71,'SAGE IMPORT'!$D:$D,($D71)))</f>
        <v/>
      </c>
      <c r="V70" s="730">
        <f ca="1">IF(OFFSET('START-SLABS'!$F$9,$V$1,0)="","",SUMIFS('SAGE IMPORT'!$Q:$Q,'SAGE IMPORT'!$A:$A,OFFSET('START-SLABS'!$F$9,$V$1,0),'SAGE IMPORT'!$B:$B,OFFSET('START-SLABS'!$G$9,$V$1,0),'SAGE IMPORT'!$C:$C,'MATERIAL ORDER'!$B71,'SAGE IMPORT'!$D:$D,($D71)))</f>
        <v>0</v>
      </c>
      <c r="W70" s="730" t="str">
        <f ca="1">IF(OFFSET('START-SLABS'!$F$9,$W$1,0)="","",SUMIFS('SAGE IMPORT'!$Q:$Q,'SAGE IMPORT'!$A:$A,OFFSET('START-SLABS'!$F$9,$W$1,0),'SAGE IMPORT'!$B:$B,OFFSET('START-SLABS'!$G$9,$W$1,0),'SAGE IMPORT'!$C:$C,'MATERIAL ORDER'!$B71,'SAGE IMPORT'!$D:$D,($D71)))</f>
        <v/>
      </c>
      <c r="X70" s="730">
        <f ca="1">IF(OFFSET('START-SLABS'!$F$9,$X$1,0)="","",SUMIFS('SAGE IMPORT'!$Q:$Q,'SAGE IMPORT'!$A:$A,OFFSET('START-SLABS'!$F$9,$X$1,0),'SAGE IMPORT'!$B:$B,OFFSET('START-SLABS'!$G$9,$X$1,0),'SAGE IMPORT'!$C:$C,'MATERIAL ORDER'!$B71,'SAGE IMPORT'!$D:$D,($D71)))</f>
        <v>0</v>
      </c>
      <c r="Y70" s="730" t="str">
        <f ca="1">IF(OFFSET('START-SLABS'!$F$9,$Y$1,0)="","",SUMIFS('SAGE IMPORT'!$Q:$Q,'SAGE IMPORT'!$A:$A,OFFSET('START-SLABS'!$F$9,$Y$1,0),'SAGE IMPORT'!$B:$B,OFFSET('START-SLABS'!$G$9,$Y$1,0),'SAGE IMPORT'!$C:$C,'MATERIAL ORDER'!$B71,'SAGE IMPORT'!$D:$D,($D71)))</f>
        <v/>
      </c>
      <c r="Z70" s="730">
        <f ca="1">IF(OFFSET('START-SLABS'!$F$9,$Z$1,0)="","",SUMIFS('SAGE IMPORT'!$Q:$Q,'SAGE IMPORT'!$A:$A,OFFSET('START-SLABS'!$F$9,$Z$1,0),'SAGE IMPORT'!$B:$B,OFFSET('START-SLABS'!$G$9,$Z$1,0),'SAGE IMPORT'!$C:$C,'MATERIAL ORDER'!$B71,'SAGE IMPORT'!$D:$D,($D71)))</f>
        <v>0</v>
      </c>
      <c r="AA70" s="730" t="str">
        <f ca="1">IF(OFFSET('START-SLABS'!$F$9,$AA$1,0)="","",SUMIFS('SAGE IMPORT'!$Q:$Q,'SAGE IMPORT'!$A:$A,OFFSET('START-SLABS'!$F$9,$AA$1,0),'SAGE IMPORT'!$B:$B,OFFSET('START-SLABS'!$G$9,$AA$1,0),'SAGE IMPORT'!$C:$C,'MATERIAL ORDER'!$B71,'SAGE IMPORT'!$D:$D,($D71)))</f>
        <v/>
      </c>
      <c r="AB70" s="730">
        <f ca="1">IF(OFFSET('START-SLABS'!$F$9,$AB$1,0)="","",SUMIFS('SAGE IMPORT'!$Q:$Q,'SAGE IMPORT'!$A:$A,OFFSET('START-SLABS'!$F$9,$AB$1,0),'SAGE IMPORT'!$B:$B,OFFSET('START-SLABS'!$G$9,$AB$1,0),'SAGE IMPORT'!$C:$C,'MATERIAL ORDER'!$B71,'SAGE IMPORT'!$D:$D,($D71)))</f>
        <v>0</v>
      </c>
      <c r="AC70" s="730" t="str">
        <f ca="1">IF(OFFSET('START-SLABS'!$F$9,$AC$1,0)="","",SUMIFS('SAGE IMPORT'!$Q:$Q,'SAGE IMPORT'!$A:$A,OFFSET('START-SLABS'!$F$9,$AC$1,0),'SAGE IMPORT'!$B:$B,OFFSET('START-SLABS'!$G$9,$AC$1,0),'SAGE IMPORT'!$C:$C,'MATERIAL ORDER'!$B71,'SAGE IMPORT'!$D:$D,($D71)))</f>
        <v/>
      </c>
      <c r="AD70" s="730">
        <f ca="1">IF(OFFSET('START-SLABS'!$F$9,$AD$1,0)="","",SUMIFS('SAGE IMPORT'!$Q:$Q,'SAGE IMPORT'!$A:$A,OFFSET('START-SLABS'!$F$9,$AD$1,0),'SAGE IMPORT'!$B:$B,OFFSET('START-SLABS'!$G$9,$AD$1,0),'SAGE IMPORT'!$C:$C,'MATERIAL ORDER'!$B71,'SAGE IMPORT'!$D:$D,($D71)))</f>
        <v>0</v>
      </c>
      <c r="AE70" s="730" t="str">
        <f ca="1">IF(OFFSET('START-SLABS'!$F$9,$AE$1,0)="","",SUMIFS('SAGE IMPORT'!$Q:$Q,'SAGE IMPORT'!$A:$A,OFFSET('START-SLABS'!$F$9,$AE$1,0),'SAGE IMPORT'!$B:$B,OFFSET('START-SLABS'!$G$9,$AE$1,0),'SAGE IMPORT'!$C:$C,'MATERIAL ORDER'!$B71,'SAGE IMPORT'!$D:$D,($D71)))</f>
        <v/>
      </c>
      <c r="AF70" s="730">
        <f ca="1">IF(OFFSET('START-SLABS'!$F$9,$AF$1,0)="","",SUMIFS('SAGE IMPORT'!$Q:$Q,'SAGE IMPORT'!$A:$A,OFFSET('START-SLABS'!$F$9,$AF$1,0),'SAGE IMPORT'!$B:$B,OFFSET('START-SLABS'!$G$9,$AF$1,0),'SAGE IMPORT'!$C:$C,'MATERIAL ORDER'!$B71,'SAGE IMPORT'!$D:$D,($D71)))</f>
        <v>0</v>
      </c>
      <c r="AG70" s="730" t="str">
        <f ca="1">IF(OFFSET('START-SLABS'!$F$9,$AG$1,0)="","",SUMIFS('SAGE IMPORT'!$Q:$Q,'SAGE IMPORT'!$A:$A,OFFSET('START-SLABS'!$F$9,$AG$1,0),'SAGE IMPORT'!$B:$B,OFFSET('START-SLABS'!$G$9,$AG$1,0),'SAGE IMPORT'!$C:$C,'MATERIAL ORDER'!$B71,'SAGE IMPORT'!$D:$D,($D71)))</f>
        <v/>
      </c>
      <c r="AH70" s="730">
        <f ca="1">IF(OFFSET('START-SLABS'!$F$9,$AH$1,0)="","",SUMIFS('SAGE IMPORT'!$Q:$Q,'SAGE IMPORT'!$A:$A,OFFSET('START-SLABS'!$F$9,$AH$1,0),'SAGE IMPORT'!$B:$B,OFFSET('START-SLABS'!$G$9,$AH$1,0),'SAGE IMPORT'!$C:$C,'MATERIAL ORDER'!$B71,'SAGE IMPORT'!$D:$D,($D71)))</f>
        <v>0</v>
      </c>
      <c r="AI70" s="730" t="str">
        <f ca="1">IF(OFFSET('START-SLABS'!$F$9,$AI$1,0)="","",SUMIFS('SAGE IMPORT'!$Q:$Q,'SAGE IMPORT'!$A:$A,OFFSET('START-SLABS'!$F$9,$AI$1,0),'SAGE IMPORT'!$B:$B,OFFSET('START-SLABS'!$G$9,$AI$1,0),'SAGE IMPORT'!$C:$C,'MATERIAL ORDER'!$B71,'SAGE IMPORT'!$D:$D,($D71)))</f>
        <v/>
      </c>
      <c r="AJ70" s="730">
        <f ca="1">IF(OFFSET('START-SLABS'!$F$9,$AJ$1,0)="","",SUMIFS('SAGE IMPORT'!$Q:$Q,'SAGE IMPORT'!$A:$A,OFFSET('START-SLABS'!$F$9,$AJ$1,0),'SAGE IMPORT'!$B:$B,OFFSET('START-SLABS'!$G$9,$AJ$1,0),'SAGE IMPORT'!$C:$C,'MATERIAL ORDER'!$B71,'SAGE IMPORT'!$D:$D,($D71)))</f>
        <v>0</v>
      </c>
      <c r="AK70" s="730" t="str">
        <f ca="1">IF(OFFSET('START-SLABS'!$F$9,$AK$1,0)="","",SUMIFS('SAGE IMPORT'!$Q:$Q,'SAGE IMPORT'!$A:$A,OFFSET('START-SLABS'!$F$9,$AK$1,0),'SAGE IMPORT'!$B:$B,OFFSET('START-SLABS'!$G$9,$AK$1,0),'SAGE IMPORT'!$C:$C,'MATERIAL ORDER'!$B71,'SAGE IMPORT'!$D:$D,($D71)))</f>
        <v/>
      </c>
      <c r="AL70" s="730" t="str">
        <f ca="1">IF(OFFSET('START-SLABS'!$F$9,$AL$1,0)="","",SUMIFS('SAGE IMPORT'!$Q:$Q,'SAGE IMPORT'!$A:$A,OFFSET('START-SLABS'!$F$9,$AL$1,0),'SAGE IMPORT'!$B:$B,OFFSET('START-SLABS'!$G$9,$AL$1,0),'SAGE IMPORT'!$C:$C,'MATERIAL ORDER'!$B71,'SAGE IMPORT'!$D:$D,($D71)))</f>
        <v/>
      </c>
      <c r="AM70" s="730" t="str">
        <f ca="1">IF(OFFSET('START-SLABS'!$F$9,$AM$1,0)="","",SUMIFS('SAGE IMPORT'!$Q:$Q,'SAGE IMPORT'!$A:$A,OFFSET('START-SLABS'!$F$9,$AM$1,0),'SAGE IMPORT'!$B:$B,OFFSET('START-SLABS'!$G$9,$AM$1,0),'SAGE IMPORT'!$C:$C,'MATERIAL ORDER'!$B71,'SAGE IMPORT'!$D:$D,($D71)))</f>
        <v/>
      </c>
      <c r="AN70" s="730" t="str">
        <f ca="1">IF(OFFSET('START-SLABS'!$F$9,$AN$1,0)="","",SUMIFS('SAGE IMPORT'!$Q:$Q,'SAGE IMPORT'!$A:$A,OFFSET('START-SLABS'!$F$9,$AN$1,0),'SAGE IMPORT'!$B:$B,OFFSET('START-SLABS'!$G$9,$AN$1,0),'SAGE IMPORT'!$C:$C,'MATERIAL ORDER'!$B71,'SAGE IMPORT'!$D:$D,($D71)))</f>
        <v/>
      </c>
      <c r="AO70" s="730" t="str">
        <f ca="1">IF(OFFSET('START-SLABS'!$F$9,$AO$1,0)="","",SUMIFS('SAGE IMPORT'!$Q:$Q,'SAGE IMPORT'!$A:$A,OFFSET('START-SLABS'!$F$9,$AO$1,0),'SAGE IMPORT'!$B:$B,OFFSET('START-SLABS'!$G$9,$AO$1,0),'SAGE IMPORT'!$C:$C,'MATERIAL ORDER'!$B71,'SAGE IMPORT'!$D:$D,($D71)))</f>
        <v/>
      </c>
      <c r="AP70" s="730" t="str">
        <f ca="1">IF(OFFSET('START-SLABS'!$F$9,$AP$1,0)="","",SUMIFS('SAGE IMPORT'!$Q:$Q,'SAGE IMPORT'!$A:$A,OFFSET('START-SLABS'!$F$9,$AP$1,0),'SAGE IMPORT'!$B:$B,OFFSET('START-SLABS'!$G$9,$AP$1,0),'SAGE IMPORT'!$C:$C,'MATERIAL ORDER'!$B71,'SAGE IMPORT'!$D:$D,($D71)))</f>
        <v/>
      </c>
      <c r="AQ70" s="730" t="str">
        <f ca="1">IF(OFFSET('START-SLABS'!$F$9,$AQ$1,0)="","",SUMIFS('SAGE IMPORT'!$Q:$Q,'SAGE IMPORT'!$A:$A,OFFSET('START-SLABS'!$F$9,$AQ$1,0),'SAGE IMPORT'!$B:$B,OFFSET('START-SLABS'!$G$9,$AQ$1,0),'SAGE IMPORT'!$C:$C,'MATERIAL ORDER'!$B71,'SAGE IMPORT'!$D:$D,($D71)))</f>
        <v/>
      </c>
      <c r="AR70" s="730" t="str">
        <f ca="1">IF(OFFSET('START-SLABS'!$F$9,$AR$1,0)="","",SUMIFS('SAGE IMPORT'!$Q:$Q,'SAGE IMPORT'!$A:$A,OFFSET('START-SLABS'!$F$9,$AR$1,0),'SAGE IMPORT'!$B:$B,OFFSET('START-SLABS'!$G$9,$AR$1,0),'SAGE IMPORT'!$C:$C,'MATERIAL ORDER'!$B71,'SAGE IMPORT'!$D:$D,($D71)))</f>
        <v/>
      </c>
      <c r="AS70" s="730" t="str">
        <f ca="1">IF(OFFSET('START-SLABS'!$F$9,$AS$1,0)="","",SUMIFS('SAGE IMPORT'!$Q:$Q,'SAGE IMPORT'!$A:$A,OFFSET('START-SLABS'!$F$9,$AS$1,0),'SAGE IMPORT'!$B:$B,OFFSET('START-SLABS'!$G$9,$AS$1,0),'SAGE IMPORT'!$C:$C,'MATERIAL ORDER'!$B71,'SAGE IMPORT'!$D:$D,($D71)))</f>
        <v/>
      </c>
      <c r="AT70" s="730" t="str">
        <f ca="1">IF(OFFSET('START-SLABS'!$F$9,$AT$1,0)="","",SUMIFS('SAGE IMPORT'!$Q:$Q,'SAGE IMPORT'!$A:$A,OFFSET('START-SLABS'!$F$9,$AT$1,0),'SAGE IMPORT'!$B:$B,OFFSET('START-SLABS'!$G$9,$AT$1,0),'SAGE IMPORT'!$C:$C,'MATERIAL ORDER'!$B71,'SAGE IMPORT'!$D:$D,($D71)))</f>
        <v/>
      </c>
      <c r="AU70" s="730" t="str">
        <f ca="1">IF(OFFSET('START-SLABS'!$F$9,$AU$1,0)="","",SUMIFS('SAGE IMPORT'!$Q:$Q,'SAGE IMPORT'!$A:$A,OFFSET('START-SLABS'!$F$9,$AU$1,0),'SAGE IMPORT'!$B:$B,OFFSET('START-SLABS'!$G$9,$AU$1,0),'SAGE IMPORT'!$C:$C,'MATERIAL ORDER'!$B71,'SAGE IMPORT'!$D:$D,($D71)))</f>
        <v/>
      </c>
      <c r="AV70" s="730" t="str">
        <f ca="1">IF(OFFSET('START-SLABS'!$F$9,$AV$1,0)="","",SUMIFS('SAGE IMPORT'!$Q:$Q,'SAGE IMPORT'!$A:$A,OFFSET('START-SLABS'!$F$9,$AV$1,0),'SAGE IMPORT'!$B:$B,OFFSET('START-SLABS'!$G$9,$AV$1,0),'SAGE IMPORT'!$C:$C,'MATERIAL ORDER'!$B71,'SAGE IMPORT'!$D:$D,($D71)))</f>
        <v/>
      </c>
    </row>
    <row r="71" spans="2:81" s="729" customFormat="1" ht="76.5" customHeight="1" x14ac:dyDescent="0.3">
      <c r="B71" s="755"/>
      <c r="C71" s="756"/>
      <c r="D71" s="757"/>
      <c r="E71" s="757"/>
      <c r="F71" s="758"/>
      <c r="G71" s="1025">
        <f t="shared" ca="1" si="15"/>
        <v>0</v>
      </c>
      <c r="H71" s="1026"/>
      <c r="I71" s="746" t="str">
        <f t="shared" si="13"/>
        <v/>
      </c>
      <c r="J71" s="779"/>
      <c r="K71" s="793"/>
      <c r="L71" s="794"/>
      <c r="M71" s="750"/>
      <c r="N71" s="750"/>
      <c r="O71" s="750"/>
      <c r="P71" s="750"/>
      <c r="Q71" s="795"/>
      <c r="S71" s="730">
        <f>IF('START-SLABS'!$F$9="","",SUMIFS('SAGE IMPORT'!$Q:$Q,'SAGE IMPORT'!$A:$A,'START-SLABS'!$F$9,'SAGE IMPORT'!$B:$B,'START-SLABS'!$G$9,'SAGE IMPORT'!$C:$C,'MATERIAL ORDER'!$B72,'SAGE IMPORT'!$D:$D,$D72))</f>
        <v>0</v>
      </c>
      <c r="T71" s="730">
        <f ca="1">IF(OFFSET('START-SLABS'!$F$9,$T$1,0)="","",SUMIFS('SAGE IMPORT'!$Q:$Q,'SAGE IMPORT'!$A:$A,OFFSET('START-SLABS'!$F$9,$T$1,0),'SAGE IMPORT'!$B:$B,OFFSET('START-SLABS'!$G$9,$T$1,0),'SAGE IMPORT'!$C:$C,'MATERIAL ORDER'!$B72,'SAGE IMPORT'!$D:$D,($D72)))</f>
        <v>0</v>
      </c>
      <c r="U71" s="730" t="str">
        <f ca="1">IF(OFFSET('START-SLABS'!$F$9,$U$1,0)="","",SUMIFS('SAGE IMPORT'!$Q:$Q,'SAGE IMPORT'!$A:$A,OFFSET('START-SLABS'!$F$9,$U$1,0),'SAGE IMPORT'!$B:$B,OFFSET('START-SLABS'!$G$9,$U$1,0),'SAGE IMPORT'!$C:$C,'MATERIAL ORDER'!$B72,'SAGE IMPORT'!$D:$D,($D72)))</f>
        <v/>
      </c>
      <c r="V71" s="730">
        <f ca="1">IF(OFFSET('START-SLABS'!$F$9,$V$1,0)="","",SUMIFS('SAGE IMPORT'!$Q:$Q,'SAGE IMPORT'!$A:$A,OFFSET('START-SLABS'!$F$9,$V$1,0),'SAGE IMPORT'!$B:$B,OFFSET('START-SLABS'!$G$9,$V$1,0),'SAGE IMPORT'!$C:$C,'MATERIAL ORDER'!$B72,'SAGE IMPORT'!$D:$D,($D72)))</f>
        <v>0</v>
      </c>
      <c r="W71" s="730" t="str">
        <f ca="1">IF(OFFSET('START-SLABS'!$F$9,$W$1,0)="","",SUMIFS('SAGE IMPORT'!$Q:$Q,'SAGE IMPORT'!$A:$A,OFFSET('START-SLABS'!$F$9,$W$1,0),'SAGE IMPORT'!$B:$B,OFFSET('START-SLABS'!$G$9,$W$1,0),'SAGE IMPORT'!$C:$C,'MATERIAL ORDER'!$B72,'SAGE IMPORT'!$D:$D,($D72)))</f>
        <v/>
      </c>
      <c r="X71" s="730">
        <f ca="1">IF(OFFSET('START-SLABS'!$F$9,$X$1,0)="","",SUMIFS('SAGE IMPORT'!$Q:$Q,'SAGE IMPORT'!$A:$A,OFFSET('START-SLABS'!$F$9,$X$1,0),'SAGE IMPORT'!$B:$B,OFFSET('START-SLABS'!$G$9,$X$1,0),'SAGE IMPORT'!$C:$C,'MATERIAL ORDER'!$B72,'SAGE IMPORT'!$D:$D,($D72)))</f>
        <v>0</v>
      </c>
      <c r="Y71" s="730" t="str">
        <f ca="1">IF(OFFSET('START-SLABS'!$F$9,$Y$1,0)="","",SUMIFS('SAGE IMPORT'!$Q:$Q,'SAGE IMPORT'!$A:$A,OFFSET('START-SLABS'!$F$9,$Y$1,0),'SAGE IMPORT'!$B:$B,OFFSET('START-SLABS'!$G$9,$Y$1,0),'SAGE IMPORT'!$C:$C,'MATERIAL ORDER'!$B72,'SAGE IMPORT'!$D:$D,($D72)))</f>
        <v/>
      </c>
      <c r="Z71" s="730">
        <f ca="1">IF(OFFSET('START-SLABS'!$F$9,$Z$1,0)="","",SUMIFS('SAGE IMPORT'!$Q:$Q,'SAGE IMPORT'!$A:$A,OFFSET('START-SLABS'!$F$9,$Z$1,0),'SAGE IMPORT'!$B:$B,OFFSET('START-SLABS'!$G$9,$Z$1,0),'SAGE IMPORT'!$C:$C,'MATERIAL ORDER'!$B72,'SAGE IMPORT'!$D:$D,($D72)))</f>
        <v>0</v>
      </c>
      <c r="AA71" s="730" t="str">
        <f ca="1">IF(OFFSET('START-SLABS'!$F$9,$AA$1,0)="","",SUMIFS('SAGE IMPORT'!$Q:$Q,'SAGE IMPORT'!$A:$A,OFFSET('START-SLABS'!$F$9,$AA$1,0),'SAGE IMPORT'!$B:$B,OFFSET('START-SLABS'!$G$9,$AA$1,0),'SAGE IMPORT'!$C:$C,'MATERIAL ORDER'!$B72,'SAGE IMPORT'!$D:$D,($D72)))</f>
        <v/>
      </c>
      <c r="AB71" s="730">
        <f ca="1">IF(OFFSET('START-SLABS'!$F$9,$AB$1,0)="","",SUMIFS('SAGE IMPORT'!$Q:$Q,'SAGE IMPORT'!$A:$A,OFFSET('START-SLABS'!$F$9,$AB$1,0),'SAGE IMPORT'!$B:$B,OFFSET('START-SLABS'!$G$9,$AB$1,0),'SAGE IMPORT'!$C:$C,'MATERIAL ORDER'!$B72,'SAGE IMPORT'!$D:$D,($D72)))</f>
        <v>0</v>
      </c>
      <c r="AC71" s="730" t="str">
        <f ca="1">IF(OFFSET('START-SLABS'!$F$9,$AC$1,0)="","",SUMIFS('SAGE IMPORT'!$Q:$Q,'SAGE IMPORT'!$A:$A,OFFSET('START-SLABS'!$F$9,$AC$1,0),'SAGE IMPORT'!$B:$B,OFFSET('START-SLABS'!$G$9,$AC$1,0),'SAGE IMPORT'!$C:$C,'MATERIAL ORDER'!$B72,'SAGE IMPORT'!$D:$D,($D72)))</f>
        <v/>
      </c>
      <c r="AD71" s="730">
        <f ca="1">IF(OFFSET('START-SLABS'!$F$9,$AD$1,0)="","",SUMIFS('SAGE IMPORT'!$Q:$Q,'SAGE IMPORT'!$A:$A,OFFSET('START-SLABS'!$F$9,$AD$1,0),'SAGE IMPORT'!$B:$B,OFFSET('START-SLABS'!$G$9,$AD$1,0),'SAGE IMPORT'!$C:$C,'MATERIAL ORDER'!$B72,'SAGE IMPORT'!$D:$D,($D72)))</f>
        <v>0</v>
      </c>
      <c r="AE71" s="730" t="str">
        <f ca="1">IF(OFFSET('START-SLABS'!$F$9,$AE$1,0)="","",SUMIFS('SAGE IMPORT'!$Q:$Q,'SAGE IMPORT'!$A:$A,OFFSET('START-SLABS'!$F$9,$AE$1,0),'SAGE IMPORT'!$B:$B,OFFSET('START-SLABS'!$G$9,$AE$1,0),'SAGE IMPORT'!$C:$C,'MATERIAL ORDER'!$B72,'SAGE IMPORT'!$D:$D,($D72)))</f>
        <v/>
      </c>
      <c r="AF71" s="730">
        <f ca="1">IF(OFFSET('START-SLABS'!$F$9,$AF$1,0)="","",SUMIFS('SAGE IMPORT'!$Q:$Q,'SAGE IMPORT'!$A:$A,OFFSET('START-SLABS'!$F$9,$AF$1,0),'SAGE IMPORT'!$B:$B,OFFSET('START-SLABS'!$G$9,$AF$1,0),'SAGE IMPORT'!$C:$C,'MATERIAL ORDER'!$B72,'SAGE IMPORT'!$D:$D,($D72)))</f>
        <v>0</v>
      </c>
      <c r="AG71" s="730" t="str">
        <f ca="1">IF(OFFSET('START-SLABS'!$F$9,$AG$1,0)="","",SUMIFS('SAGE IMPORT'!$Q:$Q,'SAGE IMPORT'!$A:$A,OFFSET('START-SLABS'!$F$9,$AG$1,0),'SAGE IMPORT'!$B:$B,OFFSET('START-SLABS'!$G$9,$AG$1,0),'SAGE IMPORT'!$C:$C,'MATERIAL ORDER'!$B72,'SAGE IMPORT'!$D:$D,($D72)))</f>
        <v/>
      </c>
      <c r="AH71" s="730">
        <f ca="1">IF(OFFSET('START-SLABS'!$F$9,$AH$1,0)="","",SUMIFS('SAGE IMPORT'!$Q:$Q,'SAGE IMPORT'!$A:$A,OFFSET('START-SLABS'!$F$9,$AH$1,0),'SAGE IMPORT'!$B:$B,OFFSET('START-SLABS'!$G$9,$AH$1,0),'SAGE IMPORT'!$C:$C,'MATERIAL ORDER'!$B72,'SAGE IMPORT'!$D:$D,($D72)))</f>
        <v>0</v>
      </c>
      <c r="AI71" s="730" t="str">
        <f ca="1">IF(OFFSET('START-SLABS'!$F$9,$AI$1,0)="","",SUMIFS('SAGE IMPORT'!$Q:$Q,'SAGE IMPORT'!$A:$A,OFFSET('START-SLABS'!$F$9,$AI$1,0),'SAGE IMPORT'!$B:$B,OFFSET('START-SLABS'!$G$9,$AI$1,0),'SAGE IMPORT'!$C:$C,'MATERIAL ORDER'!$B72,'SAGE IMPORT'!$D:$D,($D72)))</f>
        <v/>
      </c>
      <c r="AJ71" s="730">
        <f ca="1">IF(OFFSET('START-SLABS'!$F$9,$AJ$1,0)="","",SUMIFS('SAGE IMPORT'!$Q:$Q,'SAGE IMPORT'!$A:$A,OFFSET('START-SLABS'!$F$9,$AJ$1,0),'SAGE IMPORT'!$B:$B,OFFSET('START-SLABS'!$G$9,$AJ$1,0),'SAGE IMPORT'!$C:$C,'MATERIAL ORDER'!$B72,'SAGE IMPORT'!$D:$D,($D72)))</f>
        <v>0</v>
      </c>
      <c r="AK71" s="730" t="str">
        <f ca="1">IF(OFFSET('START-SLABS'!$F$9,$AK$1,0)="","",SUMIFS('SAGE IMPORT'!$Q:$Q,'SAGE IMPORT'!$A:$A,OFFSET('START-SLABS'!$F$9,$AK$1,0),'SAGE IMPORT'!$B:$B,OFFSET('START-SLABS'!$G$9,$AK$1,0),'SAGE IMPORT'!$C:$C,'MATERIAL ORDER'!$B72,'SAGE IMPORT'!$D:$D,($D72)))</f>
        <v/>
      </c>
      <c r="AL71" s="730" t="str">
        <f ca="1">IF(OFFSET('START-SLABS'!$F$9,$AL$1,0)="","",SUMIFS('SAGE IMPORT'!$Q:$Q,'SAGE IMPORT'!$A:$A,OFFSET('START-SLABS'!$F$9,$AL$1,0),'SAGE IMPORT'!$B:$B,OFFSET('START-SLABS'!$G$9,$AL$1,0),'SAGE IMPORT'!$C:$C,'MATERIAL ORDER'!$B72,'SAGE IMPORT'!$D:$D,($D72)))</f>
        <v/>
      </c>
      <c r="AM71" s="730" t="str">
        <f ca="1">IF(OFFSET('START-SLABS'!$F$9,$AM$1,0)="","",SUMIFS('SAGE IMPORT'!$Q:$Q,'SAGE IMPORT'!$A:$A,OFFSET('START-SLABS'!$F$9,$AM$1,0),'SAGE IMPORT'!$B:$B,OFFSET('START-SLABS'!$G$9,$AM$1,0),'SAGE IMPORT'!$C:$C,'MATERIAL ORDER'!$B72,'SAGE IMPORT'!$D:$D,($D72)))</f>
        <v/>
      </c>
      <c r="AN71" s="730" t="str">
        <f ca="1">IF(OFFSET('START-SLABS'!$F$9,$AN$1,0)="","",SUMIFS('SAGE IMPORT'!$Q:$Q,'SAGE IMPORT'!$A:$A,OFFSET('START-SLABS'!$F$9,$AN$1,0),'SAGE IMPORT'!$B:$B,OFFSET('START-SLABS'!$G$9,$AN$1,0),'SAGE IMPORT'!$C:$C,'MATERIAL ORDER'!$B72,'SAGE IMPORT'!$D:$D,($D72)))</f>
        <v/>
      </c>
      <c r="AO71" s="730" t="str">
        <f ca="1">IF(OFFSET('START-SLABS'!$F$9,$AO$1,0)="","",SUMIFS('SAGE IMPORT'!$Q:$Q,'SAGE IMPORT'!$A:$A,OFFSET('START-SLABS'!$F$9,$AO$1,0),'SAGE IMPORT'!$B:$B,OFFSET('START-SLABS'!$G$9,$AO$1,0),'SAGE IMPORT'!$C:$C,'MATERIAL ORDER'!$B72,'SAGE IMPORT'!$D:$D,($D72)))</f>
        <v/>
      </c>
      <c r="AP71" s="730" t="str">
        <f ca="1">IF(OFFSET('START-SLABS'!$F$9,$AP$1,0)="","",SUMIFS('SAGE IMPORT'!$Q:$Q,'SAGE IMPORT'!$A:$A,OFFSET('START-SLABS'!$F$9,$AP$1,0),'SAGE IMPORT'!$B:$B,OFFSET('START-SLABS'!$G$9,$AP$1,0),'SAGE IMPORT'!$C:$C,'MATERIAL ORDER'!$B72,'SAGE IMPORT'!$D:$D,($D72)))</f>
        <v/>
      </c>
      <c r="AQ71" s="730" t="str">
        <f ca="1">IF(OFFSET('START-SLABS'!$F$9,$AQ$1,0)="","",SUMIFS('SAGE IMPORT'!$Q:$Q,'SAGE IMPORT'!$A:$A,OFFSET('START-SLABS'!$F$9,$AQ$1,0),'SAGE IMPORT'!$B:$B,OFFSET('START-SLABS'!$G$9,$AQ$1,0),'SAGE IMPORT'!$C:$C,'MATERIAL ORDER'!$B72,'SAGE IMPORT'!$D:$D,($D72)))</f>
        <v/>
      </c>
      <c r="AR71" s="730" t="str">
        <f ca="1">IF(OFFSET('START-SLABS'!$F$9,$AR$1,0)="","",SUMIFS('SAGE IMPORT'!$Q:$Q,'SAGE IMPORT'!$A:$A,OFFSET('START-SLABS'!$F$9,$AR$1,0),'SAGE IMPORT'!$B:$B,OFFSET('START-SLABS'!$G$9,$AR$1,0),'SAGE IMPORT'!$C:$C,'MATERIAL ORDER'!$B72,'SAGE IMPORT'!$D:$D,($D72)))</f>
        <v/>
      </c>
      <c r="AS71" s="730" t="str">
        <f ca="1">IF(OFFSET('START-SLABS'!$F$9,$AS$1,0)="","",SUMIFS('SAGE IMPORT'!$Q:$Q,'SAGE IMPORT'!$A:$A,OFFSET('START-SLABS'!$F$9,$AS$1,0),'SAGE IMPORT'!$B:$B,OFFSET('START-SLABS'!$G$9,$AS$1,0),'SAGE IMPORT'!$C:$C,'MATERIAL ORDER'!$B72,'SAGE IMPORT'!$D:$D,($D72)))</f>
        <v/>
      </c>
      <c r="AT71" s="730" t="str">
        <f ca="1">IF(OFFSET('START-SLABS'!$F$9,$AT$1,0)="","",SUMIFS('SAGE IMPORT'!$Q:$Q,'SAGE IMPORT'!$A:$A,OFFSET('START-SLABS'!$F$9,$AT$1,0),'SAGE IMPORT'!$B:$B,OFFSET('START-SLABS'!$G$9,$AT$1,0),'SAGE IMPORT'!$C:$C,'MATERIAL ORDER'!$B72,'SAGE IMPORT'!$D:$D,($D72)))</f>
        <v/>
      </c>
      <c r="AU71" s="730" t="str">
        <f ca="1">IF(OFFSET('START-SLABS'!$F$9,$AU$1,0)="","",SUMIFS('SAGE IMPORT'!$Q:$Q,'SAGE IMPORT'!$A:$A,OFFSET('START-SLABS'!$F$9,$AU$1,0),'SAGE IMPORT'!$B:$B,OFFSET('START-SLABS'!$G$9,$AU$1,0),'SAGE IMPORT'!$C:$C,'MATERIAL ORDER'!$B72,'SAGE IMPORT'!$D:$D,($D72)))</f>
        <v/>
      </c>
      <c r="AV71" s="730" t="str">
        <f ca="1">IF(OFFSET('START-SLABS'!$F$9,$AV$1,0)="","",SUMIFS('SAGE IMPORT'!$Q:$Q,'SAGE IMPORT'!$A:$A,OFFSET('START-SLABS'!$F$9,$AV$1,0),'SAGE IMPORT'!$B:$B,OFFSET('START-SLABS'!$G$9,$AV$1,0),'SAGE IMPORT'!$C:$C,'MATERIAL ORDER'!$B72,'SAGE IMPORT'!$D:$D,($D72)))</f>
        <v/>
      </c>
    </row>
    <row r="72" spans="2:81" s="729" customFormat="1" ht="76.5" customHeight="1" x14ac:dyDescent="0.3">
      <c r="B72" s="742"/>
      <c r="C72" s="743"/>
      <c r="D72" s="744"/>
      <c r="E72" s="744"/>
      <c r="F72" s="758"/>
      <c r="G72" s="1025">
        <f t="shared" ca="1" si="15"/>
        <v>0</v>
      </c>
      <c r="H72" s="1026"/>
      <c r="I72" s="746" t="str">
        <f t="shared" si="13"/>
        <v/>
      </c>
      <c r="J72" s="779"/>
      <c r="K72" s="793"/>
      <c r="L72" s="794"/>
      <c r="M72" s="750"/>
      <c r="N72" s="750"/>
      <c r="O72" s="750"/>
      <c r="P72" s="750"/>
      <c r="Q72" s="795"/>
      <c r="S72" s="730">
        <f>IF('START-SLABS'!$F$9="","",SUMIFS('SAGE IMPORT'!$Q:$Q,'SAGE IMPORT'!$A:$A,'START-SLABS'!$F$9,'SAGE IMPORT'!$B:$B,'START-SLABS'!$G$9,'SAGE IMPORT'!$C:$C,'MATERIAL ORDER'!$B73,'SAGE IMPORT'!$D:$D,$D73))</f>
        <v>0</v>
      </c>
      <c r="T72" s="730">
        <f ca="1">IF(OFFSET('START-SLABS'!$F$9,$T$1,0)="","",SUMIFS('SAGE IMPORT'!$Q:$Q,'SAGE IMPORT'!$A:$A,OFFSET('START-SLABS'!$F$9,$T$1,0),'SAGE IMPORT'!$B:$B,OFFSET('START-SLABS'!$G$9,$T$1,0),'SAGE IMPORT'!$C:$C,'MATERIAL ORDER'!$B73,'SAGE IMPORT'!$D:$D,($D73)))</f>
        <v>0</v>
      </c>
      <c r="U72" s="730" t="str">
        <f ca="1">IF(OFFSET('START-SLABS'!$F$9,$U$1,0)="","",SUMIFS('SAGE IMPORT'!$Q:$Q,'SAGE IMPORT'!$A:$A,OFFSET('START-SLABS'!$F$9,$U$1,0),'SAGE IMPORT'!$B:$B,OFFSET('START-SLABS'!$G$9,$U$1,0),'SAGE IMPORT'!$C:$C,'MATERIAL ORDER'!$B73,'SAGE IMPORT'!$D:$D,($D73)))</f>
        <v/>
      </c>
      <c r="V72" s="730">
        <f ca="1">IF(OFFSET('START-SLABS'!$F$9,$V$1,0)="","",SUMIFS('SAGE IMPORT'!$Q:$Q,'SAGE IMPORT'!$A:$A,OFFSET('START-SLABS'!$F$9,$V$1,0),'SAGE IMPORT'!$B:$B,OFFSET('START-SLABS'!$G$9,$V$1,0),'SAGE IMPORT'!$C:$C,'MATERIAL ORDER'!$B73,'SAGE IMPORT'!$D:$D,($D73)))</f>
        <v>0</v>
      </c>
      <c r="W72" s="730" t="str">
        <f ca="1">IF(OFFSET('START-SLABS'!$F$9,$W$1,0)="","",SUMIFS('SAGE IMPORT'!$Q:$Q,'SAGE IMPORT'!$A:$A,OFFSET('START-SLABS'!$F$9,$W$1,0),'SAGE IMPORT'!$B:$B,OFFSET('START-SLABS'!$G$9,$W$1,0),'SAGE IMPORT'!$C:$C,'MATERIAL ORDER'!$B73,'SAGE IMPORT'!$D:$D,($D73)))</f>
        <v/>
      </c>
      <c r="X72" s="730">
        <f ca="1">IF(OFFSET('START-SLABS'!$F$9,$X$1,0)="","",SUMIFS('SAGE IMPORT'!$Q:$Q,'SAGE IMPORT'!$A:$A,OFFSET('START-SLABS'!$F$9,$X$1,0),'SAGE IMPORT'!$B:$B,OFFSET('START-SLABS'!$G$9,$X$1,0),'SAGE IMPORT'!$C:$C,'MATERIAL ORDER'!$B73,'SAGE IMPORT'!$D:$D,($D73)))</f>
        <v>0</v>
      </c>
      <c r="Y72" s="730" t="str">
        <f ca="1">IF(OFFSET('START-SLABS'!$F$9,$Y$1,0)="","",SUMIFS('SAGE IMPORT'!$Q:$Q,'SAGE IMPORT'!$A:$A,OFFSET('START-SLABS'!$F$9,$Y$1,0),'SAGE IMPORT'!$B:$B,OFFSET('START-SLABS'!$G$9,$Y$1,0),'SAGE IMPORT'!$C:$C,'MATERIAL ORDER'!$B73,'SAGE IMPORT'!$D:$D,($D73)))</f>
        <v/>
      </c>
      <c r="Z72" s="730">
        <f ca="1">IF(OFFSET('START-SLABS'!$F$9,$Z$1,0)="","",SUMIFS('SAGE IMPORT'!$Q:$Q,'SAGE IMPORT'!$A:$A,OFFSET('START-SLABS'!$F$9,$Z$1,0),'SAGE IMPORT'!$B:$B,OFFSET('START-SLABS'!$G$9,$Z$1,0),'SAGE IMPORT'!$C:$C,'MATERIAL ORDER'!$B73,'SAGE IMPORT'!$D:$D,($D73)))</f>
        <v>0</v>
      </c>
      <c r="AA72" s="730" t="str">
        <f ca="1">IF(OFFSET('START-SLABS'!$F$9,$AA$1,0)="","",SUMIFS('SAGE IMPORT'!$Q:$Q,'SAGE IMPORT'!$A:$A,OFFSET('START-SLABS'!$F$9,$AA$1,0),'SAGE IMPORT'!$B:$B,OFFSET('START-SLABS'!$G$9,$AA$1,0),'SAGE IMPORT'!$C:$C,'MATERIAL ORDER'!$B73,'SAGE IMPORT'!$D:$D,($D73)))</f>
        <v/>
      </c>
      <c r="AB72" s="730">
        <f ca="1">IF(OFFSET('START-SLABS'!$F$9,$AB$1,0)="","",SUMIFS('SAGE IMPORT'!$Q:$Q,'SAGE IMPORT'!$A:$A,OFFSET('START-SLABS'!$F$9,$AB$1,0),'SAGE IMPORT'!$B:$B,OFFSET('START-SLABS'!$G$9,$AB$1,0),'SAGE IMPORT'!$C:$C,'MATERIAL ORDER'!$B73,'SAGE IMPORT'!$D:$D,($D73)))</f>
        <v>0</v>
      </c>
      <c r="AC72" s="730" t="str">
        <f ca="1">IF(OFFSET('START-SLABS'!$F$9,$AC$1,0)="","",SUMIFS('SAGE IMPORT'!$Q:$Q,'SAGE IMPORT'!$A:$A,OFFSET('START-SLABS'!$F$9,$AC$1,0),'SAGE IMPORT'!$B:$B,OFFSET('START-SLABS'!$G$9,$AC$1,0),'SAGE IMPORT'!$C:$C,'MATERIAL ORDER'!$B73,'SAGE IMPORT'!$D:$D,($D73)))</f>
        <v/>
      </c>
      <c r="AD72" s="730">
        <f ca="1">IF(OFFSET('START-SLABS'!$F$9,$AD$1,0)="","",SUMIFS('SAGE IMPORT'!$Q:$Q,'SAGE IMPORT'!$A:$A,OFFSET('START-SLABS'!$F$9,$AD$1,0),'SAGE IMPORT'!$B:$B,OFFSET('START-SLABS'!$G$9,$AD$1,0),'SAGE IMPORT'!$C:$C,'MATERIAL ORDER'!$B73,'SAGE IMPORT'!$D:$D,($D73)))</f>
        <v>0</v>
      </c>
      <c r="AE72" s="730" t="str">
        <f ca="1">IF(OFFSET('START-SLABS'!$F$9,$AE$1,0)="","",SUMIFS('SAGE IMPORT'!$Q:$Q,'SAGE IMPORT'!$A:$A,OFFSET('START-SLABS'!$F$9,$AE$1,0),'SAGE IMPORT'!$B:$B,OFFSET('START-SLABS'!$G$9,$AE$1,0),'SAGE IMPORT'!$C:$C,'MATERIAL ORDER'!$B73,'SAGE IMPORT'!$D:$D,($D73)))</f>
        <v/>
      </c>
      <c r="AF72" s="730">
        <f ca="1">IF(OFFSET('START-SLABS'!$F$9,$AF$1,0)="","",SUMIFS('SAGE IMPORT'!$Q:$Q,'SAGE IMPORT'!$A:$A,OFFSET('START-SLABS'!$F$9,$AF$1,0),'SAGE IMPORT'!$B:$B,OFFSET('START-SLABS'!$G$9,$AF$1,0),'SAGE IMPORT'!$C:$C,'MATERIAL ORDER'!$B73,'SAGE IMPORT'!$D:$D,($D73)))</f>
        <v>0</v>
      </c>
      <c r="AG72" s="730" t="str">
        <f ca="1">IF(OFFSET('START-SLABS'!$F$9,$AG$1,0)="","",SUMIFS('SAGE IMPORT'!$Q:$Q,'SAGE IMPORT'!$A:$A,OFFSET('START-SLABS'!$F$9,$AG$1,0),'SAGE IMPORT'!$B:$B,OFFSET('START-SLABS'!$G$9,$AG$1,0),'SAGE IMPORT'!$C:$C,'MATERIAL ORDER'!$B73,'SAGE IMPORT'!$D:$D,($D73)))</f>
        <v/>
      </c>
      <c r="AH72" s="730">
        <f ca="1">IF(OFFSET('START-SLABS'!$F$9,$AH$1,0)="","",SUMIFS('SAGE IMPORT'!$Q:$Q,'SAGE IMPORT'!$A:$A,OFFSET('START-SLABS'!$F$9,$AH$1,0),'SAGE IMPORT'!$B:$B,OFFSET('START-SLABS'!$G$9,$AH$1,0),'SAGE IMPORT'!$C:$C,'MATERIAL ORDER'!$B73,'SAGE IMPORT'!$D:$D,($D73)))</f>
        <v>0</v>
      </c>
      <c r="AI72" s="730" t="str">
        <f ca="1">IF(OFFSET('START-SLABS'!$F$9,$AI$1,0)="","",SUMIFS('SAGE IMPORT'!$Q:$Q,'SAGE IMPORT'!$A:$A,OFFSET('START-SLABS'!$F$9,$AI$1,0),'SAGE IMPORT'!$B:$B,OFFSET('START-SLABS'!$G$9,$AI$1,0),'SAGE IMPORT'!$C:$C,'MATERIAL ORDER'!$B73,'SAGE IMPORT'!$D:$D,($D73)))</f>
        <v/>
      </c>
      <c r="AJ72" s="730">
        <f ca="1">IF(OFFSET('START-SLABS'!$F$9,$AJ$1,0)="","",SUMIFS('SAGE IMPORT'!$Q:$Q,'SAGE IMPORT'!$A:$A,OFFSET('START-SLABS'!$F$9,$AJ$1,0),'SAGE IMPORT'!$B:$B,OFFSET('START-SLABS'!$G$9,$AJ$1,0),'SAGE IMPORT'!$C:$C,'MATERIAL ORDER'!$B73,'SAGE IMPORT'!$D:$D,($D73)))</f>
        <v>0</v>
      </c>
      <c r="AK72" s="730" t="str">
        <f ca="1">IF(OFFSET('START-SLABS'!$F$9,$AK$1,0)="","",SUMIFS('SAGE IMPORT'!$Q:$Q,'SAGE IMPORT'!$A:$A,OFFSET('START-SLABS'!$F$9,$AK$1,0),'SAGE IMPORT'!$B:$B,OFFSET('START-SLABS'!$G$9,$AK$1,0),'SAGE IMPORT'!$C:$C,'MATERIAL ORDER'!$B73,'SAGE IMPORT'!$D:$D,($D73)))</f>
        <v/>
      </c>
      <c r="AL72" s="730" t="str">
        <f ca="1">IF(OFFSET('START-SLABS'!$F$9,$AL$1,0)="","",SUMIFS('SAGE IMPORT'!$Q:$Q,'SAGE IMPORT'!$A:$A,OFFSET('START-SLABS'!$F$9,$AL$1,0),'SAGE IMPORT'!$B:$B,OFFSET('START-SLABS'!$G$9,$AL$1,0),'SAGE IMPORT'!$C:$C,'MATERIAL ORDER'!$B73,'SAGE IMPORT'!$D:$D,($D73)))</f>
        <v/>
      </c>
      <c r="AM72" s="730" t="str">
        <f ca="1">IF(OFFSET('START-SLABS'!$F$9,$AM$1,0)="","",SUMIFS('SAGE IMPORT'!$Q:$Q,'SAGE IMPORT'!$A:$A,OFFSET('START-SLABS'!$F$9,$AM$1,0),'SAGE IMPORT'!$B:$B,OFFSET('START-SLABS'!$G$9,$AM$1,0),'SAGE IMPORT'!$C:$C,'MATERIAL ORDER'!$B73,'SAGE IMPORT'!$D:$D,($D73)))</f>
        <v/>
      </c>
      <c r="AN72" s="730" t="str">
        <f ca="1">IF(OFFSET('START-SLABS'!$F$9,$AN$1,0)="","",SUMIFS('SAGE IMPORT'!$Q:$Q,'SAGE IMPORT'!$A:$A,OFFSET('START-SLABS'!$F$9,$AN$1,0),'SAGE IMPORT'!$B:$B,OFFSET('START-SLABS'!$G$9,$AN$1,0),'SAGE IMPORT'!$C:$C,'MATERIAL ORDER'!$B73,'SAGE IMPORT'!$D:$D,($D73)))</f>
        <v/>
      </c>
      <c r="AO72" s="730" t="str">
        <f ca="1">IF(OFFSET('START-SLABS'!$F$9,$AO$1,0)="","",SUMIFS('SAGE IMPORT'!$Q:$Q,'SAGE IMPORT'!$A:$A,OFFSET('START-SLABS'!$F$9,$AO$1,0),'SAGE IMPORT'!$B:$B,OFFSET('START-SLABS'!$G$9,$AO$1,0),'SAGE IMPORT'!$C:$C,'MATERIAL ORDER'!$B73,'SAGE IMPORT'!$D:$D,($D73)))</f>
        <v/>
      </c>
      <c r="AP72" s="730" t="str">
        <f ca="1">IF(OFFSET('START-SLABS'!$F$9,$AP$1,0)="","",SUMIFS('SAGE IMPORT'!$Q:$Q,'SAGE IMPORT'!$A:$A,OFFSET('START-SLABS'!$F$9,$AP$1,0),'SAGE IMPORT'!$B:$B,OFFSET('START-SLABS'!$G$9,$AP$1,0),'SAGE IMPORT'!$C:$C,'MATERIAL ORDER'!$B73,'SAGE IMPORT'!$D:$D,($D73)))</f>
        <v/>
      </c>
      <c r="AQ72" s="730" t="str">
        <f ca="1">IF(OFFSET('START-SLABS'!$F$9,$AQ$1,0)="","",SUMIFS('SAGE IMPORT'!$Q:$Q,'SAGE IMPORT'!$A:$A,OFFSET('START-SLABS'!$F$9,$AQ$1,0),'SAGE IMPORT'!$B:$B,OFFSET('START-SLABS'!$G$9,$AQ$1,0),'SAGE IMPORT'!$C:$C,'MATERIAL ORDER'!$B73,'SAGE IMPORT'!$D:$D,($D73)))</f>
        <v/>
      </c>
      <c r="AR72" s="730" t="str">
        <f ca="1">IF(OFFSET('START-SLABS'!$F$9,$AR$1,0)="","",SUMIFS('SAGE IMPORT'!$Q:$Q,'SAGE IMPORT'!$A:$A,OFFSET('START-SLABS'!$F$9,$AR$1,0),'SAGE IMPORT'!$B:$B,OFFSET('START-SLABS'!$G$9,$AR$1,0),'SAGE IMPORT'!$C:$C,'MATERIAL ORDER'!$B73,'SAGE IMPORT'!$D:$D,($D73)))</f>
        <v/>
      </c>
      <c r="AS72" s="730" t="str">
        <f ca="1">IF(OFFSET('START-SLABS'!$F$9,$AS$1,0)="","",SUMIFS('SAGE IMPORT'!$Q:$Q,'SAGE IMPORT'!$A:$A,OFFSET('START-SLABS'!$F$9,$AS$1,0),'SAGE IMPORT'!$B:$B,OFFSET('START-SLABS'!$G$9,$AS$1,0),'SAGE IMPORT'!$C:$C,'MATERIAL ORDER'!$B73,'SAGE IMPORT'!$D:$D,($D73)))</f>
        <v/>
      </c>
      <c r="AT72" s="730" t="str">
        <f ca="1">IF(OFFSET('START-SLABS'!$F$9,$AT$1,0)="","",SUMIFS('SAGE IMPORT'!$Q:$Q,'SAGE IMPORT'!$A:$A,OFFSET('START-SLABS'!$F$9,$AT$1,0),'SAGE IMPORT'!$B:$B,OFFSET('START-SLABS'!$G$9,$AT$1,0),'SAGE IMPORT'!$C:$C,'MATERIAL ORDER'!$B73,'SAGE IMPORT'!$D:$D,($D73)))</f>
        <v/>
      </c>
      <c r="AU72" s="730" t="str">
        <f ca="1">IF(OFFSET('START-SLABS'!$F$9,$AU$1,0)="","",SUMIFS('SAGE IMPORT'!$Q:$Q,'SAGE IMPORT'!$A:$A,OFFSET('START-SLABS'!$F$9,$AU$1,0),'SAGE IMPORT'!$B:$B,OFFSET('START-SLABS'!$G$9,$AU$1,0),'SAGE IMPORT'!$C:$C,'MATERIAL ORDER'!$B73,'SAGE IMPORT'!$D:$D,($D73)))</f>
        <v/>
      </c>
      <c r="AV72" s="730" t="str">
        <f ca="1">IF(OFFSET('START-SLABS'!$F$9,$AV$1,0)="","",SUMIFS('SAGE IMPORT'!$Q:$Q,'SAGE IMPORT'!$A:$A,OFFSET('START-SLABS'!$F$9,$AV$1,0),'SAGE IMPORT'!$B:$B,OFFSET('START-SLABS'!$G$9,$AV$1,0),'SAGE IMPORT'!$C:$C,'MATERIAL ORDER'!$B73,'SAGE IMPORT'!$D:$D,($D73)))</f>
        <v/>
      </c>
    </row>
    <row r="73" spans="2:81" s="729" customFormat="1" ht="76.5" customHeight="1" x14ac:dyDescent="0.3">
      <c r="B73" s="742"/>
      <c r="C73" s="743"/>
      <c r="D73" s="744"/>
      <c r="E73" s="744"/>
      <c r="F73" s="758"/>
      <c r="G73" s="1025">
        <f t="shared" ca="1" si="15"/>
        <v>0</v>
      </c>
      <c r="H73" s="1026"/>
      <c r="I73" s="746" t="str">
        <f t="shared" si="13"/>
        <v/>
      </c>
      <c r="J73" s="779"/>
      <c r="K73" s="793"/>
      <c r="L73" s="794"/>
      <c r="M73" s="750"/>
      <c r="N73" s="750"/>
      <c r="O73" s="750"/>
      <c r="P73" s="750"/>
      <c r="Q73" s="795"/>
      <c r="S73" s="730">
        <f>IF('START-SLABS'!$F$9="","",SUMIFS('SAGE IMPORT'!$Q:$Q,'SAGE IMPORT'!$A:$A,'START-SLABS'!$F$9,'SAGE IMPORT'!$B:$B,'START-SLABS'!$G$9,'SAGE IMPORT'!$C:$C,'MATERIAL ORDER'!$B74,'SAGE IMPORT'!$D:$D,$D74))</f>
        <v>0</v>
      </c>
      <c r="T73" s="730">
        <f ca="1">IF(OFFSET('START-SLABS'!$F$9,$T$1,0)="","",SUMIFS('SAGE IMPORT'!$Q:$Q,'SAGE IMPORT'!$A:$A,OFFSET('START-SLABS'!$F$9,$T$1,0),'SAGE IMPORT'!$B:$B,OFFSET('START-SLABS'!$G$9,$T$1,0),'SAGE IMPORT'!$C:$C,'MATERIAL ORDER'!$B74,'SAGE IMPORT'!$D:$D,($D74)))</f>
        <v>0</v>
      </c>
      <c r="U73" s="730" t="str">
        <f ca="1">IF(OFFSET('START-SLABS'!$F$9,$U$1,0)="","",SUMIFS('SAGE IMPORT'!$Q:$Q,'SAGE IMPORT'!$A:$A,OFFSET('START-SLABS'!$F$9,$U$1,0),'SAGE IMPORT'!$B:$B,OFFSET('START-SLABS'!$G$9,$U$1,0),'SAGE IMPORT'!$C:$C,'MATERIAL ORDER'!$B74,'SAGE IMPORT'!$D:$D,($D74)))</f>
        <v/>
      </c>
      <c r="V73" s="730">
        <f ca="1">IF(OFFSET('START-SLABS'!$F$9,$V$1,0)="","",SUMIFS('SAGE IMPORT'!$Q:$Q,'SAGE IMPORT'!$A:$A,OFFSET('START-SLABS'!$F$9,$V$1,0),'SAGE IMPORT'!$B:$B,OFFSET('START-SLABS'!$G$9,$V$1,0),'SAGE IMPORT'!$C:$C,'MATERIAL ORDER'!$B74,'SAGE IMPORT'!$D:$D,($D74)))</f>
        <v>0</v>
      </c>
      <c r="W73" s="730" t="str">
        <f ca="1">IF(OFFSET('START-SLABS'!$F$9,$W$1,0)="","",SUMIFS('SAGE IMPORT'!$Q:$Q,'SAGE IMPORT'!$A:$A,OFFSET('START-SLABS'!$F$9,$W$1,0),'SAGE IMPORT'!$B:$B,OFFSET('START-SLABS'!$G$9,$W$1,0),'SAGE IMPORT'!$C:$C,'MATERIAL ORDER'!$B74,'SAGE IMPORT'!$D:$D,($D74)))</f>
        <v/>
      </c>
      <c r="X73" s="730">
        <f ca="1">IF(OFFSET('START-SLABS'!$F$9,$X$1,0)="","",SUMIFS('SAGE IMPORT'!$Q:$Q,'SAGE IMPORT'!$A:$A,OFFSET('START-SLABS'!$F$9,$X$1,0),'SAGE IMPORT'!$B:$B,OFFSET('START-SLABS'!$G$9,$X$1,0),'SAGE IMPORT'!$C:$C,'MATERIAL ORDER'!$B74,'SAGE IMPORT'!$D:$D,($D74)))</f>
        <v>0</v>
      </c>
      <c r="Y73" s="730" t="str">
        <f ca="1">IF(OFFSET('START-SLABS'!$F$9,$Y$1,0)="","",SUMIFS('SAGE IMPORT'!$Q:$Q,'SAGE IMPORT'!$A:$A,OFFSET('START-SLABS'!$F$9,$Y$1,0),'SAGE IMPORT'!$B:$B,OFFSET('START-SLABS'!$G$9,$Y$1,0),'SAGE IMPORT'!$C:$C,'MATERIAL ORDER'!$B74,'SAGE IMPORT'!$D:$D,($D74)))</f>
        <v/>
      </c>
      <c r="Z73" s="730">
        <f ca="1">IF(OFFSET('START-SLABS'!$F$9,$Z$1,0)="","",SUMIFS('SAGE IMPORT'!$Q:$Q,'SAGE IMPORT'!$A:$A,OFFSET('START-SLABS'!$F$9,$Z$1,0),'SAGE IMPORT'!$B:$B,OFFSET('START-SLABS'!$G$9,$Z$1,0),'SAGE IMPORT'!$C:$C,'MATERIAL ORDER'!$B74,'SAGE IMPORT'!$D:$D,($D74)))</f>
        <v>0</v>
      </c>
      <c r="AA73" s="730" t="str">
        <f ca="1">IF(OFFSET('START-SLABS'!$F$9,$AA$1,0)="","",SUMIFS('SAGE IMPORT'!$Q:$Q,'SAGE IMPORT'!$A:$A,OFFSET('START-SLABS'!$F$9,$AA$1,0),'SAGE IMPORT'!$B:$B,OFFSET('START-SLABS'!$G$9,$AA$1,0),'SAGE IMPORT'!$C:$C,'MATERIAL ORDER'!$B74,'SAGE IMPORT'!$D:$D,($D74)))</f>
        <v/>
      </c>
      <c r="AB73" s="730">
        <f ca="1">IF(OFFSET('START-SLABS'!$F$9,$AB$1,0)="","",SUMIFS('SAGE IMPORT'!$Q:$Q,'SAGE IMPORT'!$A:$A,OFFSET('START-SLABS'!$F$9,$AB$1,0),'SAGE IMPORT'!$B:$B,OFFSET('START-SLABS'!$G$9,$AB$1,0),'SAGE IMPORT'!$C:$C,'MATERIAL ORDER'!$B74,'SAGE IMPORT'!$D:$D,($D74)))</f>
        <v>0</v>
      </c>
      <c r="AC73" s="730" t="str">
        <f ca="1">IF(OFFSET('START-SLABS'!$F$9,$AC$1,0)="","",SUMIFS('SAGE IMPORT'!$Q:$Q,'SAGE IMPORT'!$A:$A,OFFSET('START-SLABS'!$F$9,$AC$1,0),'SAGE IMPORT'!$B:$B,OFFSET('START-SLABS'!$G$9,$AC$1,0),'SAGE IMPORT'!$C:$C,'MATERIAL ORDER'!$B74,'SAGE IMPORT'!$D:$D,($D74)))</f>
        <v/>
      </c>
      <c r="AD73" s="730">
        <f ca="1">IF(OFFSET('START-SLABS'!$F$9,$AD$1,0)="","",SUMIFS('SAGE IMPORT'!$Q:$Q,'SAGE IMPORT'!$A:$A,OFFSET('START-SLABS'!$F$9,$AD$1,0),'SAGE IMPORT'!$B:$B,OFFSET('START-SLABS'!$G$9,$AD$1,0),'SAGE IMPORT'!$C:$C,'MATERIAL ORDER'!$B74,'SAGE IMPORT'!$D:$D,($D74)))</f>
        <v>0</v>
      </c>
      <c r="AE73" s="730" t="str">
        <f ca="1">IF(OFFSET('START-SLABS'!$F$9,$AE$1,0)="","",SUMIFS('SAGE IMPORT'!$Q:$Q,'SAGE IMPORT'!$A:$A,OFFSET('START-SLABS'!$F$9,$AE$1,0),'SAGE IMPORT'!$B:$B,OFFSET('START-SLABS'!$G$9,$AE$1,0),'SAGE IMPORT'!$C:$C,'MATERIAL ORDER'!$B74,'SAGE IMPORT'!$D:$D,($D74)))</f>
        <v/>
      </c>
      <c r="AF73" s="730">
        <f ca="1">IF(OFFSET('START-SLABS'!$F$9,$AF$1,0)="","",SUMIFS('SAGE IMPORT'!$Q:$Q,'SAGE IMPORT'!$A:$A,OFFSET('START-SLABS'!$F$9,$AF$1,0),'SAGE IMPORT'!$B:$B,OFFSET('START-SLABS'!$G$9,$AF$1,0),'SAGE IMPORT'!$C:$C,'MATERIAL ORDER'!$B74,'SAGE IMPORT'!$D:$D,($D74)))</f>
        <v>0</v>
      </c>
      <c r="AG73" s="730" t="str">
        <f ca="1">IF(OFFSET('START-SLABS'!$F$9,$AG$1,0)="","",SUMIFS('SAGE IMPORT'!$Q:$Q,'SAGE IMPORT'!$A:$A,OFFSET('START-SLABS'!$F$9,$AG$1,0),'SAGE IMPORT'!$B:$B,OFFSET('START-SLABS'!$G$9,$AG$1,0),'SAGE IMPORT'!$C:$C,'MATERIAL ORDER'!$B74,'SAGE IMPORT'!$D:$D,($D74)))</f>
        <v/>
      </c>
      <c r="AH73" s="730">
        <f ca="1">IF(OFFSET('START-SLABS'!$F$9,$AH$1,0)="","",SUMIFS('SAGE IMPORT'!$Q:$Q,'SAGE IMPORT'!$A:$A,OFFSET('START-SLABS'!$F$9,$AH$1,0),'SAGE IMPORT'!$B:$B,OFFSET('START-SLABS'!$G$9,$AH$1,0),'SAGE IMPORT'!$C:$C,'MATERIAL ORDER'!$B74,'SAGE IMPORT'!$D:$D,($D74)))</f>
        <v>0</v>
      </c>
      <c r="AI73" s="730" t="str">
        <f ca="1">IF(OFFSET('START-SLABS'!$F$9,$AI$1,0)="","",SUMIFS('SAGE IMPORT'!$Q:$Q,'SAGE IMPORT'!$A:$A,OFFSET('START-SLABS'!$F$9,$AI$1,0),'SAGE IMPORT'!$B:$B,OFFSET('START-SLABS'!$G$9,$AI$1,0),'SAGE IMPORT'!$C:$C,'MATERIAL ORDER'!$B74,'SAGE IMPORT'!$D:$D,($D74)))</f>
        <v/>
      </c>
      <c r="AJ73" s="730">
        <f ca="1">IF(OFFSET('START-SLABS'!$F$9,$AJ$1,0)="","",SUMIFS('SAGE IMPORT'!$Q:$Q,'SAGE IMPORT'!$A:$A,OFFSET('START-SLABS'!$F$9,$AJ$1,0),'SAGE IMPORT'!$B:$B,OFFSET('START-SLABS'!$G$9,$AJ$1,0),'SAGE IMPORT'!$C:$C,'MATERIAL ORDER'!$B74,'SAGE IMPORT'!$D:$D,($D74)))</f>
        <v>0</v>
      </c>
      <c r="AK73" s="730" t="str">
        <f ca="1">IF(OFFSET('START-SLABS'!$F$9,$AK$1,0)="","",SUMIFS('SAGE IMPORT'!$Q:$Q,'SAGE IMPORT'!$A:$A,OFFSET('START-SLABS'!$F$9,$AK$1,0),'SAGE IMPORT'!$B:$B,OFFSET('START-SLABS'!$G$9,$AK$1,0),'SAGE IMPORT'!$C:$C,'MATERIAL ORDER'!$B74,'SAGE IMPORT'!$D:$D,($D74)))</f>
        <v/>
      </c>
      <c r="AL73" s="730" t="str">
        <f ca="1">IF(OFFSET('START-SLABS'!$F$9,$AL$1,0)="","",SUMIFS('SAGE IMPORT'!$Q:$Q,'SAGE IMPORT'!$A:$A,OFFSET('START-SLABS'!$F$9,$AL$1,0),'SAGE IMPORT'!$B:$B,OFFSET('START-SLABS'!$G$9,$AL$1,0),'SAGE IMPORT'!$C:$C,'MATERIAL ORDER'!$B74,'SAGE IMPORT'!$D:$D,($D74)))</f>
        <v/>
      </c>
      <c r="AM73" s="730" t="str">
        <f ca="1">IF(OFFSET('START-SLABS'!$F$9,$AM$1,0)="","",SUMIFS('SAGE IMPORT'!$Q:$Q,'SAGE IMPORT'!$A:$A,OFFSET('START-SLABS'!$F$9,$AM$1,0),'SAGE IMPORT'!$B:$B,OFFSET('START-SLABS'!$G$9,$AM$1,0),'SAGE IMPORT'!$C:$C,'MATERIAL ORDER'!$B74,'SAGE IMPORT'!$D:$D,($D74)))</f>
        <v/>
      </c>
      <c r="AN73" s="730" t="str">
        <f ca="1">IF(OFFSET('START-SLABS'!$F$9,$AN$1,0)="","",SUMIFS('SAGE IMPORT'!$Q:$Q,'SAGE IMPORT'!$A:$A,OFFSET('START-SLABS'!$F$9,$AN$1,0),'SAGE IMPORT'!$B:$B,OFFSET('START-SLABS'!$G$9,$AN$1,0),'SAGE IMPORT'!$C:$C,'MATERIAL ORDER'!$B74,'SAGE IMPORT'!$D:$D,($D74)))</f>
        <v/>
      </c>
      <c r="AO73" s="730" t="str">
        <f ca="1">IF(OFFSET('START-SLABS'!$F$9,$AO$1,0)="","",SUMIFS('SAGE IMPORT'!$Q:$Q,'SAGE IMPORT'!$A:$A,OFFSET('START-SLABS'!$F$9,$AO$1,0),'SAGE IMPORT'!$B:$B,OFFSET('START-SLABS'!$G$9,$AO$1,0),'SAGE IMPORT'!$C:$C,'MATERIAL ORDER'!$B74,'SAGE IMPORT'!$D:$D,($D74)))</f>
        <v/>
      </c>
      <c r="AP73" s="730" t="str">
        <f ca="1">IF(OFFSET('START-SLABS'!$F$9,$AP$1,0)="","",SUMIFS('SAGE IMPORT'!$Q:$Q,'SAGE IMPORT'!$A:$A,OFFSET('START-SLABS'!$F$9,$AP$1,0),'SAGE IMPORT'!$B:$B,OFFSET('START-SLABS'!$G$9,$AP$1,0),'SAGE IMPORT'!$C:$C,'MATERIAL ORDER'!$B74,'SAGE IMPORT'!$D:$D,($D74)))</f>
        <v/>
      </c>
      <c r="AQ73" s="730" t="str">
        <f ca="1">IF(OFFSET('START-SLABS'!$F$9,$AQ$1,0)="","",SUMIFS('SAGE IMPORT'!$Q:$Q,'SAGE IMPORT'!$A:$A,OFFSET('START-SLABS'!$F$9,$AQ$1,0),'SAGE IMPORT'!$B:$B,OFFSET('START-SLABS'!$G$9,$AQ$1,0),'SAGE IMPORT'!$C:$C,'MATERIAL ORDER'!$B74,'SAGE IMPORT'!$D:$D,($D74)))</f>
        <v/>
      </c>
      <c r="AR73" s="730" t="str">
        <f ca="1">IF(OFFSET('START-SLABS'!$F$9,$AR$1,0)="","",SUMIFS('SAGE IMPORT'!$Q:$Q,'SAGE IMPORT'!$A:$A,OFFSET('START-SLABS'!$F$9,$AR$1,0),'SAGE IMPORT'!$B:$B,OFFSET('START-SLABS'!$G$9,$AR$1,0),'SAGE IMPORT'!$C:$C,'MATERIAL ORDER'!$B74,'SAGE IMPORT'!$D:$D,($D74)))</f>
        <v/>
      </c>
      <c r="AS73" s="730" t="str">
        <f ca="1">IF(OFFSET('START-SLABS'!$F$9,$AS$1,0)="","",SUMIFS('SAGE IMPORT'!$Q:$Q,'SAGE IMPORT'!$A:$A,OFFSET('START-SLABS'!$F$9,$AS$1,0),'SAGE IMPORT'!$B:$B,OFFSET('START-SLABS'!$G$9,$AS$1,0),'SAGE IMPORT'!$C:$C,'MATERIAL ORDER'!$B74,'SAGE IMPORT'!$D:$D,($D74)))</f>
        <v/>
      </c>
      <c r="AT73" s="730" t="str">
        <f ca="1">IF(OFFSET('START-SLABS'!$F$9,$AT$1,0)="","",SUMIFS('SAGE IMPORT'!$Q:$Q,'SAGE IMPORT'!$A:$A,OFFSET('START-SLABS'!$F$9,$AT$1,0),'SAGE IMPORT'!$B:$B,OFFSET('START-SLABS'!$G$9,$AT$1,0),'SAGE IMPORT'!$C:$C,'MATERIAL ORDER'!$B74,'SAGE IMPORT'!$D:$D,($D74)))</f>
        <v/>
      </c>
      <c r="AU73" s="730" t="str">
        <f ca="1">IF(OFFSET('START-SLABS'!$F$9,$AU$1,0)="","",SUMIFS('SAGE IMPORT'!$Q:$Q,'SAGE IMPORT'!$A:$A,OFFSET('START-SLABS'!$F$9,$AU$1,0),'SAGE IMPORT'!$B:$B,OFFSET('START-SLABS'!$G$9,$AU$1,0),'SAGE IMPORT'!$C:$C,'MATERIAL ORDER'!$B74,'SAGE IMPORT'!$D:$D,($D74)))</f>
        <v/>
      </c>
      <c r="AV73" s="730" t="str">
        <f ca="1">IF(OFFSET('START-SLABS'!$F$9,$AV$1,0)="","",SUMIFS('SAGE IMPORT'!$Q:$Q,'SAGE IMPORT'!$A:$A,OFFSET('START-SLABS'!$F$9,$AV$1,0),'SAGE IMPORT'!$B:$B,OFFSET('START-SLABS'!$G$9,$AV$1,0),'SAGE IMPORT'!$C:$C,'MATERIAL ORDER'!$B74,'SAGE IMPORT'!$D:$D,($D74)))</f>
        <v/>
      </c>
    </row>
    <row r="74" spans="2:81" s="729" customFormat="1" ht="76.5" customHeight="1" x14ac:dyDescent="0.3">
      <c r="B74" s="742"/>
      <c r="C74" s="743"/>
      <c r="D74" s="744"/>
      <c r="E74" s="744"/>
      <c r="F74" s="758"/>
      <c r="G74" s="1025">
        <f t="shared" ca="1" si="15"/>
        <v>0</v>
      </c>
      <c r="H74" s="1026"/>
      <c r="I74" s="746" t="str">
        <f t="shared" si="13"/>
        <v/>
      </c>
      <c r="J74" s="779"/>
      <c r="K74" s="793"/>
      <c r="L74" s="794"/>
      <c r="M74" s="750"/>
      <c r="N74" s="750"/>
      <c r="O74" s="750"/>
      <c r="P74" s="750"/>
      <c r="Q74" s="795"/>
      <c r="S74" s="730">
        <f>IF('START-SLABS'!$F$9="","",SUMIFS('SAGE IMPORT'!$Q:$Q,'SAGE IMPORT'!$A:$A,'START-SLABS'!$F$9,'SAGE IMPORT'!$B:$B,'START-SLABS'!$G$9,'SAGE IMPORT'!$C:$C,'MATERIAL ORDER'!$B75,'SAGE IMPORT'!$D:$D,$D75))</f>
        <v>0</v>
      </c>
      <c r="T74" s="730">
        <f ca="1">IF(OFFSET('START-SLABS'!$F$9,$T$1,0)="","",SUMIFS('SAGE IMPORT'!$Q:$Q,'SAGE IMPORT'!$A:$A,OFFSET('START-SLABS'!$F$9,$T$1,0),'SAGE IMPORT'!$B:$B,OFFSET('START-SLABS'!$G$9,$T$1,0),'SAGE IMPORT'!$C:$C,'MATERIAL ORDER'!$B75,'SAGE IMPORT'!$D:$D,($D75)))</f>
        <v>0</v>
      </c>
      <c r="U74" s="730" t="str">
        <f ca="1">IF(OFFSET('START-SLABS'!$F$9,$U$1,0)="","",SUMIFS('SAGE IMPORT'!$Q:$Q,'SAGE IMPORT'!$A:$A,OFFSET('START-SLABS'!$F$9,$U$1,0),'SAGE IMPORT'!$B:$B,OFFSET('START-SLABS'!$G$9,$U$1,0),'SAGE IMPORT'!$C:$C,'MATERIAL ORDER'!$B75,'SAGE IMPORT'!$D:$D,($D75)))</f>
        <v/>
      </c>
      <c r="V74" s="730">
        <f ca="1">IF(OFFSET('START-SLABS'!$F$9,$V$1,0)="","",SUMIFS('SAGE IMPORT'!$Q:$Q,'SAGE IMPORT'!$A:$A,OFFSET('START-SLABS'!$F$9,$V$1,0),'SAGE IMPORT'!$B:$B,OFFSET('START-SLABS'!$G$9,$V$1,0),'SAGE IMPORT'!$C:$C,'MATERIAL ORDER'!$B75,'SAGE IMPORT'!$D:$D,($D75)))</f>
        <v>0</v>
      </c>
      <c r="W74" s="730" t="str">
        <f ca="1">IF(OFFSET('START-SLABS'!$F$9,$W$1,0)="","",SUMIFS('SAGE IMPORT'!$Q:$Q,'SAGE IMPORT'!$A:$A,OFFSET('START-SLABS'!$F$9,$W$1,0),'SAGE IMPORT'!$B:$B,OFFSET('START-SLABS'!$G$9,$W$1,0),'SAGE IMPORT'!$C:$C,'MATERIAL ORDER'!$B75,'SAGE IMPORT'!$D:$D,($D75)))</f>
        <v/>
      </c>
      <c r="X74" s="730">
        <f ca="1">IF(OFFSET('START-SLABS'!$F$9,$X$1,0)="","",SUMIFS('SAGE IMPORT'!$Q:$Q,'SAGE IMPORT'!$A:$A,OFFSET('START-SLABS'!$F$9,$X$1,0),'SAGE IMPORT'!$B:$B,OFFSET('START-SLABS'!$G$9,$X$1,0),'SAGE IMPORT'!$C:$C,'MATERIAL ORDER'!$B75,'SAGE IMPORT'!$D:$D,($D75)))</f>
        <v>0</v>
      </c>
      <c r="Y74" s="730" t="str">
        <f ca="1">IF(OFFSET('START-SLABS'!$F$9,$Y$1,0)="","",SUMIFS('SAGE IMPORT'!$Q:$Q,'SAGE IMPORT'!$A:$A,OFFSET('START-SLABS'!$F$9,$Y$1,0),'SAGE IMPORT'!$B:$B,OFFSET('START-SLABS'!$G$9,$Y$1,0),'SAGE IMPORT'!$C:$C,'MATERIAL ORDER'!$B75,'SAGE IMPORT'!$D:$D,($D75)))</f>
        <v/>
      </c>
      <c r="Z74" s="730">
        <f ca="1">IF(OFFSET('START-SLABS'!$F$9,$Z$1,0)="","",SUMIFS('SAGE IMPORT'!$Q:$Q,'SAGE IMPORT'!$A:$A,OFFSET('START-SLABS'!$F$9,$Z$1,0),'SAGE IMPORT'!$B:$B,OFFSET('START-SLABS'!$G$9,$Z$1,0),'SAGE IMPORT'!$C:$C,'MATERIAL ORDER'!$B75,'SAGE IMPORT'!$D:$D,($D75)))</f>
        <v>0</v>
      </c>
      <c r="AA74" s="730" t="str">
        <f ca="1">IF(OFFSET('START-SLABS'!$F$9,$AA$1,0)="","",SUMIFS('SAGE IMPORT'!$Q:$Q,'SAGE IMPORT'!$A:$A,OFFSET('START-SLABS'!$F$9,$AA$1,0),'SAGE IMPORT'!$B:$B,OFFSET('START-SLABS'!$G$9,$AA$1,0),'SAGE IMPORT'!$C:$C,'MATERIAL ORDER'!$B75,'SAGE IMPORT'!$D:$D,($D75)))</f>
        <v/>
      </c>
      <c r="AB74" s="730">
        <f ca="1">IF(OFFSET('START-SLABS'!$F$9,$AB$1,0)="","",SUMIFS('SAGE IMPORT'!$Q:$Q,'SAGE IMPORT'!$A:$A,OFFSET('START-SLABS'!$F$9,$AB$1,0),'SAGE IMPORT'!$B:$B,OFFSET('START-SLABS'!$G$9,$AB$1,0),'SAGE IMPORT'!$C:$C,'MATERIAL ORDER'!$B75,'SAGE IMPORT'!$D:$D,($D75)))</f>
        <v>0</v>
      </c>
      <c r="AC74" s="730" t="str">
        <f ca="1">IF(OFFSET('START-SLABS'!$F$9,$AC$1,0)="","",SUMIFS('SAGE IMPORT'!$Q:$Q,'SAGE IMPORT'!$A:$A,OFFSET('START-SLABS'!$F$9,$AC$1,0),'SAGE IMPORT'!$B:$B,OFFSET('START-SLABS'!$G$9,$AC$1,0),'SAGE IMPORT'!$C:$C,'MATERIAL ORDER'!$B75,'SAGE IMPORT'!$D:$D,($D75)))</f>
        <v/>
      </c>
      <c r="AD74" s="730">
        <f ca="1">IF(OFFSET('START-SLABS'!$F$9,$AD$1,0)="","",SUMIFS('SAGE IMPORT'!$Q:$Q,'SAGE IMPORT'!$A:$A,OFFSET('START-SLABS'!$F$9,$AD$1,0),'SAGE IMPORT'!$B:$B,OFFSET('START-SLABS'!$G$9,$AD$1,0),'SAGE IMPORT'!$C:$C,'MATERIAL ORDER'!$B75,'SAGE IMPORT'!$D:$D,($D75)))</f>
        <v>0</v>
      </c>
      <c r="AE74" s="730" t="str">
        <f ca="1">IF(OFFSET('START-SLABS'!$F$9,$AE$1,0)="","",SUMIFS('SAGE IMPORT'!$Q:$Q,'SAGE IMPORT'!$A:$A,OFFSET('START-SLABS'!$F$9,$AE$1,0),'SAGE IMPORT'!$B:$B,OFFSET('START-SLABS'!$G$9,$AE$1,0),'SAGE IMPORT'!$C:$C,'MATERIAL ORDER'!$B75,'SAGE IMPORT'!$D:$D,($D75)))</f>
        <v/>
      </c>
      <c r="AF74" s="730">
        <f ca="1">IF(OFFSET('START-SLABS'!$F$9,$AF$1,0)="","",SUMIFS('SAGE IMPORT'!$Q:$Q,'SAGE IMPORT'!$A:$A,OFFSET('START-SLABS'!$F$9,$AF$1,0),'SAGE IMPORT'!$B:$B,OFFSET('START-SLABS'!$G$9,$AF$1,0),'SAGE IMPORT'!$C:$C,'MATERIAL ORDER'!$B75,'SAGE IMPORT'!$D:$D,($D75)))</f>
        <v>0</v>
      </c>
      <c r="AG74" s="730" t="str">
        <f ca="1">IF(OFFSET('START-SLABS'!$F$9,$AG$1,0)="","",SUMIFS('SAGE IMPORT'!$Q:$Q,'SAGE IMPORT'!$A:$A,OFFSET('START-SLABS'!$F$9,$AG$1,0),'SAGE IMPORT'!$B:$B,OFFSET('START-SLABS'!$G$9,$AG$1,0),'SAGE IMPORT'!$C:$C,'MATERIAL ORDER'!$B75,'SAGE IMPORT'!$D:$D,($D75)))</f>
        <v/>
      </c>
      <c r="AH74" s="730">
        <f ca="1">IF(OFFSET('START-SLABS'!$F$9,$AH$1,0)="","",SUMIFS('SAGE IMPORT'!$Q:$Q,'SAGE IMPORT'!$A:$A,OFFSET('START-SLABS'!$F$9,$AH$1,0),'SAGE IMPORT'!$B:$B,OFFSET('START-SLABS'!$G$9,$AH$1,0),'SAGE IMPORT'!$C:$C,'MATERIAL ORDER'!$B75,'SAGE IMPORT'!$D:$D,($D75)))</f>
        <v>0</v>
      </c>
      <c r="AI74" s="730" t="str">
        <f ca="1">IF(OFFSET('START-SLABS'!$F$9,$AI$1,0)="","",SUMIFS('SAGE IMPORT'!$Q:$Q,'SAGE IMPORT'!$A:$A,OFFSET('START-SLABS'!$F$9,$AI$1,0),'SAGE IMPORT'!$B:$B,OFFSET('START-SLABS'!$G$9,$AI$1,0),'SAGE IMPORT'!$C:$C,'MATERIAL ORDER'!$B75,'SAGE IMPORT'!$D:$D,($D75)))</f>
        <v/>
      </c>
      <c r="AJ74" s="730">
        <f ca="1">IF(OFFSET('START-SLABS'!$F$9,$AJ$1,0)="","",SUMIFS('SAGE IMPORT'!$Q:$Q,'SAGE IMPORT'!$A:$A,OFFSET('START-SLABS'!$F$9,$AJ$1,0),'SAGE IMPORT'!$B:$B,OFFSET('START-SLABS'!$G$9,$AJ$1,0),'SAGE IMPORT'!$C:$C,'MATERIAL ORDER'!$B75,'SAGE IMPORT'!$D:$D,($D75)))</f>
        <v>0</v>
      </c>
      <c r="AK74" s="730" t="str">
        <f ca="1">IF(OFFSET('START-SLABS'!$F$9,$AK$1,0)="","",SUMIFS('SAGE IMPORT'!$Q:$Q,'SAGE IMPORT'!$A:$A,OFFSET('START-SLABS'!$F$9,$AK$1,0),'SAGE IMPORT'!$B:$B,OFFSET('START-SLABS'!$G$9,$AK$1,0),'SAGE IMPORT'!$C:$C,'MATERIAL ORDER'!$B75,'SAGE IMPORT'!$D:$D,($D75)))</f>
        <v/>
      </c>
      <c r="AL74" s="730" t="str">
        <f ca="1">IF(OFFSET('START-SLABS'!$F$9,$AL$1,0)="","",SUMIFS('SAGE IMPORT'!$Q:$Q,'SAGE IMPORT'!$A:$A,OFFSET('START-SLABS'!$F$9,$AL$1,0),'SAGE IMPORT'!$B:$B,OFFSET('START-SLABS'!$G$9,$AL$1,0),'SAGE IMPORT'!$C:$C,'MATERIAL ORDER'!$B75,'SAGE IMPORT'!$D:$D,($D75)))</f>
        <v/>
      </c>
      <c r="AM74" s="730" t="str">
        <f ca="1">IF(OFFSET('START-SLABS'!$F$9,$AM$1,0)="","",SUMIFS('SAGE IMPORT'!$Q:$Q,'SAGE IMPORT'!$A:$A,OFFSET('START-SLABS'!$F$9,$AM$1,0),'SAGE IMPORT'!$B:$B,OFFSET('START-SLABS'!$G$9,$AM$1,0),'SAGE IMPORT'!$C:$C,'MATERIAL ORDER'!$B75,'SAGE IMPORT'!$D:$D,($D75)))</f>
        <v/>
      </c>
      <c r="AN74" s="730" t="str">
        <f ca="1">IF(OFFSET('START-SLABS'!$F$9,$AN$1,0)="","",SUMIFS('SAGE IMPORT'!$Q:$Q,'SAGE IMPORT'!$A:$A,OFFSET('START-SLABS'!$F$9,$AN$1,0),'SAGE IMPORT'!$B:$B,OFFSET('START-SLABS'!$G$9,$AN$1,0),'SAGE IMPORT'!$C:$C,'MATERIAL ORDER'!$B75,'SAGE IMPORT'!$D:$D,($D75)))</f>
        <v/>
      </c>
      <c r="AO74" s="730" t="str">
        <f ca="1">IF(OFFSET('START-SLABS'!$F$9,$AO$1,0)="","",SUMIFS('SAGE IMPORT'!$Q:$Q,'SAGE IMPORT'!$A:$A,OFFSET('START-SLABS'!$F$9,$AO$1,0),'SAGE IMPORT'!$B:$B,OFFSET('START-SLABS'!$G$9,$AO$1,0),'SAGE IMPORT'!$C:$C,'MATERIAL ORDER'!$B75,'SAGE IMPORT'!$D:$D,($D75)))</f>
        <v/>
      </c>
      <c r="AP74" s="730" t="str">
        <f ca="1">IF(OFFSET('START-SLABS'!$F$9,$AP$1,0)="","",SUMIFS('SAGE IMPORT'!$Q:$Q,'SAGE IMPORT'!$A:$A,OFFSET('START-SLABS'!$F$9,$AP$1,0),'SAGE IMPORT'!$B:$B,OFFSET('START-SLABS'!$G$9,$AP$1,0),'SAGE IMPORT'!$C:$C,'MATERIAL ORDER'!$B75,'SAGE IMPORT'!$D:$D,($D75)))</f>
        <v/>
      </c>
      <c r="AQ74" s="730" t="str">
        <f ca="1">IF(OFFSET('START-SLABS'!$F$9,$AQ$1,0)="","",SUMIFS('SAGE IMPORT'!$Q:$Q,'SAGE IMPORT'!$A:$A,OFFSET('START-SLABS'!$F$9,$AQ$1,0),'SAGE IMPORT'!$B:$B,OFFSET('START-SLABS'!$G$9,$AQ$1,0),'SAGE IMPORT'!$C:$C,'MATERIAL ORDER'!$B75,'SAGE IMPORT'!$D:$D,($D75)))</f>
        <v/>
      </c>
      <c r="AR74" s="730" t="str">
        <f ca="1">IF(OFFSET('START-SLABS'!$F$9,$AR$1,0)="","",SUMIFS('SAGE IMPORT'!$Q:$Q,'SAGE IMPORT'!$A:$A,OFFSET('START-SLABS'!$F$9,$AR$1,0),'SAGE IMPORT'!$B:$B,OFFSET('START-SLABS'!$G$9,$AR$1,0),'SAGE IMPORT'!$C:$C,'MATERIAL ORDER'!$B75,'SAGE IMPORT'!$D:$D,($D75)))</f>
        <v/>
      </c>
      <c r="AS74" s="730" t="str">
        <f ca="1">IF(OFFSET('START-SLABS'!$F$9,$AS$1,0)="","",SUMIFS('SAGE IMPORT'!$Q:$Q,'SAGE IMPORT'!$A:$A,OFFSET('START-SLABS'!$F$9,$AS$1,0),'SAGE IMPORT'!$B:$B,OFFSET('START-SLABS'!$G$9,$AS$1,0),'SAGE IMPORT'!$C:$C,'MATERIAL ORDER'!$B75,'SAGE IMPORT'!$D:$D,($D75)))</f>
        <v/>
      </c>
      <c r="AT74" s="730" t="str">
        <f ca="1">IF(OFFSET('START-SLABS'!$F$9,$AT$1,0)="","",SUMIFS('SAGE IMPORT'!$Q:$Q,'SAGE IMPORT'!$A:$A,OFFSET('START-SLABS'!$F$9,$AT$1,0),'SAGE IMPORT'!$B:$B,OFFSET('START-SLABS'!$G$9,$AT$1,0),'SAGE IMPORT'!$C:$C,'MATERIAL ORDER'!$B75,'SAGE IMPORT'!$D:$D,($D75)))</f>
        <v/>
      </c>
      <c r="AU74" s="730" t="str">
        <f ca="1">IF(OFFSET('START-SLABS'!$F$9,$AU$1,0)="","",SUMIFS('SAGE IMPORT'!$Q:$Q,'SAGE IMPORT'!$A:$A,OFFSET('START-SLABS'!$F$9,$AU$1,0),'SAGE IMPORT'!$B:$B,OFFSET('START-SLABS'!$G$9,$AU$1,0),'SAGE IMPORT'!$C:$C,'MATERIAL ORDER'!$B75,'SAGE IMPORT'!$D:$D,($D75)))</f>
        <v/>
      </c>
      <c r="AV74" s="730" t="str">
        <f ca="1">IF(OFFSET('START-SLABS'!$F$9,$AV$1,0)="","",SUMIFS('SAGE IMPORT'!$Q:$Q,'SAGE IMPORT'!$A:$A,OFFSET('START-SLABS'!$F$9,$AV$1,0),'SAGE IMPORT'!$B:$B,OFFSET('START-SLABS'!$G$9,$AV$1,0),'SAGE IMPORT'!$C:$C,'MATERIAL ORDER'!$B75,'SAGE IMPORT'!$D:$D,($D75)))</f>
        <v/>
      </c>
    </row>
    <row r="75" spans="2:81" s="729" customFormat="1" ht="76.5" customHeight="1" thickBot="1" x14ac:dyDescent="0.35">
      <c r="B75" s="812"/>
      <c r="C75" s="813"/>
      <c r="D75" s="814"/>
      <c r="E75" s="814"/>
      <c r="F75" s="815"/>
      <c r="G75" s="1025">
        <f t="shared" ca="1" si="15"/>
        <v>0</v>
      </c>
      <c r="H75" s="1026"/>
      <c r="I75" s="816" t="str">
        <f t="shared" si="13"/>
        <v/>
      </c>
      <c r="J75" s="779"/>
      <c r="K75" s="817"/>
      <c r="L75" s="818"/>
      <c r="M75" s="819"/>
      <c r="N75" s="819"/>
      <c r="O75" s="819"/>
      <c r="P75" s="819"/>
      <c r="Q75" s="820"/>
      <c r="S75" s="730">
        <f>IF('START-SLABS'!$F$9="","",SUMIFS('SAGE IMPORT'!$Q:$Q,'SAGE IMPORT'!$A:$A,'START-SLABS'!$F$9,'SAGE IMPORT'!$B:$B,'START-SLABS'!$G$9,'SAGE IMPORT'!$C:$C,'MATERIAL ORDER'!$K13,'SAGE IMPORT'!$D:$D,$M13))</f>
        <v>0</v>
      </c>
      <c r="T75" s="730">
        <f ca="1">IF(OFFSET('START-SLABS'!$F$9,$T$1,0)="","",SUMIFS('SAGE IMPORT'!$Q:$Q,'SAGE IMPORT'!$A:$A,OFFSET('START-SLABS'!$F$9,$T$1,0),'SAGE IMPORT'!$B:$B,OFFSET('START-SLABS'!$G$9,$T$1,0),'SAGE IMPORT'!$C:$C,'MATERIAL ORDER'!$K13,'SAGE IMPORT'!$D:$D,($M13)))</f>
        <v>0</v>
      </c>
      <c r="U75" s="730" t="str">
        <f ca="1">IF(OFFSET('START-SLABS'!$F$9,$U$1,0)="","",SUMIFS('SAGE IMPORT'!$Q:$Q,'SAGE IMPORT'!$A:$A,OFFSET('START-SLABS'!$F$9,$U$1,0),'SAGE IMPORT'!$B:$B,OFFSET('START-SLABS'!$G$9,$U$1,0),'SAGE IMPORT'!$C:$C,'MATERIAL ORDER'!$K13,'SAGE IMPORT'!$D:$D,($M13)))</f>
        <v/>
      </c>
      <c r="V75" s="730">
        <f ca="1">IF(OFFSET('START-SLABS'!$F$9,$V$1,0)="","",SUMIFS('SAGE IMPORT'!$Q:$Q,'SAGE IMPORT'!$A:$A,OFFSET('START-SLABS'!$F$9,$V$1,0),'SAGE IMPORT'!$B:$B,OFFSET('START-SLABS'!$G$9,$V$1,0),'SAGE IMPORT'!$C:$C,'MATERIAL ORDER'!$K13,'SAGE IMPORT'!$D:$D,($M13)))</f>
        <v>0</v>
      </c>
      <c r="W75" s="730" t="str">
        <f ca="1">IF(OFFSET('START-SLABS'!$F$9,$W$1,0)="","",SUMIFS('SAGE IMPORT'!$Q:$Q,'SAGE IMPORT'!$A:$A,OFFSET('START-SLABS'!$F$9,$W$1,0),'SAGE IMPORT'!$B:$B,OFFSET('START-SLABS'!$G$9,$W$1,0),'SAGE IMPORT'!$C:$C,'MATERIAL ORDER'!$K13,'SAGE IMPORT'!$D:$D,($M13)))</f>
        <v/>
      </c>
      <c r="X75" s="730">
        <f ca="1">IF(OFFSET('START-SLABS'!$F$9,$X$1,0)="","",SUMIFS('SAGE IMPORT'!$Q:$Q,'SAGE IMPORT'!$A:$A,OFFSET('START-SLABS'!$F$9,$X$1,0),'SAGE IMPORT'!$B:$B,OFFSET('START-SLABS'!$G$9,$X$1,0),'SAGE IMPORT'!$C:$C,'MATERIAL ORDER'!$K13,'SAGE IMPORT'!$D:$D,($M13)))</f>
        <v>0</v>
      </c>
      <c r="Y75" s="730" t="str">
        <f ca="1">IF(OFFSET('START-SLABS'!$F$9,$Y$1,0)="","",SUMIFS('SAGE IMPORT'!$Q:$Q,'SAGE IMPORT'!$A:$A,OFFSET('START-SLABS'!$F$9,$Y$1,0),'SAGE IMPORT'!$B:$B,OFFSET('START-SLABS'!$G$9,$Y$1,0),'SAGE IMPORT'!$C:$C,'MATERIAL ORDER'!$K13,'SAGE IMPORT'!$D:$D,($M13)))</f>
        <v/>
      </c>
      <c r="Z75" s="730">
        <f ca="1">IF(OFFSET('START-SLABS'!$F$9,$Z$1,0)="","",SUMIFS('SAGE IMPORT'!$Q:$Q,'SAGE IMPORT'!$A:$A,OFFSET('START-SLABS'!$F$9,$Z$1,0),'SAGE IMPORT'!$B:$B,OFFSET('START-SLABS'!$G$9,$Z$1,0),'SAGE IMPORT'!$C:$C,'MATERIAL ORDER'!$K13,'SAGE IMPORT'!$D:$D,($M13)))</f>
        <v>0</v>
      </c>
      <c r="AA75" s="730" t="str">
        <f ca="1">IF(OFFSET('START-SLABS'!$F$9,$AA$1,0)="","",SUMIFS('SAGE IMPORT'!$Q:$Q,'SAGE IMPORT'!$A:$A,OFFSET('START-SLABS'!$F$9,$AA$1,0),'SAGE IMPORT'!$B:$B,OFFSET('START-SLABS'!$G$9,$AA$1,0),'SAGE IMPORT'!$C:$C,'MATERIAL ORDER'!$K13,'SAGE IMPORT'!$D:$D,($M13)))</f>
        <v/>
      </c>
      <c r="AB75" s="730">
        <f ca="1">IF(OFFSET('START-SLABS'!$F$9,$AB$1,0)="","",SUMIFS('SAGE IMPORT'!$Q:$Q,'SAGE IMPORT'!$A:$A,OFFSET('START-SLABS'!$F$9,$AB$1,0),'SAGE IMPORT'!$B:$B,OFFSET('START-SLABS'!$G$9,$AB$1,0),'SAGE IMPORT'!$C:$C,'MATERIAL ORDER'!$K13,'SAGE IMPORT'!$D:$D,($M13)))</f>
        <v>0</v>
      </c>
      <c r="AC75" s="730" t="str">
        <f ca="1">IF(OFFSET('START-SLABS'!$F$9,$AC$1,0)="","",SUMIFS('SAGE IMPORT'!$Q:$Q,'SAGE IMPORT'!$A:$A,OFFSET('START-SLABS'!$F$9,$AC$1,0),'SAGE IMPORT'!$B:$B,OFFSET('START-SLABS'!$G$9,$AC$1,0),'SAGE IMPORT'!$C:$C,'MATERIAL ORDER'!$K13,'SAGE IMPORT'!$D:$D,($M13)))</f>
        <v/>
      </c>
      <c r="AD75" s="730">
        <f ca="1">IF(OFFSET('START-SLABS'!$F$9,$AD$1,0)="","",SUMIFS('SAGE IMPORT'!$Q:$Q,'SAGE IMPORT'!$A:$A,OFFSET('START-SLABS'!$F$9,$AD$1,0),'SAGE IMPORT'!$B:$B,OFFSET('START-SLABS'!$G$9,$AD$1,0),'SAGE IMPORT'!$C:$C,'MATERIAL ORDER'!$K13,'SAGE IMPORT'!$D:$D,($M13)))</f>
        <v>0</v>
      </c>
      <c r="AE75" s="730" t="str">
        <f ca="1">IF(OFFSET('START-SLABS'!$F$9,$AE$1,0)="","",SUMIFS('SAGE IMPORT'!$Q:$Q,'SAGE IMPORT'!$A:$A,OFFSET('START-SLABS'!$F$9,$AE$1,0),'SAGE IMPORT'!$B:$B,OFFSET('START-SLABS'!$G$9,$AE$1,0),'SAGE IMPORT'!$C:$C,'MATERIAL ORDER'!$K13,'SAGE IMPORT'!$D:$D,($M13)))</f>
        <v/>
      </c>
      <c r="AF75" s="730">
        <f ca="1">IF(OFFSET('START-SLABS'!$F$9,$AF$1,0)="","",SUMIFS('SAGE IMPORT'!$Q:$Q,'SAGE IMPORT'!$A:$A,OFFSET('START-SLABS'!$F$9,$AF$1,0),'SAGE IMPORT'!$B:$B,OFFSET('START-SLABS'!$G$9,$AF$1,0),'SAGE IMPORT'!$C:$C,'MATERIAL ORDER'!$K13,'SAGE IMPORT'!$D:$D,($M13)))</f>
        <v>0</v>
      </c>
      <c r="AG75" s="730" t="str">
        <f ca="1">IF(OFFSET('START-SLABS'!$F$9,$AG$1,0)="","",SUMIFS('SAGE IMPORT'!$Q:$Q,'SAGE IMPORT'!$A:$A,OFFSET('START-SLABS'!$F$9,$AG$1,0),'SAGE IMPORT'!$B:$B,OFFSET('START-SLABS'!$G$9,$AG$1,0),'SAGE IMPORT'!$C:$C,'MATERIAL ORDER'!$K13,'SAGE IMPORT'!$D:$D,($M13)))</f>
        <v/>
      </c>
      <c r="AH75" s="730">
        <f ca="1">IF(OFFSET('START-SLABS'!$F$9,$AH$1,0)="","",SUMIFS('SAGE IMPORT'!$Q:$Q,'SAGE IMPORT'!$A:$A,OFFSET('START-SLABS'!$F$9,$AH$1,0),'SAGE IMPORT'!$B:$B,OFFSET('START-SLABS'!$G$9,$AH$1,0),'SAGE IMPORT'!$C:$C,'MATERIAL ORDER'!$K13,'SAGE IMPORT'!$D:$D,($M13)))</f>
        <v>0</v>
      </c>
      <c r="AI75" s="730" t="str">
        <f ca="1">IF(OFFSET('START-SLABS'!$F$9,$AI$1,0)="","",SUMIFS('SAGE IMPORT'!$Q:$Q,'SAGE IMPORT'!$A:$A,OFFSET('START-SLABS'!$F$9,$AI$1,0),'SAGE IMPORT'!$B:$B,OFFSET('START-SLABS'!$G$9,$AI$1,0),'SAGE IMPORT'!$C:$C,'MATERIAL ORDER'!$K13,'SAGE IMPORT'!$D:$D,($M13)))</f>
        <v/>
      </c>
      <c r="AJ75" s="730">
        <f ca="1">IF(OFFSET('START-SLABS'!$F$9,$AJ$1,0)="","",SUMIFS('SAGE IMPORT'!$Q:$Q,'SAGE IMPORT'!$A:$A,OFFSET('START-SLABS'!$F$9,$AJ$1,0),'SAGE IMPORT'!$B:$B,OFFSET('START-SLABS'!$G$9,$AJ$1,0),'SAGE IMPORT'!$C:$C,'MATERIAL ORDER'!$K13,'SAGE IMPORT'!$D:$D,($M13)))</f>
        <v>0</v>
      </c>
      <c r="AK75" s="730" t="str">
        <f ca="1">IF(OFFSET('START-SLABS'!$F$9,$AK$1,0)="","",SUMIFS('SAGE IMPORT'!$Q:$Q,'SAGE IMPORT'!$A:$A,OFFSET('START-SLABS'!$F$9,$AK$1,0),'SAGE IMPORT'!$B:$B,OFFSET('START-SLABS'!$G$9,$AK$1,0),'SAGE IMPORT'!$C:$C,'MATERIAL ORDER'!$K13,'SAGE IMPORT'!$D:$D,($M13)))</f>
        <v/>
      </c>
      <c r="AL75" s="730" t="str">
        <f ca="1">IF(OFFSET('START-SLABS'!$F$9,$AL$1,0)="","",SUMIFS('SAGE IMPORT'!$Q:$Q,'SAGE IMPORT'!$A:$A,OFFSET('START-SLABS'!$F$9,$AL$1,0),'SAGE IMPORT'!$B:$B,OFFSET('START-SLABS'!$G$9,$AL$1,0),'SAGE IMPORT'!$C:$C,'MATERIAL ORDER'!$K13,'SAGE IMPORT'!$D:$D,($M13)))</f>
        <v/>
      </c>
      <c r="AM75" s="730" t="str">
        <f ca="1">IF(OFFSET('START-SLABS'!$F$9,$AM$1,0)="","",SUMIFS('SAGE IMPORT'!$Q:$Q,'SAGE IMPORT'!$A:$A,OFFSET('START-SLABS'!$F$9,$AM$1,0),'SAGE IMPORT'!$B:$B,OFFSET('START-SLABS'!$G$9,$AM$1,0),'SAGE IMPORT'!$C:$C,'MATERIAL ORDER'!$K13,'SAGE IMPORT'!$D:$D,($M13)))</f>
        <v/>
      </c>
      <c r="AN75" s="730" t="str">
        <f ca="1">IF(OFFSET('START-SLABS'!$F$9,$AN$1,0)="","",SUMIFS('SAGE IMPORT'!$Q:$Q,'SAGE IMPORT'!$A:$A,OFFSET('START-SLABS'!$F$9,$AN$1,0),'SAGE IMPORT'!$B:$B,OFFSET('START-SLABS'!$G$9,$AN$1,0),'SAGE IMPORT'!$C:$C,'MATERIAL ORDER'!$K13,'SAGE IMPORT'!$D:$D,($M13)))</f>
        <v/>
      </c>
      <c r="AO75" s="730" t="str">
        <f ca="1">IF(OFFSET('START-SLABS'!$F$9,$AO$1,0)="","",SUMIFS('SAGE IMPORT'!$Q:$Q,'SAGE IMPORT'!$A:$A,OFFSET('START-SLABS'!$F$9,$AO$1,0),'SAGE IMPORT'!$B:$B,OFFSET('START-SLABS'!$G$9,$AO$1,0),'SAGE IMPORT'!$C:$C,'MATERIAL ORDER'!$K13,'SAGE IMPORT'!$D:$D,($M13)))</f>
        <v/>
      </c>
      <c r="AP75" s="730" t="str">
        <f ca="1">IF(OFFSET('START-SLABS'!$F$9,$AP$1,0)="","",SUMIFS('SAGE IMPORT'!$Q:$Q,'SAGE IMPORT'!$A:$A,OFFSET('START-SLABS'!$F$9,$AP$1,0),'SAGE IMPORT'!$B:$B,OFFSET('START-SLABS'!$G$9,$AP$1,0),'SAGE IMPORT'!$C:$C,'MATERIAL ORDER'!$K13,'SAGE IMPORT'!$D:$D,($M13)))</f>
        <v/>
      </c>
      <c r="AQ75" s="730" t="str">
        <f ca="1">IF(OFFSET('START-SLABS'!$F$9,$AQ$1,0)="","",SUMIFS('SAGE IMPORT'!$Q:$Q,'SAGE IMPORT'!$A:$A,OFFSET('START-SLABS'!$F$9,$AQ$1,0),'SAGE IMPORT'!$B:$B,OFFSET('START-SLABS'!$G$9,$AQ$1,0),'SAGE IMPORT'!$C:$C,'MATERIAL ORDER'!$K13,'SAGE IMPORT'!$D:$D,($M13)))</f>
        <v/>
      </c>
      <c r="AR75" s="730" t="str">
        <f ca="1">IF(OFFSET('START-SLABS'!$F$9,$AR$1,0)="","",SUMIFS('SAGE IMPORT'!$Q:$Q,'SAGE IMPORT'!$A:$A,OFFSET('START-SLABS'!$F$9,$AR$1,0),'SAGE IMPORT'!$B:$B,OFFSET('START-SLABS'!$G$9,$AR$1,0),'SAGE IMPORT'!$C:$C,'MATERIAL ORDER'!$K13,'SAGE IMPORT'!$D:$D,($M13)))</f>
        <v/>
      </c>
      <c r="AS75" s="730" t="str">
        <f ca="1">IF(OFFSET('START-SLABS'!$F$9,$AS$1,0)="","",SUMIFS('SAGE IMPORT'!$Q:$Q,'SAGE IMPORT'!$A:$A,OFFSET('START-SLABS'!$F$9,$AS$1,0),'SAGE IMPORT'!$B:$B,OFFSET('START-SLABS'!$G$9,$AS$1,0),'SAGE IMPORT'!$C:$C,'MATERIAL ORDER'!$K13,'SAGE IMPORT'!$D:$D,($M13)))</f>
        <v/>
      </c>
      <c r="AT75" s="730" t="str">
        <f ca="1">IF(OFFSET('START-SLABS'!$F$9,$AT$1,0)="","",SUMIFS('SAGE IMPORT'!$Q:$Q,'SAGE IMPORT'!$A:$A,OFFSET('START-SLABS'!$F$9,$AT$1,0),'SAGE IMPORT'!$B:$B,OFFSET('START-SLABS'!$G$9,$AT$1,0),'SAGE IMPORT'!$C:$C,'MATERIAL ORDER'!$K13,'SAGE IMPORT'!$D:$D,($M13)))</f>
        <v/>
      </c>
      <c r="AU75" s="730" t="str">
        <f ca="1">IF(OFFSET('START-SLABS'!$F$9,$AU$1,0)="","",SUMIFS('SAGE IMPORT'!$Q:$Q,'SAGE IMPORT'!$A:$A,OFFSET('START-SLABS'!$F$9,$AU$1,0),'SAGE IMPORT'!$B:$B,OFFSET('START-SLABS'!$G$9,$AU$1,0),'SAGE IMPORT'!$C:$C,'MATERIAL ORDER'!$K13,'SAGE IMPORT'!$D:$D,($M13)))</f>
        <v/>
      </c>
      <c r="AV75" s="730" t="str">
        <f ca="1">IF(OFFSET('START-SLABS'!$F$9,$AV$1,0)="","",SUMIFS('SAGE IMPORT'!$Q:$Q,'SAGE IMPORT'!$A:$A,OFFSET('START-SLABS'!$F$9,$AV$1,0),'SAGE IMPORT'!$B:$B,OFFSET('START-SLABS'!$G$9,$AV$1,0),'SAGE IMPORT'!$C:$C,'MATERIAL ORDER'!$K13,'SAGE IMPORT'!$D:$D,($M13)))</f>
        <v/>
      </c>
    </row>
    <row r="76" spans="2:81" s="11" customFormat="1" ht="55.5" customHeight="1" x14ac:dyDescent="0.3">
      <c r="J76" s="581"/>
      <c r="S76" s="580">
        <f>IF('START-SLABS'!$F$9="","",SUMIFS('SAGE IMPORT'!$Q:$Q,'SAGE IMPORT'!$A:$A,'START-SLABS'!$F$9,'SAGE IMPORT'!$B:$B,'START-SLABS'!$G$9,'SAGE IMPORT'!$C:$C,'MATERIAL ORDER'!$K14,'SAGE IMPORT'!$D:$D,$M14))</f>
        <v>0</v>
      </c>
      <c r="T76" s="580">
        <f ca="1">IF(OFFSET('START-SLABS'!$F$9,$T$1,0)="","",SUMIFS('SAGE IMPORT'!$Q:$Q,'SAGE IMPORT'!$A:$A,OFFSET('START-SLABS'!$F$9,$T$1,0),'SAGE IMPORT'!$B:$B,OFFSET('START-SLABS'!$G$9,$T$1,0),'SAGE IMPORT'!$C:$C,'MATERIAL ORDER'!$K14,'SAGE IMPORT'!$D:$D,($M14)))</f>
        <v>0</v>
      </c>
      <c r="U76" s="580" t="str">
        <f ca="1">IF(OFFSET('START-SLABS'!$F$9,$U$1,0)="","",SUMIFS('SAGE IMPORT'!$Q:$Q,'SAGE IMPORT'!$A:$A,OFFSET('START-SLABS'!$F$9,$U$1,0),'SAGE IMPORT'!$B:$B,OFFSET('START-SLABS'!$G$9,$U$1,0),'SAGE IMPORT'!$C:$C,'MATERIAL ORDER'!$K14,'SAGE IMPORT'!$D:$D,($M14)))</f>
        <v/>
      </c>
      <c r="V76" s="580">
        <f ca="1">IF(OFFSET('START-SLABS'!$F$9,$V$1,0)="","",SUMIFS('SAGE IMPORT'!$Q:$Q,'SAGE IMPORT'!$A:$A,OFFSET('START-SLABS'!$F$9,$V$1,0),'SAGE IMPORT'!$B:$B,OFFSET('START-SLABS'!$G$9,$V$1,0),'SAGE IMPORT'!$C:$C,'MATERIAL ORDER'!$K14,'SAGE IMPORT'!$D:$D,($M14)))</f>
        <v>0</v>
      </c>
      <c r="W76" s="580" t="str">
        <f ca="1">IF(OFFSET('START-SLABS'!$F$9,$W$1,0)="","",SUMIFS('SAGE IMPORT'!$Q:$Q,'SAGE IMPORT'!$A:$A,OFFSET('START-SLABS'!$F$9,$W$1,0),'SAGE IMPORT'!$B:$B,OFFSET('START-SLABS'!$G$9,$W$1,0),'SAGE IMPORT'!$C:$C,'MATERIAL ORDER'!$K14,'SAGE IMPORT'!$D:$D,($M14)))</f>
        <v/>
      </c>
      <c r="X76" s="580">
        <f ca="1">IF(OFFSET('START-SLABS'!$F$9,$X$1,0)="","",SUMIFS('SAGE IMPORT'!$Q:$Q,'SAGE IMPORT'!$A:$A,OFFSET('START-SLABS'!$F$9,$X$1,0),'SAGE IMPORT'!$B:$B,OFFSET('START-SLABS'!$G$9,$X$1,0),'SAGE IMPORT'!$C:$C,'MATERIAL ORDER'!$K14,'SAGE IMPORT'!$D:$D,($M14)))</f>
        <v>0</v>
      </c>
      <c r="Y76" s="580" t="str">
        <f ca="1">IF(OFFSET('START-SLABS'!$F$9,$Y$1,0)="","",SUMIFS('SAGE IMPORT'!$Q:$Q,'SAGE IMPORT'!$A:$A,OFFSET('START-SLABS'!$F$9,$Y$1,0),'SAGE IMPORT'!$B:$B,OFFSET('START-SLABS'!$G$9,$Y$1,0),'SAGE IMPORT'!$C:$C,'MATERIAL ORDER'!$K14,'SAGE IMPORT'!$D:$D,($M14)))</f>
        <v/>
      </c>
      <c r="Z76" s="580">
        <f ca="1">IF(OFFSET('START-SLABS'!$F$9,$Z$1,0)="","",SUMIFS('SAGE IMPORT'!$Q:$Q,'SAGE IMPORT'!$A:$A,OFFSET('START-SLABS'!$F$9,$Z$1,0),'SAGE IMPORT'!$B:$B,OFFSET('START-SLABS'!$G$9,$Z$1,0),'SAGE IMPORT'!$C:$C,'MATERIAL ORDER'!$K14,'SAGE IMPORT'!$D:$D,($M14)))</f>
        <v>0</v>
      </c>
      <c r="AA76" s="580" t="str">
        <f ca="1">IF(OFFSET('START-SLABS'!$F$9,$AA$1,0)="","",SUMIFS('SAGE IMPORT'!$Q:$Q,'SAGE IMPORT'!$A:$A,OFFSET('START-SLABS'!$F$9,$AA$1,0),'SAGE IMPORT'!$B:$B,OFFSET('START-SLABS'!$G$9,$AA$1,0),'SAGE IMPORT'!$C:$C,'MATERIAL ORDER'!$K14,'SAGE IMPORT'!$D:$D,($M14)))</f>
        <v/>
      </c>
      <c r="AB76" s="580">
        <f ca="1">IF(OFFSET('START-SLABS'!$F$9,$AB$1,0)="","",SUMIFS('SAGE IMPORT'!$Q:$Q,'SAGE IMPORT'!$A:$A,OFFSET('START-SLABS'!$F$9,$AB$1,0),'SAGE IMPORT'!$B:$B,OFFSET('START-SLABS'!$G$9,$AB$1,0),'SAGE IMPORT'!$C:$C,'MATERIAL ORDER'!$K14,'SAGE IMPORT'!$D:$D,($M14)))</f>
        <v>0</v>
      </c>
      <c r="AC76" s="580" t="str">
        <f ca="1">IF(OFFSET('START-SLABS'!$F$9,$AC$1,0)="","",SUMIFS('SAGE IMPORT'!$Q:$Q,'SAGE IMPORT'!$A:$A,OFFSET('START-SLABS'!$F$9,$AC$1,0),'SAGE IMPORT'!$B:$B,OFFSET('START-SLABS'!$G$9,$AC$1,0),'SAGE IMPORT'!$C:$C,'MATERIAL ORDER'!$K14,'SAGE IMPORT'!$D:$D,($M14)))</f>
        <v/>
      </c>
      <c r="AD76" s="580">
        <f ca="1">IF(OFFSET('START-SLABS'!$F$9,$AD$1,0)="","",SUMIFS('SAGE IMPORT'!$Q:$Q,'SAGE IMPORT'!$A:$A,OFFSET('START-SLABS'!$F$9,$AD$1,0),'SAGE IMPORT'!$B:$B,OFFSET('START-SLABS'!$G$9,$AD$1,0),'SAGE IMPORT'!$C:$C,'MATERIAL ORDER'!$K14,'SAGE IMPORT'!$D:$D,($M14)))</f>
        <v>0</v>
      </c>
      <c r="AE76" s="580" t="str">
        <f ca="1">IF(OFFSET('START-SLABS'!$F$9,$AE$1,0)="","",SUMIFS('SAGE IMPORT'!$Q:$Q,'SAGE IMPORT'!$A:$A,OFFSET('START-SLABS'!$F$9,$AE$1,0),'SAGE IMPORT'!$B:$B,OFFSET('START-SLABS'!$G$9,$AE$1,0),'SAGE IMPORT'!$C:$C,'MATERIAL ORDER'!$K14,'SAGE IMPORT'!$D:$D,($M14)))</f>
        <v/>
      </c>
      <c r="AF76" s="580">
        <f ca="1">IF(OFFSET('START-SLABS'!$F$9,$AF$1,0)="","",SUMIFS('SAGE IMPORT'!$Q:$Q,'SAGE IMPORT'!$A:$A,OFFSET('START-SLABS'!$F$9,$AF$1,0),'SAGE IMPORT'!$B:$B,OFFSET('START-SLABS'!$G$9,$AF$1,0),'SAGE IMPORT'!$C:$C,'MATERIAL ORDER'!$K14,'SAGE IMPORT'!$D:$D,($M14)))</f>
        <v>0</v>
      </c>
      <c r="AG76" s="580" t="str">
        <f ca="1">IF(OFFSET('START-SLABS'!$F$9,$AG$1,0)="","",SUMIFS('SAGE IMPORT'!$Q:$Q,'SAGE IMPORT'!$A:$A,OFFSET('START-SLABS'!$F$9,$AG$1,0),'SAGE IMPORT'!$B:$B,OFFSET('START-SLABS'!$G$9,$AG$1,0),'SAGE IMPORT'!$C:$C,'MATERIAL ORDER'!$K14,'SAGE IMPORT'!$D:$D,($M14)))</f>
        <v/>
      </c>
      <c r="AH76" s="580">
        <f ca="1">IF(OFFSET('START-SLABS'!$F$9,$AH$1,0)="","",SUMIFS('SAGE IMPORT'!$Q:$Q,'SAGE IMPORT'!$A:$A,OFFSET('START-SLABS'!$F$9,$AH$1,0),'SAGE IMPORT'!$B:$B,OFFSET('START-SLABS'!$G$9,$AH$1,0),'SAGE IMPORT'!$C:$C,'MATERIAL ORDER'!$K14,'SAGE IMPORT'!$D:$D,($M14)))</f>
        <v>0</v>
      </c>
      <c r="AI76" s="580" t="str">
        <f ca="1">IF(OFFSET('START-SLABS'!$F$9,$AI$1,0)="","",SUMIFS('SAGE IMPORT'!$Q:$Q,'SAGE IMPORT'!$A:$A,OFFSET('START-SLABS'!$F$9,$AI$1,0),'SAGE IMPORT'!$B:$B,OFFSET('START-SLABS'!$G$9,$AI$1,0),'SAGE IMPORT'!$C:$C,'MATERIAL ORDER'!$K14,'SAGE IMPORT'!$D:$D,($M14)))</f>
        <v/>
      </c>
      <c r="AJ76" s="580">
        <f ca="1">IF(OFFSET('START-SLABS'!$F$9,$AJ$1,0)="","",SUMIFS('SAGE IMPORT'!$Q:$Q,'SAGE IMPORT'!$A:$A,OFFSET('START-SLABS'!$F$9,$AJ$1,0),'SAGE IMPORT'!$B:$B,OFFSET('START-SLABS'!$G$9,$AJ$1,0),'SAGE IMPORT'!$C:$C,'MATERIAL ORDER'!$K14,'SAGE IMPORT'!$D:$D,($M14)))</f>
        <v>0</v>
      </c>
      <c r="AK76" s="580" t="str">
        <f ca="1">IF(OFFSET('START-SLABS'!$F$9,$AK$1,0)="","",SUMIFS('SAGE IMPORT'!$Q:$Q,'SAGE IMPORT'!$A:$A,OFFSET('START-SLABS'!$F$9,$AK$1,0),'SAGE IMPORT'!$B:$B,OFFSET('START-SLABS'!$G$9,$AK$1,0),'SAGE IMPORT'!$C:$C,'MATERIAL ORDER'!$K14,'SAGE IMPORT'!$D:$D,($M14)))</f>
        <v/>
      </c>
      <c r="AL76" s="580" t="str">
        <f ca="1">IF(OFFSET('START-SLABS'!$F$9,$AL$1,0)="","",SUMIFS('SAGE IMPORT'!$Q:$Q,'SAGE IMPORT'!$A:$A,OFFSET('START-SLABS'!$F$9,$AL$1,0),'SAGE IMPORT'!$B:$B,OFFSET('START-SLABS'!$G$9,$AL$1,0),'SAGE IMPORT'!$C:$C,'MATERIAL ORDER'!$K14,'SAGE IMPORT'!$D:$D,($M14)))</f>
        <v/>
      </c>
      <c r="AM76" s="580" t="str">
        <f ca="1">IF(OFFSET('START-SLABS'!$F$9,$AM$1,0)="","",SUMIFS('SAGE IMPORT'!$Q:$Q,'SAGE IMPORT'!$A:$A,OFFSET('START-SLABS'!$F$9,$AM$1,0),'SAGE IMPORT'!$B:$B,OFFSET('START-SLABS'!$G$9,$AM$1,0),'SAGE IMPORT'!$C:$C,'MATERIAL ORDER'!$K14,'SAGE IMPORT'!$D:$D,($M14)))</f>
        <v/>
      </c>
      <c r="AN76" s="580" t="str">
        <f ca="1">IF(OFFSET('START-SLABS'!$F$9,$AN$1,0)="","",SUMIFS('SAGE IMPORT'!$Q:$Q,'SAGE IMPORT'!$A:$A,OFFSET('START-SLABS'!$F$9,$AN$1,0),'SAGE IMPORT'!$B:$B,OFFSET('START-SLABS'!$G$9,$AN$1,0),'SAGE IMPORT'!$C:$C,'MATERIAL ORDER'!$K14,'SAGE IMPORT'!$D:$D,($M14)))</f>
        <v/>
      </c>
      <c r="AO76" s="580" t="str">
        <f ca="1">IF(OFFSET('START-SLABS'!$F$9,$AO$1,0)="","",SUMIFS('SAGE IMPORT'!$Q:$Q,'SAGE IMPORT'!$A:$A,OFFSET('START-SLABS'!$F$9,$AO$1,0),'SAGE IMPORT'!$B:$B,OFFSET('START-SLABS'!$G$9,$AO$1,0),'SAGE IMPORT'!$C:$C,'MATERIAL ORDER'!$K14,'SAGE IMPORT'!$D:$D,($M14)))</f>
        <v/>
      </c>
      <c r="AP76" s="580" t="str">
        <f ca="1">IF(OFFSET('START-SLABS'!$F$9,$AP$1,0)="","",SUMIFS('SAGE IMPORT'!$Q:$Q,'SAGE IMPORT'!$A:$A,OFFSET('START-SLABS'!$F$9,$AP$1,0),'SAGE IMPORT'!$B:$B,OFFSET('START-SLABS'!$G$9,$AP$1,0),'SAGE IMPORT'!$C:$C,'MATERIAL ORDER'!$K14,'SAGE IMPORT'!$D:$D,($M14)))</f>
        <v/>
      </c>
      <c r="AQ76" s="580" t="str">
        <f ca="1">IF(OFFSET('START-SLABS'!$F$9,$AQ$1,0)="","",SUMIFS('SAGE IMPORT'!$Q:$Q,'SAGE IMPORT'!$A:$A,OFFSET('START-SLABS'!$F$9,$AQ$1,0),'SAGE IMPORT'!$B:$B,OFFSET('START-SLABS'!$G$9,$AQ$1,0),'SAGE IMPORT'!$C:$C,'MATERIAL ORDER'!$K14,'SAGE IMPORT'!$D:$D,($M14)))</f>
        <v/>
      </c>
      <c r="AR76" s="580" t="str">
        <f ca="1">IF(OFFSET('START-SLABS'!$F$9,$AR$1,0)="","",SUMIFS('SAGE IMPORT'!$Q:$Q,'SAGE IMPORT'!$A:$A,OFFSET('START-SLABS'!$F$9,$AR$1,0),'SAGE IMPORT'!$B:$B,OFFSET('START-SLABS'!$G$9,$AR$1,0),'SAGE IMPORT'!$C:$C,'MATERIAL ORDER'!$K14,'SAGE IMPORT'!$D:$D,($M14)))</f>
        <v/>
      </c>
      <c r="AS76" s="580" t="str">
        <f ca="1">IF(OFFSET('START-SLABS'!$F$9,$AS$1,0)="","",SUMIFS('SAGE IMPORT'!$Q:$Q,'SAGE IMPORT'!$A:$A,OFFSET('START-SLABS'!$F$9,$AS$1,0),'SAGE IMPORT'!$B:$B,OFFSET('START-SLABS'!$G$9,$AS$1,0),'SAGE IMPORT'!$C:$C,'MATERIAL ORDER'!$K14,'SAGE IMPORT'!$D:$D,($M14)))</f>
        <v/>
      </c>
      <c r="AT76" s="580" t="str">
        <f ca="1">IF(OFFSET('START-SLABS'!$F$9,$AT$1,0)="","",SUMIFS('SAGE IMPORT'!$Q:$Q,'SAGE IMPORT'!$A:$A,OFFSET('START-SLABS'!$F$9,$AT$1,0),'SAGE IMPORT'!$B:$B,OFFSET('START-SLABS'!$G$9,$AT$1,0),'SAGE IMPORT'!$C:$C,'MATERIAL ORDER'!$K14,'SAGE IMPORT'!$D:$D,($M14)))</f>
        <v/>
      </c>
      <c r="AU76" s="580" t="str">
        <f ca="1">IF(OFFSET('START-SLABS'!$F$9,$AU$1,0)="","",SUMIFS('SAGE IMPORT'!$Q:$Q,'SAGE IMPORT'!$A:$A,OFFSET('START-SLABS'!$F$9,$AU$1,0),'SAGE IMPORT'!$B:$B,OFFSET('START-SLABS'!$G$9,$AU$1,0),'SAGE IMPORT'!$C:$C,'MATERIAL ORDER'!$K14,'SAGE IMPORT'!$D:$D,($M14)))</f>
        <v/>
      </c>
      <c r="AV76" s="580" t="str">
        <f ca="1">IF(OFFSET('START-SLABS'!$F$9,$AV$1,0)="","",SUMIFS('SAGE IMPORT'!$Q:$Q,'SAGE IMPORT'!$A:$A,OFFSET('START-SLABS'!$F$9,$AV$1,0),'SAGE IMPORT'!$B:$B,OFFSET('START-SLABS'!$G$9,$AV$1,0),'SAGE IMPORT'!$C:$C,'MATERIAL ORDER'!$K14,'SAGE IMPORT'!$D:$D,($M14)))</f>
        <v/>
      </c>
    </row>
    <row r="77" spans="2:81" ht="25.8" x14ac:dyDescent="0.3">
      <c r="S77" s="580">
        <f>IF('START-SLABS'!$F$9="","",SUMIFS('SAGE IMPORT'!$Q:$Q,'SAGE IMPORT'!$A:$A,'START-SLABS'!$F$9,'SAGE IMPORT'!$B:$B,'START-SLABS'!$G$9,'SAGE IMPORT'!$C:$C,'MATERIAL ORDER'!$K15,'SAGE IMPORT'!$D:$D,$M15))</f>
        <v>0</v>
      </c>
      <c r="T77" s="580">
        <f ca="1">IF(OFFSET('START-SLABS'!$F$9,$T$1,0)="","",SUMIFS('SAGE IMPORT'!$Q:$Q,'SAGE IMPORT'!$A:$A,OFFSET('START-SLABS'!$F$9,$T$1,0),'SAGE IMPORT'!$B:$B,OFFSET('START-SLABS'!$G$9,$T$1,0),'SAGE IMPORT'!$C:$C,'MATERIAL ORDER'!$K15,'SAGE IMPORT'!$D:$D,($M15)))</f>
        <v>0</v>
      </c>
      <c r="U77" s="580" t="str">
        <f ca="1">IF(OFFSET('START-SLABS'!$F$9,$U$1,0)="","",SUMIFS('SAGE IMPORT'!$Q:$Q,'SAGE IMPORT'!$A:$A,OFFSET('START-SLABS'!$F$9,$U$1,0),'SAGE IMPORT'!$B:$B,OFFSET('START-SLABS'!$G$9,$U$1,0),'SAGE IMPORT'!$C:$C,'MATERIAL ORDER'!$K15,'SAGE IMPORT'!$D:$D,($M15)))</f>
        <v/>
      </c>
      <c r="V77" s="580">
        <f ca="1">IF(OFFSET('START-SLABS'!$F$9,$V$1,0)="","",SUMIFS('SAGE IMPORT'!$Q:$Q,'SAGE IMPORT'!$A:$A,OFFSET('START-SLABS'!$F$9,$V$1,0),'SAGE IMPORT'!$B:$B,OFFSET('START-SLABS'!$G$9,$V$1,0),'SAGE IMPORT'!$C:$C,'MATERIAL ORDER'!$K15,'SAGE IMPORT'!$D:$D,($M15)))</f>
        <v>0</v>
      </c>
      <c r="W77" s="580" t="str">
        <f ca="1">IF(OFFSET('START-SLABS'!$F$9,$W$1,0)="","",SUMIFS('SAGE IMPORT'!$Q:$Q,'SAGE IMPORT'!$A:$A,OFFSET('START-SLABS'!$F$9,$W$1,0),'SAGE IMPORT'!$B:$B,OFFSET('START-SLABS'!$G$9,$W$1,0),'SAGE IMPORT'!$C:$C,'MATERIAL ORDER'!$K15,'SAGE IMPORT'!$D:$D,($M15)))</f>
        <v/>
      </c>
      <c r="X77" s="580">
        <f ca="1">IF(OFFSET('START-SLABS'!$F$9,$X$1,0)="","",SUMIFS('SAGE IMPORT'!$Q:$Q,'SAGE IMPORT'!$A:$A,OFFSET('START-SLABS'!$F$9,$X$1,0),'SAGE IMPORT'!$B:$B,OFFSET('START-SLABS'!$G$9,$X$1,0),'SAGE IMPORT'!$C:$C,'MATERIAL ORDER'!$K15,'SAGE IMPORT'!$D:$D,($M15)))</f>
        <v>0</v>
      </c>
      <c r="Y77" s="580" t="str">
        <f ca="1">IF(OFFSET('START-SLABS'!$F$9,$Y$1,0)="","",SUMIFS('SAGE IMPORT'!$Q:$Q,'SAGE IMPORT'!$A:$A,OFFSET('START-SLABS'!$F$9,$Y$1,0),'SAGE IMPORT'!$B:$B,OFFSET('START-SLABS'!$G$9,$Y$1,0),'SAGE IMPORT'!$C:$C,'MATERIAL ORDER'!$K15,'SAGE IMPORT'!$D:$D,($M15)))</f>
        <v/>
      </c>
      <c r="Z77" s="580">
        <f ca="1">IF(OFFSET('START-SLABS'!$F$9,$Z$1,0)="","",SUMIFS('SAGE IMPORT'!$Q:$Q,'SAGE IMPORT'!$A:$A,OFFSET('START-SLABS'!$F$9,$Z$1,0),'SAGE IMPORT'!$B:$B,OFFSET('START-SLABS'!$G$9,$Z$1,0),'SAGE IMPORT'!$C:$C,'MATERIAL ORDER'!$K15,'SAGE IMPORT'!$D:$D,($M15)))</f>
        <v>0</v>
      </c>
      <c r="AA77" s="580" t="str">
        <f ca="1">IF(OFFSET('START-SLABS'!$F$9,$AA$1,0)="","",SUMIFS('SAGE IMPORT'!$Q:$Q,'SAGE IMPORT'!$A:$A,OFFSET('START-SLABS'!$F$9,$AA$1,0),'SAGE IMPORT'!$B:$B,OFFSET('START-SLABS'!$G$9,$AA$1,0),'SAGE IMPORT'!$C:$C,'MATERIAL ORDER'!$K15,'SAGE IMPORT'!$D:$D,($M15)))</f>
        <v/>
      </c>
      <c r="AB77" s="580">
        <f ca="1">IF(OFFSET('START-SLABS'!$F$9,$AB$1,0)="","",SUMIFS('SAGE IMPORT'!$Q:$Q,'SAGE IMPORT'!$A:$A,OFFSET('START-SLABS'!$F$9,$AB$1,0),'SAGE IMPORT'!$B:$B,OFFSET('START-SLABS'!$G$9,$AB$1,0),'SAGE IMPORT'!$C:$C,'MATERIAL ORDER'!$K15,'SAGE IMPORT'!$D:$D,($M15)))</f>
        <v>0</v>
      </c>
      <c r="AC77" s="580" t="str">
        <f ca="1">IF(OFFSET('START-SLABS'!$F$9,$AC$1,0)="","",SUMIFS('SAGE IMPORT'!$Q:$Q,'SAGE IMPORT'!$A:$A,OFFSET('START-SLABS'!$F$9,$AC$1,0),'SAGE IMPORT'!$B:$B,OFFSET('START-SLABS'!$G$9,$AC$1,0),'SAGE IMPORT'!$C:$C,'MATERIAL ORDER'!$K15,'SAGE IMPORT'!$D:$D,($M15)))</f>
        <v/>
      </c>
      <c r="AD77" s="580">
        <f ca="1">IF(OFFSET('START-SLABS'!$F$9,$AD$1,0)="","",SUMIFS('SAGE IMPORT'!$Q:$Q,'SAGE IMPORT'!$A:$A,OFFSET('START-SLABS'!$F$9,$AD$1,0),'SAGE IMPORT'!$B:$B,OFFSET('START-SLABS'!$G$9,$AD$1,0),'SAGE IMPORT'!$C:$C,'MATERIAL ORDER'!$K15,'SAGE IMPORT'!$D:$D,($M15)))</f>
        <v>0</v>
      </c>
      <c r="AE77" s="580" t="str">
        <f ca="1">IF(OFFSET('START-SLABS'!$F$9,$AE$1,0)="","",SUMIFS('SAGE IMPORT'!$Q:$Q,'SAGE IMPORT'!$A:$A,OFFSET('START-SLABS'!$F$9,$AE$1,0),'SAGE IMPORT'!$B:$B,OFFSET('START-SLABS'!$G$9,$AE$1,0),'SAGE IMPORT'!$C:$C,'MATERIAL ORDER'!$K15,'SAGE IMPORT'!$D:$D,($M15)))</f>
        <v/>
      </c>
      <c r="AF77" s="580">
        <f ca="1">IF(OFFSET('START-SLABS'!$F$9,$AF$1,0)="","",SUMIFS('SAGE IMPORT'!$Q:$Q,'SAGE IMPORT'!$A:$A,OFFSET('START-SLABS'!$F$9,$AF$1,0),'SAGE IMPORT'!$B:$B,OFFSET('START-SLABS'!$G$9,$AF$1,0),'SAGE IMPORT'!$C:$C,'MATERIAL ORDER'!$K15,'SAGE IMPORT'!$D:$D,($M15)))</f>
        <v>0</v>
      </c>
      <c r="AG77" s="580" t="str">
        <f ca="1">IF(OFFSET('START-SLABS'!$F$9,$AG$1,0)="","",SUMIFS('SAGE IMPORT'!$Q:$Q,'SAGE IMPORT'!$A:$A,OFFSET('START-SLABS'!$F$9,$AG$1,0),'SAGE IMPORT'!$B:$B,OFFSET('START-SLABS'!$G$9,$AG$1,0),'SAGE IMPORT'!$C:$C,'MATERIAL ORDER'!$K15,'SAGE IMPORT'!$D:$D,($M15)))</f>
        <v/>
      </c>
      <c r="AH77" s="580">
        <f ca="1">IF(OFFSET('START-SLABS'!$F$9,$AH$1,0)="","",SUMIFS('SAGE IMPORT'!$Q:$Q,'SAGE IMPORT'!$A:$A,OFFSET('START-SLABS'!$F$9,$AH$1,0),'SAGE IMPORT'!$B:$B,OFFSET('START-SLABS'!$G$9,$AH$1,0),'SAGE IMPORT'!$C:$C,'MATERIAL ORDER'!$K15,'SAGE IMPORT'!$D:$D,($M15)))</f>
        <v>0</v>
      </c>
      <c r="AI77" s="580" t="str">
        <f ca="1">IF(OFFSET('START-SLABS'!$F$9,$AI$1,0)="","",SUMIFS('SAGE IMPORT'!$Q:$Q,'SAGE IMPORT'!$A:$A,OFFSET('START-SLABS'!$F$9,$AI$1,0),'SAGE IMPORT'!$B:$B,OFFSET('START-SLABS'!$G$9,$AI$1,0),'SAGE IMPORT'!$C:$C,'MATERIAL ORDER'!$K15,'SAGE IMPORT'!$D:$D,($M15)))</f>
        <v/>
      </c>
      <c r="AJ77" s="580">
        <f ca="1">IF(OFFSET('START-SLABS'!$F$9,$AJ$1,0)="","",SUMIFS('SAGE IMPORT'!$Q:$Q,'SAGE IMPORT'!$A:$A,OFFSET('START-SLABS'!$F$9,$AJ$1,0),'SAGE IMPORT'!$B:$B,OFFSET('START-SLABS'!$G$9,$AJ$1,0),'SAGE IMPORT'!$C:$C,'MATERIAL ORDER'!$K15,'SAGE IMPORT'!$D:$D,($M15)))</f>
        <v>0</v>
      </c>
      <c r="AK77" s="580" t="str">
        <f ca="1">IF(OFFSET('START-SLABS'!$F$9,$AK$1,0)="","",SUMIFS('SAGE IMPORT'!$Q:$Q,'SAGE IMPORT'!$A:$A,OFFSET('START-SLABS'!$F$9,$AK$1,0),'SAGE IMPORT'!$B:$B,OFFSET('START-SLABS'!$G$9,$AK$1,0),'SAGE IMPORT'!$C:$C,'MATERIAL ORDER'!$K15,'SAGE IMPORT'!$D:$D,($M15)))</f>
        <v/>
      </c>
      <c r="AL77" s="580" t="str">
        <f ca="1">IF(OFFSET('START-SLABS'!$F$9,$AL$1,0)="","",SUMIFS('SAGE IMPORT'!$Q:$Q,'SAGE IMPORT'!$A:$A,OFFSET('START-SLABS'!$F$9,$AL$1,0),'SAGE IMPORT'!$B:$B,OFFSET('START-SLABS'!$G$9,$AL$1,0),'SAGE IMPORT'!$C:$C,'MATERIAL ORDER'!$K15,'SAGE IMPORT'!$D:$D,($M15)))</f>
        <v/>
      </c>
      <c r="AM77" s="580" t="str">
        <f ca="1">IF(OFFSET('START-SLABS'!$F$9,$AM$1,0)="","",SUMIFS('SAGE IMPORT'!$Q:$Q,'SAGE IMPORT'!$A:$A,OFFSET('START-SLABS'!$F$9,$AM$1,0),'SAGE IMPORT'!$B:$B,OFFSET('START-SLABS'!$G$9,$AM$1,0),'SAGE IMPORT'!$C:$C,'MATERIAL ORDER'!$K15,'SAGE IMPORT'!$D:$D,($M15)))</f>
        <v/>
      </c>
      <c r="AN77" s="580" t="str">
        <f ca="1">IF(OFFSET('START-SLABS'!$F$9,$AN$1,0)="","",SUMIFS('SAGE IMPORT'!$Q:$Q,'SAGE IMPORT'!$A:$A,OFFSET('START-SLABS'!$F$9,$AN$1,0),'SAGE IMPORT'!$B:$B,OFFSET('START-SLABS'!$G$9,$AN$1,0),'SAGE IMPORT'!$C:$C,'MATERIAL ORDER'!$K15,'SAGE IMPORT'!$D:$D,($M15)))</f>
        <v/>
      </c>
      <c r="AO77" s="580" t="str">
        <f ca="1">IF(OFFSET('START-SLABS'!$F$9,$AO$1,0)="","",SUMIFS('SAGE IMPORT'!$Q:$Q,'SAGE IMPORT'!$A:$A,OFFSET('START-SLABS'!$F$9,$AO$1,0),'SAGE IMPORT'!$B:$B,OFFSET('START-SLABS'!$G$9,$AO$1,0),'SAGE IMPORT'!$C:$C,'MATERIAL ORDER'!$K15,'SAGE IMPORT'!$D:$D,($M15)))</f>
        <v/>
      </c>
      <c r="AP77" s="580" t="str">
        <f ca="1">IF(OFFSET('START-SLABS'!$F$9,$AP$1,0)="","",SUMIFS('SAGE IMPORT'!$Q:$Q,'SAGE IMPORT'!$A:$A,OFFSET('START-SLABS'!$F$9,$AP$1,0),'SAGE IMPORT'!$B:$B,OFFSET('START-SLABS'!$G$9,$AP$1,0),'SAGE IMPORT'!$C:$C,'MATERIAL ORDER'!$K15,'SAGE IMPORT'!$D:$D,($M15)))</f>
        <v/>
      </c>
      <c r="AQ77" s="580" t="str">
        <f ca="1">IF(OFFSET('START-SLABS'!$F$9,$AQ$1,0)="","",SUMIFS('SAGE IMPORT'!$Q:$Q,'SAGE IMPORT'!$A:$A,OFFSET('START-SLABS'!$F$9,$AQ$1,0),'SAGE IMPORT'!$B:$B,OFFSET('START-SLABS'!$G$9,$AQ$1,0),'SAGE IMPORT'!$C:$C,'MATERIAL ORDER'!$K15,'SAGE IMPORT'!$D:$D,($M15)))</f>
        <v/>
      </c>
      <c r="AR77" s="580" t="str">
        <f ca="1">IF(OFFSET('START-SLABS'!$F$9,$AR$1,0)="","",SUMIFS('SAGE IMPORT'!$Q:$Q,'SAGE IMPORT'!$A:$A,OFFSET('START-SLABS'!$F$9,$AR$1,0),'SAGE IMPORT'!$B:$B,OFFSET('START-SLABS'!$G$9,$AR$1,0),'SAGE IMPORT'!$C:$C,'MATERIAL ORDER'!$K15,'SAGE IMPORT'!$D:$D,($M15)))</f>
        <v/>
      </c>
      <c r="AS77" s="580" t="str">
        <f ca="1">IF(OFFSET('START-SLABS'!$F$9,$AS$1,0)="","",SUMIFS('SAGE IMPORT'!$Q:$Q,'SAGE IMPORT'!$A:$A,OFFSET('START-SLABS'!$F$9,$AS$1,0),'SAGE IMPORT'!$B:$B,OFFSET('START-SLABS'!$G$9,$AS$1,0),'SAGE IMPORT'!$C:$C,'MATERIAL ORDER'!$K15,'SAGE IMPORT'!$D:$D,($M15)))</f>
        <v/>
      </c>
      <c r="AT77" s="580" t="str">
        <f ca="1">IF(OFFSET('START-SLABS'!$F$9,$AT$1,0)="","",SUMIFS('SAGE IMPORT'!$Q:$Q,'SAGE IMPORT'!$A:$A,OFFSET('START-SLABS'!$F$9,$AT$1,0),'SAGE IMPORT'!$B:$B,OFFSET('START-SLABS'!$G$9,$AT$1,0),'SAGE IMPORT'!$C:$C,'MATERIAL ORDER'!$K15,'SAGE IMPORT'!$D:$D,($M15)))</f>
        <v/>
      </c>
      <c r="AU77" s="580" t="str">
        <f ca="1">IF(OFFSET('START-SLABS'!$F$9,$AU$1,0)="","",SUMIFS('SAGE IMPORT'!$Q:$Q,'SAGE IMPORT'!$A:$A,OFFSET('START-SLABS'!$F$9,$AU$1,0),'SAGE IMPORT'!$B:$B,OFFSET('START-SLABS'!$G$9,$AU$1,0),'SAGE IMPORT'!$C:$C,'MATERIAL ORDER'!$K15,'SAGE IMPORT'!$D:$D,($M15)))</f>
        <v/>
      </c>
      <c r="AV77" s="580" t="str">
        <f ca="1">IF(OFFSET('START-SLABS'!$F$9,$AV$1,0)="","",SUMIFS('SAGE IMPORT'!$Q:$Q,'SAGE IMPORT'!$A:$A,OFFSET('START-SLABS'!$F$9,$AV$1,0),'SAGE IMPORT'!$B:$B,OFFSET('START-SLABS'!$G$9,$AV$1,0),'SAGE IMPORT'!$C:$C,'MATERIAL ORDER'!$K15,'SAGE IMPORT'!$D:$D,($M15)))</f>
        <v/>
      </c>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row>
    <row r="78" spans="2:81" s="11" customFormat="1" ht="25.8" x14ac:dyDescent="0.3">
      <c r="J78" s="582"/>
      <c r="K78" s="583"/>
      <c r="L78" s="583"/>
      <c r="M78" s="583"/>
      <c r="N78" s="583"/>
      <c r="O78" s="583"/>
      <c r="P78" s="583"/>
      <c r="Q78" s="583"/>
      <c r="S78" s="580">
        <f>IF('START-SLABS'!$F$9="","",SUMIFS('SAGE IMPORT'!$Q:$Q,'SAGE IMPORT'!$A:$A,'START-SLABS'!$F$9,'SAGE IMPORT'!$B:$B,'START-SLABS'!$G$9,'SAGE IMPORT'!$C:$C,'MATERIAL ORDER'!$K16,'SAGE IMPORT'!$D:$D,$M16))</f>
        <v>0</v>
      </c>
      <c r="T78" s="580">
        <f ca="1">IF(OFFSET('START-SLABS'!$F$9,$T$1,0)="","",SUMIFS('SAGE IMPORT'!$Q:$Q,'SAGE IMPORT'!$A:$A,OFFSET('START-SLABS'!$F$9,$T$1,0),'SAGE IMPORT'!$B:$B,OFFSET('START-SLABS'!$G$9,$T$1,0),'SAGE IMPORT'!$C:$C,'MATERIAL ORDER'!$K16,'SAGE IMPORT'!$D:$D,($M16)))</f>
        <v>0</v>
      </c>
      <c r="U78" s="580" t="str">
        <f ca="1">IF(OFFSET('START-SLABS'!$F$9,$U$1,0)="","",SUMIFS('SAGE IMPORT'!$Q:$Q,'SAGE IMPORT'!$A:$A,OFFSET('START-SLABS'!$F$9,$U$1,0),'SAGE IMPORT'!$B:$B,OFFSET('START-SLABS'!$G$9,$U$1,0),'SAGE IMPORT'!$C:$C,'MATERIAL ORDER'!$K16,'SAGE IMPORT'!$D:$D,($M16)))</f>
        <v/>
      </c>
      <c r="V78" s="580">
        <f ca="1">IF(OFFSET('START-SLABS'!$F$9,$V$1,0)="","",SUMIFS('SAGE IMPORT'!$Q:$Q,'SAGE IMPORT'!$A:$A,OFFSET('START-SLABS'!$F$9,$V$1,0),'SAGE IMPORT'!$B:$B,OFFSET('START-SLABS'!$G$9,$V$1,0),'SAGE IMPORT'!$C:$C,'MATERIAL ORDER'!$K16,'SAGE IMPORT'!$D:$D,($M16)))</f>
        <v>0</v>
      </c>
      <c r="W78" s="580" t="str">
        <f ca="1">IF(OFFSET('START-SLABS'!$F$9,$W$1,0)="","",SUMIFS('SAGE IMPORT'!$Q:$Q,'SAGE IMPORT'!$A:$A,OFFSET('START-SLABS'!$F$9,$W$1,0),'SAGE IMPORT'!$B:$B,OFFSET('START-SLABS'!$G$9,$W$1,0),'SAGE IMPORT'!$C:$C,'MATERIAL ORDER'!$K16,'SAGE IMPORT'!$D:$D,($M16)))</f>
        <v/>
      </c>
      <c r="X78" s="580">
        <f ca="1">IF(OFFSET('START-SLABS'!$F$9,$X$1,0)="","",SUMIFS('SAGE IMPORT'!$Q:$Q,'SAGE IMPORT'!$A:$A,OFFSET('START-SLABS'!$F$9,$X$1,0),'SAGE IMPORT'!$B:$B,OFFSET('START-SLABS'!$G$9,$X$1,0),'SAGE IMPORT'!$C:$C,'MATERIAL ORDER'!$K16,'SAGE IMPORT'!$D:$D,($M16)))</f>
        <v>0</v>
      </c>
      <c r="Y78" s="580" t="str">
        <f ca="1">IF(OFFSET('START-SLABS'!$F$9,$Y$1,0)="","",SUMIFS('SAGE IMPORT'!$Q:$Q,'SAGE IMPORT'!$A:$A,OFFSET('START-SLABS'!$F$9,$Y$1,0),'SAGE IMPORT'!$B:$B,OFFSET('START-SLABS'!$G$9,$Y$1,0),'SAGE IMPORT'!$C:$C,'MATERIAL ORDER'!$K16,'SAGE IMPORT'!$D:$D,($M16)))</f>
        <v/>
      </c>
      <c r="Z78" s="580">
        <f ca="1">IF(OFFSET('START-SLABS'!$F$9,$Z$1,0)="","",SUMIFS('SAGE IMPORT'!$Q:$Q,'SAGE IMPORT'!$A:$A,OFFSET('START-SLABS'!$F$9,$Z$1,0),'SAGE IMPORT'!$B:$B,OFFSET('START-SLABS'!$G$9,$Z$1,0),'SAGE IMPORT'!$C:$C,'MATERIAL ORDER'!$K16,'SAGE IMPORT'!$D:$D,($M16)))</f>
        <v>0</v>
      </c>
      <c r="AA78" s="580" t="str">
        <f ca="1">IF(OFFSET('START-SLABS'!$F$9,$AA$1,0)="","",SUMIFS('SAGE IMPORT'!$Q:$Q,'SAGE IMPORT'!$A:$A,OFFSET('START-SLABS'!$F$9,$AA$1,0),'SAGE IMPORT'!$B:$B,OFFSET('START-SLABS'!$G$9,$AA$1,0),'SAGE IMPORT'!$C:$C,'MATERIAL ORDER'!$K16,'SAGE IMPORT'!$D:$D,($M16)))</f>
        <v/>
      </c>
      <c r="AB78" s="580">
        <f ca="1">IF(OFFSET('START-SLABS'!$F$9,$AB$1,0)="","",SUMIFS('SAGE IMPORT'!$Q:$Q,'SAGE IMPORT'!$A:$A,OFFSET('START-SLABS'!$F$9,$AB$1,0),'SAGE IMPORT'!$B:$B,OFFSET('START-SLABS'!$G$9,$AB$1,0),'SAGE IMPORT'!$C:$C,'MATERIAL ORDER'!$K16,'SAGE IMPORT'!$D:$D,($M16)))</f>
        <v>0</v>
      </c>
      <c r="AC78" s="580" t="str">
        <f ca="1">IF(OFFSET('START-SLABS'!$F$9,$AC$1,0)="","",SUMIFS('SAGE IMPORT'!$Q:$Q,'SAGE IMPORT'!$A:$A,OFFSET('START-SLABS'!$F$9,$AC$1,0),'SAGE IMPORT'!$B:$B,OFFSET('START-SLABS'!$G$9,$AC$1,0),'SAGE IMPORT'!$C:$C,'MATERIAL ORDER'!$K16,'SAGE IMPORT'!$D:$D,($M16)))</f>
        <v/>
      </c>
      <c r="AD78" s="580">
        <f ca="1">IF(OFFSET('START-SLABS'!$F$9,$AD$1,0)="","",SUMIFS('SAGE IMPORT'!$Q:$Q,'SAGE IMPORT'!$A:$A,OFFSET('START-SLABS'!$F$9,$AD$1,0),'SAGE IMPORT'!$B:$B,OFFSET('START-SLABS'!$G$9,$AD$1,0),'SAGE IMPORT'!$C:$C,'MATERIAL ORDER'!$K16,'SAGE IMPORT'!$D:$D,($M16)))</f>
        <v>0</v>
      </c>
      <c r="AE78" s="580" t="str">
        <f ca="1">IF(OFFSET('START-SLABS'!$F$9,$AE$1,0)="","",SUMIFS('SAGE IMPORT'!$Q:$Q,'SAGE IMPORT'!$A:$A,OFFSET('START-SLABS'!$F$9,$AE$1,0),'SAGE IMPORT'!$B:$B,OFFSET('START-SLABS'!$G$9,$AE$1,0),'SAGE IMPORT'!$C:$C,'MATERIAL ORDER'!$K16,'SAGE IMPORT'!$D:$D,($M16)))</f>
        <v/>
      </c>
      <c r="AF78" s="580">
        <f ca="1">IF(OFFSET('START-SLABS'!$F$9,$AF$1,0)="","",SUMIFS('SAGE IMPORT'!$Q:$Q,'SAGE IMPORT'!$A:$A,OFFSET('START-SLABS'!$F$9,$AF$1,0),'SAGE IMPORT'!$B:$B,OFFSET('START-SLABS'!$G$9,$AF$1,0),'SAGE IMPORT'!$C:$C,'MATERIAL ORDER'!$K16,'SAGE IMPORT'!$D:$D,($M16)))</f>
        <v>0</v>
      </c>
      <c r="AG78" s="580" t="str">
        <f ca="1">IF(OFFSET('START-SLABS'!$F$9,$AG$1,0)="","",SUMIFS('SAGE IMPORT'!$Q:$Q,'SAGE IMPORT'!$A:$A,OFFSET('START-SLABS'!$F$9,$AG$1,0),'SAGE IMPORT'!$B:$B,OFFSET('START-SLABS'!$G$9,$AG$1,0),'SAGE IMPORT'!$C:$C,'MATERIAL ORDER'!$K16,'SAGE IMPORT'!$D:$D,($M16)))</f>
        <v/>
      </c>
      <c r="AH78" s="580">
        <f ca="1">IF(OFFSET('START-SLABS'!$F$9,$AH$1,0)="","",SUMIFS('SAGE IMPORT'!$Q:$Q,'SAGE IMPORT'!$A:$A,OFFSET('START-SLABS'!$F$9,$AH$1,0),'SAGE IMPORT'!$B:$B,OFFSET('START-SLABS'!$G$9,$AH$1,0),'SAGE IMPORT'!$C:$C,'MATERIAL ORDER'!$K16,'SAGE IMPORT'!$D:$D,($M16)))</f>
        <v>0</v>
      </c>
      <c r="AI78" s="580" t="str">
        <f ca="1">IF(OFFSET('START-SLABS'!$F$9,$AI$1,0)="","",SUMIFS('SAGE IMPORT'!$Q:$Q,'SAGE IMPORT'!$A:$A,OFFSET('START-SLABS'!$F$9,$AI$1,0),'SAGE IMPORT'!$B:$B,OFFSET('START-SLABS'!$G$9,$AI$1,0),'SAGE IMPORT'!$C:$C,'MATERIAL ORDER'!$K16,'SAGE IMPORT'!$D:$D,($M16)))</f>
        <v/>
      </c>
      <c r="AJ78" s="580">
        <f ca="1">IF(OFFSET('START-SLABS'!$F$9,$AJ$1,0)="","",SUMIFS('SAGE IMPORT'!$Q:$Q,'SAGE IMPORT'!$A:$A,OFFSET('START-SLABS'!$F$9,$AJ$1,0),'SAGE IMPORT'!$B:$B,OFFSET('START-SLABS'!$G$9,$AJ$1,0),'SAGE IMPORT'!$C:$C,'MATERIAL ORDER'!$K16,'SAGE IMPORT'!$D:$D,($M16)))</f>
        <v>0</v>
      </c>
      <c r="AK78" s="580" t="str">
        <f ca="1">IF(OFFSET('START-SLABS'!$F$9,$AK$1,0)="","",SUMIFS('SAGE IMPORT'!$Q:$Q,'SAGE IMPORT'!$A:$A,OFFSET('START-SLABS'!$F$9,$AK$1,0),'SAGE IMPORT'!$B:$B,OFFSET('START-SLABS'!$G$9,$AK$1,0),'SAGE IMPORT'!$C:$C,'MATERIAL ORDER'!$K16,'SAGE IMPORT'!$D:$D,($M16)))</f>
        <v/>
      </c>
      <c r="AL78" s="580" t="str">
        <f ca="1">IF(OFFSET('START-SLABS'!$F$9,$AL$1,0)="","",SUMIFS('SAGE IMPORT'!$Q:$Q,'SAGE IMPORT'!$A:$A,OFFSET('START-SLABS'!$F$9,$AL$1,0),'SAGE IMPORT'!$B:$B,OFFSET('START-SLABS'!$G$9,$AL$1,0),'SAGE IMPORT'!$C:$C,'MATERIAL ORDER'!$K16,'SAGE IMPORT'!$D:$D,($M16)))</f>
        <v/>
      </c>
      <c r="AM78" s="580" t="str">
        <f ca="1">IF(OFFSET('START-SLABS'!$F$9,$AM$1,0)="","",SUMIFS('SAGE IMPORT'!$Q:$Q,'SAGE IMPORT'!$A:$A,OFFSET('START-SLABS'!$F$9,$AM$1,0),'SAGE IMPORT'!$B:$B,OFFSET('START-SLABS'!$G$9,$AM$1,0),'SAGE IMPORT'!$C:$C,'MATERIAL ORDER'!$K16,'SAGE IMPORT'!$D:$D,($M16)))</f>
        <v/>
      </c>
      <c r="AN78" s="580" t="str">
        <f ca="1">IF(OFFSET('START-SLABS'!$F$9,$AN$1,0)="","",SUMIFS('SAGE IMPORT'!$Q:$Q,'SAGE IMPORT'!$A:$A,OFFSET('START-SLABS'!$F$9,$AN$1,0),'SAGE IMPORT'!$B:$B,OFFSET('START-SLABS'!$G$9,$AN$1,0),'SAGE IMPORT'!$C:$C,'MATERIAL ORDER'!$K16,'SAGE IMPORT'!$D:$D,($M16)))</f>
        <v/>
      </c>
      <c r="AO78" s="580" t="str">
        <f ca="1">IF(OFFSET('START-SLABS'!$F$9,$AO$1,0)="","",SUMIFS('SAGE IMPORT'!$Q:$Q,'SAGE IMPORT'!$A:$A,OFFSET('START-SLABS'!$F$9,$AO$1,0),'SAGE IMPORT'!$B:$B,OFFSET('START-SLABS'!$G$9,$AO$1,0),'SAGE IMPORT'!$C:$C,'MATERIAL ORDER'!$K16,'SAGE IMPORT'!$D:$D,($M16)))</f>
        <v/>
      </c>
      <c r="AP78" s="580" t="str">
        <f ca="1">IF(OFFSET('START-SLABS'!$F$9,$AP$1,0)="","",SUMIFS('SAGE IMPORT'!$Q:$Q,'SAGE IMPORT'!$A:$A,OFFSET('START-SLABS'!$F$9,$AP$1,0),'SAGE IMPORT'!$B:$B,OFFSET('START-SLABS'!$G$9,$AP$1,0),'SAGE IMPORT'!$C:$C,'MATERIAL ORDER'!$K16,'SAGE IMPORT'!$D:$D,($M16)))</f>
        <v/>
      </c>
      <c r="AQ78" s="580" t="str">
        <f ca="1">IF(OFFSET('START-SLABS'!$F$9,$AQ$1,0)="","",SUMIFS('SAGE IMPORT'!$Q:$Q,'SAGE IMPORT'!$A:$A,OFFSET('START-SLABS'!$F$9,$AQ$1,0),'SAGE IMPORT'!$B:$B,OFFSET('START-SLABS'!$G$9,$AQ$1,0),'SAGE IMPORT'!$C:$C,'MATERIAL ORDER'!$K16,'SAGE IMPORT'!$D:$D,($M16)))</f>
        <v/>
      </c>
      <c r="AR78" s="580" t="str">
        <f ca="1">IF(OFFSET('START-SLABS'!$F$9,$AR$1,0)="","",SUMIFS('SAGE IMPORT'!$Q:$Q,'SAGE IMPORT'!$A:$A,OFFSET('START-SLABS'!$F$9,$AR$1,0),'SAGE IMPORT'!$B:$B,OFFSET('START-SLABS'!$G$9,$AR$1,0),'SAGE IMPORT'!$C:$C,'MATERIAL ORDER'!$K16,'SAGE IMPORT'!$D:$D,($M16)))</f>
        <v/>
      </c>
      <c r="AS78" s="580" t="str">
        <f ca="1">IF(OFFSET('START-SLABS'!$F$9,$AS$1,0)="","",SUMIFS('SAGE IMPORT'!$Q:$Q,'SAGE IMPORT'!$A:$A,OFFSET('START-SLABS'!$F$9,$AS$1,0),'SAGE IMPORT'!$B:$B,OFFSET('START-SLABS'!$G$9,$AS$1,0),'SAGE IMPORT'!$C:$C,'MATERIAL ORDER'!$K16,'SAGE IMPORT'!$D:$D,($M16)))</f>
        <v/>
      </c>
      <c r="AT78" s="580" t="str">
        <f ca="1">IF(OFFSET('START-SLABS'!$F$9,$AT$1,0)="","",SUMIFS('SAGE IMPORT'!$Q:$Q,'SAGE IMPORT'!$A:$A,OFFSET('START-SLABS'!$F$9,$AT$1,0),'SAGE IMPORT'!$B:$B,OFFSET('START-SLABS'!$G$9,$AT$1,0),'SAGE IMPORT'!$C:$C,'MATERIAL ORDER'!$K16,'SAGE IMPORT'!$D:$D,($M16)))</f>
        <v/>
      </c>
      <c r="AU78" s="580" t="str">
        <f ca="1">IF(OFFSET('START-SLABS'!$F$9,$AU$1,0)="","",SUMIFS('SAGE IMPORT'!$Q:$Q,'SAGE IMPORT'!$A:$A,OFFSET('START-SLABS'!$F$9,$AU$1,0),'SAGE IMPORT'!$B:$B,OFFSET('START-SLABS'!$G$9,$AU$1,0),'SAGE IMPORT'!$C:$C,'MATERIAL ORDER'!$K16,'SAGE IMPORT'!$D:$D,($M16)))</f>
        <v/>
      </c>
      <c r="AV78" s="580" t="str">
        <f ca="1">IF(OFFSET('START-SLABS'!$F$9,$AV$1,0)="","",SUMIFS('SAGE IMPORT'!$Q:$Q,'SAGE IMPORT'!$A:$A,OFFSET('START-SLABS'!$F$9,$AV$1,0),'SAGE IMPORT'!$B:$B,OFFSET('START-SLABS'!$G$9,$AV$1,0),'SAGE IMPORT'!$C:$C,'MATERIAL ORDER'!$K16,'SAGE IMPORT'!$D:$D,($M16)))</f>
        <v/>
      </c>
    </row>
    <row r="79" spans="2:81" ht="25.8" x14ac:dyDescent="0.3">
      <c r="B79"/>
      <c r="C79"/>
      <c r="D79"/>
      <c r="E79"/>
      <c r="F79"/>
      <c r="G79"/>
      <c r="H79"/>
      <c r="I79"/>
      <c r="J79" s="584"/>
      <c r="K79" s="585"/>
      <c r="L79" s="585"/>
      <c r="M79" s="585"/>
      <c r="N79" s="585"/>
      <c r="O79" s="585"/>
      <c r="P79" s="585"/>
      <c r="Q79" s="585"/>
      <c r="S79" s="580">
        <f>IF('START-SLABS'!$F$9="","",SUMIFS('SAGE IMPORT'!$Q:$Q,'SAGE IMPORT'!$A:$A,'START-SLABS'!$F$9,'SAGE IMPORT'!$B:$B,'START-SLABS'!$G$9,'SAGE IMPORT'!$C:$C,'MATERIAL ORDER'!$K17,'SAGE IMPORT'!$D:$D,$M17))</f>
        <v>0</v>
      </c>
      <c r="T79" s="580">
        <f ca="1">IF(OFFSET('START-SLABS'!$F$9,$T$1,0)="","",SUMIFS('SAGE IMPORT'!$Q:$Q,'SAGE IMPORT'!$A:$A,OFFSET('START-SLABS'!$F$9,$T$1,0),'SAGE IMPORT'!$B:$B,OFFSET('START-SLABS'!$G$9,$T$1,0),'SAGE IMPORT'!$C:$C,'MATERIAL ORDER'!$K17,'SAGE IMPORT'!$D:$D,($M17)))</f>
        <v>0</v>
      </c>
      <c r="U79" s="580" t="str">
        <f ca="1">IF(OFFSET('START-SLABS'!$F$9,$U$1,0)="","",SUMIFS('SAGE IMPORT'!$Q:$Q,'SAGE IMPORT'!$A:$A,OFFSET('START-SLABS'!$F$9,$U$1,0),'SAGE IMPORT'!$B:$B,OFFSET('START-SLABS'!$G$9,$U$1,0),'SAGE IMPORT'!$C:$C,'MATERIAL ORDER'!$K17,'SAGE IMPORT'!$D:$D,($M17)))</f>
        <v/>
      </c>
      <c r="V79" s="580">
        <f ca="1">IF(OFFSET('START-SLABS'!$F$9,$V$1,0)="","",SUMIFS('SAGE IMPORT'!$Q:$Q,'SAGE IMPORT'!$A:$A,OFFSET('START-SLABS'!$F$9,$V$1,0),'SAGE IMPORT'!$B:$B,OFFSET('START-SLABS'!$G$9,$V$1,0),'SAGE IMPORT'!$C:$C,'MATERIAL ORDER'!$K17,'SAGE IMPORT'!$D:$D,($M17)))</f>
        <v>0</v>
      </c>
      <c r="W79" s="580" t="str">
        <f ca="1">IF(OFFSET('START-SLABS'!$F$9,$W$1,0)="","",SUMIFS('SAGE IMPORT'!$Q:$Q,'SAGE IMPORT'!$A:$A,OFFSET('START-SLABS'!$F$9,$W$1,0),'SAGE IMPORT'!$B:$B,OFFSET('START-SLABS'!$G$9,$W$1,0),'SAGE IMPORT'!$C:$C,'MATERIAL ORDER'!$K17,'SAGE IMPORT'!$D:$D,($M17)))</f>
        <v/>
      </c>
      <c r="X79" s="580">
        <f ca="1">IF(OFFSET('START-SLABS'!$F$9,$X$1,0)="","",SUMIFS('SAGE IMPORT'!$Q:$Q,'SAGE IMPORT'!$A:$A,OFFSET('START-SLABS'!$F$9,$X$1,0),'SAGE IMPORT'!$B:$B,OFFSET('START-SLABS'!$G$9,$X$1,0),'SAGE IMPORT'!$C:$C,'MATERIAL ORDER'!$K17,'SAGE IMPORT'!$D:$D,($M17)))</f>
        <v>0</v>
      </c>
      <c r="Y79" s="580" t="str">
        <f ca="1">IF(OFFSET('START-SLABS'!$F$9,$Y$1,0)="","",SUMIFS('SAGE IMPORT'!$Q:$Q,'SAGE IMPORT'!$A:$A,OFFSET('START-SLABS'!$F$9,$Y$1,0),'SAGE IMPORT'!$B:$B,OFFSET('START-SLABS'!$G$9,$Y$1,0),'SAGE IMPORT'!$C:$C,'MATERIAL ORDER'!$K17,'SAGE IMPORT'!$D:$D,($M17)))</f>
        <v/>
      </c>
      <c r="Z79" s="580">
        <f ca="1">IF(OFFSET('START-SLABS'!$F$9,$Z$1,0)="","",SUMIFS('SAGE IMPORT'!$Q:$Q,'SAGE IMPORT'!$A:$A,OFFSET('START-SLABS'!$F$9,$Z$1,0),'SAGE IMPORT'!$B:$B,OFFSET('START-SLABS'!$G$9,$Z$1,0),'SAGE IMPORT'!$C:$C,'MATERIAL ORDER'!$K17,'SAGE IMPORT'!$D:$D,($M17)))</f>
        <v>0</v>
      </c>
      <c r="AA79" s="580" t="str">
        <f ca="1">IF(OFFSET('START-SLABS'!$F$9,$AA$1,0)="","",SUMIFS('SAGE IMPORT'!$Q:$Q,'SAGE IMPORT'!$A:$A,OFFSET('START-SLABS'!$F$9,$AA$1,0),'SAGE IMPORT'!$B:$B,OFFSET('START-SLABS'!$G$9,$AA$1,0),'SAGE IMPORT'!$C:$C,'MATERIAL ORDER'!$K17,'SAGE IMPORT'!$D:$D,($M17)))</f>
        <v/>
      </c>
      <c r="AB79" s="580">
        <f ca="1">IF(OFFSET('START-SLABS'!$F$9,$AB$1,0)="","",SUMIFS('SAGE IMPORT'!$Q:$Q,'SAGE IMPORT'!$A:$A,OFFSET('START-SLABS'!$F$9,$AB$1,0),'SAGE IMPORT'!$B:$B,OFFSET('START-SLABS'!$G$9,$AB$1,0),'SAGE IMPORT'!$C:$C,'MATERIAL ORDER'!$K17,'SAGE IMPORT'!$D:$D,($M17)))</f>
        <v>0</v>
      </c>
      <c r="AC79" s="580" t="str">
        <f ca="1">IF(OFFSET('START-SLABS'!$F$9,$AC$1,0)="","",SUMIFS('SAGE IMPORT'!$Q:$Q,'SAGE IMPORT'!$A:$A,OFFSET('START-SLABS'!$F$9,$AC$1,0),'SAGE IMPORT'!$B:$B,OFFSET('START-SLABS'!$G$9,$AC$1,0),'SAGE IMPORT'!$C:$C,'MATERIAL ORDER'!$K17,'SAGE IMPORT'!$D:$D,($M17)))</f>
        <v/>
      </c>
      <c r="AD79" s="580">
        <f ca="1">IF(OFFSET('START-SLABS'!$F$9,$AD$1,0)="","",SUMIFS('SAGE IMPORT'!$Q:$Q,'SAGE IMPORT'!$A:$A,OFFSET('START-SLABS'!$F$9,$AD$1,0),'SAGE IMPORT'!$B:$B,OFFSET('START-SLABS'!$G$9,$AD$1,0),'SAGE IMPORT'!$C:$C,'MATERIAL ORDER'!$K17,'SAGE IMPORT'!$D:$D,($M17)))</f>
        <v>0</v>
      </c>
      <c r="AE79" s="580" t="str">
        <f ca="1">IF(OFFSET('START-SLABS'!$F$9,$AE$1,0)="","",SUMIFS('SAGE IMPORT'!$Q:$Q,'SAGE IMPORT'!$A:$A,OFFSET('START-SLABS'!$F$9,$AE$1,0),'SAGE IMPORT'!$B:$B,OFFSET('START-SLABS'!$G$9,$AE$1,0),'SAGE IMPORT'!$C:$C,'MATERIAL ORDER'!$K17,'SAGE IMPORT'!$D:$D,($M17)))</f>
        <v/>
      </c>
      <c r="AF79" s="580">
        <f ca="1">IF(OFFSET('START-SLABS'!$F$9,$AF$1,0)="","",SUMIFS('SAGE IMPORT'!$Q:$Q,'SAGE IMPORT'!$A:$A,OFFSET('START-SLABS'!$F$9,$AF$1,0),'SAGE IMPORT'!$B:$B,OFFSET('START-SLABS'!$G$9,$AF$1,0),'SAGE IMPORT'!$C:$C,'MATERIAL ORDER'!$K17,'SAGE IMPORT'!$D:$D,($M17)))</f>
        <v>0</v>
      </c>
      <c r="AG79" s="580" t="str">
        <f ca="1">IF(OFFSET('START-SLABS'!$F$9,$AG$1,0)="","",SUMIFS('SAGE IMPORT'!$Q:$Q,'SAGE IMPORT'!$A:$A,OFFSET('START-SLABS'!$F$9,$AG$1,0),'SAGE IMPORT'!$B:$B,OFFSET('START-SLABS'!$G$9,$AG$1,0),'SAGE IMPORT'!$C:$C,'MATERIAL ORDER'!$K17,'SAGE IMPORT'!$D:$D,($M17)))</f>
        <v/>
      </c>
      <c r="AH79" s="580">
        <f ca="1">IF(OFFSET('START-SLABS'!$F$9,$AH$1,0)="","",SUMIFS('SAGE IMPORT'!$Q:$Q,'SAGE IMPORT'!$A:$A,OFFSET('START-SLABS'!$F$9,$AH$1,0),'SAGE IMPORT'!$B:$B,OFFSET('START-SLABS'!$G$9,$AH$1,0),'SAGE IMPORT'!$C:$C,'MATERIAL ORDER'!$K17,'SAGE IMPORT'!$D:$D,($M17)))</f>
        <v>0</v>
      </c>
      <c r="AI79" s="580" t="str">
        <f ca="1">IF(OFFSET('START-SLABS'!$F$9,$AI$1,0)="","",SUMIFS('SAGE IMPORT'!$Q:$Q,'SAGE IMPORT'!$A:$A,OFFSET('START-SLABS'!$F$9,$AI$1,0),'SAGE IMPORT'!$B:$B,OFFSET('START-SLABS'!$G$9,$AI$1,0),'SAGE IMPORT'!$C:$C,'MATERIAL ORDER'!$K17,'SAGE IMPORT'!$D:$D,($M17)))</f>
        <v/>
      </c>
      <c r="AJ79" s="580">
        <f ca="1">IF(OFFSET('START-SLABS'!$F$9,$AJ$1,0)="","",SUMIFS('SAGE IMPORT'!$Q:$Q,'SAGE IMPORT'!$A:$A,OFFSET('START-SLABS'!$F$9,$AJ$1,0),'SAGE IMPORT'!$B:$B,OFFSET('START-SLABS'!$G$9,$AJ$1,0),'SAGE IMPORT'!$C:$C,'MATERIAL ORDER'!$K17,'SAGE IMPORT'!$D:$D,($M17)))</f>
        <v>0</v>
      </c>
      <c r="AK79" s="580" t="str">
        <f ca="1">IF(OFFSET('START-SLABS'!$F$9,$AK$1,0)="","",SUMIFS('SAGE IMPORT'!$Q:$Q,'SAGE IMPORT'!$A:$A,OFFSET('START-SLABS'!$F$9,$AK$1,0),'SAGE IMPORT'!$B:$B,OFFSET('START-SLABS'!$G$9,$AK$1,0),'SAGE IMPORT'!$C:$C,'MATERIAL ORDER'!$K17,'SAGE IMPORT'!$D:$D,($M17)))</f>
        <v/>
      </c>
      <c r="AL79" s="580" t="str">
        <f ca="1">IF(OFFSET('START-SLABS'!$F$9,$AL$1,0)="","",SUMIFS('SAGE IMPORT'!$Q:$Q,'SAGE IMPORT'!$A:$A,OFFSET('START-SLABS'!$F$9,$AL$1,0),'SAGE IMPORT'!$B:$B,OFFSET('START-SLABS'!$G$9,$AL$1,0),'SAGE IMPORT'!$C:$C,'MATERIAL ORDER'!$K17,'SAGE IMPORT'!$D:$D,($M17)))</f>
        <v/>
      </c>
      <c r="AM79" s="580" t="str">
        <f ca="1">IF(OFFSET('START-SLABS'!$F$9,$AM$1,0)="","",SUMIFS('SAGE IMPORT'!$Q:$Q,'SAGE IMPORT'!$A:$A,OFFSET('START-SLABS'!$F$9,$AM$1,0),'SAGE IMPORT'!$B:$B,OFFSET('START-SLABS'!$G$9,$AM$1,0),'SAGE IMPORT'!$C:$C,'MATERIAL ORDER'!$K17,'SAGE IMPORT'!$D:$D,($M17)))</f>
        <v/>
      </c>
      <c r="AN79" s="580" t="str">
        <f ca="1">IF(OFFSET('START-SLABS'!$F$9,$AN$1,0)="","",SUMIFS('SAGE IMPORT'!$Q:$Q,'SAGE IMPORT'!$A:$A,OFFSET('START-SLABS'!$F$9,$AN$1,0),'SAGE IMPORT'!$B:$B,OFFSET('START-SLABS'!$G$9,$AN$1,0),'SAGE IMPORT'!$C:$C,'MATERIAL ORDER'!$K17,'SAGE IMPORT'!$D:$D,($M17)))</f>
        <v/>
      </c>
      <c r="AO79" s="580" t="str">
        <f ca="1">IF(OFFSET('START-SLABS'!$F$9,$AO$1,0)="","",SUMIFS('SAGE IMPORT'!$Q:$Q,'SAGE IMPORT'!$A:$A,OFFSET('START-SLABS'!$F$9,$AO$1,0),'SAGE IMPORT'!$B:$B,OFFSET('START-SLABS'!$G$9,$AO$1,0),'SAGE IMPORT'!$C:$C,'MATERIAL ORDER'!$K17,'SAGE IMPORT'!$D:$D,($M17)))</f>
        <v/>
      </c>
      <c r="AP79" s="580" t="str">
        <f ca="1">IF(OFFSET('START-SLABS'!$F$9,$AP$1,0)="","",SUMIFS('SAGE IMPORT'!$Q:$Q,'SAGE IMPORT'!$A:$A,OFFSET('START-SLABS'!$F$9,$AP$1,0),'SAGE IMPORT'!$B:$B,OFFSET('START-SLABS'!$G$9,$AP$1,0),'SAGE IMPORT'!$C:$C,'MATERIAL ORDER'!$K17,'SAGE IMPORT'!$D:$D,($M17)))</f>
        <v/>
      </c>
      <c r="AQ79" s="580" t="str">
        <f ca="1">IF(OFFSET('START-SLABS'!$F$9,$AQ$1,0)="","",SUMIFS('SAGE IMPORT'!$Q:$Q,'SAGE IMPORT'!$A:$A,OFFSET('START-SLABS'!$F$9,$AQ$1,0),'SAGE IMPORT'!$B:$B,OFFSET('START-SLABS'!$G$9,$AQ$1,0),'SAGE IMPORT'!$C:$C,'MATERIAL ORDER'!$K17,'SAGE IMPORT'!$D:$D,($M17)))</f>
        <v/>
      </c>
      <c r="AR79" s="580" t="str">
        <f ca="1">IF(OFFSET('START-SLABS'!$F$9,$AR$1,0)="","",SUMIFS('SAGE IMPORT'!$Q:$Q,'SAGE IMPORT'!$A:$A,OFFSET('START-SLABS'!$F$9,$AR$1,0),'SAGE IMPORT'!$B:$B,OFFSET('START-SLABS'!$G$9,$AR$1,0),'SAGE IMPORT'!$C:$C,'MATERIAL ORDER'!$K17,'SAGE IMPORT'!$D:$D,($M17)))</f>
        <v/>
      </c>
      <c r="AS79" s="580" t="str">
        <f ca="1">IF(OFFSET('START-SLABS'!$F$9,$AS$1,0)="","",SUMIFS('SAGE IMPORT'!$Q:$Q,'SAGE IMPORT'!$A:$A,OFFSET('START-SLABS'!$F$9,$AS$1,0),'SAGE IMPORT'!$B:$B,OFFSET('START-SLABS'!$G$9,$AS$1,0),'SAGE IMPORT'!$C:$C,'MATERIAL ORDER'!$K17,'SAGE IMPORT'!$D:$D,($M17)))</f>
        <v/>
      </c>
      <c r="AT79" s="580" t="str">
        <f ca="1">IF(OFFSET('START-SLABS'!$F$9,$AT$1,0)="","",SUMIFS('SAGE IMPORT'!$Q:$Q,'SAGE IMPORT'!$A:$A,OFFSET('START-SLABS'!$F$9,$AT$1,0),'SAGE IMPORT'!$B:$B,OFFSET('START-SLABS'!$G$9,$AT$1,0),'SAGE IMPORT'!$C:$C,'MATERIAL ORDER'!$K17,'SAGE IMPORT'!$D:$D,($M17)))</f>
        <v/>
      </c>
      <c r="AU79" s="580" t="str">
        <f ca="1">IF(OFFSET('START-SLABS'!$F$9,$AU$1,0)="","",SUMIFS('SAGE IMPORT'!$Q:$Q,'SAGE IMPORT'!$A:$A,OFFSET('START-SLABS'!$F$9,$AU$1,0),'SAGE IMPORT'!$B:$B,OFFSET('START-SLABS'!$G$9,$AU$1,0),'SAGE IMPORT'!$C:$C,'MATERIAL ORDER'!$K17,'SAGE IMPORT'!$D:$D,($M17)))</f>
        <v/>
      </c>
      <c r="AV79" s="580" t="str">
        <f ca="1">IF(OFFSET('START-SLABS'!$F$9,$AV$1,0)="","",SUMIFS('SAGE IMPORT'!$Q:$Q,'SAGE IMPORT'!$A:$A,OFFSET('START-SLABS'!$F$9,$AV$1,0),'SAGE IMPORT'!$B:$B,OFFSET('START-SLABS'!$G$9,$AV$1,0),'SAGE IMPORT'!$C:$C,'MATERIAL ORDER'!$K17,'SAGE IMPORT'!$D:$D,($M17)))</f>
        <v/>
      </c>
      <c r="AW79" s="11"/>
      <c r="AX79" s="11"/>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row>
    <row r="80" spans="2:81" ht="25.8" x14ac:dyDescent="0.3">
      <c r="B80"/>
      <c r="C80"/>
      <c r="D80"/>
      <c r="E80"/>
      <c r="F80"/>
      <c r="G80"/>
      <c r="H80"/>
      <c r="I80"/>
      <c r="J80" s="584"/>
      <c r="K80" s="585"/>
      <c r="L80" s="585"/>
      <c r="M80" s="585"/>
      <c r="N80" s="585"/>
      <c r="O80" s="585"/>
      <c r="P80" s="585"/>
      <c r="Q80" s="585"/>
      <c r="S80" s="580">
        <f>IF('START-SLABS'!$F$9="","",SUMIFS('SAGE IMPORT'!$Q:$Q,'SAGE IMPORT'!$A:$A,'START-SLABS'!$F$9,'SAGE IMPORT'!$B:$B,'START-SLABS'!$G$9,'SAGE IMPORT'!$C:$C,'MATERIAL ORDER'!$K18,'SAGE IMPORT'!$D:$D,$M18))</f>
        <v>0</v>
      </c>
      <c r="T80" s="580">
        <f ca="1">IF(OFFSET('START-SLABS'!$F$9,$T$1,0)="","",SUMIFS('SAGE IMPORT'!$Q:$Q,'SAGE IMPORT'!$A:$A,OFFSET('START-SLABS'!$F$9,$T$1,0),'SAGE IMPORT'!$B:$B,OFFSET('START-SLABS'!$G$9,$T$1,0),'SAGE IMPORT'!$C:$C,'MATERIAL ORDER'!$K18,'SAGE IMPORT'!$D:$D,($M18)))</f>
        <v>0</v>
      </c>
      <c r="U80" s="580" t="str">
        <f ca="1">IF(OFFSET('START-SLABS'!$F$9,$U$1,0)="","",SUMIFS('SAGE IMPORT'!$Q:$Q,'SAGE IMPORT'!$A:$A,OFFSET('START-SLABS'!$F$9,$U$1,0),'SAGE IMPORT'!$B:$B,OFFSET('START-SLABS'!$G$9,$U$1,0),'SAGE IMPORT'!$C:$C,'MATERIAL ORDER'!$K18,'SAGE IMPORT'!$D:$D,($M18)))</f>
        <v/>
      </c>
      <c r="V80" s="580">
        <f ca="1">IF(OFFSET('START-SLABS'!$F$9,$V$1,0)="","",SUMIFS('SAGE IMPORT'!$Q:$Q,'SAGE IMPORT'!$A:$A,OFFSET('START-SLABS'!$F$9,$V$1,0),'SAGE IMPORT'!$B:$B,OFFSET('START-SLABS'!$G$9,$V$1,0),'SAGE IMPORT'!$C:$C,'MATERIAL ORDER'!$K18,'SAGE IMPORT'!$D:$D,($M18)))</f>
        <v>0</v>
      </c>
      <c r="W80" s="580" t="str">
        <f ca="1">IF(OFFSET('START-SLABS'!$F$9,$W$1,0)="","",SUMIFS('SAGE IMPORT'!$Q:$Q,'SAGE IMPORT'!$A:$A,OFFSET('START-SLABS'!$F$9,$W$1,0),'SAGE IMPORT'!$B:$B,OFFSET('START-SLABS'!$G$9,$W$1,0),'SAGE IMPORT'!$C:$C,'MATERIAL ORDER'!$K18,'SAGE IMPORT'!$D:$D,($M18)))</f>
        <v/>
      </c>
      <c r="X80" s="580">
        <f ca="1">IF(OFFSET('START-SLABS'!$F$9,$X$1,0)="","",SUMIFS('SAGE IMPORT'!$Q:$Q,'SAGE IMPORT'!$A:$A,OFFSET('START-SLABS'!$F$9,$X$1,0),'SAGE IMPORT'!$B:$B,OFFSET('START-SLABS'!$G$9,$X$1,0),'SAGE IMPORT'!$C:$C,'MATERIAL ORDER'!$K18,'SAGE IMPORT'!$D:$D,($M18)))</f>
        <v>0</v>
      </c>
      <c r="Y80" s="580" t="str">
        <f ca="1">IF(OFFSET('START-SLABS'!$F$9,$Y$1,0)="","",SUMIFS('SAGE IMPORT'!$Q:$Q,'SAGE IMPORT'!$A:$A,OFFSET('START-SLABS'!$F$9,$Y$1,0),'SAGE IMPORT'!$B:$B,OFFSET('START-SLABS'!$G$9,$Y$1,0),'SAGE IMPORT'!$C:$C,'MATERIAL ORDER'!$K18,'SAGE IMPORT'!$D:$D,($M18)))</f>
        <v/>
      </c>
      <c r="Z80" s="580">
        <f ca="1">IF(OFFSET('START-SLABS'!$F$9,$Z$1,0)="","",SUMIFS('SAGE IMPORT'!$Q:$Q,'SAGE IMPORT'!$A:$A,OFFSET('START-SLABS'!$F$9,$Z$1,0),'SAGE IMPORT'!$B:$B,OFFSET('START-SLABS'!$G$9,$Z$1,0),'SAGE IMPORT'!$C:$C,'MATERIAL ORDER'!$K18,'SAGE IMPORT'!$D:$D,($M18)))</f>
        <v>0</v>
      </c>
      <c r="AA80" s="580" t="str">
        <f ca="1">IF(OFFSET('START-SLABS'!$F$9,$AA$1,0)="","",SUMIFS('SAGE IMPORT'!$Q:$Q,'SAGE IMPORT'!$A:$A,OFFSET('START-SLABS'!$F$9,$AA$1,0),'SAGE IMPORT'!$B:$B,OFFSET('START-SLABS'!$G$9,$AA$1,0),'SAGE IMPORT'!$C:$C,'MATERIAL ORDER'!$K18,'SAGE IMPORT'!$D:$D,($M18)))</f>
        <v/>
      </c>
      <c r="AB80" s="580">
        <f ca="1">IF(OFFSET('START-SLABS'!$F$9,$AB$1,0)="","",SUMIFS('SAGE IMPORT'!$Q:$Q,'SAGE IMPORT'!$A:$A,OFFSET('START-SLABS'!$F$9,$AB$1,0),'SAGE IMPORT'!$B:$B,OFFSET('START-SLABS'!$G$9,$AB$1,0),'SAGE IMPORT'!$C:$C,'MATERIAL ORDER'!$K18,'SAGE IMPORT'!$D:$D,($M18)))</f>
        <v>0</v>
      </c>
      <c r="AC80" s="580" t="str">
        <f ca="1">IF(OFFSET('START-SLABS'!$F$9,$AC$1,0)="","",SUMIFS('SAGE IMPORT'!$Q:$Q,'SAGE IMPORT'!$A:$A,OFFSET('START-SLABS'!$F$9,$AC$1,0),'SAGE IMPORT'!$B:$B,OFFSET('START-SLABS'!$G$9,$AC$1,0),'SAGE IMPORT'!$C:$C,'MATERIAL ORDER'!$K18,'SAGE IMPORT'!$D:$D,($M18)))</f>
        <v/>
      </c>
      <c r="AD80" s="580">
        <f ca="1">IF(OFFSET('START-SLABS'!$F$9,$AD$1,0)="","",SUMIFS('SAGE IMPORT'!$Q:$Q,'SAGE IMPORT'!$A:$A,OFFSET('START-SLABS'!$F$9,$AD$1,0),'SAGE IMPORT'!$B:$B,OFFSET('START-SLABS'!$G$9,$AD$1,0),'SAGE IMPORT'!$C:$C,'MATERIAL ORDER'!$K18,'SAGE IMPORT'!$D:$D,($M18)))</f>
        <v>0</v>
      </c>
      <c r="AE80" s="580" t="str">
        <f ca="1">IF(OFFSET('START-SLABS'!$F$9,$AE$1,0)="","",SUMIFS('SAGE IMPORT'!$Q:$Q,'SAGE IMPORT'!$A:$A,OFFSET('START-SLABS'!$F$9,$AE$1,0),'SAGE IMPORT'!$B:$B,OFFSET('START-SLABS'!$G$9,$AE$1,0),'SAGE IMPORT'!$C:$C,'MATERIAL ORDER'!$K18,'SAGE IMPORT'!$D:$D,($M18)))</f>
        <v/>
      </c>
      <c r="AF80" s="580">
        <f ca="1">IF(OFFSET('START-SLABS'!$F$9,$AF$1,0)="","",SUMIFS('SAGE IMPORT'!$Q:$Q,'SAGE IMPORT'!$A:$A,OFFSET('START-SLABS'!$F$9,$AF$1,0),'SAGE IMPORT'!$B:$B,OFFSET('START-SLABS'!$G$9,$AF$1,0),'SAGE IMPORT'!$C:$C,'MATERIAL ORDER'!$K18,'SAGE IMPORT'!$D:$D,($M18)))</f>
        <v>0</v>
      </c>
      <c r="AG80" s="580" t="str">
        <f ca="1">IF(OFFSET('START-SLABS'!$F$9,$AG$1,0)="","",SUMIFS('SAGE IMPORT'!$Q:$Q,'SAGE IMPORT'!$A:$A,OFFSET('START-SLABS'!$F$9,$AG$1,0),'SAGE IMPORT'!$B:$B,OFFSET('START-SLABS'!$G$9,$AG$1,0),'SAGE IMPORT'!$C:$C,'MATERIAL ORDER'!$K18,'SAGE IMPORT'!$D:$D,($M18)))</f>
        <v/>
      </c>
      <c r="AH80" s="580">
        <f ca="1">IF(OFFSET('START-SLABS'!$F$9,$AH$1,0)="","",SUMIFS('SAGE IMPORT'!$Q:$Q,'SAGE IMPORT'!$A:$A,OFFSET('START-SLABS'!$F$9,$AH$1,0),'SAGE IMPORT'!$B:$B,OFFSET('START-SLABS'!$G$9,$AH$1,0),'SAGE IMPORT'!$C:$C,'MATERIAL ORDER'!$K18,'SAGE IMPORT'!$D:$D,($M18)))</f>
        <v>0</v>
      </c>
      <c r="AI80" s="580" t="str">
        <f ca="1">IF(OFFSET('START-SLABS'!$F$9,$AI$1,0)="","",SUMIFS('SAGE IMPORT'!$Q:$Q,'SAGE IMPORT'!$A:$A,OFFSET('START-SLABS'!$F$9,$AI$1,0),'SAGE IMPORT'!$B:$B,OFFSET('START-SLABS'!$G$9,$AI$1,0),'SAGE IMPORT'!$C:$C,'MATERIAL ORDER'!$K18,'SAGE IMPORT'!$D:$D,($M18)))</f>
        <v/>
      </c>
      <c r="AJ80" s="580">
        <f ca="1">IF(OFFSET('START-SLABS'!$F$9,$AJ$1,0)="","",SUMIFS('SAGE IMPORT'!$Q:$Q,'SAGE IMPORT'!$A:$A,OFFSET('START-SLABS'!$F$9,$AJ$1,0),'SAGE IMPORT'!$B:$B,OFFSET('START-SLABS'!$G$9,$AJ$1,0),'SAGE IMPORT'!$C:$C,'MATERIAL ORDER'!$K18,'SAGE IMPORT'!$D:$D,($M18)))</f>
        <v>0</v>
      </c>
      <c r="AK80" s="580" t="str">
        <f ca="1">IF(OFFSET('START-SLABS'!$F$9,$AK$1,0)="","",SUMIFS('SAGE IMPORT'!$Q:$Q,'SAGE IMPORT'!$A:$A,OFFSET('START-SLABS'!$F$9,$AK$1,0),'SAGE IMPORT'!$B:$B,OFFSET('START-SLABS'!$G$9,$AK$1,0),'SAGE IMPORT'!$C:$C,'MATERIAL ORDER'!$K18,'SAGE IMPORT'!$D:$D,($M18)))</f>
        <v/>
      </c>
      <c r="AL80" s="580" t="str">
        <f ca="1">IF(OFFSET('START-SLABS'!$F$9,$AL$1,0)="","",SUMIFS('SAGE IMPORT'!$Q:$Q,'SAGE IMPORT'!$A:$A,OFFSET('START-SLABS'!$F$9,$AL$1,0),'SAGE IMPORT'!$B:$B,OFFSET('START-SLABS'!$G$9,$AL$1,0),'SAGE IMPORT'!$C:$C,'MATERIAL ORDER'!$K18,'SAGE IMPORT'!$D:$D,($M18)))</f>
        <v/>
      </c>
      <c r="AM80" s="580" t="str">
        <f ca="1">IF(OFFSET('START-SLABS'!$F$9,$AM$1,0)="","",SUMIFS('SAGE IMPORT'!$Q:$Q,'SAGE IMPORT'!$A:$A,OFFSET('START-SLABS'!$F$9,$AM$1,0),'SAGE IMPORT'!$B:$B,OFFSET('START-SLABS'!$G$9,$AM$1,0),'SAGE IMPORT'!$C:$C,'MATERIAL ORDER'!$K18,'SAGE IMPORT'!$D:$D,($M18)))</f>
        <v/>
      </c>
      <c r="AN80" s="580" t="str">
        <f ca="1">IF(OFFSET('START-SLABS'!$F$9,$AN$1,0)="","",SUMIFS('SAGE IMPORT'!$Q:$Q,'SAGE IMPORT'!$A:$A,OFFSET('START-SLABS'!$F$9,$AN$1,0),'SAGE IMPORT'!$B:$B,OFFSET('START-SLABS'!$G$9,$AN$1,0),'SAGE IMPORT'!$C:$C,'MATERIAL ORDER'!$K18,'SAGE IMPORT'!$D:$D,($M18)))</f>
        <v/>
      </c>
      <c r="AO80" s="580" t="str">
        <f ca="1">IF(OFFSET('START-SLABS'!$F$9,$AO$1,0)="","",SUMIFS('SAGE IMPORT'!$Q:$Q,'SAGE IMPORT'!$A:$A,OFFSET('START-SLABS'!$F$9,$AO$1,0),'SAGE IMPORT'!$B:$B,OFFSET('START-SLABS'!$G$9,$AO$1,0),'SAGE IMPORT'!$C:$C,'MATERIAL ORDER'!$K18,'SAGE IMPORT'!$D:$D,($M18)))</f>
        <v/>
      </c>
      <c r="AP80" s="580" t="str">
        <f ca="1">IF(OFFSET('START-SLABS'!$F$9,$AP$1,0)="","",SUMIFS('SAGE IMPORT'!$Q:$Q,'SAGE IMPORT'!$A:$A,OFFSET('START-SLABS'!$F$9,$AP$1,0),'SAGE IMPORT'!$B:$B,OFFSET('START-SLABS'!$G$9,$AP$1,0),'SAGE IMPORT'!$C:$C,'MATERIAL ORDER'!$K18,'SAGE IMPORT'!$D:$D,($M18)))</f>
        <v/>
      </c>
      <c r="AQ80" s="580" t="str">
        <f ca="1">IF(OFFSET('START-SLABS'!$F$9,$AQ$1,0)="","",SUMIFS('SAGE IMPORT'!$Q:$Q,'SAGE IMPORT'!$A:$A,OFFSET('START-SLABS'!$F$9,$AQ$1,0),'SAGE IMPORT'!$B:$B,OFFSET('START-SLABS'!$G$9,$AQ$1,0),'SAGE IMPORT'!$C:$C,'MATERIAL ORDER'!$K18,'SAGE IMPORT'!$D:$D,($M18)))</f>
        <v/>
      </c>
      <c r="AR80" s="580" t="str">
        <f ca="1">IF(OFFSET('START-SLABS'!$F$9,$AR$1,0)="","",SUMIFS('SAGE IMPORT'!$Q:$Q,'SAGE IMPORT'!$A:$A,OFFSET('START-SLABS'!$F$9,$AR$1,0),'SAGE IMPORT'!$B:$B,OFFSET('START-SLABS'!$G$9,$AR$1,0),'SAGE IMPORT'!$C:$C,'MATERIAL ORDER'!$K18,'SAGE IMPORT'!$D:$D,($M18)))</f>
        <v/>
      </c>
      <c r="AS80" s="580" t="str">
        <f ca="1">IF(OFFSET('START-SLABS'!$F$9,$AS$1,0)="","",SUMIFS('SAGE IMPORT'!$Q:$Q,'SAGE IMPORT'!$A:$A,OFFSET('START-SLABS'!$F$9,$AS$1,0),'SAGE IMPORT'!$B:$B,OFFSET('START-SLABS'!$G$9,$AS$1,0),'SAGE IMPORT'!$C:$C,'MATERIAL ORDER'!$K18,'SAGE IMPORT'!$D:$D,($M18)))</f>
        <v/>
      </c>
      <c r="AT80" s="580" t="str">
        <f ca="1">IF(OFFSET('START-SLABS'!$F$9,$AT$1,0)="","",SUMIFS('SAGE IMPORT'!$Q:$Q,'SAGE IMPORT'!$A:$A,OFFSET('START-SLABS'!$F$9,$AT$1,0),'SAGE IMPORT'!$B:$B,OFFSET('START-SLABS'!$G$9,$AT$1,0),'SAGE IMPORT'!$C:$C,'MATERIAL ORDER'!$K18,'SAGE IMPORT'!$D:$D,($M18)))</f>
        <v/>
      </c>
      <c r="AU80" s="580" t="str">
        <f ca="1">IF(OFFSET('START-SLABS'!$F$9,$AU$1,0)="","",SUMIFS('SAGE IMPORT'!$Q:$Q,'SAGE IMPORT'!$A:$A,OFFSET('START-SLABS'!$F$9,$AU$1,0),'SAGE IMPORT'!$B:$B,OFFSET('START-SLABS'!$G$9,$AU$1,0),'SAGE IMPORT'!$C:$C,'MATERIAL ORDER'!$K18,'SAGE IMPORT'!$D:$D,($M18)))</f>
        <v/>
      </c>
      <c r="AV80" s="580" t="str">
        <f ca="1">IF(OFFSET('START-SLABS'!$F$9,$AV$1,0)="","",SUMIFS('SAGE IMPORT'!$Q:$Q,'SAGE IMPORT'!$A:$A,OFFSET('START-SLABS'!$F$9,$AV$1,0),'SAGE IMPORT'!$B:$B,OFFSET('START-SLABS'!$G$9,$AV$1,0),'SAGE IMPORT'!$C:$C,'MATERIAL ORDER'!$K18,'SAGE IMPORT'!$D:$D,($M18)))</f>
        <v/>
      </c>
      <c r="AW80" s="11"/>
      <c r="AX80" s="11"/>
      <c r="AY80" s="11"/>
      <c r="AZ80" s="11"/>
      <c r="BA80" s="11"/>
      <c r="BB80" s="11"/>
      <c r="BC80" s="11"/>
      <c r="BD80" s="11"/>
      <c r="BE80" s="11"/>
      <c r="BF80" s="11"/>
      <c r="BG80" s="11"/>
      <c r="BH80" s="11"/>
      <c r="BI80" s="11"/>
      <c r="BJ80" s="11"/>
      <c r="BK80" s="11"/>
      <c r="BL80" s="11"/>
      <c r="BM80" s="11"/>
      <c r="BN80" s="11"/>
      <c r="BO80" s="11"/>
      <c r="BP80" s="11"/>
      <c r="BQ80" s="11"/>
      <c r="BR80" s="11"/>
      <c r="BS80" s="11"/>
      <c r="BT80" s="11"/>
      <c r="BU80" s="11"/>
      <c r="BV80" s="11"/>
      <c r="BW80" s="11"/>
      <c r="BX80" s="11"/>
      <c r="BY80" s="11"/>
      <c r="BZ80" s="11"/>
      <c r="CA80" s="11"/>
      <c r="CB80" s="11"/>
      <c r="CC80" s="11"/>
    </row>
    <row r="81" spans="2:81" ht="57" customHeight="1" x14ac:dyDescent="0.3">
      <c r="B81"/>
      <c r="C81"/>
      <c r="D81"/>
      <c r="E81"/>
      <c r="F81"/>
      <c r="G81"/>
      <c r="H81"/>
      <c r="I81"/>
      <c r="J81" s="584"/>
      <c r="K81" s="585"/>
      <c r="L81" s="585"/>
      <c r="M81" s="585"/>
      <c r="N81" s="585"/>
      <c r="O81" s="585"/>
      <c r="P81" s="585"/>
      <c r="Q81" s="585"/>
      <c r="S81" s="580">
        <f>IF('START-SLABS'!$F$9="","",SUMIFS('SAGE IMPORT'!$Q:$Q,'SAGE IMPORT'!$A:$A,'START-SLABS'!$F$9,'SAGE IMPORT'!$B:$B,'START-SLABS'!$G$9,'SAGE IMPORT'!$C:$C,'MATERIAL ORDER'!$K19,'SAGE IMPORT'!$D:$D,$M19))</f>
        <v>0</v>
      </c>
      <c r="T81" s="580">
        <f ca="1">IF(OFFSET('START-SLABS'!$F$9,$T$1,0)="","",SUMIFS('SAGE IMPORT'!$Q:$Q,'SAGE IMPORT'!$A:$A,OFFSET('START-SLABS'!$F$9,$T$1,0),'SAGE IMPORT'!$B:$B,OFFSET('START-SLABS'!$G$9,$T$1,0),'SAGE IMPORT'!$C:$C,'MATERIAL ORDER'!$K19,'SAGE IMPORT'!$D:$D,($M19)))</f>
        <v>0</v>
      </c>
      <c r="U81" s="580" t="str">
        <f ca="1">IF(OFFSET('START-SLABS'!$F$9,$U$1,0)="","",SUMIFS('SAGE IMPORT'!$Q:$Q,'SAGE IMPORT'!$A:$A,OFFSET('START-SLABS'!$F$9,$U$1,0),'SAGE IMPORT'!$B:$B,OFFSET('START-SLABS'!$G$9,$U$1,0),'SAGE IMPORT'!$C:$C,'MATERIAL ORDER'!$K19,'SAGE IMPORT'!$D:$D,($M19)))</f>
        <v/>
      </c>
      <c r="V81" s="580">
        <f ca="1">IF(OFFSET('START-SLABS'!$F$9,$V$1,0)="","",SUMIFS('SAGE IMPORT'!$Q:$Q,'SAGE IMPORT'!$A:$A,OFFSET('START-SLABS'!$F$9,$V$1,0),'SAGE IMPORT'!$B:$B,OFFSET('START-SLABS'!$G$9,$V$1,0),'SAGE IMPORT'!$C:$C,'MATERIAL ORDER'!$K19,'SAGE IMPORT'!$D:$D,($M19)))</f>
        <v>0</v>
      </c>
      <c r="W81" s="580" t="str">
        <f ca="1">IF(OFFSET('START-SLABS'!$F$9,$W$1,0)="","",SUMIFS('SAGE IMPORT'!$Q:$Q,'SAGE IMPORT'!$A:$A,OFFSET('START-SLABS'!$F$9,$W$1,0),'SAGE IMPORT'!$B:$B,OFFSET('START-SLABS'!$G$9,$W$1,0),'SAGE IMPORT'!$C:$C,'MATERIAL ORDER'!$K19,'SAGE IMPORT'!$D:$D,($M19)))</f>
        <v/>
      </c>
      <c r="X81" s="580">
        <f ca="1">IF(OFFSET('START-SLABS'!$F$9,$X$1,0)="","",SUMIFS('SAGE IMPORT'!$Q:$Q,'SAGE IMPORT'!$A:$A,OFFSET('START-SLABS'!$F$9,$X$1,0),'SAGE IMPORT'!$B:$B,OFFSET('START-SLABS'!$G$9,$X$1,0),'SAGE IMPORT'!$C:$C,'MATERIAL ORDER'!$K19,'SAGE IMPORT'!$D:$D,($M19)))</f>
        <v>0</v>
      </c>
      <c r="Y81" s="580" t="str">
        <f ca="1">IF(OFFSET('START-SLABS'!$F$9,$Y$1,0)="","",SUMIFS('SAGE IMPORT'!$Q:$Q,'SAGE IMPORT'!$A:$A,OFFSET('START-SLABS'!$F$9,$Y$1,0),'SAGE IMPORT'!$B:$B,OFFSET('START-SLABS'!$G$9,$Y$1,0),'SAGE IMPORT'!$C:$C,'MATERIAL ORDER'!$K19,'SAGE IMPORT'!$D:$D,($M19)))</f>
        <v/>
      </c>
      <c r="Z81" s="580">
        <f ca="1">IF(OFFSET('START-SLABS'!$F$9,$Z$1,0)="","",SUMIFS('SAGE IMPORT'!$Q:$Q,'SAGE IMPORT'!$A:$A,OFFSET('START-SLABS'!$F$9,$Z$1,0),'SAGE IMPORT'!$B:$B,OFFSET('START-SLABS'!$G$9,$Z$1,0),'SAGE IMPORT'!$C:$C,'MATERIAL ORDER'!$K19,'SAGE IMPORT'!$D:$D,($M19)))</f>
        <v>0</v>
      </c>
      <c r="AA81" s="580" t="str">
        <f ca="1">IF(OFFSET('START-SLABS'!$F$9,$AA$1,0)="","",SUMIFS('SAGE IMPORT'!$Q:$Q,'SAGE IMPORT'!$A:$A,OFFSET('START-SLABS'!$F$9,$AA$1,0),'SAGE IMPORT'!$B:$B,OFFSET('START-SLABS'!$G$9,$AA$1,0),'SAGE IMPORT'!$C:$C,'MATERIAL ORDER'!$K19,'SAGE IMPORT'!$D:$D,($M19)))</f>
        <v/>
      </c>
      <c r="AB81" s="580">
        <f ca="1">IF(OFFSET('START-SLABS'!$F$9,$AB$1,0)="","",SUMIFS('SAGE IMPORT'!$Q:$Q,'SAGE IMPORT'!$A:$A,OFFSET('START-SLABS'!$F$9,$AB$1,0),'SAGE IMPORT'!$B:$B,OFFSET('START-SLABS'!$G$9,$AB$1,0),'SAGE IMPORT'!$C:$C,'MATERIAL ORDER'!$K19,'SAGE IMPORT'!$D:$D,($M19)))</f>
        <v>0</v>
      </c>
      <c r="AC81" s="580" t="str">
        <f ca="1">IF(OFFSET('START-SLABS'!$F$9,$AC$1,0)="","",SUMIFS('SAGE IMPORT'!$Q:$Q,'SAGE IMPORT'!$A:$A,OFFSET('START-SLABS'!$F$9,$AC$1,0),'SAGE IMPORT'!$B:$B,OFFSET('START-SLABS'!$G$9,$AC$1,0),'SAGE IMPORT'!$C:$C,'MATERIAL ORDER'!$K19,'SAGE IMPORT'!$D:$D,($M19)))</f>
        <v/>
      </c>
      <c r="AD81" s="580">
        <f ca="1">IF(OFFSET('START-SLABS'!$F$9,$AD$1,0)="","",SUMIFS('SAGE IMPORT'!$Q:$Q,'SAGE IMPORT'!$A:$A,OFFSET('START-SLABS'!$F$9,$AD$1,0),'SAGE IMPORT'!$B:$B,OFFSET('START-SLABS'!$G$9,$AD$1,0),'SAGE IMPORT'!$C:$C,'MATERIAL ORDER'!$K19,'SAGE IMPORT'!$D:$D,($M19)))</f>
        <v>0</v>
      </c>
      <c r="AE81" s="580" t="str">
        <f ca="1">IF(OFFSET('START-SLABS'!$F$9,$AE$1,0)="","",SUMIFS('SAGE IMPORT'!$Q:$Q,'SAGE IMPORT'!$A:$A,OFFSET('START-SLABS'!$F$9,$AE$1,0),'SAGE IMPORT'!$B:$B,OFFSET('START-SLABS'!$G$9,$AE$1,0),'SAGE IMPORT'!$C:$C,'MATERIAL ORDER'!$K19,'SAGE IMPORT'!$D:$D,($M19)))</f>
        <v/>
      </c>
      <c r="AF81" s="580">
        <f ca="1">IF(OFFSET('START-SLABS'!$F$9,$AF$1,0)="","",SUMIFS('SAGE IMPORT'!$Q:$Q,'SAGE IMPORT'!$A:$A,OFFSET('START-SLABS'!$F$9,$AF$1,0),'SAGE IMPORT'!$B:$B,OFFSET('START-SLABS'!$G$9,$AF$1,0),'SAGE IMPORT'!$C:$C,'MATERIAL ORDER'!$K19,'SAGE IMPORT'!$D:$D,($M19)))</f>
        <v>0</v>
      </c>
      <c r="AG81" s="580" t="str">
        <f ca="1">IF(OFFSET('START-SLABS'!$F$9,$AG$1,0)="","",SUMIFS('SAGE IMPORT'!$Q:$Q,'SAGE IMPORT'!$A:$A,OFFSET('START-SLABS'!$F$9,$AG$1,0),'SAGE IMPORT'!$B:$B,OFFSET('START-SLABS'!$G$9,$AG$1,0),'SAGE IMPORT'!$C:$C,'MATERIAL ORDER'!$K19,'SAGE IMPORT'!$D:$D,($M19)))</f>
        <v/>
      </c>
      <c r="AH81" s="580">
        <f ca="1">IF(OFFSET('START-SLABS'!$F$9,$AH$1,0)="","",SUMIFS('SAGE IMPORT'!$Q:$Q,'SAGE IMPORT'!$A:$A,OFFSET('START-SLABS'!$F$9,$AH$1,0),'SAGE IMPORT'!$B:$B,OFFSET('START-SLABS'!$G$9,$AH$1,0),'SAGE IMPORT'!$C:$C,'MATERIAL ORDER'!$K19,'SAGE IMPORT'!$D:$D,($M19)))</f>
        <v>0</v>
      </c>
      <c r="AI81" s="580" t="str">
        <f ca="1">IF(OFFSET('START-SLABS'!$F$9,$AI$1,0)="","",SUMIFS('SAGE IMPORT'!$Q:$Q,'SAGE IMPORT'!$A:$A,OFFSET('START-SLABS'!$F$9,$AI$1,0),'SAGE IMPORT'!$B:$B,OFFSET('START-SLABS'!$G$9,$AI$1,0),'SAGE IMPORT'!$C:$C,'MATERIAL ORDER'!$K19,'SAGE IMPORT'!$D:$D,($M19)))</f>
        <v/>
      </c>
      <c r="AJ81" s="580">
        <f ca="1">IF(OFFSET('START-SLABS'!$F$9,$AJ$1,0)="","",SUMIFS('SAGE IMPORT'!$Q:$Q,'SAGE IMPORT'!$A:$A,OFFSET('START-SLABS'!$F$9,$AJ$1,0),'SAGE IMPORT'!$B:$B,OFFSET('START-SLABS'!$G$9,$AJ$1,0),'SAGE IMPORT'!$C:$C,'MATERIAL ORDER'!$K19,'SAGE IMPORT'!$D:$D,($M19)))</f>
        <v>0</v>
      </c>
      <c r="AK81" s="580" t="str">
        <f ca="1">IF(OFFSET('START-SLABS'!$F$9,$AK$1,0)="","",SUMIFS('SAGE IMPORT'!$Q:$Q,'SAGE IMPORT'!$A:$A,OFFSET('START-SLABS'!$F$9,$AK$1,0),'SAGE IMPORT'!$B:$B,OFFSET('START-SLABS'!$G$9,$AK$1,0),'SAGE IMPORT'!$C:$C,'MATERIAL ORDER'!$K19,'SAGE IMPORT'!$D:$D,($M19)))</f>
        <v/>
      </c>
      <c r="AL81" s="580" t="str">
        <f ca="1">IF(OFFSET('START-SLABS'!$F$9,$AL$1,0)="","",SUMIFS('SAGE IMPORT'!$Q:$Q,'SAGE IMPORT'!$A:$A,OFFSET('START-SLABS'!$F$9,$AL$1,0),'SAGE IMPORT'!$B:$B,OFFSET('START-SLABS'!$G$9,$AL$1,0),'SAGE IMPORT'!$C:$C,'MATERIAL ORDER'!$K19,'SAGE IMPORT'!$D:$D,($M19)))</f>
        <v/>
      </c>
      <c r="AM81" s="580" t="str">
        <f ca="1">IF(OFFSET('START-SLABS'!$F$9,$AM$1,0)="","",SUMIFS('SAGE IMPORT'!$Q:$Q,'SAGE IMPORT'!$A:$A,OFFSET('START-SLABS'!$F$9,$AM$1,0),'SAGE IMPORT'!$B:$B,OFFSET('START-SLABS'!$G$9,$AM$1,0),'SAGE IMPORT'!$C:$C,'MATERIAL ORDER'!$K19,'SAGE IMPORT'!$D:$D,($M19)))</f>
        <v/>
      </c>
      <c r="AN81" s="580" t="str">
        <f ca="1">IF(OFFSET('START-SLABS'!$F$9,$AN$1,0)="","",SUMIFS('SAGE IMPORT'!$Q:$Q,'SAGE IMPORT'!$A:$A,OFFSET('START-SLABS'!$F$9,$AN$1,0),'SAGE IMPORT'!$B:$B,OFFSET('START-SLABS'!$G$9,$AN$1,0),'SAGE IMPORT'!$C:$C,'MATERIAL ORDER'!$K19,'SAGE IMPORT'!$D:$D,($M19)))</f>
        <v/>
      </c>
      <c r="AO81" s="580" t="str">
        <f ca="1">IF(OFFSET('START-SLABS'!$F$9,$AO$1,0)="","",SUMIFS('SAGE IMPORT'!$Q:$Q,'SAGE IMPORT'!$A:$A,OFFSET('START-SLABS'!$F$9,$AO$1,0),'SAGE IMPORT'!$B:$B,OFFSET('START-SLABS'!$G$9,$AO$1,0),'SAGE IMPORT'!$C:$C,'MATERIAL ORDER'!$K19,'SAGE IMPORT'!$D:$D,($M19)))</f>
        <v/>
      </c>
      <c r="AP81" s="580" t="str">
        <f ca="1">IF(OFFSET('START-SLABS'!$F$9,$AP$1,0)="","",SUMIFS('SAGE IMPORT'!$Q:$Q,'SAGE IMPORT'!$A:$A,OFFSET('START-SLABS'!$F$9,$AP$1,0),'SAGE IMPORT'!$B:$B,OFFSET('START-SLABS'!$G$9,$AP$1,0),'SAGE IMPORT'!$C:$C,'MATERIAL ORDER'!$K19,'SAGE IMPORT'!$D:$D,($M19)))</f>
        <v/>
      </c>
      <c r="AQ81" s="580" t="str">
        <f ca="1">IF(OFFSET('START-SLABS'!$F$9,$AQ$1,0)="","",SUMIFS('SAGE IMPORT'!$Q:$Q,'SAGE IMPORT'!$A:$A,OFFSET('START-SLABS'!$F$9,$AQ$1,0),'SAGE IMPORT'!$B:$B,OFFSET('START-SLABS'!$G$9,$AQ$1,0),'SAGE IMPORT'!$C:$C,'MATERIAL ORDER'!$K19,'SAGE IMPORT'!$D:$D,($M19)))</f>
        <v/>
      </c>
      <c r="AR81" s="580" t="str">
        <f ca="1">IF(OFFSET('START-SLABS'!$F$9,$AR$1,0)="","",SUMIFS('SAGE IMPORT'!$Q:$Q,'SAGE IMPORT'!$A:$A,OFFSET('START-SLABS'!$F$9,$AR$1,0),'SAGE IMPORT'!$B:$B,OFFSET('START-SLABS'!$G$9,$AR$1,0),'SAGE IMPORT'!$C:$C,'MATERIAL ORDER'!$K19,'SAGE IMPORT'!$D:$D,($M19)))</f>
        <v/>
      </c>
      <c r="AS81" s="580" t="str">
        <f ca="1">IF(OFFSET('START-SLABS'!$F$9,$AS$1,0)="","",SUMIFS('SAGE IMPORT'!$Q:$Q,'SAGE IMPORT'!$A:$A,OFFSET('START-SLABS'!$F$9,$AS$1,0),'SAGE IMPORT'!$B:$B,OFFSET('START-SLABS'!$G$9,$AS$1,0),'SAGE IMPORT'!$C:$C,'MATERIAL ORDER'!$K19,'SAGE IMPORT'!$D:$D,($M19)))</f>
        <v/>
      </c>
      <c r="AT81" s="580" t="str">
        <f ca="1">IF(OFFSET('START-SLABS'!$F$9,$AT$1,0)="","",SUMIFS('SAGE IMPORT'!$Q:$Q,'SAGE IMPORT'!$A:$A,OFFSET('START-SLABS'!$F$9,$AT$1,0),'SAGE IMPORT'!$B:$B,OFFSET('START-SLABS'!$G$9,$AT$1,0),'SAGE IMPORT'!$C:$C,'MATERIAL ORDER'!$K19,'SAGE IMPORT'!$D:$D,($M19)))</f>
        <v/>
      </c>
      <c r="AU81" s="580" t="str">
        <f ca="1">IF(OFFSET('START-SLABS'!$F$9,$AU$1,0)="","",SUMIFS('SAGE IMPORT'!$Q:$Q,'SAGE IMPORT'!$A:$A,OFFSET('START-SLABS'!$F$9,$AU$1,0),'SAGE IMPORT'!$B:$B,OFFSET('START-SLABS'!$G$9,$AU$1,0),'SAGE IMPORT'!$C:$C,'MATERIAL ORDER'!$K19,'SAGE IMPORT'!$D:$D,($M19)))</f>
        <v/>
      </c>
      <c r="AV81" s="580" t="str">
        <f ca="1">IF(OFFSET('START-SLABS'!$F$9,$AV$1,0)="","",SUMIFS('SAGE IMPORT'!$Q:$Q,'SAGE IMPORT'!$A:$A,OFFSET('START-SLABS'!$F$9,$AV$1,0),'SAGE IMPORT'!$B:$B,OFFSET('START-SLABS'!$G$9,$AV$1,0),'SAGE IMPORT'!$C:$C,'MATERIAL ORDER'!$K19,'SAGE IMPORT'!$D:$D,($M19)))</f>
        <v/>
      </c>
      <c r="AW81" s="11"/>
      <c r="AX81" s="11"/>
      <c r="AY81" s="11"/>
      <c r="AZ81" s="11"/>
      <c r="BA81" s="11"/>
      <c r="BB81" s="11"/>
      <c r="BC81" s="11"/>
      <c r="BD81" s="11"/>
      <c r="BE81" s="11"/>
      <c r="BF81" s="11"/>
      <c r="BG81" s="11"/>
      <c r="BH81" s="11"/>
      <c r="BI81" s="11"/>
      <c r="BJ81" s="11"/>
      <c r="BK81" s="11"/>
      <c r="BL81" s="11"/>
      <c r="BM81" s="11"/>
      <c r="BN81" s="11"/>
      <c r="BO81" s="11"/>
      <c r="BP81" s="11"/>
      <c r="BQ81" s="11"/>
      <c r="BR81" s="11"/>
      <c r="BS81" s="11"/>
      <c r="BT81" s="11"/>
      <c r="BU81" s="11"/>
      <c r="BV81" s="11"/>
      <c r="BW81" s="11"/>
      <c r="BX81" s="11"/>
      <c r="BY81" s="11"/>
      <c r="BZ81" s="11"/>
      <c r="CA81" s="11"/>
      <c r="CB81" s="11"/>
      <c r="CC81" s="11"/>
    </row>
    <row r="82" spans="2:81" ht="57" customHeight="1" x14ac:dyDescent="0.3">
      <c r="B82"/>
      <c r="C82"/>
      <c r="D82"/>
      <c r="E82"/>
      <c r="F82"/>
      <c r="G82"/>
      <c r="H82"/>
      <c r="I82"/>
      <c r="J82" s="584"/>
      <c r="K82" s="585"/>
      <c r="L82" s="585"/>
      <c r="M82" s="585"/>
      <c r="N82" s="585"/>
      <c r="O82" s="585"/>
      <c r="P82" s="585"/>
      <c r="Q82" s="585"/>
      <c r="S82" s="580">
        <f>IF('START-SLABS'!$F$9="","",SUMIFS('SAGE IMPORT'!$Q:$Q,'SAGE IMPORT'!$A:$A,'START-SLABS'!$F$9,'SAGE IMPORT'!$B:$B,'START-SLABS'!$G$9,'SAGE IMPORT'!$C:$C,'MATERIAL ORDER'!$K20,'SAGE IMPORT'!$D:$D,$M20))</f>
        <v>0</v>
      </c>
      <c r="T82" s="580">
        <f ca="1">IF(OFFSET('START-SLABS'!$F$9,$T$1,0)="","",SUMIFS('SAGE IMPORT'!$Q:$Q,'SAGE IMPORT'!$A:$A,OFFSET('START-SLABS'!$F$9,$T$1,0),'SAGE IMPORT'!$B:$B,OFFSET('START-SLABS'!$G$9,$T$1,0),'SAGE IMPORT'!$C:$C,'MATERIAL ORDER'!$K20,'SAGE IMPORT'!$D:$D,($M20)))</f>
        <v>0</v>
      </c>
      <c r="U82" s="580" t="str">
        <f ca="1">IF(OFFSET('START-SLABS'!$F$9,$U$1,0)="","",SUMIFS('SAGE IMPORT'!$Q:$Q,'SAGE IMPORT'!$A:$A,OFFSET('START-SLABS'!$F$9,$U$1,0),'SAGE IMPORT'!$B:$B,OFFSET('START-SLABS'!$G$9,$U$1,0),'SAGE IMPORT'!$C:$C,'MATERIAL ORDER'!$K20,'SAGE IMPORT'!$D:$D,($M20)))</f>
        <v/>
      </c>
      <c r="V82" s="580">
        <f ca="1">IF(OFFSET('START-SLABS'!$F$9,$V$1,0)="","",SUMIFS('SAGE IMPORT'!$Q:$Q,'SAGE IMPORT'!$A:$A,OFFSET('START-SLABS'!$F$9,$V$1,0),'SAGE IMPORT'!$B:$B,OFFSET('START-SLABS'!$G$9,$V$1,0),'SAGE IMPORT'!$C:$C,'MATERIAL ORDER'!$K20,'SAGE IMPORT'!$D:$D,($M20)))</f>
        <v>0</v>
      </c>
      <c r="W82" s="580" t="str">
        <f ca="1">IF(OFFSET('START-SLABS'!$F$9,$W$1,0)="","",SUMIFS('SAGE IMPORT'!$Q:$Q,'SAGE IMPORT'!$A:$A,OFFSET('START-SLABS'!$F$9,$W$1,0),'SAGE IMPORT'!$B:$B,OFFSET('START-SLABS'!$G$9,$W$1,0),'SAGE IMPORT'!$C:$C,'MATERIAL ORDER'!$K20,'SAGE IMPORT'!$D:$D,($M20)))</f>
        <v/>
      </c>
      <c r="X82" s="580">
        <f ca="1">IF(OFFSET('START-SLABS'!$F$9,$X$1,0)="","",SUMIFS('SAGE IMPORT'!$Q:$Q,'SAGE IMPORT'!$A:$A,OFFSET('START-SLABS'!$F$9,$X$1,0),'SAGE IMPORT'!$B:$B,OFFSET('START-SLABS'!$G$9,$X$1,0),'SAGE IMPORT'!$C:$C,'MATERIAL ORDER'!$K20,'SAGE IMPORT'!$D:$D,($M20)))</f>
        <v>0</v>
      </c>
      <c r="Y82" s="580" t="str">
        <f ca="1">IF(OFFSET('START-SLABS'!$F$9,$Y$1,0)="","",SUMIFS('SAGE IMPORT'!$Q:$Q,'SAGE IMPORT'!$A:$A,OFFSET('START-SLABS'!$F$9,$Y$1,0),'SAGE IMPORT'!$B:$B,OFFSET('START-SLABS'!$G$9,$Y$1,0),'SAGE IMPORT'!$C:$C,'MATERIAL ORDER'!$K20,'SAGE IMPORT'!$D:$D,($M20)))</f>
        <v/>
      </c>
      <c r="Z82" s="580">
        <f ca="1">IF(OFFSET('START-SLABS'!$F$9,$Z$1,0)="","",SUMIFS('SAGE IMPORT'!$Q:$Q,'SAGE IMPORT'!$A:$A,OFFSET('START-SLABS'!$F$9,$Z$1,0),'SAGE IMPORT'!$B:$B,OFFSET('START-SLABS'!$G$9,$Z$1,0),'SAGE IMPORT'!$C:$C,'MATERIAL ORDER'!$K20,'SAGE IMPORT'!$D:$D,($M20)))</f>
        <v>0</v>
      </c>
      <c r="AA82" s="580" t="str">
        <f ca="1">IF(OFFSET('START-SLABS'!$F$9,$AA$1,0)="","",SUMIFS('SAGE IMPORT'!$Q:$Q,'SAGE IMPORT'!$A:$A,OFFSET('START-SLABS'!$F$9,$AA$1,0),'SAGE IMPORT'!$B:$B,OFFSET('START-SLABS'!$G$9,$AA$1,0),'SAGE IMPORT'!$C:$C,'MATERIAL ORDER'!$K20,'SAGE IMPORT'!$D:$D,($M20)))</f>
        <v/>
      </c>
      <c r="AB82" s="580">
        <f ca="1">IF(OFFSET('START-SLABS'!$F$9,$AB$1,0)="","",SUMIFS('SAGE IMPORT'!$Q:$Q,'SAGE IMPORT'!$A:$A,OFFSET('START-SLABS'!$F$9,$AB$1,0),'SAGE IMPORT'!$B:$B,OFFSET('START-SLABS'!$G$9,$AB$1,0),'SAGE IMPORT'!$C:$C,'MATERIAL ORDER'!$K20,'SAGE IMPORT'!$D:$D,($M20)))</f>
        <v>0</v>
      </c>
      <c r="AC82" s="580" t="str">
        <f ca="1">IF(OFFSET('START-SLABS'!$F$9,$AC$1,0)="","",SUMIFS('SAGE IMPORT'!$Q:$Q,'SAGE IMPORT'!$A:$A,OFFSET('START-SLABS'!$F$9,$AC$1,0),'SAGE IMPORT'!$B:$B,OFFSET('START-SLABS'!$G$9,$AC$1,0),'SAGE IMPORT'!$C:$C,'MATERIAL ORDER'!$K20,'SAGE IMPORT'!$D:$D,($M20)))</f>
        <v/>
      </c>
      <c r="AD82" s="580">
        <f ca="1">IF(OFFSET('START-SLABS'!$F$9,$AD$1,0)="","",SUMIFS('SAGE IMPORT'!$Q:$Q,'SAGE IMPORT'!$A:$A,OFFSET('START-SLABS'!$F$9,$AD$1,0),'SAGE IMPORT'!$B:$B,OFFSET('START-SLABS'!$G$9,$AD$1,0),'SAGE IMPORT'!$C:$C,'MATERIAL ORDER'!$K20,'SAGE IMPORT'!$D:$D,($M20)))</f>
        <v>0</v>
      </c>
      <c r="AE82" s="580" t="str">
        <f ca="1">IF(OFFSET('START-SLABS'!$F$9,$AE$1,0)="","",SUMIFS('SAGE IMPORT'!$Q:$Q,'SAGE IMPORT'!$A:$A,OFFSET('START-SLABS'!$F$9,$AE$1,0),'SAGE IMPORT'!$B:$B,OFFSET('START-SLABS'!$G$9,$AE$1,0),'SAGE IMPORT'!$C:$C,'MATERIAL ORDER'!$K20,'SAGE IMPORT'!$D:$D,($M20)))</f>
        <v/>
      </c>
      <c r="AF82" s="580">
        <f ca="1">IF(OFFSET('START-SLABS'!$F$9,$AF$1,0)="","",SUMIFS('SAGE IMPORT'!$Q:$Q,'SAGE IMPORT'!$A:$A,OFFSET('START-SLABS'!$F$9,$AF$1,0),'SAGE IMPORT'!$B:$B,OFFSET('START-SLABS'!$G$9,$AF$1,0),'SAGE IMPORT'!$C:$C,'MATERIAL ORDER'!$K20,'SAGE IMPORT'!$D:$D,($M20)))</f>
        <v>0</v>
      </c>
      <c r="AG82" s="580" t="str">
        <f ca="1">IF(OFFSET('START-SLABS'!$F$9,$AG$1,0)="","",SUMIFS('SAGE IMPORT'!$Q:$Q,'SAGE IMPORT'!$A:$A,OFFSET('START-SLABS'!$F$9,$AG$1,0),'SAGE IMPORT'!$B:$B,OFFSET('START-SLABS'!$G$9,$AG$1,0),'SAGE IMPORT'!$C:$C,'MATERIAL ORDER'!$K20,'SAGE IMPORT'!$D:$D,($M20)))</f>
        <v/>
      </c>
      <c r="AH82" s="580">
        <f ca="1">IF(OFFSET('START-SLABS'!$F$9,$AH$1,0)="","",SUMIFS('SAGE IMPORT'!$Q:$Q,'SAGE IMPORT'!$A:$A,OFFSET('START-SLABS'!$F$9,$AH$1,0),'SAGE IMPORT'!$B:$B,OFFSET('START-SLABS'!$G$9,$AH$1,0),'SAGE IMPORT'!$C:$C,'MATERIAL ORDER'!$K20,'SAGE IMPORT'!$D:$D,($M20)))</f>
        <v>0</v>
      </c>
      <c r="AI82" s="580" t="str">
        <f ca="1">IF(OFFSET('START-SLABS'!$F$9,$AI$1,0)="","",SUMIFS('SAGE IMPORT'!$Q:$Q,'SAGE IMPORT'!$A:$A,OFFSET('START-SLABS'!$F$9,$AI$1,0),'SAGE IMPORT'!$B:$B,OFFSET('START-SLABS'!$G$9,$AI$1,0),'SAGE IMPORT'!$C:$C,'MATERIAL ORDER'!$K20,'SAGE IMPORT'!$D:$D,($M20)))</f>
        <v/>
      </c>
      <c r="AJ82" s="580">
        <f ca="1">IF(OFFSET('START-SLABS'!$F$9,$AJ$1,0)="","",SUMIFS('SAGE IMPORT'!$Q:$Q,'SAGE IMPORT'!$A:$A,OFFSET('START-SLABS'!$F$9,$AJ$1,0),'SAGE IMPORT'!$B:$B,OFFSET('START-SLABS'!$G$9,$AJ$1,0),'SAGE IMPORT'!$C:$C,'MATERIAL ORDER'!$K20,'SAGE IMPORT'!$D:$D,($M20)))</f>
        <v>0</v>
      </c>
      <c r="AK82" s="580" t="str">
        <f ca="1">IF(OFFSET('START-SLABS'!$F$9,$AK$1,0)="","",SUMIFS('SAGE IMPORT'!$Q:$Q,'SAGE IMPORT'!$A:$A,OFFSET('START-SLABS'!$F$9,$AK$1,0),'SAGE IMPORT'!$B:$B,OFFSET('START-SLABS'!$G$9,$AK$1,0),'SAGE IMPORT'!$C:$C,'MATERIAL ORDER'!$K20,'SAGE IMPORT'!$D:$D,($M20)))</f>
        <v/>
      </c>
      <c r="AL82" s="580" t="str">
        <f ca="1">IF(OFFSET('START-SLABS'!$F$9,$AL$1,0)="","",SUMIFS('SAGE IMPORT'!$Q:$Q,'SAGE IMPORT'!$A:$A,OFFSET('START-SLABS'!$F$9,$AL$1,0),'SAGE IMPORT'!$B:$B,OFFSET('START-SLABS'!$G$9,$AL$1,0),'SAGE IMPORT'!$C:$C,'MATERIAL ORDER'!$K20,'SAGE IMPORT'!$D:$D,($M20)))</f>
        <v/>
      </c>
      <c r="AM82" s="580" t="str">
        <f ca="1">IF(OFFSET('START-SLABS'!$F$9,$AM$1,0)="","",SUMIFS('SAGE IMPORT'!$Q:$Q,'SAGE IMPORT'!$A:$A,OFFSET('START-SLABS'!$F$9,$AM$1,0),'SAGE IMPORT'!$B:$B,OFFSET('START-SLABS'!$G$9,$AM$1,0),'SAGE IMPORT'!$C:$C,'MATERIAL ORDER'!$K20,'SAGE IMPORT'!$D:$D,($M20)))</f>
        <v/>
      </c>
      <c r="AN82" s="580" t="str">
        <f ca="1">IF(OFFSET('START-SLABS'!$F$9,$AN$1,0)="","",SUMIFS('SAGE IMPORT'!$Q:$Q,'SAGE IMPORT'!$A:$A,OFFSET('START-SLABS'!$F$9,$AN$1,0),'SAGE IMPORT'!$B:$B,OFFSET('START-SLABS'!$G$9,$AN$1,0),'SAGE IMPORT'!$C:$C,'MATERIAL ORDER'!$K20,'SAGE IMPORT'!$D:$D,($M20)))</f>
        <v/>
      </c>
      <c r="AO82" s="580" t="str">
        <f ca="1">IF(OFFSET('START-SLABS'!$F$9,$AO$1,0)="","",SUMIFS('SAGE IMPORT'!$Q:$Q,'SAGE IMPORT'!$A:$A,OFFSET('START-SLABS'!$F$9,$AO$1,0),'SAGE IMPORT'!$B:$B,OFFSET('START-SLABS'!$G$9,$AO$1,0),'SAGE IMPORT'!$C:$C,'MATERIAL ORDER'!$K20,'SAGE IMPORT'!$D:$D,($M20)))</f>
        <v/>
      </c>
      <c r="AP82" s="580" t="str">
        <f ca="1">IF(OFFSET('START-SLABS'!$F$9,$AP$1,0)="","",SUMIFS('SAGE IMPORT'!$Q:$Q,'SAGE IMPORT'!$A:$A,OFFSET('START-SLABS'!$F$9,$AP$1,0),'SAGE IMPORT'!$B:$B,OFFSET('START-SLABS'!$G$9,$AP$1,0),'SAGE IMPORT'!$C:$C,'MATERIAL ORDER'!$K20,'SAGE IMPORT'!$D:$D,($M20)))</f>
        <v/>
      </c>
      <c r="AQ82" s="580" t="str">
        <f ca="1">IF(OFFSET('START-SLABS'!$F$9,$AQ$1,0)="","",SUMIFS('SAGE IMPORT'!$Q:$Q,'SAGE IMPORT'!$A:$A,OFFSET('START-SLABS'!$F$9,$AQ$1,0),'SAGE IMPORT'!$B:$B,OFFSET('START-SLABS'!$G$9,$AQ$1,0),'SAGE IMPORT'!$C:$C,'MATERIAL ORDER'!$K20,'SAGE IMPORT'!$D:$D,($M20)))</f>
        <v/>
      </c>
      <c r="AR82" s="580" t="str">
        <f ca="1">IF(OFFSET('START-SLABS'!$F$9,$AR$1,0)="","",SUMIFS('SAGE IMPORT'!$Q:$Q,'SAGE IMPORT'!$A:$A,OFFSET('START-SLABS'!$F$9,$AR$1,0),'SAGE IMPORT'!$B:$B,OFFSET('START-SLABS'!$G$9,$AR$1,0),'SAGE IMPORT'!$C:$C,'MATERIAL ORDER'!$K20,'SAGE IMPORT'!$D:$D,($M20)))</f>
        <v/>
      </c>
      <c r="AS82" s="580" t="str">
        <f ca="1">IF(OFFSET('START-SLABS'!$F$9,$AS$1,0)="","",SUMIFS('SAGE IMPORT'!$Q:$Q,'SAGE IMPORT'!$A:$A,OFFSET('START-SLABS'!$F$9,$AS$1,0),'SAGE IMPORT'!$B:$B,OFFSET('START-SLABS'!$G$9,$AS$1,0),'SAGE IMPORT'!$C:$C,'MATERIAL ORDER'!$K20,'SAGE IMPORT'!$D:$D,($M20)))</f>
        <v/>
      </c>
      <c r="AT82" s="580" t="str">
        <f ca="1">IF(OFFSET('START-SLABS'!$F$9,$AT$1,0)="","",SUMIFS('SAGE IMPORT'!$Q:$Q,'SAGE IMPORT'!$A:$A,OFFSET('START-SLABS'!$F$9,$AT$1,0),'SAGE IMPORT'!$B:$B,OFFSET('START-SLABS'!$G$9,$AT$1,0),'SAGE IMPORT'!$C:$C,'MATERIAL ORDER'!$K20,'SAGE IMPORT'!$D:$D,($M20)))</f>
        <v/>
      </c>
      <c r="AU82" s="580" t="str">
        <f ca="1">IF(OFFSET('START-SLABS'!$F$9,$AU$1,0)="","",SUMIFS('SAGE IMPORT'!$Q:$Q,'SAGE IMPORT'!$A:$A,OFFSET('START-SLABS'!$F$9,$AU$1,0),'SAGE IMPORT'!$B:$B,OFFSET('START-SLABS'!$G$9,$AU$1,0),'SAGE IMPORT'!$C:$C,'MATERIAL ORDER'!$K20,'SAGE IMPORT'!$D:$D,($M20)))</f>
        <v/>
      </c>
      <c r="AV82" s="580" t="str">
        <f ca="1">IF(OFFSET('START-SLABS'!$F$9,$AV$1,0)="","",SUMIFS('SAGE IMPORT'!$Q:$Q,'SAGE IMPORT'!$A:$A,OFFSET('START-SLABS'!$F$9,$AV$1,0),'SAGE IMPORT'!$B:$B,OFFSET('START-SLABS'!$G$9,$AV$1,0),'SAGE IMPORT'!$C:$C,'MATERIAL ORDER'!$K20,'SAGE IMPORT'!$D:$D,($M20)))</f>
        <v/>
      </c>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row>
    <row r="83" spans="2:81" ht="57" customHeight="1" x14ac:dyDescent="0.3">
      <c r="B83"/>
      <c r="C83"/>
      <c r="D83"/>
      <c r="E83"/>
      <c r="F83"/>
      <c r="G83"/>
      <c r="H83"/>
      <c r="I83"/>
      <c r="J83" s="584"/>
      <c r="K83" s="585"/>
      <c r="L83" s="585"/>
      <c r="M83" s="585"/>
      <c r="N83" s="585"/>
      <c r="O83" s="585"/>
      <c r="P83" s="585"/>
      <c r="Q83" s="585"/>
      <c r="S83" s="580">
        <f>IF('START-SLABS'!$F$9="","",SUMIFS('SAGE IMPORT'!$Q:$Q,'SAGE IMPORT'!$A:$A,'START-SLABS'!$F$9,'SAGE IMPORT'!$B:$B,'START-SLABS'!$G$9,'SAGE IMPORT'!$C:$C,'MATERIAL ORDER'!$K21,'SAGE IMPORT'!$D:$D,$M21))</f>
        <v>0</v>
      </c>
      <c r="T83" s="580">
        <f ca="1">IF(OFFSET('START-SLABS'!$F$9,$T$1,0)="","",SUMIFS('SAGE IMPORT'!$Q:$Q,'SAGE IMPORT'!$A:$A,OFFSET('START-SLABS'!$F$9,$T$1,0),'SAGE IMPORT'!$B:$B,OFFSET('START-SLABS'!$G$9,$T$1,0),'SAGE IMPORT'!$C:$C,'MATERIAL ORDER'!$K21,'SAGE IMPORT'!$D:$D,($M21)))</f>
        <v>0</v>
      </c>
      <c r="U83" s="580" t="str">
        <f ca="1">IF(OFFSET('START-SLABS'!$F$9,$U$1,0)="","",SUMIFS('SAGE IMPORT'!$Q:$Q,'SAGE IMPORT'!$A:$A,OFFSET('START-SLABS'!$F$9,$U$1,0),'SAGE IMPORT'!$B:$B,OFFSET('START-SLABS'!$G$9,$U$1,0),'SAGE IMPORT'!$C:$C,'MATERIAL ORDER'!$K21,'SAGE IMPORT'!$D:$D,($M21)))</f>
        <v/>
      </c>
      <c r="V83" s="580">
        <f ca="1">IF(OFFSET('START-SLABS'!$F$9,$V$1,0)="","",SUMIFS('SAGE IMPORT'!$Q:$Q,'SAGE IMPORT'!$A:$A,OFFSET('START-SLABS'!$F$9,$V$1,0),'SAGE IMPORT'!$B:$B,OFFSET('START-SLABS'!$G$9,$V$1,0),'SAGE IMPORT'!$C:$C,'MATERIAL ORDER'!$K21,'SAGE IMPORT'!$D:$D,($M21)))</f>
        <v>0</v>
      </c>
      <c r="W83" s="580" t="str">
        <f ca="1">IF(OFFSET('START-SLABS'!$F$9,$W$1,0)="","",SUMIFS('SAGE IMPORT'!$Q:$Q,'SAGE IMPORT'!$A:$A,OFFSET('START-SLABS'!$F$9,$W$1,0),'SAGE IMPORT'!$B:$B,OFFSET('START-SLABS'!$G$9,$W$1,0),'SAGE IMPORT'!$C:$C,'MATERIAL ORDER'!$K21,'SAGE IMPORT'!$D:$D,($M21)))</f>
        <v/>
      </c>
      <c r="X83" s="580">
        <f ca="1">IF(OFFSET('START-SLABS'!$F$9,$X$1,0)="","",SUMIFS('SAGE IMPORT'!$Q:$Q,'SAGE IMPORT'!$A:$A,OFFSET('START-SLABS'!$F$9,$X$1,0),'SAGE IMPORT'!$B:$B,OFFSET('START-SLABS'!$G$9,$X$1,0),'SAGE IMPORT'!$C:$C,'MATERIAL ORDER'!$K21,'SAGE IMPORT'!$D:$D,($M21)))</f>
        <v>0</v>
      </c>
      <c r="Y83" s="580" t="str">
        <f ca="1">IF(OFFSET('START-SLABS'!$F$9,$Y$1,0)="","",SUMIFS('SAGE IMPORT'!$Q:$Q,'SAGE IMPORT'!$A:$A,OFFSET('START-SLABS'!$F$9,$Y$1,0),'SAGE IMPORT'!$B:$B,OFFSET('START-SLABS'!$G$9,$Y$1,0),'SAGE IMPORT'!$C:$C,'MATERIAL ORDER'!$K21,'SAGE IMPORT'!$D:$D,($M21)))</f>
        <v/>
      </c>
      <c r="Z83" s="580">
        <f ca="1">IF(OFFSET('START-SLABS'!$F$9,$Z$1,0)="","",SUMIFS('SAGE IMPORT'!$Q:$Q,'SAGE IMPORT'!$A:$A,OFFSET('START-SLABS'!$F$9,$Z$1,0),'SAGE IMPORT'!$B:$B,OFFSET('START-SLABS'!$G$9,$Z$1,0),'SAGE IMPORT'!$C:$C,'MATERIAL ORDER'!$K21,'SAGE IMPORT'!$D:$D,($M21)))</f>
        <v>0</v>
      </c>
      <c r="AA83" s="580" t="str">
        <f ca="1">IF(OFFSET('START-SLABS'!$F$9,$AA$1,0)="","",SUMIFS('SAGE IMPORT'!$Q:$Q,'SAGE IMPORT'!$A:$A,OFFSET('START-SLABS'!$F$9,$AA$1,0),'SAGE IMPORT'!$B:$B,OFFSET('START-SLABS'!$G$9,$AA$1,0),'SAGE IMPORT'!$C:$C,'MATERIAL ORDER'!$K21,'SAGE IMPORT'!$D:$D,($M21)))</f>
        <v/>
      </c>
      <c r="AB83" s="580">
        <f ca="1">IF(OFFSET('START-SLABS'!$F$9,$AB$1,0)="","",SUMIFS('SAGE IMPORT'!$Q:$Q,'SAGE IMPORT'!$A:$A,OFFSET('START-SLABS'!$F$9,$AB$1,0),'SAGE IMPORT'!$B:$B,OFFSET('START-SLABS'!$G$9,$AB$1,0),'SAGE IMPORT'!$C:$C,'MATERIAL ORDER'!$K21,'SAGE IMPORT'!$D:$D,($M21)))</f>
        <v>0</v>
      </c>
      <c r="AC83" s="580" t="str">
        <f ca="1">IF(OFFSET('START-SLABS'!$F$9,$AC$1,0)="","",SUMIFS('SAGE IMPORT'!$Q:$Q,'SAGE IMPORT'!$A:$A,OFFSET('START-SLABS'!$F$9,$AC$1,0),'SAGE IMPORT'!$B:$B,OFFSET('START-SLABS'!$G$9,$AC$1,0),'SAGE IMPORT'!$C:$C,'MATERIAL ORDER'!$K21,'SAGE IMPORT'!$D:$D,($M21)))</f>
        <v/>
      </c>
      <c r="AD83" s="580">
        <f ca="1">IF(OFFSET('START-SLABS'!$F$9,$AD$1,0)="","",SUMIFS('SAGE IMPORT'!$Q:$Q,'SAGE IMPORT'!$A:$A,OFFSET('START-SLABS'!$F$9,$AD$1,0),'SAGE IMPORT'!$B:$B,OFFSET('START-SLABS'!$G$9,$AD$1,0),'SAGE IMPORT'!$C:$C,'MATERIAL ORDER'!$K21,'SAGE IMPORT'!$D:$D,($M21)))</f>
        <v>0</v>
      </c>
      <c r="AE83" s="580" t="str">
        <f ca="1">IF(OFFSET('START-SLABS'!$F$9,$AE$1,0)="","",SUMIFS('SAGE IMPORT'!$Q:$Q,'SAGE IMPORT'!$A:$A,OFFSET('START-SLABS'!$F$9,$AE$1,0),'SAGE IMPORT'!$B:$B,OFFSET('START-SLABS'!$G$9,$AE$1,0),'SAGE IMPORT'!$C:$C,'MATERIAL ORDER'!$K21,'SAGE IMPORT'!$D:$D,($M21)))</f>
        <v/>
      </c>
      <c r="AF83" s="580">
        <f ca="1">IF(OFFSET('START-SLABS'!$F$9,$AF$1,0)="","",SUMIFS('SAGE IMPORT'!$Q:$Q,'SAGE IMPORT'!$A:$A,OFFSET('START-SLABS'!$F$9,$AF$1,0),'SAGE IMPORT'!$B:$B,OFFSET('START-SLABS'!$G$9,$AF$1,0),'SAGE IMPORT'!$C:$C,'MATERIAL ORDER'!$K21,'SAGE IMPORT'!$D:$D,($M21)))</f>
        <v>0</v>
      </c>
      <c r="AG83" s="580" t="str">
        <f ca="1">IF(OFFSET('START-SLABS'!$F$9,$AG$1,0)="","",SUMIFS('SAGE IMPORT'!$Q:$Q,'SAGE IMPORT'!$A:$A,OFFSET('START-SLABS'!$F$9,$AG$1,0),'SAGE IMPORT'!$B:$B,OFFSET('START-SLABS'!$G$9,$AG$1,0),'SAGE IMPORT'!$C:$C,'MATERIAL ORDER'!$K21,'SAGE IMPORT'!$D:$D,($M21)))</f>
        <v/>
      </c>
      <c r="AH83" s="580">
        <f ca="1">IF(OFFSET('START-SLABS'!$F$9,$AH$1,0)="","",SUMIFS('SAGE IMPORT'!$Q:$Q,'SAGE IMPORT'!$A:$A,OFFSET('START-SLABS'!$F$9,$AH$1,0),'SAGE IMPORT'!$B:$B,OFFSET('START-SLABS'!$G$9,$AH$1,0),'SAGE IMPORT'!$C:$C,'MATERIAL ORDER'!$K21,'SAGE IMPORT'!$D:$D,($M21)))</f>
        <v>0</v>
      </c>
      <c r="AI83" s="580" t="str">
        <f ca="1">IF(OFFSET('START-SLABS'!$F$9,$AI$1,0)="","",SUMIFS('SAGE IMPORT'!$Q:$Q,'SAGE IMPORT'!$A:$A,OFFSET('START-SLABS'!$F$9,$AI$1,0),'SAGE IMPORT'!$B:$B,OFFSET('START-SLABS'!$G$9,$AI$1,0),'SAGE IMPORT'!$C:$C,'MATERIAL ORDER'!$K21,'SAGE IMPORT'!$D:$D,($M21)))</f>
        <v/>
      </c>
      <c r="AJ83" s="580">
        <f ca="1">IF(OFFSET('START-SLABS'!$F$9,$AJ$1,0)="","",SUMIFS('SAGE IMPORT'!$Q:$Q,'SAGE IMPORT'!$A:$A,OFFSET('START-SLABS'!$F$9,$AJ$1,0),'SAGE IMPORT'!$B:$B,OFFSET('START-SLABS'!$G$9,$AJ$1,0),'SAGE IMPORT'!$C:$C,'MATERIAL ORDER'!$K21,'SAGE IMPORT'!$D:$D,($M21)))</f>
        <v>0</v>
      </c>
      <c r="AK83" s="580" t="str">
        <f ca="1">IF(OFFSET('START-SLABS'!$F$9,$AK$1,0)="","",SUMIFS('SAGE IMPORT'!$Q:$Q,'SAGE IMPORT'!$A:$A,OFFSET('START-SLABS'!$F$9,$AK$1,0),'SAGE IMPORT'!$B:$B,OFFSET('START-SLABS'!$G$9,$AK$1,0),'SAGE IMPORT'!$C:$C,'MATERIAL ORDER'!$K21,'SAGE IMPORT'!$D:$D,($M21)))</f>
        <v/>
      </c>
      <c r="AL83" s="580" t="str">
        <f ca="1">IF(OFFSET('START-SLABS'!$F$9,$AL$1,0)="","",SUMIFS('SAGE IMPORT'!$Q:$Q,'SAGE IMPORT'!$A:$A,OFFSET('START-SLABS'!$F$9,$AL$1,0),'SAGE IMPORT'!$B:$B,OFFSET('START-SLABS'!$G$9,$AL$1,0),'SAGE IMPORT'!$C:$C,'MATERIAL ORDER'!$K21,'SAGE IMPORT'!$D:$D,($M21)))</f>
        <v/>
      </c>
      <c r="AM83" s="580" t="str">
        <f ca="1">IF(OFFSET('START-SLABS'!$F$9,$AM$1,0)="","",SUMIFS('SAGE IMPORT'!$Q:$Q,'SAGE IMPORT'!$A:$A,OFFSET('START-SLABS'!$F$9,$AM$1,0),'SAGE IMPORT'!$B:$B,OFFSET('START-SLABS'!$G$9,$AM$1,0),'SAGE IMPORT'!$C:$C,'MATERIAL ORDER'!$K21,'SAGE IMPORT'!$D:$D,($M21)))</f>
        <v/>
      </c>
      <c r="AN83" s="580" t="str">
        <f ca="1">IF(OFFSET('START-SLABS'!$F$9,$AN$1,0)="","",SUMIFS('SAGE IMPORT'!$Q:$Q,'SAGE IMPORT'!$A:$A,OFFSET('START-SLABS'!$F$9,$AN$1,0),'SAGE IMPORT'!$B:$B,OFFSET('START-SLABS'!$G$9,$AN$1,0),'SAGE IMPORT'!$C:$C,'MATERIAL ORDER'!$K21,'SAGE IMPORT'!$D:$D,($M21)))</f>
        <v/>
      </c>
      <c r="AO83" s="580" t="str">
        <f ca="1">IF(OFFSET('START-SLABS'!$F$9,$AO$1,0)="","",SUMIFS('SAGE IMPORT'!$Q:$Q,'SAGE IMPORT'!$A:$A,OFFSET('START-SLABS'!$F$9,$AO$1,0),'SAGE IMPORT'!$B:$B,OFFSET('START-SLABS'!$G$9,$AO$1,0),'SAGE IMPORT'!$C:$C,'MATERIAL ORDER'!$K21,'SAGE IMPORT'!$D:$D,($M21)))</f>
        <v/>
      </c>
      <c r="AP83" s="580" t="str">
        <f ca="1">IF(OFFSET('START-SLABS'!$F$9,$AP$1,0)="","",SUMIFS('SAGE IMPORT'!$Q:$Q,'SAGE IMPORT'!$A:$A,OFFSET('START-SLABS'!$F$9,$AP$1,0),'SAGE IMPORT'!$B:$B,OFFSET('START-SLABS'!$G$9,$AP$1,0),'SAGE IMPORT'!$C:$C,'MATERIAL ORDER'!$K21,'SAGE IMPORT'!$D:$D,($M21)))</f>
        <v/>
      </c>
      <c r="AQ83" s="580" t="str">
        <f ca="1">IF(OFFSET('START-SLABS'!$F$9,$AQ$1,0)="","",SUMIFS('SAGE IMPORT'!$Q:$Q,'SAGE IMPORT'!$A:$A,OFFSET('START-SLABS'!$F$9,$AQ$1,0),'SAGE IMPORT'!$B:$B,OFFSET('START-SLABS'!$G$9,$AQ$1,0),'SAGE IMPORT'!$C:$C,'MATERIAL ORDER'!$K21,'SAGE IMPORT'!$D:$D,($M21)))</f>
        <v/>
      </c>
      <c r="AR83" s="580" t="str">
        <f ca="1">IF(OFFSET('START-SLABS'!$F$9,$AR$1,0)="","",SUMIFS('SAGE IMPORT'!$Q:$Q,'SAGE IMPORT'!$A:$A,OFFSET('START-SLABS'!$F$9,$AR$1,0),'SAGE IMPORT'!$B:$B,OFFSET('START-SLABS'!$G$9,$AR$1,0),'SAGE IMPORT'!$C:$C,'MATERIAL ORDER'!$K21,'SAGE IMPORT'!$D:$D,($M21)))</f>
        <v/>
      </c>
      <c r="AS83" s="580" t="str">
        <f ca="1">IF(OFFSET('START-SLABS'!$F$9,$AS$1,0)="","",SUMIFS('SAGE IMPORT'!$Q:$Q,'SAGE IMPORT'!$A:$A,OFFSET('START-SLABS'!$F$9,$AS$1,0),'SAGE IMPORT'!$B:$B,OFFSET('START-SLABS'!$G$9,$AS$1,0),'SAGE IMPORT'!$C:$C,'MATERIAL ORDER'!$K21,'SAGE IMPORT'!$D:$D,($M21)))</f>
        <v/>
      </c>
      <c r="AT83" s="580" t="str">
        <f ca="1">IF(OFFSET('START-SLABS'!$F$9,$AT$1,0)="","",SUMIFS('SAGE IMPORT'!$Q:$Q,'SAGE IMPORT'!$A:$A,OFFSET('START-SLABS'!$F$9,$AT$1,0),'SAGE IMPORT'!$B:$B,OFFSET('START-SLABS'!$G$9,$AT$1,0),'SAGE IMPORT'!$C:$C,'MATERIAL ORDER'!$K21,'SAGE IMPORT'!$D:$D,($M21)))</f>
        <v/>
      </c>
      <c r="AU83" s="580" t="str">
        <f ca="1">IF(OFFSET('START-SLABS'!$F$9,$AU$1,0)="","",SUMIFS('SAGE IMPORT'!$Q:$Q,'SAGE IMPORT'!$A:$A,OFFSET('START-SLABS'!$F$9,$AU$1,0),'SAGE IMPORT'!$B:$B,OFFSET('START-SLABS'!$G$9,$AU$1,0),'SAGE IMPORT'!$C:$C,'MATERIAL ORDER'!$K21,'SAGE IMPORT'!$D:$D,($M21)))</f>
        <v/>
      </c>
      <c r="AV83" s="580" t="str">
        <f ca="1">IF(OFFSET('START-SLABS'!$F$9,$AV$1,0)="","",SUMIFS('SAGE IMPORT'!$Q:$Q,'SAGE IMPORT'!$A:$A,OFFSET('START-SLABS'!$F$9,$AV$1,0),'SAGE IMPORT'!$B:$B,OFFSET('START-SLABS'!$G$9,$AV$1,0),'SAGE IMPORT'!$C:$C,'MATERIAL ORDER'!$K21,'SAGE IMPORT'!$D:$D,($M21)))</f>
        <v/>
      </c>
      <c r="AW83" s="11" t="str">
        <f ca="1">IF(OFFSET('START-SLABS'!$F9,AU1,0)="","",SUMIFS('SAGE IMPORT'!$Q:$Q,'SAGE IMPORT'!$A:$A,OFFSET('START-SLABS'!$F9,AU1,0),'SAGE IMPORT'!$B:$B,OFFSET('START-SLABS'!$G9,AU1,0),'SAGE IMPORT'!$C:$C,'MATERIAL ORDER'!$K$41,'SAGE IMPORT'!$D:$D,$M$41))</f>
        <v/>
      </c>
      <c r="AX83" s="11"/>
      <c r="AY83" s="11"/>
      <c r="AZ83" s="11"/>
      <c r="BA83" s="11"/>
      <c r="BB83" s="11"/>
      <c r="BC83" s="11"/>
      <c r="BD83" s="11"/>
      <c r="BE83" s="11"/>
      <c r="BF83" s="11"/>
      <c r="BG83" s="11"/>
      <c r="BH83" s="11"/>
      <c r="BI83" s="11"/>
      <c r="BJ83" s="11"/>
      <c r="BK83" s="11"/>
      <c r="BL83" s="11"/>
      <c r="BM83" s="11"/>
      <c r="BN83" s="11"/>
      <c r="BO83" s="11"/>
      <c r="BP83" s="11"/>
      <c r="BQ83" s="11"/>
      <c r="BR83" s="11"/>
      <c r="BS83" s="11"/>
      <c r="BT83" s="11"/>
      <c r="BU83" s="11"/>
      <c r="BV83" s="11"/>
      <c r="BW83" s="11"/>
      <c r="BX83" s="11"/>
      <c r="BY83" s="11"/>
      <c r="BZ83" s="11"/>
      <c r="CA83" s="11"/>
      <c r="CB83" s="11"/>
      <c r="CC83" s="11"/>
    </row>
    <row r="84" spans="2:81" ht="57" customHeight="1" x14ac:dyDescent="0.3">
      <c r="B84"/>
      <c r="C84"/>
      <c r="D84"/>
      <c r="E84"/>
      <c r="F84"/>
      <c r="G84"/>
      <c r="H84"/>
      <c r="I84"/>
      <c r="J84" s="584"/>
      <c r="K84" s="585"/>
      <c r="L84" s="585"/>
      <c r="M84" s="585"/>
      <c r="N84" s="585"/>
      <c r="O84" s="585"/>
      <c r="P84" s="585"/>
      <c r="Q84" s="585"/>
      <c r="S84" s="580">
        <f>IF('START-SLABS'!$F$9="","",SUMIFS('SAGE IMPORT'!$Q:$Q,'SAGE IMPORT'!$A:$A,'START-SLABS'!$F$9,'SAGE IMPORT'!$B:$B,'START-SLABS'!$G$9,'SAGE IMPORT'!$C:$C,'MATERIAL ORDER'!$K22,'SAGE IMPORT'!$D:$D,$M22))</f>
        <v>0</v>
      </c>
      <c r="T84" s="580">
        <f ca="1">IF(OFFSET('START-SLABS'!$F$9,$T$1,0)="","",SUMIFS('SAGE IMPORT'!$Q:$Q,'SAGE IMPORT'!$A:$A,OFFSET('START-SLABS'!$F$9,$T$1,0),'SAGE IMPORT'!$B:$B,OFFSET('START-SLABS'!$G$9,$T$1,0),'SAGE IMPORT'!$C:$C,'MATERIAL ORDER'!$K22,'SAGE IMPORT'!$D:$D,($M22)))</f>
        <v>0</v>
      </c>
      <c r="U84" s="580" t="str">
        <f ca="1">IF(OFFSET('START-SLABS'!$F$9,$U$1,0)="","",SUMIFS('SAGE IMPORT'!$Q:$Q,'SAGE IMPORT'!$A:$A,OFFSET('START-SLABS'!$F$9,$U$1,0),'SAGE IMPORT'!$B:$B,OFFSET('START-SLABS'!$G$9,$U$1,0),'SAGE IMPORT'!$C:$C,'MATERIAL ORDER'!$K22,'SAGE IMPORT'!$D:$D,($M22)))</f>
        <v/>
      </c>
      <c r="V84" s="580">
        <f ca="1">IF(OFFSET('START-SLABS'!$F$9,$V$1,0)="","",SUMIFS('SAGE IMPORT'!$Q:$Q,'SAGE IMPORT'!$A:$A,OFFSET('START-SLABS'!$F$9,$V$1,0),'SAGE IMPORT'!$B:$B,OFFSET('START-SLABS'!$G$9,$V$1,0),'SAGE IMPORT'!$C:$C,'MATERIAL ORDER'!$K22,'SAGE IMPORT'!$D:$D,($M22)))</f>
        <v>0</v>
      </c>
      <c r="W84" s="580" t="str">
        <f ca="1">IF(OFFSET('START-SLABS'!$F$9,$W$1,0)="","",SUMIFS('SAGE IMPORT'!$Q:$Q,'SAGE IMPORT'!$A:$A,OFFSET('START-SLABS'!$F$9,$W$1,0),'SAGE IMPORT'!$B:$B,OFFSET('START-SLABS'!$G$9,$W$1,0),'SAGE IMPORT'!$C:$C,'MATERIAL ORDER'!$K22,'SAGE IMPORT'!$D:$D,($M22)))</f>
        <v/>
      </c>
      <c r="X84" s="580">
        <f ca="1">IF(OFFSET('START-SLABS'!$F$9,$X$1,0)="","",SUMIFS('SAGE IMPORT'!$Q:$Q,'SAGE IMPORT'!$A:$A,OFFSET('START-SLABS'!$F$9,$X$1,0),'SAGE IMPORT'!$B:$B,OFFSET('START-SLABS'!$G$9,$X$1,0),'SAGE IMPORT'!$C:$C,'MATERIAL ORDER'!$K22,'SAGE IMPORT'!$D:$D,($M22)))</f>
        <v>0</v>
      </c>
      <c r="Y84" s="580" t="str">
        <f ca="1">IF(OFFSET('START-SLABS'!$F$9,$Y$1,0)="","",SUMIFS('SAGE IMPORT'!$Q:$Q,'SAGE IMPORT'!$A:$A,OFFSET('START-SLABS'!$F$9,$Y$1,0),'SAGE IMPORT'!$B:$B,OFFSET('START-SLABS'!$G$9,$Y$1,0),'SAGE IMPORT'!$C:$C,'MATERIAL ORDER'!$K22,'SAGE IMPORT'!$D:$D,($M22)))</f>
        <v/>
      </c>
      <c r="Z84" s="580">
        <f ca="1">IF(OFFSET('START-SLABS'!$F$9,$Z$1,0)="","",SUMIFS('SAGE IMPORT'!$Q:$Q,'SAGE IMPORT'!$A:$A,OFFSET('START-SLABS'!$F$9,$Z$1,0),'SAGE IMPORT'!$B:$B,OFFSET('START-SLABS'!$G$9,$Z$1,0),'SAGE IMPORT'!$C:$C,'MATERIAL ORDER'!$K22,'SAGE IMPORT'!$D:$D,($M22)))</f>
        <v>0</v>
      </c>
      <c r="AA84" s="580" t="str">
        <f ca="1">IF(OFFSET('START-SLABS'!$F$9,$AA$1,0)="","",SUMIFS('SAGE IMPORT'!$Q:$Q,'SAGE IMPORT'!$A:$A,OFFSET('START-SLABS'!$F$9,$AA$1,0),'SAGE IMPORT'!$B:$B,OFFSET('START-SLABS'!$G$9,$AA$1,0),'SAGE IMPORT'!$C:$C,'MATERIAL ORDER'!$K22,'SAGE IMPORT'!$D:$D,($M22)))</f>
        <v/>
      </c>
      <c r="AB84" s="580">
        <f ca="1">IF(OFFSET('START-SLABS'!$F$9,$AB$1,0)="","",SUMIFS('SAGE IMPORT'!$Q:$Q,'SAGE IMPORT'!$A:$A,OFFSET('START-SLABS'!$F$9,$AB$1,0),'SAGE IMPORT'!$B:$B,OFFSET('START-SLABS'!$G$9,$AB$1,0),'SAGE IMPORT'!$C:$C,'MATERIAL ORDER'!$K22,'SAGE IMPORT'!$D:$D,($M22)))</f>
        <v>0</v>
      </c>
      <c r="AC84" s="580" t="str">
        <f ca="1">IF(OFFSET('START-SLABS'!$F$9,$AC$1,0)="","",SUMIFS('SAGE IMPORT'!$Q:$Q,'SAGE IMPORT'!$A:$A,OFFSET('START-SLABS'!$F$9,$AC$1,0),'SAGE IMPORT'!$B:$B,OFFSET('START-SLABS'!$G$9,$AC$1,0),'SAGE IMPORT'!$C:$C,'MATERIAL ORDER'!$K22,'SAGE IMPORT'!$D:$D,($M22)))</f>
        <v/>
      </c>
      <c r="AD84" s="580">
        <f ca="1">IF(OFFSET('START-SLABS'!$F$9,$AD$1,0)="","",SUMIFS('SAGE IMPORT'!$Q:$Q,'SAGE IMPORT'!$A:$A,OFFSET('START-SLABS'!$F$9,$AD$1,0),'SAGE IMPORT'!$B:$B,OFFSET('START-SLABS'!$G$9,$AD$1,0),'SAGE IMPORT'!$C:$C,'MATERIAL ORDER'!$K22,'SAGE IMPORT'!$D:$D,($M22)))</f>
        <v>0</v>
      </c>
      <c r="AE84" s="580" t="str">
        <f ca="1">IF(OFFSET('START-SLABS'!$F$9,$AE$1,0)="","",SUMIFS('SAGE IMPORT'!$Q:$Q,'SAGE IMPORT'!$A:$A,OFFSET('START-SLABS'!$F$9,$AE$1,0),'SAGE IMPORT'!$B:$B,OFFSET('START-SLABS'!$G$9,$AE$1,0),'SAGE IMPORT'!$C:$C,'MATERIAL ORDER'!$K22,'SAGE IMPORT'!$D:$D,($M22)))</f>
        <v/>
      </c>
      <c r="AF84" s="580">
        <f ca="1">IF(OFFSET('START-SLABS'!$F$9,$AF$1,0)="","",SUMIFS('SAGE IMPORT'!$Q:$Q,'SAGE IMPORT'!$A:$A,OFFSET('START-SLABS'!$F$9,$AF$1,0),'SAGE IMPORT'!$B:$B,OFFSET('START-SLABS'!$G$9,$AF$1,0),'SAGE IMPORT'!$C:$C,'MATERIAL ORDER'!$K22,'SAGE IMPORT'!$D:$D,($M22)))</f>
        <v>0</v>
      </c>
      <c r="AG84" s="580" t="str">
        <f ca="1">IF(OFFSET('START-SLABS'!$F$9,$AG$1,0)="","",SUMIFS('SAGE IMPORT'!$Q:$Q,'SAGE IMPORT'!$A:$A,OFFSET('START-SLABS'!$F$9,$AG$1,0),'SAGE IMPORT'!$B:$B,OFFSET('START-SLABS'!$G$9,$AG$1,0),'SAGE IMPORT'!$C:$C,'MATERIAL ORDER'!$K22,'SAGE IMPORT'!$D:$D,($M22)))</f>
        <v/>
      </c>
      <c r="AH84" s="580">
        <f ca="1">IF(OFFSET('START-SLABS'!$F$9,$AH$1,0)="","",SUMIFS('SAGE IMPORT'!$Q:$Q,'SAGE IMPORT'!$A:$A,OFFSET('START-SLABS'!$F$9,$AH$1,0),'SAGE IMPORT'!$B:$B,OFFSET('START-SLABS'!$G$9,$AH$1,0),'SAGE IMPORT'!$C:$C,'MATERIAL ORDER'!$K22,'SAGE IMPORT'!$D:$D,($M22)))</f>
        <v>0</v>
      </c>
      <c r="AI84" s="580" t="str">
        <f ca="1">IF(OFFSET('START-SLABS'!$F$9,$AI$1,0)="","",SUMIFS('SAGE IMPORT'!$Q:$Q,'SAGE IMPORT'!$A:$A,OFFSET('START-SLABS'!$F$9,$AI$1,0),'SAGE IMPORT'!$B:$B,OFFSET('START-SLABS'!$G$9,$AI$1,0),'SAGE IMPORT'!$C:$C,'MATERIAL ORDER'!$K22,'SAGE IMPORT'!$D:$D,($M22)))</f>
        <v/>
      </c>
      <c r="AJ84" s="580">
        <f ca="1">IF(OFFSET('START-SLABS'!$F$9,$AJ$1,0)="","",SUMIFS('SAGE IMPORT'!$Q:$Q,'SAGE IMPORT'!$A:$A,OFFSET('START-SLABS'!$F$9,$AJ$1,0),'SAGE IMPORT'!$B:$B,OFFSET('START-SLABS'!$G$9,$AJ$1,0),'SAGE IMPORT'!$C:$C,'MATERIAL ORDER'!$K22,'SAGE IMPORT'!$D:$D,($M22)))</f>
        <v>0</v>
      </c>
      <c r="AK84" s="580" t="str">
        <f ca="1">IF(OFFSET('START-SLABS'!$F$9,$AK$1,0)="","",SUMIFS('SAGE IMPORT'!$Q:$Q,'SAGE IMPORT'!$A:$A,OFFSET('START-SLABS'!$F$9,$AK$1,0),'SAGE IMPORT'!$B:$B,OFFSET('START-SLABS'!$G$9,$AK$1,0),'SAGE IMPORT'!$C:$C,'MATERIAL ORDER'!$K22,'SAGE IMPORT'!$D:$D,($M22)))</f>
        <v/>
      </c>
      <c r="AL84" s="580" t="str">
        <f ca="1">IF(OFFSET('START-SLABS'!$F$9,$AL$1,0)="","",SUMIFS('SAGE IMPORT'!$Q:$Q,'SAGE IMPORT'!$A:$A,OFFSET('START-SLABS'!$F$9,$AL$1,0),'SAGE IMPORT'!$B:$B,OFFSET('START-SLABS'!$G$9,$AL$1,0),'SAGE IMPORT'!$C:$C,'MATERIAL ORDER'!$K22,'SAGE IMPORT'!$D:$D,($M22)))</f>
        <v/>
      </c>
      <c r="AM84" s="580" t="str">
        <f ca="1">IF(OFFSET('START-SLABS'!$F$9,$AM$1,0)="","",SUMIFS('SAGE IMPORT'!$Q:$Q,'SAGE IMPORT'!$A:$A,OFFSET('START-SLABS'!$F$9,$AM$1,0),'SAGE IMPORT'!$B:$B,OFFSET('START-SLABS'!$G$9,$AM$1,0),'SAGE IMPORT'!$C:$C,'MATERIAL ORDER'!$K22,'SAGE IMPORT'!$D:$D,($M22)))</f>
        <v/>
      </c>
      <c r="AN84" s="580" t="str">
        <f ca="1">IF(OFFSET('START-SLABS'!$F$9,$AN$1,0)="","",SUMIFS('SAGE IMPORT'!$Q:$Q,'SAGE IMPORT'!$A:$A,OFFSET('START-SLABS'!$F$9,$AN$1,0),'SAGE IMPORT'!$B:$B,OFFSET('START-SLABS'!$G$9,$AN$1,0),'SAGE IMPORT'!$C:$C,'MATERIAL ORDER'!$K22,'SAGE IMPORT'!$D:$D,($M22)))</f>
        <v/>
      </c>
      <c r="AO84" s="580" t="str">
        <f ca="1">IF(OFFSET('START-SLABS'!$F$9,$AO$1,0)="","",SUMIFS('SAGE IMPORT'!$Q:$Q,'SAGE IMPORT'!$A:$A,OFFSET('START-SLABS'!$F$9,$AO$1,0),'SAGE IMPORT'!$B:$B,OFFSET('START-SLABS'!$G$9,$AO$1,0),'SAGE IMPORT'!$C:$C,'MATERIAL ORDER'!$K22,'SAGE IMPORT'!$D:$D,($M22)))</f>
        <v/>
      </c>
      <c r="AP84" s="580" t="str">
        <f ca="1">IF(OFFSET('START-SLABS'!$F$9,$AP$1,0)="","",SUMIFS('SAGE IMPORT'!$Q:$Q,'SAGE IMPORT'!$A:$A,OFFSET('START-SLABS'!$F$9,$AP$1,0),'SAGE IMPORT'!$B:$B,OFFSET('START-SLABS'!$G$9,$AP$1,0),'SAGE IMPORT'!$C:$C,'MATERIAL ORDER'!$K22,'SAGE IMPORT'!$D:$D,($M22)))</f>
        <v/>
      </c>
      <c r="AQ84" s="580" t="str">
        <f ca="1">IF(OFFSET('START-SLABS'!$F$9,$AQ$1,0)="","",SUMIFS('SAGE IMPORT'!$Q:$Q,'SAGE IMPORT'!$A:$A,OFFSET('START-SLABS'!$F$9,$AQ$1,0),'SAGE IMPORT'!$B:$B,OFFSET('START-SLABS'!$G$9,$AQ$1,0),'SAGE IMPORT'!$C:$C,'MATERIAL ORDER'!$K22,'SAGE IMPORT'!$D:$D,($M22)))</f>
        <v/>
      </c>
      <c r="AR84" s="580" t="str">
        <f ca="1">IF(OFFSET('START-SLABS'!$F$9,$AR$1,0)="","",SUMIFS('SAGE IMPORT'!$Q:$Q,'SAGE IMPORT'!$A:$A,OFFSET('START-SLABS'!$F$9,$AR$1,0),'SAGE IMPORT'!$B:$B,OFFSET('START-SLABS'!$G$9,$AR$1,0),'SAGE IMPORT'!$C:$C,'MATERIAL ORDER'!$K22,'SAGE IMPORT'!$D:$D,($M22)))</f>
        <v/>
      </c>
      <c r="AS84" s="580" t="str">
        <f ca="1">IF(OFFSET('START-SLABS'!$F$9,$AS$1,0)="","",SUMIFS('SAGE IMPORT'!$Q:$Q,'SAGE IMPORT'!$A:$A,OFFSET('START-SLABS'!$F$9,$AS$1,0),'SAGE IMPORT'!$B:$B,OFFSET('START-SLABS'!$G$9,$AS$1,0),'SAGE IMPORT'!$C:$C,'MATERIAL ORDER'!$K22,'SAGE IMPORT'!$D:$D,($M22)))</f>
        <v/>
      </c>
      <c r="AT84" s="580" t="str">
        <f ca="1">IF(OFFSET('START-SLABS'!$F$9,$AT$1,0)="","",SUMIFS('SAGE IMPORT'!$Q:$Q,'SAGE IMPORT'!$A:$A,OFFSET('START-SLABS'!$F$9,$AT$1,0),'SAGE IMPORT'!$B:$B,OFFSET('START-SLABS'!$G$9,$AT$1,0),'SAGE IMPORT'!$C:$C,'MATERIAL ORDER'!$K22,'SAGE IMPORT'!$D:$D,($M22)))</f>
        <v/>
      </c>
      <c r="AU84" s="580" t="str">
        <f ca="1">IF(OFFSET('START-SLABS'!$F$9,$AU$1,0)="","",SUMIFS('SAGE IMPORT'!$Q:$Q,'SAGE IMPORT'!$A:$A,OFFSET('START-SLABS'!$F$9,$AU$1,0),'SAGE IMPORT'!$B:$B,OFFSET('START-SLABS'!$G$9,$AU$1,0),'SAGE IMPORT'!$C:$C,'MATERIAL ORDER'!$K22,'SAGE IMPORT'!$D:$D,($M22)))</f>
        <v/>
      </c>
      <c r="AV84" s="580" t="str">
        <f ca="1">IF(OFFSET('START-SLABS'!$F$9,$AV$1,0)="","",SUMIFS('SAGE IMPORT'!$Q:$Q,'SAGE IMPORT'!$A:$A,OFFSET('START-SLABS'!$F$9,$AV$1,0),'SAGE IMPORT'!$B:$B,OFFSET('START-SLABS'!$G$9,$AV$1,0),'SAGE IMPORT'!$C:$C,'MATERIAL ORDER'!$K22,'SAGE IMPORT'!$D:$D,($M22)))</f>
        <v/>
      </c>
      <c r="AW84" s="11" t="str">
        <f ca="1">IF(OFFSET('START-SLABS'!$F9,AU1,0)="","",SUMIFS('SAGE IMPORT'!$Q:$Q,'SAGE IMPORT'!$A:$A,OFFSET('START-SLABS'!$F9,AU1,0),'SAGE IMPORT'!$B:$B,OFFSET('START-SLABS'!$G9,AU1,0),'SAGE IMPORT'!$C:$C,'MATERIAL ORDER'!$K$42,'SAGE IMPORT'!$D:$D,$M$42))</f>
        <v/>
      </c>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c r="CA84" s="11"/>
      <c r="CB84" s="11"/>
      <c r="CC84" s="11"/>
    </row>
    <row r="85" spans="2:81" ht="57" customHeight="1" x14ac:dyDescent="0.3">
      <c r="B85"/>
      <c r="C85"/>
      <c r="D85"/>
      <c r="E85"/>
      <c r="F85"/>
      <c r="G85"/>
      <c r="H85"/>
      <c r="I85"/>
      <c r="J85" s="586"/>
      <c r="K85" s="587"/>
      <c r="L85" s="587"/>
      <c r="M85" s="587"/>
      <c r="N85" s="587"/>
      <c r="O85" s="587"/>
      <c r="P85" s="587"/>
      <c r="Q85" s="587"/>
      <c r="S85" s="580">
        <f>IF('START-SLABS'!$F$9="","",SUMIFS('SAGE IMPORT'!$Q:$Q,'SAGE IMPORT'!$A:$A,'START-SLABS'!$F$9,'SAGE IMPORT'!$B:$B,'START-SLABS'!$G$9,'SAGE IMPORT'!$C:$C,'MATERIAL ORDER'!$K23,'SAGE IMPORT'!$D:$D,$M23))</f>
        <v>0</v>
      </c>
      <c r="T85" s="580">
        <f ca="1">IF(OFFSET('START-SLABS'!$F$9,$T$1,0)="","",SUMIFS('SAGE IMPORT'!$Q:$Q,'SAGE IMPORT'!$A:$A,OFFSET('START-SLABS'!$F$9,$T$1,0),'SAGE IMPORT'!$B:$B,OFFSET('START-SLABS'!$G$9,$T$1,0),'SAGE IMPORT'!$C:$C,'MATERIAL ORDER'!$K23,'SAGE IMPORT'!$D:$D,($M23)))</f>
        <v>0</v>
      </c>
      <c r="U85" s="580" t="str">
        <f ca="1">IF(OFFSET('START-SLABS'!$F$9,$U$1,0)="","",SUMIFS('SAGE IMPORT'!$Q:$Q,'SAGE IMPORT'!$A:$A,OFFSET('START-SLABS'!$F$9,$U$1,0),'SAGE IMPORT'!$B:$B,OFFSET('START-SLABS'!$G$9,$U$1,0),'SAGE IMPORT'!$C:$C,'MATERIAL ORDER'!$K23,'SAGE IMPORT'!$D:$D,($M23)))</f>
        <v/>
      </c>
      <c r="V85" s="580">
        <f ca="1">IF(OFFSET('START-SLABS'!$F$9,$V$1,0)="","",SUMIFS('SAGE IMPORT'!$Q:$Q,'SAGE IMPORT'!$A:$A,OFFSET('START-SLABS'!$F$9,$V$1,0),'SAGE IMPORT'!$B:$B,OFFSET('START-SLABS'!$G$9,$V$1,0),'SAGE IMPORT'!$C:$C,'MATERIAL ORDER'!$K23,'SAGE IMPORT'!$D:$D,($M23)))</f>
        <v>0</v>
      </c>
      <c r="W85" s="580" t="str">
        <f ca="1">IF(OFFSET('START-SLABS'!$F$9,$W$1,0)="","",SUMIFS('SAGE IMPORT'!$Q:$Q,'SAGE IMPORT'!$A:$A,OFFSET('START-SLABS'!$F$9,$W$1,0),'SAGE IMPORT'!$B:$B,OFFSET('START-SLABS'!$G$9,$W$1,0),'SAGE IMPORT'!$C:$C,'MATERIAL ORDER'!$K23,'SAGE IMPORT'!$D:$D,($M23)))</f>
        <v/>
      </c>
      <c r="X85" s="580">
        <f ca="1">IF(OFFSET('START-SLABS'!$F$9,$X$1,0)="","",SUMIFS('SAGE IMPORT'!$Q:$Q,'SAGE IMPORT'!$A:$A,OFFSET('START-SLABS'!$F$9,$X$1,0),'SAGE IMPORT'!$B:$B,OFFSET('START-SLABS'!$G$9,$X$1,0),'SAGE IMPORT'!$C:$C,'MATERIAL ORDER'!$K23,'SAGE IMPORT'!$D:$D,($M23)))</f>
        <v>0</v>
      </c>
      <c r="Y85" s="580" t="str">
        <f ca="1">IF(OFFSET('START-SLABS'!$F$9,$Y$1,0)="","",SUMIFS('SAGE IMPORT'!$Q:$Q,'SAGE IMPORT'!$A:$A,OFFSET('START-SLABS'!$F$9,$Y$1,0),'SAGE IMPORT'!$B:$B,OFFSET('START-SLABS'!$G$9,$Y$1,0),'SAGE IMPORT'!$C:$C,'MATERIAL ORDER'!$K23,'SAGE IMPORT'!$D:$D,($M23)))</f>
        <v/>
      </c>
      <c r="Z85" s="580">
        <f ca="1">IF(OFFSET('START-SLABS'!$F$9,$Z$1,0)="","",SUMIFS('SAGE IMPORT'!$Q:$Q,'SAGE IMPORT'!$A:$A,OFFSET('START-SLABS'!$F$9,$Z$1,0),'SAGE IMPORT'!$B:$B,OFFSET('START-SLABS'!$G$9,$Z$1,0),'SAGE IMPORT'!$C:$C,'MATERIAL ORDER'!$K23,'SAGE IMPORT'!$D:$D,($M23)))</f>
        <v>0</v>
      </c>
      <c r="AA85" s="580" t="str">
        <f ca="1">IF(OFFSET('START-SLABS'!$F$9,$AA$1,0)="","",SUMIFS('SAGE IMPORT'!$Q:$Q,'SAGE IMPORT'!$A:$A,OFFSET('START-SLABS'!$F$9,$AA$1,0),'SAGE IMPORT'!$B:$B,OFFSET('START-SLABS'!$G$9,$AA$1,0),'SAGE IMPORT'!$C:$C,'MATERIAL ORDER'!$K23,'SAGE IMPORT'!$D:$D,($M23)))</f>
        <v/>
      </c>
      <c r="AB85" s="580">
        <f ca="1">IF(OFFSET('START-SLABS'!$F$9,$AB$1,0)="","",SUMIFS('SAGE IMPORT'!$Q:$Q,'SAGE IMPORT'!$A:$A,OFFSET('START-SLABS'!$F$9,$AB$1,0),'SAGE IMPORT'!$B:$B,OFFSET('START-SLABS'!$G$9,$AB$1,0),'SAGE IMPORT'!$C:$C,'MATERIAL ORDER'!$K23,'SAGE IMPORT'!$D:$D,($M23)))</f>
        <v>0</v>
      </c>
      <c r="AC85" s="580" t="str">
        <f ca="1">IF(OFFSET('START-SLABS'!$F$9,$AC$1,0)="","",SUMIFS('SAGE IMPORT'!$Q:$Q,'SAGE IMPORT'!$A:$A,OFFSET('START-SLABS'!$F$9,$AC$1,0),'SAGE IMPORT'!$B:$B,OFFSET('START-SLABS'!$G$9,$AC$1,0),'SAGE IMPORT'!$C:$C,'MATERIAL ORDER'!$K23,'SAGE IMPORT'!$D:$D,($M23)))</f>
        <v/>
      </c>
      <c r="AD85" s="580">
        <f ca="1">IF(OFFSET('START-SLABS'!$F$9,$AD$1,0)="","",SUMIFS('SAGE IMPORT'!$Q:$Q,'SAGE IMPORT'!$A:$A,OFFSET('START-SLABS'!$F$9,$AD$1,0),'SAGE IMPORT'!$B:$B,OFFSET('START-SLABS'!$G$9,$AD$1,0),'SAGE IMPORT'!$C:$C,'MATERIAL ORDER'!$K23,'SAGE IMPORT'!$D:$D,($M23)))</f>
        <v>0</v>
      </c>
      <c r="AE85" s="580" t="str">
        <f ca="1">IF(OFFSET('START-SLABS'!$F$9,$AE$1,0)="","",SUMIFS('SAGE IMPORT'!$Q:$Q,'SAGE IMPORT'!$A:$A,OFFSET('START-SLABS'!$F$9,$AE$1,0),'SAGE IMPORT'!$B:$B,OFFSET('START-SLABS'!$G$9,$AE$1,0),'SAGE IMPORT'!$C:$C,'MATERIAL ORDER'!$K23,'SAGE IMPORT'!$D:$D,($M23)))</f>
        <v/>
      </c>
      <c r="AF85" s="580">
        <f ca="1">IF(OFFSET('START-SLABS'!$F$9,$AF$1,0)="","",SUMIFS('SAGE IMPORT'!$Q:$Q,'SAGE IMPORT'!$A:$A,OFFSET('START-SLABS'!$F$9,$AF$1,0),'SAGE IMPORT'!$B:$B,OFFSET('START-SLABS'!$G$9,$AF$1,0),'SAGE IMPORT'!$C:$C,'MATERIAL ORDER'!$K23,'SAGE IMPORT'!$D:$D,($M23)))</f>
        <v>0</v>
      </c>
      <c r="AG85" s="580" t="str">
        <f ca="1">IF(OFFSET('START-SLABS'!$F$9,$AG$1,0)="","",SUMIFS('SAGE IMPORT'!$Q:$Q,'SAGE IMPORT'!$A:$A,OFFSET('START-SLABS'!$F$9,$AG$1,0),'SAGE IMPORT'!$B:$B,OFFSET('START-SLABS'!$G$9,$AG$1,0),'SAGE IMPORT'!$C:$C,'MATERIAL ORDER'!$K23,'SAGE IMPORT'!$D:$D,($M23)))</f>
        <v/>
      </c>
      <c r="AH85" s="580">
        <f ca="1">IF(OFFSET('START-SLABS'!$F$9,$AH$1,0)="","",SUMIFS('SAGE IMPORT'!$Q:$Q,'SAGE IMPORT'!$A:$A,OFFSET('START-SLABS'!$F$9,$AH$1,0),'SAGE IMPORT'!$B:$B,OFFSET('START-SLABS'!$G$9,$AH$1,0),'SAGE IMPORT'!$C:$C,'MATERIAL ORDER'!$K23,'SAGE IMPORT'!$D:$D,($M23)))</f>
        <v>0</v>
      </c>
      <c r="AI85" s="580" t="str">
        <f ca="1">IF(OFFSET('START-SLABS'!$F$9,$AI$1,0)="","",SUMIFS('SAGE IMPORT'!$Q:$Q,'SAGE IMPORT'!$A:$A,OFFSET('START-SLABS'!$F$9,$AI$1,0),'SAGE IMPORT'!$B:$B,OFFSET('START-SLABS'!$G$9,$AI$1,0),'SAGE IMPORT'!$C:$C,'MATERIAL ORDER'!$K23,'SAGE IMPORT'!$D:$D,($M23)))</f>
        <v/>
      </c>
      <c r="AJ85" s="580">
        <f ca="1">IF(OFFSET('START-SLABS'!$F$9,$AJ$1,0)="","",SUMIFS('SAGE IMPORT'!$Q:$Q,'SAGE IMPORT'!$A:$A,OFFSET('START-SLABS'!$F$9,$AJ$1,0),'SAGE IMPORT'!$B:$B,OFFSET('START-SLABS'!$G$9,$AJ$1,0),'SAGE IMPORT'!$C:$C,'MATERIAL ORDER'!$K23,'SAGE IMPORT'!$D:$D,($M23)))</f>
        <v>0</v>
      </c>
      <c r="AK85" s="580" t="str">
        <f ca="1">IF(OFFSET('START-SLABS'!$F$9,$AK$1,0)="","",SUMIFS('SAGE IMPORT'!$Q:$Q,'SAGE IMPORT'!$A:$A,OFFSET('START-SLABS'!$F$9,$AK$1,0),'SAGE IMPORT'!$B:$B,OFFSET('START-SLABS'!$G$9,$AK$1,0),'SAGE IMPORT'!$C:$C,'MATERIAL ORDER'!$K23,'SAGE IMPORT'!$D:$D,($M23)))</f>
        <v/>
      </c>
      <c r="AL85" s="580" t="str">
        <f ca="1">IF(OFFSET('START-SLABS'!$F$9,$AL$1,0)="","",SUMIFS('SAGE IMPORT'!$Q:$Q,'SAGE IMPORT'!$A:$A,OFFSET('START-SLABS'!$F$9,$AL$1,0),'SAGE IMPORT'!$B:$B,OFFSET('START-SLABS'!$G$9,$AL$1,0),'SAGE IMPORT'!$C:$C,'MATERIAL ORDER'!$K23,'SAGE IMPORT'!$D:$D,($M23)))</f>
        <v/>
      </c>
      <c r="AM85" s="580" t="str">
        <f ca="1">IF(OFFSET('START-SLABS'!$F$9,$AM$1,0)="","",SUMIFS('SAGE IMPORT'!$Q:$Q,'SAGE IMPORT'!$A:$A,OFFSET('START-SLABS'!$F$9,$AM$1,0),'SAGE IMPORT'!$B:$B,OFFSET('START-SLABS'!$G$9,$AM$1,0),'SAGE IMPORT'!$C:$C,'MATERIAL ORDER'!$K23,'SAGE IMPORT'!$D:$D,($M23)))</f>
        <v/>
      </c>
      <c r="AN85" s="580" t="str">
        <f ca="1">IF(OFFSET('START-SLABS'!$F$9,$AN$1,0)="","",SUMIFS('SAGE IMPORT'!$Q:$Q,'SAGE IMPORT'!$A:$A,OFFSET('START-SLABS'!$F$9,$AN$1,0),'SAGE IMPORT'!$B:$B,OFFSET('START-SLABS'!$G$9,$AN$1,0),'SAGE IMPORT'!$C:$C,'MATERIAL ORDER'!$K23,'SAGE IMPORT'!$D:$D,($M23)))</f>
        <v/>
      </c>
      <c r="AO85" s="580" t="str">
        <f ca="1">IF(OFFSET('START-SLABS'!$F$9,$AO$1,0)="","",SUMIFS('SAGE IMPORT'!$Q:$Q,'SAGE IMPORT'!$A:$A,OFFSET('START-SLABS'!$F$9,$AO$1,0),'SAGE IMPORT'!$B:$B,OFFSET('START-SLABS'!$G$9,$AO$1,0),'SAGE IMPORT'!$C:$C,'MATERIAL ORDER'!$K23,'SAGE IMPORT'!$D:$D,($M23)))</f>
        <v/>
      </c>
      <c r="AP85" s="580" t="str">
        <f ca="1">IF(OFFSET('START-SLABS'!$F$9,$AP$1,0)="","",SUMIFS('SAGE IMPORT'!$Q:$Q,'SAGE IMPORT'!$A:$A,OFFSET('START-SLABS'!$F$9,$AP$1,0),'SAGE IMPORT'!$B:$B,OFFSET('START-SLABS'!$G$9,$AP$1,0),'SAGE IMPORT'!$C:$C,'MATERIAL ORDER'!$K23,'SAGE IMPORT'!$D:$D,($M23)))</f>
        <v/>
      </c>
      <c r="AQ85" s="580" t="str">
        <f ca="1">IF(OFFSET('START-SLABS'!$F$9,$AQ$1,0)="","",SUMIFS('SAGE IMPORT'!$Q:$Q,'SAGE IMPORT'!$A:$A,OFFSET('START-SLABS'!$F$9,$AQ$1,0),'SAGE IMPORT'!$B:$B,OFFSET('START-SLABS'!$G$9,$AQ$1,0),'SAGE IMPORT'!$C:$C,'MATERIAL ORDER'!$K23,'SAGE IMPORT'!$D:$D,($M23)))</f>
        <v/>
      </c>
      <c r="AR85" s="580" t="str">
        <f ca="1">IF(OFFSET('START-SLABS'!$F$9,$AR$1,0)="","",SUMIFS('SAGE IMPORT'!$Q:$Q,'SAGE IMPORT'!$A:$A,OFFSET('START-SLABS'!$F$9,$AR$1,0),'SAGE IMPORT'!$B:$B,OFFSET('START-SLABS'!$G$9,$AR$1,0),'SAGE IMPORT'!$C:$C,'MATERIAL ORDER'!$K23,'SAGE IMPORT'!$D:$D,($M23)))</f>
        <v/>
      </c>
      <c r="AS85" s="580" t="str">
        <f ca="1">IF(OFFSET('START-SLABS'!$F$9,$AS$1,0)="","",SUMIFS('SAGE IMPORT'!$Q:$Q,'SAGE IMPORT'!$A:$A,OFFSET('START-SLABS'!$F$9,$AS$1,0),'SAGE IMPORT'!$B:$B,OFFSET('START-SLABS'!$G$9,$AS$1,0),'SAGE IMPORT'!$C:$C,'MATERIAL ORDER'!$K23,'SAGE IMPORT'!$D:$D,($M23)))</f>
        <v/>
      </c>
      <c r="AT85" s="580" t="str">
        <f ca="1">IF(OFFSET('START-SLABS'!$F$9,$AT$1,0)="","",SUMIFS('SAGE IMPORT'!$Q:$Q,'SAGE IMPORT'!$A:$A,OFFSET('START-SLABS'!$F$9,$AT$1,0),'SAGE IMPORT'!$B:$B,OFFSET('START-SLABS'!$G$9,$AT$1,0),'SAGE IMPORT'!$C:$C,'MATERIAL ORDER'!$K23,'SAGE IMPORT'!$D:$D,($M23)))</f>
        <v/>
      </c>
      <c r="AU85" s="580" t="str">
        <f ca="1">IF(OFFSET('START-SLABS'!$F$9,$AU$1,0)="","",SUMIFS('SAGE IMPORT'!$Q:$Q,'SAGE IMPORT'!$A:$A,OFFSET('START-SLABS'!$F$9,$AU$1,0),'SAGE IMPORT'!$B:$B,OFFSET('START-SLABS'!$G$9,$AU$1,0),'SAGE IMPORT'!$C:$C,'MATERIAL ORDER'!$K23,'SAGE IMPORT'!$D:$D,($M23)))</f>
        <v/>
      </c>
      <c r="AV85" s="580" t="str">
        <f ca="1">IF(OFFSET('START-SLABS'!$F$9,$AV$1,0)="","",SUMIFS('SAGE IMPORT'!$Q:$Q,'SAGE IMPORT'!$A:$A,OFFSET('START-SLABS'!$F$9,$AV$1,0),'SAGE IMPORT'!$B:$B,OFFSET('START-SLABS'!$G$9,$AV$1,0),'SAGE IMPORT'!$C:$C,'MATERIAL ORDER'!$K23,'SAGE IMPORT'!$D:$D,($M23)))</f>
        <v/>
      </c>
      <c r="AW85" s="11" t="str">
        <f ca="1">IF(OFFSET('START-SLABS'!$F9,AU1,0)="","",SUMIFS('SAGE IMPORT'!$Q:$Q,'SAGE IMPORT'!$A:$A,OFFSET('START-SLABS'!$F9,AU1,0),'SAGE IMPORT'!$B:$B,OFFSET('START-SLABS'!$G9,AU1,0),'SAGE IMPORT'!$C:$C,'MATERIAL ORDER'!$K$23,'SAGE IMPORT'!$D:$D,$M$23))</f>
        <v/>
      </c>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row>
    <row r="86" spans="2:81" ht="57" customHeight="1" x14ac:dyDescent="0.3">
      <c r="B86"/>
      <c r="C86"/>
      <c r="D86"/>
      <c r="E86"/>
      <c r="F86"/>
      <c r="G86"/>
      <c r="H86"/>
      <c r="I86"/>
      <c r="S86" s="580">
        <f>IF('START-SLABS'!$F$9="","",SUMIFS('SAGE IMPORT'!$Q:$Q,'SAGE IMPORT'!$A:$A,'START-SLABS'!$F$9,'SAGE IMPORT'!$B:$B,'START-SLABS'!$G$9,'SAGE IMPORT'!$C:$C,'MATERIAL ORDER'!$K24,'SAGE IMPORT'!$D:$D,$M24))</f>
        <v>0</v>
      </c>
      <c r="T86" s="580">
        <f ca="1">IF(OFFSET('START-SLABS'!$F$9,$T$1,0)="","",SUMIFS('SAGE IMPORT'!$Q:$Q,'SAGE IMPORT'!$A:$A,OFFSET('START-SLABS'!$F$9,$T$1,0),'SAGE IMPORT'!$B:$B,OFFSET('START-SLABS'!$G$9,$T$1,0),'SAGE IMPORT'!$C:$C,'MATERIAL ORDER'!$K24,'SAGE IMPORT'!$D:$D,($M24)))</f>
        <v>0</v>
      </c>
      <c r="U86" s="580" t="str">
        <f ca="1">IF(OFFSET('START-SLABS'!$F$9,$U$1,0)="","",SUMIFS('SAGE IMPORT'!$Q:$Q,'SAGE IMPORT'!$A:$A,OFFSET('START-SLABS'!$F$9,$U$1,0),'SAGE IMPORT'!$B:$B,OFFSET('START-SLABS'!$G$9,$U$1,0),'SAGE IMPORT'!$C:$C,'MATERIAL ORDER'!$K24,'SAGE IMPORT'!$D:$D,($M24)))</f>
        <v/>
      </c>
      <c r="V86" s="580">
        <f ca="1">IF(OFFSET('START-SLABS'!$F$9,$V$1,0)="","",SUMIFS('SAGE IMPORT'!$Q:$Q,'SAGE IMPORT'!$A:$A,OFFSET('START-SLABS'!$F$9,$V$1,0),'SAGE IMPORT'!$B:$B,OFFSET('START-SLABS'!$G$9,$V$1,0),'SAGE IMPORT'!$C:$C,'MATERIAL ORDER'!$K24,'SAGE IMPORT'!$D:$D,($M24)))</f>
        <v>0</v>
      </c>
      <c r="W86" s="580" t="str">
        <f ca="1">IF(OFFSET('START-SLABS'!$F$9,$W$1,0)="","",SUMIFS('SAGE IMPORT'!$Q:$Q,'SAGE IMPORT'!$A:$A,OFFSET('START-SLABS'!$F$9,$W$1,0),'SAGE IMPORT'!$B:$B,OFFSET('START-SLABS'!$G$9,$W$1,0),'SAGE IMPORT'!$C:$C,'MATERIAL ORDER'!$K24,'SAGE IMPORT'!$D:$D,($M24)))</f>
        <v/>
      </c>
      <c r="X86" s="580">
        <f ca="1">IF(OFFSET('START-SLABS'!$F$9,$X$1,0)="","",SUMIFS('SAGE IMPORT'!$Q:$Q,'SAGE IMPORT'!$A:$A,OFFSET('START-SLABS'!$F$9,$X$1,0),'SAGE IMPORT'!$B:$B,OFFSET('START-SLABS'!$G$9,$X$1,0),'SAGE IMPORT'!$C:$C,'MATERIAL ORDER'!$K24,'SAGE IMPORT'!$D:$D,($M24)))</f>
        <v>0</v>
      </c>
      <c r="Y86" s="580" t="str">
        <f ca="1">IF(OFFSET('START-SLABS'!$F$9,$Y$1,0)="","",SUMIFS('SAGE IMPORT'!$Q:$Q,'SAGE IMPORT'!$A:$A,OFFSET('START-SLABS'!$F$9,$Y$1,0),'SAGE IMPORT'!$B:$B,OFFSET('START-SLABS'!$G$9,$Y$1,0),'SAGE IMPORT'!$C:$C,'MATERIAL ORDER'!$K24,'SAGE IMPORT'!$D:$D,($M24)))</f>
        <v/>
      </c>
      <c r="Z86" s="580">
        <f ca="1">IF(OFFSET('START-SLABS'!$F$9,$Z$1,0)="","",SUMIFS('SAGE IMPORT'!$Q:$Q,'SAGE IMPORT'!$A:$A,OFFSET('START-SLABS'!$F$9,$Z$1,0),'SAGE IMPORT'!$B:$B,OFFSET('START-SLABS'!$G$9,$Z$1,0),'SAGE IMPORT'!$C:$C,'MATERIAL ORDER'!$K24,'SAGE IMPORT'!$D:$D,($M24)))</f>
        <v>0</v>
      </c>
      <c r="AA86" s="580" t="str">
        <f ca="1">IF(OFFSET('START-SLABS'!$F$9,$AA$1,0)="","",SUMIFS('SAGE IMPORT'!$Q:$Q,'SAGE IMPORT'!$A:$A,OFFSET('START-SLABS'!$F$9,$AA$1,0),'SAGE IMPORT'!$B:$B,OFFSET('START-SLABS'!$G$9,$AA$1,0),'SAGE IMPORT'!$C:$C,'MATERIAL ORDER'!$K24,'SAGE IMPORT'!$D:$D,($M24)))</f>
        <v/>
      </c>
      <c r="AB86" s="580">
        <f ca="1">IF(OFFSET('START-SLABS'!$F$9,$AB$1,0)="","",SUMIFS('SAGE IMPORT'!$Q:$Q,'SAGE IMPORT'!$A:$A,OFFSET('START-SLABS'!$F$9,$AB$1,0),'SAGE IMPORT'!$B:$B,OFFSET('START-SLABS'!$G$9,$AB$1,0),'SAGE IMPORT'!$C:$C,'MATERIAL ORDER'!$K24,'SAGE IMPORT'!$D:$D,($M24)))</f>
        <v>0</v>
      </c>
      <c r="AC86" s="580" t="str">
        <f ca="1">IF(OFFSET('START-SLABS'!$F$9,$AC$1,0)="","",SUMIFS('SAGE IMPORT'!$Q:$Q,'SAGE IMPORT'!$A:$A,OFFSET('START-SLABS'!$F$9,$AC$1,0),'SAGE IMPORT'!$B:$B,OFFSET('START-SLABS'!$G$9,$AC$1,0),'SAGE IMPORT'!$C:$C,'MATERIAL ORDER'!$K24,'SAGE IMPORT'!$D:$D,($M24)))</f>
        <v/>
      </c>
      <c r="AD86" s="580">
        <f ca="1">IF(OFFSET('START-SLABS'!$F$9,$AD$1,0)="","",SUMIFS('SAGE IMPORT'!$Q:$Q,'SAGE IMPORT'!$A:$A,OFFSET('START-SLABS'!$F$9,$AD$1,0),'SAGE IMPORT'!$B:$B,OFFSET('START-SLABS'!$G$9,$AD$1,0),'SAGE IMPORT'!$C:$C,'MATERIAL ORDER'!$K24,'SAGE IMPORT'!$D:$D,($M24)))</f>
        <v>0</v>
      </c>
      <c r="AE86" s="580" t="str">
        <f ca="1">IF(OFFSET('START-SLABS'!$F$9,$AE$1,0)="","",SUMIFS('SAGE IMPORT'!$Q:$Q,'SAGE IMPORT'!$A:$A,OFFSET('START-SLABS'!$F$9,$AE$1,0),'SAGE IMPORT'!$B:$B,OFFSET('START-SLABS'!$G$9,$AE$1,0),'SAGE IMPORT'!$C:$C,'MATERIAL ORDER'!$K24,'SAGE IMPORT'!$D:$D,($M24)))</f>
        <v/>
      </c>
      <c r="AF86" s="580">
        <f ca="1">IF(OFFSET('START-SLABS'!$F$9,$AF$1,0)="","",SUMIFS('SAGE IMPORT'!$Q:$Q,'SAGE IMPORT'!$A:$A,OFFSET('START-SLABS'!$F$9,$AF$1,0),'SAGE IMPORT'!$B:$B,OFFSET('START-SLABS'!$G$9,$AF$1,0),'SAGE IMPORT'!$C:$C,'MATERIAL ORDER'!$K24,'SAGE IMPORT'!$D:$D,($M24)))</f>
        <v>0</v>
      </c>
      <c r="AG86" s="580" t="str">
        <f ca="1">IF(OFFSET('START-SLABS'!$F$9,$AG$1,0)="","",SUMIFS('SAGE IMPORT'!$Q:$Q,'SAGE IMPORT'!$A:$A,OFFSET('START-SLABS'!$F$9,$AG$1,0),'SAGE IMPORT'!$B:$B,OFFSET('START-SLABS'!$G$9,$AG$1,0),'SAGE IMPORT'!$C:$C,'MATERIAL ORDER'!$K24,'SAGE IMPORT'!$D:$D,($M24)))</f>
        <v/>
      </c>
      <c r="AH86" s="580">
        <f ca="1">IF(OFFSET('START-SLABS'!$F$9,$AH$1,0)="","",SUMIFS('SAGE IMPORT'!$Q:$Q,'SAGE IMPORT'!$A:$A,OFFSET('START-SLABS'!$F$9,$AH$1,0),'SAGE IMPORT'!$B:$B,OFFSET('START-SLABS'!$G$9,$AH$1,0),'SAGE IMPORT'!$C:$C,'MATERIAL ORDER'!$K24,'SAGE IMPORT'!$D:$D,($M24)))</f>
        <v>0</v>
      </c>
      <c r="AI86" s="580" t="str">
        <f ca="1">IF(OFFSET('START-SLABS'!$F$9,$AI$1,0)="","",SUMIFS('SAGE IMPORT'!$Q:$Q,'SAGE IMPORT'!$A:$A,OFFSET('START-SLABS'!$F$9,$AI$1,0),'SAGE IMPORT'!$B:$B,OFFSET('START-SLABS'!$G$9,$AI$1,0),'SAGE IMPORT'!$C:$C,'MATERIAL ORDER'!$K24,'SAGE IMPORT'!$D:$D,($M24)))</f>
        <v/>
      </c>
      <c r="AJ86" s="580">
        <f ca="1">IF(OFFSET('START-SLABS'!$F$9,$AJ$1,0)="","",SUMIFS('SAGE IMPORT'!$Q:$Q,'SAGE IMPORT'!$A:$A,OFFSET('START-SLABS'!$F$9,$AJ$1,0),'SAGE IMPORT'!$B:$B,OFFSET('START-SLABS'!$G$9,$AJ$1,0),'SAGE IMPORT'!$C:$C,'MATERIAL ORDER'!$K24,'SAGE IMPORT'!$D:$D,($M24)))</f>
        <v>0</v>
      </c>
      <c r="AK86" s="580" t="str">
        <f ca="1">IF(OFFSET('START-SLABS'!$F$9,$AK$1,0)="","",SUMIFS('SAGE IMPORT'!$Q:$Q,'SAGE IMPORT'!$A:$A,OFFSET('START-SLABS'!$F$9,$AK$1,0),'SAGE IMPORT'!$B:$B,OFFSET('START-SLABS'!$G$9,$AK$1,0),'SAGE IMPORT'!$C:$C,'MATERIAL ORDER'!$K24,'SAGE IMPORT'!$D:$D,($M24)))</f>
        <v/>
      </c>
      <c r="AL86" s="580" t="str">
        <f ca="1">IF(OFFSET('START-SLABS'!$F$9,$AL$1,0)="","",SUMIFS('SAGE IMPORT'!$Q:$Q,'SAGE IMPORT'!$A:$A,OFFSET('START-SLABS'!$F$9,$AL$1,0),'SAGE IMPORT'!$B:$B,OFFSET('START-SLABS'!$G$9,$AL$1,0),'SAGE IMPORT'!$C:$C,'MATERIAL ORDER'!$K24,'SAGE IMPORT'!$D:$D,($M24)))</f>
        <v/>
      </c>
      <c r="AM86" s="580" t="str">
        <f ca="1">IF(OFFSET('START-SLABS'!$F$9,$AM$1,0)="","",SUMIFS('SAGE IMPORT'!$Q:$Q,'SAGE IMPORT'!$A:$A,OFFSET('START-SLABS'!$F$9,$AM$1,0),'SAGE IMPORT'!$B:$B,OFFSET('START-SLABS'!$G$9,$AM$1,0),'SAGE IMPORT'!$C:$C,'MATERIAL ORDER'!$K24,'SAGE IMPORT'!$D:$D,($M24)))</f>
        <v/>
      </c>
      <c r="AN86" s="580" t="str">
        <f ca="1">IF(OFFSET('START-SLABS'!$F$9,$AN$1,0)="","",SUMIFS('SAGE IMPORT'!$Q:$Q,'SAGE IMPORT'!$A:$A,OFFSET('START-SLABS'!$F$9,$AN$1,0),'SAGE IMPORT'!$B:$B,OFFSET('START-SLABS'!$G$9,$AN$1,0),'SAGE IMPORT'!$C:$C,'MATERIAL ORDER'!$K24,'SAGE IMPORT'!$D:$D,($M24)))</f>
        <v/>
      </c>
      <c r="AO86" s="580" t="str">
        <f ca="1">IF(OFFSET('START-SLABS'!$F$9,$AO$1,0)="","",SUMIFS('SAGE IMPORT'!$Q:$Q,'SAGE IMPORT'!$A:$A,OFFSET('START-SLABS'!$F$9,$AO$1,0),'SAGE IMPORT'!$B:$B,OFFSET('START-SLABS'!$G$9,$AO$1,0),'SAGE IMPORT'!$C:$C,'MATERIAL ORDER'!$K24,'SAGE IMPORT'!$D:$D,($M24)))</f>
        <v/>
      </c>
      <c r="AP86" s="580" t="str">
        <f ca="1">IF(OFFSET('START-SLABS'!$F$9,$AP$1,0)="","",SUMIFS('SAGE IMPORT'!$Q:$Q,'SAGE IMPORT'!$A:$A,OFFSET('START-SLABS'!$F$9,$AP$1,0),'SAGE IMPORT'!$B:$B,OFFSET('START-SLABS'!$G$9,$AP$1,0),'SAGE IMPORT'!$C:$C,'MATERIAL ORDER'!$K24,'SAGE IMPORT'!$D:$D,($M24)))</f>
        <v/>
      </c>
      <c r="AQ86" s="580" t="str">
        <f ca="1">IF(OFFSET('START-SLABS'!$F$9,$AQ$1,0)="","",SUMIFS('SAGE IMPORT'!$Q:$Q,'SAGE IMPORT'!$A:$A,OFFSET('START-SLABS'!$F$9,$AQ$1,0),'SAGE IMPORT'!$B:$B,OFFSET('START-SLABS'!$G$9,$AQ$1,0),'SAGE IMPORT'!$C:$C,'MATERIAL ORDER'!$K24,'SAGE IMPORT'!$D:$D,($M24)))</f>
        <v/>
      </c>
      <c r="AR86" s="580" t="str">
        <f ca="1">IF(OFFSET('START-SLABS'!$F$9,$AR$1,0)="","",SUMIFS('SAGE IMPORT'!$Q:$Q,'SAGE IMPORT'!$A:$A,OFFSET('START-SLABS'!$F$9,$AR$1,0),'SAGE IMPORT'!$B:$B,OFFSET('START-SLABS'!$G$9,$AR$1,0),'SAGE IMPORT'!$C:$C,'MATERIAL ORDER'!$K24,'SAGE IMPORT'!$D:$D,($M24)))</f>
        <v/>
      </c>
      <c r="AS86" s="580" t="str">
        <f ca="1">IF(OFFSET('START-SLABS'!$F$9,$AS$1,0)="","",SUMIFS('SAGE IMPORT'!$Q:$Q,'SAGE IMPORT'!$A:$A,OFFSET('START-SLABS'!$F$9,$AS$1,0),'SAGE IMPORT'!$B:$B,OFFSET('START-SLABS'!$G$9,$AS$1,0),'SAGE IMPORT'!$C:$C,'MATERIAL ORDER'!$K24,'SAGE IMPORT'!$D:$D,($M24)))</f>
        <v/>
      </c>
      <c r="AT86" s="580" t="str">
        <f ca="1">IF(OFFSET('START-SLABS'!$F$9,$AT$1,0)="","",SUMIFS('SAGE IMPORT'!$Q:$Q,'SAGE IMPORT'!$A:$A,OFFSET('START-SLABS'!$F$9,$AT$1,0),'SAGE IMPORT'!$B:$B,OFFSET('START-SLABS'!$G$9,$AT$1,0),'SAGE IMPORT'!$C:$C,'MATERIAL ORDER'!$K24,'SAGE IMPORT'!$D:$D,($M24)))</f>
        <v/>
      </c>
      <c r="AU86" s="580" t="str">
        <f ca="1">IF(OFFSET('START-SLABS'!$F$9,$AU$1,0)="","",SUMIFS('SAGE IMPORT'!$Q:$Q,'SAGE IMPORT'!$A:$A,OFFSET('START-SLABS'!$F$9,$AU$1,0),'SAGE IMPORT'!$B:$B,OFFSET('START-SLABS'!$G$9,$AU$1,0),'SAGE IMPORT'!$C:$C,'MATERIAL ORDER'!$K24,'SAGE IMPORT'!$D:$D,($M24)))</f>
        <v/>
      </c>
      <c r="AV86" s="580" t="str">
        <f ca="1">IF(OFFSET('START-SLABS'!$F$9,$AV$1,0)="","",SUMIFS('SAGE IMPORT'!$Q:$Q,'SAGE IMPORT'!$A:$A,OFFSET('START-SLABS'!$F$9,$AV$1,0),'SAGE IMPORT'!$B:$B,OFFSET('START-SLABS'!$G$9,$AV$1,0),'SAGE IMPORT'!$C:$C,'MATERIAL ORDER'!$K24,'SAGE IMPORT'!$D:$D,($M24)))</f>
        <v/>
      </c>
      <c r="AW86" s="11" t="str">
        <f ca="1">IF(OFFSET('START-SLABS'!$F9,AU1,0)="","",SUMIFS('SAGE IMPORT'!$Q:$Q,'SAGE IMPORT'!$A:$A,OFFSET('START-SLABS'!$F9,AU1,0),'SAGE IMPORT'!$B:$B,OFFSET('START-SLABS'!$G9,AU1,0),'SAGE IMPORT'!$C:$C,'MATERIAL ORDER'!$K$24,'SAGE IMPORT'!$D:$D,$M$24))</f>
        <v/>
      </c>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row>
    <row r="87" spans="2:81" ht="57" customHeight="1" x14ac:dyDescent="0.3">
      <c r="S87" s="580">
        <f>IF('START-SLABS'!$F$9="","",SUMIFS('SAGE IMPORT'!$Q:$Q,'SAGE IMPORT'!$A:$A,'START-SLABS'!$F$9,'SAGE IMPORT'!$B:$B,'START-SLABS'!$G$9,'SAGE IMPORT'!$C:$C,'MATERIAL ORDER'!$K25,'SAGE IMPORT'!$D:$D,$M25))</f>
        <v>0</v>
      </c>
      <c r="T87" s="580">
        <f ca="1">IF(OFFSET('START-SLABS'!$F$9,$T$1,0)="","",SUMIFS('SAGE IMPORT'!$Q:$Q,'SAGE IMPORT'!$A:$A,OFFSET('START-SLABS'!$F$9,$T$1,0),'SAGE IMPORT'!$B:$B,OFFSET('START-SLABS'!$G$9,$T$1,0),'SAGE IMPORT'!$C:$C,'MATERIAL ORDER'!$K25,'SAGE IMPORT'!$D:$D,($M25)))</f>
        <v>0</v>
      </c>
      <c r="U87" s="580" t="str">
        <f ca="1">IF(OFFSET('START-SLABS'!$F$9,$U$1,0)="","",SUMIFS('SAGE IMPORT'!$Q:$Q,'SAGE IMPORT'!$A:$A,OFFSET('START-SLABS'!$F$9,$U$1,0),'SAGE IMPORT'!$B:$B,OFFSET('START-SLABS'!$G$9,$U$1,0),'SAGE IMPORT'!$C:$C,'MATERIAL ORDER'!$K25,'SAGE IMPORT'!$D:$D,($M25)))</f>
        <v/>
      </c>
      <c r="V87" s="580">
        <f ca="1">IF(OFFSET('START-SLABS'!$F$9,$V$1,0)="","",SUMIFS('SAGE IMPORT'!$Q:$Q,'SAGE IMPORT'!$A:$A,OFFSET('START-SLABS'!$F$9,$V$1,0),'SAGE IMPORT'!$B:$B,OFFSET('START-SLABS'!$G$9,$V$1,0),'SAGE IMPORT'!$C:$C,'MATERIAL ORDER'!$K25,'SAGE IMPORT'!$D:$D,($M25)))</f>
        <v>0</v>
      </c>
      <c r="W87" s="580" t="str">
        <f ca="1">IF(OFFSET('START-SLABS'!$F$9,$W$1,0)="","",SUMIFS('SAGE IMPORT'!$Q:$Q,'SAGE IMPORT'!$A:$A,OFFSET('START-SLABS'!$F$9,$W$1,0),'SAGE IMPORT'!$B:$B,OFFSET('START-SLABS'!$G$9,$W$1,0),'SAGE IMPORT'!$C:$C,'MATERIAL ORDER'!$K25,'SAGE IMPORT'!$D:$D,($M25)))</f>
        <v/>
      </c>
      <c r="X87" s="580">
        <f ca="1">IF(OFFSET('START-SLABS'!$F$9,$X$1,0)="","",SUMIFS('SAGE IMPORT'!$Q:$Q,'SAGE IMPORT'!$A:$A,OFFSET('START-SLABS'!$F$9,$X$1,0),'SAGE IMPORT'!$B:$B,OFFSET('START-SLABS'!$G$9,$X$1,0),'SAGE IMPORT'!$C:$C,'MATERIAL ORDER'!$K25,'SAGE IMPORT'!$D:$D,($M25)))</f>
        <v>0</v>
      </c>
      <c r="Y87" s="580" t="str">
        <f ca="1">IF(OFFSET('START-SLABS'!$F$9,$Y$1,0)="","",SUMIFS('SAGE IMPORT'!$Q:$Q,'SAGE IMPORT'!$A:$A,OFFSET('START-SLABS'!$F$9,$Y$1,0),'SAGE IMPORT'!$B:$B,OFFSET('START-SLABS'!$G$9,$Y$1,0),'SAGE IMPORT'!$C:$C,'MATERIAL ORDER'!$K25,'SAGE IMPORT'!$D:$D,($M25)))</f>
        <v/>
      </c>
      <c r="Z87" s="580">
        <f ca="1">IF(OFFSET('START-SLABS'!$F$9,$Z$1,0)="","",SUMIFS('SAGE IMPORT'!$Q:$Q,'SAGE IMPORT'!$A:$A,OFFSET('START-SLABS'!$F$9,$Z$1,0),'SAGE IMPORT'!$B:$B,OFFSET('START-SLABS'!$G$9,$Z$1,0),'SAGE IMPORT'!$C:$C,'MATERIAL ORDER'!$K25,'SAGE IMPORT'!$D:$D,($M25)))</f>
        <v>0</v>
      </c>
      <c r="AA87" s="580" t="str">
        <f ca="1">IF(OFFSET('START-SLABS'!$F$9,$AA$1,0)="","",SUMIFS('SAGE IMPORT'!$Q:$Q,'SAGE IMPORT'!$A:$A,OFFSET('START-SLABS'!$F$9,$AA$1,0),'SAGE IMPORT'!$B:$B,OFFSET('START-SLABS'!$G$9,$AA$1,0),'SAGE IMPORT'!$C:$C,'MATERIAL ORDER'!$K25,'SAGE IMPORT'!$D:$D,($M25)))</f>
        <v/>
      </c>
      <c r="AB87" s="580">
        <f ca="1">IF(OFFSET('START-SLABS'!$F$9,$AB$1,0)="","",SUMIFS('SAGE IMPORT'!$Q:$Q,'SAGE IMPORT'!$A:$A,OFFSET('START-SLABS'!$F$9,$AB$1,0),'SAGE IMPORT'!$B:$B,OFFSET('START-SLABS'!$G$9,$AB$1,0),'SAGE IMPORT'!$C:$C,'MATERIAL ORDER'!$K25,'SAGE IMPORT'!$D:$D,($M25)))</f>
        <v>0</v>
      </c>
      <c r="AC87" s="580" t="str">
        <f ca="1">IF(OFFSET('START-SLABS'!$F$9,$AC$1,0)="","",SUMIFS('SAGE IMPORT'!$Q:$Q,'SAGE IMPORT'!$A:$A,OFFSET('START-SLABS'!$F$9,$AC$1,0),'SAGE IMPORT'!$B:$B,OFFSET('START-SLABS'!$G$9,$AC$1,0),'SAGE IMPORT'!$C:$C,'MATERIAL ORDER'!$K25,'SAGE IMPORT'!$D:$D,($M25)))</f>
        <v/>
      </c>
      <c r="AD87" s="580">
        <f ca="1">IF(OFFSET('START-SLABS'!$F$9,$AD$1,0)="","",SUMIFS('SAGE IMPORT'!$Q:$Q,'SAGE IMPORT'!$A:$A,OFFSET('START-SLABS'!$F$9,$AD$1,0),'SAGE IMPORT'!$B:$B,OFFSET('START-SLABS'!$G$9,$AD$1,0),'SAGE IMPORT'!$C:$C,'MATERIAL ORDER'!$K25,'SAGE IMPORT'!$D:$D,($M25)))</f>
        <v>0</v>
      </c>
      <c r="AE87" s="580" t="str">
        <f ca="1">IF(OFFSET('START-SLABS'!$F$9,$AE$1,0)="","",SUMIFS('SAGE IMPORT'!$Q:$Q,'SAGE IMPORT'!$A:$A,OFFSET('START-SLABS'!$F$9,$AE$1,0),'SAGE IMPORT'!$B:$B,OFFSET('START-SLABS'!$G$9,$AE$1,0),'SAGE IMPORT'!$C:$C,'MATERIAL ORDER'!$K25,'SAGE IMPORT'!$D:$D,($M25)))</f>
        <v/>
      </c>
      <c r="AF87" s="580">
        <f ca="1">IF(OFFSET('START-SLABS'!$F$9,$AF$1,0)="","",SUMIFS('SAGE IMPORT'!$Q:$Q,'SAGE IMPORT'!$A:$A,OFFSET('START-SLABS'!$F$9,$AF$1,0),'SAGE IMPORT'!$B:$B,OFFSET('START-SLABS'!$G$9,$AF$1,0),'SAGE IMPORT'!$C:$C,'MATERIAL ORDER'!$K25,'SAGE IMPORT'!$D:$D,($M25)))</f>
        <v>0</v>
      </c>
      <c r="AG87" s="580" t="str">
        <f ca="1">IF(OFFSET('START-SLABS'!$F$9,$AG$1,0)="","",SUMIFS('SAGE IMPORT'!$Q:$Q,'SAGE IMPORT'!$A:$A,OFFSET('START-SLABS'!$F$9,$AG$1,0),'SAGE IMPORT'!$B:$B,OFFSET('START-SLABS'!$G$9,$AG$1,0),'SAGE IMPORT'!$C:$C,'MATERIAL ORDER'!$K25,'SAGE IMPORT'!$D:$D,($M25)))</f>
        <v/>
      </c>
      <c r="AH87" s="580">
        <f ca="1">IF(OFFSET('START-SLABS'!$F$9,$AH$1,0)="","",SUMIFS('SAGE IMPORT'!$Q:$Q,'SAGE IMPORT'!$A:$A,OFFSET('START-SLABS'!$F$9,$AH$1,0),'SAGE IMPORT'!$B:$B,OFFSET('START-SLABS'!$G$9,$AH$1,0),'SAGE IMPORT'!$C:$C,'MATERIAL ORDER'!$K25,'SAGE IMPORT'!$D:$D,($M25)))</f>
        <v>0</v>
      </c>
      <c r="AI87" s="580" t="str">
        <f ca="1">IF(OFFSET('START-SLABS'!$F$9,$AI$1,0)="","",SUMIFS('SAGE IMPORT'!$Q:$Q,'SAGE IMPORT'!$A:$A,OFFSET('START-SLABS'!$F$9,$AI$1,0),'SAGE IMPORT'!$B:$B,OFFSET('START-SLABS'!$G$9,$AI$1,0),'SAGE IMPORT'!$C:$C,'MATERIAL ORDER'!$K25,'SAGE IMPORT'!$D:$D,($M25)))</f>
        <v/>
      </c>
      <c r="AJ87" s="580">
        <f ca="1">IF(OFFSET('START-SLABS'!$F$9,$AJ$1,0)="","",SUMIFS('SAGE IMPORT'!$Q:$Q,'SAGE IMPORT'!$A:$A,OFFSET('START-SLABS'!$F$9,$AJ$1,0),'SAGE IMPORT'!$B:$B,OFFSET('START-SLABS'!$G$9,$AJ$1,0),'SAGE IMPORT'!$C:$C,'MATERIAL ORDER'!$K25,'SAGE IMPORT'!$D:$D,($M25)))</f>
        <v>0</v>
      </c>
      <c r="AK87" s="580" t="str">
        <f ca="1">IF(OFFSET('START-SLABS'!$F$9,$AK$1,0)="","",SUMIFS('SAGE IMPORT'!$Q:$Q,'SAGE IMPORT'!$A:$A,OFFSET('START-SLABS'!$F$9,$AK$1,0),'SAGE IMPORT'!$B:$B,OFFSET('START-SLABS'!$G$9,$AK$1,0),'SAGE IMPORT'!$C:$C,'MATERIAL ORDER'!$K25,'SAGE IMPORT'!$D:$D,($M25)))</f>
        <v/>
      </c>
      <c r="AL87" s="580" t="str">
        <f ca="1">IF(OFFSET('START-SLABS'!$F$9,$AL$1,0)="","",SUMIFS('SAGE IMPORT'!$Q:$Q,'SAGE IMPORT'!$A:$A,OFFSET('START-SLABS'!$F$9,$AL$1,0),'SAGE IMPORT'!$B:$B,OFFSET('START-SLABS'!$G$9,$AL$1,0),'SAGE IMPORT'!$C:$C,'MATERIAL ORDER'!$K25,'SAGE IMPORT'!$D:$D,($M25)))</f>
        <v/>
      </c>
      <c r="AM87" s="580" t="str">
        <f ca="1">IF(OFFSET('START-SLABS'!$F$9,$AM$1,0)="","",SUMIFS('SAGE IMPORT'!$Q:$Q,'SAGE IMPORT'!$A:$A,OFFSET('START-SLABS'!$F$9,$AM$1,0),'SAGE IMPORT'!$B:$B,OFFSET('START-SLABS'!$G$9,$AM$1,0),'SAGE IMPORT'!$C:$C,'MATERIAL ORDER'!$K25,'SAGE IMPORT'!$D:$D,($M25)))</f>
        <v/>
      </c>
      <c r="AN87" s="580" t="str">
        <f ca="1">IF(OFFSET('START-SLABS'!$F$9,$AN$1,0)="","",SUMIFS('SAGE IMPORT'!$Q:$Q,'SAGE IMPORT'!$A:$A,OFFSET('START-SLABS'!$F$9,$AN$1,0),'SAGE IMPORT'!$B:$B,OFFSET('START-SLABS'!$G$9,$AN$1,0),'SAGE IMPORT'!$C:$C,'MATERIAL ORDER'!$K25,'SAGE IMPORT'!$D:$D,($M25)))</f>
        <v/>
      </c>
      <c r="AO87" s="580" t="str">
        <f ca="1">IF(OFFSET('START-SLABS'!$F$9,$AO$1,0)="","",SUMIFS('SAGE IMPORT'!$Q:$Q,'SAGE IMPORT'!$A:$A,OFFSET('START-SLABS'!$F$9,$AO$1,0),'SAGE IMPORT'!$B:$B,OFFSET('START-SLABS'!$G$9,$AO$1,0),'SAGE IMPORT'!$C:$C,'MATERIAL ORDER'!$K25,'SAGE IMPORT'!$D:$D,($M25)))</f>
        <v/>
      </c>
      <c r="AP87" s="580" t="str">
        <f ca="1">IF(OFFSET('START-SLABS'!$F$9,$AP$1,0)="","",SUMIFS('SAGE IMPORT'!$Q:$Q,'SAGE IMPORT'!$A:$A,OFFSET('START-SLABS'!$F$9,$AP$1,0),'SAGE IMPORT'!$B:$B,OFFSET('START-SLABS'!$G$9,$AP$1,0),'SAGE IMPORT'!$C:$C,'MATERIAL ORDER'!$K25,'SAGE IMPORT'!$D:$D,($M25)))</f>
        <v/>
      </c>
      <c r="AQ87" s="580" t="str">
        <f ca="1">IF(OFFSET('START-SLABS'!$F$9,$AQ$1,0)="","",SUMIFS('SAGE IMPORT'!$Q:$Q,'SAGE IMPORT'!$A:$A,OFFSET('START-SLABS'!$F$9,$AQ$1,0),'SAGE IMPORT'!$B:$B,OFFSET('START-SLABS'!$G$9,$AQ$1,0),'SAGE IMPORT'!$C:$C,'MATERIAL ORDER'!$K25,'SAGE IMPORT'!$D:$D,($M25)))</f>
        <v/>
      </c>
      <c r="AR87" s="580" t="str">
        <f ca="1">IF(OFFSET('START-SLABS'!$F$9,$AR$1,0)="","",SUMIFS('SAGE IMPORT'!$Q:$Q,'SAGE IMPORT'!$A:$A,OFFSET('START-SLABS'!$F$9,$AR$1,0),'SAGE IMPORT'!$B:$B,OFFSET('START-SLABS'!$G$9,$AR$1,0),'SAGE IMPORT'!$C:$C,'MATERIAL ORDER'!$K25,'SAGE IMPORT'!$D:$D,($M25)))</f>
        <v/>
      </c>
      <c r="AS87" s="580" t="str">
        <f ca="1">IF(OFFSET('START-SLABS'!$F$9,$AS$1,0)="","",SUMIFS('SAGE IMPORT'!$Q:$Q,'SAGE IMPORT'!$A:$A,OFFSET('START-SLABS'!$F$9,$AS$1,0),'SAGE IMPORT'!$B:$B,OFFSET('START-SLABS'!$G$9,$AS$1,0),'SAGE IMPORT'!$C:$C,'MATERIAL ORDER'!$K25,'SAGE IMPORT'!$D:$D,($M25)))</f>
        <v/>
      </c>
      <c r="AT87" s="580" t="str">
        <f ca="1">IF(OFFSET('START-SLABS'!$F$9,$AT$1,0)="","",SUMIFS('SAGE IMPORT'!$Q:$Q,'SAGE IMPORT'!$A:$A,OFFSET('START-SLABS'!$F$9,$AT$1,0),'SAGE IMPORT'!$B:$B,OFFSET('START-SLABS'!$G$9,$AT$1,0),'SAGE IMPORT'!$C:$C,'MATERIAL ORDER'!$K25,'SAGE IMPORT'!$D:$D,($M25)))</f>
        <v/>
      </c>
      <c r="AU87" s="580" t="str">
        <f ca="1">IF(OFFSET('START-SLABS'!$F$9,$AU$1,0)="","",SUMIFS('SAGE IMPORT'!$Q:$Q,'SAGE IMPORT'!$A:$A,OFFSET('START-SLABS'!$F$9,$AU$1,0),'SAGE IMPORT'!$B:$B,OFFSET('START-SLABS'!$G$9,$AU$1,0),'SAGE IMPORT'!$C:$C,'MATERIAL ORDER'!$K25,'SAGE IMPORT'!$D:$D,($M25)))</f>
        <v/>
      </c>
      <c r="AV87" s="580" t="str">
        <f ca="1">IF(OFFSET('START-SLABS'!$F$9,$AV$1,0)="","",SUMIFS('SAGE IMPORT'!$Q:$Q,'SAGE IMPORT'!$A:$A,OFFSET('START-SLABS'!$F$9,$AV$1,0),'SAGE IMPORT'!$B:$B,OFFSET('START-SLABS'!$G$9,$AV$1,0),'SAGE IMPORT'!$C:$C,'MATERIAL ORDER'!$K25,'SAGE IMPORT'!$D:$D,($M25)))</f>
        <v/>
      </c>
      <c r="AW87" s="11" t="str">
        <f ca="1">IF(OFFSET('START-SLABS'!$F9,AU1,0)="","",SUMIFS('SAGE IMPORT'!$Q:$Q,'SAGE IMPORT'!$A:$A,OFFSET('START-SLABS'!$F9,AU1,0),'SAGE IMPORT'!$B:$B,OFFSET('START-SLABS'!$G9,AU1,0),'SAGE IMPORT'!$C:$C,'MATERIAL ORDER'!#REF!,'SAGE IMPORT'!$D:$D,#REF!))</f>
        <v/>
      </c>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c r="CA87" s="11"/>
      <c r="CB87" s="11"/>
      <c r="CC87" s="11"/>
    </row>
    <row r="88" spans="2:81" ht="57" customHeight="1" x14ac:dyDescent="0.3">
      <c r="S88" s="580">
        <f>IF('START-SLABS'!$F$9="","",SUMIFS('SAGE IMPORT'!$Q:$Q,'SAGE IMPORT'!$A:$A,'START-SLABS'!$F$9,'SAGE IMPORT'!$B:$B,'START-SLABS'!$G$9,'SAGE IMPORT'!$C:$C,'MATERIAL ORDER'!$K26,'SAGE IMPORT'!$D:$D,$M26))</f>
        <v>0</v>
      </c>
      <c r="T88" s="580">
        <f ca="1">IF(OFFSET('START-SLABS'!$F$9,$T$1,0)="","",SUMIFS('SAGE IMPORT'!$Q:$Q,'SAGE IMPORT'!$A:$A,OFFSET('START-SLABS'!$F$9,$T$1,0),'SAGE IMPORT'!$B:$B,OFFSET('START-SLABS'!$G$9,$T$1,0),'SAGE IMPORT'!$C:$C,'MATERIAL ORDER'!$K26,'SAGE IMPORT'!$D:$D,($M26)))</f>
        <v>0</v>
      </c>
      <c r="U88" s="580" t="str">
        <f ca="1">IF(OFFSET('START-SLABS'!$F$9,$U$1,0)="","",SUMIFS('SAGE IMPORT'!$Q:$Q,'SAGE IMPORT'!$A:$A,OFFSET('START-SLABS'!$F$9,$U$1,0),'SAGE IMPORT'!$B:$B,OFFSET('START-SLABS'!$G$9,$U$1,0),'SAGE IMPORT'!$C:$C,'MATERIAL ORDER'!$K26,'SAGE IMPORT'!$D:$D,($M26)))</f>
        <v/>
      </c>
      <c r="V88" s="580">
        <f ca="1">IF(OFFSET('START-SLABS'!$F$9,$V$1,0)="","",SUMIFS('SAGE IMPORT'!$Q:$Q,'SAGE IMPORT'!$A:$A,OFFSET('START-SLABS'!$F$9,$V$1,0),'SAGE IMPORT'!$B:$B,OFFSET('START-SLABS'!$G$9,$V$1,0),'SAGE IMPORT'!$C:$C,'MATERIAL ORDER'!$K26,'SAGE IMPORT'!$D:$D,($M26)))</f>
        <v>0</v>
      </c>
      <c r="W88" s="580" t="str">
        <f ca="1">IF(OFFSET('START-SLABS'!$F$9,$W$1,0)="","",SUMIFS('SAGE IMPORT'!$Q:$Q,'SAGE IMPORT'!$A:$A,OFFSET('START-SLABS'!$F$9,$W$1,0),'SAGE IMPORT'!$B:$B,OFFSET('START-SLABS'!$G$9,$W$1,0),'SAGE IMPORT'!$C:$C,'MATERIAL ORDER'!$K26,'SAGE IMPORT'!$D:$D,($M26)))</f>
        <v/>
      </c>
      <c r="X88" s="580">
        <f ca="1">IF(OFFSET('START-SLABS'!$F$9,$X$1,0)="","",SUMIFS('SAGE IMPORT'!$Q:$Q,'SAGE IMPORT'!$A:$A,OFFSET('START-SLABS'!$F$9,$X$1,0),'SAGE IMPORT'!$B:$B,OFFSET('START-SLABS'!$G$9,$X$1,0),'SAGE IMPORT'!$C:$C,'MATERIAL ORDER'!$K26,'SAGE IMPORT'!$D:$D,($M26)))</f>
        <v>0</v>
      </c>
      <c r="Y88" s="580" t="str">
        <f ca="1">IF(OFFSET('START-SLABS'!$F$9,$Y$1,0)="","",SUMIFS('SAGE IMPORT'!$Q:$Q,'SAGE IMPORT'!$A:$A,OFFSET('START-SLABS'!$F$9,$Y$1,0),'SAGE IMPORT'!$B:$B,OFFSET('START-SLABS'!$G$9,$Y$1,0),'SAGE IMPORT'!$C:$C,'MATERIAL ORDER'!$K26,'SAGE IMPORT'!$D:$D,($M26)))</f>
        <v/>
      </c>
      <c r="Z88" s="580">
        <f ca="1">IF(OFFSET('START-SLABS'!$F$9,$Z$1,0)="","",SUMIFS('SAGE IMPORT'!$Q:$Q,'SAGE IMPORT'!$A:$A,OFFSET('START-SLABS'!$F$9,$Z$1,0),'SAGE IMPORT'!$B:$B,OFFSET('START-SLABS'!$G$9,$Z$1,0),'SAGE IMPORT'!$C:$C,'MATERIAL ORDER'!$K26,'SAGE IMPORT'!$D:$D,($M26)))</f>
        <v>0</v>
      </c>
      <c r="AA88" s="580" t="str">
        <f ca="1">IF(OFFSET('START-SLABS'!$F$9,$AA$1,0)="","",SUMIFS('SAGE IMPORT'!$Q:$Q,'SAGE IMPORT'!$A:$A,OFFSET('START-SLABS'!$F$9,$AA$1,0),'SAGE IMPORT'!$B:$B,OFFSET('START-SLABS'!$G$9,$AA$1,0),'SAGE IMPORT'!$C:$C,'MATERIAL ORDER'!$K26,'SAGE IMPORT'!$D:$D,($M26)))</f>
        <v/>
      </c>
      <c r="AB88" s="580">
        <f ca="1">IF(OFFSET('START-SLABS'!$F$9,$AB$1,0)="","",SUMIFS('SAGE IMPORT'!$Q:$Q,'SAGE IMPORT'!$A:$A,OFFSET('START-SLABS'!$F$9,$AB$1,0),'SAGE IMPORT'!$B:$B,OFFSET('START-SLABS'!$G$9,$AB$1,0),'SAGE IMPORT'!$C:$C,'MATERIAL ORDER'!$K26,'SAGE IMPORT'!$D:$D,($M26)))</f>
        <v>0</v>
      </c>
      <c r="AC88" s="580" t="str">
        <f ca="1">IF(OFFSET('START-SLABS'!$F$9,$AC$1,0)="","",SUMIFS('SAGE IMPORT'!$Q:$Q,'SAGE IMPORT'!$A:$A,OFFSET('START-SLABS'!$F$9,$AC$1,0),'SAGE IMPORT'!$B:$B,OFFSET('START-SLABS'!$G$9,$AC$1,0),'SAGE IMPORT'!$C:$C,'MATERIAL ORDER'!$K26,'SAGE IMPORT'!$D:$D,($M26)))</f>
        <v/>
      </c>
      <c r="AD88" s="580">
        <f ca="1">IF(OFFSET('START-SLABS'!$F$9,$AD$1,0)="","",SUMIFS('SAGE IMPORT'!$Q:$Q,'SAGE IMPORT'!$A:$A,OFFSET('START-SLABS'!$F$9,$AD$1,0),'SAGE IMPORT'!$B:$B,OFFSET('START-SLABS'!$G$9,$AD$1,0),'SAGE IMPORT'!$C:$C,'MATERIAL ORDER'!$K26,'SAGE IMPORT'!$D:$D,($M26)))</f>
        <v>0</v>
      </c>
      <c r="AE88" s="580" t="str">
        <f ca="1">IF(OFFSET('START-SLABS'!$F$9,$AE$1,0)="","",SUMIFS('SAGE IMPORT'!$Q:$Q,'SAGE IMPORT'!$A:$A,OFFSET('START-SLABS'!$F$9,$AE$1,0),'SAGE IMPORT'!$B:$B,OFFSET('START-SLABS'!$G$9,$AE$1,0),'SAGE IMPORT'!$C:$C,'MATERIAL ORDER'!$K26,'SAGE IMPORT'!$D:$D,($M26)))</f>
        <v/>
      </c>
      <c r="AF88" s="580">
        <f ca="1">IF(OFFSET('START-SLABS'!$F$9,$AF$1,0)="","",SUMIFS('SAGE IMPORT'!$Q:$Q,'SAGE IMPORT'!$A:$A,OFFSET('START-SLABS'!$F$9,$AF$1,0),'SAGE IMPORT'!$B:$B,OFFSET('START-SLABS'!$G$9,$AF$1,0),'SAGE IMPORT'!$C:$C,'MATERIAL ORDER'!$K26,'SAGE IMPORT'!$D:$D,($M26)))</f>
        <v>0</v>
      </c>
      <c r="AG88" s="580" t="str">
        <f ca="1">IF(OFFSET('START-SLABS'!$F$9,$AG$1,0)="","",SUMIFS('SAGE IMPORT'!$Q:$Q,'SAGE IMPORT'!$A:$A,OFFSET('START-SLABS'!$F$9,$AG$1,0),'SAGE IMPORT'!$B:$B,OFFSET('START-SLABS'!$G$9,$AG$1,0),'SAGE IMPORT'!$C:$C,'MATERIAL ORDER'!$K26,'SAGE IMPORT'!$D:$D,($M26)))</f>
        <v/>
      </c>
      <c r="AH88" s="580">
        <f ca="1">IF(OFFSET('START-SLABS'!$F$9,$AH$1,0)="","",SUMIFS('SAGE IMPORT'!$Q:$Q,'SAGE IMPORT'!$A:$A,OFFSET('START-SLABS'!$F$9,$AH$1,0),'SAGE IMPORT'!$B:$B,OFFSET('START-SLABS'!$G$9,$AH$1,0),'SAGE IMPORT'!$C:$C,'MATERIAL ORDER'!$K26,'SAGE IMPORT'!$D:$D,($M26)))</f>
        <v>0</v>
      </c>
      <c r="AI88" s="580" t="str">
        <f ca="1">IF(OFFSET('START-SLABS'!$F$9,$AI$1,0)="","",SUMIFS('SAGE IMPORT'!$Q:$Q,'SAGE IMPORT'!$A:$A,OFFSET('START-SLABS'!$F$9,$AI$1,0),'SAGE IMPORT'!$B:$B,OFFSET('START-SLABS'!$G$9,$AI$1,0),'SAGE IMPORT'!$C:$C,'MATERIAL ORDER'!$K26,'SAGE IMPORT'!$D:$D,($M26)))</f>
        <v/>
      </c>
      <c r="AJ88" s="580">
        <f ca="1">IF(OFFSET('START-SLABS'!$F$9,$AJ$1,0)="","",SUMIFS('SAGE IMPORT'!$Q:$Q,'SAGE IMPORT'!$A:$A,OFFSET('START-SLABS'!$F$9,$AJ$1,0),'SAGE IMPORT'!$B:$B,OFFSET('START-SLABS'!$G$9,$AJ$1,0),'SAGE IMPORT'!$C:$C,'MATERIAL ORDER'!$K26,'SAGE IMPORT'!$D:$D,($M26)))</f>
        <v>0</v>
      </c>
      <c r="AK88" s="580" t="str">
        <f ca="1">IF(OFFSET('START-SLABS'!$F$9,$AK$1,0)="","",SUMIFS('SAGE IMPORT'!$Q:$Q,'SAGE IMPORT'!$A:$A,OFFSET('START-SLABS'!$F$9,$AK$1,0),'SAGE IMPORT'!$B:$B,OFFSET('START-SLABS'!$G$9,$AK$1,0),'SAGE IMPORT'!$C:$C,'MATERIAL ORDER'!$K26,'SAGE IMPORT'!$D:$D,($M26)))</f>
        <v/>
      </c>
      <c r="AL88" s="580" t="str">
        <f ca="1">IF(OFFSET('START-SLABS'!$F$9,$AL$1,0)="","",SUMIFS('SAGE IMPORT'!$Q:$Q,'SAGE IMPORT'!$A:$A,OFFSET('START-SLABS'!$F$9,$AL$1,0),'SAGE IMPORT'!$B:$B,OFFSET('START-SLABS'!$G$9,$AL$1,0),'SAGE IMPORT'!$C:$C,'MATERIAL ORDER'!$K26,'SAGE IMPORT'!$D:$D,($M26)))</f>
        <v/>
      </c>
      <c r="AM88" s="580" t="str">
        <f ca="1">IF(OFFSET('START-SLABS'!$F$9,$AM$1,0)="","",SUMIFS('SAGE IMPORT'!$Q:$Q,'SAGE IMPORT'!$A:$A,OFFSET('START-SLABS'!$F$9,$AM$1,0),'SAGE IMPORT'!$B:$B,OFFSET('START-SLABS'!$G$9,$AM$1,0),'SAGE IMPORT'!$C:$C,'MATERIAL ORDER'!$K26,'SAGE IMPORT'!$D:$D,($M26)))</f>
        <v/>
      </c>
      <c r="AN88" s="580" t="str">
        <f ca="1">IF(OFFSET('START-SLABS'!$F$9,$AN$1,0)="","",SUMIFS('SAGE IMPORT'!$Q:$Q,'SAGE IMPORT'!$A:$A,OFFSET('START-SLABS'!$F$9,$AN$1,0),'SAGE IMPORT'!$B:$B,OFFSET('START-SLABS'!$G$9,$AN$1,0),'SAGE IMPORT'!$C:$C,'MATERIAL ORDER'!$K26,'SAGE IMPORT'!$D:$D,($M26)))</f>
        <v/>
      </c>
      <c r="AO88" s="580" t="str">
        <f ca="1">IF(OFFSET('START-SLABS'!$F$9,$AO$1,0)="","",SUMIFS('SAGE IMPORT'!$Q:$Q,'SAGE IMPORT'!$A:$A,OFFSET('START-SLABS'!$F$9,$AO$1,0),'SAGE IMPORT'!$B:$B,OFFSET('START-SLABS'!$G$9,$AO$1,0),'SAGE IMPORT'!$C:$C,'MATERIAL ORDER'!$K26,'SAGE IMPORT'!$D:$D,($M26)))</f>
        <v/>
      </c>
      <c r="AP88" s="580" t="str">
        <f ca="1">IF(OFFSET('START-SLABS'!$F$9,$AP$1,0)="","",SUMIFS('SAGE IMPORT'!$Q:$Q,'SAGE IMPORT'!$A:$A,OFFSET('START-SLABS'!$F$9,$AP$1,0),'SAGE IMPORT'!$B:$B,OFFSET('START-SLABS'!$G$9,$AP$1,0),'SAGE IMPORT'!$C:$C,'MATERIAL ORDER'!$K26,'SAGE IMPORT'!$D:$D,($M26)))</f>
        <v/>
      </c>
      <c r="AQ88" s="580" t="str">
        <f ca="1">IF(OFFSET('START-SLABS'!$F$9,$AQ$1,0)="","",SUMIFS('SAGE IMPORT'!$Q:$Q,'SAGE IMPORT'!$A:$A,OFFSET('START-SLABS'!$F$9,$AQ$1,0),'SAGE IMPORT'!$B:$B,OFFSET('START-SLABS'!$G$9,$AQ$1,0),'SAGE IMPORT'!$C:$C,'MATERIAL ORDER'!$K26,'SAGE IMPORT'!$D:$D,($M26)))</f>
        <v/>
      </c>
      <c r="AR88" s="580" t="str">
        <f ca="1">IF(OFFSET('START-SLABS'!$F$9,$AR$1,0)="","",SUMIFS('SAGE IMPORT'!$Q:$Q,'SAGE IMPORT'!$A:$A,OFFSET('START-SLABS'!$F$9,$AR$1,0),'SAGE IMPORT'!$B:$B,OFFSET('START-SLABS'!$G$9,$AR$1,0),'SAGE IMPORT'!$C:$C,'MATERIAL ORDER'!$K26,'SAGE IMPORT'!$D:$D,($M26)))</f>
        <v/>
      </c>
      <c r="AS88" s="580" t="str">
        <f ca="1">IF(OFFSET('START-SLABS'!$F$9,$AS$1,0)="","",SUMIFS('SAGE IMPORT'!$Q:$Q,'SAGE IMPORT'!$A:$A,OFFSET('START-SLABS'!$F$9,$AS$1,0),'SAGE IMPORT'!$B:$B,OFFSET('START-SLABS'!$G$9,$AS$1,0),'SAGE IMPORT'!$C:$C,'MATERIAL ORDER'!$K26,'SAGE IMPORT'!$D:$D,($M26)))</f>
        <v/>
      </c>
      <c r="AT88" s="580" t="str">
        <f ca="1">IF(OFFSET('START-SLABS'!$F$9,$AT$1,0)="","",SUMIFS('SAGE IMPORT'!$Q:$Q,'SAGE IMPORT'!$A:$A,OFFSET('START-SLABS'!$F$9,$AT$1,0),'SAGE IMPORT'!$B:$B,OFFSET('START-SLABS'!$G$9,$AT$1,0),'SAGE IMPORT'!$C:$C,'MATERIAL ORDER'!$K26,'SAGE IMPORT'!$D:$D,($M26)))</f>
        <v/>
      </c>
      <c r="AU88" s="580" t="str">
        <f ca="1">IF(OFFSET('START-SLABS'!$F$9,$AU$1,0)="","",SUMIFS('SAGE IMPORT'!$Q:$Q,'SAGE IMPORT'!$A:$A,OFFSET('START-SLABS'!$F$9,$AU$1,0),'SAGE IMPORT'!$B:$B,OFFSET('START-SLABS'!$G$9,$AU$1,0),'SAGE IMPORT'!$C:$C,'MATERIAL ORDER'!$K26,'SAGE IMPORT'!$D:$D,($M26)))</f>
        <v/>
      </c>
      <c r="AV88" s="580" t="str">
        <f ca="1">IF(OFFSET('START-SLABS'!$F$9,$AV$1,0)="","",SUMIFS('SAGE IMPORT'!$Q:$Q,'SAGE IMPORT'!$A:$A,OFFSET('START-SLABS'!$F$9,$AV$1,0),'SAGE IMPORT'!$B:$B,OFFSET('START-SLABS'!$G$9,$AV$1,0),'SAGE IMPORT'!$C:$C,'MATERIAL ORDER'!$K26,'SAGE IMPORT'!$D:$D,($M26)))</f>
        <v/>
      </c>
      <c r="AW88" s="11" t="str">
        <f ca="1">IF(OFFSET('START-SLABS'!$F9,AU1,0)="","",SUMIFS('SAGE IMPORT'!$Q:$Q,'SAGE IMPORT'!$A:$A,OFFSET('START-SLABS'!$F9,AU1,0),'SAGE IMPORT'!$B:$B,OFFSET('START-SLABS'!$G9,AU1,0),'SAGE IMPORT'!$C:$C,'MATERIAL ORDER'!#REF!,'SAGE IMPORT'!$D:$D,#REF!))</f>
        <v/>
      </c>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c r="CA88" s="11"/>
      <c r="CB88" s="11"/>
      <c r="CC88" s="11"/>
    </row>
    <row r="89" spans="2:81" ht="57" customHeight="1" x14ac:dyDescent="0.3">
      <c r="S89" s="580">
        <f>IF('START-SLABS'!$F$9="","",SUMIFS('SAGE IMPORT'!$Q:$Q,'SAGE IMPORT'!$A:$A,'START-SLABS'!$F$9,'SAGE IMPORT'!$B:$B,'START-SLABS'!$G$9,'SAGE IMPORT'!$C:$C,'MATERIAL ORDER'!$K27,'SAGE IMPORT'!$D:$D,$M27))</f>
        <v>0</v>
      </c>
      <c r="T89" s="580">
        <f ca="1">IF(OFFSET('START-SLABS'!$F$9,$T$1,0)="","",SUMIFS('SAGE IMPORT'!$Q:$Q,'SAGE IMPORT'!$A:$A,OFFSET('START-SLABS'!$F$9,$T$1,0),'SAGE IMPORT'!$B:$B,OFFSET('START-SLABS'!$G$9,$T$1,0),'SAGE IMPORT'!$C:$C,'MATERIAL ORDER'!$K27,'SAGE IMPORT'!$D:$D,($M27)))</f>
        <v>0</v>
      </c>
      <c r="U89" s="580" t="str">
        <f ca="1">IF(OFFSET('START-SLABS'!$F$9,$U$1,0)="","",SUMIFS('SAGE IMPORT'!$Q:$Q,'SAGE IMPORT'!$A:$A,OFFSET('START-SLABS'!$F$9,$U$1,0),'SAGE IMPORT'!$B:$B,OFFSET('START-SLABS'!$G$9,$U$1,0),'SAGE IMPORT'!$C:$C,'MATERIAL ORDER'!$K27,'SAGE IMPORT'!$D:$D,($M27)))</f>
        <v/>
      </c>
      <c r="V89" s="580">
        <f ca="1">IF(OFFSET('START-SLABS'!$F$9,$V$1,0)="","",SUMIFS('SAGE IMPORT'!$Q:$Q,'SAGE IMPORT'!$A:$A,OFFSET('START-SLABS'!$F$9,$V$1,0),'SAGE IMPORT'!$B:$B,OFFSET('START-SLABS'!$G$9,$V$1,0),'SAGE IMPORT'!$C:$C,'MATERIAL ORDER'!$K27,'SAGE IMPORT'!$D:$D,($M27)))</f>
        <v>0</v>
      </c>
      <c r="W89" s="580" t="str">
        <f ca="1">IF(OFFSET('START-SLABS'!$F$9,$W$1,0)="","",SUMIFS('SAGE IMPORT'!$Q:$Q,'SAGE IMPORT'!$A:$A,OFFSET('START-SLABS'!$F$9,$W$1,0),'SAGE IMPORT'!$B:$B,OFFSET('START-SLABS'!$G$9,$W$1,0),'SAGE IMPORT'!$C:$C,'MATERIAL ORDER'!$K27,'SAGE IMPORT'!$D:$D,($M27)))</f>
        <v/>
      </c>
      <c r="X89" s="580">
        <f ca="1">IF(OFFSET('START-SLABS'!$F$9,$X$1,0)="","",SUMIFS('SAGE IMPORT'!$Q:$Q,'SAGE IMPORT'!$A:$A,OFFSET('START-SLABS'!$F$9,$X$1,0),'SAGE IMPORT'!$B:$B,OFFSET('START-SLABS'!$G$9,$X$1,0),'SAGE IMPORT'!$C:$C,'MATERIAL ORDER'!$K27,'SAGE IMPORT'!$D:$D,($M27)))</f>
        <v>0</v>
      </c>
      <c r="Y89" s="580" t="str">
        <f ca="1">IF(OFFSET('START-SLABS'!$F$9,$Y$1,0)="","",SUMIFS('SAGE IMPORT'!$Q:$Q,'SAGE IMPORT'!$A:$A,OFFSET('START-SLABS'!$F$9,$Y$1,0),'SAGE IMPORT'!$B:$B,OFFSET('START-SLABS'!$G$9,$Y$1,0),'SAGE IMPORT'!$C:$C,'MATERIAL ORDER'!$K27,'SAGE IMPORT'!$D:$D,($M27)))</f>
        <v/>
      </c>
      <c r="Z89" s="580">
        <f ca="1">IF(OFFSET('START-SLABS'!$F$9,$Z$1,0)="","",SUMIFS('SAGE IMPORT'!$Q:$Q,'SAGE IMPORT'!$A:$A,OFFSET('START-SLABS'!$F$9,$Z$1,0),'SAGE IMPORT'!$B:$B,OFFSET('START-SLABS'!$G$9,$Z$1,0),'SAGE IMPORT'!$C:$C,'MATERIAL ORDER'!$K27,'SAGE IMPORT'!$D:$D,($M27)))</f>
        <v>0</v>
      </c>
      <c r="AA89" s="580" t="str">
        <f ca="1">IF(OFFSET('START-SLABS'!$F$9,$AA$1,0)="","",SUMIFS('SAGE IMPORT'!$Q:$Q,'SAGE IMPORT'!$A:$A,OFFSET('START-SLABS'!$F$9,$AA$1,0),'SAGE IMPORT'!$B:$B,OFFSET('START-SLABS'!$G$9,$AA$1,0),'SAGE IMPORT'!$C:$C,'MATERIAL ORDER'!$K27,'SAGE IMPORT'!$D:$D,($M27)))</f>
        <v/>
      </c>
      <c r="AB89" s="580">
        <f ca="1">IF(OFFSET('START-SLABS'!$F$9,$AB$1,0)="","",SUMIFS('SAGE IMPORT'!$Q:$Q,'SAGE IMPORT'!$A:$A,OFFSET('START-SLABS'!$F$9,$AB$1,0),'SAGE IMPORT'!$B:$B,OFFSET('START-SLABS'!$G$9,$AB$1,0),'SAGE IMPORT'!$C:$C,'MATERIAL ORDER'!$K27,'SAGE IMPORT'!$D:$D,($M27)))</f>
        <v>0</v>
      </c>
      <c r="AC89" s="580" t="str">
        <f ca="1">IF(OFFSET('START-SLABS'!$F$9,$AC$1,0)="","",SUMIFS('SAGE IMPORT'!$Q:$Q,'SAGE IMPORT'!$A:$A,OFFSET('START-SLABS'!$F$9,$AC$1,0),'SAGE IMPORT'!$B:$B,OFFSET('START-SLABS'!$G$9,$AC$1,0),'SAGE IMPORT'!$C:$C,'MATERIAL ORDER'!$K27,'SAGE IMPORT'!$D:$D,($M27)))</f>
        <v/>
      </c>
      <c r="AD89" s="580">
        <f ca="1">IF(OFFSET('START-SLABS'!$F$9,$AD$1,0)="","",SUMIFS('SAGE IMPORT'!$Q:$Q,'SAGE IMPORT'!$A:$A,OFFSET('START-SLABS'!$F$9,$AD$1,0),'SAGE IMPORT'!$B:$B,OFFSET('START-SLABS'!$G$9,$AD$1,0),'SAGE IMPORT'!$C:$C,'MATERIAL ORDER'!$K27,'SAGE IMPORT'!$D:$D,($M27)))</f>
        <v>0</v>
      </c>
      <c r="AE89" s="580" t="str">
        <f ca="1">IF(OFFSET('START-SLABS'!$F$9,$AE$1,0)="","",SUMIFS('SAGE IMPORT'!$Q:$Q,'SAGE IMPORT'!$A:$A,OFFSET('START-SLABS'!$F$9,$AE$1,0),'SAGE IMPORT'!$B:$B,OFFSET('START-SLABS'!$G$9,$AE$1,0),'SAGE IMPORT'!$C:$C,'MATERIAL ORDER'!$K27,'SAGE IMPORT'!$D:$D,($M27)))</f>
        <v/>
      </c>
      <c r="AF89" s="580">
        <f ca="1">IF(OFFSET('START-SLABS'!$F$9,$AF$1,0)="","",SUMIFS('SAGE IMPORT'!$Q:$Q,'SAGE IMPORT'!$A:$A,OFFSET('START-SLABS'!$F$9,$AF$1,0),'SAGE IMPORT'!$B:$B,OFFSET('START-SLABS'!$G$9,$AF$1,0),'SAGE IMPORT'!$C:$C,'MATERIAL ORDER'!$K27,'SAGE IMPORT'!$D:$D,($M27)))</f>
        <v>0</v>
      </c>
      <c r="AG89" s="580" t="str">
        <f ca="1">IF(OFFSET('START-SLABS'!$F$9,$AG$1,0)="","",SUMIFS('SAGE IMPORT'!$Q:$Q,'SAGE IMPORT'!$A:$A,OFFSET('START-SLABS'!$F$9,$AG$1,0),'SAGE IMPORT'!$B:$B,OFFSET('START-SLABS'!$G$9,$AG$1,0),'SAGE IMPORT'!$C:$C,'MATERIAL ORDER'!$K27,'SAGE IMPORT'!$D:$D,($M27)))</f>
        <v/>
      </c>
      <c r="AH89" s="580">
        <f ca="1">IF(OFFSET('START-SLABS'!$F$9,$AH$1,0)="","",SUMIFS('SAGE IMPORT'!$Q:$Q,'SAGE IMPORT'!$A:$A,OFFSET('START-SLABS'!$F$9,$AH$1,0),'SAGE IMPORT'!$B:$B,OFFSET('START-SLABS'!$G$9,$AH$1,0),'SAGE IMPORT'!$C:$C,'MATERIAL ORDER'!$K27,'SAGE IMPORT'!$D:$D,($M27)))</f>
        <v>0</v>
      </c>
      <c r="AI89" s="580" t="str">
        <f ca="1">IF(OFFSET('START-SLABS'!$F$9,$AI$1,0)="","",SUMIFS('SAGE IMPORT'!$Q:$Q,'SAGE IMPORT'!$A:$A,OFFSET('START-SLABS'!$F$9,$AI$1,0),'SAGE IMPORT'!$B:$B,OFFSET('START-SLABS'!$G$9,$AI$1,0),'SAGE IMPORT'!$C:$C,'MATERIAL ORDER'!$K27,'SAGE IMPORT'!$D:$D,($M27)))</f>
        <v/>
      </c>
      <c r="AJ89" s="580">
        <f ca="1">IF(OFFSET('START-SLABS'!$F$9,$AJ$1,0)="","",SUMIFS('SAGE IMPORT'!$Q:$Q,'SAGE IMPORT'!$A:$A,OFFSET('START-SLABS'!$F$9,$AJ$1,0),'SAGE IMPORT'!$B:$B,OFFSET('START-SLABS'!$G$9,$AJ$1,0),'SAGE IMPORT'!$C:$C,'MATERIAL ORDER'!$K27,'SAGE IMPORT'!$D:$D,($M27)))</f>
        <v>0</v>
      </c>
      <c r="AK89" s="580" t="str">
        <f ca="1">IF(OFFSET('START-SLABS'!$F$9,$AK$1,0)="","",SUMIFS('SAGE IMPORT'!$Q:$Q,'SAGE IMPORT'!$A:$A,OFFSET('START-SLABS'!$F$9,$AK$1,0),'SAGE IMPORT'!$B:$B,OFFSET('START-SLABS'!$G$9,$AK$1,0),'SAGE IMPORT'!$C:$C,'MATERIAL ORDER'!$K27,'SAGE IMPORT'!$D:$D,($M27)))</f>
        <v/>
      </c>
      <c r="AL89" s="580" t="str">
        <f ca="1">IF(OFFSET('START-SLABS'!$F$9,$AL$1,0)="","",SUMIFS('SAGE IMPORT'!$Q:$Q,'SAGE IMPORT'!$A:$A,OFFSET('START-SLABS'!$F$9,$AL$1,0),'SAGE IMPORT'!$B:$B,OFFSET('START-SLABS'!$G$9,$AL$1,0),'SAGE IMPORT'!$C:$C,'MATERIAL ORDER'!$K27,'SAGE IMPORT'!$D:$D,($M27)))</f>
        <v/>
      </c>
      <c r="AM89" s="580" t="str">
        <f ca="1">IF(OFFSET('START-SLABS'!$F$9,$AM$1,0)="","",SUMIFS('SAGE IMPORT'!$Q:$Q,'SAGE IMPORT'!$A:$A,OFFSET('START-SLABS'!$F$9,$AM$1,0),'SAGE IMPORT'!$B:$B,OFFSET('START-SLABS'!$G$9,$AM$1,0),'SAGE IMPORT'!$C:$C,'MATERIAL ORDER'!$K27,'SAGE IMPORT'!$D:$D,($M27)))</f>
        <v/>
      </c>
      <c r="AN89" s="580" t="str">
        <f ca="1">IF(OFFSET('START-SLABS'!$F$9,$AN$1,0)="","",SUMIFS('SAGE IMPORT'!$Q:$Q,'SAGE IMPORT'!$A:$A,OFFSET('START-SLABS'!$F$9,$AN$1,0),'SAGE IMPORT'!$B:$B,OFFSET('START-SLABS'!$G$9,$AN$1,0),'SAGE IMPORT'!$C:$C,'MATERIAL ORDER'!$K27,'SAGE IMPORT'!$D:$D,($M27)))</f>
        <v/>
      </c>
      <c r="AO89" s="580" t="str">
        <f ca="1">IF(OFFSET('START-SLABS'!$F$9,$AO$1,0)="","",SUMIFS('SAGE IMPORT'!$Q:$Q,'SAGE IMPORT'!$A:$A,OFFSET('START-SLABS'!$F$9,$AO$1,0),'SAGE IMPORT'!$B:$B,OFFSET('START-SLABS'!$G$9,$AO$1,0),'SAGE IMPORT'!$C:$C,'MATERIAL ORDER'!$K27,'SAGE IMPORT'!$D:$D,($M27)))</f>
        <v/>
      </c>
      <c r="AP89" s="580" t="str">
        <f ca="1">IF(OFFSET('START-SLABS'!$F$9,$AP$1,0)="","",SUMIFS('SAGE IMPORT'!$Q:$Q,'SAGE IMPORT'!$A:$A,OFFSET('START-SLABS'!$F$9,$AP$1,0),'SAGE IMPORT'!$B:$B,OFFSET('START-SLABS'!$G$9,$AP$1,0),'SAGE IMPORT'!$C:$C,'MATERIAL ORDER'!$K27,'SAGE IMPORT'!$D:$D,($M27)))</f>
        <v/>
      </c>
      <c r="AQ89" s="580" t="str">
        <f ca="1">IF(OFFSET('START-SLABS'!$F$9,$AQ$1,0)="","",SUMIFS('SAGE IMPORT'!$Q:$Q,'SAGE IMPORT'!$A:$A,OFFSET('START-SLABS'!$F$9,$AQ$1,0),'SAGE IMPORT'!$B:$B,OFFSET('START-SLABS'!$G$9,$AQ$1,0),'SAGE IMPORT'!$C:$C,'MATERIAL ORDER'!$K27,'SAGE IMPORT'!$D:$D,($M27)))</f>
        <v/>
      </c>
      <c r="AR89" s="580" t="str">
        <f ca="1">IF(OFFSET('START-SLABS'!$F$9,$AR$1,0)="","",SUMIFS('SAGE IMPORT'!$Q:$Q,'SAGE IMPORT'!$A:$A,OFFSET('START-SLABS'!$F$9,$AR$1,0),'SAGE IMPORT'!$B:$B,OFFSET('START-SLABS'!$G$9,$AR$1,0),'SAGE IMPORT'!$C:$C,'MATERIAL ORDER'!$K27,'SAGE IMPORT'!$D:$D,($M27)))</f>
        <v/>
      </c>
      <c r="AS89" s="580" t="str">
        <f ca="1">IF(OFFSET('START-SLABS'!$F$9,$AS$1,0)="","",SUMIFS('SAGE IMPORT'!$Q:$Q,'SAGE IMPORT'!$A:$A,OFFSET('START-SLABS'!$F$9,$AS$1,0),'SAGE IMPORT'!$B:$B,OFFSET('START-SLABS'!$G$9,$AS$1,0),'SAGE IMPORT'!$C:$C,'MATERIAL ORDER'!$K27,'SAGE IMPORT'!$D:$D,($M27)))</f>
        <v/>
      </c>
      <c r="AT89" s="580" t="str">
        <f ca="1">IF(OFFSET('START-SLABS'!$F$9,$AT$1,0)="","",SUMIFS('SAGE IMPORT'!$Q:$Q,'SAGE IMPORT'!$A:$A,OFFSET('START-SLABS'!$F$9,$AT$1,0),'SAGE IMPORT'!$B:$B,OFFSET('START-SLABS'!$G$9,$AT$1,0),'SAGE IMPORT'!$C:$C,'MATERIAL ORDER'!$K27,'SAGE IMPORT'!$D:$D,($M27)))</f>
        <v/>
      </c>
      <c r="AU89" s="580" t="str">
        <f ca="1">IF(OFFSET('START-SLABS'!$F$9,$AU$1,0)="","",SUMIFS('SAGE IMPORT'!$Q:$Q,'SAGE IMPORT'!$A:$A,OFFSET('START-SLABS'!$F$9,$AU$1,0),'SAGE IMPORT'!$B:$B,OFFSET('START-SLABS'!$G$9,$AU$1,0),'SAGE IMPORT'!$C:$C,'MATERIAL ORDER'!$K27,'SAGE IMPORT'!$D:$D,($M27)))</f>
        <v/>
      </c>
      <c r="AV89" s="580" t="str">
        <f ca="1">IF(OFFSET('START-SLABS'!$F$9,$AV$1,0)="","",SUMIFS('SAGE IMPORT'!$Q:$Q,'SAGE IMPORT'!$A:$A,OFFSET('START-SLABS'!$F$9,$AV$1,0),'SAGE IMPORT'!$B:$B,OFFSET('START-SLABS'!$G$9,$AV$1,0),'SAGE IMPORT'!$C:$C,'MATERIAL ORDER'!$K27,'SAGE IMPORT'!$D:$D,($M27)))</f>
        <v/>
      </c>
      <c r="AW89" s="11" t="str">
        <f ca="1">IF(OFFSET('START-SLABS'!$F9,AU1,0)="","",SUMIFS('SAGE IMPORT'!$Q:$Q,'SAGE IMPORT'!$A:$A,OFFSET('START-SLABS'!$F9,AU1,0),'SAGE IMPORT'!$B:$B,OFFSET('START-SLABS'!$G9,AU1,0),'SAGE IMPORT'!$C:$C,'MATERIAL ORDER'!#REF!,'SAGE IMPORT'!$D:$D,#REF!))</f>
        <v/>
      </c>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row>
    <row r="90" spans="2:81" ht="57" customHeight="1" x14ac:dyDescent="0.3">
      <c r="S90" s="580">
        <f>IF('START-SLABS'!$F$9="","",SUMIFS('SAGE IMPORT'!$Q:$Q,'SAGE IMPORT'!$A:$A,'START-SLABS'!$F$9,'SAGE IMPORT'!$B:$B,'START-SLABS'!$G$9,'SAGE IMPORT'!$C:$C,'MATERIAL ORDER'!$K28,'SAGE IMPORT'!$D:$D,$M28))</f>
        <v>0</v>
      </c>
      <c r="T90" s="580">
        <f ca="1">IF(OFFSET('START-SLABS'!$F$9,$T$1,0)="","",SUMIFS('SAGE IMPORT'!$Q:$Q,'SAGE IMPORT'!$A:$A,OFFSET('START-SLABS'!$F$9,$T$1,0),'SAGE IMPORT'!$B:$B,OFFSET('START-SLABS'!$G$9,$T$1,0),'SAGE IMPORT'!$C:$C,'MATERIAL ORDER'!$K28,'SAGE IMPORT'!$D:$D,($M28)))</f>
        <v>0</v>
      </c>
      <c r="U90" s="580" t="str">
        <f ca="1">IF(OFFSET('START-SLABS'!$F$9,$U$1,0)="","",SUMIFS('SAGE IMPORT'!$Q:$Q,'SAGE IMPORT'!$A:$A,OFFSET('START-SLABS'!$F$9,$U$1,0),'SAGE IMPORT'!$B:$B,OFFSET('START-SLABS'!$G$9,$U$1,0),'SAGE IMPORT'!$C:$C,'MATERIAL ORDER'!$K28,'SAGE IMPORT'!$D:$D,($M28)))</f>
        <v/>
      </c>
      <c r="V90" s="580">
        <f ca="1">IF(OFFSET('START-SLABS'!$F$9,$V$1,0)="","",SUMIFS('SAGE IMPORT'!$Q:$Q,'SAGE IMPORT'!$A:$A,OFFSET('START-SLABS'!$F$9,$V$1,0),'SAGE IMPORT'!$B:$B,OFFSET('START-SLABS'!$G$9,$V$1,0),'SAGE IMPORT'!$C:$C,'MATERIAL ORDER'!$K28,'SAGE IMPORT'!$D:$D,($M28)))</f>
        <v>0</v>
      </c>
      <c r="W90" s="580" t="str">
        <f ca="1">IF(OFFSET('START-SLABS'!$F$9,$W$1,0)="","",SUMIFS('SAGE IMPORT'!$Q:$Q,'SAGE IMPORT'!$A:$A,OFFSET('START-SLABS'!$F$9,$W$1,0),'SAGE IMPORT'!$B:$B,OFFSET('START-SLABS'!$G$9,$W$1,0),'SAGE IMPORT'!$C:$C,'MATERIAL ORDER'!$K28,'SAGE IMPORT'!$D:$D,($M28)))</f>
        <v/>
      </c>
      <c r="X90" s="580">
        <f ca="1">IF(OFFSET('START-SLABS'!$F$9,$X$1,0)="","",SUMIFS('SAGE IMPORT'!$Q:$Q,'SAGE IMPORT'!$A:$A,OFFSET('START-SLABS'!$F$9,$X$1,0),'SAGE IMPORT'!$B:$B,OFFSET('START-SLABS'!$G$9,$X$1,0),'SAGE IMPORT'!$C:$C,'MATERIAL ORDER'!$K28,'SAGE IMPORT'!$D:$D,($M28)))</f>
        <v>0</v>
      </c>
      <c r="Y90" s="580" t="str">
        <f ca="1">IF(OFFSET('START-SLABS'!$F$9,$Y$1,0)="","",SUMIFS('SAGE IMPORT'!$Q:$Q,'SAGE IMPORT'!$A:$A,OFFSET('START-SLABS'!$F$9,$Y$1,0),'SAGE IMPORT'!$B:$B,OFFSET('START-SLABS'!$G$9,$Y$1,0),'SAGE IMPORT'!$C:$C,'MATERIAL ORDER'!$K28,'SAGE IMPORT'!$D:$D,($M28)))</f>
        <v/>
      </c>
      <c r="Z90" s="580">
        <f ca="1">IF(OFFSET('START-SLABS'!$F$9,$Z$1,0)="","",SUMIFS('SAGE IMPORT'!$Q:$Q,'SAGE IMPORT'!$A:$A,OFFSET('START-SLABS'!$F$9,$Z$1,0),'SAGE IMPORT'!$B:$B,OFFSET('START-SLABS'!$G$9,$Z$1,0),'SAGE IMPORT'!$C:$C,'MATERIAL ORDER'!$K28,'SAGE IMPORT'!$D:$D,($M28)))</f>
        <v>0</v>
      </c>
      <c r="AA90" s="580" t="str">
        <f ca="1">IF(OFFSET('START-SLABS'!$F$9,$AA$1,0)="","",SUMIFS('SAGE IMPORT'!$Q:$Q,'SAGE IMPORT'!$A:$A,OFFSET('START-SLABS'!$F$9,$AA$1,0),'SAGE IMPORT'!$B:$B,OFFSET('START-SLABS'!$G$9,$AA$1,0),'SAGE IMPORT'!$C:$C,'MATERIAL ORDER'!$K28,'SAGE IMPORT'!$D:$D,($M28)))</f>
        <v/>
      </c>
      <c r="AB90" s="580">
        <f ca="1">IF(OFFSET('START-SLABS'!$F$9,$AB$1,0)="","",SUMIFS('SAGE IMPORT'!$Q:$Q,'SAGE IMPORT'!$A:$A,OFFSET('START-SLABS'!$F$9,$AB$1,0),'SAGE IMPORT'!$B:$B,OFFSET('START-SLABS'!$G$9,$AB$1,0),'SAGE IMPORT'!$C:$C,'MATERIAL ORDER'!$K28,'SAGE IMPORT'!$D:$D,($M28)))</f>
        <v>0</v>
      </c>
      <c r="AC90" s="580" t="str">
        <f ca="1">IF(OFFSET('START-SLABS'!$F$9,$AC$1,0)="","",SUMIFS('SAGE IMPORT'!$Q:$Q,'SAGE IMPORT'!$A:$A,OFFSET('START-SLABS'!$F$9,$AC$1,0),'SAGE IMPORT'!$B:$B,OFFSET('START-SLABS'!$G$9,$AC$1,0),'SAGE IMPORT'!$C:$C,'MATERIAL ORDER'!$K28,'SAGE IMPORT'!$D:$D,($M28)))</f>
        <v/>
      </c>
      <c r="AD90" s="580">
        <f ca="1">IF(OFFSET('START-SLABS'!$F$9,$AD$1,0)="","",SUMIFS('SAGE IMPORT'!$Q:$Q,'SAGE IMPORT'!$A:$A,OFFSET('START-SLABS'!$F$9,$AD$1,0),'SAGE IMPORT'!$B:$B,OFFSET('START-SLABS'!$G$9,$AD$1,0),'SAGE IMPORT'!$C:$C,'MATERIAL ORDER'!$K28,'SAGE IMPORT'!$D:$D,($M28)))</f>
        <v>0</v>
      </c>
      <c r="AE90" s="580" t="str">
        <f ca="1">IF(OFFSET('START-SLABS'!$F$9,$AE$1,0)="","",SUMIFS('SAGE IMPORT'!$Q:$Q,'SAGE IMPORT'!$A:$A,OFFSET('START-SLABS'!$F$9,$AE$1,0),'SAGE IMPORT'!$B:$B,OFFSET('START-SLABS'!$G$9,$AE$1,0),'SAGE IMPORT'!$C:$C,'MATERIAL ORDER'!$K28,'SAGE IMPORT'!$D:$D,($M28)))</f>
        <v/>
      </c>
      <c r="AF90" s="580">
        <f ca="1">IF(OFFSET('START-SLABS'!$F$9,$AF$1,0)="","",SUMIFS('SAGE IMPORT'!$Q:$Q,'SAGE IMPORT'!$A:$A,OFFSET('START-SLABS'!$F$9,$AF$1,0),'SAGE IMPORT'!$B:$B,OFFSET('START-SLABS'!$G$9,$AF$1,0),'SAGE IMPORT'!$C:$C,'MATERIAL ORDER'!$K28,'SAGE IMPORT'!$D:$D,($M28)))</f>
        <v>0</v>
      </c>
      <c r="AG90" s="580" t="str">
        <f ca="1">IF(OFFSET('START-SLABS'!$F$9,$AG$1,0)="","",SUMIFS('SAGE IMPORT'!$Q:$Q,'SAGE IMPORT'!$A:$A,OFFSET('START-SLABS'!$F$9,$AG$1,0),'SAGE IMPORT'!$B:$B,OFFSET('START-SLABS'!$G$9,$AG$1,0),'SAGE IMPORT'!$C:$C,'MATERIAL ORDER'!$K28,'SAGE IMPORT'!$D:$D,($M28)))</f>
        <v/>
      </c>
      <c r="AH90" s="580">
        <f ca="1">IF(OFFSET('START-SLABS'!$F$9,$AH$1,0)="","",SUMIFS('SAGE IMPORT'!$Q:$Q,'SAGE IMPORT'!$A:$A,OFFSET('START-SLABS'!$F$9,$AH$1,0),'SAGE IMPORT'!$B:$B,OFFSET('START-SLABS'!$G$9,$AH$1,0),'SAGE IMPORT'!$C:$C,'MATERIAL ORDER'!$K28,'SAGE IMPORT'!$D:$D,($M28)))</f>
        <v>0</v>
      </c>
      <c r="AI90" s="580" t="str">
        <f ca="1">IF(OFFSET('START-SLABS'!$F$9,$AI$1,0)="","",SUMIFS('SAGE IMPORT'!$Q:$Q,'SAGE IMPORT'!$A:$A,OFFSET('START-SLABS'!$F$9,$AI$1,0),'SAGE IMPORT'!$B:$B,OFFSET('START-SLABS'!$G$9,$AI$1,0),'SAGE IMPORT'!$C:$C,'MATERIAL ORDER'!$K28,'SAGE IMPORT'!$D:$D,($M28)))</f>
        <v/>
      </c>
      <c r="AJ90" s="580">
        <f ca="1">IF(OFFSET('START-SLABS'!$F$9,$AJ$1,0)="","",SUMIFS('SAGE IMPORT'!$Q:$Q,'SAGE IMPORT'!$A:$A,OFFSET('START-SLABS'!$F$9,$AJ$1,0),'SAGE IMPORT'!$B:$B,OFFSET('START-SLABS'!$G$9,$AJ$1,0),'SAGE IMPORT'!$C:$C,'MATERIAL ORDER'!$K28,'SAGE IMPORT'!$D:$D,($M28)))</f>
        <v>0</v>
      </c>
      <c r="AK90" s="580" t="str">
        <f ca="1">IF(OFFSET('START-SLABS'!$F$9,$AK$1,0)="","",SUMIFS('SAGE IMPORT'!$Q:$Q,'SAGE IMPORT'!$A:$A,OFFSET('START-SLABS'!$F$9,$AK$1,0),'SAGE IMPORT'!$B:$B,OFFSET('START-SLABS'!$G$9,$AK$1,0),'SAGE IMPORT'!$C:$C,'MATERIAL ORDER'!$K28,'SAGE IMPORT'!$D:$D,($M28)))</f>
        <v/>
      </c>
      <c r="AL90" s="580" t="str">
        <f ca="1">IF(OFFSET('START-SLABS'!$F$9,$AL$1,0)="","",SUMIFS('SAGE IMPORT'!$Q:$Q,'SAGE IMPORT'!$A:$A,OFFSET('START-SLABS'!$F$9,$AL$1,0),'SAGE IMPORT'!$B:$B,OFFSET('START-SLABS'!$G$9,$AL$1,0),'SAGE IMPORT'!$C:$C,'MATERIAL ORDER'!$K28,'SAGE IMPORT'!$D:$D,($M28)))</f>
        <v/>
      </c>
      <c r="AM90" s="580" t="str">
        <f ca="1">IF(OFFSET('START-SLABS'!$F$9,$AM$1,0)="","",SUMIFS('SAGE IMPORT'!$Q:$Q,'SAGE IMPORT'!$A:$A,OFFSET('START-SLABS'!$F$9,$AM$1,0),'SAGE IMPORT'!$B:$B,OFFSET('START-SLABS'!$G$9,$AM$1,0),'SAGE IMPORT'!$C:$C,'MATERIAL ORDER'!$K28,'SAGE IMPORT'!$D:$D,($M28)))</f>
        <v/>
      </c>
      <c r="AN90" s="580" t="str">
        <f ca="1">IF(OFFSET('START-SLABS'!$F$9,$AN$1,0)="","",SUMIFS('SAGE IMPORT'!$Q:$Q,'SAGE IMPORT'!$A:$A,OFFSET('START-SLABS'!$F$9,$AN$1,0),'SAGE IMPORT'!$B:$B,OFFSET('START-SLABS'!$G$9,$AN$1,0),'SAGE IMPORT'!$C:$C,'MATERIAL ORDER'!$K28,'SAGE IMPORT'!$D:$D,($M28)))</f>
        <v/>
      </c>
      <c r="AO90" s="580" t="str">
        <f ca="1">IF(OFFSET('START-SLABS'!$F$9,$AO$1,0)="","",SUMIFS('SAGE IMPORT'!$Q:$Q,'SAGE IMPORT'!$A:$A,OFFSET('START-SLABS'!$F$9,$AO$1,0),'SAGE IMPORT'!$B:$B,OFFSET('START-SLABS'!$G$9,$AO$1,0),'SAGE IMPORT'!$C:$C,'MATERIAL ORDER'!$K28,'SAGE IMPORT'!$D:$D,($M28)))</f>
        <v/>
      </c>
      <c r="AP90" s="580" t="str">
        <f ca="1">IF(OFFSET('START-SLABS'!$F$9,$AP$1,0)="","",SUMIFS('SAGE IMPORT'!$Q:$Q,'SAGE IMPORT'!$A:$A,OFFSET('START-SLABS'!$F$9,$AP$1,0),'SAGE IMPORT'!$B:$B,OFFSET('START-SLABS'!$G$9,$AP$1,0),'SAGE IMPORT'!$C:$C,'MATERIAL ORDER'!$K28,'SAGE IMPORT'!$D:$D,($M28)))</f>
        <v/>
      </c>
      <c r="AQ90" s="580" t="str">
        <f ca="1">IF(OFFSET('START-SLABS'!$F$9,$AQ$1,0)="","",SUMIFS('SAGE IMPORT'!$Q:$Q,'SAGE IMPORT'!$A:$A,OFFSET('START-SLABS'!$F$9,$AQ$1,0),'SAGE IMPORT'!$B:$B,OFFSET('START-SLABS'!$G$9,$AQ$1,0),'SAGE IMPORT'!$C:$C,'MATERIAL ORDER'!$K28,'SAGE IMPORT'!$D:$D,($M28)))</f>
        <v/>
      </c>
      <c r="AR90" s="580" t="str">
        <f ca="1">IF(OFFSET('START-SLABS'!$F$9,$AR$1,0)="","",SUMIFS('SAGE IMPORT'!$Q:$Q,'SAGE IMPORT'!$A:$A,OFFSET('START-SLABS'!$F$9,$AR$1,0),'SAGE IMPORT'!$B:$B,OFFSET('START-SLABS'!$G$9,$AR$1,0),'SAGE IMPORT'!$C:$C,'MATERIAL ORDER'!$K28,'SAGE IMPORT'!$D:$D,($M28)))</f>
        <v/>
      </c>
      <c r="AS90" s="580" t="str">
        <f ca="1">IF(OFFSET('START-SLABS'!$F$9,$AS$1,0)="","",SUMIFS('SAGE IMPORT'!$Q:$Q,'SAGE IMPORT'!$A:$A,OFFSET('START-SLABS'!$F$9,$AS$1,0),'SAGE IMPORT'!$B:$B,OFFSET('START-SLABS'!$G$9,$AS$1,0),'SAGE IMPORT'!$C:$C,'MATERIAL ORDER'!$K28,'SAGE IMPORT'!$D:$D,($M28)))</f>
        <v/>
      </c>
      <c r="AT90" s="580" t="str">
        <f ca="1">IF(OFFSET('START-SLABS'!$F$9,$AT$1,0)="","",SUMIFS('SAGE IMPORT'!$Q:$Q,'SAGE IMPORT'!$A:$A,OFFSET('START-SLABS'!$F$9,$AT$1,0),'SAGE IMPORT'!$B:$B,OFFSET('START-SLABS'!$G$9,$AT$1,0),'SAGE IMPORT'!$C:$C,'MATERIAL ORDER'!$K28,'SAGE IMPORT'!$D:$D,($M28)))</f>
        <v/>
      </c>
      <c r="AU90" s="580" t="str">
        <f ca="1">IF(OFFSET('START-SLABS'!$F$9,$AU$1,0)="","",SUMIFS('SAGE IMPORT'!$Q:$Q,'SAGE IMPORT'!$A:$A,OFFSET('START-SLABS'!$F$9,$AU$1,0),'SAGE IMPORT'!$B:$B,OFFSET('START-SLABS'!$G$9,$AU$1,0),'SAGE IMPORT'!$C:$C,'MATERIAL ORDER'!$K28,'SAGE IMPORT'!$D:$D,($M28)))</f>
        <v/>
      </c>
      <c r="AV90" s="580" t="str">
        <f ca="1">IF(OFFSET('START-SLABS'!$F$9,$AV$1,0)="","",SUMIFS('SAGE IMPORT'!$Q:$Q,'SAGE IMPORT'!$A:$A,OFFSET('START-SLABS'!$F$9,$AV$1,0),'SAGE IMPORT'!$B:$B,OFFSET('START-SLABS'!$G$9,$AV$1,0),'SAGE IMPORT'!$C:$C,'MATERIAL ORDER'!$K28,'SAGE IMPORT'!$D:$D,($M28)))</f>
        <v/>
      </c>
      <c r="AW90" s="11" t="str">
        <f ca="1">IF(OFFSET('START-SLABS'!$F9,AU1,0)="","",SUMIFS('SAGE IMPORT'!$Q:$Q,'SAGE IMPORT'!$A:$A,OFFSET('START-SLABS'!$F9,AU1,0),'SAGE IMPORT'!$B:$B,OFFSET('START-SLABS'!$G9,AU1,0),'SAGE IMPORT'!$C:$C,'MATERIAL ORDER'!#REF!,'SAGE IMPORT'!$D:$D,#REF!))</f>
        <v/>
      </c>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c r="CA90" s="11"/>
      <c r="CB90" s="11"/>
      <c r="CC90" s="11"/>
    </row>
    <row r="91" spans="2:81" ht="57" customHeight="1" x14ac:dyDescent="0.3">
      <c r="S91" s="580">
        <f>IF('START-SLABS'!$F$9="","",SUMIFS('SAGE IMPORT'!$Q:$Q,'SAGE IMPORT'!$A:$A,'START-SLABS'!$F$9,'SAGE IMPORT'!$B:$B,'START-SLABS'!$G$9,'SAGE IMPORT'!$C:$C,'MATERIAL ORDER'!$K29,'SAGE IMPORT'!$D:$D,$M29))</f>
        <v>0</v>
      </c>
      <c r="T91" s="580">
        <f ca="1">IF(OFFSET('START-SLABS'!$F$9,$T$1,0)="","",SUMIFS('SAGE IMPORT'!$Q:$Q,'SAGE IMPORT'!$A:$A,OFFSET('START-SLABS'!$F$9,$T$1,0),'SAGE IMPORT'!$B:$B,OFFSET('START-SLABS'!$G$9,$T$1,0),'SAGE IMPORT'!$C:$C,'MATERIAL ORDER'!$K29,'SAGE IMPORT'!$D:$D,($M29)))</f>
        <v>0</v>
      </c>
      <c r="U91" s="580" t="str">
        <f ca="1">IF(OFFSET('START-SLABS'!$F$9,$U$1,0)="","",SUMIFS('SAGE IMPORT'!$Q:$Q,'SAGE IMPORT'!$A:$A,OFFSET('START-SLABS'!$F$9,$U$1,0),'SAGE IMPORT'!$B:$B,OFFSET('START-SLABS'!$G$9,$U$1,0),'SAGE IMPORT'!$C:$C,'MATERIAL ORDER'!$K29,'SAGE IMPORT'!$D:$D,($M29)))</f>
        <v/>
      </c>
      <c r="V91" s="580">
        <f ca="1">IF(OFFSET('START-SLABS'!$F$9,$V$1,0)="","",SUMIFS('SAGE IMPORT'!$Q:$Q,'SAGE IMPORT'!$A:$A,OFFSET('START-SLABS'!$F$9,$V$1,0),'SAGE IMPORT'!$B:$B,OFFSET('START-SLABS'!$G$9,$V$1,0),'SAGE IMPORT'!$C:$C,'MATERIAL ORDER'!$K29,'SAGE IMPORT'!$D:$D,($M29)))</f>
        <v>0</v>
      </c>
      <c r="W91" s="580" t="str">
        <f ca="1">IF(OFFSET('START-SLABS'!$F$9,$W$1,0)="","",SUMIFS('SAGE IMPORT'!$Q:$Q,'SAGE IMPORT'!$A:$A,OFFSET('START-SLABS'!$F$9,$W$1,0),'SAGE IMPORT'!$B:$B,OFFSET('START-SLABS'!$G$9,$W$1,0),'SAGE IMPORT'!$C:$C,'MATERIAL ORDER'!$K29,'SAGE IMPORT'!$D:$D,($M29)))</f>
        <v/>
      </c>
      <c r="X91" s="580">
        <f ca="1">IF(OFFSET('START-SLABS'!$F$9,$X$1,0)="","",SUMIFS('SAGE IMPORT'!$Q:$Q,'SAGE IMPORT'!$A:$A,OFFSET('START-SLABS'!$F$9,$X$1,0),'SAGE IMPORT'!$B:$B,OFFSET('START-SLABS'!$G$9,$X$1,0),'SAGE IMPORT'!$C:$C,'MATERIAL ORDER'!$K29,'SAGE IMPORT'!$D:$D,($M29)))</f>
        <v>0</v>
      </c>
      <c r="Y91" s="580" t="str">
        <f ca="1">IF(OFFSET('START-SLABS'!$F$9,$Y$1,0)="","",SUMIFS('SAGE IMPORT'!$Q:$Q,'SAGE IMPORT'!$A:$A,OFFSET('START-SLABS'!$F$9,$Y$1,0),'SAGE IMPORT'!$B:$B,OFFSET('START-SLABS'!$G$9,$Y$1,0),'SAGE IMPORT'!$C:$C,'MATERIAL ORDER'!$K29,'SAGE IMPORT'!$D:$D,($M29)))</f>
        <v/>
      </c>
      <c r="Z91" s="580">
        <f ca="1">IF(OFFSET('START-SLABS'!$F$9,$Z$1,0)="","",SUMIFS('SAGE IMPORT'!$Q:$Q,'SAGE IMPORT'!$A:$A,OFFSET('START-SLABS'!$F$9,$Z$1,0),'SAGE IMPORT'!$B:$B,OFFSET('START-SLABS'!$G$9,$Z$1,0),'SAGE IMPORT'!$C:$C,'MATERIAL ORDER'!$K29,'SAGE IMPORT'!$D:$D,($M29)))</f>
        <v>0</v>
      </c>
      <c r="AA91" s="580" t="str">
        <f ca="1">IF(OFFSET('START-SLABS'!$F$9,$AA$1,0)="","",SUMIFS('SAGE IMPORT'!$Q:$Q,'SAGE IMPORT'!$A:$A,OFFSET('START-SLABS'!$F$9,$AA$1,0),'SAGE IMPORT'!$B:$B,OFFSET('START-SLABS'!$G$9,$AA$1,0),'SAGE IMPORT'!$C:$C,'MATERIAL ORDER'!$K29,'SAGE IMPORT'!$D:$D,($M29)))</f>
        <v/>
      </c>
      <c r="AB91" s="580">
        <f ca="1">IF(OFFSET('START-SLABS'!$F$9,$AB$1,0)="","",SUMIFS('SAGE IMPORT'!$Q:$Q,'SAGE IMPORT'!$A:$A,OFFSET('START-SLABS'!$F$9,$AB$1,0),'SAGE IMPORT'!$B:$B,OFFSET('START-SLABS'!$G$9,$AB$1,0),'SAGE IMPORT'!$C:$C,'MATERIAL ORDER'!$K29,'SAGE IMPORT'!$D:$D,($M29)))</f>
        <v>0</v>
      </c>
      <c r="AC91" s="580" t="str">
        <f ca="1">IF(OFFSET('START-SLABS'!$F$9,$AC$1,0)="","",SUMIFS('SAGE IMPORT'!$Q:$Q,'SAGE IMPORT'!$A:$A,OFFSET('START-SLABS'!$F$9,$AC$1,0),'SAGE IMPORT'!$B:$B,OFFSET('START-SLABS'!$G$9,$AC$1,0),'SAGE IMPORT'!$C:$C,'MATERIAL ORDER'!$K29,'SAGE IMPORT'!$D:$D,($M29)))</f>
        <v/>
      </c>
      <c r="AD91" s="580">
        <f ca="1">IF(OFFSET('START-SLABS'!$F$9,$AD$1,0)="","",SUMIFS('SAGE IMPORT'!$Q:$Q,'SAGE IMPORT'!$A:$A,OFFSET('START-SLABS'!$F$9,$AD$1,0),'SAGE IMPORT'!$B:$B,OFFSET('START-SLABS'!$G$9,$AD$1,0),'SAGE IMPORT'!$C:$C,'MATERIAL ORDER'!$K29,'SAGE IMPORT'!$D:$D,($M29)))</f>
        <v>0</v>
      </c>
      <c r="AE91" s="580" t="str">
        <f ca="1">IF(OFFSET('START-SLABS'!$F$9,$AE$1,0)="","",SUMIFS('SAGE IMPORT'!$Q:$Q,'SAGE IMPORT'!$A:$A,OFFSET('START-SLABS'!$F$9,$AE$1,0),'SAGE IMPORT'!$B:$B,OFFSET('START-SLABS'!$G$9,$AE$1,0),'SAGE IMPORT'!$C:$C,'MATERIAL ORDER'!$K29,'SAGE IMPORT'!$D:$D,($M29)))</f>
        <v/>
      </c>
      <c r="AF91" s="580">
        <f ca="1">IF(OFFSET('START-SLABS'!$F$9,$AF$1,0)="","",SUMIFS('SAGE IMPORT'!$Q:$Q,'SAGE IMPORT'!$A:$A,OFFSET('START-SLABS'!$F$9,$AF$1,0),'SAGE IMPORT'!$B:$B,OFFSET('START-SLABS'!$G$9,$AF$1,0),'SAGE IMPORT'!$C:$C,'MATERIAL ORDER'!$K29,'SAGE IMPORT'!$D:$D,($M29)))</f>
        <v>0</v>
      </c>
      <c r="AG91" s="580" t="str">
        <f ca="1">IF(OFFSET('START-SLABS'!$F$9,$AG$1,0)="","",SUMIFS('SAGE IMPORT'!$Q:$Q,'SAGE IMPORT'!$A:$A,OFFSET('START-SLABS'!$F$9,$AG$1,0),'SAGE IMPORT'!$B:$B,OFFSET('START-SLABS'!$G$9,$AG$1,0),'SAGE IMPORT'!$C:$C,'MATERIAL ORDER'!$K29,'SAGE IMPORT'!$D:$D,($M29)))</f>
        <v/>
      </c>
      <c r="AH91" s="580">
        <f ca="1">IF(OFFSET('START-SLABS'!$F$9,$AH$1,0)="","",SUMIFS('SAGE IMPORT'!$Q:$Q,'SAGE IMPORT'!$A:$A,OFFSET('START-SLABS'!$F$9,$AH$1,0),'SAGE IMPORT'!$B:$B,OFFSET('START-SLABS'!$G$9,$AH$1,0),'SAGE IMPORT'!$C:$C,'MATERIAL ORDER'!$K29,'SAGE IMPORT'!$D:$D,($M29)))</f>
        <v>0</v>
      </c>
      <c r="AI91" s="580" t="str">
        <f ca="1">IF(OFFSET('START-SLABS'!$F$9,$AI$1,0)="","",SUMIFS('SAGE IMPORT'!$Q:$Q,'SAGE IMPORT'!$A:$A,OFFSET('START-SLABS'!$F$9,$AI$1,0),'SAGE IMPORT'!$B:$B,OFFSET('START-SLABS'!$G$9,$AI$1,0),'SAGE IMPORT'!$C:$C,'MATERIAL ORDER'!$K29,'SAGE IMPORT'!$D:$D,($M29)))</f>
        <v/>
      </c>
      <c r="AJ91" s="580">
        <f ca="1">IF(OFFSET('START-SLABS'!$F$9,$AJ$1,0)="","",SUMIFS('SAGE IMPORT'!$Q:$Q,'SAGE IMPORT'!$A:$A,OFFSET('START-SLABS'!$F$9,$AJ$1,0),'SAGE IMPORT'!$B:$B,OFFSET('START-SLABS'!$G$9,$AJ$1,0),'SAGE IMPORT'!$C:$C,'MATERIAL ORDER'!$K29,'SAGE IMPORT'!$D:$D,($M29)))</f>
        <v>0</v>
      </c>
      <c r="AK91" s="580" t="str">
        <f ca="1">IF(OFFSET('START-SLABS'!$F$9,$AK$1,0)="","",SUMIFS('SAGE IMPORT'!$Q:$Q,'SAGE IMPORT'!$A:$A,OFFSET('START-SLABS'!$F$9,$AK$1,0),'SAGE IMPORT'!$B:$B,OFFSET('START-SLABS'!$G$9,$AK$1,0),'SAGE IMPORT'!$C:$C,'MATERIAL ORDER'!$K29,'SAGE IMPORT'!$D:$D,($M29)))</f>
        <v/>
      </c>
      <c r="AL91" s="580" t="str">
        <f ca="1">IF(OFFSET('START-SLABS'!$F$9,$AL$1,0)="","",SUMIFS('SAGE IMPORT'!$Q:$Q,'SAGE IMPORT'!$A:$A,OFFSET('START-SLABS'!$F$9,$AL$1,0),'SAGE IMPORT'!$B:$B,OFFSET('START-SLABS'!$G$9,$AL$1,0),'SAGE IMPORT'!$C:$C,'MATERIAL ORDER'!$K29,'SAGE IMPORT'!$D:$D,($M29)))</f>
        <v/>
      </c>
      <c r="AM91" s="580" t="str">
        <f ca="1">IF(OFFSET('START-SLABS'!$F$9,$AM$1,0)="","",SUMIFS('SAGE IMPORT'!$Q:$Q,'SAGE IMPORT'!$A:$A,OFFSET('START-SLABS'!$F$9,$AM$1,0),'SAGE IMPORT'!$B:$B,OFFSET('START-SLABS'!$G$9,$AM$1,0),'SAGE IMPORT'!$C:$C,'MATERIAL ORDER'!$K29,'SAGE IMPORT'!$D:$D,($M29)))</f>
        <v/>
      </c>
      <c r="AN91" s="580" t="str">
        <f ca="1">IF(OFFSET('START-SLABS'!$F$9,$AN$1,0)="","",SUMIFS('SAGE IMPORT'!$Q:$Q,'SAGE IMPORT'!$A:$A,OFFSET('START-SLABS'!$F$9,$AN$1,0),'SAGE IMPORT'!$B:$B,OFFSET('START-SLABS'!$G$9,$AN$1,0),'SAGE IMPORT'!$C:$C,'MATERIAL ORDER'!$K29,'SAGE IMPORT'!$D:$D,($M29)))</f>
        <v/>
      </c>
      <c r="AO91" s="580" t="str">
        <f ca="1">IF(OFFSET('START-SLABS'!$F$9,$AO$1,0)="","",SUMIFS('SAGE IMPORT'!$Q:$Q,'SAGE IMPORT'!$A:$A,OFFSET('START-SLABS'!$F$9,$AO$1,0),'SAGE IMPORT'!$B:$B,OFFSET('START-SLABS'!$G$9,$AO$1,0),'SAGE IMPORT'!$C:$C,'MATERIAL ORDER'!$K29,'SAGE IMPORT'!$D:$D,($M29)))</f>
        <v/>
      </c>
      <c r="AP91" s="580" t="str">
        <f ca="1">IF(OFFSET('START-SLABS'!$F$9,$AP$1,0)="","",SUMIFS('SAGE IMPORT'!$Q:$Q,'SAGE IMPORT'!$A:$A,OFFSET('START-SLABS'!$F$9,$AP$1,0),'SAGE IMPORT'!$B:$B,OFFSET('START-SLABS'!$G$9,$AP$1,0),'SAGE IMPORT'!$C:$C,'MATERIAL ORDER'!$K29,'SAGE IMPORT'!$D:$D,($M29)))</f>
        <v/>
      </c>
      <c r="AQ91" s="580" t="str">
        <f ca="1">IF(OFFSET('START-SLABS'!$F$9,$AQ$1,0)="","",SUMIFS('SAGE IMPORT'!$Q:$Q,'SAGE IMPORT'!$A:$A,OFFSET('START-SLABS'!$F$9,$AQ$1,0),'SAGE IMPORT'!$B:$B,OFFSET('START-SLABS'!$G$9,$AQ$1,0),'SAGE IMPORT'!$C:$C,'MATERIAL ORDER'!$K29,'SAGE IMPORT'!$D:$D,($M29)))</f>
        <v/>
      </c>
      <c r="AR91" s="580" t="str">
        <f ca="1">IF(OFFSET('START-SLABS'!$F$9,$AR$1,0)="","",SUMIFS('SAGE IMPORT'!$Q:$Q,'SAGE IMPORT'!$A:$A,OFFSET('START-SLABS'!$F$9,$AR$1,0),'SAGE IMPORT'!$B:$B,OFFSET('START-SLABS'!$G$9,$AR$1,0),'SAGE IMPORT'!$C:$C,'MATERIAL ORDER'!$K29,'SAGE IMPORT'!$D:$D,($M29)))</f>
        <v/>
      </c>
      <c r="AS91" s="580" t="str">
        <f ca="1">IF(OFFSET('START-SLABS'!$F$9,$AS$1,0)="","",SUMIFS('SAGE IMPORT'!$Q:$Q,'SAGE IMPORT'!$A:$A,OFFSET('START-SLABS'!$F$9,$AS$1,0),'SAGE IMPORT'!$B:$B,OFFSET('START-SLABS'!$G$9,$AS$1,0),'SAGE IMPORT'!$C:$C,'MATERIAL ORDER'!$K29,'SAGE IMPORT'!$D:$D,($M29)))</f>
        <v/>
      </c>
      <c r="AT91" s="580" t="str">
        <f ca="1">IF(OFFSET('START-SLABS'!$F$9,$AT$1,0)="","",SUMIFS('SAGE IMPORT'!$Q:$Q,'SAGE IMPORT'!$A:$A,OFFSET('START-SLABS'!$F$9,$AT$1,0),'SAGE IMPORT'!$B:$B,OFFSET('START-SLABS'!$G$9,$AT$1,0),'SAGE IMPORT'!$C:$C,'MATERIAL ORDER'!$K29,'SAGE IMPORT'!$D:$D,($M29)))</f>
        <v/>
      </c>
      <c r="AU91" s="580" t="str">
        <f ca="1">IF(OFFSET('START-SLABS'!$F$9,$AU$1,0)="","",SUMIFS('SAGE IMPORT'!$Q:$Q,'SAGE IMPORT'!$A:$A,OFFSET('START-SLABS'!$F$9,$AU$1,0),'SAGE IMPORT'!$B:$B,OFFSET('START-SLABS'!$G$9,$AU$1,0),'SAGE IMPORT'!$C:$C,'MATERIAL ORDER'!$K29,'SAGE IMPORT'!$D:$D,($M29)))</f>
        <v/>
      </c>
      <c r="AV91" s="580" t="str">
        <f ca="1">IF(OFFSET('START-SLABS'!$F$9,$AV$1,0)="","",SUMIFS('SAGE IMPORT'!$Q:$Q,'SAGE IMPORT'!$A:$A,OFFSET('START-SLABS'!$F$9,$AV$1,0),'SAGE IMPORT'!$B:$B,OFFSET('START-SLABS'!$G$9,$AV$1,0),'SAGE IMPORT'!$C:$C,'MATERIAL ORDER'!$K29,'SAGE IMPORT'!$D:$D,($M29)))</f>
        <v/>
      </c>
      <c r="AW91" s="11" t="str">
        <f ca="1">IF(OFFSET('START-SLABS'!$F9,AU1,0)="","",SUMIFS('SAGE IMPORT'!$Q:$Q,'SAGE IMPORT'!$A:$A,OFFSET('START-SLABS'!$F9,AU1,0),'SAGE IMPORT'!$B:$B,OFFSET('START-SLABS'!$G9,AU1,0),'SAGE IMPORT'!$C:$C,'MATERIAL ORDER'!$K$30,'SAGE IMPORT'!$D:$D,$M$30))</f>
        <v/>
      </c>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row>
    <row r="92" spans="2:81" ht="57" customHeight="1" x14ac:dyDescent="0.3">
      <c r="S92" s="580">
        <f>IF('START-SLABS'!$F$9="","",SUMIFS('SAGE IMPORT'!$Q:$Q,'SAGE IMPORT'!$A:$A,'START-SLABS'!$F$9,'SAGE IMPORT'!$B:$B,'START-SLABS'!$G$9,'SAGE IMPORT'!$C:$C,'MATERIAL ORDER'!$K30,'SAGE IMPORT'!$D:$D,$M30))</f>
        <v>0</v>
      </c>
      <c r="T92" s="580">
        <f ca="1">IF(OFFSET('START-SLABS'!$F$9,$T$1,0)="","",SUMIFS('SAGE IMPORT'!$Q:$Q,'SAGE IMPORT'!$A:$A,OFFSET('START-SLABS'!$F$9,$T$1,0),'SAGE IMPORT'!$B:$B,OFFSET('START-SLABS'!$G$9,$T$1,0),'SAGE IMPORT'!$C:$C,'MATERIAL ORDER'!$K30,'SAGE IMPORT'!$D:$D,($M30)))</f>
        <v>0</v>
      </c>
      <c r="U92" s="580" t="str">
        <f ca="1">IF(OFFSET('START-SLABS'!$F$9,$U$1,0)="","",SUMIFS('SAGE IMPORT'!$Q:$Q,'SAGE IMPORT'!$A:$A,OFFSET('START-SLABS'!$F$9,$U$1,0),'SAGE IMPORT'!$B:$B,OFFSET('START-SLABS'!$G$9,$U$1,0),'SAGE IMPORT'!$C:$C,'MATERIAL ORDER'!$K30,'SAGE IMPORT'!$D:$D,($M30)))</f>
        <v/>
      </c>
      <c r="V92" s="580">
        <f ca="1">IF(OFFSET('START-SLABS'!$F$9,$V$1,0)="","",SUMIFS('SAGE IMPORT'!$Q:$Q,'SAGE IMPORT'!$A:$A,OFFSET('START-SLABS'!$F$9,$V$1,0),'SAGE IMPORT'!$B:$B,OFFSET('START-SLABS'!$G$9,$V$1,0),'SAGE IMPORT'!$C:$C,'MATERIAL ORDER'!$K30,'SAGE IMPORT'!$D:$D,($M30)))</f>
        <v>0</v>
      </c>
      <c r="W92" s="580" t="str">
        <f ca="1">IF(OFFSET('START-SLABS'!$F$9,$W$1,0)="","",SUMIFS('SAGE IMPORT'!$Q:$Q,'SAGE IMPORT'!$A:$A,OFFSET('START-SLABS'!$F$9,$W$1,0),'SAGE IMPORT'!$B:$B,OFFSET('START-SLABS'!$G$9,$W$1,0),'SAGE IMPORT'!$C:$C,'MATERIAL ORDER'!$K30,'SAGE IMPORT'!$D:$D,($M30)))</f>
        <v/>
      </c>
      <c r="X92" s="580">
        <f ca="1">IF(OFFSET('START-SLABS'!$F$9,$X$1,0)="","",SUMIFS('SAGE IMPORT'!$Q:$Q,'SAGE IMPORT'!$A:$A,OFFSET('START-SLABS'!$F$9,$X$1,0),'SAGE IMPORT'!$B:$B,OFFSET('START-SLABS'!$G$9,$X$1,0),'SAGE IMPORT'!$C:$C,'MATERIAL ORDER'!$K30,'SAGE IMPORT'!$D:$D,($M30)))</f>
        <v>0</v>
      </c>
      <c r="Y92" s="580" t="str">
        <f ca="1">IF(OFFSET('START-SLABS'!$F$9,$Y$1,0)="","",SUMIFS('SAGE IMPORT'!$Q:$Q,'SAGE IMPORT'!$A:$A,OFFSET('START-SLABS'!$F$9,$Y$1,0),'SAGE IMPORT'!$B:$B,OFFSET('START-SLABS'!$G$9,$Y$1,0),'SAGE IMPORT'!$C:$C,'MATERIAL ORDER'!$K30,'SAGE IMPORT'!$D:$D,($M30)))</f>
        <v/>
      </c>
      <c r="Z92" s="580">
        <f ca="1">IF(OFFSET('START-SLABS'!$F$9,$Z$1,0)="","",SUMIFS('SAGE IMPORT'!$Q:$Q,'SAGE IMPORT'!$A:$A,OFFSET('START-SLABS'!$F$9,$Z$1,0),'SAGE IMPORT'!$B:$B,OFFSET('START-SLABS'!$G$9,$Z$1,0),'SAGE IMPORT'!$C:$C,'MATERIAL ORDER'!$K30,'SAGE IMPORT'!$D:$D,($M30)))</f>
        <v>0</v>
      </c>
      <c r="AA92" s="580" t="str">
        <f ca="1">IF(OFFSET('START-SLABS'!$F$9,$AA$1,0)="","",SUMIFS('SAGE IMPORT'!$Q:$Q,'SAGE IMPORT'!$A:$A,OFFSET('START-SLABS'!$F$9,$AA$1,0),'SAGE IMPORT'!$B:$B,OFFSET('START-SLABS'!$G$9,$AA$1,0),'SAGE IMPORT'!$C:$C,'MATERIAL ORDER'!$K30,'SAGE IMPORT'!$D:$D,($M30)))</f>
        <v/>
      </c>
      <c r="AB92" s="580">
        <f ca="1">IF(OFFSET('START-SLABS'!$F$9,$AB$1,0)="","",SUMIFS('SAGE IMPORT'!$Q:$Q,'SAGE IMPORT'!$A:$A,OFFSET('START-SLABS'!$F$9,$AB$1,0),'SAGE IMPORT'!$B:$B,OFFSET('START-SLABS'!$G$9,$AB$1,0),'SAGE IMPORT'!$C:$C,'MATERIAL ORDER'!$K30,'SAGE IMPORT'!$D:$D,($M30)))</f>
        <v>0</v>
      </c>
      <c r="AC92" s="580" t="str">
        <f ca="1">IF(OFFSET('START-SLABS'!$F$9,$AC$1,0)="","",SUMIFS('SAGE IMPORT'!$Q:$Q,'SAGE IMPORT'!$A:$A,OFFSET('START-SLABS'!$F$9,$AC$1,0),'SAGE IMPORT'!$B:$B,OFFSET('START-SLABS'!$G$9,$AC$1,0),'SAGE IMPORT'!$C:$C,'MATERIAL ORDER'!$K30,'SAGE IMPORT'!$D:$D,($M30)))</f>
        <v/>
      </c>
      <c r="AD92" s="580">
        <f ca="1">IF(OFFSET('START-SLABS'!$F$9,$AD$1,0)="","",SUMIFS('SAGE IMPORT'!$Q:$Q,'SAGE IMPORT'!$A:$A,OFFSET('START-SLABS'!$F$9,$AD$1,0),'SAGE IMPORT'!$B:$B,OFFSET('START-SLABS'!$G$9,$AD$1,0),'SAGE IMPORT'!$C:$C,'MATERIAL ORDER'!$K30,'SAGE IMPORT'!$D:$D,($M30)))</f>
        <v>0</v>
      </c>
      <c r="AE92" s="580" t="str">
        <f ca="1">IF(OFFSET('START-SLABS'!$F$9,$AE$1,0)="","",SUMIFS('SAGE IMPORT'!$Q:$Q,'SAGE IMPORT'!$A:$A,OFFSET('START-SLABS'!$F$9,$AE$1,0),'SAGE IMPORT'!$B:$B,OFFSET('START-SLABS'!$G$9,$AE$1,0),'SAGE IMPORT'!$C:$C,'MATERIAL ORDER'!$K30,'SAGE IMPORT'!$D:$D,($M30)))</f>
        <v/>
      </c>
      <c r="AF92" s="580">
        <f ca="1">IF(OFFSET('START-SLABS'!$F$9,$AF$1,0)="","",SUMIFS('SAGE IMPORT'!$Q:$Q,'SAGE IMPORT'!$A:$A,OFFSET('START-SLABS'!$F$9,$AF$1,0),'SAGE IMPORT'!$B:$B,OFFSET('START-SLABS'!$G$9,$AF$1,0),'SAGE IMPORT'!$C:$C,'MATERIAL ORDER'!$K30,'SAGE IMPORT'!$D:$D,($M30)))</f>
        <v>0</v>
      </c>
      <c r="AG92" s="580" t="str">
        <f ca="1">IF(OFFSET('START-SLABS'!$F$9,$AG$1,0)="","",SUMIFS('SAGE IMPORT'!$Q:$Q,'SAGE IMPORT'!$A:$A,OFFSET('START-SLABS'!$F$9,$AG$1,0),'SAGE IMPORT'!$B:$B,OFFSET('START-SLABS'!$G$9,$AG$1,0),'SAGE IMPORT'!$C:$C,'MATERIAL ORDER'!$K30,'SAGE IMPORT'!$D:$D,($M30)))</f>
        <v/>
      </c>
      <c r="AH92" s="580">
        <f ca="1">IF(OFFSET('START-SLABS'!$F$9,$AH$1,0)="","",SUMIFS('SAGE IMPORT'!$Q:$Q,'SAGE IMPORT'!$A:$A,OFFSET('START-SLABS'!$F$9,$AH$1,0),'SAGE IMPORT'!$B:$B,OFFSET('START-SLABS'!$G$9,$AH$1,0),'SAGE IMPORT'!$C:$C,'MATERIAL ORDER'!$K30,'SAGE IMPORT'!$D:$D,($M30)))</f>
        <v>0</v>
      </c>
      <c r="AI92" s="580" t="str">
        <f ca="1">IF(OFFSET('START-SLABS'!$F$9,$AI$1,0)="","",SUMIFS('SAGE IMPORT'!$Q:$Q,'SAGE IMPORT'!$A:$A,OFFSET('START-SLABS'!$F$9,$AI$1,0),'SAGE IMPORT'!$B:$B,OFFSET('START-SLABS'!$G$9,$AI$1,0),'SAGE IMPORT'!$C:$C,'MATERIAL ORDER'!$K30,'SAGE IMPORT'!$D:$D,($M30)))</f>
        <v/>
      </c>
      <c r="AJ92" s="580">
        <f ca="1">IF(OFFSET('START-SLABS'!$F$9,$AJ$1,0)="","",SUMIFS('SAGE IMPORT'!$Q:$Q,'SAGE IMPORT'!$A:$A,OFFSET('START-SLABS'!$F$9,$AJ$1,0),'SAGE IMPORT'!$B:$B,OFFSET('START-SLABS'!$G$9,$AJ$1,0),'SAGE IMPORT'!$C:$C,'MATERIAL ORDER'!$K30,'SAGE IMPORT'!$D:$D,($M30)))</f>
        <v>0</v>
      </c>
      <c r="AK92" s="580" t="str">
        <f ca="1">IF(OFFSET('START-SLABS'!$F$9,$AK$1,0)="","",SUMIFS('SAGE IMPORT'!$Q:$Q,'SAGE IMPORT'!$A:$A,OFFSET('START-SLABS'!$F$9,$AK$1,0),'SAGE IMPORT'!$B:$B,OFFSET('START-SLABS'!$G$9,$AK$1,0),'SAGE IMPORT'!$C:$C,'MATERIAL ORDER'!$K30,'SAGE IMPORT'!$D:$D,($M30)))</f>
        <v/>
      </c>
      <c r="AL92" s="580" t="str">
        <f ca="1">IF(OFFSET('START-SLABS'!$F$9,$AL$1,0)="","",SUMIFS('SAGE IMPORT'!$Q:$Q,'SAGE IMPORT'!$A:$A,OFFSET('START-SLABS'!$F$9,$AL$1,0),'SAGE IMPORT'!$B:$B,OFFSET('START-SLABS'!$G$9,$AL$1,0),'SAGE IMPORT'!$C:$C,'MATERIAL ORDER'!$K30,'SAGE IMPORT'!$D:$D,($M30)))</f>
        <v/>
      </c>
      <c r="AM92" s="580" t="str">
        <f ca="1">IF(OFFSET('START-SLABS'!$F$9,$AM$1,0)="","",SUMIFS('SAGE IMPORT'!$Q:$Q,'SAGE IMPORT'!$A:$A,OFFSET('START-SLABS'!$F$9,$AM$1,0),'SAGE IMPORT'!$B:$B,OFFSET('START-SLABS'!$G$9,$AM$1,0),'SAGE IMPORT'!$C:$C,'MATERIAL ORDER'!$K30,'SAGE IMPORT'!$D:$D,($M30)))</f>
        <v/>
      </c>
      <c r="AN92" s="580" t="str">
        <f ca="1">IF(OFFSET('START-SLABS'!$F$9,$AN$1,0)="","",SUMIFS('SAGE IMPORT'!$Q:$Q,'SAGE IMPORT'!$A:$A,OFFSET('START-SLABS'!$F$9,$AN$1,0),'SAGE IMPORT'!$B:$B,OFFSET('START-SLABS'!$G$9,$AN$1,0),'SAGE IMPORT'!$C:$C,'MATERIAL ORDER'!$K30,'SAGE IMPORT'!$D:$D,($M30)))</f>
        <v/>
      </c>
      <c r="AO92" s="580" t="str">
        <f ca="1">IF(OFFSET('START-SLABS'!$F$9,$AO$1,0)="","",SUMIFS('SAGE IMPORT'!$Q:$Q,'SAGE IMPORT'!$A:$A,OFFSET('START-SLABS'!$F$9,$AO$1,0),'SAGE IMPORT'!$B:$B,OFFSET('START-SLABS'!$G$9,$AO$1,0),'SAGE IMPORT'!$C:$C,'MATERIAL ORDER'!$K30,'SAGE IMPORT'!$D:$D,($M30)))</f>
        <v/>
      </c>
      <c r="AP92" s="580" t="str">
        <f ca="1">IF(OFFSET('START-SLABS'!$F$9,$AP$1,0)="","",SUMIFS('SAGE IMPORT'!$Q:$Q,'SAGE IMPORT'!$A:$A,OFFSET('START-SLABS'!$F$9,$AP$1,0),'SAGE IMPORT'!$B:$B,OFFSET('START-SLABS'!$G$9,$AP$1,0),'SAGE IMPORT'!$C:$C,'MATERIAL ORDER'!$K30,'SAGE IMPORT'!$D:$D,($M30)))</f>
        <v/>
      </c>
      <c r="AQ92" s="580" t="str">
        <f ca="1">IF(OFFSET('START-SLABS'!$F$9,$AQ$1,0)="","",SUMIFS('SAGE IMPORT'!$Q:$Q,'SAGE IMPORT'!$A:$A,OFFSET('START-SLABS'!$F$9,$AQ$1,0),'SAGE IMPORT'!$B:$B,OFFSET('START-SLABS'!$G$9,$AQ$1,0),'SAGE IMPORT'!$C:$C,'MATERIAL ORDER'!$K30,'SAGE IMPORT'!$D:$D,($M30)))</f>
        <v/>
      </c>
      <c r="AR92" s="580" t="str">
        <f ca="1">IF(OFFSET('START-SLABS'!$F$9,$AR$1,0)="","",SUMIFS('SAGE IMPORT'!$Q:$Q,'SAGE IMPORT'!$A:$A,OFFSET('START-SLABS'!$F$9,$AR$1,0),'SAGE IMPORT'!$B:$B,OFFSET('START-SLABS'!$G$9,$AR$1,0),'SAGE IMPORT'!$C:$C,'MATERIAL ORDER'!$K30,'SAGE IMPORT'!$D:$D,($M30)))</f>
        <v/>
      </c>
      <c r="AS92" s="580" t="str">
        <f ca="1">IF(OFFSET('START-SLABS'!$F$9,$AS$1,0)="","",SUMIFS('SAGE IMPORT'!$Q:$Q,'SAGE IMPORT'!$A:$A,OFFSET('START-SLABS'!$F$9,$AS$1,0),'SAGE IMPORT'!$B:$B,OFFSET('START-SLABS'!$G$9,$AS$1,0),'SAGE IMPORT'!$C:$C,'MATERIAL ORDER'!$K30,'SAGE IMPORT'!$D:$D,($M30)))</f>
        <v/>
      </c>
      <c r="AT92" s="580" t="str">
        <f ca="1">IF(OFFSET('START-SLABS'!$F$9,$AT$1,0)="","",SUMIFS('SAGE IMPORT'!$Q:$Q,'SAGE IMPORT'!$A:$A,OFFSET('START-SLABS'!$F$9,$AT$1,0),'SAGE IMPORT'!$B:$B,OFFSET('START-SLABS'!$G$9,$AT$1,0),'SAGE IMPORT'!$C:$C,'MATERIAL ORDER'!$K30,'SAGE IMPORT'!$D:$D,($M30)))</f>
        <v/>
      </c>
      <c r="AU92" s="580" t="str">
        <f ca="1">IF(OFFSET('START-SLABS'!$F$9,$AU$1,0)="","",SUMIFS('SAGE IMPORT'!$Q:$Q,'SAGE IMPORT'!$A:$A,OFFSET('START-SLABS'!$F$9,$AU$1,0),'SAGE IMPORT'!$B:$B,OFFSET('START-SLABS'!$G$9,$AU$1,0),'SAGE IMPORT'!$C:$C,'MATERIAL ORDER'!$K30,'SAGE IMPORT'!$D:$D,($M30)))</f>
        <v/>
      </c>
      <c r="AV92" s="580" t="str">
        <f ca="1">IF(OFFSET('START-SLABS'!$F$9,$AV$1,0)="","",SUMIFS('SAGE IMPORT'!$Q:$Q,'SAGE IMPORT'!$A:$A,OFFSET('START-SLABS'!$F$9,$AV$1,0),'SAGE IMPORT'!$B:$B,OFFSET('START-SLABS'!$G$9,$AV$1,0),'SAGE IMPORT'!$C:$C,'MATERIAL ORDER'!$K30,'SAGE IMPORT'!$D:$D,($M30)))</f>
        <v/>
      </c>
      <c r="AW92" s="11" t="str">
        <f ca="1">IF(OFFSET('START-SLABS'!$F9,AU1,0)="","",SUMIFS('SAGE IMPORT'!$Q:$Q,'SAGE IMPORT'!$A:$A,OFFSET('START-SLABS'!$F9,AU1,0),'SAGE IMPORT'!$B:$B,OFFSET('START-SLABS'!$G9,AU1,0),'SAGE IMPORT'!$C:$C,'MATERIAL ORDER'!$K$31,'SAGE IMPORT'!$D:$D,$M$31))</f>
        <v/>
      </c>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row>
    <row r="93" spans="2:81" ht="57" customHeight="1" x14ac:dyDescent="0.3">
      <c r="S93" s="580">
        <f>IF('START-SLABS'!$F$9="","",SUMIFS('SAGE IMPORT'!$Q:$Q,'SAGE IMPORT'!$A:$A,'START-SLABS'!$F$9,'SAGE IMPORT'!$B:$B,'START-SLABS'!$G$9,'SAGE IMPORT'!$C:$C,'MATERIAL ORDER'!$K31,'SAGE IMPORT'!$D:$D,$M31))</f>
        <v>0</v>
      </c>
      <c r="T93" s="580">
        <f ca="1">IF(OFFSET('START-SLABS'!$F$9,$T$1,0)="","",SUMIFS('SAGE IMPORT'!$Q:$Q,'SAGE IMPORT'!$A:$A,OFFSET('START-SLABS'!$F$9,$T$1,0),'SAGE IMPORT'!$B:$B,OFFSET('START-SLABS'!$G$9,$T$1,0),'SAGE IMPORT'!$C:$C,'MATERIAL ORDER'!$K31,'SAGE IMPORT'!$D:$D,($M31)))</f>
        <v>0</v>
      </c>
      <c r="U93" s="580" t="str">
        <f ca="1">IF(OFFSET('START-SLABS'!$F$9,$U$1,0)="","",SUMIFS('SAGE IMPORT'!$Q:$Q,'SAGE IMPORT'!$A:$A,OFFSET('START-SLABS'!$F$9,$U$1,0),'SAGE IMPORT'!$B:$B,OFFSET('START-SLABS'!$G$9,$U$1,0),'SAGE IMPORT'!$C:$C,'MATERIAL ORDER'!$K31,'SAGE IMPORT'!$D:$D,($M31)))</f>
        <v/>
      </c>
      <c r="V93" s="580">
        <f ca="1">IF(OFFSET('START-SLABS'!$F$9,$V$1,0)="","",SUMIFS('SAGE IMPORT'!$Q:$Q,'SAGE IMPORT'!$A:$A,OFFSET('START-SLABS'!$F$9,$V$1,0),'SAGE IMPORT'!$B:$B,OFFSET('START-SLABS'!$G$9,$V$1,0),'SAGE IMPORT'!$C:$C,'MATERIAL ORDER'!$K31,'SAGE IMPORT'!$D:$D,($M31)))</f>
        <v>0</v>
      </c>
      <c r="W93" s="580" t="str">
        <f ca="1">IF(OFFSET('START-SLABS'!$F$9,$W$1,0)="","",SUMIFS('SAGE IMPORT'!$Q:$Q,'SAGE IMPORT'!$A:$A,OFFSET('START-SLABS'!$F$9,$W$1,0),'SAGE IMPORT'!$B:$B,OFFSET('START-SLABS'!$G$9,$W$1,0),'SAGE IMPORT'!$C:$C,'MATERIAL ORDER'!$K31,'SAGE IMPORT'!$D:$D,($M31)))</f>
        <v/>
      </c>
      <c r="X93" s="580">
        <f ca="1">IF(OFFSET('START-SLABS'!$F$9,$X$1,0)="","",SUMIFS('SAGE IMPORT'!$Q:$Q,'SAGE IMPORT'!$A:$A,OFFSET('START-SLABS'!$F$9,$X$1,0),'SAGE IMPORT'!$B:$B,OFFSET('START-SLABS'!$G$9,$X$1,0),'SAGE IMPORT'!$C:$C,'MATERIAL ORDER'!$K31,'SAGE IMPORT'!$D:$D,($M31)))</f>
        <v>0</v>
      </c>
      <c r="Y93" s="580" t="str">
        <f ca="1">IF(OFFSET('START-SLABS'!$F$9,$Y$1,0)="","",SUMIFS('SAGE IMPORT'!$Q:$Q,'SAGE IMPORT'!$A:$A,OFFSET('START-SLABS'!$F$9,$Y$1,0),'SAGE IMPORT'!$B:$B,OFFSET('START-SLABS'!$G$9,$Y$1,0),'SAGE IMPORT'!$C:$C,'MATERIAL ORDER'!$K31,'SAGE IMPORT'!$D:$D,($M31)))</f>
        <v/>
      </c>
      <c r="Z93" s="580">
        <f ca="1">IF(OFFSET('START-SLABS'!$F$9,$Z$1,0)="","",SUMIFS('SAGE IMPORT'!$Q:$Q,'SAGE IMPORT'!$A:$A,OFFSET('START-SLABS'!$F$9,$Z$1,0),'SAGE IMPORT'!$B:$B,OFFSET('START-SLABS'!$G$9,$Z$1,0),'SAGE IMPORT'!$C:$C,'MATERIAL ORDER'!$K31,'SAGE IMPORT'!$D:$D,($M31)))</f>
        <v>0</v>
      </c>
      <c r="AA93" s="580" t="str">
        <f ca="1">IF(OFFSET('START-SLABS'!$F$9,$AA$1,0)="","",SUMIFS('SAGE IMPORT'!$Q:$Q,'SAGE IMPORT'!$A:$A,OFFSET('START-SLABS'!$F$9,$AA$1,0),'SAGE IMPORT'!$B:$B,OFFSET('START-SLABS'!$G$9,$AA$1,0),'SAGE IMPORT'!$C:$C,'MATERIAL ORDER'!$K31,'SAGE IMPORT'!$D:$D,($M31)))</f>
        <v/>
      </c>
      <c r="AB93" s="580">
        <f ca="1">IF(OFFSET('START-SLABS'!$F$9,$AB$1,0)="","",SUMIFS('SAGE IMPORT'!$Q:$Q,'SAGE IMPORT'!$A:$A,OFFSET('START-SLABS'!$F$9,$AB$1,0),'SAGE IMPORT'!$B:$B,OFFSET('START-SLABS'!$G$9,$AB$1,0),'SAGE IMPORT'!$C:$C,'MATERIAL ORDER'!$K31,'SAGE IMPORT'!$D:$D,($M31)))</f>
        <v>0</v>
      </c>
      <c r="AC93" s="580" t="str">
        <f ca="1">IF(OFFSET('START-SLABS'!$F$9,$AC$1,0)="","",SUMIFS('SAGE IMPORT'!$Q:$Q,'SAGE IMPORT'!$A:$A,OFFSET('START-SLABS'!$F$9,$AC$1,0),'SAGE IMPORT'!$B:$B,OFFSET('START-SLABS'!$G$9,$AC$1,0),'SAGE IMPORT'!$C:$C,'MATERIAL ORDER'!$K31,'SAGE IMPORT'!$D:$D,($M31)))</f>
        <v/>
      </c>
      <c r="AD93" s="580">
        <f ca="1">IF(OFFSET('START-SLABS'!$F$9,$AD$1,0)="","",SUMIFS('SAGE IMPORT'!$Q:$Q,'SAGE IMPORT'!$A:$A,OFFSET('START-SLABS'!$F$9,$AD$1,0),'SAGE IMPORT'!$B:$B,OFFSET('START-SLABS'!$G$9,$AD$1,0),'SAGE IMPORT'!$C:$C,'MATERIAL ORDER'!$K31,'SAGE IMPORT'!$D:$D,($M31)))</f>
        <v>0</v>
      </c>
      <c r="AE93" s="580" t="str">
        <f ca="1">IF(OFFSET('START-SLABS'!$F$9,$AE$1,0)="","",SUMIFS('SAGE IMPORT'!$Q:$Q,'SAGE IMPORT'!$A:$A,OFFSET('START-SLABS'!$F$9,$AE$1,0),'SAGE IMPORT'!$B:$B,OFFSET('START-SLABS'!$G$9,$AE$1,0),'SAGE IMPORT'!$C:$C,'MATERIAL ORDER'!$K31,'SAGE IMPORT'!$D:$D,($M31)))</f>
        <v/>
      </c>
      <c r="AF93" s="580">
        <f ca="1">IF(OFFSET('START-SLABS'!$F$9,$AF$1,0)="","",SUMIFS('SAGE IMPORT'!$Q:$Q,'SAGE IMPORT'!$A:$A,OFFSET('START-SLABS'!$F$9,$AF$1,0),'SAGE IMPORT'!$B:$B,OFFSET('START-SLABS'!$G$9,$AF$1,0),'SAGE IMPORT'!$C:$C,'MATERIAL ORDER'!$K31,'SAGE IMPORT'!$D:$D,($M31)))</f>
        <v>0</v>
      </c>
      <c r="AG93" s="580" t="str">
        <f ca="1">IF(OFFSET('START-SLABS'!$F$9,$AG$1,0)="","",SUMIFS('SAGE IMPORT'!$Q:$Q,'SAGE IMPORT'!$A:$A,OFFSET('START-SLABS'!$F$9,$AG$1,0),'SAGE IMPORT'!$B:$B,OFFSET('START-SLABS'!$G$9,$AG$1,0),'SAGE IMPORT'!$C:$C,'MATERIAL ORDER'!$K31,'SAGE IMPORT'!$D:$D,($M31)))</f>
        <v/>
      </c>
      <c r="AH93" s="580">
        <f ca="1">IF(OFFSET('START-SLABS'!$F$9,$AH$1,0)="","",SUMIFS('SAGE IMPORT'!$Q:$Q,'SAGE IMPORT'!$A:$A,OFFSET('START-SLABS'!$F$9,$AH$1,0),'SAGE IMPORT'!$B:$B,OFFSET('START-SLABS'!$G$9,$AH$1,0),'SAGE IMPORT'!$C:$C,'MATERIAL ORDER'!$K31,'SAGE IMPORT'!$D:$D,($M31)))</f>
        <v>0</v>
      </c>
      <c r="AI93" s="580" t="str">
        <f ca="1">IF(OFFSET('START-SLABS'!$F$9,$AI$1,0)="","",SUMIFS('SAGE IMPORT'!$Q:$Q,'SAGE IMPORT'!$A:$A,OFFSET('START-SLABS'!$F$9,$AI$1,0),'SAGE IMPORT'!$B:$B,OFFSET('START-SLABS'!$G$9,$AI$1,0),'SAGE IMPORT'!$C:$C,'MATERIAL ORDER'!$K31,'SAGE IMPORT'!$D:$D,($M31)))</f>
        <v/>
      </c>
      <c r="AJ93" s="580">
        <f ca="1">IF(OFFSET('START-SLABS'!$F$9,$AJ$1,0)="","",SUMIFS('SAGE IMPORT'!$Q:$Q,'SAGE IMPORT'!$A:$A,OFFSET('START-SLABS'!$F$9,$AJ$1,0),'SAGE IMPORT'!$B:$B,OFFSET('START-SLABS'!$G$9,$AJ$1,0),'SAGE IMPORT'!$C:$C,'MATERIAL ORDER'!$K31,'SAGE IMPORT'!$D:$D,($M31)))</f>
        <v>0</v>
      </c>
      <c r="AK93" s="580" t="str">
        <f ca="1">IF(OFFSET('START-SLABS'!$F$9,$AK$1,0)="","",SUMIFS('SAGE IMPORT'!$Q:$Q,'SAGE IMPORT'!$A:$A,OFFSET('START-SLABS'!$F$9,$AK$1,0),'SAGE IMPORT'!$B:$B,OFFSET('START-SLABS'!$G$9,$AK$1,0),'SAGE IMPORT'!$C:$C,'MATERIAL ORDER'!$K31,'SAGE IMPORT'!$D:$D,($M31)))</f>
        <v/>
      </c>
      <c r="AL93" s="580" t="str">
        <f ca="1">IF(OFFSET('START-SLABS'!$F$9,$AL$1,0)="","",SUMIFS('SAGE IMPORT'!$Q:$Q,'SAGE IMPORT'!$A:$A,OFFSET('START-SLABS'!$F$9,$AL$1,0),'SAGE IMPORT'!$B:$B,OFFSET('START-SLABS'!$G$9,$AL$1,0),'SAGE IMPORT'!$C:$C,'MATERIAL ORDER'!$K31,'SAGE IMPORT'!$D:$D,($M31)))</f>
        <v/>
      </c>
      <c r="AM93" s="580" t="str">
        <f ca="1">IF(OFFSET('START-SLABS'!$F$9,$AM$1,0)="","",SUMIFS('SAGE IMPORT'!$Q:$Q,'SAGE IMPORT'!$A:$A,OFFSET('START-SLABS'!$F$9,$AM$1,0),'SAGE IMPORT'!$B:$B,OFFSET('START-SLABS'!$G$9,$AM$1,0),'SAGE IMPORT'!$C:$C,'MATERIAL ORDER'!$K31,'SAGE IMPORT'!$D:$D,($M31)))</f>
        <v/>
      </c>
      <c r="AN93" s="580" t="str">
        <f ca="1">IF(OFFSET('START-SLABS'!$F$9,$AN$1,0)="","",SUMIFS('SAGE IMPORT'!$Q:$Q,'SAGE IMPORT'!$A:$A,OFFSET('START-SLABS'!$F$9,$AN$1,0),'SAGE IMPORT'!$B:$B,OFFSET('START-SLABS'!$G$9,$AN$1,0),'SAGE IMPORT'!$C:$C,'MATERIAL ORDER'!$K31,'SAGE IMPORT'!$D:$D,($M31)))</f>
        <v/>
      </c>
      <c r="AO93" s="580" t="str">
        <f ca="1">IF(OFFSET('START-SLABS'!$F$9,$AO$1,0)="","",SUMIFS('SAGE IMPORT'!$Q:$Q,'SAGE IMPORT'!$A:$A,OFFSET('START-SLABS'!$F$9,$AO$1,0),'SAGE IMPORT'!$B:$B,OFFSET('START-SLABS'!$G$9,$AO$1,0),'SAGE IMPORT'!$C:$C,'MATERIAL ORDER'!$K31,'SAGE IMPORT'!$D:$D,($M31)))</f>
        <v/>
      </c>
      <c r="AP93" s="580" t="str">
        <f ca="1">IF(OFFSET('START-SLABS'!$F$9,$AP$1,0)="","",SUMIFS('SAGE IMPORT'!$Q:$Q,'SAGE IMPORT'!$A:$A,OFFSET('START-SLABS'!$F$9,$AP$1,0),'SAGE IMPORT'!$B:$B,OFFSET('START-SLABS'!$G$9,$AP$1,0),'SAGE IMPORT'!$C:$C,'MATERIAL ORDER'!$K31,'SAGE IMPORT'!$D:$D,($M31)))</f>
        <v/>
      </c>
      <c r="AQ93" s="580" t="str">
        <f ca="1">IF(OFFSET('START-SLABS'!$F$9,$AQ$1,0)="","",SUMIFS('SAGE IMPORT'!$Q:$Q,'SAGE IMPORT'!$A:$A,OFFSET('START-SLABS'!$F$9,$AQ$1,0),'SAGE IMPORT'!$B:$B,OFFSET('START-SLABS'!$G$9,$AQ$1,0),'SAGE IMPORT'!$C:$C,'MATERIAL ORDER'!$K31,'SAGE IMPORT'!$D:$D,($M31)))</f>
        <v/>
      </c>
      <c r="AR93" s="580" t="str">
        <f ca="1">IF(OFFSET('START-SLABS'!$F$9,$AR$1,0)="","",SUMIFS('SAGE IMPORT'!$Q:$Q,'SAGE IMPORT'!$A:$A,OFFSET('START-SLABS'!$F$9,$AR$1,0),'SAGE IMPORT'!$B:$B,OFFSET('START-SLABS'!$G$9,$AR$1,0),'SAGE IMPORT'!$C:$C,'MATERIAL ORDER'!$K31,'SAGE IMPORT'!$D:$D,($M31)))</f>
        <v/>
      </c>
      <c r="AS93" s="580" t="str">
        <f ca="1">IF(OFFSET('START-SLABS'!$F$9,$AS$1,0)="","",SUMIFS('SAGE IMPORT'!$Q:$Q,'SAGE IMPORT'!$A:$A,OFFSET('START-SLABS'!$F$9,$AS$1,0),'SAGE IMPORT'!$B:$B,OFFSET('START-SLABS'!$G$9,$AS$1,0),'SAGE IMPORT'!$C:$C,'MATERIAL ORDER'!$K31,'SAGE IMPORT'!$D:$D,($M31)))</f>
        <v/>
      </c>
      <c r="AT93" s="580" t="str">
        <f ca="1">IF(OFFSET('START-SLABS'!$F$9,$AT$1,0)="","",SUMIFS('SAGE IMPORT'!$Q:$Q,'SAGE IMPORT'!$A:$A,OFFSET('START-SLABS'!$F$9,$AT$1,0),'SAGE IMPORT'!$B:$B,OFFSET('START-SLABS'!$G$9,$AT$1,0),'SAGE IMPORT'!$C:$C,'MATERIAL ORDER'!$K31,'SAGE IMPORT'!$D:$D,($M31)))</f>
        <v/>
      </c>
      <c r="AU93" s="580" t="str">
        <f ca="1">IF(OFFSET('START-SLABS'!$F$9,$AU$1,0)="","",SUMIFS('SAGE IMPORT'!$Q:$Q,'SAGE IMPORT'!$A:$A,OFFSET('START-SLABS'!$F$9,$AU$1,0),'SAGE IMPORT'!$B:$B,OFFSET('START-SLABS'!$G$9,$AU$1,0),'SAGE IMPORT'!$C:$C,'MATERIAL ORDER'!$K31,'SAGE IMPORT'!$D:$D,($M31)))</f>
        <v/>
      </c>
      <c r="AV93" s="580" t="str">
        <f ca="1">IF(OFFSET('START-SLABS'!$F$9,$AV$1,0)="","",SUMIFS('SAGE IMPORT'!$Q:$Q,'SAGE IMPORT'!$A:$A,OFFSET('START-SLABS'!$F$9,$AV$1,0),'SAGE IMPORT'!$B:$B,OFFSET('START-SLABS'!$G$9,$AV$1,0),'SAGE IMPORT'!$C:$C,'MATERIAL ORDER'!$K31,'SAGE IMPORT'!$D:$D,($M31)))</f>
        <v/>
      </c>
      <c r="AW93" s="11" t="str">
        <f ca="1">IF(OFFSET('START-SLABS'!$F9,AU1,0)="","",SUMIFS('SAGE IMPORT'!$Q:$Q,'SAGE IMPORT'!$A:$A,OFFSET('START-SLABS'!$F9,AU1,0),'SAGE IMPORT'!$B:$B,OFFSET('START-SLABS'!$G9,AU1,0),'SAGE IMPORT'!$C:$C,'MATERIAL ORDER'!$K$32,'SAGE IMPORT'!$D:$D,$M$32))</f>
        <v/>
      </c>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c r="CA93" s="11"/>
      <c r="CB93" s="11"/>
      <c r="CC93" s="11"/>
    </row>
    <row r="94" spans="2:81" ht="57" customHeight="1" x14ac:dyDescent="0.3">
      <c r="S94" s="580">
        <f>IF('START-SLABS'!$F$9="","",SUMIFS('SAGE IMPORT'!$Q:$Q,'SAGE IMPORT'!$A:$A,'START-SLABS'!$F$9,'SAGE IMPORT'!$B:$B,'START-SLABS'!$G$9,'SAGE IMPORT'!$C:$C,'MATERIAL ORDER'!$K32,'SAGE IMPORT'!$D:$D,$M32))</f>
        <v>0</v>
      </c>
      <c r="T94" s="580">
        <f ca="1">IF(OFFSET('START-SLABS'!$F$9,$T$1,0)="","",SUMIFS('SAGE IMPORT'!$Q:$Q,'SAGE IMPORT'!$A:$A,OFFSET('START-SLABS'!$F$9,$T$1,0),'SAGE IMPORT'!$B:$B,OFFSET('START-SLABS'!$G$9,$T$1,0),'SAGE IMPORT'!$C:$C,'MATERIAL ORDER'!$K32,'SAGE IMPORT'!$D:$D,($M32)))</f>
        <v>0</v>
      </c>
      <c r="U94" s="580" t="str">
        <f ca="1">IF(OFFSET('START-SLABS'!$F$9,$U$1,0)="","",SUMIFS('SAGE IMPORT'!$Q:$Q,'SAGE IMPORT'!$A:$A,OFFSET('START-SLABS'!$F$9,$U$1,0),'SAGE IMPORT'!$B:$B,OFFSET('START-SLABS'!$G$9,$U$1,0),'SAGE IMPORT'!$C:$C,'MATERIAL ORDER'!$K32,'SAGE IMPORT'!$D:$D,($M32)))</f>
        <v/>
      </c>
      <c r="V94" s="580">
        <f ca="1">IF(OFFSET('START-SLABS'!$F$9,$V$1,0)="","",SUMIFS('SAGE IMPORT'!$Q:$Q,'SAGE IMPORT'!$A:$A,OFFSET('START-SLABS'!$F$9,$V$1,0),'SAGE IMPORT'!$B:$B,OFFSET('START-SLABS'!$G$9,$V$1,0),'SAGE IMPORT'!$C:$C,'MATERIAL ORDER'!$K32,'SAGE IMPORT'!$D:$D,($M32)))</f>
        <v>0</v>
      </c>
      <c r="W94" s="580" t="str">
        <f ca="1">IF(OFFSET('START-SLABS'!$F$9,$W$1,0)="","",SUMIFS('SAGE IMPORT'!$Q:$Q,'SAGE IMPORT'!$A:$A,OFFSET('START-SLABS'!$F$9,$W$1,0),'SAGE IMPORT'!$B:$B,OFFSET('START-SLABS'!$G$9,$W$1,0),'SAGE IMPORT'!$C:$C,'MATERIAL ORDER'!$K32,'SAGE IMPORT'!$D:$D,($M32)))</f>
        <v/>
      </c>
      <c r="X94" s="580">
        <f ca="1">IF(OFFSET('START-SLABS'!$F$9,$X$1,0)="","",SUMIFS('SAGE IMPORT'!$Q:$Q,'SAGE IMPORT'!$A:$A,OFFSET('START-SLABS'!$F$9,$X$1,0),'SAGE IMPORT'!$B:$B,OFFSET('START-SLABS'!$G$9,$X$1,0),'SAGE IMPORT'!$C:$C,'MATERIAL ORDER'!$K32,'SAGE IMPORT'!$D:$D,($M32)))</f>
        <v>0</v>
      </c>
      <c r="Y94" s="580" t="str">
        <f ca="1">IF(OFFSET('START-SLABS'!$F$9,$Y$1,0)="","",SUMIFS('SAGE IMPORT'!$Q:$Q,'SAGE IMPORT'!$A:$A,OFFSET('START-SLABS'!$F$9,$Y$1,0),'SAGE IMPORT'!$B:$B,OFFSET('START-SLABS'!$G$9,$Y$1,0),'SAGE IMPORT'!$C:$C,'MATERIAL ORDER'!$K32,'SAGE IMPORT'!$D:$D,($M32)))</f>
        <v/>
      </c>
      <c r="Z94" s="580">
        <f ca="1">IF(OFFSET('START-SLABS'!$F$9,$Z$1,0)="","",SUMIFS('SAGE IMPORT'!$Q:$Q,'SAGE IMPORT'!$A:$A,OFFSET('START-SLABS'!$F$9,$Z$1,0),'SAGE IMPORT'!$B:$B,OFFSET('START-SLABS'!$G$9,$Z$1,0),'SAGE IMPORT'!$C:$C,'MATERIAL ORDER'!$K32,'SAGE IMPORT'!$D:$D,($M32)))</f>
        <v>0</v>
      </c>
      <c r="AA94" s="580" t="str">
        <f ca="1">IF(OFFSET('START-SLABS'!$F$9,$AA$1,0)="","",SUMIFS('SAGE IMPORT'!$Q:$Q,'SAGE IMPORT'!$A:$A,OFFSET('START-SLABS'!$F$9,$AA$1,0),'SAGE IMPORT'!$B:$B,OFFSET('START-SLABS'!$G$9,$AA$1,0),'SAGE IMPORT'!$C:$C,'MATERIAL ORDER'!$K32,'SAGE IMPORT'!$D:$D,($M32)))</f>
        <v/>
      </c>
      <c r="AB94" s="580">
        <f ca="1">IF(OFFSET('START-SLABS'!$F$9,$AB$1,0)="","",SUMIFS('SAGE IMPORT'!$Q:$Q,'SAGE IMPORT'!$A:$A,OFFSET('START-SLABS'!$F$9,$AB$1,0),'SAGE IMPORT'!$B:$B,OFFSET('START-SLABS'!$G$9,$AB$1,0),'SAGE IMPORT'!$C:$C,'MATERIAL ORDER'!$K32,'SAGE IMPORT'!$D:$D,($M32)))</f>
        <v>0</v>
      </c>
      <c r="AC94" s="580" t="str">
        <f ca="1">IF(OFFSET('START-SLABS'!$F$9,$AC$1,0)="","",SUMIFS('SAGE IMPORT'!$Q:$Q,'SAGE IMPORT'!$A:$A,OFFSET('START-SLABS'!$F$9,$AC$1,0),'SAGE IMPORT'!$B:$B,OFFSET('START-SLABS'!$G$9,$AC$1,0),'SAGE IMPORT'!$C:$C,'MATERIAL ORDER'!$K32,'SAGE IMPORT'!$D:$D,($M32)))</f>
        <v/>
      </c>
      <c r="AD94" s="580">
        <f ca="1">IF(OFFSET('START-SLABS'!$F$9,$AD$1,0)="","",SUMIFS('SAGE IMPORT'!$Q:$Q,'SAGE IMPORT'!$A:$A,OFFSET('START-SLABS'!$F$9,$AD$1,0),'SAGE IMPORT'!$B:$B,OFFSET('START-SLABS'!$G$9,$AD$1,0),'SAGE IMPORT'!$C:$C,'MATERIAL ORDER'!$K32,'SAGE IMPORT'!$D:$D,($M32)))</f>
        <v>0</v>
      </c>
      <c r="AE94" s="580" t="str">
        <f ca="1">IF(OFFSET('START-SLABS'!$F$9,$AE$1,0)="","",SUMIFS('SAGE IMPORT'!$Q:$Q,'SAGE IMPORT'!$A:$A,OFFSET('START-SLABS'!$F$9,$AE$1,0),'SAGE IMPORT'!$B:$B,OFFSET('START-SLABS'!$G$9,$AE$1,0),'SAGE IMPORT'!$C:$C,'MATERIAL ORDER'!$K32,'SAGE IMPORT'!$D:$D,($M32)))</f>
        <v/>
      </c>
      <c r="AF94" s="580">
        <f ca="1">IF(OFFSET('START-SLABS'!$F$9,$AF$1,0)="","",SUMIFS('SAGE IMPORT'!$Q:$Q,'SAGE IMPORT'!$A:$A,OFFSET('START-SLABS'!$F$9,$AF$1,0),'SAGE IMPORT'!$B:$B,OFFSET('START-SLABS'!$G$9,$AF$1,0),'SAGE IMPORT'!$C:$C,'MATERIAL ORDER'!$K32,'SAGE IMPORT'!$D:$D,($M32)))</f>
        <v>0</v>
      </c>
      <c r="AG94" s="580" t="str">
        <f ca="1">IF(OFFSET('START-SLABS'!$F$9,$AG$1,0)="","",SUMIFS('SAGE IMPORT'!$Q:$Q,'SAGE IMPORT'!$A:$A,OFFSET('START-SLABS'!$F$9,$AG$1,0),'SAGE IMPORT'!$B:$B,OFFSET('START-SLABS'!$G$9,$AG$1,0),'SAGE IMPORT'!$C:$C,'MATERIAL ORDER'!$K32,'SAGE IMPORT'!$D:$D,($M32)))</f>
        <v/>
      </c>
      <c r="AH94" s="580">
        <f ca="1">IF(OFFSET('START-SLABS'!$F$9,$AH$1,0)="","",SUMIFS('SAGE IMPORT'!$Q:$Q,'SAGE IMPORT'!$A:$A,OFFSET('START-SLABS'!$F$9,$AH$1,0),'SAGE IMPORT'!$B:$B,OFFSET('START-SLABS'!$G$9,$AH$1,0),'SAGE IMPORT'!$C:$C,'MATERIAL ORDER'!$K32,'SAGE IMPORT'!$D:$D,($M32)))</f>
        <v>0</v>
      </c>
      <c r="AI94" s="580" t="str">
        <f ca="1">IF(OFFSET('START-SLABS'!$F$9,$AI$1,0)="","",SUMIFS('SAGE IMPORT'!$Q:$Q,'SAGE IMPORT'!$A:$A,OFFSET('START-SLABS'!$F$9,$AI$1,0),'SAGE IMPORT'!$B:$B,OFFSET('START-SLABS'!$G$9,$AI$1,0),'SAGE IMPORT'!$C:$C,'MATERIAL ORDER'!$K32,'SAGE IMPORT'!$D:$D,($M32)))</f>
        <v/>
      </c>
      <c r="AJ94" s="580">
        <f ca="1">IF(OFFSET('START-SLABS'!$F$9,$AJ$1,0)="","",SUMIFS('SAGE IMPORT'!$Q:$Q,'SAGE IMPORT'!$A:$A,OFFSET('START-SLABS'!$F$9,$AJ$1,0),'SAGE IMPORT'!$B:$B,OFFSET('START-SLABS'!$G$9,$AJ$1,0),'SAGE IMPORT'!$C:$C,'MATERIAL ORDER'!$K32,'SAGE IMPORT'!$D:$D,($M32)))</f>
        <v>0</v>
      </c>
      <c r="AK94" s="580" t="str">
        <f ca="1">IF(OFFSET('START-SLABS'!$F$9,$AK$1,0)="","",SUMIFS('SAGE IMPORT'!$Q:$Q,'SAGE IMPORT'!$A:$A,OFFSET('START-SLABS'!$F$9,$AK$1,0),'SAGE IMPORT'!$B:$B,OFFSET('START-SLABS'!$G$9,$AK$1,0),'SAGE IMPORT'!$C:$C,'MATERIAL ORDER'!$K32,'SAGE IMPORT'!$D:$D,($M32)))</f>
        <v/>
      </c>
      <c r="AL94" s="580" t="str">
        <f ca="1">IF(OFFSET('START-SLABS'!$F$9,$AL$1,0)="","",SUMIFS('SAGE IMPORT'!$Q:$Q,'SAGE IMPORT'!$A:$A,OFFSET('START-SLABS'!$F$9,$AL$1,0),'SAGE IMPORT'!$B:$B,OFFSET('START-SLABS'!$G$9,$AL$1,0),'SAGE IMPORT'!$C:$C,'MATERIAL ORDER'!$K32,'SAGE IMPORT'!$D:$D,($M32)))</f>
        <v/>
      </c>
      <c r="AM94" s="580" t="str">
        <f ca="1">IF(OFFSET('START-SLABS'!$F$9,$AM$1,0)="","",SUMIFS('SAGE IMPORT'!$Q:$Q,'SAGE IMPORT'!$A:$A,OFFSET('START-SLABS'!$F$9,$AM$1,0),'SAGE IMPORT'!$B:$B,OFFSET('START-SLABS'!$G$9,$AM$1,0),'SAGE IMPORT'!$C:$C,'MATERIAL ORDER'!$K32,'SAGE IMPORT'!$D:$D,($M32)))</f>
        <v/>
      </c>
      <c r="AN94" s="580" t="str">
        <f ca="1">IF(OFFSET('START-SLABS'!$F$9,$AN$1,0)="","",SUMIFS('SAGE IMPORT'!$Q:$Q,'SAGE IMPORT'!$A:$A,OFFSET('START-SLABS'!$F$9,$AN$1,0),'SAGE IMPORT'!$B:$B,OFFSET('START-SLABS'!$G$9,$AN$1,0),'SAGE IMPORT'!$C:$C,'MATERIAL ORDER'!$K32,'SAGE IMPORT'!$D:$D,($M32)))</f>
        <v/>
      </c>
      <c r="AO94" s="580" t="str">
        <f ca="1">IF(OFFSET('START-SLABS'!$F$9,$AO$1,0)="","",SUMIFS('SAGE IMPORT'!$Q:$Q,'SAGE IMPORT'!$A:$A,OFFSET('START-SLABS'!$F$9,$AO$1,0),'SAGE IMPORT'!$B:$B,OFFSET('START-SLABS'!$G$9,$AO$1,0),'SAGE IMPORT'!$C:$C,'MATERIAL ORDER'!$K32,'SAGE IMPORT'!$D:$D,($M32)))</f>
        <v/>
      </c>
      <c r="AP94" s="580" t="str">
        <f ca="1">IF(OFFSET('START-SLABS'!$F$9,$AP$1,0)="","",SUMIFS('SAGE IMPORT'!$Q:$Q,'SAGE IMPORT'!$A:$A,OFFSET('START-SLABS'!$F$9,$AP$1,0),'SAGE IMPORT'!$B:$B,OFFSET('START-SLABS'!$G$9,$AP$1,0),'SAGE IMPORT'!$C:$C,'MATERIAL ORDER'!$K32,'SAGE IMPORT'!$D:$D,($M32)))</f>
        <v/>
      </c>
      <c r="AQ94" s="580" t="str">
        <f ca="1">IF(OFFSET('START-SLABS'!$F$9,$AQ$1,0)="","",SUMIFS('SAGE IMPORT'!$Q:$Q,'SAGE IMPORT'!$A:$A,OFFSET('START-SLABS'!$F$9,$AQ$1,0),'SAGE IMPORT'!$B:$B,OFFSET('START-SLABS'!$G$9,$AQ$1,0),'SAGE IMPORT'!$C:$C,'MATERIAL ORDER'!$K32,'SAGE IMPORT'!$D:$D,($M32)))</f>
        <v/>
      </c>
      <c r="AR94" s="580" t="str">
        <f ca="1">IF(OFFSET('START-SLABS'!$F$9,$AR$1,0)="","",SUMIFS('SAGE IMPORT'!$Q:$Q,'SAGE IMPORT'!$A:$A,OFFSET('START-SLABS'!$F$9,$AR$1,0),'SAGE IMPORT'!$B:$B,OFFSET('START-SLABS'!$G$9,$AR$1,0),'SAGE IMPORT'!$C:$C,'MATERIAL ORDER'!$K32,'SAGE IMPORT'!$D:$D,($M32)))</f>
        <v/>
      </c>
      <c r="AS94" s="580" t="str">
        <f ca="1">IF(OFFSET('START-SLABS'!$F$9,$AS$1,0)="","",SUMIFS('SAGE IMPORT'!$Q:$Q,'SAGE IMPORT'!$A:$A,OFFSET('START-SLABS'!$F$9,$AS$1,0),'SAGE IMPORT'!$B:$B,OFFSET('START-SLABS'!$G$9,$AS$1,0),'SAGE IMPORT'!$C:$C,'MATERIAL ORDER'!$K32,'SAGE IMPORT'!$D:$D,($M32)))</f>
        <v/>
      </c>
      <c r="AT94" s="580" t="str">
        <f ca="1">IF(OFFSET('START-SLABS'!$F$9,$AT$1,0)="","",SUMIFS('SAGE IMPORT'!$Q:$Q,'SAGE IMPORT'!$A:$A,OFFSET('START-SLABS'!$F$9,$AT$1,0),'SAGE IMPORT'!$B:$B,OFFSET('START-SLABS'!$G$9,$AT$1,0),'SAGE IMPORT'!$C:$C,'MATERIAL ORDER'!$K32,'SAGE IMPORT'!$D:$D,($M32)))</f>
        <v/>
      </c>
      <c r="AU94" s="580" t="str">
        <f ca="1">IF(OFFSET('START-SLABS'!$F$9,$AU$1,0)="","",SUMIFS('SAGE IMPORT'!$Q:$Q,'SAGE IMPORT'!$A:$A,OFFSET('START-SLABS'!$F$9,$AU$1,0),'SAGE IMPORT'!$B:$B,OFFSET('START-SLABS'!$G$9,$AU$1,0),'SAGE IMPORT'!$C:$C,'MATERIAL ORDER'!$K32,'SAGE IMPORT'!$D:$D,($M32)))</f>
        <v/>
      </c>
      <c r="AV94" s="580" t="str">
        <f ca="1">IF(OFFSET('START-SLABS'!$F$9,$AV$1,0)="","",SUMIFS('SAGE IMPORT'!$Q:$Q,'SAGE IMPORT'!$A:$A,OFFSET('START-SLABS'!$F$9,$AV$1,0),'SAGE IMPORT'!$B:$B,OFFSET('START-SLABS'!$G$9,$AV$1,0),'SAGE IMPORT'!$C:$C,'MATERIAL ORDER'!$K32,'SAGE IMPORT'!$D:$D,($M32)))</f>
        <v/>
      </c>
      <c r="AW94" s="11" t="str">
        <f ca="1">IF(OFFSET('START-SLABS'!$F9,AU1,0)="","",SUMIFS('SAGE IMPORT'!$Q:$Q,'SAGE IMPORT'!$A:$A,OFFSET('START-SLABS'!$F9,AU1,0),'SAGE IMPORT'!$B:$B,OFFSET('START-SLABS'!$G9,AU1,0),'SAGE IMPORT'!$C:$C,'MATERIAL ORDER'!$K$33,'SAGE IMPORT'!$D:$D,$M$33))</f>
        <v/>
      </c>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row>
    <row r="95" spans="2:81" ht="57" customHeight="1" x14ac:dyDescent="0.3">
      <c r="S95" s="580">
        <f>IF('START-SLABS'!$F$9="","",SUMIFS('SAGE IMPORT'!$Q:$Q,'SAGE IMPORT'!$A:$A,'START-SLABS'!$F$9,'SAGE IMPORT'!$B:$B,'START-SLABS'!$G$9,'SAGE IMPORT'!$C:$C,'MATERIAL ORDER'!$K33,'SAGE IMPORT'!$D:$D,$M33))</f>
        <v>0</v>
      </c>
      <c r="T95" s="580">
        <f ca="1">IF(OFFSET('START-SLABS'!$F$9,$T$1,0)="","",SUMIFS('SAGE IMPORT'!$Q:$Q,'SAGE IMPORT'!$A:$A,OFFSET('START-SLABS'!$F$9,$T$1,0),'SAGE IMPORT'!$B:$B,OFFSET('START-SLABS'!$G$9,$T$1,0),'SAGE IMPORT'!$C:$C,'MATERIAL ORDER'!$K33,'SAGE IMPORT'!$D:$D,($M33)))</f>
        <v>0</v>
      </c>
      <c r="U95" s="580" t="str">
        <f ca="1">IF(OFFSET('START-SLABS'!$F$9,$U$1,0)="","",SUMIFS('SAGE IMPORT'!$Q:$Q,'SAGE IMPORT'!$A:$A,OFFSET('START-SLABS'!$F$9,$U$1,0),'SAGE IMPORT'!$B:$B,OFFSET('START-SLABS'!$G$9,$U$1,0),'SAGE IMPORT'!$C:$C,'MATERIAL ORDER'!$K33,'SAGE IMPORT'!$D:$D,($M33)))</f>
        <v/>
      </c>
      <c r="V95" s="580">
        <f ca="1">IF(OFFSET('START-SLABS'!$F$9,$V$1,0)="","",SUMIFS('SAGE IMPORT'!$Q:$Q,'SAGE IMPORT'!$A:$A,OFFSET('START-SLABS'!$F$9,$V$1,0),'SAGE IMPORT'!$B:$B,OFFSET('START-SLABS'!$G$9,$V$1,0),'SAGE IMPORT'!$C:$C,'MATERIAL ORDER'!$K33,'SAGE IMPORT'!$D:$D,($M33)))</f>
        <v>0</v>
      </c>
      <c r="W95" s="580" t="str">
        <f ca="1">IF(OFFSET('START-SLABS'!$F$9,$W$1,0)="","",SUMIFS('SAGE IMPORT'!$Q:$Q,'SAGE IMPORT'!$A:$A,OFFSET('START-SLABS'!$F$9,$W$1,0),'SAGE IMPORT'!$B:$B,OFFSET('START-SLABS'!$G$9,$W$1,0),'SAGE IMPORT'!$C:$C,'MATERIAL ORDER'!$K33,'SAGE IMPORT'!$D:$D,($M33)))</f>
        <v/>
      </c>
      <c r="X95" s="580">
        <f ca="1">IF(OFFSET('START-SLABS'!$F$9,$X$1,0)="","",SUMIFS('SAGE IMPORT'!$Q:$Q,'SAGE IMPORT'!$A:$A,OFFSET('START-SLABS'!$F$9,$X$1,0),'SAGE IMPORT'!$B:$B,OFFSET('START-SLABS'!$G$9,$X$1,0),'SAGE IMPORT'!$C:$C,'MATERIAL ORDER'!$K33,'SAGE IMPORT'!$D:$D,($M33)))</f>
        <v>0</v>
      </c>
      <c r="Y95" s="580" t="str">
        <f ca="1">IF(OFFSET('START-SLABS'!$F$9,$Y$1,0)="","",SUMIFS('SAGE IMPORT'!$Q:$Q,'SAGE IMPORT'!$A:$A,OFFSET('START-SLABS'!$F$9,$Y$1,0),'SAGE IMPORT'!$B:$B,OFFSET('START-SLABS'!$G$9,$Y$1,0),'SAGE IMPORT'!$C:$C,'MATERIAL ORDER'!$K33,'SAGE IMPORT'!$D:$D,($M33)))</f>
        <v/>
      </c>
      <c r="Z95" s="580">
        <f ca="1">IF(OFFSET('START-SLABS'!$F$9,$Z$1,0)="","",SUMIFS('SAGE IMPORT'!$Q:$Q,'SAGE IMPORT'!$A:$A,OFFSET('START-SLABS'!$F$9,$Z$1,0),'SAGE IMPORT'!$B:$B,OFFSET('START-SLABS'!$G$9,$Z$1,0),'SAGE IMPORT'!$C:$C,'MATERIAL ORDER'!$K33,'SAGE IMPORT'!$D:$D,($M33)))</f>
        <v>0</v>
      </c>
      <c r="AA95" s="580" t="str">
        <f ca="1">IF(OFFSET('START-SLABS'!$F$9,$AA$1,0)="","",SUMIFS('SAGE IMPORT'!$Q:$Q,'SAGE IMPORT'!$A:$A,OFFSET('START-SLABS'!$F$9,$AA$1,0),'SAGE IMPORT'!$B:$B,OFFSET('START-SLABS'!$G$9,$AA$1,0),'SAGE IMPORT'!$C:$C,'MATERIAL ORDER'!$K33,'SAGE IMPORT'!$D:$D,($M33)))</f>
        <v/>
      </c>
      <c r="AB95" s="580">
        <f ca="1">IF(OFFSET('START-SLABS'!$F$9,$AB$1,0)="","",SUMIFS('SAGE IMPORT'!$Q:$Q,'SAGE IMPORT'!$A:$A,OFFSET('START-SLABS'!$F$9,$AB$1,0),'SAGE IMPORT'!$B:$B,OFFSET('START-SLABS'!$G$9,$AB$1,0),'SAGE IMPORT'!$C:$C,'MATERIAL ORDER'!$K33,'SAGE IMPORT'!$D:$D,($M33)))</f>
        <v>0</v>
      </c>
      <c r="AC95" s="580" t="str">
        <f ca="1">IF(OFFSET('START-SLABS'!$F$9,$AC$1,0)="","",SUMIFS('SAGE IMPORT'!$Q:$Q,'SAGE IMPORT'!$A:$A,OFFSET('START-SLABS'!$F$9,$AC$1,0),'SAGE IMPORT'!$B:$B,OFFSET('START-SLABS'!$G$9,$AC$1,0),'SAGE IMPORT'!$C:$C,'MATERIAL ORDER'!$K33,'SAGE IMPORT'!$D:$D,($M33)))</f>
        <v/>
      </c>
      <c r="AD95" s="580">
        <f ca="1">IF(OFFSET('START-SLABS'!$F$9,$AD$1,0)="","",SUMIFS('SAGE IMPORT'!$Q:$Q,'SAGE IMPORT'!$A:$A,OFFSET('START-SLABS'!$F$9,$AD$1,0),'SAGE IMPORT'!$B:$B,OFFSET('START-SLABS'!$G$9,$AD$1,0),'SAGE IMPORT'!$C:$C,'MATERIAL ORDER'!$K33,'SAGE IMPORT'!$D:$D,($M33)))</f>
        <v>0</v>
      </c>
      <c r="AE95" s="580" t="str">
        <f ca="1">IF(OFFSET('START-SLABS'!$F$9,$AE$1,0)="","",SUMIFS('SAGE IMPORT'!$Q:$Q,'SAGE IMPORT'!$A:$A,OFFSET('START-SLABS'!$F$9,$AE$1,0),'SAGE IMPORT'!$B:$B,OFFSET('START-SLABS'!$G$9,$AE$1,0),'SAGE IMPORT'!$C:$C,'MATERIAL ORDER'!$K33,'SAGE IMPORT'!$D:$D,($M33)))</f>
        <v/>
      </c>
      <c r="AF95" s="580">
        <f ca="1">IF(OFFSET('START-SLABS'!$F$9,$AF$1,0)="","",SUMIFS('SAGE IMPORT'!$Q:$Q,'SAGE IMPORT'!$A:$A,OFFSET('START-SLABS'!$F$9,$AF$1,0),'SAGE IMPORT'!$B:$B,OFFSET('START-SLABS'!$G$9,$AF$1,0),'SAGE IMPORT'!$C:$C,'MATERIAL ORDER'!$K33,'SAGE IMPORT'!$D:$D,($M33)))</f>
        <v>0</v>
      </c>
      <c r="AG95" s="580" t="str">
        <f ca="1">IF(OFFSET('START-SLABS'!$F$9,$AG$1,0)="","",SUMIFS('SAGE IMPORT'!$Q:$Q,'SAGE IMPORT'!$A:$A,OFFSET('START-SLABS'!$F$9,$AG$1,0),'SAGE IMPORT'!$B:$B,OFFSET('START-SLABS'!$G$9,$AG$1,0),'SAGE IMPORT'!$C:$C,'MATERIAL ORDER'!$K33,'SAGE IMPORT'!$D:$D,($M33)))</f>
        <v/>
      </c>
      <c r="AH95" s="580">
        <f ca="1">IF(OFFSET('START-SLABS'!$F$9,$AH$1,0)="","",SUMIFS('SAGE IMPORT'!$Q:$Q,'SAGE IMPORT'!$A:$A,OFFSET('START-SLABS'!$F$9,$AH$1,0),'SAGE IMPORT'!$B:$B,OFFSET('START-SLABS'!$G$9,$AH$1,0),'SAGE IMPORT'!$C:$C,'MATERIAL ORDER'!$K33,'SAGE IMPORT'!$D:$D,($M33)))</f>
        <v>0</v>
      </c>
      <c r="AI95" s="580" t="str">
        <f ca="1">IF(OFFSET('START-SLABS'!$F$9,$AI$1,0)="","",SUMIFS('SAGE IMPORT'!$Q:$Q,'SAGE IMPORT'!$A:$A,OFFSET('START-SLABS'!$F$9,$AI$1,0),'SAGE IMPORT'!$B:$B,OFFSET('START-SLABS'!$G$9,$AI$1,0),'SAGE IMPORT'!$C:$C,'MATERIAL ORDER'!$K33,'SAGE IMPORT'!$D:$D,($M33)))</f>
        <v/>
      </c>
      <c r="AJ95" s="580">
        <f ca="1">IF(OFFSET('START-SLABS'!$F$9,$AJ$1,0)="","",SUMIFS('SAGE IMPORT'!$Q:$Q,'SAGE IMPORT'!$A:$A,OFFSET('START-SLABS'!$F$9,$AJ$1,0),'SAGE IMPORT'!$B:$B,OFFSET('START-SLABS'!$G$9,$AJ$1,0),'SAGE IMPORT'!$C:$C,'MATERIAL ORDER'!$K33,'SAGE IMPORT'!$D:$D,($M33)))</f>
        <v>0</v>
      </c>
      <c r="AK95" s="580" t="str">
        <f ca="1">IF(OFFSET('START-SLABS'!$F$9,$AK$1,0)="","",SUMIFS('SAGE IMPORT'!$Q:$Q,'SAGE IMPORT'!$A:$A,OFFSET('START-SLABS'!$F$9,$AK$1,0),'SAGE IMPORT'!$B:$B,OFFSET('START-SLABS'!$G$9,$AK$1,0),'SAGE IMPORT'!$C:$C,'MATERIAL ORDER'!$K33,'SAGE IMPORT'!$D:$D,($M33)))</f>
        <v/>
      </c>
      <c r="AL95" s="580" t="str">
        <f ca="1">IF(OFFSET('START-SLABS'!$F$9,$AL$1,0)="","",SUMIFS('SAGE IMPORT'!$Q:$Q,'SAGE IMPORT'!$A:$A,OFFSET('START-SLABS'!$F$9,$AL$1,0),'SAGE IMPORT'!$B:$B,OFFSET('START-SLABS'!$G$9,$AL$1,0),'SAGE IMPORT'!$C:$C,'MATERIAL ORDER'!$K33,'SAGE IMPORT'!$D:$D,($M33)))</f>
        <v/>
      </c>
      <c r="AM95" s="580" t="str">
        <f ca="1">IF(OFFSET('START-SLABS'!$F$9,$AM$1,0)="","",SUMIFS('SAGE IMPORT'!$Q:$Q,'SAGE IMPORT'!$A:$A,OFFSET('START-SLABS'!$F$9,$AM$1,0),'SAGE IMPORT'!$B:$B,OFFSET('START-SLABS'!$G$9,$AM$1,0),'SAGE IMPORT'!$C:$C,'MATERIAL ORDER'!$K33,'SAGE IMPORT'!$D:$D,($M33)))</f>
        <v/>
      </c>
      <c r="AN95" s="580" t="str">
        <f ca="1">IF(OFFSET('START-SLABS'!$F$9,$AN$1,0)="","",SUMIFS('SAGE IMPORT'!$Q:$Q,'SAGE IMPORT'!$A:$A,OFFSET('START-SLABS'!$F$9,$AN$1,0),'SAGE IMPORT'!$B:$B,OFFSET('START-SLABS'!$G$9,$AN$1,0),'SAGE IMPORT'!$C:$C,'MATERIAL ORDER'!$K33,'SAGE IMPORT'!$D:$D,($M33)))</f>
        <v/>
      </c>
      <c r="AO95" s="580" t="str">
        <f ca="1">IF(OFFSET('START-SLABS'!$F$9,$AO$1,0)="","",SUMIFS('SAGE IMPORT'!$Q:$Q,'SAGE IMPORT'!$A:$A,OFFSET('START-SLABS'!$F$9,$AO$1,0),'SAGE IMPORT'!$B:$B,OFFSET('START-SLABS'!$G$9,$AO$1,0),'SAGE IMPORT'!$C:$C,'MATERIAL ORDER'!$K33,'SAGE IMPORT'!$D:$D,($M33)))</f>
        <v/>
      </c>
      <c r="AP95" s="580" t="str">
        <f ca="1">IF(OFFSET('START-SLABS'!$F$9,$AP$1,0)="","",SUMIFS('SAGE IMPORT'!$Q:$Q,'SAGE IMPORT'!$A:$A,OFFSET('START-SLABS'!$F$9,$AP$1,0),'SAGE IMPORT'!$B:$B,OFFSET('START-SLABS'!$G$9,$AP$1,0),'SAGE IMPORT'!$C:$C,'MATERIAL ORDER'!$K33,'SAGE IMPORT'!$D:$D,($M33)))</f>
        <v/>
      </c>
      <c r="AQ95" s="580" t="str">
        <f ca="1">IF(OFFSET('START-SLABS'!$F$9,$AQ$1,0)="","",SUMIFS('SAGE IMPORT'!$Q:$Q,'SAGE IMPORT'!$A:$A,OFFSET('START-SLABS'!$F$9,$AQ$1,0),'SAGE IMPORT'!$B:$B,OFFSET('START-SLABS'!$G$9,$AQ$1,0),'SAGE IMPORT'!$C:$C,'MATERIAL ORDER'!$K33,'SAGE IMPORT'!$D:$D,($M33)))</f>
        <v/>
      </c>
      <c r="AR95" s="580" t="str">
        <f ca="1">IF(OFFSET('START-SLABS'!$F$9,$AR$1,0)="","",SUMIFS('SAGE IMPORT'!$Q:$Q,'SAGE IMPORT'!$A:$A,OFFSET('START-SLABS'!$F$9,$AR$1,0),'SAGE IMPORT'!$B:$B,OFFSET('START-SLABS'!$G$9,$AR$1,0),'SAGE IMPORT'!$C:$C,'MATERIAL ORDER'!$K33,'SAGE IMPORT'!$D:$D,($M33)))</f>
        <v/>
      </c>
      <c r="AS95" s="580" t="str">
        <f ca="1">IF(OFFSET('START-SLABS'!$F$9,$AS$1,0)="","",SUMIFS('SAGE IMPORT'!$Q:$Q,'SAGE IMPORT'!$A:$A,OFFSET('START-SLABS'!$F$9,$AS$1,0),'SAGE IMPORT'!$B:$B,OFFSET('START-SLABS'!$G$9,$AS$1,0),'SAGE IMPORT'!$C:$C,'MATERIAL ORDER'!$K33,'SAGE IMPORT'!$D:$D,($M33)))</f>
        <v/>
      </c>
      <c r="AT95" s="580" t="str">
        <f ca="1">IF(OFFSET('START-SLABS'!$F$9,$AT$1,0)="","",SUMIFS('SAGE IMPORT'!$Q:$Q,'SAGE IMPORT'!$A:$A,OFFSET('START-SLABS'!$F$9,$AT$1,0),'SAGE IMPORT'!$B:$B,OFFSET('START-SLABS'!$G$9,$AT$1,0),'SAGE IMPORT'!$C:$C,'MATERIAL ORDER'!$K33,'SAGE IMPORT'!$D:$D,($M33)))</f>
        <v/>
      </c>
      <c r="AU95" s="580" t="str">
        <f ca="1">IF(OFFSET('START-SLABS'!$F$9,$AU$1,0)="","",SUMIFS('SAGE IMPORT'!$Q:$Q,'SAGE IMPORT'!$A:$A,OFFSET('START-SLABS'!$F$9,$AU$1,0),'SAGE IMPORT'!$B:$B,OFFSET('START-SLABS'!$G$9,$AU$1,0),'SAGE IMPORT'!$C:$C,'MATERIAL ORDER'!$K33,'SAGE IMPORT'!$D:$D,($M33)))</f>
        <v/>
      </c>
      <c r="AV95" s="580" t="str">
        <f ca="1">IF(OFFSET('START-SLABS'!$F$9,$AV$1,0)="","",SUMIFS('SAGE IMPORT'!$Q:$Q,'SAGE IMPORT'!$A:$A,OFFSET('START-SLABS'!$F$9,$AV$1,0),'SAGE IMPORT'!$B:$B,OFFSET('START-SLABS'!$G$9,$AV$1,0),'SAGE IMPORT'!$C:$C,'MATERIAL ORDER'!$K33,'SAGE IMPORT'!$D:$D,($M33)))</f>
        <v/>
      </c>
      <c r="AW95" s="11" t="str">
        <f ca="1">IF(OFFSET('START-SLABS'!$F9,AU1,0)="","",SUMIFS('SAGE IMPORT'!$Q:$Q,'SAGE IMPORT'!$A:$A,OFFSET('START-SLABS'!$F9,AU1,0),'SAGE IMPORT'!$B:$B,OFFSET('START-SLABS'!$G9,AU1,0),'SAGE IMPORT'!$C:$C,'MATERIAL ORDER'!$K$34,'SAGE IMPORT'!$D:$D,$M$34))</f>
        <v/>
      </c>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row>
    <row r="96" spans="2:81" ht="57" customHeight="1" x14ac:dyDescent="0.3">
      <c r="S96" s="580">
        <f>IF('START-SLABS'!$F$9="","",SUMIFS('SAGE IMPORT'!$Q:$Q,'SAGE IMPORT'!$A:$A,'START-SLABS'!$F$9,'SAGE IMPORT'!$B:$B,'START-SLABS'!$G$9,'SAGE IMPORT'!$C:$C,'MATERIAL ORDER'!$K34,'SAGE IMPORT'!$D:$D,$M34))</f>
        <v>0</v>
      </c>
      <c r="T96" s="580">
        <f ca="1">IF(OFFSET('START-SLABS'!$F$9,$T$1,0)="","",SUMIFS('SAGE IMPORT'!$Q:$Q,'SAGE IMPORT'!$A:$A,OFFSET('START-SLABS'!$F$9,$T$1,0),'SAGE IMPORT'!$B:$B,OFFSET('START-SLABS'!$G$9,$T$1,0),'SAGE IMPORT'!$C:$C,'MATERIAL ORDER'!$K34,'SAGE IMPORT'!$D:$D,($M34)))</f>
        <v>0</v>
      </c>
      <c r="U96" s="580" t="str">
        <f ca="1">IF(OFFSET('START-SLABS'!$F$9,$U$1,0)="","",SUMIFS('SAGE IMPORT'!$Q:$Q,'SAGE IMPORT'!$A:$A,OFFSET('START-SLABS'!$F$9,$U$1,0),'SAGE IMPORT'!$B:$B,OFFSET('START-SLABS'!$G$9,$U$1,0),'SAGE IMPORT'!$C:$C,'MATERIAL ORDER'!$K34,'SAGE IMPORT'!$D:$D,($M34)))</f>
        <v/>
      </c>
      <c r="V96" s="580">
        <f ca="1">IF(OFFSET('START-SLABS'!$F$9,$V$1,0)="","",SUMIFS('SAGE IMPORT'!$Q:$Q,'SAGE IMPORT'!$A:$A,OFFSET('START-SLABS'!$F$9,$V$1,0),'SAGE IMPORT'!$B:$B,OFFSET('START-SLABS'!$G$9,$V$1,0),'SAGE IMPORT'!$C:$C,'MATERIAL ORDER'!$K34,'SAGE IMPORT'!$D:$D,($M34)))</f>
        <v>0</v>
      </c>
      <c r="W96" s="580" t="str">
        <f ca="1">IF(OFFSET('START-SLABS'!$F$9,$W$1,0)="","",SUMIFS('SAGE IMPORT'!$Q:$Q,'SAGE IMPORT'!$A:$A,OFFSET('START-SLABS'!$F$9,$W$1,0),'SAGE IMPORT'!$B:$B,OFFSET('START-SLABS'!$G$9,$W$1,0),'SAGE IMPORT'!$C:$C,'MATERIAL ORDER'!$K34,'SAGE IMPORT'!$D:$D,($M34)))</f>
        <v/>
      </c>
      <c r="X96" s="580">
        <f ca="1">IF(OFFSET('START-SLABS'!$F$9,$X$1,0)="","",SUMIFS('SAGE IMPORT'!$Q:$Q,'SAGE IMPORT'!$A:$A,OFFSET('START-SLABS'!$F$9,$X$1,0),'SAGE IMPORT'!$B:$B,OFFSET('START-SLABS'!$G$9,$X$1,0),'SAGE IMPORT'!$C:$C,'MATERIAL ORDER'!$K34,'SAGE IMPORT'!$D:$D,($M34)))</f>
        <v>0</v>
      </c>
      <c r="Y96" s="580" t="str">
        <f ca="1">IF(OFFSET('START-SLABS'!$F$9,$Y$1,0)="","",SUMIFS('SAGE IMPORT'!$Q:$Q,'SAGE IMPORT'!$A:$A,OFFSET('START-SLABS'!$F$9,$Y$1,0),'SAGE IMPORT'!$B:$B,OFFSET('START-SLABS'!$G$9,$Y$1,0),'SAGE IMPORT'!$C:$C,'MATERIAL ORDER'!$K34,'SAGE IMPORT'!$D:$D,($M34)))</f>
        <v/>
      </c>
      <c r="Z96" s="580">
        <f ca="1">IF(OFFSET('START-SLABS'!$F$9,$Z$1,0)="","",SUMIFS('SAGE IMPORT'!$Q:$Q,'SAGE IMPORT'!$A:$A,OFFSET('START-SLABS'!$F$9,$Z$1,0),'SAGE IMPORT'!$B:$B,OFFSET('START-SLABS'!$G$9,$Z$1,0),'SAGE IMPORT'!$C:$C,'MATERIAL ORDER'!$K34,'SAGE IMPORT'!$D:$D,($M34)))</f>
        <v>0</v>
      </c>
      <c r="AA96" s="580" t="str">
        <f ca="1">IF(OFFSET('START-SLABS'!$F$9,$AA$1,0)="","",SUMIFS('SAGE IMPORT'!$Q:$Q,'SAGE IMPORT'!$A:$A,OFFSET('START-SLABS'!$F$9,$AA$1,0),'SAGE IMPORT'!$B:$B,OFFSET('START-SLABS'!$G$9,$AA$1,0),'SAGE IMPORT'!$C:$C,'MATERIAL ORDER'!$K34,'SAGE IMPORT'!$D:$D,($M34)))</f>
        <v/>
      </c>
      <c r="AB96" s="580">
        <f ca="1">IF(OFFSET('START-SLABS'!$F$9,$AB$1,0)="","",SUMIFS('SAGE IMPORT'!$Q:$Q,'SAGE IMPORT'!$A:$A,OFFSET('START-SLABS'!$F$9,$AB$1,0),'SAGE IMPORT'!$B:$B,OFFSET('START-SLABS'!$G$9,$AB$1,0),'SAGE IMPORT'!$C:$C,'MATERIAL ORDER'!$K34,'SAGE IMPORT'!$D:$D,($M34)))</f>
        <v>0</v>
      </c>
      <c r="AC96" s="580" t="str">
        <f ca="1">IF(OFFSET('START-SLABS'!$F$9,$AC$1,0)="","",SUMIFS('SAGE IMPORT'!$Q:$Q,'SAGE IMPORT'!$A:$A,OFFSET('START-SLABS'!$F$9,$AC$1,0),'SAGE IMPORT'!$B:$B,OFFSET('START-SLABS'!$G$9,$AC$1,0),'SAGE IMPORT'!$C:$C,'MATERIAL ORDER'!$K34,'SAGE IMPORT'!$D:$D,($M34)))</f>
        <v/>
      </c>
      <c r="AD96" s="580">
        <f ca="1">IF(OFFSET('START-SLABS'!$F$9,$AD$1,0)="","",SUMIFS('SAGE IMPORT'!$Q:$Q,'SAGE IMPORT'!$A:$A,OFFSET('START-SLABS'!$F$9,$AD$1,0),'SAGE IMPORT'!$B:$B,OFFSET('START-SLABS'!$G$9,$AD$1,0),'SAGE IMPORT'!$C:$C,'MATERIAL ORDER'!$K34,'SAGE IMPORT'!$D:$D,($M34)))</f>
        <v>0</v>
      </c>
      <c r="AE96" s="580" t="str">
        <f ca="1">IF(OFFSET('START-SLABS'!$F$9,$AE$1,0)="","",SUMIFS('SAGE IMPORT'!$Q:$Q,'SAGE IMPORT'!$A:$A,OFFSET('START-SLABS'!$F$9,$AE$1,0),'SAGE IMPORT'!$B:$B,OFFSET('START-SLABS'!$G$9,$AE$1,0),'SAGE IMPORT'!$C:$C,'MATERIAL ORDER'!$K34,'SAGE IMPORT'!$D:$D,($M34)))</f>
        <v/>
      </c>
      <c r="AF96" s="580">
        <f ca="1">IF(OFFSET('START-SLABS'!$F$9,$AF$1,0)="","",SUMIFS('SAGE IMPORT'!$Q:$Q,'SAGE IMPORT'!$A:$A,OFFSET('START-SLABS'!$F$9,$AF$1,0),'SAGE IMPORT'!$B:$B,OFFSET('START-SLABS'!$G$9,$AF$1,0),'SAGE IMPORT'!$C:$C,'MATERIAL ORDER'!$K34,'SAGE IMPORT'!$D:$D,($M34)))</f>
        <v>0</v>
      </c>
      <c r="AG96" s="580" t="str">
        <f ca="1">IF(OFFSET('START-SLABS'!$F$9,$AG$1,0)="","",SUMIFS('SAGE IMPORT'!$Q:$Q,'SAGE IMPORT'!$A:$A,OFFSET('START-SLABS'!$F$9,$AG$1,0),'SAGE IMPORT'!$B:$B,OFFSET('START-SLABS'!$G$9,$AG$1,0),'SAGE IMPORT'!$C:$C,'MATERIAL ORDER'!$K34,'SAGE IMPORT'!$D:$D,($M34)))</f>
        <v/>
      </c>
      <c r="AH96" s="580">
        <f ca="1">IF(OFFSET('START-SLABS'!$F$9,$AH$1,0)="","",SUMIFS('SAGE IMPORT'!$Q:$Q,'SAGE IMPORT'!$A:$A,OFFSET('START-SLABS'!$F$9,$AH$1,0),'SAGE IMPORT'!$B:$B,OFFSET('START-SLABS'!$G$9,$AH$1,0),'SAGE IMPORT'!$C:$C,'MATERIAL ORDER'!$K34,'SAGE IMPORT'!$D:$D,($M34)))</f>
        <v>0</v>
      </c>
      <c r="AI96" s="580" t="str">
        <f ca="1">IF(OFFSET('START-SLABS'!$F$9,$AI$1,0)="","",SUMIFS('SAGE IMPORT'!$Q:$Q,'SAGE IMPORT'!$A:$A,OFFSET('START-SLABS'!$F$9,$AI$1,0),'SAGE IMPORT'!$B:$B,OFFSET('START-SLABS'!$G$9,$AI$1,0),'SAGE IMPORT'!$C:$C,'MATERIAL ORDER'!$K34,'SAGE IMPORT'!$D:$D,($M34)))</f>
        <v/>
      </c>
      <c r="AJ96" s="580">
        <f ca="1">IF(OFFSET('START-SLABS'!$F$9,$AJ$1,0)="","",SUMIFS('SAGE IMPORT'!$Q:$Q,'SAGE IMPORT'!$A:$A,OFFSET('START-SLABS'!$F$9,$AJ$1,0),'SAGE IMPORT'!$B:$B,OFFSET('START-SLABS'!$G$9,$AJ$1,0),'SAGE IMPORT'!$C:$C,'MATERIAL ORDER'!$K34,'SAGE IMPORT'!$D:$D,($M34)))</f>
        <v>0</v>
      </c>
      <c r="AK96" s="580" t="str">
        <f ca="1">IF(OFFSET('START-SLABS'!$F$9,$AK$1,0)="","",SUMIFS('SAGE IMPORT'!$Q:$Q,'SAGE IMPORT'!$A:$A,OFFSET('START-SLABS'!$F$9,$AK$1,0),'SAGE IMPORT'!$B:$B,OFFSET('START-SLABS'!$G$9,$AK$1,0),'SAGE IMPORT'!$C:$C,'MATERIAL ORDER'!$K34,'SAGE IMPORT'!$D:$D,($M34)))</f>
        <v/>
      </c>
      <c r="AL96" s="580" t="str">
        <f ca="1">IF(OFFSET('START-SLABS'!$F$9,$AL$1,0)="","",SUMIFS('SAGE IMPORT'!$Q:$Q,'SAGE IMPORT'!$A:$A,OFFSET('START-SLABS'!$F$9,$AL$1,0),'SAGE IMPORT'!$B:$B,OFFSET('START-SLABS'!$G$9,$AL$1,0),'SAGE IMPORT'!$C:$C,'MATERIAL ORDER'!$K34,'SAGE IMPORT'!$D:$D,($M34)))</f>
        <v/>
      </c>
      <c r="AM96" s="580" t="str">
        <f ca="1">IF(OFFSET('START-SLABS'!$F$9,$AM$1,0)="","",SUMIFS('SAGE IMPORT'!$Q:$Q,'SAGE IMPORT'!$A:$A,OFFSET('START-SLABS'!$F$9,$AM$1,0),'SAGE IMPORT'!$B:$B,OFFSET('START-SLABS'!$G$9,$AM$1,0),'SAGE IMPORT'!$C:$C,'MATERIAL ORDER'!$K34,'SAGE IMPORT'!$D:$D,($M34)))</f>
        <v/>
      </c>
      <c r="AN96" s="580" t="str">
        <f ca="1">IF(OFFSET('START-SLABS'!$F$9,$AN$1,0)="","",SUMIFS('SAGE IMPORT'!$Q:$Q,'SAGE IMPORT'!$A:$A,OFFSET('START-SLABS'!$F$9,$AN$1,0),'SAGE IMPORT'!$B:$B,OFFSET('START-SLABS'!$G$9,$AN$1,0),'SAGE IMPORT'!$C:$C,'MATERIAL ORDER'!$K34,'SAGE IMPORT'!$D:$D,($M34)))</f>
        <v/>
      </c>
      <c r="AO96" s="580" t="str">
        <f ca="1">IF(OFFSET('START-SLABS'!$F$9,$AO$1,0)="","",SUMIFS('SAGE IMPORT'!$Q:$Q,'SAGE IMPORT'!$A:$A,OFFSET('START-SLABS'!$F$9,$AO$1,0),'SAGE IMPORT'!$B:$B,OFFSET('START-SLABS'!$G$9,$AO$1,0),'SAGE IMPORT'!$C:$C,'MATERIAL ORDER'!$K34,'SAGE IMPORT'!$D:$D,($M34)))</f>
        <v/>
      </c>
      <c r="AP96" s="580" t="str">
        <f ca="1">IF(OFFSET('START-SLABS'!$F$9,$AP$1,0)="","",SUMIFS('SAGE IMPORT'!$Q:$Q,'SAGE IMPORT'!$A:$A,OFFSET('START-SLABS'!$F$9,$AP$1,0),'SAGE IMPORT'!$B:$B,OFFSET('START-SLABS'!$G$9,$AP$1,0),'SAGE IMPORT'!$C:$C,'MATERIAL ORDER'!$K34,'SAGE IMPORT'!$D:$D,($M34)))</f>
        <v/>
      </c>
      <c r="AQ96" s="580" t="str">
        <f ca="1">IF(OFFSET('START-SLABS'!$F$9,$AQ$1,0)="","",SUMIFS('SAGE IMPORT'!$Q:$Q,'SAGE IMPORT'!$A:$A,OFFSET('START-SLABS'!$F$9,$AQ$1,0),'SAGE IMPORT'!$B:$B,OFFSET('START-SLABS'!$G$9,$AQ$1,0),'SAGE IMPORT'!$C:$C,'MATERIAL ORDER'!$K34,'SAGE IMPORT'!$D:$D,($M34)))</f>
        <v/>
      </c>
      <c r="AR96" s="580" t="str">
        <f ca="1">IF(OFFSET('START-SLABS'!$F$9,$AR$1,0)="","",SUMIFS('SAGE IMPORT'!$Q:$Q,'SAGE IMPORT'!$A:$A,OFFSET('START-SLABS'!$F$9,$AR$1,0),'SAGE IMPORT'!$B:$B,OFFSET('START-SLABS'!$G$9,$AR$1,0),'SAGE IMPORT'!$C:$C,'MATERIAL ORDER'!$K34,'SAGE IMPORT'!$D:$D,($M34)))</f>
        <v/>
      </c>
      <c r="AS96" s="580" t="str">
        <f ca="1">IF(OFFSET('START-SLABS'!$F$9,$AS$1,0)="","",SUMIFS('SAGE IMPORT'!$Q:$Q,'SAGE IMPORT'!$A:$A,OFFSET('START-SLABS'!$F$9,$AS$1,0),'SAGE IMPORT'!$B:$B,OFFSET('START-SLABS'!$G$9,$AS$1,0),'SAGE IMPORT'!$C:$C,'MATERIAL ORDER'!$K34,'SAGE IMPORT'!$D:$D,($M34)))</f>
        <v/>
      </c>
      <c r="AT96" s="580" t="str">
        <f ca="1">IF(OFFSET('START-SLABS'!$F$9,$AT$1,0)="","",SUMIFS('SAGE IMPORT'!$Q:$Q,'SAGE IMPORT'!$A:$A,OFFSET('START-SLABS'!$F$9,$AT$1,0),'SAGE IMPORT'!$B:$B,OFFSET('START-SLABS'!$G$9,$AT$1,0),'SAGE IMPORT'!$C:$C,'MATERIAL ORDER'!$K34,'SAGE IMPORT'!$D:$D,($M34)))</f>
        <v/>
      </c>
      <c r="AU96" s="580" t="str">
        <f ca="1">IF(OFFSET('START-SLABS'!$F$9,$AU$1,0)="","",SUMIFS('SAGE IMPORT'!$Q:$Q,'SAGE IMPORT'!$A:$A,OFFSET('START-SLABS'!$F$9,$AU$1,0),'SAGE IMPORT'!$B:$B,OFFSET('START-SLABS'!$G$9,$AU$1,0),'SAGE IMPORT'!$C:$C,'MATERIAL ORDER'!$K34,'SAGE IMPORT'!$D:$D,($M34)))</f>
        <v/>
      </c>
      <c r="AV96" s="580" t="str">
        <f ca="1">IF(OFFSET('START-SLABS'!$F$9,$AV$1,0)="","",SUMIFS('SAGE IMPORT'!$Q:$Q,'SAGE IMPORT'!$A:$A,OFFSET('START-SLABS'!$F$9,$AV$1,0),'SAGE IMPORT'!$B:$B,OFFSET('START-SLABS'!$G$9,$AV$1,0),'SAGE IMPORT'!$C:$C,'MATERIAL ORDER'!$K34,'SAGE IMPORT'!$D:$D,($M34)))</f>
        <v/>
      </c>
      <c r="AW96" s="11" t="str">
        <f ca="1">IF(OFFSET('START-SLABS'!$F9,AU1,0)="","",SUMIFS('SAGE IMPORT'!$Q:$Q,'SAGE IMPORT'!$A:$A,OFFSET('START-SLABS'!$F9,AU1,0),'SAGE IMPORT'!$B:$B,OFFSET('START-SLABS'!$G9,AU1,0),'SAGE IMPORT'!$C:$C,'MATERIAL ORDER'!$K$35,'SAGE IMPORT'!$D:$D,$M$35))</f>
        <v/>
      </c>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c r="CA96" s="11"/>
      <c r="CB96" s="11"/>
      <c r="CC96" s="11"/>
    </row>
    <row r="97" spans="19:81" ht="57" customHeight="1" x14ac:dyDescent="0.3">
      <c r="S97" s="580">
        <f>IF('START-SLABS'!$F$9="","",SUMIFS('SAGE IMPORT'!$Q:$Q,'SAGE IMPORT'!$A:$A,'START-SLABS'!$F$9,'SAGE IMPORT'!$B:$B,'START-SLABS'!$G$9,'SAGE IMPORT'!$C:$C,'MATERIAL ORDER'!$K35,'SAGE IMPORT'!$D:$D,$M35))</f>
        <v>0</v>
      </c>
      <c r="T97" s="580">
        <f ca="1">IF(OFFSET('START-SLABS'!$F$9,$T$1,0)="","",SUMIFS('SAGE IMPORT'!$Q:$Q,'SAGE IMPORT'!$A:$A,OFFSET('START-SLABS'!$F$9,$T$1,0),'SAGE IMPORT'!$B:$B,OFFSET('START-SLABS'!$G$9,$T$1,0),'SAGE IMPORT'!$C:$C,'MATERIAL ORDER'!$K35,'SAGE IMPORT'!$D:$D,($M35)))</f>
        <v>0</v>
      </c>
      <c r="U97" s="580" t="str">
        <f ca="1">IF(OFFSET('START-SLABS'!$F$9,$U$1,0)="","",SUMIFS('SAGE IMPORT'!$Q:$Q,'SAGE IMPORT'!$A:$A,OFFSET('START-SLABS'!$F$9,$U$1,0),'SAGE IMPORT'!$B:$B,OFFSET('START-SLABS'!$G$9,$U$1,0),'SAGE IMPORT'!$C:$C,'MATERIAL ORDER'!$K35,'SAGE IMPORT'!$D:$D,($M35)))</f>
        <v/>
      </c>
      <c r="V97" s="580">
        <f ca="1">IF(OFFSET('START-SLABS'!$F$9,$V$1,0)="","",SUMIFS('SAGE IMPORT'!$Q:$Q,'SAGE IMPORT'!$A:$A,OFFSET('START-SLABS'!$F$9,$V$1,0),'SAGE IMPORT'!$B:$B,OFFSET('START-SLABS'!$G$9,$V$1,0),'SAGE IMPORT'!$C:$C,'MATERIAL ORDER'!$K35,'SAGE IMPORT'!$D:$D,($M35)))</f>
        <v>0</v>
      </c>
      <c r="W97" s="580" t="str">
        <f ca="1">IF(OFFSET('START-SLABS'!$F$9,$W$1,0)="","",SUMIFS('SAGE IMPORT'!$Q:$Q,'SAGE IMPORT'!$A:$A,OFFSET('START-SLABS'!$F$9,$W$1,0),'SAGE IMPORT'!$B:$B,OFFSET('START-SLABS'!$G$9,$W$1,0),'SAGE IMPORT'!$C:$C,'MATERIAL ORDER'!$K35,'SAGE IMPORT'!$D:$D,($M35)))</f>
        <v/>
      </c>
      <c r="X97" s="580">
        <f ca="1">IF(OFFSET('START-SLABS'!$F$9,$X$1,0)="","",SUMIFS('SAGE IMPORT'!$Q:$Q,'SAGE IMPORT'!$A:$A,OFFSET('START-SLABS'!$F$9,$X$1,0),'SAGE IMPORT'!$B:$B,OFFSET('START-SLABS'!$G$9,$X$1,0),'SAGE IMPORT'!$C:$C,'MATERIAL ORDER'!$K35,'SAGE IMPORT'!$D:$D,($M35)))</f>
        <v>0</v>
      </c>
      <c r="Y97" s="580" t="str">
        <f ca="1">IF(OFFSET('START-SLABS'!$F$9,$Y$1,0)="","",SUMIFS('SAGE IMPORT'!$Q:$Q,'SAGE IMPORT'!$A:$A,OFFSET('START-SLABS'!$F$9,$Y$1,0),'SAGE IMPORT'!$B:$B,OFFSET('START-SLABS'!$G$9,$Y$1,0),'SAGE IMPORT'!$C:$C,'MATERIAL ORDER'!$K35,'SAGE IMPORT'!$D:$D,($M35)))</f>
        <v/>
      </c>
      <c r="Z97" s="580">
        <f ca="1">IF(OFFSET('START-SLABS'!$F$9,$Z$1,0)="","",SUMIFS('SAGE IMPORT'!$Q:$Q,'SAGE IMPORT'!$A:$A,OFFSET('START-SLABS'!$F$9,$Z$1,0),'SAGE IMPORT'!$B:$B,OFFSET('START-SLABS'!$G$9,$Z$1,0),'SAGE IMPORT'!$C:$C,'MATERIAL ORDER'!$K35,'SAGE IMPORT'!$D:$D,($M35)))</f>
        <v>0</v>
      </c>
      <c r="AA97" s="580" t="str">
        <f ca="1">IF(OFFSET('START-SLABS'!$F$9,$AA$1,0)="","",SUMIFS('SAGE IMPORT'!$Q:$Q,'SAGE IMPORT'!$A:$A,OFFSET('START-SLABS'!$F$9,$AA$1,0),'SAGE IMPORT'!$B:$B,OFFSET('START-SLABS'!$G$9,$AA$1,0),'SAGE IMPORT'!$C:$C,'MATERIAL ORDER'!$K35,'SAGE IMPORT'!$D:$D,($M35)))</f>
        <v/>
      </c>
      <c r="AB97" s="580">
        <f ca="1">IF(OFFSET('START-SLABS'!$F$9,$AB$1,0)="","",SUMIFS('SAGE IMPORT'!$Q:$Q,'SAGE IMPORT'!$A:$A,OFFSET('START-SLABS'!$F$9,$AB$1,0),'SAGE IMPORT'!$B:$B,OFFSET('START-SLABS'!$G$9,$AB$1,0),'SAGE IMPORT'!$C:$C,'MATERIAL ORDER'!$K35,'SAGE IMPORT'!$D:$D,($M35)))</f>
        <v>0</v>
      </c>
      <c r="AC97" s="580" t="str">
        <f ca="1">IF(OFFSET('START-SLABS'!$F$9,$AC$1,0)="","",SUMIFS('SAGE IMPORT'!$Q:$Q,'SAGE IMPORT'!$A:$A,OFFSET('START-SLABS'!$F$9,$AC$1,0),'SAGE IMPORT'!$B:$B,OFFSET('START-SLABS'!$G$9,$AC$1,0),'SAGE IMPORT'!$C:$C,'MATERIAL ORDER'!$K35,'SAGE IMPORT'!$D:$D,($M35)))</f>
        <v/>
      </c>
      <c r="AD97" s="580">
        <f ca="1">IF(OFFSET('START-SLABS'!$F$9,$AD$1,0)="","",SUMIFS('SAGE IMPORT'!$Q:$Q,'SAGE IMPORT'!$A:$A,OFFSET('START-SLABS'!$F$9,$AD$1,0),'SAGE IMPORT'!$B:$B,OFFSET('START-SLABS'!$G$9,$AD$1,0),'SAGE IMPORT'!$C:$C,'MATERIAL ORDER'!$K35,'SAGE IMPORT'!$D:$D,($M35)))</f>
        <v>0</v>
      </c>
      <c r="AE97" s="580" t="str">
        <f ca="1">IF(OFFSET('START-SLABS'!$F$9,$AE$1,0)="","",SUMIFS('SAGE IMPORT'!$Q:$Q,'SAGE IMPORT'!$A:$A,OFFSET('START-SLABS'!$F$9,$AE$1,0),'SAGE IMPORT'!$B:$B,OFFSET('START-SLABS'!$G$9,$AE$1,0),'SAGE IMPORT'!$C:$C,'MATERIAL ORDER'!$K35,'SAGE IMPORT'!$D:$D,($M35)))</f>
        <v/>
      </c>
      <c r="AF97" s="580">
        <f ca="1">IF(OFFSET('START-SLABS'!$F$9,$AF$1,0)="","",SUMIFS('SAGE IMPORT'!$Q:$Q,'SAGE IMPORT'!$A:$A,OFFSET('START-SLABS'!$F$9,$AF$1,0),'SAGE IMPORT'!$B:$B,OFFSET('START-SLABS'!$G$9,$AF$1,0),'SAGE IMPORT'!$C:$C,'MATERIAL ORDER'!$K35,'SAGE IMPORT'!$D:$D,($M35)))</f>
        <v>0</v>
      </c>
      <c r="AG97" s="580" t="str">
        <f ca="1">IF(OFFSET('START-SLABS'!$F$9,$AG$1,0)="","",SUMIFS('SAGE IMPORT'!$Q:$Q,'SAGE IMPORT'!$A:$A,OFFSET('START-SLABS'!$F$9,$AG$1,0),'SAGE IMPORT'!$B:$B,OFFSET('START-SLABS'!$G$9,$AG$1,0),'SAGE IMPORT'!$C:$C,'MATERIAL ORDER'!$K35,'SAGE IMPORT'!$D:$D,($M35)))</f>
        <v/>
      </c>
      <c r="AH97" s="580">
        <f ca="1">IF(OFFSET('START-SLABS'!$F$9,$AH$1,0)="","",SUMIFS('SAGE IMPORT'!$Q:$Q,'SAGE IMPORT'!$A:$A,OFFSET('START-SLABS'!$F$9,$AH$1,0),'SAGE IMPORT'!$B:$B,OFFSET('START-SLABS'!$G$9,$AH$1,0),'SAGE IMPORT'!$C:$C,'MATERIAL ORDER'!$K35,'SAGE IMPORT'!$D:$D,($M35)))</f>
        <v>0</v>
      </c>
      <c r="AI97" s="580" t="str">
        <f ca="1">IF(OFFSET('START-SLABS'!$F$9,$AI$1,0)="","",SUMIFS('SAGE IMPORT'!$Q:$Q,'SAGE IMPORT'!$A:$A,OFFSET('START-SLABS'!$F$9,$AI$1,0),'SAGE IMPORT'!$B:$B,OFFSET('START-SLABS'!$G$9,$AI$1,0),'SAGE IMPORT'!$C:$C,'MATERIAL ORDER'!$K35,'SAGE IMPORT'!$D:$D,($M35)))</f>
        <v/>
      </c>
      <c r="AJ97" s="580">
        <f ca="1">IF(OFFSET('START-SLABS'!$F$9,$AJ$1,0)="","",SUMIFS('SAGE IMPORT'!$Q:$Q,'SAGE IMPORT'!$A:$A,OFFSET('START-SLABS'!$F$9,$AJ$1,0),'SAGE IMPORT'!$B:$B,OFFSET('START-SLABS'!$G$9,$AJ$1,0),'SAGE IMPORT'!$C:$C,'MATERIAL ORDER'!$K35,'SAGE IMPORT'!$D:$D,($M35)))</f>
        <v>0</v>
      </c>
      <c r="AK97" s="580" t="str">
        <f ca="1">IF(OFFSET('START-SLABS'!$F$9,$AK$1,0)="","",SUMIFS('SAGE IMPORT'!$Q:$Q,'SAGE IMPORT'!$A:$A,OFFSET('START-SLABS'!$F$9,$AK$1,0),'SAGE IMPORT'!$B:$B,OFFSET('START-SLABS'!$G$9,$AK$1,0),'SAGE IMPORT'!$C:$C,'MATERIAL ORDER'!$K35,'SAGE IMPORT'!$D:$D,($M35)))</f>
        <v/>
      </c>
      <c r="AL97" s="580" t="str">
        <f ca="1">IF(OFFSET('START-SLABS'!$F$9,$AL$1,0)="","",SUMIFS('SAGE IMPORT'!$Q:$Q,'SAGE IMPORT'!$A:$A,OFFSET('START-SLABS'!$F$9,$AL$1,0),'SAGE IMPORT'!$B:$B,OFFSET('START-SLABS'!$G$9,$AL$1,0),'SAGE IMPORT'!$C:$C,'MATERIAL ORDER'!$K35,'SAGE IMPORT'!$D:$D,($M35)))</f>
        <v/>
      </c>
      <c r="AM97" s="580" t="str">
        <f ca="1">IF(OFFSET('START-SLABS'!$F$9,$AM$1,0)="","",SUMIFS('SAGE IMPORT'!$Q:$Q,'SAGE IMPORT'!$A:$A,OFFSET('START-SLABS'!$F$9,$AM$1,0),'SAGE IMPORT'!$B:$B,OFFSET('START-SLABS'!$G$9,$AM$1,0),'SAGE IMPORT'!$C:$C,'MATERIAL ORDER'!$K35,'SAGE IMPORT'!$D:$D,($M35)))</f>
        <v/>
      </c>
      <c r="AN97" s="580" t="str">
        <f ca="1">IF(OFFSET('START-SLABS'!$F$9,$AN$1,0)="","",SUMIFS('SAGE IMPORT'!$Q:$Q,'SAGE IMPORT'!$A:$A,OFFSET('START-SLABS'!$F$9,$AN$1,0),'SAGE IMPORT'!$B:$B,OFFSET('START-SLABS'!$G$9,$AN$1,0),'SAGE IMPORT'!$C:$C,'MATERIAL ORDER'!$K35,'SAGE IMPORT'!$D:$D,($M35)))</f>
        <v/>
      </c>
      <c r="AO97" s="580" t="str">
        <f ca="1">IF(OFFSET('START-SLABS'!$F$9,$AO$1,0)="","",SUMIFS('SAGE IMPORT'!$Q:$Q,'SAGE IMPORT'!$A:$A,OFFSET('START-SLABS'!$F$9,$AO$1,0),'SAGE IMPORT'!$B:$B,OFFSET('START-SLABS'!$G$9,$AO$1,0),'SAGE IMPORT'!$C:$C,'MATERIAL ORDER'!$K35,'SAGE IMPORT'!$D:$D,($M35)))</f>
        <v/>
      </c>
      <c r="AP97" s="580" t="str">
        <f ca="1">IF(OFFSET('START-SLABS'!$F$9,$AP$1,0)="","",SUMIFS('SAGE IMPORT'!$Q:$Q,'SAGE IMPORT'!$A:$A,OFFSET('START-SLABS'!$F$9,$AP$1,0),'SAGE IMPORT'!$B:$B,OFFSET('START-SLABS'!$G$9,$AP$1,0),'SAGE IMPORT'!$C:$C,'MATERIAL ORDER'!$K35,'SAGE IMPORT'!$D:$D,($M35)))</f>
        <v/>
      </c>
      <c r="AQ97" s="580" t="str">
        <f ca="1">IF(OFFSET('START-SLABS'!$F$9,$AQ$1,0)="","",SUMIFS('SAGE IMPORT'!$Q:$Q,'SAGE IMPORT'!$A:$A,OFFSET('START-SLABS'!$F$9,$AQ$1,0),'SAGE IMPORT'!$B:$B,OFFSET('START-SLABS'!$G$9,$AQ$1,0),'SAGE IMPORT'!$C:$C,'MATERIAL ORDER'!$K35,'SAGE IMPORT'!$D:$D,($M35)))</f>
        <v/>
      </c>
      <c r="AR97" s="580" t="str">
        <f ca="1">IF(OFFSET('START-SLABS'!$F$9,$AR$1,0)="","",SUMIFS('SAGE IMPORT'!$Q:$Q,'SAGE IMPORT'!$A:$A,OFFSET('START-SLABS'!$F$9,$AR$1,0),'SAGE IMPORT'!$B:$B,OFFSET('START-SLABS'!$G$9,$AR$1,0),'SAGE IMPORT'!$C:$C,'MATERIAL ORDER'!$K35,'SAGE IMPORT'!$D:$D,($M35)))</f>
        <v/>
      </c>
      <c r="AS97" s="580" t="str">
        <f ca="1">IF(OFFSET('START-SLABS'!$F$9,$AS$1,0)="","",SUMIFS('SAGE IMPORT'!$Q:$Q,'SAGE IMPORT'!$A:$A,OFFSET('START-SLABS'!$F$9,$AS$1,0),'SAGE IMPORT'!$B:$B,OFFSET('START-SLABS'!$G$9,$AS$1,0),'SAGE IMPORT'!$C:$C,'MATERIAL ORDER'!$K35,'SAGE IMPORT'!$D:$D,($M35)))</f>
        <v/>
      </c>
      <c r="AT97" s="580" t="str">
        <f ca="1">IF(OFFSET('START-SLABS'!$F$9,$AT$1,0)="","",SUMIFS('SAGE IMPORT'!$Q:$Q,'SAGE IMPORT'!$A:$A,OFFSET('START-SLABS'!$F$9,$AT$1,0),'SAGE IMPORT'!$B:$B,OFFSET('START-SLABS'!$G$9,$AT$1,0),'SAGE IMPORT'!$C:$C,'MATERIAL ORDER'!$K35,'SAGE IMPORT'!$D:$D,($M35)))</f>
        <v/>
      </c>
      <c r="AU97" s="580" t="str">
        <f ca="1">IF(OFFSET('START-SLABS'!$F$9,$AU$1,0)="","",SUMIFS('SAGE IMPORT'!$Q:$Q,'SAGE IMPORT'!$A:$A,OFFSET('START-SLABS'!$F$9,$AU$1,0),'SAGE IMPORT'!$B:$B,OFFSET('START-SLABS'!$G$9,$AU$1,0),'SAGE IMPORT'!$C:$C,'MATERIAL ORDER'!$K35,'SAGE IMPORT'!$D:$D,($M35)))</f>
        <v/>
      </c>
      <c r="AV97" s="580" t="str">
        <f ca="1">IF(OFFSET('START-SLABS'!$F$9,$AV$1,0)="","",SUMIFS('SAGE IMPORT'!$Q:$Q,'SAGE IMPORT'!$A:$A,OFFSET('START-SLABS'!$F$9,$AV$1,0),'SAGE IMPORT'!$B:$B,OFFSET('START-SLABS'!$G$9,$AV$1,0),'SAGE IMPORT'!$C:$C,'MATERIAL ORDER'!$K35,'SAGE IMPORT'!$D:$D,($M35)))</f>
        <v/>
      </c>
      <c r="AW97" s="11" t="str">
        <f ca="1">IF(OFFSET('START-SLABS'!$F9,AU1,0)="","",SUMIFS('SAGE IMPORT'!$Q:$Q,'SAGE IMPORT'!$A:$A,OFFSET('START-SLABS'!$F9,AU1,0),'SAGE IMPORT'!$B:$B,OFFSET('START-SLABS'!$G9,AU1,0),'SAGE IMPORT'!$C:$C,'MATERIAL ORDER'!$K$36,'SAGE IMPORT'!$D:$D,$M$36))</f>
        <v/>
      </c>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c r="CA97" s="11"/>
      <c r="CB97" s="11"/>
      <c r="CC97" s="11"/>
    </row>
    <row r="98" spans="19:81" ht="57" customHeight="1" x14ac:dyDescent="0.3">
      <c r="S98" s="580">
        <f>IF('START-SLABS'!$F$9="","",SUMIFS('SAGE IMPORT'!$Q:$Q,'SAGE IMPORT'!$A:$A,'START-SLABS'!$F$9,'SAGE IMPORT'!$B:$B,'START-SLABS'!$G$9,'SAGE IMPORT'!$C:$C,'MATERIAL ORDER'!$K36,'SAGE IMPORT'!$D:$D,$M36))</f>
        <v>0</v>
      </c>
      <c r="T98" s="580">
        <f ca="1">IF(OFFSET('START-SLABS'!$F$9,$T$1,0)="","",SUMIFS('SAGE IMPORT'!$Q:$Q,'SAGE IMPORT'!$A:$A,OFFSET('START-SLABS'!$F$9,$T$1,0),'SAGE IMPORT'!$B:$B,OFFSET('START-SLABS'!$G$9,$T$1,0),'SAGE IMPORT'!$C:$C,'MATERIAL ORDER'!$K36,'SAGE IMPORT'!$D:$D,($M36)))</f>
        <v>0</v>
      </c>
      <c r="U98" s="580" t="str">
        <f ca="1">IF(OFFSET('START-SLABS'!$F$9,$U$1,0)="","",SUMIFS('SAGE IMPORT'!$Q:$Q,'SAGE IMPORT'!$A:$A,OFFSET('START-SLABS'!$F$9,$U$1,0),'SAGE IMPORT'!$B:$B,OFFSET('START-SLABS'!$G$9,$U$1,0),'SAGE IMPORT'!$C:$C,'MATERIAL ORDER'!$K36,'SAGE IMPORT'!$D:$D,($M36)))</f>
        <v/>
      </c>
      <c r="V98" s="580">
        <f ca="1">IF(OFFSET('START-SLABS'!$F$9,$V$1,0)="","",SUMIFS('SAGE IMPORT'!$Q:$Q,'SAGE IMPORT'!$A:$A,OFFSET('START-SLABS'!$F$9,$V$1,0),'SAGE IMPORT'!$B:$B,OFFSET('START-SLABS'!$G$9,$V$1,0),'SAGE IMPORT'!$C:$C,'MATERIAL ORDER'!$K36,'SAGE IMPORT'!$D:$D,($M36)))</f>
        <v>0</v>
      </c>
      <c r="W98" s="580" t="str">
        <f ca="1">IF(OFFSET('START-SLABS'!$F$9,$W$1,0)="","",SUMIFS('SAGE IMPORT'!$Q:$Q,'SAGE IMPORT'!$A:$A,OFFSET('START-SLABS'!$F$9,$W$1,0),'SAGE IMPORT'!$B:$B,OFFSET('START-SLABS'!$G$9,$W$1,0),'SAGE IMPORT'!$C:$C,'MATERIAL ORDER'!$K36,'SAGE IMPORT'!$D:$D,($M36)))</f>
        <v/>
      </c>
      <c r="X98" s="580">
        <f ca="1">IF(OFFSET('START-SLABS'!$F$9,$X$1,0)="","",SUMIFS('SAGE IMPORT'!$Q:$Q,'SAGE IMPORT'!$A:$A,OFFSET('START-SLABS'!$F$9,$X$1,0),'SAGE IMPORT'!$B:$B,OFFSET('START-SLABS'!$G$9,$X$1,0),'SAGE IMPORT'!$C:$C,'MATERIAL ORDER'!$K36,'SAGE IMPORT'!$D:$D,($M36)))</f>
        <v>0</v>
      </c>
      <c r="Y98" s="580" t="str">
        <f ca="1">IF(OFFSET('START-SLABS'!$F$9,$Y$1,0)="","",SUMIFS('SAGE IMPORT'!$Q:$Q,'SAGE IMPORT'!$A:$A,OFFSET('START-SLABS'!$F$9,$Y$1,0),'SAGE IMPORT'!$B:$B,OFFSET('START-SLABS'!$G$9,$Y$1,0),'SAGE IMPORT'!$C:$C,'MATERIAL ORDER'!$K36,'SAGE IMPORT'!$D:$D,($M36)))</f>
        <v/>
      </c>
      <c r="Z98" s="580">
        <f ca="1">IF(OFFSET('START-SLABS'!$F$9,$Z$1,0)="","",SUMIFS('SAGE IMPORT'!$Q:$Q,'SAGE IMPORT'!$A:$A,OFFSET('START-SLABS'!$F$9,$Z$1,0),'SAGE IMPORT'!$B:$B,OFFSET('START-SLABS'!$G$9,$Z$1,0),'SAGE IMPORT'!$C:$C,'MATERIAL ORDER'!$K36,'SAGE IMPORT'!$D:$D,($M36)))</f>
        <v>0</v>
      </c>
      <c r="AA98" s="580" t="str">
        <f ca="1">IF(OFFSET('START-SLABS'!$F$9,$AA$1,0)="","",SUMIFS('SAGE IMPORT'!$Q:$Q,'SAGE IMPORT'!$A:$A,OFFSET('START-SLABS'!$F$9,$AA$1,0),'SAGE IMPORT'!$B:$B,OFFSET('START-SLABS'!$G$9,$AA$1,0),'SAGE IMPORT'!$C:$C,'MATERIAL ORDER'!$K36,'SAGE IMPORT'!$D:$D,($M36)))</f>
        <v/>
      </c>
      <c r="AB98" s="580">
        <f ca="1">IF(OFFSET('START-SLABS'!$F$9,$AB$1,0)="","",SUMIFS('SAGE IMPORT'!$Q:$Q,'SAGE IMPORT'!$A:$A,OFFSET('START-SLABS'!$F$9,$AB$1,0),'SAGE IMPORT'!$B:$B,OFFSET('START-SLABS'!$G$9,$AB$1,0),'SAGE IMPORT'!$C:$C,'MATERIAL ORDER'!$K36,'SAGE IMPORT'!$D:$D,($M36)))</f>
        <v>0</v>
      </c>
      <c r="AC98" s="580" t="str">
        <f ca="1">IF(OFFSET('START-SLABS'!$F$9,$AC$1,0)="","",SUMIFS('SAGE IMPORT'!$Q:$Q,'SAGE IMPORT'!$A:$A,OFFSET('START-SLABS'!$F$9,$AC$1,0),'SAGE IMPORT'!$B:$B,OFFSET('START-SLABS'!$G$9,$AC$1,0),'SAGE IMPORT'!$C:$C,'MATERIAL ORDER'!$K36,'SAGE IMPORT'!$D:$D,($M36)))</f>
        <v/>
      </c>
      <c r="AD98" s="580">
        <f ca="1">IF(OFFSET('START-SLABS'!$F$9,$AD$1,0)="","",SUMIFS('SAGE IMPORT'!$Q:$Q,'SAGE IMPORT'!$A:$A,OFFSET('START-SLABS'!$F$9,$AD$1,0),'SAGE IMPORT'!$B:$B,OFFSET('START-SLABS'!$G$9,$AD$1,0),'SAGE IMPORT'!$C:$C,'MATERIAL ORDER'!$K36,'SAGE IMPORT'!$D:$D,($M36)))</f>
        <v>0</v>
      </c>
      <c r="AE98" s="580" t="str">
        <f ca="1">IF(OFFSET('START-SLABS'!$F$9,$AE$1,0)="","",SUMIFS('SAGE IMPORT'!$Q:$Q,'SAGE IMPORT'!$A:$A,OFFSET('START-SLABS'!$F$9,$AE$1,0),'SAGE IMPORT'!$B:$B,OFFSET('START-SLABS'!$G$9,$AE$1,0),'SAGE IMPORT'!$C:$C,'MATERIAL ORDER'!$K36,'SAGE IMPORT'!$D:$D,($M36)))</f>
        <v/>
      </c>
      <c r="AF98" s="580">
        <f ca="1">IF(OFFSET('START-SLABS'!$F$9,$AF$1,0)="","",SUMIFS('SAGE IMPORT'!$Q:$Q,'SAGE IMPORT'!$A:$A,OFFSET('START-SLABS'!$F$9,$AF$1,0),'SAGE IMPORT'!$B:$B,OFFSET('START-SLABS'!$G$9,$AF$1,0),'SAGE IMPORT'!$C:$C,'MATERIAL ORDER'!$K36,'SAGE IMPORT'!$D:$D,($M36)))</f>
        <v>0</v>
      </c>
      <c r="AG98" s="580" t="str">
        <f ca="1">IF(OFFSET('START-SLABS'!$F$9,$AG$1,0)="","",SUMIFS('SAGE IMPORT'!$Q:$Q,'SAGE IMPORT'!$A:$A,OFFSET('START-SLABS'!$F$9,$AG$1,0),'SAGE IMPORT'!$B:$B,OFFSET('START-SLABS'!$G$9,$AG$1,0),'SAGE IMPORT'!$C:$C,'MATERIAL ORDER'!$K36,'SAGE IMPORT'!$D:$D,($M36)))</f>
        <v/>
      </c>
      <c r="AH98" s="580">
        <f ca="1">IF(OFFSET('START-SLABS'!$F$9,$AH$1,0)="","",SUMIFS('SAGE IMPORT'!$Q:$Q,'SAGE IMPORT'!$A:$A,OFFSET('START-SLABS'!$F$9,$AH$1,0),'SAGE IMPORT'!$B:$B,OFFSET('START-SLABS'!$G$9,$AH$1,0),'SAGE IMPORT'!$C:$C,'MATERIAL ORDER'!$K36,'SAGE IMPORT'!$D:$D,($M36)))</f>
        <v>0</v>
      </c>
      <c r="AI98" s="580" t="str">
        <f ca="1">IF(OFFSET('START-SLABS'!$F$9,$AI$1,0)="","",SUMIFS('SAGE IMPORT'!$Q:$Q,'SAGE IMPORT'!$A:$A,OFFSET('START-SLABS'!$F$9,$AI$1,0),'SAGE IMPORT'!$B:$B,OFFSET('START-SLABS'!$G$9,$AI$1,0),'SAGE IMPORT'!$C:$C,'MATERIAL ORDER'!$K36,'SAGE IMPORT'!$D:$D,($M36)))</f>
        <v/>
      </c>
      <c r="AJ98" s="580">
        <f ca="1">IF(OFFSET('START-SLABS'!$F$9,$AJ$1,0)="","",SUMIFS('SAGE IMPORT'!$Q:$Q,'SAGE IMPORT'!$A:$A,OFFSET('START-SLABS'!$F$9,$AJ$1,0),'SAGE IMPORT'!$B:$B,OFFSET('START-SLABS'!$G$9,$AJ$1,0),'SAGE IMPORT'!$C:$C,'MATERIAL ORDER'!$K36,'SAGE IMPORT'!$D:$D,($M36)))</f>
        <v>0</v>
      </c>
      <c r="AK98" s="580" t="str">
        <f ca="1">IF(OFFSET('START-SLABS'!$F$9,$AK$1,0)="","",SUMIFS('SAGE IMPORT'!$Q:$Q,'SAGE IMPORT'!$A:$A,OFFSET('START-SLABS'!$F$9,$AK$1,0),'SAGE IMPORT'!$B:$B,OFFSET('START-SLABS'!$G$9,$AK$1,0),'SAGE IMPORT'!$C:$C,'MATERIAL ORDER'!$K36,'SAGE IMPORT'!$D:$D,($M36)))</f>
        <v/>
      </c>
      <c r="AL98" s="580" t="str">
        <f ca="1">IF(OFFSET('START-SLABS'!$F$9,$AL$1,0)="","",SUMIFS('SAGE IMPORT'!$Q:$Q,'SAGE IMPORT'!$A:$A,OFFSET('START-SLABS'!$F$9,$AL$1,0),'SAGE IMPORT'!$B:$B,OFFSET('START-SLABS'!$G$9,$AL$1,0),'SAGE IMPORT'!$C:$C,'MATERIAL ORDER'!$K36,'SAGE IMPORT'!$D:$D,($M36)))</f>
        <v/>
      </c>
      <c r="AM98" s="580" t="str">
        <f ca="1">IF(OFFSET('START-SLABS'!$F$9,$AM$1,0)="","",SUMIFS('SAGE IMPORT'!$Q:$Q,'SAGE IMPORT'!$A:$A,OFFSET('START-SLABS'!$F$9,$AM$1,0),'SAGE IMPORT'!$B:$B,OFFSET('START-SLABS'!$G$9,$AM$1,0),'SAGE IMPORT'!$C:$C,'MATERIAL ORDER'!$K36,'SAGE IMPORT'!$D:$D,($M36)))</f>
        <v/>
      </c>
      <c r="AN98" s="580" t="str">
        <f ca="1">IF(OFFSET('START-SLABS'!$F$9,$AN$1,0)="","",SUMIFS('SAGE IMPORT'!$Q:$Q,'SAGE IMPORT'!$A:$A,OFFSET('START-SLABS'!$F$9,$AN$1,0),'SAGE IMPORT'!$B:$B,OFFSET('START-SLABS'!$G$9,$AN$1,0),'SAGE IMPORT'!$C:$C,'MATERIAL ORDER'!$K36,'SAGE IMPORT'!$D:$D,($M36)))</f>
        <v/>
      </c>
      <c r="AO98" s="580" t="str">
        <f ca="1">IF(OFFSET('START-SLABS'!$F$9,$AO$1,0)="","",SUMIFS('SAGE IMPORT'!$Q:$Q,'SAGE IMPORT'!$A:$A,OFFSET('START-SLABS'!$F$9,$AO$1,0),'SAGE IMPORT'!$B:$B,OFFSET('START-SLABS'!$G$9,$AO$1,0),'SAGE IMPORT'!$C:$C,'MATERIAL ORDER'!$K36,'SAGE IMPORT'!$D:$D,($M36)))</f>
        <v/>
      </c>
      <c r="AP98" s="580" t="str">
        <f ca="1">IF(OFFSET('START-SLABS'!$F$9,$AP$1,0)="","",SUMIFS('SAGE IMPORT'!$Q:$Q,'SAGE IMPORT'!$A:$A,OFFSET('START-SLABS'!$F$9,$AP$1,0),'SAGE IMPORT'!$B:$B,OFFSET('START-SLABS'!$G$9,$AP$1,0),'SAGE IMPORT'!$C:$C,'MATERIAL ORDER'!$K36,'SAGE IMPORT'!$D:$D,($M36)))</f>
        <v/>
      </c>
      <c r="AQ98" s="580" t="str">
        <f ca="1">IF(OFFSET('START-SLABS'!$F$9,$AQ$1,0)="","",SUMIFS('SAGE IMPORT'!$Q:$Q,'SAGE IMPORT'!$A:$A,OFFSET('START-SLABS'!$F$9,$AQ$1,0),'SAGE IMPORT'!$B:$B,OFFSET('START-SLABS'!$G$9,$AQ$1,0),'SAGE IMPORT'!$C:$C,'MATERIAL ORDER'!$K36,'SAGE IMPORT'!$D:$D,($M36)))</f>
        <v/>
      </c>
      <c r="AR98" s="580" t="str">
        <f ca="1">IF(OFFSET('START-SLABS'!$F$9,$AR$1,0)="","",SUMIFS('SAGE IMPORT'!$Q:$Q,'SAGE IMPORT'!$A:$A,OFFSET('START-SLABS'!$F$9,$AR$1,0),'SAGE IMPORT'!$B:$B,OFFSET('START-SLABS'!$G$9,$AR$1,0),'SAGE IMPORT'!$C:$C,'MATERIAL ORDER'!$K36,'SAGE IMPORT'!$D:$D,($M36)))</f>
        <v/>
      </c>
      <c r="AS98" s="580" t="str">
        <f ca="1">IF(OFFSET('START-SLABS'!$F$9,$AS$1,0)="","",SUMIFS('SAGE IMPORT'!$Q:$Q,'SAGE IMPORT'!$A:$A,OFFSET('START-SLABS'!$F$9,$AS$1,0),'SAGE IMPORT'!$B:$B,OFFSET('START-SLABS'!$G$9,$AS$1,0),'SAGE IMPORT'!$C:$C,'MATERIAL ORDER'!$K36,'SAGE IMPORT'!$D:$D,($M36)))</f>
        <v/>
      </c>
      <c r="AT98" s="580" t="str">
        <f ca="1">IF(OFFSET('START-SLABS'!$F$9,$AT$1,0)="","",SUMIFS('SAGE IMPORT'!$Q:$Q,'SAGE IMPORT'!$A:$A,OFFSET('START-SLABS'!$F$9,$AT$1,0),'SAGE IMPORT'!$B:$B,OFFSET('START-SLABS'!$G$9,$AT$1,0),'SAGE IMPORT'!$C:$C,'MATERIAL ORDER'!$K36,'SAGE IMPORT'!$D:$D,($M36)))</f>
        <v/>
      </c>
      <c r="AU98" s="580" t="str">
        <f ca="1">IF(OFFSET('START-SLABS'!$F$9,$AU$1,0)="","",SUMIFS('SAGE IMPORT'!$Q:$Q,'SAGE IMPORT'!$A:$A,OFFSET('START-SLABS'!$F$9,$AU$1,0),'SAGE IMPORT'!$B:$B,OFFSET('START-SLABS'!$G$9,$AU$1,0),'SAGE IMPORT'!$C:$C,'MATERIAL ORDER'!$K36,'SAGE IMPORT'!$D:$D,($M36)))</f>
        <v/>
      </c>
      <c r="AV98" s="580" t="str">
        <f ca="1">IF(OFFSET('START-SLABS'!$F$9,$AV$1,0)="","",SUMIFS('SAGE IMPORT'!$Q:$Q,'SAGE IMPORT'!$A:$A,OFFSET('START-SLABS'!$F$9,$AV$1,0),'SAGE IMPORT'!$B:$B,OFFSET('START-SLABS'!$G$9,$AV$1,0),'SAGE IMPORT'!$C:$C,'MATERIAL ORDER'!$K36,'SAGE IMPORT'!$D:$D,($M36)))</f>
        <v/>
      </c>
      <c r="AW98" s="11" t="str">
        <f ca="1">IF(OFFSET('START-SLABS'!$F9,AU1,0)="","",SUMIFS('SAGE IMPORT'!$Q:$Q,'SAGE IMPORT'!$A:$A,OFFSET('START-SLABS'!$F9,AU1,0),'SAGE IMPORT'!$B:$B,OFFSET('START-SLABS'!$G9,AU1,0),'SAGE IMPORT'!$C:$C,'MATERIAL ORDER'!$K$26,'SAGE IMPORT'!$D:$D,$M$26))</f>
        <v/>
      </c>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row>
    <row r="99" spans="19:81" ht="57" customHeight="1" x14ac:dyDescent="0.3">
      <c r="S99" s="580">
        <f>IF('START-SLABS'!$F$9="","",SUMIFS('SAGE IMPORT'!$Q:$Q,'SAGE IMPORT'!$A:$A,'START-SLABS'!$F$9,'SAGE IMPORT'!$B:$B,'START-SLABS'!$G$9,'SAGE IMPORT'!$C:$C,'MATERIAL ORDER'!$K37,'SAGE IMPORT'!$D:$D,$M37))</f>
        <v>0</v>
      </c>
      <c r="T99" s="580">
        <f ca="1">IF(OFFSET('START-SLABS'!$F$9,$T$1,0)="","",SUMIFS('SAGE IMPORT'!$Q:$Q,'SAGE IMPORT'!$A:$A,OFFSET('START-SLABS'!$F$9,$T$1,0),'SAGE IMPORT'!$B:$B,OFFSET('START-SLABS'!$G$9,$T$1,0),'SAGE IMPORT'!$C:$C,'MATERIAL ORDER'!$K37,'SAGE IMPORT'!$D:$D,($M37)))</f>
        <v>0</v>
      </c>
      <c r="U99" s="580" t="str">
        <f ca="1">IF(OFFSET('START-SLABS'!$F$9,$U$1,0)="","",SUMIFS('SAGE IMPORT'!$Q:$Q,'SAGE IMPORT'!$A:$A,OFFSET('START-SLABS'!$F$9,$U$1,0),'SAGE IMPORT'!$B:$B,OFFSET('START-SLABS'!$G$9,$U$1,0),'SAGE IMPORT'!$C:$C,'MATERIAL ORDER'!$K37,'SAGE IMPORT'!$D:$D,($M37)))</f>
        <v/>
      </c>
      <c r="V99" s="580">
        <f ca="1">IF(OFFSET('START-SLABS'!$F$9,$V$1,0)="","",SUMIFS('SAGE IMPORT'!$Q:$Q,'SAGE IMPORT'!$A:$A,OFFSET('START-SLABS'!$F$9,$V$1,0),'SAGE IMPORT'!$B:$B,OFFSET('START-SLABS'!$G$9,$V$1,0),'SAGE IMPORT'!$C:$C,'MATERIAL ORDER'!$K37,'SAGE IMPORT'!$D:$D,($M37)))</f>
        <v>0</v>
      </c>
      <c r="W99" s="580" t="str">
        <f ca="1">IF(OFFSET('START-SLABS'!$F$9,$W$1,0)="","",SUMIFS('SAGE IMPORT'!$Q:$Q,'SAGE IMPORT'!$A:$A,OFFSET('START-SLABS'!$F$9,$W$1,0),'SAGE IMPORT'!$B:$B,OFFSET('START-SLABS'!$G$9,$W$1,0),'SAGE IMPORT'!$C:$C,'MATERIAL ORDER'!$K37,'SAGE IMPORT'!$D:$D,($M37)))</f>
        <v/>
      </c>
      <c r="X99" s="580">
        <f ca="1">IF(OFFSET('START-SLABS'!$F$9,$X$1,0)="","",SUMIFS('SAGE IMPORT'!$Q:$Q,'SAGE IMPORT'!$A:$A,OFFSET('START-SLABS'!$F$9,$X$1,0),'SAGE IMPORT'!$B:$B,OFFSET('START-SLABS'!$G$9,$X$1,0),'SAGE IMPORT'!$C:$C,'MATERIAL ORDER'!$K37,'SAGE IMPORT'!$D:$D,($M37)))</f>
        <v>0</v>
      </c>
      <c r="Y99" s="580" t="str">
        <f ca="1">IF(OFFSET('START-SLABS'!$F$9,$Y$1,0)="","",SUMIFS('SAGE IMPORT'!$Q:$Q,'SAGE IMPORT'!$A:$A,OFFSET('START-SLABS'!$F$9,$Y$1,0),'SAGE IMPORT'!$B:$B,OFFSET('START-SLABS'!$G$9,$Y$1,0),'SAGE IMPORT'!$C:$C,'MATERIAL ORDER'!$K37,'SAGE IMPORT'!$D:$D,($M37)))</f>
        <v/>
      </c>
      <c r="Z99" s="580">
        <f ca="1">IF(OFFSET('START-SLABS'!$F$9,$Z$1,0)="","",SUMIFS('SAGE IMPORT'!$Q:$Q,'SAGE IMPORT'!$A:$A,OFFSET('START-SLABS'!$F$9,$Z$1,0),'SAGE IMPORT'!$B:$B,OFFSET('START-SLABS'!$G$9,$Z$1,0),'SAGE IMPORT'!$C:$C,'MATERIAL ORDER'!$K37,'SAGE IMPORT'!$D:$D,($M37)))</f>
        <v>0</v>
      </c>
      <c r="AA99" s="580" t="str">
        <f ca="1">IF(OFFSET('START-SLABS'!$F$9,$AA$1,0)="","",SUMIFS('SAGE IMPORT'!$Q:$Q,'SAGE IMPORT'!$A:$A,OFFSET('START-SLABS'!$F$9,$AA$1,0),'SAGE IMPORT'!$B:$B,OFFSET('START-SLABS'!$G$9,$AA$1,0),'SAGE IMPORT'!$C:$C,'MATERIAL ORDER'!$K37,'SAGE IMPORT'!$D:$D,($M37)))</f>
        <v/>
      </c>
      <c r="AB99" s="580">
        <f ca="1">IF(OFFSET('START-SLABS'!$F$9,$AB$1,0)="","",SUMIFS('SAGE IMPORT'!$Q:$Q,'SAGE IMPORT'!$A:$A,OFFSET('START-SLABS'!$F$9,$AB$1,0),'SAGE IMPORT'!$B:$B,OFFSET('START-SLABS'!$G$9,$AB$1,0),'SAGE IMPORT'!$C:$C,'MATERIAL ORDER'!$K37,'SAGE IMPORT'!$D:$D,($M37)))</f>
        <v>0</v>
      </c>
      <c r="AC99" s="580" t="str">
        <f ca="1">IF(OFFSET('START-SLABS'!$F$9,$AC$1,0)="","",SUMIFS('SAGE IMPORT'!$Q:$Q,'SAGE IMPORT'!$A:$A,OFFSET('START-SLABS'!$F$9,$AC$1,0),'SAGE IMPORT'!$B:$B,OFFSET('START-SLABS'!$G$9,$AC$1,0),'SAGE IMPORT'!$C:$C,'MATERIAL ORDER'!$K37,'SAGE IMPORT'!$D:$D,($M37)))</f>
        <v/>
      </c>
      <c r="AD99" s="580">
        <f ca="1">IF(OFFSET('START-SLABS'!$F$9,$AD$1,0)="","",SUMIFS('SAGE IMPORT'!$Q:$Q,'SAGE IMPORT'!$A:$A,OFFSET('START-SLABS'!$F$9,$AD$1,0),'SAGE IMPORT'!$B:$B,OFFSET('START-SLABS'!$G$9,$AD$1,0),'SAGE IMPORT'!$C:$C,'MATERIAL ORDER'!$K37,'SAGE IMPORT'!$D:$D,($M37)))</f>
        <v>0</v>
      </c>
      <c r="AE99" s="580" t="str">
        <f ca="1">IF(OFFSET('START-SLABS'!$F$9,$AE$1,0)="","",SUMIFS('SAGE IMPORT'!$Q:$Q,'SAGE IMPORT'!$A:$A,OFFSET('START-SLABS'!$F$9,$AE$1,0),'SAGE IMPORT'!$B:$B,OFFSET('START-SLABS'!$G$9,$AE$1,0),'SAGE IMPORT'!$C:$C,'MATERIAL ORDER'!$K37,'SAGE IMPORT'!$D:$D,($M37)))</f>
        <v/>
      </c>
      <c r="AF99" s="580">
        <f ca="1">IF(OFFSET('START-SLABS'!$F$9,$AF$1,0)="","",SUMIFS('SAGE IMPORT'!$Q:$Q,'SAGE IMPORT'!$A:$A,OFFSET('START-SLABS'!$F$9,$AF$1,0),'SAGE IMPORT'!$B:$B,OFFSET('START-SLABS'!$G$9,$AF$1,0),'SAGE IMPORT'!$C:$C,'MATERIAL ORDER'!$K37,'SAGE IMPORT'!$D:$D,($M37)))</f>
        <v>0</v>
      </c>
      <c r="AG99" s="580" t="str">
        <f ca="1">IF(OFFSET('START-SLABS'!$F$9,$AG$1,0)="","",SUMIFS('SAGE IMPORT'!$Q:$Q,'SAGE IMPORT'!$A:$A,OFFSET('START-SLABS'!$F$9,$AG$1,0),'SAGE IMPORT'!$B:$B,OFFSET('START-SLABS'!$G$9,$AG$1,0),'SAGE IMPORT'!$C:$C,'MATERIAL ORDER'!$K37,'SAGE IMPORT'!$D:$D,($M37)))</f>
        <v/>
      </c>
      <c r="AH99" s="580">
        <f ca="1">IF(OFFSET('START-SLABS'!$F$9,$AH$1,0)="","",SUMIFS('SAGE IMPORT'!$Q:$Q,'SAGE IMPORT'!$A:$A,OFFSET('START-SLABS'!$F$9,$AH$1,0),'SAGE IMPORT'!$B:$B,OFFSET('START-SLABS'!$G$9,$AH$1,0),'SAGE IMPORT'!$C:$C,'MATERIAL ORDER'!$K37,'SAGE IMPORT'!$D:$D,($M37)))</f>
        <v>0</v>
      </c>
      <c r="AI99" s="580" t="str">
        <f ca="1">IF(OFFSET('START-SLABS'!$F$9,$AI$1,0)="","",SUMIFS('SAGE IMPORT'!$Q:$Q,'SAGE IMPORT'!$A:$A,OFFSET('START-SLABS'!$F$9,$AI$1,0),'SAGE IMPORT'!$B:$B,OFFSET('START-SLABS'!$G$9,$AI$1,0),'SAGE IMPORT'!$C:$C,'MATERIAL ORDER'!$K37,'SAGE IMPORT'!$D:$D,($M37)))</f>
        <v/>
      </c>
      <c r="AJ99" s="580">
        <f ca="1">IF(OFFSET('START-SLABS'!$F$9,$AJ$1,0)="","",SUMIFS('SAGE IMPORT'!$Q:$Q,'SAGE IMPORT'!$A:$A,OFFSET('START-SLABS'!$F$9,$AJ$1,0),'SAGE IMPORT'!$B:$B,OFFSET('START-SLABS'!$G$9,$AJ$1,0),'SAGE IMPORT'!$C:$C,'MATERIAL ORDER'!$K37,'SAGE IMPORT'!$D:$D,($M37)))</f>
        <v>0</v>
      </c>
      <c r="AK99" s="580" t="str">
        <f ca="1">IF(OFFSET('START-SLABS'!$F$9,$AK$1,0)="","",SUMIFS('SAGE IMPORT'!$Q:$Q,'SAGE IMPORT'!$A:$A,OFFSET('START-SLABS'!$F$9,$AK$1,0),'SAGE IMPORT'!$B:$B,OFFSET('START-SLABS'!$G$9,$AK$1,0),'SAGE IMPORT'!$C:$C,'MATERIAL ORDER'!$K37,'SAGE IMPORT'!$D:$D,($M37)))</f>
        <v/>
      </c>
      <c r="AL99" s="580" t="str">
        <f ca="1">IF(OFFSET('START-SLABS'!$F$9,$AL$1,0)="","",SUMIFS('SAGE IMPORT'!$Q:$Q,'SAGE IMPORT'!$A:$A,OFFSET('START-SLABS'!$F$9,$AL$1,0),'SAGE IMPORT'!$B:$B,OFFSET('START-SLABS'!$G$9,$AL$1,0),'SAGE IMPORT'!$C:$C,'MATERIAL ORDER'!$K37,'SAGE IMPORT'!$D:$D,($M37)))</f>
        <v/>
      </c>
      <c r="AM99" s="580" t="str">
        <f ca="1">IF(OFFSET('START-SLABS'!$F$9,$AM$1,0)="","",SUMIFS('SAGE IMPORT'!$Q:$Q,'SAGE IMPORT'!$A:$A,OFFSET('START-SLABS'!$F$9,$AM$1,0),'SAGE IMPORT'!$B:$B,OFFSET('START-SLABS'!$G$9,$AM$1,0),'SAGE IMPORT'!$C:$C,'MATERIAL ORDER'!$K37,'SAGE IMPORT'!$D:$D,($M37)))</f>
        <v/>
      </c>
      <c r="AN99" s="580" t="str">
        <f ca="1">IF(OFFSET('START-SLABS'!$F$9,$AN$1,0)="","",SUMIFS('SAGE IMPORT'!$Q:$Q,'SAGE IMPORT'!$A:$A,OFFSET('START-SLABS'!$F$9,$AN$1,0),'SAGE IMPORT'!$B:$B,OFFSET('START-SLABS'!$G$9,$AN$1,0),'SAGE IMPORT'!$C:$C,'MATERIAL ORDER'!$K37,'SAGE IMPORT'!$D:$D,($M37)))</f>
        <v/>
      </c>
      <c r="AO99" s="580" t="str">
        <f ca="1">IF(OFFSET('START-SLABS'!$F$9,$AO$1,0)="","",SUMIFS('SAGE IMPORT'!$Q:$Q,'SAGE IMPORT'!$A:$A,OFFSET('START-SLABS'!$F$9,$AO$1,0),'SAGE IMPORT'!$B:$B,OFFSET('START-SLABS'!$G$9,$AO$1,0),'SAGE IMPORT'!$C:$C,'MATERIAL ORDER'!$K37,'SAGE IMPORT'!$D:$D,($M37)))</f>
        <v/>
      </c>
      <c r="AP99" s="580" t="str">
        <f ca="1">IF(OFFSET('START-SLABS'!$F$9,$AP$1,0)="","",SUMIFS('SAGE IMPORT'!$Q:$Q,'SAGE IMPORT'!$A:$A,OFFSET('START-SLABS'!$F$9,$AP$1,0),'SAGE IMPORT'!$B:$B,OFFSET('START-SLABS'!$G$9,$AP$1,0),'SAGE IMPORT'!$C:$C,'MATERIAL ORDER'!$K37,'SAGE IMPORT'!$D:$D,($M37)))</f>
        <v/>
      </c>
      <c r="AQ99" s="580" t="str">
        <f ca="1">IF(OFFSET('START-SLABS'!$F$9,$AQ$1,0)="","",SUMIFS('SAGE IMPORT'!$Q:$Q,'SAGE IMPORT'!$A:$A,OFFSET('START-SLABS'!$F$9,$AQ$1,0),'SAGE IMPORT'!$B:$B,OFFSET('START-SLABS'!$G$9,$AQ$1,0),'SAGE IMPORT'!$C:$C,'MATERIAL ORDER'!$K37,'SAGE IMPORT'!$D:$D,($M37)))</f>
        <v/>
      </c>
      <c r="AR99" s="580" t="str">
        <f ca="1">IF(OFFSET('START-SLABS'!$F$9,$AR$1,0)="","",SUMIFS('SAGE IMPORT'!$Q:$Q,'SAGE IMPORT'!$A:$A,OFFSET('START-SLABS'!$F$9,$AR$1,0),'SAGE IMPORT'!$B:$B,OFFSET('START-SLABS'!$G$9,$AR$1,0),'SAGE IMPORT'!$C:$C,'MATERIAL ORDER'!$K37,'SAGE IMPORT'!$D:$D,($M37)))</f>
        <v/>
      </c>
      <c r="AS99" s="580" t="str">
        <f ca="1">IF(OFFSET('START-SLABS'!$F$9,$AS$1,0)="","",SUMIFS('SAGE IMPORT'!$Q:$Q,'SAGE IMPORT'!$A:$A,OFFSET('START-SLABS'!$F$9,$AS$1,0),'SAGE IMPORT'!$B:$B,OFFSET('START-SLABS'!$G$9,$AS$1,0),'SAGE IMPORT'!$C:$C,'MATERIAL ORDER'!$K37,'SAGE IMPORT'!$D:$D,($M37)))</f>
        <v/>
      </c>
      <c r="AT99" s="580" t="str">
        <f ca="1">IF(OFFSET('START-SLABS'!$F$9,$AT$1,0)="","",SUMIFS('SAGE IMPORT'!$Q:$Q,'SAGE IMPORT'!$A:$A,OFFSET('START-SLABS'!$F$9,$AT$1,0),'SAGE IMPORT'!$B:$B,OFFSET('START-SLABS'!$G$9,$AT$1,0),'SAGE IMPORT'!$C:$C,'MATERIAL ORDER'!$K37,'SAGE IMPORT'!$D:$D,($M37)))</f>
        <v/>
      </c>
      <c r="AU99" s="580" t="str">
        <f ca="1">IF(OFFSET('START-SLABS'!$F$9,$AU$1,0)="","",SUMIFS('SAGE IMPORT'!$Q:$Q,'SAGE IMPORT'!$A:$A,OFFSET('START-SLABS'!$F$9,$AU$1,0),'SAGE IMPORT'!$B:$B,OFFSET('START-SLABS'!$G$9,$AU$1,0),'SAGE IMPORT'!$C:$C,'MATERIAL ORDER'!$K37,'SAGE IMPORT'!$D:$D,($M37)))</f>
        <v/>
      </c>
      <c r="AV99" s="580" t="str">
        <f ca="1">IF(OFFSET('START-SLABS'!$F$9,$AV$1,0)="","",SUMIFS('SAGE IMPORT'!$Q:$Q,'SAGE IMPORT'!$A:$A,OFFSET('START-SLABS'!$F$9,$AV$1,0),'SAGE IMPORT'!$B:$B,OFFSET('START-SLABS'!$G$9,$AV$1,0),'SAGE IMPORT'!$C:$C,'MATERIAL ORDER'!$K37,'SAGE IMPORT'!$D:$D,($M37)))</f>
        <v/>
      </c>
      <c r="AW99" s="11" t="str">
        <f ca="1">IF(OFFSET('START-SLABS'!$F9,AU1,0)="","",SUMIFS('SAGE IMPORT'!$Q:$Q,'SAGE IMPORT'!$A:$A,OFFSET('START-SLABS'!$F9,AU1,0),'SAGE IMPORT'!$B:$B,OFFSET('START-SLABS'!$G9,AU1,0),'SAGE IMPORT'!$C:$C,'MATERIAL ORDER'!$K$27,'SAGE IMPORT'!$D:$D,$M$27))</f>
        <v/>
      </c>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row>
    <row r="100" spans="19:81" ht="57" customHeight="1" x14ac:dyDescent="0.3">
      <c r="S100" s="580">
        <f>IF('START-SLABS'!$F$9="","",SUMIFS('SAGE IMPORT'!$Q:$Q,'SAGE IMPORT'!$A:$A,'START-SLABS'!$F$9,'SAGE IMPORT'!$B:$B,'START-SLABS'!$G$9,'SAGE IMPORT'!$C:$C,'MATERIAL ORDER'!$K38,'SAGE IMPORT'!$D:$D,$M38))</f>
        <v>0</v>
      </c>
      <c r="T100" s="580">
        <f ca="1">IF(OFFSET('START-SLABS'!$F$9,$T$1,0)="","",SUMIFS('SAGE IMPORT'!$Q:$Q,'SAGE IMPORT'!$A:$A,OFFSET('START-SLABS'!$F$9,$T$1,0),'SAGE IMPORT'!$B:$B,OFFSET('START-SLABS'!$G$9,$T$1,0),'SAGE IMPORT'!$C:$C,'MATERIAL ORDER'!$K38,'SAGE IMPORT'!$D:$D,($M38)))</f>
        <v>0</v>
      </c>
      <c r="U100" s="580" t="str">
        <f ca="1">IF(OFFSET('START-SLABS'!$F$9,$U$1,0)="","",SUMIFS('SAGE IMPORT'!$Q:$Q,'SAGE IMPORT'!$A:$A,OFFSET('START-SLABS'!$F$9,$U$1,0),'SAGE IMPORT'!$B:$B,OFFSET('START-SLABS'!$G$9,$U$1,0),'SAGE IMPORT'!$C:$C,'MATERIAL ORDER'!$K38,'SAGE IMPORT'!$D:$D,($M38)))</f>
        <v/>
      </c>
      <c r="V100" s="580">
        <f ca="1">IF(OFFSET('START-SLABS'!$F$9,$V$1,0)="","",SUMIFS('SAGE IMPORT'!$Q:$Q,'SAGE IMPORT'!$A:$A,OFFSET('START-SLABS'!$F$9,$V$1,0),'SAGE IMPORT'!$B:$B,OFFSET('START-SLABS'!$G$9,$V$1,0),'SAGE IMPORT'!$C:$C,'MATERIAL ORDER'!$K38,'SAGE IMPORT'!$D:$D,($M38)))</f>
        <v>0</v>
      </c>
      <c r="W100" s="580" t="str">
        <f ca="1">IF(OFFSET('START-SLABS'!$F$9,$W$1,0)="","",SUMIFS('SAGE IMPORT'!$Q:$Q,'SAGE IMPORT'!$A:$A,OFFSET('START-SLABS'!$F$9,$W$1,0),'SAGE IMPORT'!$B:$B,OFFSET('START-SLABS'!$G$9,$W$1,0),'SAGE IMPORT'!$C:$C,'MATERIAL ORDER'!$K38,'SAGE IMPORT'!$D:$D,($M38)))</f>
        <v/>
      </c>
      <c r="X100" s="580">
        <f ca="1">IF(OFFSET('START-SLABS'!$F$9,$X$1,0)="","",SUMIFS('SAGE IMPORT'!$Q:$Q,'SAGE IMPORT'!$A:$A,OFFSET('START-SLABS'!$F$9,$X$1,0),'SAGE IMPORT'!$B:$B,OFFSET('START-SLABS'!$G$9,$X$1,0),'SAGE IMPORT'!$C:$C,'MATERIAL ORDER'!$K38,'SAGE IMPORT'!$D:$D,($M38)))</f>
        <v>0</v>
      </c>
      <c r="Y100" s="580" t="str">
        <f ca="1">IF(OFFSET('START-SLABS'!$F$9,$Y$1,0)="","",SUMIFS('SAGE IMPORT'!$Q:$Q,'SAGE IMPORT'!$A:$A,OFFSET('START-SLABS'!$F$9,$Y$1,0),'SAGE IMPORT'!$B:$B,OFFSET('START-SLABS'!$G$9,$Y$1,0),'SAGE IMPORT'!$C:$C,'MATERIAL ORDER'!$K38,'SAGE IMPORT'!$D:$D,($M38)))</f>
        <v/>
      </c>
      <c r="Z100" s="580">
        <f ca="1">IF(OFFSET('START-SLABS'!$F$9,$Z$1,0)="","",SUMIFS('SAGE IMPORT'!$Q:$Q,'SAGE IMPORT'!$A:$A,OFFSET('START-SLABS'!$F$9,$Z$1,0),'SAGE IMPORT'!$B:$B,OFFSET('START-SLABS'!$G$9,$Z$1,0),'SAGE IMPORT'!$C:$C,'MATERIAL ORDER'!$K38,'SAGE IMPORT'!$D:$D,($M38)))</f>
        <v>0</v>
      </c>
      <c r="AA100" s="580" t="str">
        <f ca="1">IF(OFFSET('START-SLABS'!$F$9,$AA$1,0)="","",SUMIFS('SAGE IMPORT'!$Q:$Q,'SAGE IMPORT'!$A:$A,OFFSET('START-SLABS'!$F$9,$AA$1,0),'SAGE IMPORT'!$B:$B,OFFSET('START-SLABS'!$G$9,$AA$1,0),'SAGE IMPORT'!$C:$C,'MATERIAL ORDER'!$K38,'SAGE IMPORT'!$D:$D,($M38)))</f>
        <v/>
      </c>
      <c r="AB100" s="580">
        <f ca="1">IF(OFFSET('START-SLABS'!$F$9,$AB$1,0)="","",SUMIFS('SAGE IMPORT'!$Q:$Q,'SAGE IMPORT'!$A:$A,OFFSET('START-SLABS'!$F$9,$AB$1,0),'SAGE IMPORT'!$B:$B,OFFSET('START-SLABS'!$G$9,$AB$1,0),'SAGE IMPORT'!$C:$C,'MATERIAL ORDER'!$K38,'SAGE IMPORT'!$D:$D,($M38)))</f>
        <v>0</v>
      </c>
      <c r="AC100" s="580" t="str">
        <f ca="1">IF(OFFSET('START-SLABS'!$F$9,$AC$1,0)="","",SUMIFS('SAGE IMPORT'!$Q:$Q,'SAGE IMPORT'!$A:$A,OFFSET('START-SLABS'!$F$9,$AC$1,0),'SAGE IMPORT'!$B:$B,OFFSET('START-SLABS'!$G$9,$AC$1,0),'SAGE IMPORT'!$C:$C,'MATERIAL ORDER'!$K38,'SAGE IMPORT'!$D:$D,($M38)))</f>
        <v/>
      </c>
      <c r="AD100" s="580">
        <f ca="1">IF(OFFSET('START-SLABS'!$F$9,$AD$1,0)="","",SUMIFS('SAGE IMPORT'!$Q:$Q,'SAGE IMPORT'!$A:$A,OFFSET('START-SLABS'!$F$9,$AD$1,0),'SAGE IMPORT'!$B:$B,OFFSET('START-SLABS'!$G$9,$AD$1,0),'SAGE IMPORT'!$C:$C,'MATERIAL ORDER'!$K38,'SAGE IMPORT'!$D:$D,($M38)))</f>
        <v>0</v>
      </c>
      <c r="AE100" s="580" t="str">
        <f ca="1">IF(OFFSET('START-SLABS'!$F$9,$AE$1,0)="","",SUMIFS('SAGE IMPORT'!$Q:$Q,'SAGE IMPORT'!$A:$A,OFFSET('START-SLABS'!$F$9,$AE$1,0),'SAGE IMPORT'!$B:$B,OFFSET('START-SLABS'!$G$9,$AE$1,0),'SAGE IMPORT'!$C:$C,'MATERIAL ORDER'!$K38,'SAGE IMPORT'!$D:$D,($M38)))</f>
        <v/>
      </c>
      <c r="AF100" s="580">
        <f ca="1">IF(OFFSET('START-SLABS'!$F$9,$AF$1,0)="","",SUMIFS('SAGE IMPORT'!$Q:$Q,'SAGE IMPORT'!$A:$A,OFFSET('START-SLABS'!$F$9,$AF$1,0),'SAGE IMPORT'!$B:$B,OFFSET('START-SLABS'!$G$9,$AF$1,0),'SAGE IMPORT'!$C:$C,'MATERIAL ORDER'!$K38,'SAGE IMPORT'!$D:$D,($M38)))</f>
        <v>0</v>
      </c>
      <c r="AG100" s="580" t="str">
        <f ca="1">IF(OFFSET('START-SLABS'!$F$9,$AG$1,0)="","",SUMIFS('SAGE IMPORT'!$Q:$Q,'SAGE IMPORT'!$A:$A,OFFSET('START-SLABS'!$F$9,$AG$1,0),'SAGE IMPORT'!$B:$B,OFFSET('START-SLABS'!$G$9,$AG$1,0),'SAGE IMPORT'!$C:$C,'MATERIAL ORDER'!$K38,'SAGE IMPORT'!$D:$D,($M38)))</f>
        <v/>
      </c>
      <c r="AH100" s="580">
        <f ca="1">IF(OFFSET('START-SLABS'!$F$9,$AH$1,0)="","",SUMIFS('SAGE IMPORT'!$Q:$Q,'SAGE IMPORT'!$A:$A,OFFSET('START-SLABS'!$F$9,$AH$1,0),'SAGE IMPORT'!$B:$B,OFFSET('START-SLABS'!$G$9,$AH$1,0),'SAGE IMPORT'!$C:$C,'MATERIAL ORDER'!$K38,'SAGE IMPORT'!$D:$D,($M38)))</f>
        <v>0</v>
      </c>
      <c r="AI100" s="580" t="str">
        <f ca="1">IF(OFFSET('START-SLABS'!$F$9,$AI$1,0)="","",SUMIFS('SAGE IMPORT'!$Q:$Q,'SAGE IMPORT'!$A:$A,OFFSET('START-SLABS'!$F$9,$AI$1,0),'SAGE IMPORT'!$B:$B,OFFSET('START-SLABS'!$G$9,$AI$1,0),'SAGE IMPORT'!$C:$C,'MATERIAL ORDER'!$K38,'SAGE IMPORT'!$D:$D,($M38)))</f>
        <v/>
      </c>
      <c r="AJ100" s="580">
        <f ca="1">IF(OFFSET('START-SLABS'!$F$9,$AJ$1,0)="","",SUMIFS('SAGE IMPORT'!$Q:$Q,'SAGE IMPORT'!$A:$A,OFFSET('START-SLABS'!$F$9,$AJ$1,0),'SAGE IMPORT'!$B:$B,OFFSET('START-SLABS'!$G$9,$AJ$1,0),'SAGE IMPORT'!$C:$C,'MATERIAL ORDER'!$K38,'SAGE IMPORT'!$D:$D,($M38)))</f>
        <v>0</v>
      </c>
      <c r="AK100" s="580" t="str">
        <f ca="1">IF(OFFSET('START-SLABS'!$F$9,$AK$1,0)="","",SUMIFS('SAGE IMPORT'!$Q:$Q,'SAGE IMPORT'!$A:$A,OFFSET('START-SLABS'!$F$9,$AK$1,0),'SAGE IMPORT'!$B:$B,OFFSET('START-SLABS'!$G$9,$AK$1,0),'SAGE IMPORT'!$C:$C,'MATERIAL ORDER'!$K38,'SAGE IMPORT'!$D:$D,($M38)))</f>
        <v/>
      </c>
      <c r="AL100" s="580" t="str">
        <f ca="1">IF(OFFSET('START-SLABS'!$F$9,$AL$1,0)="","",SUMIFS('SAGE IMPORT'!$Q:$Q,'SAGE IMPORT'!$A:$A,OFFSET('START-SLABS'!$F$9,$AL$1,0),'SAGE IMPORT'!$B:$B,OFFSET('START-SLABS'!$G$9,$AL$1,0),'SAGE IMPORT'!$C:$C,'MATERIAL ORDER'!$K38,'SAGE IMPORT'!$D:$D,($M38)))</f>
        <v/>
      </c>
      <c r="AM100" s="580" t="str">
        <f ca="1">IF(OFFSET('START-SLABS'!$F$9,$AM$1,0)="","",SUMIFS('SAGE IMPORT'!$Q:$Q,'SAGE IMPORT'!$A:$A,OFFSET('START-SLABS'!$F$9,$AM$1,0),'SAGE IMPORT'!$B:$B,OFFSET('START-SLABS'!$G$9,$AM$1,0),'SAGE IMPORT'!$C:$C,'MATERIAL ORDER'!$K38,'SAGE IMPORT'!$D:$D,($M38)))</f>
        <v/>
      </c>
      <c r="AN100" s="580" t="str">
        <f ca="1">IF(OFFSET('START-SLABS'!$F$9,$AN$1,0)="","",SUMIFS('SAGE IMPORT'!$Q:$Q,'SAGE IMPORT'!$A:$A,OFFSET('START-SLABS'!$F$9,$AN$1,0),'SAGE IMPORT'!$B:$B,OFFSET('START-SLABS'!$G$9,$AN$1,0),'SAGE IMPORT'!$C:$C,'MATERIAL ORDER'!$K38,'SAGE IMPORT'!$D:$D,($M38)))</f>
        <v/>
      </c>
      <c r="AO100" s="580" t="str">
        <f ca="1">IF(OFFSET('START-SLABS'!$F$9,$AO$1,0)="","",SUMIFS('SAGE IMPORT'!$Q:$Q,'SAGE IMPORT'!$A:$A,OFFSET('START-SLABS'!$F$9,$AO$1,0),'SAGE IMPORT'!$B:$B,OFFSET('START-SLABS'!$G$9,$AO$1,0),'SAGE IMPORT'!$C:$C,'MATERIAL ORDER'!$K38,'SAGE IMPORT'!$D:$D,($M38)))</f>
        <v/>
      </c>
      <c r="AP100" s="580" t="str">
        <f ca="1">IF(OFFSET('START-SLABS'!$F$9,$AP$1,0)="","",SUMIFS('SAGE IMPORT'!$Q:$Q,'SAGE IMPORT'!$A:$A,OFFSET('START-SLABS'!$F$9,$AP$1,0),'SAGE IMPORT'!$B:$B,OFFSET('START-SLABS'!$G$9,$AP$1,0),'SAGE IMPORT'!$C:$C,'MATERIAL ORDER'!$K38,'SAGE IMPORT'!$D:$D,($M38)))</f>
        <v/>
      </c>
      <c r="AQ100" s="580" t="str">
        <f ca="1">IF(OFFSET('START-SLABS'!$F$9,$AQ$1,0)="","",SUMIFS('SAGE IMPORT'!$Q:$Q,'SAGE IMPORT'!$A:$A,OFFSET('START-SLABS'!$F$9,$AQ$1,0),'SAGE IMPORT'!$B:$B,OFFSET('START-SLABS'!$G$9,$AQ$1,0),'SAGE IMPORT'!$C:$C,'MATERIAL ORDER'!$K38,'SAGE IMPORT'!$D:$D,($M38)))</f>
        <v/>
      </c>
      <c r="AR100" s="580" t="str">
        <f ca="1">IF(OFFSET('START-SLABS'!$F$9,$AR$1,0)="","",SUMIFS('SAGE IMPORT'!$Q:$Q,'SAGE IMPORT'!$A:$A,OFFSET('START-SLABS'!$F$9,$AR$1,0),'SAGE IMPORT'!$B:$B,OFFSET('START-SLABS'!$G$9,$AR$1,0),'SAGE IMPORT'!$C:$C,'MATERIAL ORDER'!$K38,'SAGE IMPORT'!$D:$D,($M38)))</f>
        <v/>
      </c>
      <c r="AS100" s="580" t="str">
        <f ca="1">IF(OFFSET('START-SLABS'!$F$9,$AS$1,0)="","",SUMIFS('SAGE IMPORT'!$Q:$Q,'SAGE IMPORT'!$A:$A,OFFSET('START-SLABS'!$F$9,$AS$1,0),'SAGE IMPORT'!$B:$B,OFFSET('START-SLABS'!$G$9,$AS$1,0),'SAGE IMPORT'!$C:$C,'MATERIAL ORDER'!$K38,'SAGE IMPORT'!$D:$D,($M38)))</f>
        <v/>
      </c>
      <c r="AT100" s="580" t="str">
        <f ca="1">IF(OFFSET('START-SLABS'!$F$9,$AT$1,0)="","",SUMIFS('SAGE IMPORT'!$Q:$Q,'SAGE IMPORT'!$A:$A,OFFSET('START-SLABS'!$F$9,$AT$1,0),'SAGE IMPORT'!$B:$B,OFFSET('START-SLABS'!$G$9,$AT$1,0),'SAGE IMPORT'!$C:$C,'MATERIAL ORDER'!$K38,'SAGE IMPORT'!$D:$D,($M38)))</f>
        <v/>
      </c>
      <c r="AU100" s="580" t="str">
        <f ca="1">IF(OFFSET('START-SLABS'!$F$9,$AU$1,0)="","",SUMIFS('SAGE IMPORT'!$Q:$Q,'SAGE IMPORT'!$A:$A,OFFSET('START-SLABS'!$F$9,$AU$1,0),'SAGE IMPORT'!$B:$B,OFFSET('START-SLABS'!$G$9,$AU$1,0),'SAGE IMPORT'!$C:$C,'MATERIAL ORDER'!$K38,'SAGE IMPORT'!$D:$D,($M38)))</f>
        <v/>
      </c>
      <c r="AV100" s="580" t="str">
        <f ca="1">IF(OFFSET('START-SLABS'!$F$9,$AV$1,0)="","",SUMIFS('SAGE IMPORT'!$Q:$Q,'SAGE IMPORT'!$A:$A,OFFSET('START-SLABS'!$F$9,$AV$1,0),'SAGE IMPORT'!$B:$B,OFFSET('START-SLABS'!$G$9,$AV$1,0),'SAGE IMPORT'!$C:$C,'MATERIAL ORDER'!$K38,'SAGE IMPORT'!$D:$D,($M38)))</f>
        <v/>
      </c>
      <c r="AW100" s="11" t="str">
        <f ca="1">IF(OFFSET('START-SLABS'!$F9,AU1,0)="","",SUMIFS('SAGE IMPORT'!$Q:$Q,'SAGE IMPORT'!$A:$A,OFFSET('START-SLABS'!$F9,AU1,0),'SAGE IMPORT'!$B:$B,OFFSET('START-SLABS'!$G9,AU1,0),'SAGE IMPORT'!$C:$C,'MATERIAL ORDER'!$K$28,'SAGE IMPORT'!$D:$D,$M$28))</f>
        <v/>
      </c>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row>
    <row r="101" spans="19:81" ht="57" customHeight="1" x14ac:dyDescent="0.3">
      <c r="S101" s="580">
        <f>IF('START-SLABS'!$F$9="","",SUMIFS('SAGE IMPORT'!$Q:$Q,'SAGE IMPORT'!$A:$A,'START-SLABS'!$F$9,'SAGE IMPORT'!$B:$B,'START-SLABS'!$G$9,'SAGE IMPORT'!$C:$C,'MATERIAL ORDER'!$K39,'SAGE IMPORT'!$D:$D,$M39))</f>
        <v>0</v>
      </c>
      <c r="T101" s="580">
        <f ca="1">IF(OFFSET('START-SLABS'!$F$9,$T$1,0)="","",SUMIFS('SAGE IMPORT'!$Q:$Q,'SAGE IMPORT'!$A:$A,OFFSET('START-SLABS'!$F$9,$T$1,0),'SAGE IMPORT'!$B:$B,OFFSET('START-SLABS'!$G$9,$T$1,0),'SAGE IMPORT'!$C:$C,'MATERIAL ORDER'!$K39,'SAGE IMPORT'!$D:$D,($M39)))</f>
        <v>0</v>
      </c>
      <c r="U101" s="580" t="str">
        <f ca="1">IF(OFFSET('START-SLABS'!$F$9,$U$1,0)="","",SUMIFS('SAGE IMPORT'!$Q:$Q,'SAGE IMPORT'!$A:$A,OFFSET('START-SLABS'!$F$9,$U$1,0),'SAGE IMPORT'!$B:$B,OFFSET('START-SLABS'!$G$9,$U$1,0),'SAGE IMPORT'!$C:$C,'MATERIAL ORDER'!$K39,'SAGE IMPORT'!$D:$D,($M39)))</f>
        <v/>
      </c>
      <c r="V101" s="580">
        <f ca="1">IF(OFFSET('START-SLABS'!$F$9,$V$1,0)="","",SUMIFS('SAGE IMPORT'!$Q:$Q,'SAGE IMPORT'!$A:$A,OFFSET('START-SLABS'!$F$9,$V$1,0),'SAGE IMPORT'!$B:$B,OFFSET('START-SLABS'!$G$9,$V$1,0),'SAGE IMPORT'!$C:$C,'MATERIAL ORDER'!$K39,'SAGE IMPORT'!$D:$D,($M39)))</f>
        <v>0</v>
      </c>
      <c r="W101" s="580" t="str">
        <f ca="1">IF(OFFSET('START-SLABS'!$F$9,$W$1,0)="","",SUMIFS('SAGE IMPORT'!$Q:$Q,'SAGE IMPORT'!$A:$A,OFFSET('START-SLABS'!$F$9,$W$1,0),'SAGE IMPORT'!$B:$B,OFFSET('START-SLABS'!$G$9,$W$1,0),'SAGE IMPORT'!$C:$C,'MATERIAL ORDER'!$K39,'SAGE IMPORT'!$D:$D,($M39)))</f>
        <v/>
      </c>
      <c r="X101" s="580">
        <f ca="1">IF(OFFSET('START-SLABS'!$F$9,$X$1,0)="","",SUMIFS('SAGE IMPORT'!$Q:$Q,'SAGE IMPORT'!$A:$A,OFFSET('START-SLABS'!$F$9,$X$1,0),'SAGE IMPORT'!$B:$B,OFFSET('START-SLABS'!$G$9,$X$1,0),'SAGE IMPORT'!$C:$C,'MATERIAL ORDER'!$K39,'SAGE IMPORT'!$D:$D,($M39)))</f>
        <v>0</v>
      </c>
      <c r="Y101" s="580" t="str">
        <f ca="1">IF(OFFSET('START-SLABS'!$F$9,$Y$1,0)="","",SUMIFS('SAGE IMPORT'!$Q:$Q,'SAGE IMPORT'!$A:$A,OFFSET('START-SLABS'!$F$9,$Y$1,0),'SAGE IMPORT'!$B:$B,OFFSET('START-SLABS'!$G$9,$Y$1,0),'SAGE IMPORT'!$C:$C,'MATERIAL ORDER'!$K39,'SAGE IMPORT'!$D:$D,($M39)))</f>
        <v/>
      </c>
      <c r="Z101" s="580">
        <f ca="1">IF(OFFSET('START-SLABS'!$F$9,$Z$1,0)="","",SUMIFS('SAGE IMPORT'!$Q:$Q,'SAGE IMPORT'!$A:$A,OFFSET('START-SLABS'!$F$9,$Z$1,0),'SAGE IMPORT'!$B:$B,OFFSET('START-SLABS'!$G$9,$Z$1,0),'SAGE IMPORT'!$C:$C,'MATERIAL ORDER'!$K39,'SAGE IMPORT'!$D:$D,($M39)))</f>
        <v>0</v>
      </c>
      <c r="AA101" s="580" t="str">
        <f ca="1">IF(OFFSET('START-SLABS'!$F$9,$AA$1,0)="","",SUMIFS('SAGE IMPORT'!$Q:$Q,'SAGE IMPORT'!$A:$A,OFFSET('START-SLABS'!$F$9,$AA$1,0),'SAGE IMPORT'!$B:$B,OFFSET('START-SLABS'!$G$9,$AA$1,0),'SAGE IMPORT'!$C:$C,'MATERIAL ORDER'!$K39,'SAGE IMPORT'!$D:$D,($M39)))</f>
        <v/>
      </c>
      <c r="AB101" s="580">
        <f ca="1">IF(OFFSET('START-SLABS'!$F$9,$AB$1,0)="","",SUMIFS('SAGE IMPORT'!$Q:$Q,'SAGE IMPORT'!$A:$A,OFFSET('START-SLABS'!$F$9,$AB$1,0),'SAGE IMPORT'!$B:$B,OFFSET('START-SLABS'!$G$9,$AB$1,0),'SAGE IMPORT'!$C:$C,'MATERIAL ORDER'!$K39,'SAGE IMPORT'!$D:$D,($M39)))</f>
        <v>0</v>
      </c>
      <c r="AC101" s="580" t="str">
        <f ca="1">IF(OFFSET('START-SLABS'!$F$9,$AC$1,0)="","",SUMIFS('SAGE IMPORT'!$Q:$Q,'SAGE IMPORT'!$A:$A,OFFSET('START-SLABS'!$F$9,$AC$1,0),'SAGE IMPORT'!$B:$B,OFFSET('START-SLABS'!$G$9,$AC$1,0),'SAGE IMPORT'!$C:$C,'MATERIAL ORDER'!$K39,'SAGE IMPORT'!$D:$D,($M39)))</f>
        <v/>
      </c>
      <c r="AD101" s="580">
        <f ca="1">IF(OFFSET('START-SLABS'!$F$9,$AD$1,0)="","",SUMIFS('SAGE IMPORT'!$Q:$Q,'SAGE IMPORT'!$A:$A,OFFSET('START-SLABS'!$F$9,$AD$1,0),'SAGE IMPORT'!$B:$B,OFFSET('START-SLABS'!$G$9,$AD$1,0),'SAGE IMPORT'!$C:$C,'MATERIAL ORDER'!$K39,'SAGE IMPORT'!$D:$D,($M39)))</f>
        <v>0</v>
      </c>
      <c r="AE101" s="580" t="str">
        <f ca="1">IF(OFFSET('START-SLABS'!$F$9,$AE$1,0)="","",SUMIFS('SAGE IMPORT'!$Q:$Q,'SAGE IMPORT'!$A:$A,OFFSET('START-SLABS'!$F$9,$AE$1,0),'SAGE IMPORT'!$B:$B,OFFSET('START-SLABS'!$G$9,$AE$1,0),'SAGE IMPORT'!$C:$C,'MATERIAL ORDER'!$K39,'SAGE IMPORT'!$D:$D,($M39)))</f>
        <v/>
      </c>
      <c r="AF101" s="580">
        <f ca="1">IF(OFFSET('START-SLABS'!$F$9,$AF$1,0)="","",SUMIFS('SAGE IMPORT'!$Q:$Q,'SAGE IMPORT'!$A:$A,OFFSET('START-SLABS'!$F$9,$AF$1,0),'SAGE IMPORT'!$B:$B,OFFSET('START-SLABS'!$G$9,$AF$1,0),'SAGE IMPORT'!$C:$C,'MATERIAL ORDER'!$K39,'SAGE IMPORT'!$D:$D,($M39)))</f>
        <v>0</v>
      </c>
      <c r="AG101" s="580" t="str">
        <f ca="1">IF(OFFSET('START-SLABS'!$F$9,$AG$1,0)="","",SUMIFS('SAGE IMPORT'!$Q:$Q,'SAGE IMPORT'!$A:$A,OFFSET('START-SLABS'!$F$9,$AG$1,0),'SAGE IMPORT'!$B:$B,OFFSET('START-SLABS'!$G$9,$AG$1,0),'SAGE IMPORT'!$C:$C,'MATERIAL ORDER'!$K39,'SAGE IMPORT'!$D:$D,($M39)))</f>
        <v/>
      </c>
      <c r="AH101" s="580">
        <f ca="1">IF(OFFSET('START-SLABS'!$F$9,$AH$1,0)="","",SUMIFS('SAGE IMPORT'!$Q:$Q,'SAGE IMPORT'!$A:$A,OFFSET('START-SLABS'!$F$9,$AH$1,0),'SAGE IMPORT'!$B:$B,OFFSET('START-SLABS'!$G$9,$AH$1,0),'SAGE IMPORT'!$C:$C,'MATERIAL ORDER'!$K39,'SAGE IMPORT'!$D:$D,($M39)))</f>
        <v>0</v>
      </c>
      <c r="AI101" s="580" t="str">
        <f ca="1">IF(OFFSET('START-SLABS'!$F$9,$AI$1,0)="","",SUMIFS('SAGE IMPORT'!$Q:$Q,'SAGE IMPORT'!$A:$A,OFFSET('START-SLABS'!$F$9,$AI$1,0),'SAGE IMPORT'!$B:$B,OFFSET('START-SLABS'!$G$9,$AI$1,0),'SAGE IMPORT'!$C:$C,'MATERIAL ORDER'!$K39,'SAGE IMPORT'!$D:$D,($M39)))</f>
        <v/>
      </c>
      <c r="AJ101" s="580">
        <f ca="1">IF(OFFSET('START-SLABS'!$F$9,$AJ$1,0)="","",SUMIFS('SAGE IMPORT'!$Q:$Q,'SAGE IMPORT'!$A:$A,OFFSET('START-SLABS'!$F$9,$AJ$1,0),'SAGE IMPORT'!$B:$B,OFFSET('START-SLABS'!$G$9,$AJ$1,0),'SAGE IMPORT'!$C:$C,'MATERIAL ORDER'!$K39,'SAGE IMPORT'!$D:$D,($M39)))</f>
        <v>0</v>
      </c>
      <c r="AK101" s="580" t="str">
        <f ca="1">IF(OFFSET('START-SLABS'!$F$9,$AK$1,0)="","",SUMIFS('SAGE IMPORT'!$Q:$Q,'SAGE IMPORT'!$A:$A,OFFSET('START-SLABS'!$F$9,$AK$1,0),'SAGE IMPORT'!$B:$B,OFFSET('START-SLABS'!$G$9,$AK$1,0),'SAGE IMPORT'!$C:$C,'MATERIAL ORDER'!$K39,'SAGE IMPORT'!$D:$D,($M39)))</f>
        <v/>
      </c>
      <c r="AL101" s="580" t="str">
        <f ca="1">IF(OFFSET('START-SLABS'!$F$9,$AL$1,0)="","",SUMIFS('SAGE IMPORT'!$Q:$Q,'SAGE IMPORT'!$A:$A,OFFSET('START-SLABS'!$F$9,$AL$1,0),'SAGE IMPORT'!$B:$B,OFFSET('START-SLABS'!$G$9,$AL$1,0),'SAGE IMPORT'!$C:$C,'MATERIAL ORDER'!$K39,'SAGE IMPORT'!$D:$D,($M39)))</f>
        <v/>
      </c>
      <c r="AM101" s="580" t="str">
        <f ca="1">IF(OFFSET('START-SLABS'!$F$9,$AM$1,0)="","",SUMIFS('SAGE IMPORT'!$Q:$Q,'SAGE IMPORT'!$A:$A,OFFSET('START-SLABS'!$F$9,$AM$1,0),'SAGE IMPORT'!$B:$B,OFFSET('START-SLABS'!$G$9,$AM$1,0),'SAGE IMPORT'!$C:$C,'MATERIAL ORDER'!$K39,'SAGE IMPORT'!$D:$D,($M39)))</f>
        <v/>
      </c>
      <c r="AN101" s="580" t="str">
        <f ca="1">IF(OFFSET('START-SLABS'!$F$9,$AN$1,0)="","",SUMIFS('SAGE IMPORT'!$Q:$Q,'SAGE IMPORT'!$A:$A,OFFSET('START-SLABS'!$F$9,$AN$1,0),'SAGE IMPORT'!$B:$B,OFFSET('START-SLABS'!$G$9,$AN$1,0),'SAGE IMPORT'!$C:$C,'MATERIAL ORDER'!$K39,'SAGE IMPORT'!$D:$D,($M39)))</f>
        <v/>
      </c>
      <c r="AO101" s="580" t="str">
        <f ca="1">IF(OFFSET('START-SLABS'!$F$9,$AO$1,0)="","",SUMIFS('SAGE IMPORT'!$Q:$Q,'SAGE IMPORT'!$A:$A,OFFSET('START-SLABS'!$F$9,$AO$1,0),'SAGE IMPORT'!$B:$B,OFFSET('START-SLABS'!$G$9,$AO$1,0),'SAGE IMPORT'!$C:$C,'MATERIAL ORDER'!$K39,'SAGE IMPORT'!$D:$D,($M39)))</f>
        <v/>
      </c>
      <c r="AP101" s="580" t="str">
        <f ca="1">IF(OFFSET('START-SLABS'!$F$9,$AP$1,0)="","",SUMIFS('SAGE IMPORT'!$Q:$Q,'SAGE IMPORT'!$A:$A,OFFSET('START-SLABS'!$F$9,$AP$1,0),'SAGE IMPORT'!$B:$B,OFFSET('START-SLABS'!$G$9,$AP$1,0),'SAGE IMPORT'!$C:$C,'MATERIAL ORDER'!$K39,'SAGE IMPORT'!$D:$D,($M39)))</f>
        <v/>
      </c>
      <c r="AQ101" s="580" t="str">
        <f ca="1">IF(OFFSET('START-SLABS'!$F$9,$AQ$1,0)="","",SUMIFS('SAGE IMPORT'!$Q:$Q,'SAGE IMPORT'!$A:$A,OFFSET('START-SLABS'!$F$9,$AQ$1,0),'SAGE IMPORT'!$B:$B,OFFSET('START-SLABS'!$G$9,$AQ$1,0),'SAGE IMPORT'!$C:$C,'MATERIAL ORDER'!$K39,'SAGE IMPORT'!$D:$D,($M39)))</f>
        <v/>
      </c>
      <c r="AR101" s="580" t="str">
        <f ca="1">IF(OFFSET('START-SLABS'!$F$9,$AR$1,0)="","",SUMIFS('SAGE IMPORT'!$Q:$Q,'SAGE IMPORT'!$A:$A,OFFSET('START-SLABS'!$F$9,$AR$1,0),'SAGE IMPORT'!$B:$B,OFFSET('START-SLABS'!$G$9,$AR$1,0),'SAGE IMPORT'!$C:$C,'MATERIAL ORDER'!$K39,'SAGE IMPORT'!$D:$D,($M39)))</f>
        <v/>
      </c>
      <c r="AS101" s="580" t="str">
        <f ca="1">IF(OFFSET('START-SLABS'!$F$9,$AS$1,0)="","",SUMIFS('SAGE IMPORT'!$Q:$Q,'SAGE IMPORT'!$A:$A,OFFSET('START-SLABS'!$F$9,$AS$1,0),'SAGE IMPORT'!$B:$B,OFFSET('START-SLABS'!$G$9,$AS$1,0),'SAGE IMPORT'!$C:$C,'MATERIAL ORDER'!$K39,'SAGE IMPORT'!$D:$D,($M39)))</f>
        <v/>
      </c>
      <c r="AT101" s="580" t="str">
        <f ca="1">IF(OFFSET('START-SLABS'!$F$9,$AT$1,0)="","",SUMIFS('SAGE IMPORT'!$Q:$Q,'SAGE IMPORT'!$A:$A,OFFSET('START-SLABS'!$F$9,$AT$1,0),'SAGE IMPORT'!$B:$B,OFFSET('START-SLABS'!$G$9,$AT$1,0),'SAGE IMPORT'!$C:$C,'MATERIAL ORDER'!$K39,'SAGE IMPORT'!$D:$D,($M39)))</f>
        <v/>
      </c>
      <c r="AU101" s="580" t="str">
        <f ca="1">IF(OFFSET('START-SLABS'!$F$9,$AU$1,0)="","",SUMIFS('SAGE IMPORT'!$Q:$Q,'SAGE IMPORT'!$A:$A,OFFSET('START-SLABS'!$F$9,$AU$1,0),'SAGE IMPORT'!$B:$B,OFFSET('START-SLABS'!$G$9,$AU$1,0),'SAGE IMPORT'!$C:$C,'MATERIAL ORDER'!$K39,'SAGE IMPORT'!$D:$D,($M39)))</f>
        <v/>
      </c>
      <c r="AV101" s="580" t="str">
        <f ca="1">IF(OFFSET('START-SLABS'!$F$9,$AV$1,0)="","",SUMIFS('SAGE IMPORT'!$Q:$Q,'SAGE IMPORT'!$A:$A,OFFSET('START-SLABS'!$F$9,$AV$1,0),'SAGE IMPORT'!$B:$B,OFFSET('START-SLABS'!$G$9,$AV$1,0),'SAGE IMPORT'!$C:$C,'MATERIAL ORDER'!$K39,'SAGE IMPORT'!$D:$D,($M39)))</f>
        <v/>
      </c>
      <c r="AW101" s="11" t="str">
        <f ca="1">IF(OFFSET('START-SLABS'!$F9,AU1,0)="","",SUMIFS('SAGE IMPORT'!$Q:$Q,'SAGE IMPORT'!$A:$A,OFFSET('START-SLABS'!$F9,AU1,0),'SAGE IMPORT'!$B:$B,OFFSET('START-SLABS'!$G9,AU1,0),'SAGE IMPORT'!$C:$C,'MATERIAL ORDER'!$K$29,'SAGE IMPORT'!$D:$D,$M$29))</f>
        <v/>
      </c>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row>
    <row r="102" spans="19:81" ht="57" customHeight="1" x14ac:dyDescent="0.3">
      <c r="S102" s="580">
        <f>IF('START-SLABS'!$F$9="","",SUMIFS('SAGE IMPORT'!$Q:$Q,'SAGE IMPORT'!$A:$A,'START-SLABS'!$F$9,'SAGE IMPORT'!$B:$B,'START-SLABS'!$G$9,'SAGE IMPORT'!$C:$C,'MATERIAL ORDER'!$K40,'SAGE IMPORT'!$D:$D,$M40))</f>
        <v>0</v>
      </c>
      <c r="T102" s="580">
        <f ca="1">IF(OFFSET('START-SLABS'!$F$9,$T$1,0)="","",SUMIFS('SAGE IMPORT'!$Q:$Q,'SAGE IMPORT'!$A:$A,OFFSET('START-SLABS'!$F$9,$T$1,0),'SAGE IMPORT'!$B:$B,OFFSET('START-SLABS'!$G$9,$T$1,0),'SAGE IMPORT'!$C:$C,'MATERIAL ORDER'!$K40,'SAGE IMPORT'!$D:$D,($M40)))</f>
        <v>0</v>
      </c>
      <c r="U102" s="580" t="str">
        <f ca="1">IF(OFFSET('START-SLABS'!$F$9,$U$1,0)="","",SUMIFS('SAGE IMPORT'!$Q:$Q,'SAGE IMPORT'!$A:$A,OFFSET('START-SLABS'!$F$9,$U$1,0),'SAGE IMPORT'!$B:$B,OFFSET('START-SLABS'!$G$9,$U$1,0),'SAGE IMPORT'!$C:$C,'MATERIAL ORDER'!$K40,'SAGE IMPORT'!$D:$D,($M40)))</f>
        <v/>
      </c>
      <c r="V102" s="580">
        <f ca="1">IF(OFFSET('START-SLABS'!$F$9,$V$1,0)="","",SUMIFS('SAGE IMPORT'!$Q:$Q,'SAGE IMPORT'!$A:$A,OFFSET('START-SLABS'!$F$9,$V$1,0),'SAGE IMPORT'!$B:$B,OFFSET('START-SLABS'!$G$9,$V$1,0),'SAGE IMPORT'!$C:$C,'MATERIAL ORDER'!$K40,'SAGE IMPORT'!$D:$D,($M40)))</f>
        <v>0</v>
      </c>
      <c r="W102" s="580" t="str">
        <f ca="1">IF(OFFSET('START-SLABS'!$F$9,$W$1,0)="","",SUMIFS('SAGE IMPORT'!$Q:$Q,'SAGE IMPORT'!$A:$A,OFFSET('START-SLABS'!$F$9,$W$1,0),'SAGE IMPORT'!$B:$B,OFFSET('START-SLABS'!$G$9,$W$1,0),'SAGE IMPORT'!$C:$C,'MATERIAL ORDER'!$K40,'SAGE IMPORT'!$D:$D,($M40)))</f>
        <v/>
      </c>
      <c r="X102" s="580">
        <f ca="1">IF(OFFSET('START-SLABS'!$F$9,$X$1,0)="","",SUMIFS('SAGE IMPORT'!$Q:$Q,'SAGE IMPORT'!$A:$A,OFFSET('START-SLABS'!$F$9,$X$1,0),'SAGE IMPORT'!$B:$B,OFFSET('START-SLABS'!$G$9,$X$1,0),'SAGE IMPORT'!$C:$C,'MATERIAL ORDER'!$K40,'SAGE IMPORT'!$D:$D,($M40)))</f>
        <v>0</v>
      </c>
      <c r="Y102" s="580" t="str">
        <f ca="1">IF(OFFSET('START-SLABS'!$F$9,$Y$1,0)="","",SUMIFS('SAGE IMPORT'!$Q:$Q,'SAGE IMPORT'!$A:$A,OFFSET('START-SLABS'!$F$9,$Y$1,0),'SAGE IMPORT'!$B:$B,OFFSET('START-SLABS'!$G$9,$Y$1,0),'SAGE IMPORT'!$C:$C,'MATERIAL ORDER'!$K40,'SAGE IMPORT'!$D:$D,($M40)))</f>
        <v/>
      </c>
      <c r="Z102" s="580">
        <f ca="1">IF(OFFSET('START-SLABS'!$F$9,$Z$1,0)="","",SUMIFS('SAGE IMPORT'!$Q:$Q,'SAGE IMPORT'!$A:$A,OFFSET('START-SLABS'!$F$9,$Z$1,0),'SAGE IMPORT'!$B:$B,OFFSET('START-SLABS'!$G$9,$Z$1,0),'SAGE IMPORT'!$C:$C,'MATERIAL ORDER'!$K40,'SAGE IMPORT'!$D:$D,($M40)))</f>
        <v>0</v>
      </c>
      <c r="AA102" s="580" t="str">
        <f ca="1">IF(OFFSET('START-SLABS'!$F$9,$AA$1,0)="","",SUMIFS('SAGE IMPORT'!$Q:$Q,'SAGE IMPORT'!$A:$A,OFFSET('START-SLABS'!$F$9,$AA$1,0),'SAGE IMPORT'!$B:$B,OFFSET('START-SLABS'!$G$9,$AA$1,0),'SAGE IMPORT'!$C:$C,'MATERIAL ORDER'!$K40,'SAGE IMPORT'!$D:$D,($M40)))</f>
        <v/>
      </c>
      <c r="AB102" s="580">
        <f ca="1">IF(OFFSET('START-SLABS'!$F$9,$AB$1,0)="","",SUMIFS('SAGE IMPORT'!$Q:$Q,'SAGE IMPORT'!$A:$A,OFFSET('START-SLABS'!$F$9,$AB$1,0),'SAGE IMPORT'!$B:$B,OFFSET('START-SLABS'!$G$9,$AB$1,0),'SAGE IMPORT'!$C:$C,'MATERIAL ORDER'!$K40,'SAGE IMPORT'!$D:$D,($M40)))</f>
        <v>0</v>
      </c>
      <c r="AC102" s="580" t="str">
        <f ca="1">IF(OFFSET('START-SLABS'!$F$9,$AC$1,0)="","",SUMIFS('SAGE IMPORT'!$Q:$Q,'SAGE IMPORT'!$A:$A,OFFSET('START-SLABS'!$F$9,$AC$1,0),'SAGE IMPORT'!$B:$B,OFFSET('START-SLABS'!$G$9,$AC$1,0),'SAGE IMPORT'!$C:$C,'MATERIAL ORDER'!$K40,'SAGE IMPORT'!$D:$D,($M40)))</f>
        <v/>
      </c>
      <c r="AD102" s="580">
        <f ca="1">IF(OFFSET('START-SLABS'!$F$9,$AD$1,0)="","",SUMIFS('SAGE IMPORT'!$Q:$Q,'SAGE IMPORT'!$A:$A,OFFSET('START-SLABS'!$F$9,$AD$1,0),'SAGE IMPORT'!$B:$B,OFFSET('START-SLABS'!$G$9,$AD$1,0),'SAGE IMPORT'!$C:$C,'MATERIAL ORDER'!$K40,'SAGE IMPORT'!$D:$D,($M40)))</f>
        <v>0</v>
      </c>
      <c r="AE102" s="580" t="str">
        <f ca="1">IF(OFFSET('START-SLABS'!$F$9,$AE$1,0)="","",SUMIFS('SAGE IMPORT'!$Q:$Q,'SAGE IMPORT'!$A:$A,OFFSET('START-SLABS'!$F$9,$AE$1,0),'SAGE IMPORT'!$B:$B,OFFSET('START-SLABS'!$G$9,$AE$1,0),'SAGE IMPORT'!$C:$C,'MATERIAL ORDER'!$K40,'SAGE IMPORT'!$D:$D,($M40)))</f>
        <v/>
      </c>
      <c r="AF102" s="580">
        <f ca="1">IF(OFFSET('START-SLABS'!$F$9,$AF$1,0)="","",SUMIFS('SAGE IMPORT'!$Q:$Q,'SAGE IMPORT'!$A:$A,OFFSET('START-SLABS'!$F$9,$AF$1,0),'SAGE IMPORT'!$B:$B,OFFSET('START-SLABS'!$G$9,$AF$1,0),'SAGE IMPORT'!$C:$C,'MATERIAL ORDER'!$K40,'SAGE IMPORT'!$D:$D,($M40)))</f>
        <v>0</v>
      </c>
      <c r="AG102" s="580" t="str">
        <f ca="1">IF(OFFSET('START-SLABS'!$F$9,$AG$1,0)="","",SUMIFS('SAGE IMPORT'!$Q:$Q,'SAGE IMPORT'!$A:$A,OFFSET('START-SLABS'!$F$9,$AG$1,0),'SAGE IMPORT'!$B:$B,OFFSET('START-SLABS'!$G$9,$AG$1,0),'SAGE IMPORT'!$C:$C,'MATERIAL ORDER'!$K40,'SAGE IMPORT'!$D:$D,($M40)))</f>
        <v/>
      </c>
      <c r="AH102" s="580">
        <f ca="1">IF(OFFSET('START-SLABS'!$F$9,$AH$1,0)="","",SUMIFS('SAGE IMPORT'!$Q:$Q,'SAGE IMPORT'!$A:$A,OFFSET('START-SLABS'!$F$9,$AH$1,0),'SAGE IMPORT'!$B:$B,OFFSET('START-SLABS'!$G$9,$AH$1,0),'SAGE IMPORT'!$C:$C,'MATERIAL ORDER'!$K40,'SAGE IMPORT'!$D:$D,($M40)))</f>
        <v>0</v>
      </c>
      <c r="AI102" s="580" t="str">
        <f ca="1">IF(OFFSET('START-SLABS'!$F$9,$AI$1,0)="","",SUMIFS('SAGE IMPORT'!$Q:$Q,'SAGE IMPORT'!$A:$A,OFFSET('START-SLABS'!$F$9,$AI$1,0),'SAGE IMPORT'!$B:$B,OFFSET('START-SLABS'!$G$9,$AI$1,0),'SAGE IMPORT'!$C:$C,'MATERIAL ORDER'!$K40,'SAGE IMPORT'!$D:$D,($M40)))</f>
        <v/>
      </c>
      <c r="AJ102" s="580">
        <f ca="1">IF(OFFSET('START-SLABS'!$F$9,$AJ$1,0)="","",SUMIFS('SAGE IMPORT'!$Q:$Q,'SAGE IMPORT'!$A:$A,OFFSET('START-SLABS'!$F$9,$AJ$1,0),'SAGE IMPORT'!$B:$B,OFFSET('START-SLABS'!$G$9,$AJ$1,0),'SAGE IMPORT'!$C:$C,'MATERIAL ORDER'!$K40,'SAGE IMPORT'!$D:$D,($M40)))</f>
        <v>0</v>
      </c>
      <c r="AK102" s="580" t="str">
        <f ca="1">IF(OFFSET('START-SLABS'!$F$9,$AK$1,0)="","",SUMIFS('SAGE IMPORT'!$Q:$Q,'SAGE IMPORT'!$A:$A,OFFSET('START-SLABS'!$F$9,$AK$1,0),'SAGE IMPORT'!$B:$B,OFFSET('START-SLABS'!$G$9,$AK$1,0),'SAGE IMPORT'!$C:$C,'MATERIAL ORDER'!$K40,'SAGE IMPORT'!$D:$D,($M40)))</f>
        <v/>
      </c>
      <c r="AL102" s="580" t="str">
        <f ca="1">IF(OFFSET('START-SLABS'!$F$9,$AL$1,0)="","",SUMIFS('SAGE IMPORT'!$Q:$Q,'SAGE IMPORT'!$A:$A,OFFSET('START-SLABS'!$F$9,$AL$1,0),'SAGE IMPORT'!$B:$B,OFFSET('START-SLABS'!$G$9,$AL$1,0),'SAGE IMPORT'!$C:$C,'MATERIAL ORDER'!$K40,'SAGE IMPORT'!$D:$D,($M40)))</f>
        <v/>
      </c>
      <c r="AM102" s="580" t="str">
        <f ca="1">IF(OFFSET('START-SLABS'!$F$9,$AM$1,0)="","",SUMIFS('SAGE IMPORT'!$Q:$Q,'SAGE IMPORT'!$A:$A,OFFSET('START-SLABS'!$F$9,$AM$1,0),'SAGE IMPORT'!$B:$B,OFFSET('START-SLABS'!$G$9,$AM$1,0),'SAGE IMPORT'!$C:$C,'MATERIAL ORDER'!$K40,'SAGE IMPORT'!$D:$D,($M40)))</f>
        <v/>
      </c>
      <c r="AN102" s="580" t="str">
        <f ca="1">IF(OFFSET('START-SLABS'!$F$9,$AN$1,0)="","",SUMIFS('SAGE IMPORT'!$Q:$Q,'SAGE IMPORT'!$A:$A,OFFSET('START-SLABS'!$F$9,$AN$1,0),'SAGE IMPORT'!$B:$B,OFFSET('START-SLABS'!$G$9,$AN$1,0),'SAGE IMPORT'!$C:$C,'MATERIAL ORDER'!$K40,'SAGE IMPORT'!$D:$D,($M40)))</f>
        <v/>
      </c>
      <c r="AO102" s="580" t="str">
        <f ca="1">IF(OFFSET('START-SLABS'!$F$9,$AO$1,0)="","",SUMIFS('SAGE IMPORT'!$Q:$Q,'SAGE IMPORT'!$A:$A,OFFSET('START-SLABS'!$F$9,$AO$1,0),'SAGE IMPORT'!$B:$B,OFFSET('START-SLABS'!$G$9,$AO$1,0),'SAGE IMPORT'!$C:$C,'MATERIAL ORDER'!$K40,'SAGE IMPORT'!$D:$D,($M40)))</f>
        <v/>
      </c>
      <c r="AP102" s="580" t="str">
        <f ca="1">IF(OFFSET('START-SLABS'!$F$9,$AP$1,0)="","",SUMIFS('SAGE IMPORT'!$Q:$Q,'SAGE IMPORT'!$A:$A,OFFSET('START-SLABS'!$F$9,$AP$1,0),'SAGE IMPORT'!$B:$B,OFFSET('START-SLABS'!$G$9,$AP$1,0),'SAGE IMPORT'!$C:$C,'MATERIAL ORDER'!$K40,'SAGE IMPORT'!$D:$D,($M40)))</f>
        <v/>
      </c>
      <c r="AQ102" s="580" t="str">
        <f ca="1">IF(OFFSET('START-SLABS'!$F$9,$AQ$1,0)="","",SUMIFS('SAGE IMPORT'!$Q:$Q,'SAGE IMPORT'!$A:$A,OFFSET('START-SLABS'!$F$9,$AQ$1,0),'SAGE IMPORT'!$B:$B,OFFSET('START-SLABS'!$G$9,$AQ$1,0),'SAGE IMPORT'!$C:$C,'MATERIAL ORDER'!$K40,'SAGE IMPORT'!$D:$D,($M40)))</f>
        <v/>
      </c>
      <c r="AR102" s="580" t="str">
        <f ca="1">IF(OFFSET('START-SLABS'!$F$9,$AR$1,0)="","",SUMIFS('SAGE IMPORT'!$Q:$Q,'SAGE IMPORT'!$A:$A,OFFSET('START-SLABS'!$F$9,$AR$1,0),'SAGE IMPORT'!$B:$B,OFFSET('START-SLABS'!$G$9,$AR$1,0),'SAGE IMPORT'!$C:$C,'MATERIAL ORDER'!$K40,'SAGE IMPORT'!$D:$D,($M40)))</f>
        <v/>
      </c>
      <c r="AS102" s="580" t="str">
        <f ca="1">IF(OFFSET('START-SLABS'!$F$9,$AS$1,0)="","",SUMIFS('SAGE IMPORT'!$Q:$Q,'SAGE IMPORT'!$A:$A,OFFSET('START-SLABS'!$F$9,$AS$1,0),'SAGE IMPORT'!$B:$B,OFFSET('START-SLABS'!$G$9,$AS$1,0),'SAGE IMPORT'!$C:$C,'MATERIAL ORDER'!$K40,'SAGE IMPORT'!$D:$D,($M40)))</f>
        <v/>
      </c>
      <c r="AT102" s="580" t="str">
        <f ca="1">IF(OFFSET('START-SLABS'!$F$9,$AT$1,0)="","",SUMIFS('SAGE IMPORT'!$Q:$Q,'SAGE IMPORT'!$A:$A,OFFSET('START-SLABS'!$F$9,$AT$1,0),'SAGE IMPORT'!$B:$B,OFFSET('START-SLABS'!$G$9,$AT$1,0),'SAGE IMPORT'!$C:$C,'MATERIAL ORDER'!$K40,'SAGE IMPORT'!$D:$D,($M40)))</f>
        <v/>
      </c>
      <c r="AU102" s="580" t="str">
        <f ca="1">IF(OFFSET('START-SLABS'!$F$9,$AU$1,0)="","",SUMIFS('SAGE IMPORT'!$Q:$Q,'SAGE IMPORT'!$A:$A,OFFSET('START-SLABS'!$F$9,$AU$1,0),'SAGE IMPORT'!$B:$B,OFFSET('START-SLABS'!$G$9,$AU$1,0),'SAGE IMPORT'!$C:$C,'MATERIAL ORDER'!$K40,'SAGE IMPORT'!$D:$D,($M40)))</f>
        <v/>
      </c>
      <c r="AV102" s="580" t="str">
        <f ca="1">IF(OFFSET('START-SLABS'!$F$9,$AV$1,0)="","",SUMIFS('SAGE IMPORT'!$Q:$Q,'SAGE IMPORT'!$A:$A,OFFSET('START-SLABS'!$F$9,$AV$1,0),'SAGE IMPORT'!$B:$B,OFFSET('START-SLABS'!$G$9,$AV$1,0),'SAGE IMPORT'!$C:$C,'MATERIAL ORDER'!$K40,'SAGE IMPORT'!$D:$D,($M40)))</f>
        <v/>
      </c>
      <c r="AW102" s="11" t="str">
        <f ca="1">IF(OFFSET('START-SLABS'!$F9,AU1,0)="","",SUMIFS('SAGE IMPORT'!$Q:$Q,'SAGE IMPORT'!$A:$A,OFFSET('START-SLABS'!$F9,AU1,0),'SAGE IMPORT'!$B:$B,OFFSET('START-SLABS'!$G9,AU1,0),'SAGE IMPORT'!$C:$C,'MATERIAL ORDER'!$K$40,'SAGE IMPORT'!$D:$D,$M$40))</f>
        <v/>
      </c>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row>
    <row r="103" spans="19:81" ht="57" customHeight="1" x14ac:dyDescent="0.3">
      <c r="S103" s="580">
        <f>IF('START-SLABS'!$F$9="","",SUMIFS('SAGE IMPORT'!$Q:$Q,'SAGE IMPORT'!$A:$A,'START-SLABS'!$F$9,'SAGE IMPORT'!$B:$B,'START-SLABS'!$G$9,'SAGE IMPORT'!$C:$C,'MATERIAL ORDER'!$K41,'SAGE IMPORT'!$D:$D,$M41))</f>
        <v>0</v>
      </c>
      <c r="T103" s="580">
        <f ca="1">IF(OFFSET('START-SLABS'!$F$9,$T$1,0)="","",SUMIFS('SAGE IMPORT'!$Q:$Q,'SAGE IMPORT'!$A:$A,OFFSET('START-SLABS'!$F$9,$T$1,0),'SAGE IMPORT'!$B:$B,OFFSET('START-SLABS'!$G$9,$T$1,0),'SAGE IMPORT'!$C:$C,'MATERIAL ORDER'!$K41,'SAGE IMPORT'!$D:$D,($M41)))</f>
        <v>0</v>
      </c>
      <c r="U103" s="580" t="str">
        <f ca="1">IF(OFFSET('START-SLABS'!$F$9,$U$1,0)="","",SUMIFS('SAGE IMPORT'!$Q:$Q,'SAGE IMPORT'!$A:$A,OFFSET('START-SLABS'!$F$9,$U$1,0),'SAGE IMPORT'!$B:$B,OFFSET('START-SLABS'!$G$9,$U$1,0),'SAGE IMPORT'!$C:$C,'MATERIAL ORDER'!$K41,'SAGE IMPORT'!$D:$D,($M41)))</f>
        <v/>
      </c>
      <c r="V103" s="580">
        <f ca="1">IF(OFFSET('START-SLABS'!$F$9,$V$1,0)="","",SUMIFS('SAGE IMPORT'!$Q:$Q,'SAGE IMPORT'!$A:$A,OFFSET('START-SLABS'!$F$9,$V$1,0),'SAGE IMPORT'!$B:$B,OFFSET('START-SLABS'!$G$9,$V$1,0),'SAGE IMPORT'!$C:$C,'MATERIAL ORDER'!$K41,'SAGE IMPORT'!$D:$D,($M41)))</f>
        <v>0</v>
      </c>
      <c r="W103" s="580" t="str">
        <f ca="1">IF(OFFSET('START-SLABS'!$F$9,$W$1,0)="","",SUMIFS('SAGE IMPORT'!$Q:$Q,'SAGE IMPORT'!$A:$A,OFFSET('START-SLABS'!$F$9,$W$1,0),'SAGE IMPORT'!$B:$B,OFFSET('START-SLABS'!$G$9,$W$1,0),'SAGE IMPORT'!$C:$C,'MATERIAL ORDER'!$K41,'SAGE IMPORT'!$D:$D,($M41)))</f>
        <v/>
      </c>
      <c r="X103" s="580">
        <f ca="1">IF(OFFSET('START-SLABS'!$F$9,$X$1,0)="","",SUMIFS('SAGE IMPORT'!$Q:$Q,'SAGE IMPORT'!$A:$A,OFFSET('START-SLABS'!$F$9,$X$1,0),'SAGE IMPORT'!$B:$B,OFFSET('START-SLABS'!$G$9,$X$1,0),'SAGE IMPORT'!$C:$C,'MATERIAL ORDER'!$K41,'SAGE IMPORT'!$D:$D,($M41)))</f>
        <v>0</v>
      </c>
      <c r="Y103" s="580" t="str">
        <f ca="1">IF(OFFSET('START-SLABS'!$F$9,$Y$1,0)="","",SUMIFS('SAGE IMPORT'!$Q:$Q,'SAGE IMPORT'!$A:$A,OFFSET('START-SLABS'!$F$9,$Y$1,0),'SAGE IMPORT'!$B:$B,OFFSET('START-SLABS'!$G$9,$Y$1,0),'SAGE IMPORT'!$C:$C,'MATERIAL ORDER'!$K41,'SAGE IMPORT'!$D:$D,($M41)))</f>
        <v/>
      </c>
      <c r="Z103" s="580">
        <f ca="1">IF(OFFSET('START-SLABS'!$F$9,$Z$1,0)="","",SUMIFS('SAGE IMPORT'!$Q:$Q,'SAGE IMPORT'!$A:$A,OFFSET('START-SLABS'!$F$9,$Z$1,0),'SAGE IMPORT'!$B:$B,OFFSET('START-SLABS'!$G$9,$Z$1,0),'SAGE IMPORT'!$C:$C,'MATERIAL ORDER'!$K41,'SAGE IMPORT'!$D:$D,($M41)))</f>
        <v>0</v>
      </c>
      <c r="AA103" s="580" t="str">
        <f ca="1">IF(OFFSET('START-SLABS'!$F$9,$AA$1,0)="","",SUMIFS('SAGE IMPORT'!$Q:$Q,'SAGE IMPORT'!$A:$A,OFFSET('START-SLABS'!$F$9,$AA$1,0),'SAGE IMPORT'!$B:$B,OFFSET('START-SLABS'!$G$9,$AA$1,0),'SAGE IMPORT'!$C:$C,'MATERIAL ORDER'!$K41,'SAGE IMPORT'!$D:$D,($M41)))</f>
        <v/>
      </c>
      <c r="AB103" s="580">
        <f ca="1">IF(OFFSET('START-SLABS'!$F$9,$AB$1,0)="","",SUMIFS('SAGE IMPORT'!$Q:$Q,'SAGE IMPORT'!$A:$A,OFFSET('START-SLABS'!$F$9,$AB$1,0),'SAGE IMPORT'!$B:$B,OFFSET('START-SLABS'!$G$9,$AB$1,0),'SAGE IMPORT'!$C:$C,'MATERIAL ORDER'!$K41,'SAGE IMPORT'!$D:$D,($M41)))</f>
        <v>0</v>
      </c>
      <c r="AC103" s="580" t="str">
        <f ca="1">IF(OFFSET('START-SLABS'!$F$9,$AC$1,0)="","",SUMIFS('SAGE IMPORT'!$Q:$Q,'SAGE IMPORT'!$A:$A,OFFSET('START-SLABS'!$F$9,$AC$1,0),'SAGE IMPORT'!$B:$B,OFFSET('START-SLABS'!$G$9,$AC$1,0),'SAGE IMPORT'!$C:$C,'MATERIAL ORDER'!$K41,'SAGE IMPORT'!$D:$D,($M41)))</f>
        <v/>
      </c>
      <c r="AD103" s="580">
        <f ca="1">IF(OFFSET('START-SLABS'!$F$9,$AD$1,0)="","",SUMIFS('SAGE IMPORT'!$Q:$Q,'SAGE IMPORT'!$A:$A,OFFSET('START-SLABS'!$F$9,$AD$1,0),'SAGE IMPORT'!$B:$B,OFFSET('START-SLABS'!$G$9,$AD$1,0),'SAGE IMPORT'!$C:$C,'MATERIAL ORDER'!$K41,'SAGE IMPORT'!$D:$D,($M41)))</f>
        <v>0</v>
      </c>
      <c r="AE103" s="580" t="str">
        <f ca="1">IF(OFFSET('START-SLABS'!$F$9,$AE$1,0)="","",SUMIFS('SAGE IMPORT'!$Q:$Q,'SAGE IMPORT'!$A:$A,OFFSET('START-SLABS'!$F$9,$AE$1,0),'SAGE IMPORT'!$B:$B,OFFSET('START-SLABS'!$G$9,$AE$1,0),'SAGE IMPORT'!$C:$C,'MATERIAL ORDER'!$K41,'SAGE IMPORT'!$D:$D,($M41)))</f>
        <v/>
      </c>
      <c r="AF103" s="580">
        <f ca="1">IF(OFFSET('START-SLABS'!$F$9,$AF$1,0)="","",SUMIFS('SAGE IMPORT'!$Q:$Q,'SAGE IMPORT'!$A:$A,OFFSET('START-SLABS'!$F$9,$AF$1,0),'SAGE IMPORT'!$B:$B,OFFSET('START-SLABS'!$G$9,$AF$1,0),'SAGE IMPORT'!$C:$C,'MATERIAL ORDER'!$K41,'SAGE IMPORT'!$D:$D,($M41)))</f>
        <v>0</v>
      </c>
      <c r="AG103" s="580" t="str">
        <f ca="1">IF(OFFSET('START-SLABS'!$F$9,$AG$1,0)="","",SUMIFS('SAGE IMPORT'!$Q:$Q,'SAGE IMPORT'!$A:$A,OFFSET('START-SLABS'!$F$9,$AG$1,0),'SAGE IMPORT'!$B:$B,OFFSET('START-SLABS'!$G$9,$AG$1,0),'SAGE IMPORT'!$C:$C,'MATERIAL ORDER'!$K41,'SAGE IMPORT'!$D:$D,($M41)))</f>
        <v/>
      </c>
      <c r="AH103" s="580">
        <f ca="1">IF(OFFSET('START-SLABS'!$F$9,$AH$1,0)="","",SUMIFS('SAGE IMPORT'!$Q:$Q,'SAGE IMPORT'!$A:$A,OFFSET('START-SLABS'!$F$9,$AH$1,0),'SAGE IMPORT'!$B:$B,OFFSET('START-SLABS'!$G$9,$AH$1,0),'SAGE IMPORT'!$C:$C,'MATERIAL ORDER'!$K41,'SAGE IMPORT'!$D:$D,($M41)))</f>
        <v>0</v>
      </c>
      <c r="AI103" s="580" t="str">
        <f ca="1">IF(OFFSET('START-SLABS'!$F$9,$AI$1,0)="","",SUMIFS('SAGE IMPORT'!$Q:$Q,'SAGE IMPORT'!$A:$A,OFFSET('START-SLABS'!$F$9,$AI$1,0),'SAGE IMPORT'!$B:$B,OFFSET('START-SLABS'!$G$9,$AI$1,0),'SAGE IMPORT'!$C:$C,'MATERIAL ORDER'!$K41,'SAGE IMPORT'!$D:$D,($M41)))</f>
        <v/>
      </c>
      <c r="AJ103" s="580">
        <f ca="1">IF(OFFSET('START-SLABS'!$F$9,$AJ$1,0)="","",SUMIFS('SAGE IMPORT'!$Q:$Q,'SAGE IMPORT'!$A:$A,OFFSET('START-SLABS'!$F$9,$AJ$1,0),'SAGE IMPORT'!$B:$B,OFFSET('START-SLABS'!$G$9,$AJ$1,0),'SAGE IMPORT'!$C:$C,'MATERIAL ORDER'!$K41,'SAGE IMPORT'!$D:$D,($M41)))</f>
        <v>0</v>
      </c>
      <c r="AK103" s="580" t="str">
        <f ca="1">IF(OFFSET('START-SLABS'!$F$9,$AK$1,0)="","",SUMIFS('SAGE IMPORT'!$Q:$Q,'SAGE IMPORT'!$A:$A,OFFSET('START-SLABS'!$F$9,$AK$1,0),'SAGE IMPORT'!$B:$B,OFFSET('START-SLABS'!$G$9,$AK$1,0),'SAGE IMPORT'!$C:$C,'MATERIAL ORDER'!$K41,'SAGE IMPORT'!$D:$D,($M41)))</f>
        <v/>
      </c>
      <c r="AL103" s="580" t="str">
        <f ca="1">IF(OFFSET('START-SLABS'!$F$9,$AL$1,0)="","",SUMIFS('SAGE IMPORT'!$Q:$Q,'SAGE IMPORT'!$A:$A,OFFSET('START-SLABS'!$F$9,$AL$1,0),'SAGE IMPORT'!$B:$B,OFFSET('START-SLABS'!$G$9,$AL$1,0),'SAGE IMPORT'!$C:$C,'MATERIAL ORDER'!$K41,'SAGE IMPORT'!$D:$D,($M41)))</f>
        <v/>
      </c>
      <c r="AM103" s="580" t="str">
        <f ca="1">IF(OFFSET('START-SLABS'!$F$9,$AM$1,0)="","",SUMIFS('SAGE IMPORT'!$Q:$Q,'SAGE IMPORT'!$A:$A,OFFSET('START-SLABS'!$F$9,$AM$1,0),'SAGE IMPORT'!$B:$B,OFFSET('START-SLABS'!$G$9,$AM$1,0),'SAGE IMPORT'!$C:$C,'MATERIAL ORDER'!$K41,'SAGE IMPORT'!$D:$D,($M41)))</f>
        <v/>
      </c>
      <c r="AN103" s="580" t="str">
        <f ca="1">IF(OFFSET('START-SLABS'!$F$9,$AN$1,0)="","",SUMIFS('SAGE IMPORT'!$Q:$Q,'SAGE IMPORT'!$A:$A,OFFSET('START-SLABS'!$F$9,$AN$1,0),'SAGE IMPORT'!$B:$B,OFFSET('START-SLABS'!$G$9,$AN$1,0),'SAGE IMPORT'!$C:$C,'MATERIAL ORDER'!$K41,'SAGE IMPORT'!$D:$D,($M41)))</f>
        <v/>
      </c>
      <c r="AO103" s="580" t="str">
        <f ca="1">IF(OFFSET('START-SLABS'!$F$9,$AO$1,0)="","",SUMIFS('SAGE IMPORT'!$Q:$Q,'SAGE IMPORT'!$A:$A,OFFSET('START-SLABS'!$F$9,$AO$1,0),'SAGE IMPORT'!$B:$B,OFFSET('START-SLABS'!$G$9,$AO$1,0),'SAGE IMPORT'!$C:$C,'MATERIAL ORDER'!$K41,'SAGE IMPORT'!$D:$D,($M41)))</f>
        <v/>
      </c>
      <c r="AP103" s="580" t="str">
        <f ca="1">IF(OFFSET('START-SLABS'!$F$9,$AP$1,0)="","",SUMIFS('SAGE IMPORT'!$Q:$Q,'SAGE IMPORT'!$A:$A,OFFSET('START-SLABS'!$F$9,$AP$1,0),'SAGE IMPORT'!$B:$B,OFFSET('START-SLABS'!$G$9,$AP$1,0),'SAGE IMPORT'!$C:$C,'MATERIAL ORDER'!$K41,'SAGE IMPORT'!$D:$D,($M41)))</f>
        <v/>
      </c>
      <c r="AQ103" s="580" t="str">
        <f ca="1">IF(OFFSET('START-SLABS'!$F$9,$AQ$1,0)="","",SUMIFS('SAGE IMPORT'!$Q:$Q,'SAGE IMPORT'!$A:$A,OFFSET('START-SLABS'!$F$9,$AQ$1,0),'SAGE IMPORT'!$B:$B,OFFSET('START-SLABS'!$G$9,$AQ$1,0),'SAGE IMPORT'!$C:$C,'MATERIAL ORDER'!$K41,'SAGE IMPORT'!$D:$D,($M41)))</f>
        <v/>
      </c>
      <c r="AR103" s="580" t="str">
        <f ca="1">IF(OFFSET('START-SLABS'!$F$9,$AR$1,0)="","",SUMIFS('SAGE IMPORT'!$Q:$Q,'SAGE IMPORT'!$A:$A,OFFSET('START-SLABS'!$F$9,$AR$1,0),'SAGE IMPORT'!$B:$B,OFFSET('START-SLABS'!$G$9,$AR$1,0),'SAGE IMPORT'!$C:$C,'MATERIAL ORDER'!$K41,'SAGE IMPORT'!$D:$D,($M41)))</f>
        <v/>
      </c>
      <c r="AS103" s="580" t="str">
        <f ca="1">IF(OFFSET('START-SLABS'!$F$9,$AS$1,0)="","",SUMIFS('SAGE IMPORT'!$Q:$Q,'SAGE IMPORT'!$A:$A,OFFSET('START-SLABS'!$F$9,$AS$1,0),'SAGE IMPORT'!$B:$B,OFFSET('START-SLABS'!$G$9,$AS$1,0),'SAGE IMPORT'!$C:$C,'MATERIAL ORDER'!$K41,'SAGE IMPORT'!$D:$D,($M41)))</f>
        <v/>
      </c>
      <c r="AT103" s="580" t="str">
        <f ca="1">IF(OFFSET('START-SLABS'!$F$9,$AT$1,0)="","",SUMIFS('SAGE IMPORT'!$Q:$Q,'SAGE IMPORT'!$A:$A,OFFSET('START-SLABS'!$F$9,$AT$1,0),'SAGE IMPORT'!$B:$B,OFFSET('START-SLABS'!$G$9,$AT$1,0),'SAGE IMPORT'!$C:$C,'MATERIAL ORDER'!$K41,'SAGE IMPORT'!$D:$D,($M41)))</f>
        <v/>
      </c>
      <c r="AU103" s="580" t="str">
        <f ca="1">IF(OFFSET('START-SLABS'!$F$9,$AU$1,0)="","",SUMIFS('SAGE IMPORT'!$Q:$Q,'SAGE IMPORT'!$A:$A,OFFSET('START-SLABS'!$F$9,$AU$1,0),'SAGE IMPORT'!$B:$B,OFFSET('START-SLABS'!$G$9,$AU$1,0),'SAGE IMPORT'!$C:$C,'MATERIAL ORDER'!$K41,'SAGE IMPORT'!$D:$D,($M41)))</f>
        <v/>
      </c>
      <c r="AV103" s="580" t="str">
        <f ca="1">IF(OFFSET('START-SLABS'!$F$9,$AV$1,0)="","",SUMIFS('SAGE IMPORT'!$Q:$Q,'SAGE IMPORT'!$A:$A,OFFSET('START-SLABS'!$F$9,$AV$1,0),'SAGE IMPORT'!$B:$B,OFFSET('START-SLABS'!$G$9,$AV$1,0),'SAGE IMPORT'!$C:$C,'MATERIAL ORDER'!$K41,'SAGE IMPORT'!$D:$D,($M41)))</f>
        <v/>
      </c>
      <c r="AW103" s="11" t="str">
        <f ca="1">IF(OFFSET('START-SLABS'!$F9,AU1,0)="","",SUMIFS('SAGE IMPORT'!$Q:$Q,'SAGE IMPORT'!$A:$A,OFFSET('START-SLABS'!$F9,AU1,0),'SAGE IMPORT'!$B:$B,OFFSET('START-SLABS'!$G9,AU1,0),'SAGE IMPORT'!$C:$C,'MATERIAL ORDER'!$K$41,'SAGE IMPORT'!$D:$D,$M$41))</f>
        <v/>
      </c>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row>
    <row r="104" spans="19:81" ht="57" customHeight="1" x14ac:dyDescent="0.3">
      <c r="S104" s="580">
        <f>IF('START-SLABS'!$F$9="","",SUMIFS('SAGE IMPORT'!$Q:$Q,'SAGE IMPORT'!$A:$A,'START-SLABS'!$F$9,'SAGE IMPORT'!$B:$B,'START-SLABS'!$G$9,'SAGE IMPORT'!$C:$C,'MATERIAL ORDER'!$K42,'SAGE IMPORT'!$D:$D,$M42))</f>
        <v>0</v>
      </c>
      <c r="T104" s="580">
        <f ca="1">IF(OFFSET('START-SLABS'!$F$9,$T$1,0)="","",SUMIFS('SAGE IMPORT'!$Q:$Q,'SAGE IMPORT'!$A:$A,OFFSET('START-SLABS'!$F$9,$T$1,0),'SAGE IMPORT'!$B:$B,OFFSET('START-SLABS'!$G$9,$T$1,0),'SAGE IMPORT'!$C:$C,'MATERIAL ORDER'!$K42,'SAGE IMPORT'!$D:$D,($M42)))</f>
        <v>0</v>
      </c>
      <c r="U104" s="580" t="str">
        <f ca="1">IF(OFFSET('START-SLABS'!$F$9,$U$1,0)="","",SUMIFS('SAGE IMPORT'!$Q:$Q,'SAGE IMPORT'!$A:$A,OFFSET('START-SLABS'!$F$9,$U$1,0),'SAGE IMPORT'!$B:$B,OFFSET('START-SLABS'!$G$9,$U$1,0),'SAGE IMPORT'!$C:$C,'MATERIAL ORDER'!$K42,'SAGE IMPORT'!$D:$D,($M42)))</f>
        <v/>
      </c>
      <c r="V104" s="580">
        <f ca="1">IF(OFFSET('START-SLABS'!$F$9,$V$1,0)="","",SUMIFS('SAGE IMPORT'!$Q:$Q,'SAGE IMPORT'!$A:$A,OFFSET('START-SLABS'!$F$9,$V$1,0),'SAGE IMPORT'!$B:$B,OFFSET('START-SLABS'!$G$9,$V$1,0),'SAGE IMPORT'!$C:$C,'MATERIAL ORDER'!$K42,'SAGE IMPORT'!$D:$D,($M42)))</f>
        <v>0</v>
      </c>
      <c r="W104" s="580" t="str">
        <f ca="1">IF(OFFSET('START-SLABS'!$F$9,$W$1,0)="","",SUMIFS('SAGE IMPORT'!$Q:$Q,'SAGE IMPORT'!$A:$A,OFFSET('START-SLABS'!$F$9,$W$1,0),'SAGE IMPORT'!$B:$B,OFFSET('START-SLABS'!$G$9,$W$1,0),'SAGE IMPORT'!$C:$C,'MATERIAL ORDER'!$K42,'SAGE IMPORT'!$D:$D,($M42)))</f>
        <v/>
      </c>
      <c r="X104" s="580">
        <f ca="1">IF(OFFSET('START-SLABS'!$F$9,$X$1,0)="","",SUMIFS('SAGE IMPORT'!$Q:$Q,'SAGE IMPORT'!$A:$A,OFFSET('START-SLABS'!$F$9,$X$1,0),'SAGE IMPORT'!$B:$B,OFFSET('START-SLABS'!$G$9,$X$1,0),'SAGE IMPORT'!$C:$C,'MATERIAL ORDER'!$K42,'SAGE IMPORT'!$D:$D,($M42)))</f>
        <v>0</v>
      </c>
      <c r="Y104" s="580" t="str">
        <f ca="1">IF(OFFSET('START-SLABS'!$F$9,$Y$1,0)="","",SUMIFS('SAGE IMPORT'!$Q:$Q,'SAGE IMPORT'!$A:$A,OFFSET('START-SLABS'!$F$9,$Y$1,0),'SAGE IMPORT'!$B:$B,OFFSET('START-SLABS'!$G$9,$Y$1,0),'SAGE IMPORT'!$C:$C,'MATERIAL ORDER'!$K42,'SAGE IMPORT'!$D:$D,($M42)))</f>
        <v/>
      </c>
      <c r="Z104" s="580">
        <f ca="1">IF(OFFSET('START-SLABS'!$F$9,$Z$1,0)="","",SUMIFS('SAGE IMPORT'!$Q:$Q,'SAGE IMPORT'!$A:$A,OFFSET('START-SLABS'!$F$9,$Z$1,0),'SAGE IMPORT'!$B:$B,OFFSET('START-SLABS'!$G$9,$Z$1,0),'SAGE IMPORT'!$C:$C,'MATERIAL ORDER'!$K42,'SAGE IMPORT'!$D:$D,($M42)))</f>
        <v>0</v>
      </c>
      <c r="AA104" s="580" t="str">
        <f ca="1">IF(OFFSET('START-SLABS'!$F$9,$AA$1,0)="","",SUMIFS('SAGE IMPORT'!$Q:$Q,'SAGE IMPORT'!$A:$A,OFFSET('START-SLABS'!$F$9,$AA$1,0),'SAGE IMPORT'!$B:$B,OFFSET('START-SLABS'!$G$9,$AA$1,0),'SAGE IMPORT'!$C:$C,'MATERIAL ORDER'!$K42,'SAGE IMPORT'!$D:$D,($M42)))</f>
        <v/>
      </c>
      <c r="AB104" s="580">
        <f ca="1">IF(OFFSET('START-SLABS'!$F$9,$AB$1,0)="","",SUMIFS('SAGE IMPORT'!$Q:$Q,'SAGE IMPORT'!$A:$A,OFFSET('START-SLABS'!$F$9,$AB$1,0),'SAGE IMPORT'!$B:$B,OFFSET('START-SLABS'!$G$9,$AB$1,0),'SAGE IMPORT'!$C:$C,'MATERIAL ORDER'!$K42,'SAGE IMPORT'!$D:$D,($M42)))</f>
        <v>0</v>
      </c>
      <c r="AC104" s="580" t="str">
        <f ca="1">IF(OFFSET('START-SLABS'!$F$9,$AC$1,0)="","",SUMIFS('SAGE IMPORT'!$Q:$Q,'SAGE IMPORT'!$A:$A,OFFSET('START-SLABS'!$F$9,$AC$1,0),'SAGE IMPORT'!$B:$B,OFFSET('START-SLABS'!$G$9,$AC$1,0),'SAGE IMPORT'!$C:$C,'MATERIAL ORDER'!$K42,'SAGE IMPORT'!$D:$D,($M42)))</f>
        <v/>
      </c>
      <c r="AD104" s="580">
        <f ca="1">IF(OFFSET('START-SLABS'!$F$9,$AD$1,0)="","",SUMIFS('SAGE IMPORT'!$Q:$Q,'SAGE IMPORT'!$A:$A,OFFSET('START-SLABS'!$F$9,$AD$1,0),'SAGE IMPORT'!$B:$B,OFFSET('START-SLABS'!$G$9,$AD$1,0),'SAGE IMPORT'!$C:$C,'MATERIAL ORDER'!$K42,'SAGE IMPORT'!$D:$D,($M42)))</f>
        <v>0</v>
      </c>
      <c r="AE104" s="580" t="str">
        <f ca="1">IF(OFFSET('START-SLABS'!$F$9,$AE$1,0)="","",SUMIFS('SAGE IMPORT'!$Q:$Q,'SAGE IMPORT'!$A:$A,OFFSET('START-SLABS'!$F$9,$AE$1,0),'SAGE IMPORT'!$B:$B,OFFSET('START-SLABS'!$G$9,$AE$1,0),'SAGE IMPORT'!$C:$C,'MATERIAL ORDER'!$K42,'SAGE IMPORT'!$D:$D,($M42)))</f>
        <v/>
      </c>
      <c r="AF104" s="580">
        <f ca="1">IF(OFFSET('START-SLABS'!$F$9,$AF$1,0)="","",SUMIFS('SAGE IMPORT'!$Q:$Q,'SAGE IMPORT'!$A:$A,OFFSET('START-SLABS'!$F$9,$AF$1,0),'SAGE IMPORT'!$B:$B,OFFSET('START-SLABS'!$G$9,$AF$1,0),'SAGE IMPORT'!$C:$C,'MATERIAL ORDER'!$K42,'SAGE IMPORT'!$D:$D,($M42)))</f>
        <v>0</v>
      </c>
      <c r="AG104" s="580" t="str">
        <f ca="1">IF(OFFSET('START-SLABS'!$F$9,$AG$1,0)="","",SUMIFS('SAGE IMPORT'!$Q:$Q,'SAGE IMPORT'!$A:$A,OFFSET('START-SLABS'!$F$9,$AG$1,0),'SAGE IMPORT'!$B:$B,OFFSET('START-SLABS'!$G$9,$AG$1,0),'SAGE IMPORT'!$C:$C,'MATERIAL ORDER'!$K42,'SAGE IMPORT'!$D:$D,($M42)))</f>
        <v/>
      </c>
      <c r="AH104" s="580">
        <f ca="1">IF(OFFSET('START-SLABS'!$F$9,$AH$1,0)="","",SUMIFS('SAGE IMPORT'!$Q:$Q,'SAGE IMPORT'!$A:$A,OFFSET('START-SLABS'!$F$9,$AH$1,0),'SAGE IMPORT'!$B:$B,OFFSET('START-SLABS'!$G$9,$AH$1,0),'SAGE IMPORT'!$C:$C,'MATERIAL ORDER'!$K42,'SAGE IMPORT'!$D:$D,($M42)))</f>
        <v>0</v>
      </c>
      <c r="AI104" s="580" t="str">
        <f ca="1">IF(OFFSET('START-SLABS'!$F$9,$AI$1,0)="","",SUMIFS('SAGE IMPORT'!$Q:$Q,'SAGE IMPORT'!$A:$A,OFFSET('START-SLABS'!$F$9,$AI$1,0),'SAGE IMPORT'!$B:$B,OFFSET('START-SLABS'!$G$9,$AI$1,0),'SAGE IMPORT'!$C:$C,'MATERIAL ORDER'!$K42,'SAGE IMPORT'!$D:$D,($M42)))</f>
        <v/>
      </c>
      <c r="AJ104" s="580">
        <f ca="1">IF(OFFSET('START-SLABS'!$F$9,$AJ$1,0)="","",SUMIFS('SAGE IMPORT'!$Q:$Q,'SAGE IMPORT'!$A:$A,OFFSET('START-SLABS'!$F$9,$AJ$1,0),'SAGE IMPORT'!$B:$B,OFFSET('START-SLABS'!$G$9,$AJ$1,0),'SAGE IMPORT'!$C:$C,'MATERIAL ORDER'!$K42,'SAGE IMPORT'!$D:$D,($M42)))</f>
        <v>0</v>
      </c>
      <c r="AK104" s="580" t="str">
        <f ca="1">IF(OFFSET('START-SLABS'!$F$9,$AK$1,0)="","",SUMIFS('SAGE IMPORT'!$Q:$Q,'SAGE IMPORT'!$A:$A,OFFSET('START-SLABS'!$F$9,$AK$1,0),'SAGE IMPORT'!$B:$B,OFFSET('START-SLABS'!$G$9,$AK$1,0),'SAGE IMPORT'!$C:$C,'MATERIAL ORDER'!$K42,'SAGE IMPORT'!$D:$D,($M42)))</f>
        <v/>
      </c>
      <c r="AL104" s="580" t="str">
        <f ca="1">IF(OFFSET('START-SLABS'!$F$9,$AL$1,0)="","",SUMIFS('SAGE IMPORT'!$Q:$Q,'SAGE IMPORT'!$A:$A,OFFSET('START-SLABS'!$F$9,$AL$1,0),'SAGE IMPORT'!$B:$B,OFFSET('START-SLABS'!$G$9,$AL$1,0),'SAGE IMPORT'!$C:$C,'MATERIAL ORDER'!$K42,'SAGE IMPORT'!$D:$D,($M42)))</f>
        <v/>
      </c>
      <c r="AM104" s="580" t="str">
        <f ca="1">IF(OFFSET('START-SLABS'!$F$9,$AM$1,0)="","",SUMIFS('SAGE IMPORT'!$Q:$Q,'SAGE IMPORT'!$A:$A,OFFSET('START-SLABS'!$F$9,$AM$1,0),'SAGE IMPORT'!$B:$B,OFFSET('START-SLABS'!$G$9,$AM$1,0),'SAGE IMPORT'!$C:$C,'MATERIAL ORDER'!$K42,'SAGE IMPORT'!$D:$D,($M42)))</f>
        <v/>
      </c>
      <c r="AN104" s="580" t="str">
        <f ca="1">IF(OFFSET('START-SLABS'!$F$9,$AN$1,0)="","",SUMIFS('SAGE IMPORT'!$Q:$Q,'SAGE IMPORT'!$A:$A,OFFSET('START-SLABS'!$F$9,$AN$1,0),'SAGE IMPORT'!$B:$B,OFFSET('START-SLABS'!$G$9,$AN$1,0),'SAGE IMPORT'!$C:$C,'MATERIAL ORDER'!$K42,'SAGE IMPORT'!$D:$D,($M42)))</f>
        <v/>
      </c>
      <c r="AO104" s="580" t="str">
        <f ca="1">IF(OFFSET('START-SLABS'!$F$9,$AO$1,0)="","",SUMIFS('SAGE IMPORT'!$Q:$Q,'SAGE IMPORT'!$A:$A,OFFSET('START-SLABS'!$F$9,$AO$1,0),'SAGE IMPORT'!$B:$B,OFFSET('START-SLABS'!$G$9,$AO$1,0),'SAGE IMPORT'!$C:$C,'MATERIAL ORDER'!$K42,'SAGE IMPORT'!$D:$D,($M42)))</f>
        <v/>
      </c>
      <c r="AP104" s="580" t="str">
        <f ca="1">IF(OFFSET('START-SLABS'!$F$9,$AP$1,0)="","",SUMIFS('SAGE IMPORT'!$Q:$Q,'SAGE IMPORT'!$A:$A,OFFSET('START-SLABS'!$F$9,$AP$1,0),'SAGE IMPORT'!$B:$B,OFFSET('START-SLABS'!$G$9,$AP$1,0),'SAGE IMPORT'!$C:$C,'MATERIAL ORDER'!$K42,'SAGE IMPORT'!$D:$D,($M42)))</f>
        <v/>
      </c>
      <c r="AQ104" s="580" t="str">
        <f ca="1">IF(OFFSET('START-SLABS'!$F$9,$AQ$1,0)="","",SUMIFS('SAGE IMPORT'!$Q:$Q,'SAGE IMPORT'!$A:$A,OFFSET('START-SLABS'!$F$9,$AQ$1,0),'SAGE IMPORT'!$B:$B,OFFSET('START-SLABS'!$G$9,$AQ$1,0),'SAGE IMPORT'!$C:$C,'MATERIAL ORDER'!$K42,'SAGE IMPORT'!$D:$D,($M42)))</f>
        <v/>
      </c>
      <c r="AR104" s="580" t="str">
        <f ca="1">IF(OFFSET('START-SLABS'!$F$9,$AR$1,0)="","",SUMIFS('SAGE IMPORT'!$Q:$Q,'SAGE IMPORT'!$A:$A,OFFSET('START-SLABS'!$F$9,$AR$1,0),'SAGE IMPORT'!$B:$B,OFFSET('START-SLABS'!$G$9,$AR$1,0),'SAGE IMPORT'!$C:$C,'MATERIAL ORDER'!$K42,'SAGE IMPORT'!$D:$D,($M42)))</f>
        <v/>
      </c>
      <c r="AS104" s="580" t="str">
        <f ca="1">IF(OFFSET('START-SLABS'!$F$9,$AS$1,0)="","",SUMIFS('SAGE IMPORT'!$Q:$Q,'SAGE IMPORT'!$A:$A,OFFSET('START-SLABS'!$F$9,$AS$1,0),'SAGE IMPORT'!$B:$B,OFFSET('START-SLABS'!$G$9,$AS$1,0),'SAGE IMPORT'!$C:$C,'MATERIAL ORDER'!$K42,'SAGE IMPORT'!$D:$D,($M42)))</f>
        <v/>
      </c>
      <c r="AT104" s="580" t="str">
        <f ca="1">IF(OFFSET('START-SLABS'!$F$9,$AT$1,0)="","",SUMIFS('SAGE IMPORT'!$Q:$Q,'SAGE IMPORT'!$A:$A,OFFSET('START-SLABS'!$F$9,$AT$1,0),'SAGE IMPORT'!$B:$B,OFFSET('START-SLABS'!$G$9,$AT$1,0),'SAGE IMPORT'!$C:$C,'MATERIAL ORDER'!$K42,'SAGE IMPORT'!$D:$D,($M42)))</f>
        <v/>
      </c>
      <c r="AU104" s="580" t="str">
        <f ca="1">IF(OFFSET('START-SLABS'!$F$9,$AU$1,0)="","",SUMIFS('SAGE IMPORT'!$Q:$Q,'SAGE IMPORT'!$A:$A,OFFSET('START-SLABS'!$F$9,$AU$1,0),'SAGE IMPORT'!$B:$B,OFFSET('START-SLABS'!$G$9,$AU$1,0),'SAGE IMPORT'!$C:$C,'MATERIAL ORDER'!$K42,'SAGE IMPORT'!$D:$D,($M42)))</f>
        <v/>
      </c>
      <c r="AV104" s="580" t="str">
        <f ca="1">IF(OFFSET('START-SLABS'!$F$9,$AV$1,0)="","",SUMIFS('SAGE IMPORT'!$Q:$Q,'SAGE IMPORT'!$A:$A,OFFSET('START-SLABS'!$F$9,$AV$1,0),'SAGE IMPORT'!$B:$B,OFFSET('START-SLABS'!$G$9,$AV$1,0),'SAGE IMPORT'!$C:$C,'MATERIAL ORDER'!$K42,'SAGE IMPORT'!$D:$D,($M42)))</f>
        <v/>
      </c>
      <c r="AW104" s="11" t="str">
        <f ca="1">IF(OFFSET('START-SLABS'!$F9,AU1,0)="","",SUMIFS('SAGE IMPORT'!$Q:$Q,'SAGE IMPORT'!$A:$A,OFFSET('START-SLABS'!$F9,AU1,0),'SAGE IMPORT'!$B:$B,OFFSET('START-SLABS'!$G9,AU1,0),'SAGE IMPORT'!$C:$C,'MATERIAL ORDER'!$K$42,'SAGE IMPORT'!$D:$D,$M$42))</f>
        <v/>
      </c>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row>
    <row r="105" spans="19:81" ht="57" customHeight="1" x14ac:dyDescent="0.3">
      <c r="S105">
        <f>IF('START-SLABS'!$F$9="","",SUMIFS('SAGE IMPORT'!$Q:$Q,'SAGE IMPORT'!$A:$A,'START-SLABS'!$F$9,'SAGE IMPORT'!$B:$B,'START-SLABS'!$G$9,'SAGE IMPORT'!$C:$C,'MATERIAL ORDER'!$K43,'SAGE IMPORT'!$D:$D,$M43))</f>
        <v>0</v>
      </c>
      <c r="T105">
        <f ca="1">IF(OFFSET('START-SLABS'!$F$9,$T$1,0)="","",SUMIFS('SAGE IMPORT'!$Q:$Q,'SAGE IMPORT'!$A:$A,OFFSET('START-SLABS'!$F$9,$T$1,0),'SAGE IMPORT'!$B:$B,OFFSET('START-SLABS'!$G$9,$T$1,0),'SAGE IMPORT'!$C:$C,'MATERIAL ORDER'!$K43,'SAGE IMPORT'!$D:$D,($M43)))</f>
        <v>0</v>
      </c>
      <c r="U105" t="str">
        <f ca="1">IF(OFFSET('START-SLABS'!$F$9,$U$1,0)="","",SUMIFS('SAGE IMPORT'!$Q:$Q,'SAGE IMPORT'!$A:$A,OFFSET('START-SLABS'!$F$9,$U$1,0),'SAGE IMPORT'!$B:$B,OFFSET('START-SLABS'!$G$9,$U$1,0),'SAGE IMPORT'!$C:$C,'MATERIAL ORDER'!$K43,'SAGE IMPORT'!$D:$D,($M43)))</f>
        <v/>
      </c>
      <c r="V105">
        <f ca="1">IF(OFFSET('START-SLABS'!$F$9,$V$1,0)="","",SUMIFS('SAGE IMPORT'!$Q:$Q,'SAGE IMPORT'!$A:$A,OFFSET('START-SLABS'!$F$9,$V$1,0),'SAGE IMPORT'!$B:$B,OFFSET('START-SLABS'!$G$9,$V$1,0),'SAGE IMPORT'!$C:$C,'MATERIAL ORDER'!$K43,'SAGE IMPORT'!$D:$D,($M43)))</f>
        <v>0</v>
      </c>
      <c r="W105" t="str">
        <f ca="1">IF(OFFSET('START-SLABS'!$F$9,$W$1,0)="","",SUMIFS('SAGE IMPORT'!$Q:$Q,'SAGE IMPORT'!$A:$A,OFFSET('START-SLABS'!$F$9,$W$1,0),'SAGE IMPORT'!$B:$B,OFFSET('START-SLABS'!$G$9,$W$1,0),'SAGE IMPORT'!$C:$C,'MATERIAL ORDER'!$K43,'SAGE IMPORT'!$D:$D,($M43)))</f>
        <v/>
      </c>
      <c r="X105">
        <f ca="1">IF(OFFSET('START-SLABS'!$F$9,$X$1,0)="","",SUMIFS('SAGE IMPORT'!$Q:$Q,'SAGE IMPORT'!$A:$A,OFFSET('START-SLABS'!$F$9,$X$1,0),'SAGE IMPORT'!$B:$B,OFFSET('START-SLABS'!$G$9,$X$1,0),'SAGE IMPORT'!$C:$C,'MATERIAL ORDER'!$K43,'SAGE IMPORT'!$D:$D,($M43)))</f>
        <v>0</v>
      </c>
      <c r="Y105" t="str">
        <f ca="1">IF(OFFSET('START-SLABS'!$F$9,$Y$1,0)="","",SUMIFS('SAGE IMPORT'!$Q:$Q,'SAGE IMPORT'!$A:$A,OFFSET('START-SLABS'!$F$9,$Y$1,0),'SAGE IMPORT'!$B:$B,OFFSET('START-SLABS'!$G$9,$Y$1,0),'SAGE IMPORT'!$C:$C,'MATERIAL ORDER'!$K43,'SAGE IMPORT'!$D:$D,($M43)))</f>
        <v/>
      </c>
      <c r="Z105">
        <f ca="1">IF(OFFSET('START-SLABS'!$F$9,$Z$1,0)="","",SUMIFS('SAGE IMPORT'!$Q:$Q,'SAGE IMPORT'!$A:$A,OFFSET('START-SLABS'!$F$9,$Z$1,0),'SAGE IMPORT'!$B:$B,OFFSET('START-SLABS'!$G$9,$Z$1,0),'SAGE IMPORT'!$C:$C,'MATERIAL ORDER'!$K43,'SAGE IMPORT'!$D:$D,($M43)))</f>
        <v>0</v>
      </c>
      <c r="AA105" t="str">
        <f ca="1">IF(OFFSET('START-SLABS'!$F$9,$AA$1,0)="","",SUMIFS('SAGE IMPORT'!$Q:$Q,'SAGE IMPORT'!$A:$A,OFFSET('START-SLABS'!$F$9,$AA$1,0),'SAGE IMPORT'!$B:$B,OFFSET('START-SLABS'!$G$9,$AA$1,0),'SAGE IMPORT'!$C:$C,'MATERIAL ORDER'!$K43,'SAGE IMPORT'!$D:$D,($M43)))</f>
        <v/>
      </c>
      <c r="AB105">
        <f ca="1">IF(OFFSET('START-SLABS'!$F$9,$AB$1,0)="","",SUMIFS('SAGE IMPORT'!$Q:$Q,'SAGE IMPORT'!$A:$A,OFFSET('START-SLABS'!$F$9,$AB$1,0),'SAGE IMPORT'!$B:$B,OFFSET('START-SLABS'!$G$9,$AB$1,0),'SAGE IMPORT'!$C:$C,'MATERIAL ORDER'!$K43,'SAGE IMPORT'!$D:$D,($M43)))</f>
        <v>0</v>
      </c>
      <c r="AC105" t="str">
        <f ca="1">IF(OFFSET('START-SLABS'!$F$9,$AC$1,0)="","",SUMIFS('SAGE IMPORT'!$Q:$Q,'SAGE IMPORT'!$A:$A,OFFSET('START-SLABS'!$F$9,$AC$1,0),'SAGE IMPORT'!$B:$B,OFFSET('START-SLABS'!$G$9,$AC$1,0),'SAGE IMPORT'!$C:$C,'MATERIAL ORDER'!$K43,'SAGE IMPORT'!$D:$D,($M43)))</f>
        <v/>
      </c>
      <c r="AD105">
        <f ca="1">IF(OFFSET('START-SLABS'!$F$9,$AD$1,0)="","",SUMIFS('SAGE IMPORT'!$Q:$Q,'SAGE IMPORT'!$A:$A,OFFSET('START-SLABS'!$F$9,$AD$1,0),'SAGE IMPORT'!$B:$B,OFFSET('START-SLABS'!$G$9,$AD$1,0),'SAGE IMPORT'!$C:$C,'MATERIAL ORDER'!$K43,'SAGE IMPORT'!$D:$D,($M43)))</f>
        <v>0</v>
      </c>
      <c r="AE105" t="str">
        <f ca="1">IF(OFFSET('START-SLABS'!$F$9,$AE$1,0)="","",SUMIFS('SAGE IMPORT'!$Q:$Q,'SAGE IMPORT'!$A:$A,OFFSET('START-SLABS'!$F$9,$AE$1,0),'SAGE IMPORT'!$B:$B,OFFSET('START-SLABS'!$G$9,$AE$1,0),'SAGE IMPORT'!$C:$C,'MATERIAL ORDER'!$K43,'SAGE IMPORT'!$D:$D,($M43)))</f>
        <v/>
      </c>
      <c r="AF105">
        <f ca="1">IF(OFFSET('START-SLABS'!$F$9,$AF$1,0)="","",SUMIFS('SAGE IMPORT'!$Q:$Q,'SAGE IMPORT'!$A:$A,OFFSET('START-SLABS'!$F$9,$AF$1,0),'SAGE IMPORT'!$B:$B,OFFSET('START-SLABS'!$G$9,$AF$1,0),'SAGE IMPORT'!$C:$C,'MATERIAL ORDER'!$K43,'SAGE IMPORT'!$D:$D,($M43)))</f>
        <v>0</v>
      </c>
      <c r="AG105" t="str">
        <f ca="1">IF(OFFSET('START-SLABS'!$F$9,$AG$1,0)="","",SUMIFS('SAGE IMPORT'!$Q:$Q,'SAGE IMPORT'!$A:$A,OFFSET('START-SLABS'!$F$9,$AG$1,0),'SAGE IMPORT'!$B:$B,OFFSET('START-SLABS'!$G$9,$AG$1,0),'SAGE IMPORT'!$C:$C,'MATERIAL ORDER'!$K43,'SAGE IMPORT'!$D:$D,($M43)))</f>
        <v/>
      </c>
      <c r="AH105">
        <f ca="1">IF(OFFSET('START-SLABS'!$F$9,$AH$1,0)="","",SUMIFS('SAGE IMPORT'!$Q:$Q,'SAGE IMPORT'!$A:$A,OFFSET('START-SLABS'!$F$9,$AH$1,0),'SAGE IMPORT'!$B:$B,OFFSET('START-SLABS'!$G$9,$AH$1,0),'SAGE IMPORT'!$C:$C,'MATERIAL ORDER'!$K43,'SAGE IMPORT'!$D:$D,($M43)))</f>
        <v>0</v>
      </c>
      <c r="AI105" t="str">
        <f ca="1">IF(OFFSET('START-SLABS'!$F$9,$AI$1,0)="","",SUMIFS('SAGE IMPORT'!$Q:$Q,'SAGE IMPORT'!$A:$A,OFFSET('START-SLABS'!$F$9,$AI$1,0),'SAGE IMPORT'!$B:$B,OFFSET('START-SLABS'!$G$9,$AI$1,0),'SAGE IMPORT'!$C:$C,'MATERIAL ORDER'!$K43,'SAGE IMPORT'!$D:$D,($M43)))</f>
        <v/>
      </c>
      <c r="AJ105">
        <f ca="1">IF(OFFSET('START-SLABS'!$F$9,$AJ$1,0)="","",SUMIFS('SAGE IMPORT'!$Q:$Q,'SAGE IMPORT'!$A:$A,OFFSET('START-SLABS'!$F$9,$AJ$1,0),'SAGE IMPORT'!$B:$B,OFFSET('START-SLABS'!$G$9,$AJ$1,0),'SAGE IMPORT'!$C:$C,'MATERIAL ORDER'!$K43,'SAGE IMPORT'!$D:$D,($M43)))</f>
        <v>0</v>
      </c>
      <c r="AK105" t="str">
        <f ca="1">IF(OFFSET('START-SLABS'!$F$9,$AK$1,0)="","",SUMIFS('SAGE IMPORT'!$Q:$Q,'SAGE IMPORT'!$A:$A,OFFSET('START-SLABS'!$F$9,$AK$1,0),'SAGE IMPORT'!$B:$B,OFFSET('START-SLABS'!$G$9,$AK$1,0),'SAGE IMPORT'!$C:$C,'MATERIAL ORDER'!$K43,'SAGE IMPORT'!$D:$D,($M43)))</f>
        <v/>
      </c>
      <c r="AL105" t="str">
        <f ca="1">IF(OFFSET('START-SLABS'!$F$9,$AL$1,0)="","",SUMIFS('SAGE IMPORT'!$Q:$Q,'SAGE IMPORT'!$A:$A,OFFSET('START-SLABS'!$F$9,$AL$1,0),'SAGE IMPORT'!$B:$B,OFFSET('START-SLABS'!$G$9,$AL$1,0),'SAGE IMPORT'!$C:$C,'MATERIAL ORDER'!$K43,'SAGE IMPORT'!$D:$D,($M43)))</f>
        <v/>
      </c>
      <c r="AM105" t="str">
        <f ca="1">IF(OFFSET('START-SLABS'!$F$9,$AM$1,0)="","",SUMIFS('SAGE IMPORT'!$Q:$Q,'SAGE IMPORT'!$A:$A,OFFSET('START-SLABS'!$F$9,$AM$1,0),'SAGE IMPORT'!$B:$B,OFFSET('START-SLABS'!$G$9,$AM$1,0),'SAGE IMPORT'!$C:$C,'MATERIAL ORDER'!$K43,'SAGE IMPORT'!$D:$D,($M43)))</f>
        <v/>
      </c>
      <c r="AN105" t="str">
        <f ca="1">IF(OFFSET('START-SLABS'!$F$9,$AN$1,0)="","",SUMIFS('SAGE IMPORT'!$Q:$Q,'SAGE IMPORT'!$A:$A,OFFSET('START-SLABS'!$F$9,$AN$1,0),'SAGE IMPORT'!$B:$B,OFFSET('START-SLABS'!$G$9,$AN$1,0),'SAGE IMPORT'!$C:$C,'MATERIAL ORDER'!$K43,'SAGE IMPORT'!$D:$D,($M43)))</f>
        <v/>
      </c>
      <c r="AO105" t="str">
        <f ca="1">IF(OFFSET('START-SLABS'!$F$9,$AO$1,0)="","",SUMIFS('SAGE IMPORT'!$Q:$Q,'SAGE IMPORT'!$A:$A,OFFSET('START-SLABS'!$F$9,$AO$1,0),'SAGE IMPORT'!$B:$B,OFFSET('START-SLABS'!$G$9,$AO$1,0),'SAGE IMPORT'!$C:$C,'MATERIAL ORDER'!$K43,'SAGE IMPORT'!$D:$D,($M43)))</f>
        <v/>
      </c>
      <c r="AP105" t="str">
        <f ca="1">IF(OFFSET('START-SLABS'!$F$9,$AP$1,0)="","",SUMIFS('SAGE IMPORT'!$Q:$Q,'SAGE IMPORT'!$A:$A,OFFSET('START-SLABS'!$F$9,$AP$1,0),'SAGE IMPORT'!$B:$B,OFFSET('START-SLABS'!$G$9,$AP$1,0),'SAGE IMPORT'!$C:$C,'MATERIAL ORDER'!$K43,'SAGE IMPORT'!$D:$D,($M43)))</f>
        <v/>
      </c>
      <c r="AQ105" t="str">
        <f ca="1">IF(OFFSET('START-SLABS'!$F$9,$AQ$1,0)="","",SUMIFS('SAGE IMPORT'!$Q:$Q,'SAGE IMPORT'!$A:$A,OFFSET('START-SLABS'!$F$9,$AQ$1,0),'SAGE IMPORT'!$B:$B,OFFSET('START-SLABS'!$G$9,$AQ$1,0),'SAGE IMPORT'!$C:$C,'MATERIAL ORDER'!$K43,'SAGE IMPORT'!$D:$D,($M43)))</f>
        <v/>
      </c>
      <c r="AR105" t="str">
        <f ca="1">IF(OFFSET('START-SLABS'!$F$9,$AR$1,0)="","",SUMIFS('SAGE IMPORT'!$Q:$Q,'SAGE IMPORT'!$A:$A,OFFSET('START-SLABS'!$F$9,$AR$1,0),'SAGE IMPORT'!$B:$B,OFFSET('START-SLABS'!$G$9,$AR$1,0),'SAGE IMPORT'!$C:$C,'MATERIAL ORDER'!$K43,'SAGE IMPORT'!$D:$D,($M43)))</f>
        <v/>
      </c>
      <c r="AS105" t="str">
        <f ca="1">IF(OFFSET('START-SLABS'!$F$9,$AS$1,0)="","",SUMIFS('SAGE IMPORT'!$Q:$Q,'SAGE IMPORT'!$A:$A,OFFSET('START-SLABS'!$F$9,$AS$1,0),'SAGE IMPORT'!$B:$B,OFFSET('START-SLABS'!$G$9,$AS$1,0),'SAGE IMPORT'!$C:$C,'MATERIAL ORDER'!$K43,'SAGE IMPORT'!$D:$D,($M43)))</f>
        <v/>
      </c>
      <c r="AT105" t="str">
        <f ca="1">IF(OFFSET('START-SLABS'!$F$9,$AT$1,0)="","",SUMIFS('SAGE IMPORT'!$Q:$Q,'SAGE IMPORT'!$A:$A,OFFSET('START-SLABS'!$F$9,$AT$1,0),'SAGE IMPORT'!$B:$B,OFFSET('START-SLABS'!$G$9,$AT$1,0),'SAGE IMPORT'!$C:$C,'MATERIAL ORDER'!$K43,'SAGE IMPORT'!$D:$D,($M43)))</f>
        <v/>
      </c>
      <c r="AU105" t="str">
        <f ca="1">IF(OFFSET('START-SLABS'!$F$9,$AU$1,0)="","",SUMIFS('SAGE IMPORT'!$Q:$Q,'SAGE IMPORT'!$A:$A,OFFSET('START-SLABS'!$F$9,$AU$1,0),'SAGE IMPORT'!$B:$B,OFFSET('START-SLABS'!$G$9,$AU$1,0),'SAGE IMPORT'!$C:$C,'MATERIAL ORDER'!$K43,'SAGE IMPORT'!$D:$D,($M43)))</f>
        <v/>
      </c>
      <c r="AV105" t="str">
        <f ca="1">IF(OFFSET('START-SLABS'!$F$9,$AV$1,0)="","",SUMIFS('SAGE IMPORT'!$Q:$Q,'SAGE IMPORT'!$A:$A,OFFSET('START-SLABS'!$F$9,$AV$1,0),'SAGE IMPORT'!$B:$B,OFFSET('START-SLABS'!$G$9,$AV$1,0),'SAGE IMPORT'!$C:$C,'MATERIAL ORDER'!$K43,'SAGE IMPORT'!$D:$D,($M43)))</f>
        <v/>
      </c>
    </row>
    <row r="106" spans="19:81" ht="57" customHeight="1" x14ac:dyDescent="0.3">
      <c r="S106">
        <f>IF('START-SLABS'!$F$9="","",SUMIFS('SAGE IMPORT'!$Q:$Q,'SAGE IMPORT'!$A:$A,'START-SLABS'!$F$9,'SAGE IMPORT'!$B:$B,'START-SLABS'!$G$9,'SAGE IMPORT'!$C:$C,'MATERIAL ORDER'!$K44,'SAGE IMPORT'!$D:$D,$M44))</f>
        <v>0</v>
      </c>
      <c r="T106">
        <f ca="1">IF(OFFSET('START-SLABS'!$F$9,$T$1,0)="","",SUMIFS('SAGE IMPORT'!$Q:$Q,'SAGE IMPORT'!$A:$A,OFFSET('START-SLABS'!$F$9,$T$1,0),'SAGE IMPORT'!$B:$B,OFFSET('START-SLABS'!$G$9,$T$1,0),'SAGE IMPORT'!$C:$C,'MATERIAL ORDER'!$K44,'SAGE IMPORT'!$D:$D,($M44)))</f>
        <v>0</v>
      </c>
      <c r="U106" t="str">
        <f ca="1">IF(OFFSET('START-SLABS'!$F$9,$U$1,0)="","",SUMIFS('SAGE IMPORT'!$Q:$Q,'SAGE IMPORT'!$A:$A,OFFSET('START-SLABS'!$F$9,$U$1,0),'SAGE IMPORT'!$B:$B,OFFSET('START-SLABS'!$G$9,$U$1,0),'SAGE IMPORT'!$C:$C,'MATERIAL ORDER'!$K44,'SAGE IMPORT'!$D:$D,($M44)))</f>
        <v/>
      </c>
      <c r="V106">
        <f ca="1">IF(OFFSET('START-SLABS'!$F$9,$V$1,0)="","",SUMIFS('SAGE IMPORT'!$Q:$Q,'SAGE IMPORT'!$A:$A,OFFSET('START-SLABS'!$F$9,$V$1,0),'SAGE IMPORT'!$B:$B,OFFSET('START-SLABS'!$G$9,$V$1,0),'SAGE IMPORT'!$C:$C,'MATERIAL ORDER'!$K44,'SAGE IMPORT'!$D:$D,($M44)))</f>
        <v>0</v>
      </c>
      <c r="W106" t="str">
        <f ca="1">IF(OFFSET('START-SLABS'!$F$9,$W$1,0)="","",SUMIFS('SAGE IMPORT'!$Q:$Q,'SAGE IMPORT'!$A:$A,OFFSET('START-SLABS'!$F$9,$W$1,0),'SAGE IMPORT'!$B:$B,OFFSET('START-SLABS'!$G$9,$W$1,0),'SAGE IMPORT'!$C:$C,'MATERIAL ORDER'!$K44,'SAGE IMPORT'!$D:$D,($M44)))</f>
        <v/>
      </c>
      <c r="X106">
        <f ca="1">IF(OFFSET('START-SLABS'!$F$9,$X$1,0)="","",SUMIFS('SAGE IMPORT'!$Q:$Q,'SAGE IMPORT'!$A:$A,OFFSET('START-SLABS'!$F$9,$X$1,0),'SAGE IMPORT'!$B:$B,OFFSET('START-SLABS'!$G$9,$X$1,0),'SAGE IMPORT'!$C:$C,'MATERIAL ORDER'!$K44,'SAGE IMPORT'!$D:$D,($M44)))</f>
        <v>0</v>
      </c>
      <c r="Y106" t="str">
        <f ca="1">IF(OFFSET('START-SLABS'!$F$9,$Y$1,0)="","",SUMIFS('SAGE IMPORT'!$Q:$Q,'SAGE IMPORT'!$A:$A,OFFSET('START-SLABS'!$F$9,$Y$1,0),'SAGE IMPORT'!$B:$B,OFFSET('START-SLABS'!$G$9,$Y$1,0),'SAGE IMPORT'!$C:$C,'MATERIAL ORDER'!$K44,'SAGE IMPORT'!$D:$D,($M44)))</f>
        <v/>
      </c>
      <c r="Z106">
        <f ca="1">IF(OFFSET('START-SLABS'!$F$9,$Z$1,0)="","",SUMIFS('SAGE IMPORT'!$Q:$Q,'SAGE IMPORT'!$A:$A,OFFSET('START-SLABS'!$F$9,$Z$1,0),'SAGE IMPORT'!$B:$B,OFFSET('START-SLABS'!$G$9,$Z$1,0),'SAGE IMPORT'!$C:$C,'MATERIAL ORDER'!$K44,'SAGE IMPORT'!$D:$D,($M44)))</f>
        <v>0</v>
      </c>
      <c r="AA106" t="str">
        <f ca="1">IF(OFFSET('START-SLABS'!$F$9,$AA$1,0)="","",SUMIFS('SAGE IMPORT'!$Q:$Q,'SAGE IMPORT'!$A:$A,OFFSET('START-SLABS'!$F$9,$AA$1,0),'SAGE IMPORT'!$B:$B,OFFSET('START-SLABS'!$G$9,$AA$1,0),'SAGE IMPORT'!$C:$C,'MATERIAL ORDER'!$K44,'SAGE IMPORT'!$D:$D,($M44)))</f>
        <v/>
      </c>
      <c r="AB106">
        <f ca="1">IF(OFFSET('START-SLABS'!$F$9,$AB$1,0)="","",SUMIFS('SAGE IMPORT'!$Q:$Q,'SAGE IMPORT'!$A:$A,OFFSET('START-SLABS'!$F$9,$AB$1,0),'SAGE IMPORT'!$B:$B,OFFSET('START-SLABS'!$G$9,$AB$1,0),'SAGE IMPORT'!$C:$C,'MATERIAL ORDER'!$K44,'SAGE IMPORT'!$D:$D,($M44)))</f>
        <v>0</v>
      </c>
      <c r="AC106" t="str">
        <f ca="1">IF(OFFSET('START-SLABS'!$F$9,$AC$1,0)="","",SUMIFS('SAGE IMPORT'!$Q:$Q,'SAGE IMPORT'!$A:$A,OFFSET('START-SLABS'!$F$9,$AC$1,0),'SAGE IMPORT'!$B:$B,OFFSET('START-SLABS'!$G$9,$AC$1,0),'SAGE IMPORT'!$C:$C,'MATERIAL ORDER'!$K44,'SAGE IMPORT'!$D:$D,($M44)))</f>
        <v/>
      </c>
      <c r="AD106">
        <f ca="1">IF(OFFSET('START-SLABS'!$F$9,$AD$1,0)="","",SUMIFS('SAGE IMPORT'!$Q:$Q,'SAGE IMPORT'!$A:$A,OFFSET('START-SLABS'!$F$9,$AD$1,0),'SAGE IMPORT'!$B:$B,OFFSET('START-SLABS'!$G$9,$AD$1,0),'SAGE IMPORT'!$C:$C,'MATERIAL ORDER'!$K44,'SAGE IMPORT'!$D:$D,($M44)))</f>
        <v>0</v>
      </c>
      <c r="AE106" t="str">
        <f ca="1">IF(OFFSET('START-SLABS'!$F$9,$AE$1,0)="","",SUMIFS('SAGE IMPORT'!$Q:$Q,'SAGE IMPORT'!$A:$A,OFFSET('START-SLABS'!$F$9,$AE$1,0),'SAGE IMPORT'!$B:$B,OFFSET('START-SLABS'!$G$9,$AE$1,0),'SAGE IMPORT'!$C:$C,'MATERIAL ORDER'!$K44,'SAGE IMPORT'!$D:$D,($M44)))</f>
        <v/>
      </c>
      <c r="AF106">
        <f ca="1">IF(OFFSET('START-SLABS'!$F$9,$AF$1,0)="","",SUMIFS('SAGE IMPORT'!$Q:$Q,'SAGE IMPORT'!$A:$A,OFFSET('START-SLABS'!$F$9,$AF$1,0),'SAGE IMPORT'!$B:$B,OFFSET('START-SLABS'!$G$9,$AF$1,0),'SAGE IMPORT'!$C:$C,'MATERIAL ORDER'!$K44,'SAGE IMPORT'!$D:$D,($M44)))</f>
        <v>0</v>
      </c>
      <c r="AG106" t="str">
        <f ca="1">IF(OFFSET('START-SLABS'!$F$9,$AG$1,0)="","",SUMIFS('SAGE IMPORT'!$Q:$Q,'SAGE IMPORT'!$A:$A,OFFSET('START-SLABS'!$F$9,$AG$1,0),'SAGE IMPORT'!$B:$B,OFFSET('START-SLABS'!$G$9,$AG$1,0),'SAGE IMPORT'!$C:$C,'MATERIAL ORDER'!$K44,'SAGE IMPORT'!$D:$D,($M44)))</f>
        <v/>
      </c>
      <c r="AH106">
        <f ca="1">IF(OFFSET('START-SLABS'!$F$9,$AH$1,0)="","",SUMIFS('SAGE IMPORT'!$Q:$Q,'SAGE IMPORT'!$A:$A,OFFSET('START-SLABS'!$F$9,$AH$1,0),'SAGE IMPORT'!$B:$B,OFFSET('START-SLABS'!$G$9,$AH$1,0),'SAGE IMPORT'!$C:$C,'MATERIAL ORDER'!$K44,'SAGE IMPORT'!$D:$D,($M44)))</f>
        <v>0</v>
      </c>
      <c r="AI106" t="str">
        <f ca="1">IF(OFFSET('START-SLABS'!$F$9,$AI$1,0)="","",SUMIFS('SAGE IMPORT'!$Q:$Q,'SAGE IMPORT'!$A:$A,OFFSET('START-SLABS'!$F$9,$AI$1,0),'SAGE IMPORT'!$B:$B,OFFSET('START-SLABS'!$G$9,$AI$1,0),'SAGE IMPORT'!$C:$C,'MATERIAL ORDER'!$K44,'SAGE IMPORT'!$D:$D,($M44)))</f>
        <v/>
      </c>
      <c r="AJ106">
        <f ca="1">IF(OFFSET('START-SLABS'!$F$9,$AJ$1,0)="","",SUMIFS('SAGE IMPORT'!$Q:$Q,'SAGE IMPORT'!$A:$A,OFFSET('START-SLABS'!$F$9,$AJ$1,0),'SAGE IMPORT'!$B:$B,OFFSET('START-SLABS'!$G$9,$AJ$1,0),'SAGE IMPORT'!$C:$C,'MATERIAL ORDER'!$K44,'SAGE IMPORT'!$D:$D,($M44)))</f>
        <v>0</v>
      </c>
      <c r="AK106" t="str">
        <f ca="1">IF(OFFSET('START-SLABS'!$F$9,$AK$1,0)="","",SUMIFS('SAGE IMPORT'!$Q:$Q,'SAGE IMPORT'!$A:$A,OFFSET('START-SLABS'!$F$9,$AK$1,0),'SAGE IMPORT'!$B:$B,OFFSET('START-SLABS'!$G$9,$AK$1,0),'SAGE IMPORT'!$C:$C,'MATERIAL ORDER'!$K44,'SAGE IMPORT'!$D:$D,($M44)))</f>
        <v/>
      </c>
      <c r="AL106" t="str">
        <f ca="1">IF(OFFSET('START-SLABS'!$F$9,$AL$1,0)="","",SUMIFS('SAGE IMPORT'!$Q:$Q,'SAGE IMPORT'!$A:$A,OFFSET('START-SLABS'!$F$9,$AL$1,0),'SAGE IMPORT'!$B:$B,OFFSET('START-SLABS'!$G$9,$AL$1,0),'SAGE IMPORT'!$C:$C,'MATERIAL ORDER'!$K44,'SAGE IMPORT'!$D:$D,($M44)))</f>
        <v/>
      </c>
      <c r="AM106" t="str">
        <f ca="1">IF(OFFSET('START-SLABS'!$F$9,$AM$1,0)="","",SUMIFS('SAGE IMPORT'!$Q:$Q,'SAGE IMPORT'!$A:$A,OFFSET('START-SLABS'!$F$9,$AM$1,0),'SAGE IMPORT'!$B:$B,OFFSET('START-SLABS'!$G$9,$AM$1,0),'SAGE IMPORT'!$C:$C,'MATERIAL ORDER'!$K44,'SAGE IMPORT'!$D:$D,($M44)))</f>
        <v/>
      </c>
      <c r="AN106" t="str">
        <f ca="1">IF(OFFSET('START-SLABS'!$F$9,$AN$1,0)="","",SUMIFS('SAGE IMPORT'!$Q:$Q,'SAGE IMPORT'!$A:$A,OFFSET('START-SLABS'!$F$9,$AN$1,0),'SAGE IMPORT'!$B:$B,OFFSET('START-SLABS'!$G$9,$AN$1,0),'SAGE IMPORT'!$C:$C,'MATERIAL ORDER'!$K44,'SAGE IMPORT'!$D:$D,($M44)))</f>
        <v/>
      </c>
      <c r="AO106" t="str">
        <f ca="1">IF(OFFSET('START-SLABS'!$F$9,$AO$1,0)="","",SUMIFS('SAGE IMPORT'!$Q:$Q,'SAGE IMPORT'!$A:$A,OFFSET('START-SLABS'!$F$9,$AO$1,0),'SAGE IMPORT'!$B:$B,OFFSET('START-SLABS'!$G$9,$AO$1,0),'SAGE IMPORT'!$C:$C,'MATERIAL ORDER'!$K44,'SAGE IMPORT'!$D:$D,($M44)))</f>
        <v/>
      </c>
      <c r="AP106" t="str">
        <f ca="1">IF(OFFSET('START-SLABS'!$F$9,$AP$1,0)="","",SUMIFS('SAGE IMPORT'!$Q:$Q,'SAGE IMPORT'!$A:$A,OFFSET('START-SLABS'!$F$9,$AP$1,0),'SAGE IMPORT'!$B:$B,OFFSET('START-SLABS'!$G$9,$AP$1,0),'SAGE IMPORT'!$C:$C,'MATERIAL ORDER'!$K44,'SAGE IMPORT'!$D:$D,($M44)))</f>
        <v/>
      </c>
      <c r="AQ106" t="str">
        <f ca="1">IF(OFFSET('START-SLABS'!$F$9,$AQ$1,0)="","",SUMIFS('SAGE IMPORT'!$Q:$Q,'SAGE IMPORT'!$A:$A,OFFSET('START-SLABS'!$F$9,$AQ$1,0),'SAGE IMPORT'!$B:$B,OFFSET('START-SLABS'!$G$9,$AQ$1,0),'SAGE IMPORT'!$C:$C,'MATERIAL ORDER'!$K44,'SAGE IMPORT'!$D:$D,($M44)))</f>
        <v/>
      </c>
      <c r="AR106" t="str">
        <f ca="1">IF(OFFSET('START-SLABS'!$F$9,$AR$1,0)="","",SUMIFS('SAGE IMPORT'!$Q:$Q,'SAGE IMPORT'!$A:$A,OFFSET('START-SLABS'!$F$9,$AR$1,0),'SAGE IMPORT'!$B:$B,OFFSET('START-SLABS'!$G$9,$AR$1,0),'SAGE IMPORT'!$C:$C,'MATERIAL ORDER'!$K44,'SAGE IMPORT'!$D:$D,($M44)))</f>
        <v/>
      </c>
      <c r="AS106" t="str">
        <f ca="1">IF(OFFSET('START-SLABS'!$F$9,$AS$1,0)="","",SUMIFS('SAGE IMPORT'!$Q:$Q,'SAGE IMPORT'!$A:$A,OFFSET('START-SLABS'!$F$9,$AS$1,0),'SAGE IMPORT'!$B:$B,OFFSET('START-SLABS'!$G$9,$AS$1,0),'SAGE IMPORT'!$C:$C,'MATERIAL ORDER'!$K44,'SAGE IMPORT'!$D:$D,($M44)))</f>
        <v/>
      </c>
      <c r="AT106" t="str">
        <f ca="1">IF(OFFSET('START-SLABS'!$F$9,$AT$1,0)="","",SUMIFS('SAGE IMPORT'!$Q:$Q,'SAGE IMPORT'!$A:$A,OFFSET('START-SLABS'!$F$9,$AT$1,0),'SAGE IMPORT'!$B:$B,OFFSET('START-SLABS'!$G$9,$AT$1,0),'SAGE IMPORT'!$C:$C,'MATERIAL ORDER'!$K44,'SAGE IMPORT'!$D:$D,($M44)))</f>
        <v/>
      </c>
      <c r="AU106" t="str">
        <f ca="1">IF(OFFSET('START-SLABS'!$F$9,$AU$1,0)="","",SUMIFS('SAGE IMPORT'!$Q:$Q,'SAGE IMPORT'!$A:$A,OFFSET('START-SLABS'!$F$9,$AU$1,0),'SAGE IMPORT'!$B:$B,OFFSET('START-SLABS'!$G$9,$AU$1,0),'SAGE IMPORT'!$C:$C,'MATERIAL ORDER'!$K44,'SAGE IMPORT'!$D:$D,($M44)))</f>
        <v/>
      </c>
      <c r="AV106" t="str">
        <f ca="1">IF(OFFSET('START-SLABS'!$F$9,$AV$1,0)="","",SUMIFS('SAGE IMPORT'!$Q:$Q,'SAGE IMPORT'!$A:$A,OFFSET('START-SLABS'!$F$9,$AV$1,0),'SAGE IMPORT'!$B:$B,OFFSET('START-SLABS'!$G$9,$AV$1,0),'SAGE IMPORT'!$C:$C,'MATERIAL ORDER'!$K44,'SAGE IMPORT'!$D:$D,($M44)))</f>
        <v/>
      </c>
    </row>
    <row r="107" spans="19:81" ht="57" customHeight="1" x14ac:dyDescent="0.3">
      <c r="S107">
        <f>IF('START-SLABS'!$F$9="","",SUMIFS('SAGE IMPORT'!$Q:$Q,'SAGE IMPORT'!$A:$A,'START-SLABS'!$F$9,'SAGE IMPORT'!$B:$B,'START-SLABS'!$G$9,'SAGE IMPORT'!$C:$C,'MATERIAL ORDER'!$K45,'SAGE IMPORT'!$D:$D,$M45))</f>
        <v>0</v>
      </c>
      <c r="T107">
        <f ca="1">IF(OFFSET('START-SLABS'!$F$9,$T$1,0)="","",SUMIFS('SAGE IMPORT'!$Q:$Q,'SAGE IMPORT'!$A:$A,OFFSET('START-SLABS'!$F$9,$T$1,0),'SAGE IMPORT'!$B:$B,OFFSET('START-SLABS'!$G$9,$T$1,0),'SAGE IMPORT'!$C:$C,'MATERIAL ORDER'!$K45,'SAGE IMPORT'!$D:$D,($M45)))</f>
        <v>0</v>
      </c>
      <c r="U107" t="str">
        <f ca="1">IF(OFFSET('START-SLABS'!$F$9,$U$1,0)="","",SUMIFS('SAGE IMPORT'!$Q:$Q,'SAGE IMPORT'!$A:$A,OFFSET('START-SLABS'!$F$9,$U$1,0),'SAGE IMPORT'!$B:$B,OFFSET('START-SLABS'!$G$9,$U$1,0),'SAGE IMPORT'!$C:$C,'MATERIAL ORDER'!$K45,'SAGE IMPORT'!$D:$D,($M45)))</f>
        <v/>
      </c>
      <c r="V107">
        <f ca="1">IF(OFFSET('START-SLABS'!$F$9,$V$1,0)="","",SUMIFS('SAGE IMPORT'!$Q:$Q,'SAGE IMPORT'!$A:$A,OFFSET('START-SLABS'!$F$9,$V$1,0),'SAGE IMPORT'!$B:$B,OFFSET('START-SLABS'!$G$9,$V$1,0),'SAGE IMPORT'!$C:$C,'MATERIAL ORDER'!$K45,'SAGE IMPORT'!$D:$D,($M45)))</f>
        <v>0</v>
      </c>
      <c r="W107" t="str">
        <f ca="1">IF(OFFSET('START-SLABS'!$F$9,$W$1,0)="","",SUMIFS('SAGE IMPORT'!$Q:$Q,'SAGE IMPORT'!$A:$A,OFFSET('START-SLABS'!$F$9,$W$1,0),'SAGE IMPORT'!$B:$B,OFFSET('START-SLABS'!$G$9,$W$1,0),'SAGE IMPORT'!$C:$C,'MATERIAL ORDER'!$K45,'SAGE IMPORT'!$D:$D,($M45)))</f>
        <v/>
      </c>
      <c r="X107">
        <f ca="1">IF(OFFSET('START-SLABS'!$F$9,$X$1,0)="","",SUMIFS('SAGE IMPORT'!$Q:$Q,'SAGE IMPORT'!$A:$A,OFFSET('START-SLABS'!$F$9,$X$1,0),'SAGE IMPORT'!$B:$B,OFFSET('START-SLABS'!$G$9,$X$1,0),'SAGE IMPORT'!$C:$C,'MATERIAL ORDER'!$K45,'SAGE IMPORT'!$D:$D,($M45)))</f>
        <v>0</v>
      </c>
      <c r="Y107" t="str">
        <f ca="1">IF(OFFSET('START-SLABS'!$F$9,$Y$1,0)="","",SUMIFS('SAGE IMPORT'!$Q:$Q,'SAGE IMPORT'!$A:$A,OFFSET('START-SLABS'!$F$9,$Y$1,0),'SAGE IMPORT'!$B:$B,OFFSET('START-SLABS'!$G$9,$Y$1,0),'SAGE IMPORT'!$C:$C,'MATERIAL ORDER'!$K45,'SAGE IMPORT'!$D:$D,($M45)))</f>
        <v/>
      </c>
      <c r="Z107">
        <f ca="1">IF(OFFSET('START-SLABS'!$F$9,$Z$1,0)="","",SUMIFS('SAGE IMPORT'!$Q:$Q,'SAGE IMPORT'!$A:$A,OFFSET('START-SLABS'!$F$9,$Z$1,0),'SAGE IMPORT'!$B:$B,OFFSET('START-SLABS'!$G$9,$Z$1,0),'SAGE IMPORT'!$C:$C,'MATERIAL ORDER'!$K45,'SAGE IMPORT'!$D:$D,($M45)))</f>
        <v>0</v>
      </c>
      <c r="AA107" t="str">
        <f ca="1">IF(OFFSET('START-SLABS'!$F$9,$AA$1,0)="","",SUMIFS('SAGE IMPORT'!$Q:$Q,'SAGE IMPORT'!$A:$A,OFFSET('START-SLABS'!$F$9,$AA$1,0),'SAGE IMPORT'!$B:$B,OFFSET('START-SLABS'!$G$9,$AA$1,0),'SAGE IMPORT'!$C:$C,'MATERIAL ORDER'!$K45,'SAGE IMPORT'!$D:$D,($M45)))</f>
        <v/>
      </c>
      <c r="AB107">
        <f ca="1">IF(OFFSET('START-SLABS'!$F$9,$AB$1,0)="","",SUMIFS('SAGE IMPORT'!$Q:$Q,'SAGE IMPORT'!$A:$A,OFFSET('START-SLABS'!$F$9,$AB$1,0),'SAGE IMPORT'!$B:$B,OFFSET('START-SLABS'!$G$9,$AB$1,0),'SAGE IMPORT'!$C:$C,'MATERIAL ORDER'!$K45,'SAGE IMPORT'!$D:$D,($M45)))</f>
        <v>0</v>
      </c>
      <c r="AC107" t="str">
        <f ca="1">IF(OFFSET('START-SLABS'!$F$9,$AC$1,0)="","",SUMIFS('SAGE IMPORT'!$Q:$Q,'SAGE IMPORT'!$A:$A,OFFSET('START-SLABS'!$F$9,$AC$1,0),'SAGE IMPORT'!$B:$B,OFFSET('START-SLABS'!$G$9,$AC$1,0),'SAGE IMPORT'!$C:$C,'MATERIAL ORDER'!$K45,'SAGE IMPORT'!$D:$D,($M45)))</f>
        <v/>
      </c>
      <c r="AD107">
        <f ca="1">IF(OFFSET('START-SLABS'!$F$9,$AD$1,0)="","",SUMIFS('SAGE IMPORT'!$Q:$Q,'SAGE IMPORT'!$A:$A,OFFSET('START-SLABS'!$F$9,$AD$1,0),'SAGE IMPORT'!$B:$B,OFFSET('START-SLABS'!$G$9,$AD$1,0),'SAGE IMPORT'!$C:$C,'MATERIAL ORDER'!$K45,'SAGE IMPORT'!$D:$D,($M45)))</f>
        <v>0</v>
      </c>
      <c r="AE107" t="str">
        <f ca="1">IF(OFFSET('START-SLABS'!$F$9,$AE$1,0)="","",SUMIFS('SAGE IMPORT'!$Q:$Q,'SAGE IMPORT'!$A:$A,OFFSET('START-SLABS'!$F$9,$AE$1,0),'SAGE IMPORT'!$B:$B,OFFSET('START-SLABS'!$G$9,$AE$1,0),'SAGE IMPORT'!$C:$C,'MATERIAL ORDER'!$K45,'SAGE IMPORT'!$D:$D,($M45)))</f>
        <v/>
      </c>
      <c r="AF107">
        <f ca="1">IF(OFFSET('START-SLABS'!$F$9,$AF$1,0)="","",SUMIFS('SAGE IMPORT'!$Q:$Q,'SAGE IMPORT'!$A:$A,OFFSET('START-SLABS'!$F$9,$AF$1,0),'SAGE IMPORT'!$B:$B,OFFSET('START-SLABS'!$G$9,$AF$1,0),'SAGE IMPORT'!$C:$C,'MATERIAL ORDER'!$K45,'SAGE IMPORT'!$D:$D,($M45)))</f>
        <v>0</v>
      </c>
      <c r="AG107" t="str">
        <f ca="1">IF(OFFSET('START-SLABS'!$F$9,$AG$1,0)="","",SUMIFS('SAGE IMPORT'!$Q:$Q,'SAGE IMPORT'!$A:$A,OFFSET('START-SLABS'!$F$9,$AG$1,0),'SAGE IMPORT'!$B:$B,OFFSET('START-SLABS'!$G$9,$AG$1,0),'SAGE IMPORT'!$C:$C,'MATERIAL ORDER'!$K45,'SAGE IMPORT'!$D:$D,($M45)))</f>
        <v/>
      </c>
      <c r="AH107">
        <f ca="1">IF(OFFSET('START-SLABS'!$F$9,$AH$1,0)="","",SUMIFS('SAGE IMPORT'!$Q:$Q,'SAGE IMPORT'!$A:$A,OFFSET('START-SLABS'!$F$9,$AH$1,0),'SAGE IMPORT'!$B:$B,OFFSET('START-SLABS'!$G$9,$AH$1,0),'SAGE IMPORT'!$C:$C,'MATERIAL ORDER'!$K45,'SAGE IMPORT'!$D:$D,($M45)))</f>
        <v>0</v>
      </c>
      <c r="AI107" t="str">
        <f ca="1">IF(OFFSET('START-SLABS'!$F$9,$AI$1,0)="","",SUMIFS('SAGE IMPORT'!$Q:$Q,'SAGE IMPORT'!$A:$A,OFFSET('START-SLABS'!$F$9,$AI$1,0),'SAGE IMPORT'!$B:$B,OFFSET('START-SLABS'!$G$9,$AI$1,0),'SAGE IMPORT'!$C:$C,'MATERIAL ORDER'!$K45,'SAGE IMPORT'!$D:$D,($M45)))</f>
        <v/>
      </c>
      <c r="AJ107">
        <f ca="1">IF(OFFSET('START-SLABS'!$F$9,$AJ$1,0)="","",SUMIFS('SAGE IMPORT'!$Q:$Q,'SAGE IMPORT'!$A:$A,OFFSET('START-SLABS'!$F$9,$AJ$1,0),'SAGE IMPORT'!$B:$B,OFFSET('START-SLABS'!$G$9,$AJ$1,0),'SAGE IMPORT'!$C:$C,'MATERIAL ORDER'!$K45,'SAGE IMPORT'!$D:$D,($M45)))</f>
        <v>0</v>
      </c>
      <c r="AK107" t="str">
        <f ca="1">IF(OFFSET('START-SLABS'!$F$9,$AK$1,0)="","",SUMIFS('SAGE IMPORT'!$Q:$Q,'SAGE IMPORT'!$A:$A,OFFSET('START-SLABS'!$F$9,$AK$1,0),'SAGE IMPORT'!$B:$B,OFFSET('START-SLABS'!$G$9,$AK$1,0),'SAGE IMPORT'!$C:$C,'MATERIAL ORDER'!$K45,'SAGE IMPORT'!$D:$D,($M45)))</f>
        <v/>
      </c>
      <c r="AL107" t="str">
        <f ca="1">IF(OFFSET('START-SLABS'!$F$9,$AL$1,0)="","",SUMIFS('SAGE IMPORT'!$Q:$Q,'SAGE IMPORT'!$A:$A,OFFSET('START-SLABS'!$F$9,$AL$1,0),'SAGE IMPORT'!$B:$B,OFFSET('START-SLABS'!$G$9,$AL$1,0),'SAGE IMPORT'!$C:$C,'MATERIAL ORDER'!$K45,'SAGE IMPORT'!$D:$D,($M45)))</f>
        <v/>
      </c>
      <c r="AM107" t="str">
        <f ca="1">IF(OFFSET('START-SLABS'!$F$9,$AM$1,0)="","",SUMIFS('SAGE IMPORT'!$Q:$Q,'SAGE IMPORT'!$A:$A,OFFSET('START-SLABS'!$F$9,$AM$1,0),'SAGE IMPORT'!$B:$B,OFFSET('START-SLABS'!$G$9,$AM$1,0),'SAGE IMPORT'!$C:$C,'MATERIAL ORDER'!$K45,'SAGE IMPORT'!$D:$D,($M45)))</f>
        <v/>
      </c>
      <c r="AN107" t="str">
        <f ca="1">IF(OFFSET('START-SLABS'!$F$9,$AN$1,0)="","",SUMIFS('SAGE IMPORT'!$Q:$Q,'SAGE IMPORT'!$A:$A,OFFSET('START-SLABS'!$F$9,$AN$1,0),'SAGE IMPORT'!$B:$B,OFFSET('START-SLABS'!$G$9,$AN$1,0),'SAGE IMPORT'!$C:$C,'MATERIAL ORDER'!$K45,'SAGE IMPORT'!$D:$D,($M45)))</f>
        <v/>
      </c>
      <c r="AO107" t="str">
        <f ca="1">IF(OFFSET('START-SLABS'!$F$9,$AO$1,0)="","",SUMIFS('SAGE IMPORT'!$Q:$Q,'SAGE IMPORT'!$A:$A,OFFSET('START-SLABS'!$F$9,$AO$1,0),'SAGE IMPORT'!$B:$B,OFFSET('START-SLABS'!$G$9,$AO$1,0),'SAGE IMPORT'!$C:$C,'MATERIAL ORDER'!$K45,'SAGE IMPORT'!$D:$D,($M45)))</f>
        <v/>
      </c>
      <c r="AP107" t="str">
        <f ca="1">IF(OFFSET('START-SLABS'!$F$9,$AP$1,0)="","",SUMIFS('SAGE IMPORT'!$Q:$Q,'SAGE IMPORT'!$A:$A,OFFSET('START-SLABS'!$F$9,$AP$1,0),'SAGE IMPORT'!$B:$B,OFFSET('START-SLABS'!$G$9,$AP$1,0),'SAGE IMPORT'!$C:$C,'MATERIAL ORDER'!$K45,'SAGE IMPORT'!$D:$D,($M45)))</f>
        <v/>
      </c>
      <c r="AQ107" t="str">
        <f ca="1">IF(OFFSET('START-SLABS'!$F$9,$AQ$1,0)="","",SUMIFS('SAGE IMPORT'!$Q:$Q,'SAGE IMPORT'!$A:$A,OFFSET('START-SLABS'!$F$9,$AQ$1,0),'SAGE IMPORT'!$B:$B,OFFSET('START-SLABS'!$G$9,$AQ$1,0),'SAGE IMPORT'!$C:$C,'MATERIAL ORDER'!$K45,'SAGE IMPORT'!$D:$D,($M45)))</f>
        <v/>
      </c>
      <c r="AR107" t="str">
        <f ca="1">IF(OFFSET('START-SLABS'!$F$9,$AR$1,0)="","",SUMIFS('SAGE IMPORT'!$Q:$Q,'SAGE IMPORT'!$A:$A,OFFSET('START-SLABS'!$F$9,$AR$1,0),'SAGE IMPORT'!$B:$B,OFFSET('START-SLABS'!$G$9,$AR$1,0),'SAGE IMPORT'!$C:$C,'MATERIAL ORDER'!$K45,'SAGE IMPORT'!$D:$D,($M45)))</f>
        <v/>
      </c>
      <c r="AS107" t="str">
        <f ca="1">IF(OFFSET('START-SLABS'!$F$9,$AS$1,0)="","",SUMIFS('SAGE IMPORT'!$Q:$Q,'SAGE IMPORT'!$A:$A,OFFSET('START-SLABS'!$F$9,$AS$1,0),'SAGE IMPORT'!$B:$B,OFFSET('START-SLABS'!$G$9,$AS$1,0),'SAGE IMPORT'!$C:$C,'MATERIAL ORDER'!$K45,'SAGE IMPORT'!$D:$D,($M45)))</f>
        <v/>
      </c>
      <c r="AT107" t="str">
        <f ca="1">IF(OFFSET('START-SLABS'!$F$9,$AT$1,0)="","",SUMIFS('SAGE IMPORT'!$Q:$Q,'SAGE IMPORT'!$A:$A,OFFSET('START-SLABS'!$F$9,$AT$1,0),'SAGE IMPORT'!$B:$B,OFFSET('START-SLABS'!$G$9,$AT$1,0),'SAGE IMPORT'!$C:$C,'MATERIAL ORDER'!$K45,'SAGE IMPORT'!$D:$D,($M45)))</f>
        <v/>
      </c>
      <c r="AU107" t="str">
        <f ca="1">IF(OFFSET('START-SLABS'!$F$9,$AU$1,0)="","",SUMIFS('SAGE IMPORT'!$Q:$Q,'SAGE IMPORT'!$A:$A,OFFSET('START-SLABS'!$F$9,$AU$1,0),'SAGE IMPORT'!$B:$B,OFFSET('START-SLABS'!$G$9,$AU$1,0),'SAGE IMPORT'!$C:$C,'MATERIAL ORDER'!$K45,'SAGE IMPORT'!$D:$D,($M45)))</f>
        <v/>
      </c>
      <c r="AV107" t="str">
        <f ca="1">IF(OFFSET('START-SLABS'!$F$9,$AV$1,0)="","",SUMIFS('SAGE IMPORT'!$Q:$Q,'SAGE IMPORT'!$A:$A,OFFSET('START-SLABS'!$F$9,$AV$1,0),'SAGE IMPORT'!$B:$B,OFFSET('START-SLABS'!$G$9,$AV$1,0),'SAGE IMPORT'!$C:$C,'MATERIAL ORDER'!$K45,'SAGE IMPORT'!$D:$D,($M45)))</f>
        <v/>
      </c>
    </row>
    <row r="108" spans="19:81" ht="57" customHeight="1" x14ac:dyDescent="0.3">
      <c r="S108">
        <f>IF('START-SLABS'!$F$9="","",SUMIFS('SAGE IMPORT'!$Q:$Q,'SAGE IMPORT'!$A:$A,'START-SLABS'!$F$9,'SAGE IMPORT'!$B:$B,'START-SLABS'!$G$9,'SAGE IMPORT'!$C:$C,'MATERIAL ORDER'!$K46,'SAGE IMPORT'!$D:$D,$M46))</f>
        <v>0</v>
      </c>
      <c r="T108">
        <f ca="1">IF(OFFSET('START-SLABS'!$F$9,$T$1,0)="","",SUMIFS('SAGE IMPORT'!$Q:$Q,'SAGE IMPORT'!$A:$A,OFFSET('START-SLABS'!$F$9,$T$1,0),'SAGE IMPORT'!$B:$B,OFFSET('START-SLABS'!$G$9,$T$1,0),'SAGE IMPORT'!$C:$C,'MATERIAL ORDER'!$K46,'SAGE IMPORT'!$D:$D,($M46)))</f>
        <v>0</v>
      </c>
      <c r="U108" t="str">
        <f ca="1">IF(OFFSET('START-SLABS'!$F$9,$U$1,0)="","",SUMIFS('SAGE IMPORT'!$Q:$Q,'SAGE IMPORT'!$A:$A,OFFSET('START-SLABS'!$F$9,$U$1,0),'SAGE IMPORT'!$B:$B,OFFSET('START-SLABS'!$G$9,$U$1,0),'SAGE IMPORT'!$C:$C,'MATERIAL ORDER'!$K46,'SAGE IMPORT'!$D:$D,($M46)))</f>
        <v/>
      </c>
      <c r="V108">
        <f ca="1">IF(OFFSET('START-SLABS'!$F$9,$V$1,0)="","",SUMIFS('SAGE IMPORT'!$Q:$Q,'SAGE IMPORT'!$A:$A,OFFSET('START-SLABS'!$F$9,$V$1,0),'SAGE IMPORT'!$B:$B,OFFSET('START-SLABS'!$G$9,$V$1,0),'SAGE IMPORT'!$C:$C,'MATERIAL ORDER'!$K46,'SAGE IMPORT'!$D:$D,($M46)))</f>
        <v>0</v>
      </c>
      <c r="W108" t="str">
        <f ca="1">IF(OFFSET('START-SLABS'!$F$9,$W$1,0)="","",SUMIFS('SAGE IMPORT'!$Q:$Q,'SAGE IMPORT'!$A:$A,OFFSET('START-SLABS'!$F$9,$W$1,0),'SAGE IMPORT'!$B:$B,OFFSET('START-SLABS'!$G$9,$W$1,0),'SAGE IMPORT'!$C:$C,'MATERIAL ORDER'!$K46,'SAGE IMPORT'!$D:$D,($M46)))</f>
        <v/>
      </c>
      <c r="X108">
        <f ca="1">IF(OFFSET('START-SLABS'!$F$9,$X$1,0)="","",SUMIFS('SAGE IMPORT'!$Q:$Q,'SAGE IMPORT'!$A:$A,OFFSET('START-SLABS'!$F$9,$X$1,0),'SAGE IMPORT'!$B:$B,OFFSET('START-SLABS'!$G$9,$X$1,0),'SAGE IMPORT'!$C:$C,'MATERIAL ORDER'!$K46,'SAGE IMPORT'!$D:$D,($M46)))</f>
        <v>0</v>
      </c>
      <c r="Y108" t="str">
        <f ca="1">IF(OFFSET('START-SLABS'!$F$9,$Y$1,0)="","",SUMIFS('SAGE IMPORT'!$Q:$Q,'SAGE IMPORT'!$A:$A,OFFSET('START-SLABS'!$F$9,$Y$1,0),'SAGE IMPORT'!$B:$B,OFFSET('START-SLABS'!$G$9,$Y$1,0),'SAGE IMPORT'!$C:$C,'MATERIAL ORDER'!$K46,'SAGE IMPORT'!$D:$D,($M46)))</f>
        <v/>
      </c>
      <c r="Z108">
        <f ca="1">IF(OFFSET('START-SLABS'!$F$9,$Z$1,0)="","",SUMIFS('SAGE IMPORT'!$Q:$Q,'SAGE IMPORT'!$A:$A,OFFSET('START-SLABS'!$F$9,$Z$1,0),'SAGE IMPORT'!$B:$B,OFFSET('START-SLABS'!$G$9,$Z$1,0),'SAGE IMPORT'!$C:$C,'MATERIAL ORDER'!$K46,'SAGE IMPORT'!$D:$D,($M46)))</f>
        <v>0</v>
      </c>
      <c r="AA108" t="str">
        <f ca="1">IF(OFFSET('START-SLABS'!$F$9,$AA$1,0)="","",SUMIFS('SAGE IMPORT'!$Q:$Q,'SAGE IMPORT'!$A:$A,OFFSET('START-SLABS'!$F$9,$AA$1,0),'SAGE IMPORT'!$B:$B,OFFSET('START-SLABS'!$G$9,$AA$1,0),'SAGE IMPORT'!$C:$C,'MATERIAL ORDER'!$K46,'SAGE IMPORT'!$D:$D,($M46)))</f>
        <v/>
      </c>
      <c r="AB108">
        <f ca="1">IF(OFFSET('START-SLABS'!$F$9,$AB$1,0)="","",SUMIFS('SAGE IMPORT'!$Q:$Q,'SAGE IMPORT'!$A:$A,OFFSET('START-SLABS'!$F$9,$AB$1,0),'SAGE IMPORT'!$B:$B,OFFSET('START-SLABS'!$G$9,$AB$1,0),'SAGE IMPORT'!$C:$C,'MATERIAL ORDER'!$K46,'SAGE IMPORT'!$D:$D,($M46)))</f>
        <v>0</v>
      </c>
      <c r="AC108" t="str">
        <f ca="1">IF(OFFSET('START-SLABS'!$F$9,$AC$1,0)="","",SUMIFS('SAGE IMPORT'!$Q:$Q,'SAGE IMPORT'!$A:$A,OFFSET('START-SLABS'!$F$9,$AC$1,0),'SAGE IMPORT'!$B:$B,OFFSET('START-SLABS'!$G$9,$AC$1,0),'SAGE IMPORT'!$C:$C,'MATERIAL ORDER'!$K46,'SAGE IMPORT'!$D:$D,($M46)))</f>
        <v/>
      </c>
      <c r="AD108">
        <f ca="1">IF(OFFSET('START-SLABS'!$F$9,$AD$1,0)="","",SUMIFS('SAGE IMPORT'!$Q:$Q,'SAGE IMPORT'!$A:$A,OFFSET('START-SLABS'!$F$9,$AD$1,0),'SAGE IMPORT'!$B:$B,OFFSET('START-SLABS'!$G$9,$AD$1,0),'SAGE IMPORT'!$C:$C,'MATERIAL ORDER'!$K46,'SAGE IMPORT'!$D:$D,($M46)))</f>
        <v>0</v>
      </c>
      <c r="AE108" t="str">
        <f ca="1">IF(OFFSET('START-SLABS'!$F$9,$AE$1,0)="","",SUMIFS('SAGE IMPORT'!$Q:$Q,'SAGE IMPORT'!$A:$A,OFFSET('START-SLABS'!$F$9,$AE$1,0),'SAGE IMPORT'!$B:$B,OFFSET('START-SLABS'!$G$9,$AE$1,0),'SAGE IMPORT'!$C:$C,'MATERIAL ORDER'!$K46,'SAGE IMPORT'!$D:$D,($M46)))</f>
        <v/>
      </c>
      <c r="AF108">
        <f ca="1">IF(OFFSET('START-SLABS'!$F$9,$AF$1,0)="","",SUMIFS('SAGE IMPORT'!$Q:$Q,'SAGE IMPORT'!$A:$A,OFFSET('START-SLABS'!$F$9,$AF$1,0),'SAGE IMPORT'!$B:$B,OFFSET('START-SLABS'!$G$9,$AF$1,0),'SAGE IMPORT'!$C:$C,'MATERIAL ORDER'!$K46,'SAGE IMPORT'!$D:$D,($M46)))</f>
        <v>0</v>
      </c>
      <c r="AG108" t="str">
        <f ca="1">IF(OFFSET('START-SLABS'!$F$9,$AG$1,0)="","",SUMIFS('SAGE IMPORT'!$Q:$Q,'SAGE IMPORT'!$A:$A,OFFSET('START-SLABS'!$F$9,$AG$1,0),'SAGE IMPORT'!$B:$B,OFFSET('START-SLABS'!$G$9,$AG$1,0),'SAGE IMPORT'!$C:$C,'MATERIAL ORDER'!$K46,'SAGE IMPORT'!$D:$D,($M46)))</f>
        <v/>
      </c>
      <c r="AH108">
        <f ca="1">IF(OFFSET('START-SLABS'!$F$9,$AH$1,0)="","",SUMIFS('SAGE IMPORT'!$Q:$Q,'SAGE IMPORT'!$A:$A,OFFSET('START-SLABS'!$F$9,$AH$1,0),'SAGE IMPORT'!$B:$B,OFFSET('START-SLABS'!$G$9,$AH$1,0),'SAGE IMPORT'!$C:$C,'MATERIAL ORDER'!$K46,'SAGE IMPORT'!$D:$D,($M46)))</f>
        <v>0</v>
      </c>
      <c r="AI108" t="str">
        <f ca="1">IF(OFFSET('START-SLABS'!$F$9,$AI$1,0)="","",SUMIFS('SAGE IMPORT'!$Q:$Q,'SAGE IMPORT'!$A:$A,OFFSET('START-SLABS'!$F$9,$AI$1,0),'SAGE IMPORT'!$B:$B,OFFSET('START-SLABS'!$G$9,$AI$1,0),'SAGE IMPORT'!$C:$C,'MATERIAL ORDER'!$K46,'SAGE IMPORT'!$D:$D,($M46)))</f>
        <v/>
      </c>
      <c r="AJ108">
        <f ca="1">IF(OFFSET('START-SLABS'!$F$9,$AJ$1,0)="","",SUMIFS('SAGE IMPORT'!$Q:$Q,'SAGE IMPORT'!$A:$A,OFFSET('START-SLABS'!$F$9,$AJ$1,0),'SAGE IMPORT'!$B:$B,OFFSET('START-SLABS'!$G$9,$AJ$1,0),'SAGE IMPORT'!$C:$C,'MATERIAL ORDER'!$K46,'SAGE IMPORT'!$D:$D,($M46)))</f>
        <v>0</v>
      </c>
      <c r="AK108" t="str">
        <f ca="1">IF(OFFSET('START-SLABS'!$F$9,$AK$1,0)="","",SUMIFS('SAGE IMPORT'!$Q:$Q,'SAGE IMPORT'!$A:$A,OFFSET('START-SLABS'!$F$9,$AK$1,0),'SAGE IMPORT'!$B:$B,OFFSET('START-SLABS'!$G$9,$AK$1,0),'SAGE IMPORT'!$C:$C,'MATERIAL ORDER'!$K46,'SAGE IMPORT'!$D:$D,($M46)))</f>
        <v/>
      </c>
      <c r="AL108" t="str">
        <f ca="1">IF(OFFSET('START-SLABS'!$F$9,$AL$1,0)="","",SUMIFS('SAGE IMPORT'!$Q:$Q,'SAGE IMPORT'!$A:$A,OFFSET('START-SLABS'!$F$9,$AL$1,0),'SAGE IMPORT'!$B:$B,OFFSET('START-SLABS'!$G$9,$AL$1,0),'SAGE IMPORT'!$C:$C,'MATERIAL ORDER'!$K46,'SAGE IMPORT'!$D:$D,($M46)))</f>
        <v/>
      </c>
      <c r="AM108" t="str">
        <f ca="1">IF(OFFSET('START-SLABS'!$F$9,$AM$1,0)="","",SUMIFS('SAGE IMPORT'!$Q:$Q,'SAGE IMPORT'!$A:$A,OFFSET('START-SLABS'!$F$9,$AM$1,0),'SAGE IMPORT'!$B:$B,OFFSET('START-SLABS'!$G$9,$AM$1,0),'SAGE IMPORT'!$C:$C,'MATERIAL ORDER'!$K46,'SAGE IMPORT'!$D:$D,($M46)))</f>
        <v/>
      </c>
      <c r="AN108" t="str">
        <f ca="1">IF(OFFSET('START-SLABS'!$F$9,$AN$1,0)="","",SUMIFS('SAGE IMPORT'!$Q:$Q,'SAGE IMPORT'!$A:$A,OFFSET('START-SLABS'!$F$9,$AN$1,0),'SAGE IMPORT'!$B:$B,OFFSET('START-SLABS'!$G$9,$AN$1,0),'SAGE IMPORT'!$C:$C,'MATERIAL ORDER'!$K46,'SAGE IMPORT'!$D:$D,($M46)))</f>
        <v/>
      </c>
      <c r="AO108" t="str">
        <f ca="1">IF(OFFSET('START-SLABS'!$F$9,$AO$1,0)="","",SUMIFS('SAGE IMPORT'!$Q:$Q,'SAGE IMPORT'!$A:$A,OFFSET('START-SLABS'!$F$9,$AO$1,0),'SAGE IMPORT'!$B:$B,OFFSET('START-SLABS'!$G$9,$AO$1,0),'SAGE IMPORT'!$C:$C,'MATERIAL ORDER'!$K46,'SAGE IMPORT'!$D:$D,($M46)))</f>
        <v/>
      </c>
      <c r="AP108" t="str">
        <f ca="1">IF(OFFSET('START-SLABS'!$F$9,$AP$1,0)="","",SUMIFS('SAGE IMPORT'!$Q:$Q,'SAGE IMPORT'!$A:$A,OFFSET('START-SLABS'!$F$9,$AP$1,0),'SAGE IMPORT'!$B:$B,OFFSET('START-SLABS'!$G$9,$AP$1,0),'SAGE IMPORT'!$C:$C,'MATERIAL ORDER'!$K46,'SAGE IMPORT'!$D:$D,($M46)))</f>
        <v/>
      </c>
      <c r="AQ108" t="str">
        <f ca="1">IF(OFFSET('START-SLABS'!$F$9,$AQ$1,0)="","",SUMIFS('SAGE IMPORT'!$Q:$Q,'SAGE IMPORT'!$A:$A,OFFSET('START-SLABS'!$F$9,$AQ$1,0),'SAGE IMPORT'!$B:$B,OFFSET('START-SLABS'!$G$9,$AQ$1,0),'SAGE IMPORT'!$C:$C,'MATERIAL ORDER'!$K46,'SAGE IMPORT'!$D:$D,($M46)))</f>
        <v/>
      </c>
      <c r="AR108" t="str">
        <f ca="1">IF(OFFSET('START-SLABS'!$F$9,$AR$1,0)="","",SUMIFS('SAGE IMPORT'!$Q:$Q,'SAGE IMPORT'!$A:$A,OFFSET('START-SLABS'!$F$9,$AR$1,0),'SAGE IMPORT'!$B:$B,OFFSET('START-SLABS'!$G$9,$AR$1,0),'SAGE IMPORT'!$C:$C,'MATERIAL ORDER'!$K46,'SAGE IMPORT'!$D:$D,($M46)))</f>
        <v/>
      </c>
      <c r="AS108" t="str">
        <f ca="1">IF(OFFSET('START-SLABS'!$F$9,$AS$1,0)="","",SUMIFS('SAGE IMPORT'!$Q:$Q,'SAGE IMPORT'!$A:$A,OFFSET('START-SLABS'!$F$9,$AS$1,0),'SAGE IMPORT'!$B:$B,OFFSET('START-SLABS'!$G$9,$AS$1,0),'SAGE IMPORT'!$C:$C,'MATERIAL ORDER'!$K46,'SAGE IMPORT'!$D:$D,($M46)))</f>
        <v/>
      </c>
      <c r="AT108" t="str">
        <f ca="1">IF(OFFSET('START-SLABS'!$F$9,$AT$1,0)="","",SUMIFS('SAGE IMPORT'!$Q:$Q,'SAGE IMPORT'!$A:$A,OFFSET('START-SLABS'!$F$9,$AT$1,0),'SAGE IMPORT'!$B:$B,OFFSET('START-SLABS'!$G$9,$AT$1,0),'SAGE IMPORT'!$C:$C,'MATERIAL ORDER'!$K46,'SAGE IMPORT'!$D:$D,($M46)))</f>
        <v/>
      </c>
      <c r="AU108" t="str">
        <f ca="1">IF(OFFSET('START-SLABS'!$F$9,$AU$1,0)="","",SUMIFS('SAGE IMPORT'!$Q:$Q,'SAGE IMPORT'!$A:$A,OFFSET('START-SLABS'!$F$9,$AU$1,0),'SAGE IMPORT'!$B:$B,OFFSET('START-SLABS'!$G$9,$AU$1,0),'SAGE IMPORT'!$C:$C,'MATERIAL ORDER'!$K46,'SAGE IMPORT'!$D:$D,($M46)))</f>
        <v/>
      </c>
      <c r="AV108" t="str">
        <f ca="1">IF(OFFSET('START-SLABS'!$F$9,$AV$1,0)="","",SUMIFS('SAGE IMPORT'!$Q:$Q,'SAGE IMPORT'!$A:$A,OFFSET('START-SLABS'!$F$9,$AV$1,0),'SAGE IMPORT'!$B:$B,OFFSET('START-SLABS'!$G$9,$AV$1,0),'SAGE IMPORT'!$C:$C,'MATERIAL ORDER'!$K46,'SAGE IMPORT'!$D:$D,($M46)))</f>
        <v/>
      </c>
    </row>
    <row r="109" spans="19:81" ht="57" customHeight="1" x14ac:dyDescent="0.3">
      <c r="S109">
        <f>IF('START-SLABS'!$F$9="","",SUMIFS('SAGE IMPORT'!$Q:$Q,'SAGE IMPORT'!$A:$A,'START-SLABS'!$F$9,'SAGE IMPORT'!$B:$B,'START-SLABS'!$G$9,'SAGE IMPORT'!$C:$C,'MATERIAL ORDER'!$K47,'SAGE IMPORT'!$D:$D,$M47))</f>
        <v>0</v>
      </c>
      <c r="T109">
        <f ca="1">IF(OFFSET('START-SLABS'!$F$9,$T$1,0)="","",SUMIFS('SAGE IMPORT'!$Q:$Q,'SAGE IMPORT'!$A:$A,OFFSET('START-SLABS'!$F$9,$T$1,0),'SAGE IMPORT'!$B:$B,OFFSET('START-SLABS'!$G$9,$T$1,0),'SAGE IMPORT'!$C:$C,'MATERIAL ORDER'!$K47,'SAGE IMPORT'!$D:$D,($M47)))</f>
        <v>0</v>
      </c>
      <c r="U109" t="str">
        <f ca="1">IF(OFFSET('START-SLABS'!$F$9,$U$1,0)="","",SUMIFS('SAGE IMPORT'!$Q:$Q,'SAGE IMPORT'!$A:$A,OFFSET('START-SLABS'!$F$9,$U$1,0),'SAGE IMPORT'!$B:$B,OFFSET('START-SLABS'!$G$9,$U$1,0),'SAGE IMPORT'!$C:$C,'MATERIAL ORDER'!$K47,'SAGE IMPORT'!$D:$D,($M47)))</f>
        <v/>
      </c>
      <c r="V109">
        <f ca="1">IF(OFFSET('START-SLABS'!$F$9,$V$1,0)="","",SUMIFS('SAGE IMPORT'!$Q:$Q,'SAGE IMPORT'!$A:$A,OFFSET('START-SLABS'!$F$9,$V$1,0),'SAGE IMPORT'!$B:$B,OFFSET('START-SLABS'!$G$9,$V$1,0),'SAGE IMPORT'!$C:$C,'MATERIAL ORDER'!$K47,'SAGE IMPORT'!$D:$D,($M47)))</f>
        <v>0</v>
      </c>
      <c r="W109" t="str">
        <f ca="1">IF(OFFSET('START-SLABS'!$F$9,$W$1,0)="","",SUMIFS('SAGE IMPORT'!$Q:$Q,'SAGE IMPORT'!$A:$A,OFFSET('START-SLABS'!$F$9,$W$1,0),'SAGE IMPORT'!$B:$B,OFFSET('START-SLABS'!$G$9,$W$1,0),'SAGE IMPORT'!$C:$C,'MATERIAL ORDER'!$K47,'SAGE IMPORT'!$D:$D,($M47)))</f>
        <v/>
      </c>
      <c r="X109">
        <f ca="1">IF(OFFSET('START-SLABS'!$F$9,$X$1,0)="","",SUMIFS('SAGE IMPORT'!$Q:$Q,'SAGE IMPORT'!$A:$A,OFFSET('START-SLABS'!$F$9,$X$1,0),'SAGE IMPORT'!$B:$B,OFFSET('START-SLABS'!$G$9,$X$1,0),'SAGE IMPORT'!$C:$C,'MATERIAL ORDER'!$K47,'SAGE IMPORT'!$D:$D,($M47)))</f>
        <v>0</v>
      </c>
      <c r="Y109" t="str">
        <f ca="1">IF(OFFSET('START-SLABS'!$F$9,$Y$1,0)="","",SUMIFS('SAGE IMPORT'!$Q:$Q,'SAGE IMPORT'!$A:$A,OFFSET('START-SLABS'!$F$9,$Y$1,0),'SAGE IMPORT'!$B:$B,OFFSET('START-SLABS'!$G$9,$Y$1,0),'SAGE IMPORT'!$C:$C,'MATERIAL ORDER'!$K47,'SAGE IMPORT'!$D:$D,($M47)))</f>
        <v/>
      </c>
      <c r="Z109">
        <f ca="1">IF(OFFSET('START-SLABS'!$F$9,$Z$1,0)="","",SUMIFS('SAGE IMPORT'!$Q:$Q,'SAGE IMPORT'!$A:$A,OFFSET('START-SLABS'!$F$9,$Z$1,0),'SAGE IMPORT'!$B:$B,OFFSET('START-SLABS'!$G$9,$Z$1,0),'SAGE IMPORT'!$C:$C,'MATERIAL ORDER'!$K47,'SAGE IMPORT'!$D:$D,($M47)))</f>
        <v>0</v>
      </c>
      <c r="AA109" t="str">
        <f ca="1">IF(OFFSET('START-SLABS'!$F$9,$AA$1,0)="","",SUMIFS('SAGE IMPORT'!$Q:$Q,'SAGE IMPORT'!$A:$A,OFFSET('START-SLABS'!$F$9,$AA$1,0),'SAGE IMPORT'!$B:$B,OFFSET('START-SLABS'!$G$9,$AA$1,0),'SAGE IMPORT'!$C:$C,'MATERIAL ORDER'!$K47,'SAGE IMPORT'!$D:$D,($M47)))</f>
        <v/>
      </c>
      <c r="AB109">
        <f ca="1">IF(OFFSET('START-SLABS'!$F$9,$AB$1,0)="","",SUMIFS('SAGE IMPORT'!$Q:$Q,'SAGE IMPORT'!$A:$A,OFFSET('START-SLABS'!$F$9,$AB$1,0),'SAGE IMPORT'!$B:$B,OFFSET('START-SLABS'!$G$9,$AB$1,0),'SAGE IMPORT'!$C:$C,'MATERIAL ORDER'!$K47,'SAGE IMPORT'!$D:$D,($M47)))</f>
        <v>0</v>
      </c>
      <c r="AC109" t="str">
        <f ca="1">IF(OFFSET('START-SLABS'!$F$9,$AC$1,0)="","",SUMIFS('SAGE IMPORT'!$Q:$Q,'SAGE IMPORT'!$A:$A,OFFSET('START-SLABS'!$F$9,$AC$1,0),'SAGE IMPORT'!$B:$B,OFFSET('START-SLABS'!$G$9,$AC$1,0),'SAGE IMPORT'!$C:$C,'MATERIAL ORDER'!$K47,'SAGE IMPORT'!$D:$D,($M47)))</f>
        <v/>
      </c>
      <c r="AD109">
        <f ca="1">IF(OFFSET('START-SLABS'!$F$9,$AD$1,0)="","",SUMIFS('SAGE IMPORT'!$Q:$Q,'SAGE IMPORT'!$A:$A,OFFSET('START-SLABS'!$F$9,$AD$1,0),'SAGE IMPORT'!$B:$B,OFFSET('START-SLABS'!$G$9,$AD$1,0),'SAGE IMPORT'!$C:$C,'MATERIAL ORDER'!$K47,'SAGE IMPORT'!$D:$D,($M47)))</f>
        <v>0</v>
      </c>
      <c r="AE109" t="str">
        <f ca="1">IF(OFFSET('START-SLABS'!$F$9,$AE$1,0)="","",SUMIFS('SAGE IMPORT'!$Q:$Q,'SAGE IMPORT'!$A:$A,OFFSET('START-SLABS'!$F$9,$AE$1,0),'SAGE IMPORT'!$B:$B,OFFSET('START-SLABS'!$G$9,$AE$1,0),'SAGE IMPORT'!$C:$C,'MATERIAL ORDER'!$K47,'SAGE IMPORT'!$D:$D,($M47)))</f>
        <v/>
      </c>
      <c r="AF109">
        <f ca="1">IF(OFFSET('START-SLABS'!$F$9,$AF$1,0)="","",SUMIFS('SAGE IMPORT'!$Q:$Q,'SAGE IMPORT'!$A:$A,OFFSET('START-SLABS'!$F$9,$AF$1,0),'SAGE IMPORT'!$B:$B,OFFSET('START-SLABS'!$G$9,$AF$1,0),'SAGE IMPORT'!$C:$C,'MATERIAL ORDER'!$K47,'SAGE IMPORT'!$D:$D,($M47)))</f>
        <v>0</v>
      </c>
      <c r="AG109" t="str">
        <f ca="1">IF(OFFSET('START-SLABS'!$F$9,$AG$1,0)="","",SUMIFS('SAGE IMPORT'!$Q:$Q,'SAGE IMPORT'!$A:$A,OFFSET('START-SLABS'!$F$9,$AG$1,0),'SAGE IMPORT'!$B:$B,OFFSET('START-SLABS'!$G$9,$AG$1,0),'SAGE IMPORT'!$C:$C,'MATERIAL ORDER'!$K47,'SAGE IMPORT'!$D:$D,($M47)))</f>
        <v/>
      </c>
      <c r="AH109">
        <f ca="1">IF(OFFSET('START-SLABS'!$F$9,$AH$1,0)="","",SUMIFS('SAGE IMPORT'!$Q:$Q,'SAGE IMPORT'!$A:$A,OFFSET('START-SLABS'!$F$9,$AH$1,0),'SAGE IMPORT'!$B:$B,OFFSET('START-SLABS'!$G$9,$AH$1,0),'SAGE IMPORT'!$C:$C,'MATERIAL ORDER'!$K47,'SAGE IMPORT'!$D:$D,($M47)))</f>
        <v>0</v>
      </c>
      <c r="AI109" t="str">
        <f ca="1">IF(OFFSET('START-SLABS'!$F$9,$AI$1,0)="","",SUMIFS('SAGE IMPORT'!$Q:$Q,'SAGE IMPORT'!$A:$A,OFFSET('START-SLABS'!$F$9,$AI$1,0),'SAGE IMPORT'!$B:$B,OFFSET('START-SLABS'!$G$9,$AI$1,0),'SAGE IMPORT'!$C:$C,'MATERIAL ORDER'!$K47,'SAGE IMPORT'!$D:$D,($M47)))</f>
        <v/>
      </c>
      <c r="AJ109">
        <f ca="1">IF(OFFSET('START-SLABS'!$F$9,$AJ$1,0)="","",SUMIFS('SAGE IMPORT'!$Q:$Q,'SAGE IMPORT'!$A:$A,OFFSET('START-SLABS'!$F$9,$AJ$1,0),'SAGE IMPORT'!$B:$B,OFFSET('START-SLABS'!$G$9,$AJ$1,0),'SAGE IMPORT'!$C:$C,'MATERIAL ORDER'!$K47,'SAGE IMPORT'!$D:$D,($M47)))</f>
        <v>0</v>
      </c>
      <c r="AK109" t="str">
        <f ca="1">IF(OFFSET('START-SLABS'!$F$9,$AK$1,0)="","",SUMIFS('SAGE IMPORT'!$Q:$Q,'SAGE IMPORT'!$A:$A,OFFSET('START-SLABS'!$F$9,$AK$1,0),'SAGE IMPORT'!$B:$B,OFFSET('START-SLABS'!$G$9,$AK$1,0),'SAGE IMPORT'!$C:$C,'MATERIAL ORDER'!$K47,'SAGE IMPORT'!$D:$D,($M47)))</f>
        <v/>
      </c>
      <c r="AL109" t="str">
        <f ca="1">IF(OFFSET('START-SLABS'!$F$9,$AL$1,0)="","",SUMIFS('SAGE IMPORT'!$Q:$Q,'SAGE IMPORT'!$A:$A,OFFSET('START-SLABS'!$F$9,$AL$1,0),'SAGE IMPORT'!$B:$B,OFFSET('START-SLABS'!$G$9,$AL$1,0),'SAGE IMPORT'!$C:$C,'MATERIAL ORDER'!$K47,'SAGE IMPORT'!$D:$D,($M47)))</f>
        <v/>
      </c>
      <c r="AM109" t="str">
        <f ca="1">IF(OFFSET('START-SLABS'!$F$9,$AM$1,0)="","",SUMIFS('SAGE IMPORT'!$Q:$Q,'SAGE IMPORT'!$A:$A,OFFSET('START-SLABS'!$F$9,$AM$1,0),'SAGE IMPORT'!$B:$B,OFFSET('START-SLABS'!$G$9,$AM$1,0),'SAGE IMPORT'!$C:$C,'MATERIAL ORDER'!$K47,'SAGE IMPORT'!$D:$D,($M47)))</f>
        <v/>
      </c>
      <c r="AN109" t="str">
        <f ca="1">IF(OFFSET('START-SLABS'!$F$9,$AN$1,0)="","",SUMIFS('SAGE IMPORT'!$Q:$Q,'SAGE IMPORT'!$A:$A,OFFSET('START-SLABS'!$F$9,$AN$1,0),'SAGE IMPORT'!$B:$B,OFFSET('START-SLABS'!$G$9,$AN$1,0),'SAGE IMPORT'!$C:$C,'MATERIAL ORDER'!$K47,'SAGE IMPORT'!$D:$D,($M47)))</f>
        <v/>
      </c>
      <c r="AO109" t="str">
        <f ca="1">IF(OFFSET('START-SLABS'!$F$9,$AO$1,0)="","",SUMIFS('SAGE IMPORT'!$Q:$Q,'SAGE IMPORT'!$A:$A,OFFSET('START-SLABS'!$F$9,$AO$1,0),'SAGE IMPORT'!$B:$B,OFFSET('START-SLABS'!$G$9,$AO$1,0),'SAGE IMPORT'!$C:$C,'MATERIAL ORDER'!$K47,'SAGE IMPORT'!$D:$D,($M47)))</f>
        <v/>
      </c>
      <c r="AP109" t="str">
        <f ca="1">IF(OFFSET('START-SLABS'!$F$9,$AP$1,0)="","",SUMIFS('SAGE IMPORT'!$Q:$Q,'SAGE IMPORT'!$A:$A,OFFSET('START-SLABS'!$F$9,$AP$1,0),'SAGE IMPORT'!$B:$B,OFFSET('START-SLABS'!$G$9,$AP$1,0),'SAGE IMPORT'!$C:$C,'MATERIAL ORDER'!$K47,'SAGE IMPORT'!$D:$D,($M47)))</f>
        <v/>
      </c>
      <c r="AQ109" t="str">
        <f ca="1">IF(OFFSET('START-SLABS'!$F$9,$AQ$1,0)="","",SUMIFS('SAGE IMPORT'!$Q:$Q,'SAGE IMPORT'!$A:$A,OFFSET('START-SLABS'!$F$9,$AQ$1,0),'SAGE IMPORT'!$B:$B,OFFSET('START-SLABS'!$G$9,$AQ$1,0),'SAGE IMPORT'!$C:$C,'MATERIAL ORDER'!$K47,'SAGE IMPORT'!$D:$D,($M47)))</f>
        <v/>
      </c>
      <c r="AR109" t="str">
        <f ca="1">IF(OFFSET('START-SLABS'!$F$9,$AR$1,0)="","",SUMIFS('SAGE IMPORT'!$Q:$Q,'SAGE IMPORT'!$A:$A,OFFSET('START-SLABS'!$F$9,$AR$1,0),'SAGE IMPORT'!$B:$B,OFFSET('START-SLABS'!$G$9,$AR$1,0),'SAGE IMPORT'!$C:$C,'MATERIAL ORDER'!$K47,'SAGE IMPORT'!$D:$D,($M47)))</f>
        <v/>
      </c>
      <c r="AS109" t="str">
        <f ca="1">IF(OFFSET('START-SLABS'!$F$9,$AS$1,0)="","",SUMIFS('SAGE IMPORT'!$Q:$Q,'SAGE IMPORT'!$A:$A,OFFSET('START-SLABS'!$F$9,$AS$1,0),'SAGE IMPORT'!$B:$B,OFFSET('START-SLABS'!$G$9,$AS$1,0),'SAGE IMPORT'!$C:$C,'MATERIAL ORDER'!$K47,'SAGE IMPORT'!$D:$D,($M47)))</f>
        <v/>
      </c>
      <c r="AT109" t="str">
        <f ca="1">IF(OFFSET('START-SLABS'!$F$9,$AT$1,0)="","",SUMIFS('SAGE IMPORT'!$Q:$Q,'SAGE IMPORT'!$A:$A,OFFSET('START-SLABS'!$F$9,$AT$1,0),'SAGE IMPORT'!$B:$B,OFFSET('START-SLABS'!$G$9,$AT$1,0),'SAGE IMPORT'!$C:$C,'MATERIAL ORDER'!$K47,'SAGE IMPORT'!$D:$D,($M47)))</f>
        <v/>
      </c>
      <c r="AU109" t="str">
        <f ca="1">IF(OFFSET('START-SLABS'!$F$9,$AU$1,0)="","",SUMIFS('SAGE IMPORT'!$Q:$Q,'SAGE IMPORT'!$A:$A,OFFSET('START-SLABS'!$F$9,$AU$1,0),'SAGE IMPORT'!$B:$B,OFFSET('START-SLABS'!$G$9,$AU$1,0),'SAGE IMPORT'!$C:$C,'MATERIAL ORDER'!$K47,'SAGE IMPORT'!$D:$D,($M47)))</f>
        <v/>
      </c>
      <c r="AV109" t="str">
        <f ca="1">IF(OFFSET('START-SLABS'!$F$9,$AV$1,0)="","",SUMIFS('SAGE IMPORT'!$Q:$Q,'SAGE IMPORT'!$A:$A,OFFSET('START-SLABS'!$F$9,$AV$1,0),'SAGE IMPORT'!$B:$B,OFFSET('START-SLABS'!$G$9,$AV$1,0),'SAGE IMPORT'!$C:$C,'MATERIAL ORDER'!$K47,'SAGE IMPORT'!$D:$D,($M47)))</f>
        <v/>
      </c>
    </row>
    <row r="110" spans="19:81" x14ac:dyDescent="0.3">
      <c r="S110">
        <f>IF('START-SLABS'!$F$9="","",SUMIFS('SAGE IMPORT'!$Q:$Q,'SAGE IMPORT'!$A:$A,'START-SLABS'!$F$9,'SAGE IMPORT'!$B:$B,'START-SLABS'!$G$9,'SAGE IMPORT'!$C:$C,'MATERIAL ORDER'!$K48,'SAGE IMPORT'!$D:$D,$M48))</f>
        <v>0</v>
      </c>
      <c r="T110">
        <f ca="1">IF(OFFSET('START-SLABS'!$F$9,$T$1,0)="","",SUMIFS('SAGE IMPORT'!$Q:$Q,'SAGE IMPORT'!$A:$A,OFFSET('START-SLABS'!$F$9,$T$1,0),'SAGE IMPORT'!$B:$B,OFFSET('START-SLABS'!$G$9,$T$1,0),'SAGE IMPORT'!$C:$C,'MATERIAL ORDER'!$K48,'SAGE IMPORT'!$D:$D,($M48)))</f>
        <v>0</v>
      </c>
      <c r="U110" t="str">
        <f ca="1">IF(OFFSET('START-SLABS'!$F$9,$U$1,0)="","",SUMIFS('SAGE IMPORT'!$Q:$Q,'SAGE IMPORT'!$A:$A,OFFSET('START-SLABS'!$F$9,$U$1,0),'SAGE IMPORT'!$B:$B,OFFSET('START-SLABS'!$G$9,$U$1,0),'SAGE IMPORT'!$C:$C,'MATERIAL ORDER'!$K48,'SAGE IMPORT'!$D:$D,($M48)))</f>
        <v/>
      </c>
      <c r="V110">
        <f ca="1">IF(OFFSET('START-SLABS'!$F$9,$V$1,0)="","",SUMIFS('SAGE IMPORT'!$Q:$Q,'SAGE IMPORT'!$A:$A,OFFSET('START-SLABS'!$F$9,$V$1,0),'SAGE IMPORT'!$B:$B,OFFSET('START-SLABS'!$G$9,$V$1,0),'SAGE IMPORT'!$C:$C,'MATERIAL ORDER'!$K48,'SAGE IMPORT'!$D:$D,($M48)))</f>
        <v>0</v>
      </c>
      <c r="W110" t="str">
        <f ca="1">IF(OFFSET('START-SLABS'!$F$9,$W$1,0)="","",SUMIFS('SAGE IMPORT'!$Q:$Q,'SAGE IMPORT'!$A:$A,OFFSET('START-SLABS'!$F$9,$W$1,0),'SAGE IMPORT'!$B:$B,OFFSET('START-SLABS'!$G$9,$W$1,0),'SAGE IMPORT'!$C:$C,'MATERIAL ORDER'!$K48,'SAGE IMPORT'!$D:$D,($M48)))</f>
        <v/>
      </c>
      <c r="X110">
        <f ca="1">IF(OFFSET('START-SLABS'!$F$9,$X$1,0)="","",SUMIFS('SAGE IMPORT'!$Q:$Q,'SAGE IMPORT'!$A:$A,OFFSET('START-SLABS'!$F$9,$X$1,0),'SAGE IMPORT'!$B:$B,OFFSET('START-SLABS'!$G$9,$X$1,0),'SAGE IMPORT'!$C:$C,'MATERIAL ORDER'!$K48,'SAGE IMPORT'!$D:$D,($M48)))</f>
        <v>0</v>
      </c>
      <c r="Y110" t="str">
        <f ca="1">IF(OFFSET('START-SLABS'!$F$9,$Y$1,0)="","",SUMIFS('SAGE IMPORT'!$Q:$Q,'SAGE IMPORT'!$A:$A,OFFSET('START-SLABS'!$F$9,$Y$1,0),'SAGE IMPORT'!$B:$B,OFFSET('START-SLABS'!$G$9,$Y$1,0),'SAGE IMPORT'!$C:$C,'MATERIAL ORDER'!$K48,'SAGE IMPORT'!$D:$D,($M48)))</f>
        <v/>
      </c>
      <c r="Z110">
        <f ca="1">IF(OFFSET('START-SLABS'!$F$9,$Z$1,0)="","",SUMIFS('SAGE IMPORT'!$Q:$Q,'SAGE IMPORT'!$A:$A,OFFSET('START-SLABS'!$F$9,$Z$1,0),'SAGE IMPORT'!$B:$B,OFFSET('START-SLABS'!$G$9,$Z$1,0),'SAGE IMPORT'!$C:$C,'MATERIAL ORDER'!$K48,'SAGE IMPORT'!$D:$D,($M48)))</f>
        <v>0</v>
      </c>
      <c r="AA110" t="str">
        <f ca="1">IF(OFFSET('START-SLABS'!$F$9,$AA$1,0)="","",SUMIFS('SAGE IMPORT'!$Q:$Q,'SAGE IMPORT'!$A:$A,OFFSET('START-SLABS'!$F$9,$AA$1,0),'SAGE IMPORT'!$B:$B,OFFSET('START-SLABS'!$G$9,$AA$1,0),'SAGE IMPORT'!$C:$C,'MATERIAL ORDER'!$K48,'SAGE IMPORT'!$D:$D,($M48)))</f>
        <v/>
      </c>
      <c r="AB110">
        <f ca="1">IF(OFFSET('START-SLABS'!$F$9,$AB$1,0)="","",SUMIFS('SAGE IMPORT'!$Q:$Q,'SAGE IMPORT'!$A:$A,OFFSET('START-SLABS'!$F$9,$AB$1,0),'SAGE IMPORT'!$B:$B,OFFSET('START-SLABS'!$G$9,$AB$1,0),'SAGE IMPORT'!$C:$C,'MATERIAL ORDER'!$K48,'SAGE IMPORT'!$D:$D,($M48)))</f>
        <v>0</v>
      </c>
      <c r="AC110" t="str">
        <f ca="1">IF(OFFSET('START-SLABS'!$F$9,$AC$1,0)="","",SUMIFS('SAGE IMPORT'!$Q:$Q,'SAGE IMPORT'!$A:$A,OFFSET('START-SLABS'!$F$9,$AC$1,0),'SAGE IMPORT'!$B:$B,OFFSET('START-SLABS'!$G$9,$AC$1,0),'SAGE IMPORT'!$C:$C,'MATERIAL ORDER'!$K48,'SAGE IMPORT'!$D:$D,($M48)))</f>
        <v/>
      </c>
      <c r="AD110">
        <f ca="1">IF(OFFSET('START-SLABS'!$F$9,$AD$1,0)="","",SUMIFS('SAGE IMPORT'!$Q:$Q,'SAGE IMPORT'!$A:$A,OFFSET('START-SLABS'!$F$9,$AD$1,0),'SAGE IMPORT'!$B:$B,OFFSET('START-SLABS'!$G$9,$AD$1,0),'SAGE IMPORT'!$C:$C,'MATERIAL ORDER'!$K48,'SAGE IMPORT'!$D:$D,($M48)))</f>
        <v>0</v>
      </c>
      <c r="AE110" t="str">
        <f ca="1">IF(OFFSET('START-SLABS'!$F$9,$AE$1,0)="","",SUMIFS('SAGE IMPORT'!$Q:$Q,'SAGE IMPORT'!$A:$A,OFFSET('START-SLABS'!$F$9,$AE$1,0),'SAGE IMPORT'!$B:$B,OFFSET('START-SLABS'!$G$9,$AE$1,0),'SAGE IMPORT'!$C:$C,'MATERIAL ORDER'!$K48,'SAGE IMPORT'!$D:$D,($M48)))</f>
        <v/>
      </c>
      <c r="AF110">
        <f ca="1">IF(OFFSET('START-SLABS'!$F$9,$AF$1,0)="","",SUMIFS('SAGE IMPORT'!$Q:$Q,'SAGE IMPORT'!$A:$A,OFFSET('START-SLABS'!$F$9,$AF$1,0),'SAGE IMPORT'!$B:$B,OFFSET('START-SLABS'!$G$9,$AF$1,0),'SAGE IMPORT'!$C:$C,'MATERIAL ORDER'!$K48,'SAGE IMPORT'!$D:$D,($M48)))</f>
        <v>0</v>
      </c>
      <c r="AG110" t="str">
        <f ca="1">IF(OFFSET('START-SLABS'!$F$9,$AG$1,0)="","",SUMIFS('SAGE IMPORT'!$Q:$Q,'SAGE IMPORT'!$A:$A,OFFSET('START-SLABS'!$F$9,$AG$1,0),'SAGE IMPORT'!$B:$B,OFFSET('START-SLABS'!$G$9,$AG$1,0),'SAGE IMPORT'!$C:$C,'MATERIAL ORDER'!$K48,'SAGE IMPORT'!$D:$D,($M48)))</f>
        <v/>
      </c>
      <c r="AH110">
        <f ca="1">IF(OFFSET('START-SLABS'!$F$9,$AH$1,0)="","",SUMIFS('SAGE IMPORT'!$Q:$Q,'SAGE IMPORT'!$A:$A,OFFSET('START-SLABS'!$F$9,$AH$1,0),'SAGE IMPORT'!$B:$B,OFFSET('START-SLABS'!$G$9,$AH$1,0),'SAGE IMPORT'!$C:$C,'MATERIAL ORDER'!$K48,'SAGE IMPORT'!$D:$D,($M48)))</f>
        <v>0</v>
      </c>
      <c r="AI110" t="str">
        <f ca="1">IF(OFFSET('START-SLABS'!$F$9,$AI$1,0)="","",SUMIFS('SAGE IMPORT'!$Q:$Q,'SAGE IMPORT'!$A:$A,OFFSET('START-SLABS'!$F$9,$AI$1,0),'SAGE IMPORT'!$B:$B,OFFSET('START-SLABS'!$G$9,$AI$1,0),'SAGE IMPORT'!$C:$C,'MATERIAL ORDER'!$K48,'SAGE IMPORT'!$D:$D,($M48)))</f>
        <v/>
      </c>
      <c r="AJ110">
        <f ca="1">IF(OFFSET('START-SLABS'!$F$9,$AJ$1,0)="","",SUMIFS('SAGE IMPORT'!$Q:$Q,'SAGE IMPORT'!$A:$A,OFFSET('START-SLABS'!$F$9,$AJ$1,0),'SAGE IMPORT'!$B:$B,OFFSET('START-SLABS'!$G$9,$AJ$1,0),'SAGE IMPORT'!$C:$C,'MATERIAL ORDER'!$K48,'SAGE IMPORT'!$D:$D,($M48)))</f>
        <v>0</v>
      </c>
      <c r="AK110" t="str">
        <f ca="1">IF(OFFSET('START-SLABS'!$F$9,$AK$1,0)="","",SUMIFS('SAGE IMPORT'!$Q:$Q,'SAGE IMPORT'!$A:$A,OFFSET('START-SLABS'!$F$9,$AK$1,0),'SAGE IMPORT'!$B:$B,OFFSET('START-SLABS'!$G$9,$AK$1,0),'SAGE IMPORT'!$C:$C,'MATERIAL ORDER'!$K48,'SAGE IMPORT'!$D:$D,($M48)))</f>
        <v/>
      </c>
      <c r="AL110" t="str">
        <f ca="1">IF(OFFSET('START-SLABS'!$F$9,$AL$1,0)="","",SUMIFS('SAGE IMPORT'!$Q:$Q,'SAGE IMPORT'!$A:$A,OFFSET('START-SLABS'!$F$9,$AL$1,0),'SAGE IMPORT'!$B:$B,OFFSET('START-SLABS'!$G$9,$AL$1,0),'SAGE IMPORT'!$C:$C,'MATERIAL ORDER'!$K48,'SAGE IMPORT'!$D:$D,($M48)))</f>
        <v/>
      </c>
      <c r="AM110" t="str">
        <f ca="1">IF(OFFSET('START-SLABS'!$F$9,$AM$1,0)="","",SUMIFS('SAGE IMPORT'!$Q:$Q,'SAGE IMPORT'!$A:$A,OFFSET('START-SLABS'!$F$9,$AM$1,0),'SAGE IMPORT'!$B:$B,OFFSET('START-SLABS'!$G$9,$AM$1,0),'SAGE IMPORT'!$C:$C,'MATERIAL ORDER'!$K48,'SAGE IMPORT'!$D:$D,($M48)))</f>
        <v/>
      </c>
      <c r="AN110" t="str">
        <f ca="1">IF(OFFSET('START-SLABS'!$F$9,$AN$1,0)="","",SUMIFS('SAGE IMPORT'!$Q:$Q,'SAGE IMPORT'!$A:$A,OFFSET('START-SLABS'!$F$9,$AN$1,0),'SAGE IMPORT'!$B:$B,OFFSET('START-SLABS'!$G$9,$AN$1,0),'SAGE IMPORT'!$C:$C,'MATERIAL ORDER'!$K48,'SAGE IMPORT'!$D:$D,($M48)))</f>
        <v/>
      </c>
      <c r="AO110" t="str">
        <f ca="1">IF(OFFSET('START-SLABS'!$F$9,$AO$1,0)="","",SUMIFS('SAGE IMPORT'!$Q:$Q,'SAGE IMPORT'!$A:$A,OFFSET('START-SLABS'!$F$9,$AO$1,0),'SAGE IMPORT'!$B:$B,OFFSET('START-SLABS'!$G$9,$AO$1,0),'SAGE IMPORT'!$C:$C,'MATERIAL ORDER'!$K48,'SAGE IMPORT'!$D:$D,($M48)))</f>
        <v/>
      </c>
      <c r="AP110" t="str">
        <f ca="1">IF(OFFSET('START-SLABS'!$F$9,$AP$1,0)="","",SUMIFS('SAGE IMPORT'!$Q:$Q,'SAGE IMPORT'!$A:$A,OFFSET('START-SLABS'!$F$9,$AP$1,0),'SAGE IMPORT'!$B:$B,OFFSET('START-SLABS'!$G$9,$AP$1,0),'SAGE IMPORT'!$C:$C,'MATERIAL ORDER'!$K48,'SAGE IMPORT'!$D:$D,($M48)))</f>
        <v/>
      </c>
      <c r="AQ110" t="str">
        <f ca="1">IF(OFFSET('START-SLABS'!$F$9,$AQ$1,0)="","",SUMIFS('SAGE IMPORT'!$Q:$Q,'SAGE IMPORT'!$A:$A,OFFSET('START-SLABS'!$F$9,$AQ$1,0),'SAGE IMPORT'!$B:$B,OFFSET('START-SLABS'!$G$9,$AQ$1,0),'SAGE IMPORT'!$C:$C,'MATERIAL ORDER'!$K48,'SAGE IMPORT'!$D:$D,($M48)))</f>
        <v/>
      </c>
      <c r="AR110" t="str">
        <f ca="1">IF(OFFSET('START-SLABS'!$F$9,$AR$1,0)="","",SUMIFS('SAGE IMPORT'!$Q:$Q,'SAGE IMPORT'!$A:$A,OFFSET('START-SLABS'!$F$9,$AR$1,0),'SAGE IMPORT'!$B:$B,OFFSET('START-SLABS'!$G$9,$AR$1,0),'SAGE IMPORT'!$C:$C,'MATERIAL ORDER'!$K48,'SAGE IMPORT'!$D:$D,($M48)))</f>
        <v/>
      </c>
      <c r="AS110" t="str">
        <f ca="1">IF(OFFSET('START-SLABS'!$F$9,$AS$1,0)="","",SUMIFS('SAGE IMPORT'!$Q:$Q,'SAGE IMPORT'!$A:$A,OFFSET('START-SLABS'!$F$9,$AS$1,0),'SAGE IMPORT'!$B:$B,OFFSET('START-SLABS'!$G$9,$AS$1,0),'SAGE IMPORT'!$C:$C,'MATERIAL ORDER'!$K48,'SAGE IMPORT'!$D:$D,($M48)))</f>
        <v/>
      </c>
      <c r="AT110" t="str">
        <f ca="1">IF(OFFSET('START-SLABS'!$F$9,$AT$1,0)="","",SUMIFS('SAGE IMPORT'!$Q:$Q,'SAGE IMPORT'!$A:$A,OFFSET('START-SLABS'!$F$9,$AT$1,0),'SAGE IMPORT'!$B:$B,OFFSET('START-SLABS'!$G$9,$AT$1,0),'SAGE IMPORT'!$C:$C,'MATERIAL ORDER'!$K48,'SAGE IMPORT'!$D:$D,($M48)))</f>
        <v/>
      </c>
      <c r="AU110" t="str">
        <f ca="1">IF(OFFSET('START-SLABS'!$F$9,$AU$1,0)="","",SUMIFS('SAGE IMPORT'!$Q:$Q,'SAGE IMPORT'!$A:$A,OFFSET('START-SLABS'!$F$9,$AU$1,0),'SAGE IMPORT'!$B:$B,OFFSET('START-SLABS'!$G$9,$AU$1,0),'SAGE IMPORT'!$C:$C,'MATERIAL ORDER'!$K48,'SAGE IMPORT'!$D:$D,($M48)))</f>
        <v/>
      </c>
      <c r="AV110" t="str">
        <f ca="1">IF(OFFSET('START-SLABS'!$F$9,$AV$1,0)="","",SUMIFS('SAGE IMPORT'!$Q:$Q,'SAGE IMPORT'!$A:$A,OFFSET('START-SLABS'!$F$9,$AV$1,0),'SAGE IMPORT'!$B:$B,OFFSET('START-SLABS'!$G$9,$AV$1,0),'SAGE IMPORT'!$C:$C,'MATERIAL ORDER'!$K48,'SAGE IMPORT'!$D:$D,($M48)))</f>
        <v/>
      </c>
    </row>
    <row r="111" spans="19:81" x14ac:dyDescent="0.3">
      <c r="S111">
        <f>IF('START-SLABS'!$F$9="","",SUMIFS('SAGE IMPORT'!$Q:$Q,'SAGE IMPORT'!$A:$A,'START-SLABS'!$F$9,'SAGE IMPORT'!$B:$B,'START-SLABS'!$G$9,'SAGE IMPORT'!$C:$C,'MATERIAL ORDER'!$K49,'SAGE IMPORT'!$D:$D,$M49))</f>
        <v>0</v>
      </c>
      <c r="T111">
        <f ca="1">IF(OFFSET('START-SLABS'!$F$9,$T$1,0)="","",SUMIFS('SAGE IMPORT'!$Q:$Q,'SAGE IMPORT'!$A:$A,OFFSET('START-SLABS'!$F$9,$T$1,0),'SAGE IMPORT'!$B:$B,OFFSET('START-SLABS'!$G$9,$T$1,0),'SAGE IMPORT'!$C:$C,'MATERIAL ORDER'!$K49,'SAGE IMPORT'!$D:$D,($M49)))</f>
        <v>0</v>
      </c>
      <c r="U111" t="str">
        <f ca="1">IF(OFFSET('START-SLABS'!$F$9,$U$1,0)="","",SUMIFS('SAGE IMPORT'!$Q:$Q,'SAGE IMPORT'!$A:$A,OFFSET('START-SLABS'!$F$9,$U$1,0),'SAGE IMPORT'!$B:$B,OFFSET('START-SLABS'!$G$9,$U$1,0),'SAGE IMPORT'!$C:$C,'MATERIAL ORDER'!$K49,'SAGE IMPORT'!$D:$D,($M49)))</f>
        <v/>
      </c>
      <c r="V111">
        <f ca="1">IF(OFFSET('START-SLABS'!$F$9,$V$1,0)="","",SUMIFS('SAGE IMPORT'!$Q:$Q,'SAGE IMPORT'!$A:$A,OFFSET('START-SLABS'!$F$9,$V$1,0),'SAGE IMPORT'!$B:$B,OFFSET('START-SLABS'!$G$9,$V$1,0),'SAGE IMPORT'!$C:$C,'MATERIAL ORDER'!$K49,'SAGE IMPORT'!$D:$D,($M49)))</f>
        <v>0</v>
      </c>
      <c r="W111" t="str">
        <f ca="1">IF(OFFSET('START-SLABS'!$F$9,$W$1,0)="","",SUMIFS('SAGE IMPORT'!$Q:$Q,'SAGE IMPORT'!$A:$A,OFFSET('START-SLABS'!$F$9,$W$1,0),'SAGE IMPORT'!$B:$B,OFFSET('START-SLABS'!$G$9,$W$1,0),'SAGE IMPORT'!$C:$C,'MATERIAL ORDER'!$K49,'SAGE IMPORT'!$D:$D,($M49)))</f>
        <v/>
      </c>
      <c r="X111">
        <f ca="1">IF(OFFSET('START-SLABS'!$F$9,$X$1,0)="","",SUMIFS('SAGE IMPORT'!$Q:$Q,'SAGE IMPORT'!$A:$A,OFFSET('START-SLABS'!$F$9,$X$1,0),'SAGE IMPORT'!$B:$B,OFFSET('START-SLABS'!$G$9,$X$1,0),'SAGE IMPORT'!$C:$C,'MATERIAL ORDER'!$K49,'SAGE IMPORT'!$D:$D,($M49)))</f>
        <v>0</v>
      </c>
      <c r="Y111" t="str">
        <f ca="1">IF(OFFSET('START-SLABS'!$F$9,$Y$1,0)="","",SUMIFS('SAGE IMPORT'!$Q:$Q,'SAGE IMPORT'!$A:$A,OFFSET('START-SLABS'!$F$9,$Y$1,0),'SAGE IMPORT'!$B:$B,OFFSET('START-SLABS'!$G$9,$Y$1,0),'SAGE IMPORT'!$C:$C,'MATERIAL ORDER'!$K49,'SAGE IMPORT'!$D:$D,($M49)))</f>
        <v/>
      </c>
      <c r="Z111">
        <f ca="1">IF(OFFSET('START-SLABS'!$F$9,$Z$1,0)="","",SUMIFS('SAGE IMPORT'!$Q:$Q,'SAGE IMPORT'!$A:$A,OFFSET('START-SLABS'!$F$9,$Z$1,0),'SAGE IMPORT'!$B:$B,OFFSET('START-SLABS'!$G$9,$Z$1,0),'SAGE IMPORT'!$C:$C,'MATERIAL ORDER'!$K49,'SAGE IMPORT'!$D:$D,($M49)))</f>
        <v>0</v>
      </c>
      <c r="AA111" t="str">
        <f ca="1">IF(OFFSET('START-SLABS'!$F$9,$AA$1,0)="","",SUMIFS('SAGE IMPORT'!$Q:$Q,'SAGE IMPORT'!$A:$A,OFFSET('START-SLABS'!$F$9,$AA$1,0),'SAGE IMPORT'!$B:$B,OFFSET('START-SLABS'!$G$9,$AA$1,0),'SAGE IMPORT'!$C:$C,'MATERIAL ORDER'!$K49,'SAGE IMPORT'!$D:$D,($M49)))</f>
        <v/>
      </c>
      <c r="AB111">
        <f ca="1">IF(OFFSET('START-SLABS'!$F$9,$AB$1,0)="","",SUMIFS('SAGE IMPORT'!$Q:$Q,'SAGE IMPORT'!$A:$A,OFFSET('START-SLABS'!$F$9,$AB$1,0),'SAGE IMPORT'!$B:$B,OFFSET('START-SLABS'!$G$9,$AB$1,0),'SAGE IMPORT'!$C:$C,'MATERIAL ORDER'!$K49,'SAGE IMPORT'!$D:$D,($M49)))</f>
        <v>0</v>
      </c>
      <c r="AC111" t="str">
        <f ca="1">IF(OFFSET('START-SLABS'!$F$9,$AC$1,0)="","",SUMIFS('SAGE IMPORT'!$Q:$Q,'SAGE IMPORT'!$A:$A,OFFSET('START-SLABS'!$F$9,$AC$1,0),'SAGE IMPORT'!$B:$B,OFFSET('START-SLABS'!$G$9,$AC$1,0),'SAGE IMPORT'!$C:$C,'MATERIAL ORDER'!$K49,'SAGE IMPORT'!$D:$D,($M49)))</f>
        <v/>
      </c>
      <c r="AD111">
        <f ca="1">IF(OFFSET('START-SLABS'!$F$9,$AD$1,0)="","",SUMIFS('SAGE IMPORT'!$Q:$Q,'SAGE IMPORT'!$A:$A,OFFSET('START-SLABS'!$F$9,$AD$1,0),'SAGE IMPORT'!$B:$B,OFFSET('START-SLABS'!$G$9,$AD$1,0),'SAGE IMPORT'!$C:$C,'MATERIAL ORDER'!$K49,'SAGE IMPORT'!$D:$D,($M49)))</f>
        <v>0</v>
      </c>
      <c r="AE111" t="str">
        <f ca="1">IF(OFFSET('START-SLABS'!$F$9,$AE$1,0)="","",SUMIFS('SAGE IMPORT'!$Q:$Q,'SAGE IMPORT'!$A:$A,OFFSET('START-SLABS'!$F$9,$AE$1,0),'SAGE IMPORT'!$B:$B,OFFSET('START-SLABS'!$G$9,$AE$1,0),'SAGE IMPORT'!$C:$C,'MATERIAL ORDER'!$K49,'SAGE IMPORT'!$D:$D,($M49)))</f>
        <v/>
      </c>
      <c r="AF111">
        <f ca="1">IF(OFFSET('START-SLABS'!$F$9,$AF$1,0)="","",SUMIFS('SAGE IMPORT'!$Q:$Q,'SAGE IMPORT'!$A:$A,OFFSET('START-SLABS'!$F$9,$AF$1,0),'SAGE IMPORT'!$B:$B,OFFSET('START-SLABS'!$G$9,$AF$1,0),'SAGE IMPORT'!$C:$C,'MATERIAL ORDER'!$K49,'SAGE IMPORT'!$D:$D,($M49)))</f>
        <v>0</v>
      </c>
      <c r="AG111" t="str">
        <f ca="1">IF(OFFSET('START-SLABS'!$F$9,$AG$1,0)="","",SUMIFS('SAGE IMPORT'!$Q:$Q,'SAGE IMPORT'!$A:$A,OFFSET('START-SLABS'!$F$9,$AG$1,0),'SAGE IMPORT'!$B:$B,OFFSET('START-SLABS'!$G$9,$AG$1,0),'SAGE IMPORT'!$C:$C,'MATERIAL ORDER'!$K49,'SAGE IMPORT'!$D:$D,($M49)))</f>
        <v/>
      </c>
      <c r="AH111">
        <f ca="1">IF(OFFSET('START-SLABS'!$F$9,$AH$1,0)="","",SUMIFS('SAGE IMPORT'!$Q:$Q,'SAGE IMPORT'!$A:$A,OFFSET('START-SLABS'!$F$9,$AH$1,0),'SAGE IMPORT'!$B:$B,OFFSET('START-SLABS'!$G$9,$AH$1,0),'SAGE IMPORT'!$C:$C,'MATERIAL ORDER'!$K49,'SAGE IMPORT'!$D:$D,($M49)))</f>
        <v>0</v>
      </c>
      <c r="AI111" t="str">
        <f ca="1">IF(OFFSET('START-SLABS'!$F$9,$AI$1,0)="","",SUMIFS('SAGE IMPORT'!$Q:$Q,'SAGE IMPORT'!$A:$A,OFFSET('START-SLABS'!$F$9,$AI$1,0),'SAGE IMPORT'!$B:$B,OFFSET('START-SLABS'!$G$9,$AI$1,0),'SAGE IMPORT'!$C:$C,'MATERIAL ORDER'!$K49,'SAGE IMPORT'!$D:$D,($M49)))</f>
        <v/>
      </c>
      <c r="AJ111">
        <f ca="1">IF(OFFSET('START-SLABS'!$F$9,$AJ$1,0)="","",SUMIFS('SAGE IMPORT'!$Q:$Q,'SAGE IMPORT'!$A:$A,OFFSET('START-SLABS'!$F$9,$AJ$1,0),'SAGE IMPORT'!$B:$B,OFFSET('START-SLABS'!$G$9,$AJ$1,0),'SAGE IMPORT'!$C:$C,'MATERIAL ORDER'!$K49,'SAGE IMPORT'!$D:$D,($M49)))</f>
        <v>0</v>
      </c>
      <c r="AK111" t="str">
        <f ca="1">IF(OFFSET('START-SLABS'!$F$9,$AK$1,0)="","",SUMIFS('SAGE IMPORT'!$Q:$Q,'SAGE IMPORT'!$A:$A,OFFSET('START-SLABS'!$F$9,$AK$1,0),'SAGE IMPORT'!$B:$B,OFFSET('START-SLABS'!$G$9,$AK$1,0),'SAGE IMPORT'!$C:$C,'MATERIAL ORDER'!$K49,'SAGE IMPORT'!$D:$D,($M49)))</f>
        <v/>
      </c>
      <c r="AL111" t="str">
        <f ca="1">IF(OFFSET('START-SLABS'!$F$9,$AL$1,0)="","",SUMIFS('SAGE IMPORT'!$Q:$Q,'SAGE IMPORT'!$A:$A,OFFSET('START-SLABS'!$F$9,$AL$1,0),'SAGE IMPORT'!$B:$B,OFFSET('START-SLABS'!$G$9,$AL$1,0),'SAGE IMPORT'!$C:$C,'MATERIAL ORDER'!$K49,'SAGE IMPORT'!$D:$D,($M49)))</f>
        <v/>
      </c>
      <c r="AM111" t="str">
        <f ca="1">IF(OFFSET('START-SLABS'!$F$9,$AM$1,0)="","",SUMIFS('SAGE IMPORT'!$Q:$Q,'SAGE IMPORT'!$A:$A,OFFSET('START-SLABS'!$F$9,$AM$1,0),'SAGE IMPORT'!$B:$B,OFFSET('START-SLABS'!$G$9,$AM$1,0),'SAGE IMPORT'!$C:$C,'MATERIAL ORDER'!$K49,'SAGE IMPORT'!$D:$D,($M49)))</f>
        <v/>
      </c>
      <c r="AN111" t="str">
        <f ca="1">IF(OFFSET('START-SLABS'!$F$9,$AN$1,0)="","",SUMIFS('SAGE IMPORT'!$Q:$Q,'SAGE IMPORT'!$A:$A,OFFSET('START-SLABS'!$F$9,$AN$1,0),'SAGE IMPORT'!$B:$B,OFFSET('START-SLABS'!$G$9,$AN$1,0),'SAGE IMPORT'!$C:$C,'MATERIAL ORDER'!$K49,'SAGE IMPORT'!$D:$D,($M49)))</f>
        <v/>
      </c>
      <c r="AO111" t="str">
        <f ca="1">IF(OFFSET('START-SLABS'!$F$9,$AO$1,0)="","",SUMIFS('SAGE IMPORT'!$Q:$Q,'SAGE IMPORT'!$A:$A,OFFSET('START-SLABS'!$F$9,$AO$1,0),'SAGE IMPORT'!$B:$B,OFFSET('START-SLABS'!$G$9,$AO$1,0),'SAGE IMPORT'!$C:$C,'MATERIAL ORDER'!$K49,'SAGE IMPORT'!$D:$D,($M49)))</f>
        <v/>
      </c>
      <c r="AP111" t="str">
        <f ca="1">IF(OFFSET('START-SLABS'!$F$9,$AP$1,0)="","",SUMIFS('SAGE IMPORT'!$Q:$Q,'SAGE IMPORT'!$A:$A,OFFSET('START-SLABS'!$F$9,$AP$1,0),'SAGE IMPORT'!$B:$B,OFFSET('START-SLABS'!$G$9,$AP$1,0),'SAGE IMPORT'!$C:$C,'MATERIAL ORDER'!$K49,'SAGE IMPORT'!$D:$D,($M49)))</f>
        <v/>
      </c>
      <c r="AQ111" t="str">
        <f ca="1">IF(OFFSET('START-SLABS'!$F$9,$AQ$1,0)="","",SUMIFS('SAGE IMPORT'!$Q:$Q,'SAGE IMPORT'!$A:$A,OFFSET('START-SLABS'!$F$9,$AQ$1,0),'SAGE IMPORT'!$B:$B,OFFSET('START-SLABS'!$G$9,$AQ$1,0),'SAGE IMPORT'!$C:$C,'MATERIAL ORDER'!$K49,'SAGE IMPORT'!$D:$D,($M49)))</f>
        <v/>
      </c>
      <c r="AR111" t="str">
        <f ca="1">IF(OFFSET('START-SLABS'!$F$9,$AR$1,0)="","",SUMIFS('SAGE IMPORT'!$Q:$Q,'SAGE IMPORT'!$A:$A,OFFSET('START-SLABS'!$F$9,$AR$1,0),'SAGE IMPORT'!$B:$B,OFFSET('START-SLABS'!$G$9,$AR$1,0),'SAGE IMPORT'!$C:$C,'MATERIAL ORDER'!$K49,'SAGE IMPORT'!$D:$D,($M49)))</f>
        <v/>
      </c>
      <c r="AS111" t="str">
        <f ca="1">IF(OFFSET('START-SLABS'!$F$9,$AS$1,0)="","",SUMIFS('SAGE IMPORT'!$Q:$Q,'SAGE IMPORT'!$A:$A,OFFSET('START-SLABS'!$F$9,$AS$1,0),'SAGE IMPORT'!$B:$B,OFFSET('START-SLABS'!$G$9,$AS$1,0),'SAGE IMPORT'!$C:$C,'MATERIAL ORDER'!$K49,'SAGE IMPORT'!$D:$D,($M49)))</f>
        <v/>
      </c>
      <c r="AT111" t="str">
        <f ca="1">IF(OFFSET('START-SLABS'!$F$9,$AT$1,0)="","",SUMIFS('SAGE IMPORT'!$Q:$Q,'SAGE IMPORT'!$A:$A,OFFSET('START-SLABS'!$F$9,$AT$1,0),'SAGE IMPORT'!$B:$B,OFFSET('START-SLABS'!$G$9,$AT$1,0),'SAGE IMPORT'!$C:$C,'MATERIAL ORDER'!$K49,'SAGE IMPORT'!$D:$D,($M49)))</f>
        <v/>
      </c>
      <c r="AU111" t="str">
        <f ca="1">IF(OFFSET('START-SLABS'!$F$9,$AU$1,0)="","",SUMIFS('SAGE IMPORT'!$Q:$Q,'SAGE IMPORT'!$A:$A,OFFSET('START-SLABS'!$F$9,$AU$1,0),'SAGE IMPORT'!$B:$B,OFFSET('START-SLABS'!$G$9,$AU$1,0),'SAGE IMPORT'!$C:$C,'MATERIAL ORDER'!$K49,'SAGE IMPORT'!$D:$D,($M49)))</f>
        <v/>
      </c>
      <c r="AV111" t="str">
        <f ca="1">IF(OFFSET('START-SLABS'!$F$9,$AV$1,0)="","",SUMIFS('SAGE IMPORT'!$Q:$Q,'SAGE IMPORT'!$A:$A,OFFSET('START-SLABS'!$F$9,$AV$1,0),'SAGE IMPORT'!$B:$B,OFFSET('START-SLABS'!$G$9,$AV$1,0),'SAGE IMPORT'!$C:$C,'MATERIAL ORDER'!$K49,'SAGE IMPORT'!$D:$D,($M49)))</f>
        <v/>
      </c>
    </row>
    <row r="112" spans="19:81" x14ac:dyDescent="0.3">
      <c r="S112">
        <f>IF('START-SLABS'!$F$9="","",SUMIFS('SAGE IMPORT'!$Q:$Q,'SAGE IMPORT'!$A:$A,'START-SLABS'!$F$9,'SAGE IMPORT'!$B:$B,'START-SLABS'!$G$9,'SAGE IMPORT'!$C:$C,'MATERIAL ORDER'!$K50,'SAGE IMPORT'!$D:$D,$M50))</f>
        <v>0</v>
      </c>
      <c r="T112">
        <f ca="1">IF(OFFSET('START-SLABS'!$F$9,$T$1,0)="","",SUMIFS('SAGE IMPORT'!$Q:$Q,'SAGE IMPORT'!$A:$A,OFFSET('START-SLABS'!$F$9,$T$1,0),'SAGE IMPORT'!$B:$B,OFFSET('START-SLABS'!$G$9,$T$1,0),'SAGE IMPORT'!$C:$C,'MATERIAL ORDER'!$K50,'SAGE IMPORT'!$D:$D,($M50)))</f>
        <v>0</v>
      </c>
      <c r="U112" t="str">
        <f ca="1">IF(OFFSET('START-SLABS'!$F$9,$U$1,0)="","",SUMIFS('SAGE IMPORT'!$Q:$Q,'SAGE IMPORT'!$A:$A,OFFSET('START-SLABS'!$F$9,$U$1,0),'SAGE IMPORT'!$B:$B,OFFSET('START-SLABS'!$G$9,$U$1,0),'SAGE IMPORT'!$C:$C,'MATERIAL ORDER'!$K50,'SAGE IMPORT'!$D:$D,($M50)))</f>
        <v/>
      </c>
      <c r="V112">
        <f ca="1">IF(OFFSET('START-SLABS'!$F$9,$V$1,0)="","",SUMIFS('SAGE IMPORT'!$Q:$Q,'SAGE IMPORT'!$A:$A,OFFSET('START-SLABS'!$F$9,$V$1,0),'SAGE IMPORT'!$B:$B,OFFSET('START-SLABS'!$G$9,$V$1,0),'SAGE IMPORT'!$C:$C,'MATERIAL ORDER'!$K50,'SAGE IMPORT'!$D:$D,($M50)))</f>
        <v>0</v>
      </c>
      <c r="W112" t="str">
        <f ca="1">IF(OFFSET('START-SLABS'!$F$9,$W$1,0)="","",SUMIFS('SAGE IMPORT'!$Q:$Q,'SAGE IMPORT'!$A:$A,OFFSET('START-SLABS'!$F$9,$W$1,0),'SAGE IMPORT'!$B:$B,OFFSET('START-SLABS'!$G$9,$W$1,0),'SAGE IMPORT'!$C:$C,'MATERIAL ORDER'!$K50,'SAGE IMPORT'!$D:$D,($M50)))</f>
        <v/>
      </c>
      <c r="X112">
        <f ca="1">IF(OFFSET('START-SLABS'!$F$9,$X$1,0)="","",SUMIFS('SAGE IMPORT'!$Q:$Q,'SAGE IMPORT'!$A:$A,OFFSET('START-SLABS'!$F$9,$X$1,0),'SAGE IMPORT'!$B:$B,OFFSET('START-SLABS'!$G$9,$X$1,0),'SAGE IMPORT'!$C:$C,'MATERIAL ORDER'!$K50,'SAGE IMPORT'!$D:$D,($M50)))</f>
        <v>0</v>
      </c>
      <c r="Y112" t="str">
        <f ca="1">IF(OFFSET('START-SLABS'!$F$9,$Y$1,0)="","",SUMIFS('SAGE IMPORT'!$Q:$Q,'SAGE IMPORT'!$A:$A,OFFSET('START-SLABS'!$F$9,$Y$1,0),'SAGE IMPORT'!$B:$B,OFFSET('START-SLABS'!$G$9,$Y$1,0),'SAGE IMPORT'!$C:$C,'MATERIAL ORDER'!$K50,'SAGE IMPORT'!$D:$D,($M50)))</f>
        <v/>
      </c>
      <c r="Z112">
        <f ca="1">IF(OFFSET('START-SLABS'!$F$9,$Z$1,0)="","",SUMIFS('SAGE IMPORT'!$Q:$Q,'SAGE IMPORT'!$A:$A,OFFSET('START-SLABS'!$F$9,$Z$1,0),'SAGE IMPORT'!$B:$B,OFFSET('START-SLABS'!$G$9,$Z$1,0),'SAGE IMPORT'!$C:$C,'MATERIAL ORDER'!$K50,'SAGE IMPORT'!$D:$D,($M50)))</f>
        <v>0</v>
      </c>
      <c r="AA112" t="str">
        <f ca="1">IF(OFFSET('START-SLABS'!$F$9,$AA$1,0)="","",SUMIFS('SAGE IMPORT'!$Q:$Q,'SAGE IMPORT'!$A:$A,OFFSET('START-SLABS'!$F$9,$AA$1,0),'SAGE IMPORT'!$B:$B,OFFSET('START-SLABS'!$G$9,$AA$1,0),'SAGE IMPORT'!$C:$C,'MATERIAL ORDER'!$K50,'SAGE IMPORT'!$D:$D,($M50)))</f>
        <v/>
      </c>
      <c r="AB112">
        <f ca="1">IF(OFFSET('START-SLABS'!$F$9,$AB$1,0)="","",SUMIFS('SAGE IMPORT'!$Q:$Q,'SAGE IMPORT'!$A:$A,OFFSET('START-SLABS'!$F$9,$AB$1,0),'SAGE IMPORT'!$B:$B,OFFSET('START-SLABS'!$G$9,$AB$1,0),'SAGE IMPORT'!$C:$C,'MATERIAL ORDER'!$K50,'SAGE IMPORT'!$D:$D,($M50)))</f>
        <v>0</v>
      </c>
      <c r="AC112" t="str">
        <f ca="1">IF(OFFSET('START-SLABS'!$F$9,$AC$1,0)="","",SUMIFS('SAGE IMPORT'!$Q:$Q,'SAGE IMPORT'!$A:$A,OFFSET('START-SLABS'!$F$9,$AC$1,0),'SAGE IMPORT'!$B:$B,OFFSET('START-SLABS'!$G$9,$AC$1,0),'SAGE IMPORT'!$C:$C,'MATERIAL ORDER'!$K50,'SAGE IMPORT'!$D:$D,($M50)))</f>
        <v/>
      </c>
      <c r="AD112">
        <f ca="1">IF(OFFSET('START-SLABS'!$F$9,$AD$1,0)="","",SUMIFS('SAGE IMPORT'!$Q:$Q,'SAGE IMPORT'!$A:$A,OFFSET('START-SLABS'!$F$9,$AD$1,0),'SAGE IMPORT'!$B:$B,OFFSET('START-SLABS'!$G$9,$AD$1,0),'SAGE IMPORT'!$C:$C,'MATERIAL ORDER'!$K50,'SAGE IMPORT'!$D:$D,($M50)))</f>
        <v>0</v>
      </c>
      <c r="AE112" t="str">
        <f ca="1">IF(OFFSET('START-SLABS'!$F$9,$AE$1,0)="","",SUMIFS('SAGE IMPORT'!$Q:$Q,'SAGE IMPORT'!$A:$A,OFFSET('START-SLABS'!$F$9,$AE$1,0),'SAGE IMPORT'!$B:$B,OFFSET('START-SLABS'!$G$9,$AE$1,0),'SAGE IMPORT'!$C:$C,'MATERIAL ORDER'!$K50,'SAGE IMPORT'!$D:$D,($M50)))</f>
        <v/>
      </c>
      <c r="AF112">
        <f ca="1">IF(OFFSET('START-SLABS'!$F$9,$AF$1,0)="","",SUMIFS('SAGE IMPORT'!$Q:$Q,'SAGE IMPORT'!$A:$A,OFFSET('START-SLABS'!$F$9,$AF$1,0),'SAGE IMPORT'!$B:$B,OFFSET('START-SLABS'!$G$9,$AF$1,0),'SAGE IMPORT'!$C:$C,'MATERIAL ORDER'!$K50,'SAGE IMPORT'!$D:$D,($M50)))</f>
        <v>0</v>
      </c>
      <c r="AG112" t="str">
        <f ca="1">IF(OFFSET('START-SLABS'!$F$9,$AG$1,0)="","",SUMIFS('SAGE IMPORT'!$Q:$Q,'SAGE IMPORT'!$A:$A,OFFSET('START-SLABS'!$F$9,$AG$1,0),'SAGE IMPORT'!$B:$B,OFFSET('START-SLABS'!$G$9,$AG$1,0),'SAGE IMPORT'!$C:$C,'MATERIAL ORDER'!$K50,'SAGE IMPORT'!$D:$D,($M50)))</f>
        <v/>
      </c>
      <c r="AH112">
        <f ca="1">IF(OFFSET('START-SLABS'!$F$9,$AH$1,0)="","",SUMIFS('SAGE IMPORT'!$Q:$Q,'SAGE IMPORT'!$A:$A,OFFSET('START-SLABS'!$F$9,$AH$1,0),'SAGE IMPORT'!$B:$B,OFFSET('START-SLABS'!$G$9,$AH$1,0),'SAGE IMPORT'!$C:$C,'MATERIAL ORDER'!$K50,'SAGE IMPORT'!$D:$D,($M50)))</f>
        <v>0</v>
      </c>
      <c r="AI112" t="str">
        <f ca="1">IF(OFFSET('START-SLABS'!$F$9,$AI$1,0)="","",SUMIFS('SAGE IMPORT'!$Q:$Q,'SAGE IMPORT'!$A:$A,OFFSET('START-SLABS'!$F$9,$AI$1,0),'SAGE IMPORT'!$B:$B,OFFSET('START-SLABS'!$G$9,$AI$1,0),'SAGE IMPORT'!$C:$C,'MATERIAL ORDER'!$K50,'SAGE IMPORT'!$D:$D,($M50)))</f>
        <v/>
      </c>
      <c r="AJ112">
        <f ca="1">IF(OFFSET('START-SLABS'!$F$9,$AJ$1,0)="","",SUMIFS('SAGE IMPORT'!$Q:$Q,'SAGE IMPORT'!$A:$A,OFFSET('START-SLABS'!$F$9,$AJ$1,0),'SAGE IMPORT'!$B:$B,OFFSET('START-SLABS'!$G$9,$AJ$1,0),'SAGE IMPORT'!$C:$C,'MATERIAL ORDER'!$K50,'SAGE IMPORT'!$D:$D,($M50)))</f>
        <v>0</v>
      </c>
      <c r="AK112" t="str">
        <f ca="1">IF(OFFSET('START-SLABS'!$F$9,$AK$1,0)="","",SUMIFS('SAGE IMPORT'!$Q:$Q,'SAGE IMPORT'!$A:$A,OFFSET('START-SLABS'!$F$9,$AK$1,0),'SAGE IMPORT'!$B:$B,OFFSET('START-SLABS'!$G$9,$AK$1,0),'SAGE IMPORT'!$C:$C,'MATERIAL ORDER'!$K50,'SAGE IMPORT'!$D:$D,($M50)))</f>
        <v/>
      </c>
      <c r="AL112" t="str">
        <f ca="1">IF(OFFSET('START-SLABS'!$F$9,$AL$1,0)="","",SUMIFS('SAGE IMPORT'!$Q:$Q,'SAGE IMPORT'!$A:$A,OFFSET('START-SLABS'!$F$9,$AL$1,0),'SAGE IMPORT'!$B:$B,OFFSET('START-SLABS'!$G$9,$AL$1,0),'SAGE IMPORT'!$C:$C,'MATERIAL ORDER'!$K50,'SAGE IMPORT'!$D:$D,($M50)))</f>
        <v/>
      </c>
      <c r="AM112" t="str">
        <f ca="1">IF(OFFSET('START-SLABS'!$F$9,$AM$1,0)="","",SUMIFS('SAGE IMPORT'!$Q:$Q,'SAGE IMPORT'!$A:$A,OFFSET('START-SLABS'!$F$9,$AM$1,0),'SAGE IMPORT'!$B:$B,OFFSET('START-SLABS'!$G$9,$AM$1,0),'SAGE IMPORT'!$C:$C,'MATERIAL ORDER'!$K50,'SAGE IMPORT'!$D:$D,($M50)))</f>
        <v/>
      </c>
      <c r="AN112" t="str">
        <f ca="1">IF(OFFSET('START-SLABS'!$F$9,$AN$1,0)="","",SUMIFS('SAGE IMPORT'!$Q:$Q,'SAGE IMPORT'!$A:$A,OFFSET('START-SLABS'!$F$9,$AN$1,0),'SAGE IMPORT'!$B:$B,OFFSET('START-SLABS'!$G$9,$AN$1,0),'SAGE IMPORT'!$C:$C,'MATERIAL ORDER'!$K50,'SAGE IMPORT'!$D:$D,($M50)))</f>
        <v/>
      </c>
      <c r="AO112" t="str">
        <f ca="1">IF(OFFSET('START-SLABS'!$F$9,$AO$1,0)="","",SUMIFS('SAGE IMPORT'!$Q:$Q,'SAGE IMPORT'!$A:$A,OFFSET('START-SLABS'!$F$9,$AO$1,0),'SAGE IMPORT'!$B:$B,OFFSET('START-SLABS'!$G$9,$AO$1,0),'SAGE IMPORT'!$C:$C,'MATERIAL ORDER'!$K50,'SAGE IMPORT'!$D:$D,($M50)))</f>
        <v/>
      </c>
      <c r="AP112" t="str">
        <f ca="1">IF(OFFSET('START-SLABS'!$F$9,$AP$1,0)="","",SUMIFS('SAGE IMPORT'!$Q:$Q,'SAGE IMPORT'!$A:$A,OFFSET('START-SLABS'!$F$9,$AP$1,0),'SAGE IMPORT'!$B:$B,OFFSET('START-SLABS'!$G$9,$AP$1,0),'SAGE IMPORT'!$C:$C,'MATERIAL ORDER'!$K50,'SAGE IMPORT'!$D:$D,($M50)))</f>
        <v/>
      </c>
      <c r="AQ112" t="str">
        <f ca="1">IF(OFFSET('START-SLABS'!$F$9,$AQ$1,0)="","",SUMIFS('SAGE IMPORT'!$Q:$Q,'SAGE IMPORT'!$A:$A,OFFSET('START-SLABS'!$F$9,$AQ$1,0),'SAGE IMPORT'!$B:$B,OFFSET('START-SLABS'!$G$9,$AQ$1,0),'SAGE IMPORT'!$C:$C,'MATERIAL ORDER'!$K50,'SAGE IMPORT'!$D:$D,($M50)))</f>
        <v/>
      </c>
      <c r="AR112" t="str">
        <f ca="1">IF(OFFSET('START-SLABS'!$F$9,$AR$1,0)="","",SUMIFS('SAGE IMPORT'!$Q:$Q,'SAGE IMPORT'!$A:$A,OFFSET('START-SLABS'!$F$9,$AR$1,0),'SAGE IMPORT'!$B:$B,OFFSET('START-SLABS'!$G$9,$AR$1,0),'SAGE IMPORT'!$C:$C,'MATERIAL ORDER'!$K50,'SAGE IMPORT'!$D:$D,($M50)))</f>
        <v/>
      </c>
      <c r="AS112" t="str">
        <f ca="1">IF(OFFSET('START-SLABS'!$F$9,$AS$1,0)="","",SUMIFS('SAGE IMPORT'!$Q:$Q,'SAGE IMPORT'!$A:$A,OFFSET('START-SLABS'!$F$9,$AS$1,0),'SAGE IMPORT'!$B:$B,OFFSET('START-SLABS'!$G$9,$AS$1,0),'SAGE IMPORT'!$C:$C,'MATERIAL ORDER'!$K50,'SAGE IMPORT'!$D:$D,($M50)))</f>
        <v/>
      </c>
      <c r="AT112" t="str">
        <f ca="1">IF(OFFSET('START-SLABS'!$F$9,$AT$1,0)="","",SUMIFS('SAGE IMPORT'!$Q:$Q,'SAGE IMPORT'!$A:$A,OFFSET('START-SLABS'!$F$9,$AT$1,0),'SAGE IMPORT'!$B:$B,OFFSET('START-SLABS'!$G$9,$AT$1,0),'SAGE IMPORT'!$C:$C,'MATERIAL ORDER'!$K50,'SAGE IMPORT'!$D:$D,($M50)))</f>
        <v/>
      </c>
      <c r="AU112" t="str">
        <f ca="1">IF(OFFSET('START-SLABS'!$F$9,$AU$1,0)="","",SUMIFS('SAGE IMPORT'!$Q:$Q,'SAGE IMPORT'!$A:$A,OFFSET('START-SLABS'!$F$9,$AU$1,0),'SAGE IMPORT'!$B:$B,OFFSET('START-SLABS'!$G$9,$AU$1,0),'SAGE IMPORT'!$C:$C,'MATERIAL ORDER'!$K50,'SAGE IMPORT'!$D:$D,($M50)))</f>
        <v/>
      </c>
      <c r="AV112" t="str">
        <f ca="1">IF(OFFSET('START-SLABS'!$F$9,$AV$1,0)="","",SUMIFS('SAGE IMPORT'!$Q:$Q,'SAGE IMPORT'!$A:$A,OFFSET('START-SLABS'!$F$9,$AV$1,0),'SAGE IMPORT'!$B:$B,OFFSET('START-SLABS'!$G$9,$AV$1,0),'SAGE IMPORT'!$C:$C,'MATERIAL ORDER'!$K50,'SAGE IMPORT'!$D:$D,($M50)))</f>
        <v/>
      </c>
    </row>
    <row r="113" spans="19:48" x14ac:dyDescent="0.3">
      <c r="S113">
        <f>IF('START-SLABS'!$F$9="","",SUMIFS('SAGE IMPORT'!$Q:$Q,'SAGE IMPORT'!$A:$A,'START-SLABS'!$F$9,'SAGE IMPORT'!$B:$B,'START-SLABS'!$G$9,'SAGE IMPORT'!$C:$C,'MATERIAL ORDER'!$K51,'SAGE IMPORT'!$D:$D,$M51))</f>
        <v>0</v>
      </c>
      <c r="T113">
        <f ca="1">IF(OFFSET('START-SLABS'!$F$9,$T$1,0)="","",SUMIFS('SAGE IMPORT'!$Q:$Q,'SAGE IMPORT'!$A:$A,OFFSET('START-SLABS'!$F$9,$T$1,0),'SAGE IMPORT'!$B:$B,OFFSET('START-SLABS'!$G$9,$T$1,0),'SAGE IMPORT'!$C:$C,'MATERIAL ORDER'!$K51,'SAGE IMPORT'!$D:$D,($M51)))</f>
        <v>0</v>
      </c>
      <c r="U113" t="str">
        <f ca="1">IF(OFFSET('START-SLABS'!$F$9,$U$1,0)="","",SUMIFS('SAGE IMPORT'!$Q:$Q,'SAGE IMPORT'!$A:$A,OFFSET('START-SLABS'!$F$9,$U$1,0),'SAGE IMPORT'!$B:$B,OFFSET('START-SLABS'!$G$9,$U$1,0),'SAGE IMPORT'!$C:$C,'MATERIAL ORDER'!$K51,'SAGE IMPORT'!$D:$D,($M51)))</f>
        <v/>
      </c>
      <c r="V113">
        <f ca="1">IF(OFFSET('START-SLABS'!$F$9,$V$1,0)="","",SUMIFS('SAGE IMPORT'!$Q:$Q,'SAGE IMPORT'!$A:$A,OFFSET('START-SLABS'!$F$9,$V$1,0),'SAGE IMPORT'!$B:$B,OFFSET('START-SLABS'!$G$9,$V$1,0),'SAGE IMPORT'!$C:$C,'MATERIAL ORDER'!$K51,'SAGE IMPORT'!$D:$D,($M51)))</f>
        <v>0</v>
      </c>
      <c r="W113" t="str">
        <f ca="1">IF(OFFSET('START-SLABS'!$F$9,$W$1,0)="","",SUMIFS('SAGE IMPORT'!$Q:$Q,'SAGE IMPORT'!$A:$A,OFFSET('START-SLABS'!$F$9,$W$1,0),'SAGE IMPORT'!$B:$B,OFFSET('START-SLABS'!$G$9,$W$1,0),'SAGE IMPORT'!$C:$C,'MATERIAL ORDER'!$K51,'SAGE IMPORT'!$D:$D,($M51)))</f>
        <v/>
      </c>
      <c r="X113">
        <f ca="1">IF(OFFSET('START-SLABS'!$F$9,$X$1,0)="","",SUMIFS('SAGE IMPORT'!$Q:$Q,'SAGE IMPORT'!$A:$A,OFFSET('START-SLABS'!$F$9,$X$1,0),'SAGE IMPORT'!$B:$B,OFFSET('START-SLABS'!$G$9,$X$1,0),'SAGE IMPORT'!$C:$C,'MATERIAL ORDER'!$K51,'SAGE IMPORT'!$D:$D,($M51)))</f>
        <v>0</v>
      </c>
      <c r="Y113" t="str">
        <f ca="1">IF(OFFSET('START-SLABS'!$F$9,$Y$1,0)="","",SUMIFS('SAGE IMPORT'!$Q:$Q,'SAGE IMPORT'!$A:$A,OFFSET('START-SLABS'!$F$9,$Y$1,0),'SAGE IMPORT'!$B:$B,OFFSET('START-SLABS'!$G$9,$Y$1,0),'SAGE IMPORT'!$C:$C,'MATERIAL ORDER'!$K51,'SAGE IMPORT'!$D:$D,($M51)))</f>
        <v/>
      </c>
      <c r="Z113">
        <f ca="1">IF(OFFSET('START-SLABS'!$F$9,$Z$1,0)="","",SUMIFS('SAGE IMPORT'!$Q:$Q,'SAGE IMPORT'!$A:$A,OFFSET('START-SLABS'!$F$9,$Z$1,0),'SAGE IMPORT'!$B:$B,OFFSET('START-SLABS'!$G$9,$Z$1,0),'SAGE IMPORT'!$C:$C,'MATERIAL ORDER'!$K51,'SAGE IMPORT'!$D:$D,($M51)))</f>
        <v>0</v>
      </c>
      <c r="AA113" t="str">
        <f ca="1">IF(OFFSET('START-SLABS'!$F$9,$AA$1,0)="","",SUMIFS('SAGE IMPORT'!$Q:$Q,'SAGE IMPORT'!$A:$A,OFFSET('START-SLABS'!$F$9,$AA$1,0),'SAGE IMPORT'!$B:$B,OFFSET('START-SLABS'!$G$9,$AA$1,0),'SAGE IMPORT'!$C:$C,'MATERIAL ORDER'!$K51,'SAGE IMPORT'!$D:$D,($M51)))</f>
        <v/>
      </c>
      <c r="AB113">
        <f ca="1">IF(OFFSET('START-SLABS'!$F$9,$AB$1,0)="","",SUMIFS('SAGE IMPORT'!$Q:$Q,'SAGE IMPORT'!$A:$A,OFFSET('START-SLABS'!$F$9,$AB$1,0),'SAGE IMPORT'!$B:$B,OFFSET('START-SLABS'!$G$9,$AB$1,0),'SAGE IMPORT'!$C:$C,'MATERIAL ORDER'!$K51,'SAGE IMPORT'!$D:$D,($M51)))</f>
        <v>0</v>
      </c>
      <c r="AC113" t="str">
        <f ca="1">IF(OFFSET('START-SLABS'!$F$9,$AC$1,0)="","",SUMIFS('SAGE IMPORT'!$Q:$Q,'SAGE IMPORT'!$A:$A,OFFSET('START-SLABS'!$F$9,$AC$1,0),'SAGE IMPORT'!$B:$B,OFFSET('START-SLABS'!$G$9,$AC$1,0),'SAGE IMPORT'!$C:$C,'MATERIAL ORDER'!$K51,'SAGE IMPORT'!$D:$D,($M51)))</f>
        <v/>
      </c>
      <c r="AD113">
        <f ca="1">IF(OFFSET('START-SLABS'!$F$9,$AD$1,0)="","",SUMIFS('SAGE IMPORT'!$Q:$Q,'SAGE IMPORT'!$A:$A,OFFSET('START-SLABS'!$F$9,$AD$1,0),'SAGE IMPORT'!$B:$B,OFFSET('START-SLABS'!$G$9,$AD$1,0),'SAGE IMPORT'!$C:$C,'MATERIAL ORDER'!$K51,'SAGE IMPORT'!$D:$D,($M51)))</f>
        <v>0</v>
      </c>
      <c r="AE113" t="str">
        <f ca="1">IF(OFFSET('START-SLABS'!$F$9,$AE$1,0)="","",SUMIFS('SAGE IMPORT'!$Q:$Q,'SAGE IMPORT'!$A:$A,OFFSET('START-SLABS'!$F$9,$AE$1,0),'SAGE IMPORT'!$B:$B,OFFSET('START-SLABS'!$G$9,$AE$1,0),'SAGE IMPORT'!$C:$C,'MATERIAL ORDER'!$K51,'SAGE IMPORT'!$D:$D,($M51)))</f>
        <v/>
      </c>
      <c r="AF113">
        <f ca="1">IF(OFFSET('START-SLABS'!$F$9,$AF$1,0)="","",SUMIFS('SAGE IMPORT'!$Q:$Q,'SAGE IMPORT'!$A:$A,OFFSET('START-SLABS'!$F$9,$AF$1,0),'SAGE IMPORT'!$B:$B,OFFSET('START-SLABS'!$G$9,$AF$1,0),'SAGE IMPORT'!$C:$C,'MATERIAL ORDER'!$K51,'SAGE IMPORT'!$D:$D,($M51)))</f>
        <v>0</v>
      </c>
      <c r="AG113" t="str">
        <f ca="1">IF(OFFSET('START-SLABS'!$F$9,$AG$1,0)="","",SUMIFS('SAGE IMPORT'!$Q:$Q,'SAGE IMPORT'!$A:$A,OFFSET('START-SLABS'!$F$9,$AG$1,0),'SAGE IMPORT'!$B:$B,OFFSET('START-SLABS'!$G$9,$AG$1,0),'SAGE IMPORT'!$C:$C,'MATERIAL ORDER'!$K51,'SAGE IMPORT'!$D:$D,($M51)))</f>
        <v/>
      </c>
      <c r="AH113">
        <f ca="1">IF(OFFSET('START-SLABS'!$F$9,$AH$1,0)="","",SUMIFS('SAGE IMPORT'!$Q:$Q,'SAGE IMPORT'!$A:$A,OFFSET('START-SLABS'!$F$9,$AH$1,0),'SAGE IMPORT'!$B:$B,OFFSET('START-SLABS'!$G$9,$AH$1,0),'SAGE IMPORT'!$C:$C,'MATERIAL ORDER'!$K51,'SAGE IMPORT'!$D:$D,($M51)))</f>
        <v>0</v>
      </c>
      <c r="AI113" t="str">
        <f ca="1">IF(OFFSET('START-SLABS'!$F$9,$AI$1,0)="","",SUMIFS('SAGE IMPORT'!$Q:$Q,'SAGE IMPORT'!$A:$A,OFFSET('START-SLABS'!$F$9,$AI$1,0),'SAGE IMPORT'!$B:$B,OFFSET('START-SLABS'!$G$9,$AI$1,0),'SAGE IMPORT'!$C:$C,'MATERIAL ORDER'!$K51,'SAGE IMPORT'!$D:$D,($M51)))</f>
        <v/>
      </c>
      <c r="AJ113">
        <f ca="1">IF(OFFSET('START-SLABS'!$F$9,$AJ$1,0)="","",SUMIFS('SAGE IMPORT'!$Q:$Q,'SAGE IMPORT'!$A:$A,OFFSET('START-SLABS'!$F$9,$AJ$1,0),'SAGE IMPORT'!$B:$B,OFFSET('START-SLABS'!$G$9,$AJ$1,0),'SAGE IMPORT'!$C:$C,'MATERIAL ORDER'!$K51,'SAGE IMPORT'!$D:$D,($M51)))</f>
        <v>0</v>
      </c>
      <c r="AK113" t="str">
        <f ca="1">IF(OFFSET('START-SLABS'!$F$9,$AK$1,0)="","",SUMIFS('SAGE IMPORT'!$Q:$Q,'SAGE IMPORT'!$A:$A,OFFSET('START-SLABS'!$F$9,$AK$1,0),'SAGE IMPORT'!$B:$B,OFFSET('START-SLABS'!$G$9,$AK$1,0),'SAGE IMPORT'!$C:$C,'MATERIAL ORDER'!$K51,'SAGE IMPORT'!$D:$D,($M51)))</f>
        <v/>
      </c>
      <c r="AL113" t="str">
        <f ca="1">IF(OFFSET('START-SLABS'!$F$9,$AL$1,0)="","",SUMIFS('SAGE IMPORT'!$Q:$Q,'SAGE IMPORT'!$A:$A,OFFSET('START-SLABS'!$F$9,$AL$1,0),'SAGE IMPORT'!$B:$B,OFFSET('START-SLABS'!$G$9,$AL$1,0),'SAGE IMPORT'!$C:$C,'MATERIAL ORDER'!$K51,'SAGE IMPORT'!$D:$D,($M51)))</f>
        <v/>
      </c>
      <c r="AM113" t="str">
        <f ca="1">IF(OFFSET('START-SLABS'!$F$9,$AM$1,0)="","",SUMIFS('SAGE IMPORT'!$Q:$Q,'SAGE IMPORT'!$A:$A,OFFSET('START-SLABS'!$F$9,$AM$1,0),'SAGE IMPORT'!$B:$B,OFFSET('START-SLABS'!$G$9,$AM$1,0),'SAGE IMPORT'!$C:$C,'MATERIAL ORDER'!$K51,'SAGE IMPORT'!$D:$D,($M51)))</f>
        <v/>
      </c>
      <c r="AN113" t="str">
        <f ca="1">IF(OFFSET('START-SLABS'!$F$9,$AN$1,0)="","",SUMIFS('SAGE IMPORT'!$Q:$Q,'SAGE IMPORT'!$A:$A,OFFSET('START-SLABS'!$F$9,$AN$1,0),'SAGE IMPORT'!$B:$B,OFFSET('START-SLABS'!$G$9,$AN$1,0),'SAGE IMPORT'!$C:$C,'MATERIAL ORDER'!$K51,'SAGE IMPORT'!$D:$D,($M51)))</f>
        <v/>
      </c>
      <c r="AO113" t="str">
        <f ca="1">IF(OFFSET('START-SLABS'!$F$9,$AO$1,0)="","",SUMIFS('SAGE IMPORT'!$Q:$Q,'SAGE IMPORT'!$A:$A,OFFSET('START-SLABS'!$F$9,$AO$1,0),'SAGE IMPORT'!$B:$B,OFFSET('START-SLABS'!$G$9,$AO$1,0),'SAGE IMPORT'!$C:$C,'MATERIAL ORDER'!$K51,'SAGE IMPORT'!$D:$D,($M51)))</f>
        <v/>
      </c>
      <c r="AP113" t="str">
        <f ca="1">IF(OFFSET('START-SLABS'!$F$9,$AP$1,0)="","",SUMIFS('SAGE IMPORT'!$Q:$Q,'SAGE IMPORT'!$A:$A,OFFSET('START-SLABS'!$F$9,$AP$1,0),'SAGE IMPORT'!$B:$B,OFFSET('START-SLABS'!$G$9,$AP$1,0),'SAGE IMPORT'!$C:$C,'MATERIAL ORDER'!$K51,'SAGE IMPORT'!$D:$D,($M51)))</f>
        <v/>
      </c>
      <c r="AQ113" t="str">
        <f ca="1">IF(OFFSET('START-SLABS'!$F$9,$AQ$1,0)="","",SUMIFS('SAGE IMPORT'!$Q:$Q,'SAGE IMPORT'!$A:$A,OFFSET('START-SLABS'!$F$9,$AQ$1,0),'SAGE IMPORT'!$B:$B,OFFSET('START-SLABS'!$G$9,$AQ$1,0),'SAGE IMPORT'!$C:$C,'MATERIAL ORDER'!$K51,'SAGE IMPORT'!$D:$D,($M51)))</f>
        <v/>
      </c>
      <c r="AR113" t="str">
        <f ca="1">IF(OFFSET('START-SLABS'!$F$9,$AR$1,0)="","",SUMIFS('SAGE IMPORT'!$Q:$Q,'SAGE IMPORT'!$A:$A,OFFSET('START-SLABS'!$F$9,$AR$1,0),'SAGE IMPORT'!$B:$B,OFFSET('START-SLABS'!$G$9,$AR$1,0),'SAGE IMPORT'!$C:$C,'MATERIAL ORDER'!$K51,'SAGE IMPORT'!$D:$D,($M51)))</f>
        <v/>
      </c>
      <c r="AS113" t="str">
        <f ca="1">IF(OFFSET('START-SLABS'!$F$9,$AS$1,0)="","",SUMIFS('SAGE IMPORT'!$Q:$Q,'SAGE IMPORT'!$A:$A,OFFSET('START-SLABS'!$F$9,$AS$1,0),'SAGE IMPORT'!$B:$B,OFFSET('START-SLABS'!$G$9,$AS$1,0),'SAGE IMPORT'!$C:$C,'MATERIAL ORDER'!$K51,'SAGE IMPORT'!$D:$D,($M51)))</f>
        <v/>
      </c>
      <c r="AT113" t="str">
        <f ca="1">IF(OFFSET('START-SLABS'!$F$9,$AT$1,0)="","",SUMIFS('SAGE IMPORT'!$Q:$Q,'SAGE IMPORT'!$A:$A,OFFSET('START-SLABS'!$F$9,$AT$1,0),'SAGE IMPORT'!$B:$B,OFFSET('START-SLABS'!$G$9,$AT$1,0),'SAGE IMPORT'!$C:$C,'MATERIAL ORDER'!$K51,'SAGE IMPORT'!$D:$D,($M51)))</f>
        <v/>
      </c>
      <c r="AU113" t="str">
        <f ca="1">IF(OFFSET('START-SLABS'!$F$9,$AU$1,0)="","",SUMIFS('SAGE IMPORT'!$Q:$Q,'SAGE IMPORT'!$A:$A,OFFSET('START-SLABS'!$F$9,$AU$1,0),'SAGE IMPORT'!$B:$B,OFFSET('START-SLABS'!$G$9,$AU$1,0),'SAGE IMPORT'!$C:$C,'MATERIAL ORDER'!$K51,'SAGE IMPORT'!$D:$D,($M51)))</f>
        <v/>
      </c>
      <c r="AV113" t="str">
        <f ca="1">IF(OFFSET('START-SLABS'!$F$9,$AV$1,0)="","",SUMIFS('SAGE IMPORT'!$Q:$Q,'SAGE IMPORT'!$A:$A,OFFSET('START-SLABS'!$F$9,$AV$1,0),'SAGE IMPORT'!$B:$B,OFFSET('START-SLABS'!$G$9,$AV$1,0),'SAGE IMPORT'!$C:$C,'MATERIAL ORDER'!$K51,'SAGE IMPORT'!$D:$D,($M51)))</f>
        <v/>
      </c>
    </row>
    <row r="114" spans="19:48" x14ac:dyDescent="0.3">
      <c r="S114">
        <f>IF('START-SLABS'!$F$9="","",SUMIFS('SAGE IMPORT'!$Q:$Q,'SAGE IMPORT'!$A:$A,'START-SLABS'!$F$9,'SAGE IMPORT'!$B:$B,'START-SLABS'!$G$9,'SAGE IMPORT'!$C:$C,'MATERIAL ORDER'!$K52,'SAGE IMPORT'!$D:$D,$M52))</f>
        <v>0</v>
      </c>
      <c r="T114">
        <f ca="1">IF(OFFSET('START-SLABS'!$F$9,$T$1,0)="","",SUMIFS('SAGE IMPORT'!$Q:$Q,'SAGE IMPORT'!$A:$A,OFFSET('START-SLABS'!$F$9,$T$1,0),'SAGE IMPORT'!$B:$B,OFFSET('START-SLABS'!$G$9,$T$1,0),'SAGE IMPORT'!$C:$C,'MATERIAL ORDER'!$K52,'SAGE IMPORT'!$D:$D,($M52)))</f>
        <v>0</v>
      </c>
      <c r="U114" t="str">
        <f ca="1">IF(OFFSET('START-SLABS'!$F$9,$U$1,0)="","",SUMIFS('SAGE IMPORT'!$Q:$Q,'SAGE IMPORT'!$A:$A,OFFSET('START-SLABS'!$F$9,$U$1,0),'SAGE IMPORT'!$B:$B,OFFSET('START-SLABS'!$G$9,$U$1,0),'SAGE IMPORT'!$C:$C,'MATERIAL ORDER'!$K52,'SAGE IMPORT'!$D:$D,($M52)))</f>
        <v/>
      </c>
      <c r="V114">
        <f ca="1">IF(OFFSET('START-SLABS'!$F$9,$V$1,0)="","",SUMIFS('SAGE IMPORT'!$Q:$Q,'SAGE IMPORT'!$A:$A,OFFSET('START-SLABS'!$F$9,$V$1,0),'SAGE IMPORT'!$B:$B,OFFSET('START-SLABS'!$G$9,$V$1,0),'SAGE IMPORT'!$C:$C,'MATERIAL ORDER'!$K52,'SAGE IMPORT'!$D:$D,($M52)))</f>
        <v>0</v>
      </c>
      <c r="W114" t="str">
        <f ca="1">IF(OFFSET('START-SLABS'!$F$9,$W$1,0)="","",SUMIFS('SAGE IMPORT'!$Q:$Q,'SAGE IMPORT'!$A:$A,OFFSET('START-SLABS'!$F$9,$W$1,0),'SAGE IMPORT'!$B:$B,OFFSET('START-SLABS'!$G$9,$W$1,0),'SAGE IMPORT'!$C:$C,'MATERIAL ORDER'!$K52,'SAGE IMPORT'!$D:$D,($M52)))</f>
        <v/>
      </c>
      <c r="X114">
        <f ca="1">IF(OFFSET('START-SLABS'!$F$9,$X$1,0)="","",SUMIFS('SAGE IMPORT'!$Q:$Q,'SAGE IMPORT'!$A:$A,OFFSET('START-SLABS'!$F$9,$X$1,0),'SAGE IMPORT'!$B:$B,OFFSET('START-SLABS'!$G$9,$X$1,0),'SAGE IMPORT'!$C:$C,'MATERIAL ORDER'!$K52,'SAGE IMPORT'!$D:$D,($M52)))</f>
        <v>0</v>
      </c>
      <c r="Y114" t="str">
        <f ca="1">IF(OFFSET('START-SLABS'!$F$9,$Y$1,0)="","",SUMIFS('SAGE IMPORT'!$Q:$Q,'SAGE IMPORT'!$A:$A,OFFSET('START-SLABS'!$F$9,$Y$1,0),'SAGE IMPORT'!$B:$B,OFFSET('START-SLABS'!$G$9,$Y$1,0),'SAGE IMPORT'!$C:$C,'MATERIAL ORDER'!$K52,'SAGE IMPORT'!$D:$D,($M52)))</f>
        <v/>
      </c>
      <c r="Z114">
        <f ca="1">IF(OFFSET('START-SLABS'!$F$9,$Z$1,0)="","",SUMIFS('SAGE IMPORT'!$Q:$Q,'SAGE IMPORT'!$A:$A,OFFSET('START-SLABS'!$F$9,$Z$1,0),'SAGE IMPORT'!$B:$B,OFFSET('START-SLABS'!$G$9,$Z$1,0),'SAGE IMPORT'!$C:$C,'MATERIAL ORDER'!$K52,'SAGE IMPORT'!$D:$D,($M52)))</f>
        <v>0</v>
      </c>
      <c r="AA114" t="str">
        <f ca="1">IF(OFFSET('START-SLABS'!$F$9,$AA$1,0)="","",SUMIFS('SAGE IMPORT'!$Q:$Q,'SAGE IMPORT'!$A:$A,OFFSET('START-SLABS'!$F$9,$AA$1,0),'SAGE IMPORT'!$B:$B,OFFSET('START-SLABS'!$G$9,$AA$1,0),'SAGE IMPORT'!$C:$C,'MATERIAL ORDER'!$K52,'SAGE IMPORT'!$D:$D,($M52)))</f>
        <v/>
      </c>
      <c r="AB114">
        <f ca="1">IF(OFFSET('START-SLABS'!$F$9,$AB$1,0)="","",SUMIFS('SAGE IMPORT'!$Q:$Q,'SAGE IMPORT'!$A:$A,OFFSET('START-SLABS'!$F$9,$AB$1,0),'SAGE IMPORT'!$B:$B,OFFSET('START-SLABS'!$G$9,$AB$1,0),'SAGE IMPORT'!$C:$C,'MATERIAL ORDER'!$K52,'SAGE IMPORT'!$D:$D,($M52)))</f>
        <v>0</v>
      </c>
      <c r="AC114" t="str">
        <f ca="1">IF(OFFSET('START-SLABS'!$F$9,$AC$1,0)="","",SUMIFS('SAGE IMPORT'!$Q:$Q,'SAGE IMPORT'!$A:$A,OFFSET('START-SLABS'!$F$9,$AC$1,0),'SAGE IMPORT'!$B:$B,OFFSET('START-SLABS'!$G$9,$AC$1,0),'SAGE IMPORT'!$C:$C,'MATERIAL ORDER'!$K52,'SAGE IMPORT'!$D:$D,($M52)))</f>
        <v/>
      </c>
      <c r="AD114">
        <f ca="1">IF(OFFSET('START-SLABS'!$F$9,$AD$1,0)="","",SUMIFS('SAGE IMPORT'!$Q:$Q,'SAGE IMPORT'!$A:$A,OFFSET('START-SLABS'!$F$9,$AD$1,0),'SAGE IMPORT'!$B:$B,OFFSET('START-SLABS'!$G$9,$AD$1,0),'SAGE IMPORT'!$C:$C,'MATERIAL ORDER'!$K52,'SAGE IMPORT'!$D:$D,($M52)))</f>
        <v>0</v>
      </c>
      <c r="AE114" t="str">
        <f ca="1">IF(OFFSET('START-SLABS'!$F$9,$AE$1,0)="","",SUMIFS('SAGE IMPORT'!$Q:$Q,'SAGE IMPORT'!$A:$A,OFFSET('START-SLABS'!$F$9,$AE$1,0),'SAGE IMPORT'!$B:$B,OFFSET('START-SLABS'!$G$9,$AE$1,0),'SAGE IMPORT'!$C:$C,'MATERIAL ORDER'!$K52,'SAGE IMPORT'!$D:$D,($M52)))</f>
        <v/>
      </c>
      <c r="AF114">
        <f ca="1">IF(OFFSET('START-SLABS'!$F$9,$AF$1,0)="","",SUMIFS('SAGE IMPORT'!$Q:$Q,'SAGE IMPORT'!$A:$A,OFFSET('START-SLABS'!$F$9,$AF$1,0),'SAGE IMPORT'!$B:$B,OFFSET('START-SLABS'!$G$9,$AF$1,0),'SAGE IMPORT'!$C:$C,'MATERIAL ORDER'!$K52,'SAGE IMPORT'!$D:$D,($M52)))</f>
        <v>0</v>
      </c>
      <c r="AG114" t="str">
        <f ca="1">IF(OFFSET('START-SLABS'!$F$9,$AG$1,0)="","",SUMIFS('SAGE IMPORT'!$Q:$Q,'SAGE IMPORT'!$A:$A,OFFSET('START-SLABS'!$F$9,$AG$1,0),'SAGE IMPORT'!$B:$B,OFFSET('START-SLABS'!$G$9,$AG$1,0),'SAGE IMPORT'!$C:$C,'MATERIAL ORDER'!$K52,'SAGE IMPORT'!$D:$D,($M52)))</f>
        <v/>
      </c>
      <c r="AH114">
        <f ca="1">IF(OFFSET('START-SLABS'!$F$9,$AH$1,0)="","",SUMIFS('SAGE IMPORT'!$Q:$Q,'SAGE IMPORT'!$A:$A,OFFSET('START-SLABS'!$F$9,$AH$1,0),'SAGE IMPORT'!$B:$B,OFFSET('START-SLABS'!$G$9,$AH$1,0),'SAGE IMPORT'!$C:$C,'MATERIAL ORDER'!$K52,'SAGE IMPORT'!$D:$D,($M52)))</f>
        <v>0</v>
      </c>
      <c r="AI114" t="str">
        <f ca="1">IF(OFFSET('START-SLABS'!$F$9,$AI$1,0)="","",SUMIFS('SAGE IMPORT'!$Q:$Q,'SAGE IMPORT'!$A:$A,OFFSET('START-SLABS'!$F$9,$AI$1,0),'SAGE IMPORT'!$B:$B,OFFSET('START-SLABS'!$G$9,$AI$1,0),'SAGE IMPORT'!$C:$C,'MATERIAL ORDER'!$K52,'SAGE IMPORT'!$D:$D,($M52)))</f>
        <v/>
      </c>
      <c r="AJ114">
        <f ca="1">IF(OFFSET('START-SLABS'!$F$9,$AJ$1,0)="","",SUMIFS('SAGE IMPORT'!$Q:$Q,'SAGE IMPORT'!$A:$A,OFFSET('START-SLABS'!$F$9,$AJ$1,0),'SAGE IMPORT'!$B:$B,OFFSET('START-SLABS'!$G$9,$AJ$1,0),'SAGE IMPORT'!$C:$C,'MATERIAL ORDER'!$K52,'SAGE IMPORT'!$D:$D,($M52)))</f>
        <v>0</v>
      </c>
      <c r="AK114" t="str">
        <f ca="1">IF(OFFSET('START-SLABS'!$F$9,$AK$1,0)="","",SUMIFS('SAGE IMPORT'!$Q:$Q,'SAGE IMPORT'!$A:$A,OFFSET('START-SLABS'!$F$9,$AK$1,0),'SAGE IMPORT'!$B:$B,OFFSET('START-SLABS'!$G$9,$AK$1,0),'SAGE IMPORT'!$C:$C,'MATERIAL ORDER'!$K52,'SAGE IMPORT'!$D:$D,($M52)))</f>
        <v/>
      </c>
      <c r="AL114" t="str">
        <f ca="1">IF(OFFSET('START-SLABS'!$F$9,$AL$1,0)="","",SUMIFS('SAGE IMPORT'!$Q:$Q,'SAGE IMPORT'!$A:$A,OFFSET('START-SLABS'!$F$9,$AL$1,0),'SAGE IMPORT'!$B:$B,OFFSET('START-SLABS'!$G$9,$AL$1,0),'SAGE IMPORT'!$C:$C,'MATERIAL ORDER'!$K52,'SAGE IMPORT'!$D:$D,($M52)))</f>
        <v/>
      </c>
      <c r="AM114" t="str">
        <f ca="1">IF(OFFSET('START-SLABS'!$F$9,$AM$1,0)="","",SUMIFS('SAGE IMPORT'!$Q:$Q,'SAGE IMPORT'!$A:$A,OFFSET('START-SLABS'!$F$9,$AM$1,0),'SAGE IMPORT'!$B:$B,OFFSET('START-SLABS'!$G$9,$AM$1,0),'SAGE IMPORT'!$C:$C,'MATERIAL ORDER'!$K52,'SAGE IMPORT'!$D:$D,($M52)))</f>
        <v/>
      </c>
      <c r="AN114" t="str">
        <f ca="1">IF(OFFSET('START-SLABS'!$F$9,$AN$1,0)="","",SUMIFS('SAGE IMPORT'!$Q:$Q,'SAGE IMPORT'!$A:$A,OFFSET('START-SLABS'!$F$9,$AN$1,0),'SAGE IMPORT'!$B:$B,OFFSET('START-SLABS'!$G$9,$AN$1,0),'SAGE IMPORT'!$C:$C,'MATERIAL ORDER'!$K52,'SAGE IMPORT'!$D:$D,($M52)))</f>
        <v/>
      </c>
      <c r="AO114" t="str">
        <f ca="1">IF(OFFSET('START-SLABS'!$F$9,$AO$1,0)="","",SUMIFS('SAGE IMPORT'!$Q:$Q,'SAGE IMPORT'!$A:$A,OFFSET('START-SLABS'!$F$9,$AO$1,0),'SAGE IMPORT'!$B:$B,OFFSET('START-SLABS'!$G$9,$AO$1,0),'SAGE IMPORT'!$C:$C,'MATERIAL ORDER'!$K52,'SAGE IMPORT'!$D:$D,($M52)))</f>
        <v/>
      </c>
      <c r="AP114" t="str">
        <f ca="1">IF(OFFSET('START-SLABS'!$F$9,$AP$1,0)="","",SUMIFS('SAGE IMPORT'!$Q:$Q,'SAGE IMPORT'!$A:$A,OFFSET('START-SLABS'!$F$9,$AP$1,0),'SAGE IMPORT'!$B:$B,OFFSET('START-SLABS'!$G$9,$AP$1,0),'SAGE IMPORT'!$C:$C,'MATERIAL ORDER'!$K52,'SAGE IMPORT'!$D:$D,($M52)))</f>
        <v/>
      </c>
      <c r="AQ114" t="str">
        <f ca="1">IF(OFFSET('START-SLABS'!$F$9,$AQ$1,0)="","",SUMIFS('SAGE IMPORT'!$Q:$Q,'SAGE IMPORT'!$A:$A,OFFSET('START-SLABS'!$F$9,$AQ$1,0),'SAGE IMPORT'!$B:$B,OFFSET('START-SLABS'!$G$9,$AQ$1,0),'SAGE IMPORT'!$C:$C,'MATERIAL ORDER'!$K52,'SAGE IMPORT'!$D:$D,($M52)))</f>
        <v/>
      </c>
      <c r="AR114" t="str">
        <f ca="1">IF(OFFSET('START-SLABS'!$F$9,$AR$1,0)="","",SUMIFS('SAGE IMPORT'!$Q:$Q,'SAGE IMPORT'!$A:$A,OFFSET('START-SLABS'!$F$9,$AR$1,0),'SAGE IMPORT'!$B:$B,OFFSET('START-SLABS'!$G$9,$AR$1,0),'SAGE IMPORT'!$C:$C,'MATERIAL ORDER'!$K52,'SAGE IMPORT'!$D:$D,($M52)))</f>
        <v/>
      </c>
      <c r="AS114" t="str">
        <f ca="1">IF(OFFSET('START-SLABS'!$F$9,$AS$1,0)="","",SUMIFS('SAGE IMPORT'!$Q:$Q,'SAGE IMPORT'!$A:$A,OFFSET('START-SLABS'!$F$9,$AS$1,0),'SAGE IMPORT'!$B:$B,OFFSET('START-SLABS'!$G$9,$AS$1,0),'SAGE IMPORT'!$C:$C,'MATERIAL ORDER'!$K52,'SAGE IMPORT'!$D:$D,($M52)))</f>
        <v/>
      </c>
      <c r="AT114" t="str">
        <f ca="1">IF(OFFSET('START-SLABS'!$F$9,$AT$1,0)="","",SUMIFS('SAGE IMPORT'!$Q:$Q,'SAGE IMPORT'!$A:$A,OFFSET('START-SLABS'!$F$9,$AT$1,0),'SAGE IMPORT'!$B:$B,OFFSET('START-SLABS'!$G$9,$AT$1,0),'SAGE IMPORT'!$C:$C,'MATERIAL ORDER'!$K52,'SAGE IMPORT'!$D:$D,($M52)))</f>
        <v/>
      </c>
      <c r="AU114" t="str">
        <f ca="1">IF(OFFSET('START-SLABS'!$F$9,$AU$1,0)="","",SUMIFS('SAGE IMPORT'!$Q:$Q,'SAGE IMPORT'!$A:$A,OFFSET('START-SLABS'!$F$9,$AU$1,0),'SAGE IMPORT'!$B:$B,OFFSET('START-SLABS'!$G$9,$AU$1,0),'SAGE IMPORT'!$C:$C,'MATERIAL ORDER'!$K52,'SAGE IMPORT'!$D:$D,($M52)))</f>
        <v/>
      </c>
      <c r="AV114" t="str">
        <f ca="1">IF(OFFSET('START-SLABS'!$F$9,$AV$1,0)="","",SUMIFS('SAGE IMPORT'!$Q:$Q,'SAGE IMPORT'!$A:$A,OFFSET('START-SLABS'!$F$9,$AV$1,0),'SAGE IMPORT'!$B:$B,OFFSET('START-SLABS'!$G$9,$AV$1,0),'SAGE IMPORT'!$C:$C,'MATERIAL ORDER'!$K52,'SAGE IMPORT'!$D:$D,($M52)))</f>
        <v/>
      </c>
    </row>
    <row r="115" spans="19:48" x14ac:dyDescent="0.3">
      <c r="S115">
        <f>IF('START-SLABS'!$F$9="","",SUMIFS('SAGE IMPORT'!$Q:$Q,'SAGE IMPORT'!$A:$A,'START-SLABS'!$F$9,'SAGE IMPORT'!$B:$B,'START-SLABS'!$G$9,'SAGE IMPORT'!$C:$C,'MATERIAL ORDER'!$K53,'SAGE IMPORT'!$D:$D,$M53))</f>
        <v>0</v>
      </c>
      <c r="T115">
        <f ca="1">IF(OFFSET('START-SLABS'!$F$9,$T$1,0)="","",SUMIFS('SAGE IMPORT'!$Q:$Q,'SAGE IMPORT'!$A:$A,OFFSET('START-SLABS'!$F$9,$T$1,0),'SAGE IMPORT'!$B:$B,OFFSET('START-SLABS'!$G$9,$T$1,0),'SAGE IMPORT'!$C:$C,'MATERIAL ORDER'!$K53,'SAGE IMPORT'!$D:$D,($M53)))</f>
        <v>0</v>
      </c>
      <c r="U115" t="str">
        <f ca="1">IF(OFFSET('START-SLABS'!$F$9,$U$1,0)="","",SUMIFS('SAGE IMPORT'!$Q:$Q,'SAGE IMPORT'!$A:$A,OFFSET('START-SLABS'!$F$9,$U$1,0),'SAGE IMPORT'!$B:$B,OFFSET('START-SLABS'!$G$9,$U$1,0),'SAGE IMPORT'!$C:$C,'MATERIAL ORDER'!$K53,'SAGE IMPORT'!$D:$D,($M53)))</f>
        <v/>
      </c>
      <c r="V115">
        <f ca="1">IF(OFFSET('START-SLABS'!$F$9,$V$1,0)="","",SUMIFS('SAGE IMPORT'!$Q:$Q,'SAGE IMPORT'!$A:$A,OFFSET('START-SLABS'!$F$9,$V$1,0),'SAGE IMPORT'!$B:$B,OFFSET('START-SLABS'!$G$9,$V$1,0),'SAGE IMPORT'!$C:$C,'MATERIAL ORDER'!$K53,'SAGE IMPORT'!$D:$D,($M53)))</f>
        <v>0</v>
      </c>
      <c r="W115" t="str">
        <f ca="1">IF(OFFSET('START-SLABS'!$F$9,$W$1,0)="","",SUMIFS('SAGE IMPORT'!$Q:$Q,'SAGE IMPORT'!$A:$A,OFFSET('START-SLABS'!$F$9,$W$1,0),'SAGE IMPORT'!$B:$B,OFFSET('START-SLABS'!$G$9,$W$1,0),'SAGE IMPORT'!$C:$C,'MATERIAL ORDER'!$K53,'SAGE IMPORT'!$D:$D,($M53)))</f>
        <v/>
      </c>
      <c r="X115">
        <f ca="1">IF(OFFSET('START-SLABS'!$F$9,$X$1,0)="","",SUMIFS('SAGE IMPORT'!$Q:$Q,'SAGE IMPORT'!$A:$A,OFFSET('START-SLABS'!$F$9,$X$1,0),'SAGE IMPORT'!$B:$B,OFFSET('START-SLABS'!$G$9,$X$1,0),'SAGE IMPORT'!$C:$C,'MATERIAL ORDER'!$K53,'SAGE IMPORT'!$D:$D,($M53)))</f>
        <v>0</v>
      </c>
      <c r="Y115" t="str">
        <f ca="1">IF(OFFSET('START-SLABS'!$F$9,$Y$1,0)="","",SUMIFS('SAGE IMPORT'!$Q:$Q,'SAGE IMPORT'!$A:$A,OFFSET('START-SLABS'!$F$9,$Y$1,0),'SAGE IMPORT'!$B:$B,OFFSET('START-SLABS'!$G$9,$Y$1,0),'SAGE IMPORT'!$C:$C,'MATERIAL ORDER'!$K53,'SAGE IMPORT'!$D:$D,($M53)))</f>
        <v/>
      </c>
      <c r="Z115">
        <f ca="1">IF(OFFSET('START-SLABS'!$F$9,$Z$1,0)="","",SUMIFS('SAGE IMPORT'!$Q:$Q,'SAGE IMPORT'!$A:$A,OFFSET('START-SLABS'!$F$9,$Z$1,0),'SAGE IMPORT'!$B:$B,OFFSET('START-SLABS'!$G$9,$Z$1,0),'SAGE IMPORT'!$C:$C,'MATERIAL ORDER'!$K53,'SAGE IMPORT'!$D:$D,($M53)))</f>
        <v>0</v>
      </c>
      <c r="AA115" t="str">
        <f ca="1">IF(OFFSET('START-SLABS'!$F$9,$AA$1,0)="","",SUMIFS('SAGE IMPORT'!$Q:$Q,'SAGE IMPORT'!$A:$A,OFFSET('START-SLABS'!$F$9,$AA$1,0),'SAGE IMPORT'!$B:$B,OFFSET('START-SLABS'!$G$9,$AA$1,0),'SAGE IMPORT'!$C:$C,'MATERIAL ORDER'!$K53,'SAGE IMPORT'!$D:$D,($M53)))</f>
        <v/>
      </c>
      <c r="AB115">
        <f ca="1">IF(OFFSET('START-SLABS'!$F$9,$AB$1,0)="","",SUMIFS('SAGE IMPORT'!$Q:$Q,'SAGE IMPORT'!$A:$A,OFFSET('START-SLABS'!$F$9,$AB$1,0),'SAGE IMPORT'!$B:$B,OFFSET('START-SLABS'!$G$9,$AB$1,0),'SAGE IMPORT'!$C:$C,'MATERIAL ORDER'!$K53,'SAGE IMPORT'!$D:$D,($M53)))</f>
        <v>0</v>
      </c>
      <c r="AC115" t="str">
        <f ca="1">IF(OFFSET('START-SLABS'!$F$9,$AC$1,0)="","",SUMIFS('SAGE IMPORT'!$Q:$Q,'SAGE IMPORT'!$A:$A,OFFSET('START-SLABS'!$F$9,$AC$1,0),'SAGE IMPORT'!$B:$B,OFFSET('START-SLABS'!$G$9,$AC$1,0),'SAGE IMPORT'!$C:$C,'MATERIAL ORDER'!$K53,'SAGE IMPORT'!$D:$D,($M53)))</f>
        <v/>
      </c>
      <c r="AD115">
        <f ca="1">IF(OFFSET('START-SLABS'!$F$9,$AD$1,0)="","",SUMIFS('SAGE IMPORT'!$Q:$Q,'SAGE IMPORT'!$A:$A,OFFSET('START-SLABS'!$F$9,$AD$1,0),'SAGE IMPORT'!$B:$B,OFFSET('START-SLABS'!$G$9,$AD$1,0),'SAGE IMPORT'!$C:$C,'MATERIAL ORDER'!$K53,'SAGE IMPORT'!$D:$D,($M53)))</f>
        <v>0</v>
      </c>
      <c r="AE115" t="str">
        <f ca="1">IF(OFFSET('START-SLABS'!$F$9,$AE$1,0)="","",SUMIFS('SAGE IMPORT'!$Q:$Q,'SAGE IMPORT'!$A:$A,OFFSET('START-SLABS'!$F$9,$AE$1,0),'SAGE IMPORT'!$B:$B,OFFSET('START-SLABS'!$G$9,$AE$1,0),'SAGE IMPORT'!$C:$C,'MATERIAL ORDER'!$K53,'SAGE IMPORT'!$D:$D,($M53)))</f>
        <v/>
      </c>
      <c r="AF115">
        <f ca="1">IF(OFFSET('START-SLABS'!$F$9,$AF$1,0)="","",SUMIFS('SAGE IMPORT'!$Q:$Q,'SAGE IMPORT'!$A:$A,OFFSET('START-SLABS'!$F$9,$AF$1,0),'SAGE IMPORT'!$B:$B,OFFSET('START-SLABS'!$G$9,$AF$1,0),'SAGE IMPORT'!$C:$C,'MATERIAL ORDER'!$K53,'SAGE IMPORT'!$D:$D,($M53)))</f>
        <v>0</v>
      </c>
      <c r="AG115" t="str">
        <f ca="1">IF(OFFSET('START-SLABS'!$F$9,$AG$1,0)="","",SUMIFS('SAGE IMPORT'!$Q:$Q,'SAGE IMPORT'!$A:$A,OFFSET('START-SLABS'!$F$9,$AG$1,0),'SAGE IMPORT'!$B:$B,OFFSET('START-SLABS'!$G$9,$AG$1,0),'SAGE IMPORT'!$C:$C,'MATERIAL ORDER'!$K53,'SAGE IMPORT'!$D:$D,($M53)))</f>
        <v/>
      </c>
      <c r="AH115">
        <f ca="1">IF(OFFSET('START-SLABS'!$F$9,$AH$1,0)="","",SUMIFS('SAGE IMPORT'!$Q:$Q,'SAGE IMPORT'!$A:$A,OFFSET('START-SLABS'!$F$9,$AH$1,0),'SAGE IMPORT'!$B:$B,OFFSET('START-SLABS'!$G$9,$AH$1,0),'SAGE IMPORT'!$C:$C,'MATERIAL ORDER'!$K53,'SAGE IMPORT'!$D:$D,($M53)))</f>
        <v>0</v>
      </c>
      <c r="AI115" t="str">
        <f ca="1">IF(OFFSET('START-SLABS'!$F$9,$AI$1,0)="","",SUMIFS('SAGE IMPORT'!$Q:$Q,'SAGE IMPORT'!$A:$A,OFFSET('START-SLABS'!$F$9,$AI$1,0),'SAGE IMPORT'!$B:$B,OFFSET('START-SLABS'!$G$9,$AI$1,0),'SAGE IMPORT'!$C:$C,'MATERIAL ORDER'!$K53,'SAGE IMPORT'!$D:$D,($M53)))</f>
        <v/>
      </c>
      <c r="AJ115">
        <f ca="1">IF(OFFSET('START-SLABS'!$F$9,$AJ$1,0)="","",SUMIFS('SAGE IMPORT'!$Q:$Q,'SAGE IMPORT'!$A:$A,OFFSET('START-SLABS'!$F$9,$AJ$1,0),'SAGE IMPORT'!$B:$B,OFFSET('START-SLABS'!$G$9,$AJ$1,0),'SAGE IMPORT'!$C:$C,'MATERIAL ORDER'!$K53,'SAGE IMPORT'!$D:$D,($M53)))</f>
        <v>0</v>
      </c>
      <c r="AK115" t="str">
        <f ca="1">IF(OFFSET('START-SLABS'!$F$9,$AK$1,0)="","",SUMIFS('SAGE IMPORT'!$Q:$Q,'SAGE IMPORT'!$A:$A,OFFSET('START-SLABS'!$F$9,$AK$1,0),'SAGE IMPORT'!$B:$B,OFFSET('START-SLABS'!$G$9,$AK$1,0),'SAGE IMPORT'!$C:$C,'MATERIAL ORDER'!$K53,'SAGE IMPORT'!$D:$D,($M53)))</f>
        <v/>
      </c>
      <c r="AL115" t="str">
        <f ca="1">IF(OFFSET('START-SLABS'!$F$9,$AL$1,0)="","",SUMIFS('SAGE IMPORT'!$Q:$Q,'SAGE IMPORT'!$A:$A,OFFSET('START-SLABS'!$F$9,$AL$1,0),'SAGE IMPORT'!$B:$B,OFFSET('START-SLABS'!$G$9,$AL$1,0),'SAGE IMPORT'!$C:$C,'MATERIAL ORDER'!$K53,'SAGE IMPORT'!$D:$D,($M53)))</f>
        <v/>
      </c>
      <c r="AM115" t="str">
        <f ca="1">IF(OFFSET('START-SLABS'!$F$9,$AM$1,0)="","",SUMIFS('SAGE IMPORT'!$Q:$Q,'SAGE IMPORT'!$A:$A,OFFSET('START-SLABS'!$F$9,$AM$1,0),'SAGE IMPORT'!$B:$B,OFFSET('START-SLABS'!$G$9,$AM$1,0),'SAGE IMPORT'!$C:$C,'MATERIAL ORDER'!$K53,'SAGE IMPORT'!$D:$D,($M53)))</f>
        <v/>
      </c>
      <c r="AN115" t="str">
        <f ca="1">IF(OFFSET('START-SLABS'!$F$9,$AN$1,0)="","",SUMIFS('SAGE IMPORT'!$Q:$Q,'SAGE IMPORT'!$A:$A,OFFSET('START-SLABS'!$F$9,$AN$1,0),'SAGE IMPORT'!$B:$B,OFFSET('START-SLABS'!$G$9,$AN$1,0),'SAGE IMPORT'!$C:$C,'MATERIAL ORDER'!$K53,'SAGE IMPORT'!$D:$D,($M53)))</f>
        <v/>
      </c>
      <c r="AO115" t="str">
        <f ca="1">IF(OFFSET('START-SLABS'!$F$9,$AO$1,0)="","",SUMIFS('SAGE IMPORT'!$Q:$Q,'SAGE IMPORT'!$A:$A,OFFSET('START-SLABS'!$F$9,$AO$1,0),'SAGE IMPORT'!$B:$B,OFFSET('START-SLABS'!$G$9,$AO$1,0),'SAGE IMPORT'!$C:$C,'MATERIAL ORDER'!$K53,'SAGE IMPORT'!$D:$D,($M53)))</f>
        <v/>
      </c>
      <c r="AP115" t="str">
        <f ca="1">IF(OFFSET('START-SLABS'!$F$9,$AP$1,0)="","",SUMIFS('SAGE IMPORT'!$Q:$Q,'SAGE IMPORT'!$A:$A,OFFSET('START-SLABS'!$F$9,$AP$1,0),'SAGE IMPORT'!$B:$B,OFFSET('START-SLABS'!$G$9,$AP$1,0),'SAGE IMPORT'!$C:$C,'MATERIAL ORDER'!$K53,'SAGE IMPORT'!$D:$D,($M53)))</f>
        <v/>
      </c>
      <c r="AQ115" t="str">
        <f ca="1">IF(OFFSET('START-SLABS'!$F$9,$AQ$1,0)="","",SUMIFS('SAGE IMPORT'!$Q:$Q,'SAGE IMPORT'!$A:$A,OFFSET('START-SLABS'!$F$9,$AQ$1,0),'SAGE IMPORT'!$B:$B,OFFSET('START-SLABS'!$G$9,$AQ$1,0),'SAGE IMPORT'!$C:$C,'MATERIAL ORDER'!$K53,'SAGE IMPORT'!$D:$D,($M53)))</f>
        <v/>
      </c>
      <c r="AR115" t="str">
        <f ca="1">IF(OFFSET('START-SLABS'!$F$9,$AR$1,0)="","",SUMIFS('SAGE IMPORT'!$Q:$Q,'SAGE IMPORT'!$A:$A,OFFSET('START-SLABS'!$F$9,$AR$1,0),'SAGE IMPORT'!$B:$B,OFFSET('START-SLABS'!$G$9,$AR$1,0),'SAGE IMPORT'!$C:$C,'MATERIAL ORDER'!$K53,'SAGE IMPORT'!$D:$D,($M53)))</f>
        <v/>
      </c>
      <c r="AS115" t="str">
        <f ca="1">IF(OFFSET('START-SLABS'!$F$9,$AS$1,0)="","",SUMIFS('SAGE IMPORT'!$Q:$Q,'SAGE IMPORT'!$A:$A,OFFSET('START-SLABS'!$F$9,$AS$1,0),'SAGE IMPORT'!$B:$B,OFFSET('START-SLABS'!$G$9,$AS$1,0),'SAGE IMPORT'!$C:$C,'MATERIAL ORDER'!$K53,'SAGE IMPORT'!$D:$D,($M53)))</f>
        <v/>
      </c>
      <c r="AT115" t="str">
        <f ca="1">IF(OFFSET('START-SLABS'!$F$9,$AT$1,0)="","",SUMIFS('SAGE IMPORT'!$Q:$Q,'SAGE IMPORT'!$A:$A,OFFSET('START-SLABS'!$F$9,$AT$1,0),'SAGE IMPORT'!$B:$B,OFFSET('START-SLABS'!$G$9,$AT$1,0),'SAGE IMPORT'!$C:$C,'MATERIAL ORDER'!$K53,'SAGE IMPORT'!$D:$D,($M53)))</f>
        <v/>
      </c>
      <c r="AU115" t="str">
        <f ca="1">IF(OFFSET('START-SLABS'!$F$9,$AU$1,0)="","",SUMIFS('SAGE IMPORT'!$Q:$Q,'SAGE IMPORT'!$A:$A,OFFSET('START-SLABS'!$F$9,$AU$1,0),'SAGE IMPORT'!$B:$B,OFFSET('START-SLABS'!$G$9,$AU$1,0),'SAGE IMPORT'!$C:$C,'MATERIAL ORDER'!$K53,'SAGE IMPORT'!$D:$D,($M53)))</f>
        <v/>
      </c>
      <c r="AV115" t="str">
        <f ca="1">IF(OFFSET('START-SLABS'!$F$9,$AV$1,0)="","",SUMIFS('SAGE IMPORT'!$Q:$Q,'SAGE IMPORT'!$A:$A,OFFSET('START-SLABS'!$F$9,$AV$1,0),'SAGE IMPORT'!$B:$B,OFFSET('START-SLABS'!$G$9,$AV$1,0),'SAGE IMPORT'!$C:$C,'MATERIAL ORDER'!$K53,'SAGE IMPORT'!$D:$D,($M53)))</f>
        <v/>
      </c>
    </row>
    <row r="116" spans="19:48" x14ac:dyDescent="0.3">
      <c r="S116">
        <f>IF('START-SLABS'!$F$9="","",SUMIFS('SAGE IMPORT'!$Q:$Q,'SAGE IMPORT'!$A:$A,'START-SLABS'!$F$9,'SAGE IMPORT'!$B:$B,'START-SLABS'!$G$9,'SAGE IMPORT'!$C:$C,'MATERIAL ORDER'!$K54,'SAGE IMPORT'!$D:$D,$M54))</f>
        <v>0</v>
      </c>
      <c r="T116">
        <f ca="1">IF(OFFSET('START-SLABS'!$F$9,$T$1,0)="","",SUMIFS('SAGE IMPORT'!$Q:$Q,'SAGE IMPORT'!$A:$A,OFFSET('START-SLABS'!$F$9,$T$1,0),'SAGE IMPORT'!$B:$B,OFFSET('START-SLABS'!$G$9,$T$1,0),'SAGE IMPORT'!$C:$C,'MATERIAL ORDER'!$K54,'SAGE IMPORT'!$D:$D,($M54)))</f>
        <v>0</v>
      </c>
      <c r="U116" t="str">
        <f ca="1">IF(OFFSET('START-SLABS'!$F$9,$U$1,0)="","",SUMIFS('SAGE IMPORT'!$Q:$Q,'SAGE IMPORT'!$A:$A,OFFSET('START-SLABS'!$F$9,$U$1,0),'SAGE IMPORT'!$B:$B,OFFSET('START-SLABS'!$G$9,$U$1,0),'SAGE IMPORT'!$C:$C,'MATERIAL ORDER'!$K54,'SAGE IMPORT'!$D:$D,($M54)))</f>
        <v/>
      </c>
      <c r="V116">
        <f ca="1">IF(OFFSET('START-SLABS'!$F$9,$V$1,0)="","",SUMIFS('SAGE IMPORT'!$Q:$Q,'SAGE IMPORT'!$A:$A,OFFSET('START-SLABS'!$F$9,$V$1,0),'SAGE IMPORT'!$B:$B,OFFSET('START-SLABS'!$G$9,$V$1,0),'SAGE IMPORT'!$C:$C,'MATERIAL ORDER'!$K54,'SAGE IMPORT'!$D:$D,($M54)))</f>
        <v>0</v>
      </c>
      <c r="W116" t="str">
        <f ca="1">IF(OFFSET('START-SLABS'!$F$9,$W$1,0)="","",SUMIFS('SAGE IMPORT'!$Q:$Q,'SAGE IMPORT'!$A:$A,OFFSET('START-SLABS'!$F$9,$W$1,0),'SAGE IMPORT'!$B:$B,OFFSET('START-SLABS'!$G$9,$W$1,0),'SAGE IMPORT'!$C:$C,'MATERIAL ORDER'!$K54,'SAGE IMPORT'!$D:$D,($M54)))</f>
        <v/>
      </c>
      <c r="X116">
        <f ca="1">IF(OFFSET('START-SLABS'!$F$9,$X$1,0)="","",SUMIFS('SAGE IMPORT'!$Q:$Q,'SAGE IMPORT'!$A:$A,OFFSET('START-SLABS'!$F$9,$X$1,0),'SAGE IMPORT'!$B:$B,OFFSET('START-SLABS'!$G$9,$X$1,0),'SAGE IMPORT'!$C:$C,'MATERIAL ORDER'!$K54,'SAGE IMPORT'!$D:$D,($M54)))</f>
        <v>0</v>
      </c>
      <c r="Y116" t="str">
        <f ca="1">IF(OFFSET('START-SLABS'!$F$9,$Y$1,0)="","",SUMIFS('SAGE IMPORT'!$Q:$Q,'SAGE IMPORT'!$A:$A,OFFSET('START-SLABS'!$F$9,$Y$1,0),'SAGE IMPORT'!$B:$B,OFFSET('START-SLABS'!$G$9,$Y$1,0),'SAGE IMPORT'!$C:$C,'MATERIAL ORDER'!$K54,'SAGE IMPORT'!$D:$D,($M54)))</f>
        <v/>
      </c>
      <c r="Z116">
        <f ca="1">IF(OFFSET('START-SLABS'!$F$9,$Z$1,0)="","",SUMIFS('SAGE IMPORT'!$Q:$Q,'SAGE IMPORT'!$A:$A,OFFSET('START-SLABS'!$F$9,$Z$1,0),'SAGE IMPORT'!$B:$B,OFFSET('START-SLABS'!$G$9,$Z$1,0),'SAGE IMPORT'!$C:$C,'MATERIAL ORDER'!$K54,'SAGE IMPORT'!$D:$D,($M54)))</f>
        <v>0</v>
      </c>
      <c r="AA116" t="str">
        <f ca="1">IF(OFFSET('START-SLABS'!$F$9,$AA$1,0)="","",SUMIFS('SAGE IMPORT'!$Q:$Q,'SAGE IMPORT'!$A:$A,OFFSET('START-SLABS'!$F$9,$AA$1,0),'SAGE IMPORT'!$B:$B,OFFSET('START-SLABS'!$G$9,$AA$1,0),'SAGE IMPORT'!$C:$C,'MATERIAL ORDER'!$K54,'SAGE IMPORT'!$D:$D,($M54)))</f>
        <v/>
      </c>
      <c r="AB116">
        <f ca="1">IF(OFFSET('START-SLABS'!$F$9,$AB$1,0)="","",SUMIFS('SAGE IMPORT'!$Q:$Q,'SAGE IMPORT'!$A:$A,OFFSET('START-SLABS'!$F$9,$AB$1,0),'SAGE IMPORT'!$B:$B,OFFSET('START-SLABS'!$G$9,$AB$1,0),'SAGE IMPORT'!$C:$C,'MATERIAL ORDER'!$K54,'SAGE IMPORT'!$D:$D,($M54)))</f>
        <v>0</v>
      </c>
      <c r="AC116" t="str">
        <f ca="1">IF(OFFSET('START-SLABS'!$F$9,$AC$1,0)="","",SUMIFS('SAGE IMPORT'!$Q:$Q,'SAGE IMPORT'!$A:$A,OFFSET('START-SLABS'!$F$9,$AC$1,0),'SAGE IMPORT'!$B:$B,OFFSET('START-SLABS'!$G$9,$AC$1,0),'SAGE IMPORT'!$C:$C,'MATERIAL ORDER'!$K54,'SAGE IMPORT'!$D:$D,($M54)))</f>
        <v/>
      </c>
      <c r="AD116">
        <f ca="1">IF(OFFSET('START-SLABS'!$F$9,$AD$1,0)="","",SUMIFS('SAGE IMPORT'!$Q:$Q,'SAGE IMPORT'!$A:$A,OFFSET('START-SLABS'!$F$9,$AD$1,0),'SAGE IMPORT'!$B:$B,OFFSET('START-SLABS'!$G$9,$AD$1,0),'SAGE IMPORT'!$C:$C,'MATERIAL ORDER'!$K54,'SAGE IMPORT'!$D:$D,($M54)))</f>
        <v>0</v>
      </c>
      <c r="AE116" t="str">
        <f ca="1">IF(OFFSET('START-SLABS'!$F$9,$AE$1,0)="","",SUMIFS('SAGE IMPORT'!$Q:$Q,'SAGE IMPORT'!$A:$A,OFFSET('START-SLABS'!$F$9,$AE$1,0),'SAGE IMPORT'!$B:$B,OFFSET('START-SLABS'!$G$9,$AE$1,0),'SAGE IMPORT'!$C:$C,'MATERIAL ORDER'!$K54,'SAGE IMPORT'!$D:$D,($M54)))</f>
        <v/>
      </c>
      <c r="AF116">
        <f ca="1">IF(OFFSET('START-SLABS'!$F$9,$AF$1,0)="","",SUMIFS('SAGE IMPORT'!$Q:$Q,'SAGE IMPORT'!$A:$A,OFFSET('START-SLABS'!$F$9,$AF$1,0),'SAGE IMPORT'!$B:$B,OFFSET('START-SLABS'!$G$9,$AF$1,0),'SAGE IMPORT'!$C:$C,'MATERIAL ORDER'!$K54,'SAGE IMPORT'!$D:$D,($M54)))</f>
        <v>0</v>
      </c>
      <c r="AG116" t="str">
        <f ca="1">IF(OFFSET('START-SLABS'!$F$9,$AG$1,0)="","",SUMIFS('SAGE IMPORT'!$Q:$Q,'SAGE IMPORT'!$A:$A,OFFSET('START-SLABS'!$F$9,$AG$1,0),'SAGE IMPORT'!$B:$B,OFFSET('START-SLABS'!$G$9,$AG$1,0),'SAGE IMPORT'!$C:$C,'MATERIAL ORDER'!$K54,'SAGE IMPORT'!$D:$D,($M54)))</f>
        <v/>
      </c>
      <c r="AH116">
        <f ca="1">IF(OFFSET('START-SLABS'!$F$9,$AH$1,0)="","",SUMIFS('SAGE IMPORT'!$Q:$Q,'SAGE IMPORT'!$A:$A,OFFSET('START-SLABS'!$F$9,$AH$1,0),'SAGE IMPORT'!$B:$B,OFFSET('START-SLABS'!$G$9,$AH$1,0),'SAGE IMPORT'!$C:$C,'MATERIAL ORDER'!$K54,'SAGE IMPORT'!$D:$D,($M54)))</f>
        <v>0</v>
      </c>
      <c r="AI116" t="str">
        <f ca="1">IF(OFFSET('START-SLABS'!$F$9,$AI$1,0)="","",SUMIFS('SAGE IMPORT'!$Q:$Q,'SAGE IMPORT'!$A:$A,OFFSET('START-SLABS'!$F$9,$AI$1,0),'SAGE IMPORT'!$B:$B,OFFSET('START-SLABS'!$G$9,$AI$1,0),'SAGE IMPORT'!$C:$C,'MATERIAL ORDER'!$K54,'SAGE IMPORT'!$D:$D,($M54)))</f>
        <v/>
      </c>
      <c r="AJ116">
        <f ca="1">IF(OFFSET('START-SLABS'!$F$9,$AJ$1,0)="","",SUMIFS('SAGE IMPORT'!$Q:$Q,'SAGE IMPORT'!$A:$A,OFFSET('START-SLABS'!$F$9,$AJ$1,0),'SAGE IMPORT'!$B:$B,OFFSET('START-SLABS'!$G$9,$AJ$1,0),'SAGE IMPORT'!$C:$C,'MATERIAL ORDER'!$K54,'SAGE IMPORT'!$D:$D,($M54)))</f>
        <v>0</v>
      </c>
      <c r="AK116" t="str">
        <f ca="1">IF(OFFSET('START-SLABS'!$F$9,$AK$1,0)="","",SUMIFS('SAGE IMPORT'!$Q:$Q,'SAGE IMPORT'!$A:$A,OFFSET('START-SLABS'!$F$9,$AK$1,0),'SAGE IMPORT'!$B:$B,OFFSET('START-SLABS'!$G$9,$AK$1,0),'SAGE IMPORT'!$C:$C,'MATERIAL ORDER'!$K54,'SAGE IMPORT'!$D:$D,($M54)))</f>
        <v/>
      </c>
      <c r="AL116" t="str">
        <f ca="1">IF(OFFSET('START-SLABS'!$F$9,$AL$1,0)="","",SUMIFS('SAGE IMPORT'!$Q:$Q,'SAGE IMPORT'!$A:$A,OFFSET('START-SLABS'!$F$9,$AL$1,0),'SAGE IMPORT'!$B:$B,OFFSET('START-SLABS'!$G$9,$AL$1,0),'SAGE IMPORT'!$C:$C,'MATERIAL ORDER'!$K54,'SAGE IMPORT'!$D:$D,($M54)))</f>
        <v/>
      </c>
      <c r="AM116" t="str">
        <f ca="1">IF(OFFSET('START-SLABS'!$F$9,$AM$1,0)="","",SUMIFS('SAGE IMPORT'!$Q:$Q,'SAGE IMPORT'!$A:$A,OFFSET('START-SLABS'!$F$9,$AM$1,0),'SAGE IMPORT'!$B:$B,OFFSET('START-SLABS'!$G$9,$AM$1,0),'SAGE IMPORT'!$C:$C,'MATERIAL ORDER'!$K54,'SAGE IMPORT'!$D:$D,($M54)))</f>
        <v/>
      </c>
      <c r="AN116" t="str">
        <f ca="1">IF(OFFSET('START-SLABS'!$F$9,$AN$1,0)="","",SUMIFS('SAGE IMPORT'!$Q:$Q,'SAGE IMPORT'!$A:$A,OFFSET('START-SLABS'!$F$9,$AN$1,0),'SAGE IMPORT'!$B:$B,OFFSET('START-SLABS'!$G$9,$AN$1,0),'SAGE IMPORT'!$C:$C,'MATERIAL ORDER'!$K54,'SAGE IMPORT'!$D:$D,($M54)))</f>
        <v/>
      </c>
      <c r="AO116" t="str">
        <f ca="1">IF(OFFSET('START-SLABS'!$F$9,$AO$1,0)="","",SUMIFS('SAGE IMPORT'!$Q:$Q,'SAGE IMPORT'!$A:$A,OFFSET('START-SLABS'!$F$9,$AO$1,0),'SAGE IMPORT'!$B:$B,OFFSET('START-SLABS'!$G$9,$AO$1,0),'SAGE IMPORT'!$C:$C,'MATERIAL ORDER'!$K54,'SAGE IMPORT'!$D:$D,($M54)))</f>
        <v/>
      </c>
      <c r="AP116" t="str">
        <f ca="1">IF(OFFSET('START-SLABS'!$F$9,$AP$1,0)="","",SUMIFS('SAGE IMPORT'!$Q:$Q,'SAGE IMPORT'!$A:$A,OFFSET('START-SLABS'!$F$9,$AP$1,0),'SAGE IMPORT'!$B:$B,OFFSET('START-SLABS'!$G$9,$AP$1,0),'SAGE IMPORT'!$C:$C,'MATERIAL ORDER'!$K54,'SAGE IMPORT'!$D:$D,($M54)))</f>
        <v/>
      </c>
      <c r="AQ116" t="str">
        <f ca="1">IF(OFFSET('START-SLABS'!$F$9,$AQ$1,0)="","",SUMIFS('SAGE IMPORT'!$Q:$Q,'SAGE IMPORT'!$A:$A,OFFSET('START-SLABS'!$F$9,$AQ$1,0),'SAGE IMPORT'!$B:$B,OFFSET('START-SLABS'!$G$9,$AQ$1,0),'SAGE IMPORT'!$C:$C,'MATERIAL ORDER'!$K54,'SAGE IMPORT'!$D:$D,($M54)))</f>
        <v/>
      </c>
      <c r="AR116" t="str">
        <f ca="1">IF(OFFSET('START-SLABS'!$F$9,$AR$1,0)="","",SUMIFS('SAGE IMPORT'!$Q:$Q,'SAGE IMPORT'!$A:$A,OFFSET('START-SLABS'!$F$9,$AR$1,0),'SAGE IMPORT'!$B:$B,OFFSET('START-SLABS'!$G$9,$AR$1,0),'SAGE IMPORT'!$C:$C,'MATERIAL ORDER'!$K54,'SAGE IMPORT'!$D:$D,($M54)))</f>
        <v/>
      </c>
      <c r="AS116" t="str">
        <f ca="1">IF(OFFSET('START-SLABS'!$F$9,$AS$1,0)="","",SUMIFS('SAGE IMPORT'!$Q:$Q,'SAGE IMPORT'!$A:$A,OFFSET('START-SLABS'!$F$9,$AS$1,0),'SAGE IMPORT'!$B:$B,OFFSET('START-SLABS'!$G$9,$AS$1,0),'SAGE IMPORT'!$C:$C,'MATERIAL ORDER'!$K54,'SAGE IMPORT'!$D:$D,($M54)))</f>
        <v/>
      </c>
      <c r="AT116" t="str">
        <f ca="1">IF(OFFSET('START-SLABS'!$F$9,$AT$1,0)="","",SUMIFS('SAGE IMPORT'!$Q:$Q,'SAGE IMPORT'!$A:$A,OFFSET('START-SLABS'!$F$9,$AT$1,0),'SAGE IMPORT'!$B:$B,OFFSET('START-SLABS'!$G$9,$AT$1,0),'SAGE IMPORT'!$C:$C,'MATERIAL ORDER'!$K54,'SAGE IMPORT'!$D:$D,($M54)))</f>
        <v/>
      </c>
      <c r="AU116" t="str">
        <f ca="1">IF(OFFSET('START-SLABS'!$F$9,$AU$1,0)="","",SUMIFS('SAGE IMPORT'!$Q:$Q,'SAGE IMPORT'!$A:$A,OFFSET('START-SLABS'!$F$9,$AU$1,0),'SAGE IMPORT'!$B:$B,OFFSET('START-SLABS'!$G$9,$AU$1,0),'SAGE IMPORT'!$C:$C,'MATERIAL ORDER'!$K54,'SAGE IMPORT'!$D:$D,($M54)))</f>
        <v/>
      </c>
      <c r="AV116" t="str">
        <f ca="1">IF(OFFSET('START-SLABS'!$F$9,$AV$1,0)="","",SUMIFS('SAGE IMPORT'!$Q:$Q,'SAGE IMPORT'!$A:$A,OFFSET('START-SLABS'!$F$9,$AV$1,0),'SAGE IMPORT'!$B:$B,OFFSET('START-SLABS'!$G$9,$AV$1,0),'SAGE IMPORT'!$C:$C,'MATERIAL ORDER'!$K54,'SAGE IMPORT'!$D:$D,($M54)))</f>
        <v/>
      </c>
    </row>
    <row r="117" spans="19:48" x14ac:dyDescent="0.3">
      <c r="S117">
        <f>IF('START-SLABS'!$F$9="","",SUMIFS('SAGE IMPORT'!$Q:$Q,'SAGE IMPORT'!$A:$A,'START-SLABS'!$F$9,'SAGE IMPORT'!$B:$B,'START-SLABS'!$G$9,'SAGE IMPORT'!$C:$C,'MATERIAL ORDER'!$K55,'SAGE IMPORT'!$D:$D,$M55))</f>
        <v>0</v>
      </c>
      <c r="T117">
        <f ca="1">IF(OFFSET('START-SLABS'!$F$9,$T$1,0)="","",SUMIFS('SAGE IMPORT'!$Q:$Q,'SAGE IMPORT'!$A:$A,OFFSET('START-SLABS'!$F$9,$T$1,0),'SAGE IMPORT'!$B:$B,OFFSET('START-SLABS'!$G$9,$T$1,0),'SAGE IMPORT'!$C:$C,'MATERIAL ORDER'!$K55,'SAGE IMPORT'!$D:$D,($M55)))</f>
        <v>0</v>
      </c>
      <c r="U117" t="str">
        <f ca="1">IF(OFFSET('START-SLABS'!$F$9,$U$1,0)="","",SUMIFS('SAGE IMPORT'!$Q:$Q,'SAGE IMPORT'!$A:$A,OFFSET('START-SLABS'!$F$9,$U$1,0),'SAGE IMPORT'!$B:$B,OFFSET('START-SLABS'!$G$9,$U$1,0),'SAGE IMPORT'!$C:$C,'MATERIAL ORDER'!$K55,'SAGE IMPORT'!$D:$D,($M55)))</f>
        <v/>
      </c>
      <c r="V117">
        <f ca="1">IF(OFFSET('START-SLABS'!$F$9,$V$1,0)="","",SUMIFS('SAGE IMPORT'!$Q:$Q,'SAGE IMPORT'!$A:$A,OFFSET('START-SLABS'!$F$9,$V$1,0),'SAGE IMPORT'!$B:$B,OFFSET('START-SLABS'!$G$9,$V$1,0),'SAGE IMPORT'!$C:$C,'MATERIAL ORDER'!$K55,'SAGE IMPORT'!$D:$D,($M55)))</f>
        <v>0</v>
      </c>
      <c r="W117" t="str">
        <f ca="1">IF(OFFSET('START-SLABS'!$F$9,$W$1,0)="","",SUMIFS('SAGE IMPORT'!$Q:$Q,'SAGE IMPORT'!$A:$A,OFFSET('START-SLABS'!$F$9,$W$1,0),'SAGE IMPORT'!$B:$B,OFFSET('START-SLABS'!$G$9,$W$1,0),'SAGE IMPORT'!$C:$C,'MATERIAL ORDER'!$K55,'SAGE IMPORT'!$D:$D,($M55)))</f>
        <v/>
      </c>
      <c r="X117">
        <f ca="1">IF(OFFSET('START-SLABS'!$F$9,$X$1,0)="","",SUMIFS('SAGE IMPORT'!$Q:$Q,'SAGE IMPORT'!$A:$A,OFFSET('START-SLABS'!$F$9,$X$1,0),'SAGE IMPORT'!$B:$B,OFFSET('START-SLABS'!$G$9,$X$1,0),'SAGE IMPORT'!$C:$C,'MATERIAL ORDER'!$K55,'SAGE IMPORT'!$D:$D,($M55)))</f>
        <v>0</v>
      </c>
      <c r="Y117" t="str">
        <f ca="1">IF(OFFSET('START-SLABS'!$F$9,$Y$1,0)="","",SUMIFS('SAGE IMPORT'!$Q:$Q,'SAGE IMPORT'!$A:$A,OFFSET('START-SLABS'!$F$9,$Y$1,0),'SAGE IMPORT'!$B:$B,OFFSET('START-SLABS'!$G$9,$Y$1,0),'SAGE IMPORT'!$C:$C,'MATERIAL ORDER'!$K55,'SAGE IMPORT'!$D:$D,($M55)))</f>
        <v/>
      </c>
      <c r="Z117">
        <f ca="1">IF(OFFSET('START-SLABS'!$F$9,$Z$1,0)="","",SUMIFS('SAGE IMPORT'!$Q:$Q,'SAGE IMPORT'!$A:$A,OFFSET('START-SLABS'!$F$9,$Z$1,0),'SAGE IMPORT'!$B:$B,OFFSET('START-SLABS'!$G$9,$Z$1,0),'SAGE IMPORT'!$C:$C,'MATERIAL ORDER'!$K55,'SAGE IMPORT'!$D:$D,($M55)))</f>
        <v>0</v>
      </c>
      <c r="AA117" t="str">
        <f ca="1">IF(OFFSET('START-SLABS'!$F$9,$AA$1,0)="","",SUMIFS('SAGE IMPORT'!$Q:$Q,'SAGE IMPORT'!$A:$A,OFFSET('START-SLABS'!$F$9,$AA$1,0),'SAGE IMPORT'!$B:$B,OFFSET('START-SLABS'!$G$9,$AA$1,0),'SAGE IMPORT'!$C:$C,'MATERIAL ORDER'!$K55,'SAGE IMPORT'!$D:$D,($M55)))</f>
        <v/>
      </c>
      <c r="AB117">
        <f ca="1">IF(OFFSET('START-SLABS'!$F$9,$AB$1,0)="","",SUMIFS('SAGE IMPORT'!$Q:$Q,'SAGE IMPORT'!$A:$A,OFFSET('START-SLABS'!$F$9,$AB$1,0),'SAGE IMPORT'!$B:$B,OFFSET('START-SLABS'!$G$9,$AB$1,0),'SAGE IMPORT'!$C:$C,'MATERIAL ORDER'!$K55,'SAGE IMPORT'!$D:$D,($M55)))</f>
        <v>0</v>
      </c>
      <c r="AC117" t="str">
        <f ca="1">IF(OFFSET('START-SLABS'!$F$9,$AC$1,0)="","",SUMIFS('SAGE IMPORT'!$Q:$Q,'SAGE IMPORT'!$A:$A,OFFSET('START-SLABS'!$F$9,$AC$1,0),'SAGE IMPORT'!$B:$B,OFFSET('START-SLABS'!$G$9,$AC$1,0),'SAGE IMPORT'!$C:$C,'MATERIAL ORDER'!$K55,'SAGE IMPORT'!$D:$D,($M55)))</f>
        <v/>
      </c>
      <c r="AD117">
        <f ca="1">IF(OFFSET('START-SLABS'!$F$9,$AD$1,0)="","",SUMIFS('SAGE IMPORT'!$Q:$Q,'SAGE IMPORT'!$A:$A,OFFSET('START-SLABS'!$F$9,$AD$1,0),'SAGE IMPORT'!$B:$B,OFFSET('START-SLABS'!$G$9,$AD$1,0),'SAGE IMPORT'!$C:$C,'MATERIAL ORDER'!$K55,'SAGE IMPORT'!$D:$D,($M55)))</f>
        <v>0</v>
      </c>
      <c r="AE117" t="str">
        <f ca="1">IF(OFFSET('START-SLABS'!$F$9,$AE$1,0)="","",SUMIFS('SAGE IMPORT'!$Q:$Q,'SAGE IMPORT'!$A:$A,OFFSET('START-SLABS'!$F$9,$AE$1,0),'SAGE IMPORT'!$B:$B,OFFSET('START-SLABS'!$G$9,$AE$1,0),'SAGE IMPORT'!$C:$C,'MATERIAL ORDER'!$K55,'SAGE IMPORT'!$D:$D,($M55)))</f>
        <v/>
      </c>
      <c r="AF117">
        <f ca="1">IF(OFFSET('START-SLABS'!$F$9,$AF$1,0)="","",SUMIFS('SAGE IMPORT'!$Q:$Q,'SAGE IMPORT'!$A:$A,OFFSET('START-SLABS'!$F$9,$AF$1,0),'SAGE IMPORT'!$B:$B,OFFSET('START-SLABS'!$G$9,$AF$1,0),'SAGE IMPORT'!$C:$C,'MATERIAL ORDER'!$K55,'SAGE IMPORT'!$D:$D,($M55)))</f>
        <v>0</v>
      </c>
      <c r="AG117" t="str">
        <f ca="1">IF(OFFSET('START-SLABS'!$F$9,$AG$1,0)="","",SUMIFS('SAGE IMPORT'!$Q:$Q,'SAGE IMPORT'!$A:$A,OFFSET('START-SLABS'!$F$9,$AG$1,0),'SAGE IMPORT'!$B:$B,OFFSET('START-SLABS'!$G$9,$AG$1,0),'SAGE IMPORT'!$C:$C,'MATERIAL ORDER'!$K55,'SAGE IMPORT'!$D:$D,($M55)))</f>
        <v/>
      </c>
      <c r="AH117">
        <f ca="1">IF(OFFSET('START-SLABS'!$F$9,$AH$1,0)="","",SUMIFS('SAGE IMPORT'!$Q:$Q,'SAGE IMPORT'!$A:$A,OFFSET('START-SLABS'!$F$9,$AH$1,0),'SAGE IMPORT'!$B:$B,OFFSET('START-SLABS'!$G$9,$AH$1,0),'SAGE IMPORT'!$C:$C,'MATERIAL ORDER'!$K55,'SAGE IMPORT'!$D:$D,($M55)))</f>
        <v>0</v>
      </c>
      <c r="AI117" t="str">
        <f ca="1">IF(OFFSET('START-SLABS'!$F$9,$AI$1,0)="","",SUMIFS('SAGE IMPORT'!$Q:$Q,'SAGE IMPORT'!$A:$A,OFFSET('START-SLABS'!$F$9,$AI$1,0),'SAGE IMPORT'!$B:$B,OFFSET('START-SLABS'!$G$9,$AI$1,0),'SAGE IMPORT'!$C:$C,'MATERIAL ORDER'!$K55,'SAGE IMPORT'!$D:$D,($M55)))</f>
        <v/>
      </c>
      <c r="AJ117">
        <f ca="1">IF(OFFSET('START-SLABS'!$F$9,$AJ$1,0)="","",SUMIFS('SAGE IMPORT'!$Q:$Q,'SAGE IMPORT'!$A:$A,OFFSET('START-SLABS'!$F$9,$AJ$1,0),'SAGE IMPORT'!$B:$B,OFFSET('START-SLABS'!$G$9,$AJ$1,0),'SAGE IMPORT'!$C:$C,'MATERIAL ORDER'!$K55,'SAGE IMPORT'!$D:$D,($M55)))</f>
        <v>0</v>
      </c>
      <c r="AK117" t="str">
        <f ca="1">IF(OFFSET('START-SLABS'!$F$9,$AK$1,0)="","",SUMIFS('SAGE IMPORT'!$Q:$Q,'SAGE IMPORT'!$A:$A,OFFSET('START-SLABS'!$F$9,$AK$1,0),'SAGE IMPORT'!$B:$B,OFFSET('START-SLABS'!$G$9,$AK$1,0),'SAGE IMPORT'!$C:$C,'MATERIAL ORDER'!$K55,'SAGE IMPORT'!$D:$D,($M55)))</f>
        <v/>
      </c>
      <c r="AL117" t="str">
        <f ca="1">IF(OFFSET('START-SLABS'!$F$9,$AL$1,0)="","",SUMIFS('SAGE IMPORT'!$Q:$Q,'SAGE IMPORT'!$A:$A,OFFSET('START-SLABS'!$F$9,$AL$1,0),'SAGE IMPORT'!$B:$B,OFFSET('START-SLABS'!$G$9,$AL$1,0),'SAGE IMPORT'!$C:$C,'MATERIAL ORDER'!$K55,'SAGE IMPORT'!$D:$D,($M55)))</f>
        <v/>
      </c>
      <c r="AM117" t="str">
        <f ca="1">IF(OFFSET('START-SLABS'!$F$9,$AM$1,0)="","",SUMIFS('SAGE IMPORT'!$Q:$Q,'SAGE IMPORT'!$A:$A,OFFSET('START-SLABS'!$F$9,$AM$1,0),'SAGE IMPORT'!$B:$B,OFFSET('START-SLABS'!$G$9,$AM$1,0),'SAGE IMPORT'!$C:$C,'MATERIAL ORDER'!$K55,'SAGE IMPORT'!$D:$D,($M55)))</f>
        <v/>
      </c>
      <c r="AN117" t="str">
        <f ca="1">IF(OFFSET('START-SLABS'!$F$9,$AN$1,0)="","",SUMIFS('SAGE IMPORT'!$Q:$Q,'SAGE IMPORT'!$A:$A,OFFSET('START-SLABS'!$F$9,$AN$1,0),'SAGE IMPORT'!$B:$B,OFFSET('START-SLABS'!$G$9,$AN$1,0),'SAGE IMPORT'!$C:$C,'MATERIAL ORDER'!$K55,'SAGE IMPORT'!$D:$D,($M55)))</f>
        <v/>
      </c>
      <c r="AO117" t="str">
        <f ca="1">IF(OFFSET('START-SLABS'!$F$9,$AO$1,0)="","",SUMIFS('SAGE IMPORT'!$Q:$Q,'SAGE IMPORT'!$A:$A,OFFSET('START-SLABS'!$F$9,$AO$1,0),'SAGE IMPORT'!$B:$B,OFFSET('START-SLABS'!$G$9,$AO$1,0),'SAGE IMPORT'!$C:$C,'MATERIAL ORDER'!$K55,'SAGE IMPORT'!$D:$D,($M55)))</f>
        <v/>
      </c>
      <c r="AP117" t="str">
        <f ca="1">IF(OFFSET('START-SLABS'!$F$9,$AP$1,0)="","",SUMIFS('SAGE IMPORT'!$Q:$Q,'SAGE IMPORT'!$A:$A,OFFSET('START-SLABS'!$F$9,$AP$1,0),'SAGE IMPORT'!$B:$B,OFFSET('START-SLABS'!$G$9,$AP$1,0),'SAGE IMPORT'!$C:$C,'MATERIAL ORDER'!$K55,'SAGE IMPORT'!$D:$D,($M55)))</f>
        <v/>
      </c>
      <c r="AQ117" t="str">
        <f ca="1">IF(OFFSET('START-SLABS'!$F$9,$AQ$1,0)="","",SUMIFS('SAGE IMPORT'!$Q:$Q,'SAGE IMPORT'!$A:$A,OFFSET('START-SLABS'!$F$9,$AQ$1,0),'SAGE IMPORT'!$B:$B,OFFSET('START-SLABS'!$G$9,$AQ$1,0),'SAGE IMPORT'!$C:$C,'MATERIAL ORDER'!$K55,'SAGE IMPORT'!$D:$D,($M55)))</f>
        <v/>
      </c>
      <c r="AR117" t="str">
        <f ca="1">IF(OFFSET('START-SLABS'!$F$9,$AR$1,0)="","",SUMIFS('SAGE IMPORT'!$Q:$Q,'SAGE IMPORT'!$A:$A,OFFSET('START-SLABS'!$F$9,$AR$1,0),'SAGE IMPORT'!$B:$B,OFFSET('START-SLABS'!$G$9,$AR$1,0),'SAGE IMPORT'!$C:$C,'MATERIAL ORDER'!$K55,'SAGE IMPORT'!$D:$D,($M55)))</f>
        <v/>
      </c>
      <c r="AS117" t="str">
        <f ca="1">IF(OFFSET('START-SLABS'!$F$9,$AS$1,0)="","",SUMIFS('SAGE IMPORT'!$Q:$Q,'SAGE IMPORT'!$A:$A,OFFSET('START-SLABS'!$F$9,$AS$1,0),'SAGE IMPORT'!$B:$B,OFFSET('START-SLABS'!$G$9,$AS$1,0),'SAGE IMPORT'!$C:$C,'MATERIAL ORDER'!$K55,'SAGE IMPORT'!$D:$D,($M55)))</f>
        <v/>
      </c>
      <c r="AT117" t="str">
        <f ca="1">IF(OFFSET('START-SLABS'!$F$9,$AT$1,0)="","",SUMIFS('SAGE IMPORT'!$Q:$Q,'SAGE IMPORT'!$A:$A,OFFSET('START-SLABS'!$F$9,$AT$1,0),'SAGE IMPORT'!$B:$B,OFFSET('START-SLABS'!$G$9,$AT$1,0),'SAGE IMPORT'!$C:$C,'MATERIAL ORDER'!$K55,'SAGE IMPORT'!$D:$D,($M55)))</f>
        <v/>
      </c>
      <c r="AU117" t="str">
        <f ca="1">IF(OFFSET('START-SLABS'!$F$9,$AU$1,0)="","",SUMIFS('SAGE IMPORT'!$Q:$Q,'SAGE IMPORT'!$A:$A,OFFSET('START-SLABS'!$F$9,$AU$1,0),'SAGE IMPORT'!$B:$B,OFFSET('START-SLABS'!$G$9,$AU$1,0),'SAGE IMPORT'!$C:$C,'MATERIAL ORDER'!$K55,'SAGE IMPORT'!$D:$D,($M55)))</f>
        <v/>
      </c>
      <c r="AV117" t="str">
        <f ca="1">IF(OFFSET('START-SLABS'!$F$9,$AV$1,0)="","",SUMIFS('SAGE IMPORT'!$Q:$Q,'SAGE IMPORT'!$A:$A,OFFSET('START-SLABS'!$F$9,$AV$1,0),'SAGE IMPORT'!$B:$B,OFFSET('START-SLABS'!$G$9,$AV$1,0),'SAGE IMPORT'!$C:$C,'MATERIAL ORDER'!$K55,'SAGE IMPORT'!$D:$D,($M55)))</f>
        <v/>
      </c>
    </row>
    <row r="118" spans="19:48" x14ac:dyDescent="0.3">
      <c r="S118">
        <f>IF('START-SLABS'!$F$9="","",SUMIFS('SAGE IMPORT'!$Q:$Q,'SAGE IMPORT'!$A:$A,'START-SLABS'!$F$9,'SAGE IMPORT'!$B:$B,'START-SLABS'!$G$9,'SAGE IMPORT'!$C:$C,'MATERIAL ORDER'!$K56,'SAGE IMPORT'!$D:$D,$M56))</f>
        <v>0</v>
      </c>
      <c r="T118">
        <f ca="1">IF(OFFSET('START-SLABS'!$F$9,$T$1,0)="","",SUMIFS('SAGE IMPORT'!$Q:$Q,'SAGE IMPORT'!$A:$A,OFFSET('START-SLABS'!$F$9,$T$1,0),'SAGE IMPORT'!$B:$B,OFFSET('START-SLABS'!$G$9,$T$1,0),'SAGE IMPORT'!$C:$C,'MATERIAL ORDER'!$K56,'SAGE IMPORT'!$D:$D,($M56)))</f>
        <v>0</v>
      </c>
      <c r="U118" t="str">
        <f ca="1">IF(OFFSET('START-SLABS'!$F$9,$U$1,0)="","",SUMIFS('SAGE IMPORT'!$Q:$Q,'SAGE IMPORT'!$A:$A,OFFSET('START-SLABS'!$F$9,$U$1,0),'SAGE IMPORT'!$B:$B,OFFSET('START-SLABS'!$G$9,$U$1,0),'SAGE IMPORT'!$C:$C,'MATERIAL ORDER'!$K56,'SAGE IMPORT'!$D:$D,($M56)))</f>
        <v/>
      </c>
      <c r="V118">
        <f ca="1">IF(OFFSET('START-SLABS'!$F$9,$V$1,0)="","",SUMIFS('SAGE IMPORT'!$Q:$Q,'SAGE IMPORT'!$A:$A,OFFSET('START-SLABS'!$F$9,$V$1,0),'SAGE IMPORT'!$B:$B,OFFSET('START-SLABS'!$G$9,$V$1,0),'SAGE IMPORT'!$C:$C,'MATERIAL ORDER'!$K56,'SAGE IMPORT'!$D:$D,($M56)))</f>
        <v>0</v>
      </c>
      <c r="W118" t="str">
        <f ca="1">IF(OFFSET('START-SLABS'!$F$9,$W$1,0)="","",SUMIFS('SAGE IMPORT'!$Q:$Q,'SAGE IMPORT'!$A:$A,OFFSET('START-SLABS'!$F$9,$W$1,0),'SAGE IMPORT'!$B:$B,OFFSET('START-SLABS'!$G$9,$W$1,0),'SAGE IMPORT'!$C:$C,'MATERIAL ORDER'!$K56,'SAGE IMPORT'!$D:$D,($M56)))</f>
        <v/>
      </c>
      <c r="X118">
        <f ca="1">IF(OFFSET('START-SLABS'!$F$9,$X$1,0)="","",SUMIFS('SAGE IMPORT'!$Q:$Q,'SAGE IMPORT'!$A:$A,OFFSET('START-SLABS'!$F$9,$X$1,0),'SAGE IMPORT'!$B:$B,OFFSET('START-SLABS'!$G$9,$X$1,0),'SAGE IMPORT'!$C:$C,'MATERIAL ORDER'!$K56,'SAGE IMPORT'!$D:$D,($M56)))</f>
        <v>0</v>
      </c>
      <c r="Y118" t="str">
        <f ca="1">IF(OFFSET('START-SLABS'!$F$9,$Y$1,0)="","",SUMIFS('SAGE IMPORT'!$Q:$Q,'SAGE IMPORT'!$A:$A,OFFSET('START-SLABS'!$F$9,$Y$1,0),'SAGE IMPORT'!$B:$B,OFFSET('START-SLABS'!$G$9,$Y$1,0),'SAGE IMPORT'!$C:$C,'MATERIAL ORDER'!$K56,'SAGE IMPORT'!$D:$D,($M56)))</f>
        <v/>
      </c>
      <c r="Z118">
        <f ca="1">IF(OFFSET('START-SLABS'!$F$9,$Z$1,0)="","",SUMIFS('SAGE IMPORT'!$Q:$Q,'SAGE IMPORT'!$A:$A,OFFSET('START-SLABS'!$F$9,$Z$1,0),'SAGE IMPORT'!$B:$B,OFFSET('START-SLABS'!$G$9,$Z$1,0),'SAGE IMPORT'!$C:$C,'MATERIAL ORDER'!$K56,'SAGE IMPORT'!$D:$D,($M56)))</f>
        <v>0</v>
      </c>
      <c r="AA118" t="str">
        <f ca="1">IF(OFFSET('START-SLABS'!$F$9,$AA$1,0)="","",SUMIFS('SAGE IMPORT'!$Q:$Q,'SAGE IMPORT'!$A:$A,OFFSET('START-SLABS'!$F$9,$AA$1,0),'SAGE IMPORT'!$B:$B,OFFSET('START-SLABS'!$G$9,$AA$1,0),'SAGE IMPORT'!$C:$C,'MATERIAL ORDER'!$K56,'SAGE IMPORT'!$D:$D,($M56)))</f>
        <v/>
      </c>
      <c r="AB118">
        <f ca="1">IF(OFFSET('START-SLABS'!$F$9,$AB$1,0)="","",SUMIFS('SAGE IMPORT'!$Q:$Q,'SAGE IMPORT'!$A:$A,OFFSET('START-SLABS'!$F$9,$AB$1,0),'SAGE IMPORT'!$B:$B,OFFSET('START-SLABS'!$G$9,$AB$1,0),'SAGE IMPORT'!$C:$C,'MATERIAL ORDER'!$K56,'SAGE IMPORT'!$D:$D,($M56)))</f>
        <v>0</v>
      </c>
      <c r="AC118" t="str">
        <f ca="1">IF(OFFSET('START-SLABS'!$F$9,$AC$1,0)="","",SUMIFS('SAGE IMPORT'!$Q:$Q,'SAGE IMPORT'!$A:$A,OFFSET('START-SLABS'!$F$9,$AC$1,0),'SAGE IMPORT'!$B:$B,OFFSET('START-SLABS'!$G$9,$AC$1,0),'SAGE IMPORT'!$C:$C,'MATERIAL ORDER'!$K56,'SAGE IMPORT'!$D:$D,($M56)))</f>
        <v/>
      </c>
      <c r="AD118">
        <f ca="1">IF(OFFSET('START-SLABS'!$F$9,$AD$1,0)="","",SUMIFS('SAGE IMPORT'!$Q:$Q,'SAGE IMPORT'!$A:$A,OFFSET('START-SLABS'!$F$9,$AD$1,0),'SAGE IMPORT'!$B:$B,OFFSET('START-SLABS'!$G$9,$AD$1,0),'SAGE IMPORT'!$C:$C,'MATERIAL ORDER'!$K56,'SAGE IMPORT'!$D:$D,($M56)))</f>
        <v>0</v>
      </c>
      <c r="AE118" t="str">
        <f ca="1">IF(OFFSET('START-SLABS'!$F$9,$AE$1,0)="","",SUMIFS('SAGE IMPORT'!$Q:$Q,'SAGE IMPORT'!$A:$A,OFFSET('START-SLABS'!$F$9,$AE$1,0),'SAGE IMPORT'!$B:$B,OFFSET('START-SLABS'!$G$9,$AE$1,0),'SAGE IMPORT'!$C:$C,'MATERIAL ORDER'!$K56,'SAGE IMPORT'!$D:$D,($M56)))</f>
        <v/>
      </c>
      <c r="AF118">
        <f ca="1">IF(OFFSET('START-SLABS'!$F$9,$AF$1,0)="","",SUMIFS('SAGE IMPORT'!$Q:$Q,'SAGE IMPORT'!$A:$A,OFFSET('START-SLABS'!$F$9,$AF$1,0),'SAGE IMPORT'!$B:$B,OFFSET('START-SLABS'!$G$9,$AF$1,0),'SAGE IMPORT'!$C:$C,'MATERIAL ORDER'!$K56,'SAGE IMPORT'!$D:$D,($M56)))</f>
        <v>0</v>
      </c>
      <c r="AG118" t="str">
        <f ca="1">IF(OFFSET('START-SLABS'!$F$9,$AG$1,0)="","",SUMIFS('SAGE IMPORT'!$Q:$Q,'SAGE IMPORT'!$A:$A,OFFSET('START-SLABS'!$F$9,$AG$1,0),'SAGE IMPORT'!$B:$B,OFFSET('START-SLABS'!$G$9,$AG$1,0),'SAGE IMPORT'!$C:$C,'MATERIAL ORDER'!$K56,'SAGE IMPORT'!$D:$D,($M56)))</f>
        <v/>
      </c>
      <c r="AH118">
        <f ca="1">IF(OFFSET('START-SLABS'!$F$9,$AH$1,0)="","",SUMIFS('SAGE IMPORT'!$Q:$Q,'SAGE IMPORT'!$A:$A,OFFSET('START-SLABS'!$F$9,$AH$1,0),'SAGE IMPORT'!$B:$B,OFFSET('START-SLABS'!$G$9,$AH$1,0),'SAGE IMPORT'!$C:$C,'MATERIAL ORDER'!$K56,'SAGE IMPORT'!$D:$D,($M56)))</f>
        <v>0</v>
      </c>
      <c r="AI118" t="str">
        <f ca="1">IF(OFFSET('START-SLABS'!$F$9,$AI$1,0)="","",SUMIFS('SAGE IMPORT'!$Q:$Q,'SAGE IMPORT'!$A:$A,OFFSET('START-SLABS'!$F$9,$AI$1,0),'SAGE IMPORT'!$B:$B,OFFSET('START-SLABS'!$G$9,$AI$1,0),'SAGE IMPORT'!$C:$C,'MATERIAL ORDER'!$K56,'SAGE IMPORT'!$D:$D,($M56)))</f>
        <v/>
      </c>
      <c r="AJ118">
        <f ca="1">IF(OFFSET('START-SLABS'!$F$9,$AJ$1,0)="","",SUMIFS('SAGE IMPORT'!$Q:$Q,'SAGE IMPORT'!$A:$A,OFFSET('START-SLABS'!$F$9,$AJ$1,0),'SAGE IMPORT'!$B:$B,OFFSET('START-SLABS'!$G$9,$AJ$1,0),'SAGE IMPORT'!$C:$C,'MATERIAL ORDER'!$K56,'SAGE IMPORT'!$D:$D,($M56)))</f>
        <v>0</v>
      </c>
      <c r="AK118" t="str">
        <f ca="1">IF(OFFSET('START-SLABS'!$F$9,$AK$1,0)="","",SUMIFS('SAGE IMPORT'!$Q:$Q,'SAGE IMPORT'!$A:$A,OFFSET('START-SLABS'!$F$9,$AK$1,0),'SAGE IMPORT'!$B:$B,OFFSET('START-SLABS'!$G$9,$AK$1,0),'SAGE IMPORT'!$C:$C,'MATERIAL ORDER'!$K56,'SAGE IMPORT'!$D:$D,($M56)))</f>
        <v/>
      </c>
      <c r="AL118" t="str">
        <f ca="1">IF(OFFSET('START-SLABS'!$F$9,$AL$1,0)="","",SUMIFS('SAGE IMPORT'!$Q:$Q,'SAGE IMPORT'!$A:$A,OFFSET('START-SLABS'!$F$9,$AL$1,0),'SAGE IMPORT'!$B:$B,OFFSET('START-SLABS'!$G$9,$AL$1,0),'SAGE IMPORT'!$C:$C,'MATERIAL ORDER'!$K56,'SAGE IMPORT'!$D:$D,($M56)))</f>
        <v/>
      </c>
      <c r="AM118" t="str">
        <f ca="1">IF(OFFSET('START-SLABS'!$F$9,$AM$1,0)="","",SUMIFS('SAGE IMPORT'!$Q:$Q,'SAGE IMPORT'!$A:$A,OFFSET('START-SLABS'!$F$9,$AM$1,0),'SAGE IMPORT'!$B:$B,OFFSET('START-SLABS'!$G$9,$AM$1,0),'SAGE IMPORT'!$C:$C,'MATERIAL ORDER'!$K56,'SAGE IMPORT'!$D:$D,($M56)))</f>
        <v/>
      </c>
      <c r="AN118" t="str">
        <f ca="1">IF(OFFSET('START-SLABS'!$F$9,$AN$1,0)="","",SUMIFS('SAGE IMPORT'!$Q:$Q,'SAGE IMPORT'!$A:$A,OFFSET('START-SLABS'!$F$9,$AN$1,0),'SAGE IMPORT'!$B:$B,OFFSET('START-SLABS'!$G$9,$AN$1,0),'SAGE IMPORT'!$C:$C,'MATERIAL ORDER'!$K56,'SAGE IMPORT'!$D:$D,($M56)))</f>
        <v/>
      </c>
      <c r="AO118" t="str">
        <f ca="1">IF(OFFSET('START-SLABS'!$F$9,$AO$1,0)="","",SUMIFS('SAGE IMPORT'!$Q:$Q,'SAGE IMPORT'!$A:$A,OFFSET('START-SLABS'!$F$9,$AO$1,0),'SAGE IMPORT'!$B:$B,OFFSET('START-SLABS'!$G$9,$AO$1,0),'SAGE IMPORT'!$C:$C,'MATERIAL ORDER'!$K56,'SAGE IMPORT'!$D:$D,($M56)))</f>
        <v/>
      </c>
      <c r="AP118" t="str">
        <f ca="1">IF(OFFSET('START-SLABS'!$F$9,$AP$1,0)="","",SUMIFS('SAGE IMPORT'!$Q:$Q,'SAGE IMPORT'!$A:$A,OFFSET('START-SLABS'!$F$9,$AP$1,0),'SAGE IMPORT'!$B:$B,OFFSET('START-SLABS'!$G$9,$AP$1,0),'SAGE IMPORT'!$C:$C,'MATERIAL ORDER'!$K56,'SAGE IMPORT'!$D:$D,($M56)))</f>
        <v/>
      </c>
      <c r="AQ118" t="str">
        <f ca="1">IF(OFFSET('START-SLABS'!$F$9,$AQ$1,0)="","",SUMIFS('SAGE IMPORT'!$Q:$Q,'SAGE IMPORT'!$A:$A,OFFSET('START-SLABS'!$F$9,$AQ$1,0),'SAGE IMPORT'!$B:$B,OFFSET('START-SLABS'!$G$9,$AQ$1,0),'SAGE IMPORT'!$C:$C,'MATERIAL ORDER'!$K56,'SAGE IMPORT'!$D:$D,($M56)))</f>
        <v/>
      </c>
      <c r="AR118" t="str">
        <f ca="1">IF(OFFSET('START-SLABS'!$F$9,$AR$1,0)="","",SUMIFS('SAGE IMPORT'!$Q:$Q,'SAGE IMPORT'!$A:$A,OFFSET('START-SLABS'!$F$9,$AR$1,0),'SAGE IMPORT'!$B:$B,OFFSET('START-SLABS'!$G$9,$AR$1,0),'SAGE IMPORT'!$C:$C,'MATERIAL ORDER'!$K56,'SAGE IMPORT'!$D:$D,($M56)))</f>
        <v/>
      </c>
      <c r="AS118" t="str">
        <f ca="1">IF(OFFSET('START-SLABS'!$F$9,$AS$1,0)="","",SUMIFS('SAGE IMPORT'!$Q:$Q,'SAGE IMPORT'!$A:$A,OFFSET('START-SLABS'!$F$9,$AS$1,0),'SAGE IMPORT'!$B:$B,OFFSET('START-SLABS'!$G$9,$AS$1,0),'SAGE IMPORT'!$C:$C,'MATERIAL ORDER'!$K56,'SAGE IMPORT'!$D:$D,($M56)))</f>
        <v/>
      </c>
      <c r="AT118" t="str">
        <f ca="1">IF(OFFSET('START-SLABS'!$F$9,$AT$1,0)="","",SUMIFS('SAGE IMPORT'!$Q:$Q,'SAGE IMPORT'!$A:$A,OFFSET('START-SLABS'!$F$9,$AT$1,0),'SAGE IMPORT'!$B:$B,OFFSET('START-SLABS'!$G$9,$AT$1,0),'SAGE IMPORT'!$C:$C,'MATERIAL ORDER'!$K56,'SAGE IMPORT'!$D:$D,($M56)))</f>
        <v/>
      </c>
      <c r="AU118" t="str">
        <f ca="1">IF(OFFSET('START-SLABS'!$F$9,$AU$1,0)="","",SUMIFS('SAGE IMPORT'!$Q:$Q,'SAGE IMPORT'!$A:$A,OFFSET('START-SLABS'!$F$9,$AU$1,0),'SAGE IMPORT'!$B:$B,OFFSET('START-SLABS'!$G$9,$AU$1,0),'SAGE IMPORT'!$C:$C,'MATERIAL ORDER'!$K56,'SAGE IMPORT'!$D:$D,($M56)))</f>
        <v/>
      </c>
      <c r="AV118" t="str">
        <f ca="1">IF(OFFSET('START-SLABS'!$F$9,$AV$1,0)="","",SUMIFS('SAGE IMPORT'!$Q:$Q,'SAGE IMPORT'!$A:$A,OFFSET('START-SLABS'!$F$9,$AV$1,0),'SAGE IMPORT'!$B:$B,OFFSET('START-SLABS'!$G$9,$AV$1,0),'SAGE IMPORT'!$C:$C,'MATERIAL ORDER'!$K56,'SAGE IMPORT'!$D:$D,($M56)))</f>
        <v/>
      </c>
    </row>
    <row r="119" spans="19:48" x14ac:dyDescent="0.3">
      <c r="S119">
        <f>IF('START-SLABS'!$F$9="","",SUMIFS('SAGE IMPORT'!$Q:$Q,'SAGE IMPORT'!$A:$A,'START-SLABS'!$F$9,'SAGE IMPORT'!$B:$B,'START-SLABS'!$G$9,'SAGE IMPORT'!$C:$C,'MATERIAL ORDER'!$K57,'SAGE IMPORT'!$D:$D,$M57))</f>
        <v>0</v>
      </c>
      <c r="T119">
        <f ca="1">IF(OFFSET('START-SLABS'!$F$9,$T$1,0)="","",SUMIFS('SAGE IMPORT'!$Q:$Q,'SAGE IMPORT'!$A:$A,OFFSET('START-SLABS'!$F$9,$T$1,0),'SAGE IMPORT'!$B:$B,OFFSET('START-SLABS'!$G$9,$T$1,0),'SAGE IMPORT'!$C:$C,'MATERIAL ORDER'!$K57,'SAGE IMPORT'!$D:$D,($M57)))</f>
        <v>0</v>
      </c>
      <c r="U119" t="str">
        <f ca="1">IF(OFFSET('START-SLABS'!$F$9,$U$1,0)="","",SUMIFS('SAGE IMPORT'!$Q:$Q,'SAGE IMPORT'!$A:$A,OFFSET('START-SLABS'!$F$9,$U$1,0),'SAGE IMPORT'!$B:$B,OFFSET('START-SLABS'!$G$9,$U$1,0),'SAGE IMPORT'!$C:$C,'MATERIAL ORDER'!$K57,'SAGE IMPORT'!$D:$D,($M57)))</f>
        <v/>
      </c>
      <c r="V119">
        <f ca="1">IF(OFFSET('START-SLABS'!$F$9,$V$1,0)="","",SUMIFS('SAGE IMPORT'!$Q:$Q,'SAGE IMPORT'!$A:$A,OFFSET('START-SLABS'!$F$9,$V$1,0),'SAGE IMPORT'!$B:$B,OFFSET('START-SLABS'!$G$9,$V$1,0),'SAGE IMPORT'!$C:$C,'MATERIAL ORDER'!$K57,'SAGE IMPORT'!$D:$D,($M57)))</f>
        <v>0</v>
      </c>
      <c r="W119" t="str">
        <f ca="1">IF(OFFSET('START-SLABS'!$F$9,$W$1,0)="","",SUMIFS('SAGE IMPORT'!$Q:$Q,'SAGE IMPORT'!$A:$A,OFFSET('START-SLABS'!$F$9,$W$1,0),'SAGE IMPORT'!$B:$B,OFFSET('START-SLABS'!$G$9,$W$1,0),'SAGE IMPORT'!$C:$C,'MATERIAL ORDER'!$K57,'SAGE IMPORT'!$D:$D,($M57)))</f>
        <v/>
      </c>
      <c r="X119">
        <f ca="1">IF(OFFSET('START-SLABS'!$F$9,$X$1,0)="","",SUMIFS('SAGE IMPORT'!$Q:$Q,'SAGE IMPORT'!$A:$A,OFFSET('START-SLABS'!$F$9,$X$1,0),'SAGE IMPORT'!$B:$B,OFFSET('START-SLABS'!$G$9,$X$1,0),'SAGE IMPORT'!$C:$C,'MATERIAL ORDER'!$K57,'SAGE IMPORT'!$D:$D,($M57)))</f>
        <v>0</v>
      </c>
      <c r="Y119" t="str">
        <f ca="1">IF(OFFSET('START-SLABS'!$F$9,$Y$1,0)="","",SUMIFS('SAGE IMPORT'!$Q:$Q,'SAGE IMPORT'!$A:$A,OFFSET('START-SLABS'!$F$9,$Y$1,0),'SAGE IMPORT'!$B:$B,OFFSET('START-SLABS'!$G$9,$Y$1,0),'SAGE IMPORT'!$C:$C,'MATERIAL ORDER'!$K57,'SAGE IMPORT'!$D:$D,($M57)))</f>
        <v/>
      </c>
      <c r="Z119">
        <f ca="1">IF(OFFSET('START-SLABS'!$F$9,$Z$1,0)="","",SUMIFS('SAGE IMPORT'!$Q:$Q,'SAGE IMPORT'!$A:$A,OFFSET('START-SLABS'!$F$9,$Z$1,0),'SAGE IMPORT'!$B:$B,OFFSET('START-SLABS'!$G$9,$Z$1,0),'SAGE IMPORT'!$C:$C,'MATERIAL ORDER'!$K57,'SAGE IMPORT'!$D:$D,($M57)))</f>
        <v>0</v>
      </c>
      <c r="AA119" t="str">
        <f ca="1">IF(OFFSET('START-SLABS'!$F$9,$AA$1,0)="","",SUMIFS('SAGE IMPORT'!$Q:$Q,'SAGE IMPORT'!$A:$A,OFFSET('START-SLABS'!$F$9,$AA$1,0),'SAGE IMPORT'!$B:$B,OFFSET('START-SLABS'!$G$9,$AA$1,0),'SAGE IMPORT'!$C:$C,'MATERIAL ORDER'!$K57,'SAGE IMPORT'!$D:$D,($M57)))</f>
        <v/>
      </c>
      <c r="AB119">
        <f ca="1">IF(OFFSET('START-SLABS'!$F$9,$AB$1,0)="","",SUMIFS('SAGE IMPORT'!$Q:$Q,'SAGE IMPORT'!$A:$A,OFFSET('START-SLABS'!$F$9,$AB$1,0),'SAGE IMPORT'!$B:$B,OFFSET('START-SLABS'!$G$9,$AB$1,0),'SAGE IMPORT'!$C:$C,'MATERIAL ORDER'!$K57,'SAGE IMPORT'!$D:$D,($M57)))</f>
        <v>0</v>
      </c>
      <c r="AC119" t="str">
        <f ca="1">IF(OFFSET('START-SLABS'!$F$9,$AC$1,0)="","",SUMIFS('SAGE IMPORT'!$Q:$Q,'SAGE IMPORT'!$A:$A,OFFSET('START-SLABS'!$F$9,$AC$1,0),'SAGE IMPORT'!$B:$B,OFFSET('START-SLABS'!$G$9,$AC$1,0),'SAGE IMPORT'!$C:$C,'MATERIAL ORDER'!$K57,'SAGE IMPORT'!$D:$D,($M57)))</f>
        <v/>
      </c>
      <c r="AD119">
        <f ca="1">IF(OFFSET('START-SLABS'!$F$9,$AD$1,0)="","",SUMIFS('SAGE IMPORT'!$Q:$Q,'SAGE IMPORT'!$A:$A,OFFSET('START-SLABS'!$F$9,$AD$1,0),'SAGE IMPORT'!$B:$B,OFFSET('START-SLABS'!$G$9,$AD$1,0),'SAGE IMPORT'!$C:$C,'MATERIAL ORDER'!$K57,'SAGE IMPORT'!$D:$D,($M57)))</f>
        <v>0</v>
      </c>
      <c r="AE119" t="str">
        <f ca="1">IF(OFFSET('START-SLABS'!$F$9,$AE$1,0)="","",SUMIFS('SAGE IMPORT'!$Q:$Q,'SAGE IMPORT'!$A:$A,OFFSET('START-SLABS'!$F$9,$AE$1,0),'SAGE IMPORT'!$B:$B,OFFSET('START-SLABS'!$G$9,$AE$1,0),'SAGE IMPORT'!$C:$C,'MATERIAL ORDER'!$K57,'SAGE IMPORT'!$D:$D,($M57)))</f>
        <v/>
      </c>
      <c r="AF119">
        <f ca="1">IF(OFFSET('START-SLABS'!$F$9,$AF$1,0)="","",SUMIFS('SAGE IMPORT'!$Q:$Q,'SAGE IMPORT'!$A:$A,OFFSET('START-SLABS'!$F$9,$AF$1,0),'SAGE IMPORT'!$B:$B,OFFSET('START-SLABS'!$G$9,$AF$1,0),'SAGE IMPORT'!$C:$C,'MATERIAL ORDER'!$K57,'SAGE IMPORT'!$D:$D,($M57)))</f>
        <v>0</v>
      </c>
      <c r="AG119" t="str">
        <f ca="1">IF(OFFSET('START-SLABS'!$F$9,$AG$1,0)="","",SUMIFS('SAGE IMPORT'!$Q:$Q,'SAGE IMPORT'!$A:$A,OFFSET('START-SLABS'!$F$9,$AG$1,0),'SAGE IMPORT'!$B:$B,OFFSET('START-SLABS'!$G$9,$AG$1,0),'SAGE IMPORT'!$C:$C,'MATERIAL ORDER'!$K57,'SAGE IMPORT'!$D:$D,($M57)))</f>
        <v/>
      </c>
      <c r="AH119">
        <f ca="1">IF(OFFSET('START-SLABS'!$F$9,$AH$1,0)="","",SUMIFS('SAGE IMPORT'!$Q:$Q,'SAGE IMPORT'!$A:$A,OFFSET('START-SLABS'!$F$9,$AH$1,0),'SAGE IMPORT'!$B:$B,OFFSET('START-SLABS'!$G$9,$AH$1,0),'SAGE IMPORT'!$C:$C,'MATERIAL ORDER'!$K57,'SAGE IMPORT'!$D:$D,($M57)))</f>
        <v>0</v>
      </c>
      <c r="AI119" t="str">
        <f ca="1">IF(OFFSET('START-SLABS'!$F$9,$AI$1,0)="","",SUMIFS('SAGE IMPORT'!$Q:$Q,'SAGE IMPORT'!$A:$A,OFFSET('START-SLABS'!$F$9,$AI$1,0),'SAGE IMPORT'!$B:$B,OFFSET('START-SLABS'!$G$9,$AI$1,0),'SAGE IMPORT'!$C:$C,'MATERIAL ORDER'!$K57,'SAGE IMPORT'!$D:$D,($M57)))</f>
        <v/>
      </c>
      <c r="AJ119">
        <f ca="1">IF(OFFSET('START-SLABS'!$F$9,$AJ$1,0)="","",SUMIFS('SAGE IMPORT'!$Q:$Q,'SAGE IMPORT'!$A:$A,OFFSET('START-SLABS'!$F$9,$AJ$1,0),'SAGE IMPORT'!$B:$B,OFFSET('START-SLABS'!$G$9,$AJ$1,0),'SAGE IMPORT'!$C:$C,'MATERIAL ORDER'!$K57,'SAGE IMPORT'!$D:$D,($M57)))</f>
        <v>0</v>
      </c>
      <c r="AK119" t="str">
        <f ca="1">IF(OFFSET('START-SLABS'!$F$9,$AK$1,0)="","",SUMIFS('SAGE IMPORT'!$Q:$Q,'SAGE IMPORT'!$A:$A,OFFSET('START-SLABS'!$F$9,$AK$1,0),'SAGE IMPORT'!$B:$B,OFFSET('START-SLABS'!$G$9,$AK$1,0),'SAGE IMPORT'!$C:$C,'MATERIAL ORDER'!$K57,'SAGE IMPORT'!$D:$D,($M57)))</f>
        <v/>
      </c>
      <c r="AL119" t="str">
        <f ca="1">IF(OFFSET('START-SLABS'!$F$9,$AL$1,0)="","",SUMIFS('SAGE IMPORT'!$Q:$Q,'SAGE IMPORT'!$A:$A,OFFSET('START-SLABS'!$F$9,$AL$1,0),'SAGE IMPORT'!$B:$B,OFFSET('START-SLABS'!$G$9,$AL$1,0),'SAGE IMPORT'!$C:$C,'MATERIAL ORDER'!$K57,'SAGE IMPORT'!$D:$D,($M57)))</f>
        <v/>
      </c>
      <c r="AM119" t="str">
        <f ca="1">IF(OFFSET('START-SLABS'!$F$9,$AM$1,0)="","",SUMIFS('SAGE IMPORT'!$Q:$Q,'SAGE IMPORT'!$A:$A,OFFSET('START-SLABS'!$F$9,$AM$1,0),'SAGE IMPORT'!$B:$B,OFFSET('START-SLABS'!$G$9,$AM$1,0),'SAGE IMPORT'!$C:$C,'MATERIAL ORDER'!$K57,'SAGE IMPORT'!$D:$D,($M57)))</f>
        <v/>
      </c>
      <c r="AN119" t="str">
        <f ca="1">IF(OFFSET('START-SLABS'!$F$9,$AN$1,0)="","",SUMIFS('SAGE IMPORT'!$Q:$Q,'SAGE IMPORT'!$A:$A,OFFSET('START-SLABS'!$F$9,$AN$1,0),'SAGE IMPORT'!$B:$B,OFFSET('START-SLABS'!$G$9,$AN$1,0),'SAGE IMPORT'!$C:$C,'MATERIAL ORDER'!$K57,'SAGE IMPORT'!$D:$D,($M57)))</f>
        <v/>
      </c>
      <c r="AO119" t="str">
        <f ca="1">IF(OFFSET('START-SLABS'!$F$9,$AO$1,0)="","",SUMIFS('SAGE IMPORT'!$Q:$Q,'SAGE IMPORT'!$A:$A,OFFSET('START-SLABS'!$F$9,$AO$1,0),'SAGE IMPORT'!$B:$B,OFFSET('START-SLABS'!$G$9,$AO$1,0),'SAGE IMPORT'!$C:$C,'MATERIAL ORDER'!$K57,'SAGE IMPORT'!$D:$D,($M57)))</f>
        <v/>
      </c>
      <c r="AP119" t="str">
        <f ca="1">IF(OFFSET('START-SLABS'!$F$9,$AP$1,0)="","",SUMIFS('SAGE IMPORT'!$Q:$Q,'SAGE IMPORT'!$A:$A,OFFSET('START-SLABS'!$F$9,$AP$1,0),'SAGE IMPORT'!$B:$B,OFFSET('START-SLABS'!$G$9,$AP$1,0),'SAGE IMPORT'!$C:$C,'MATERIAL ORDER'!$K57,'SAGE IMPORT'!$D:$D,($M57)))</f>
        <v/>
      </c>
      <c r="AQ119" t="str">
        <f ca="1">IF(OFFSET('START-SLABS'!$F$9,$AQ$1,0)="","",SUMIFS('SAGE IMPORT'!$Q:$Q,'SAGE IMPORT'!$A:$A,OFFSET('START-SLABS'!$F$9,$AQ$1,0),'SAGE IMPORT'!$B:$B,OFFSET('START-SLABS'!$G$9,$AQ$1,0),'SAGE IMPORT'!$C:$C,'MATERIAL ORDER'!$K57,'SAGE IMPORT'!$D:$D,($M57)))</f>
        <v/>
      </c>
      <c r="AR119" t="str">
        <f ca="1">IF(OFFSET('START-SLABS'!$F$9,$AR$1,0)="","",SUMIFS('SAGE IMPORT'!$Q:$Q,'SAGE IMPORT'!$A:$A,OFFSET('START-SLABS'!$F$9,$AR$1,0),'SAGE IMPORT'!$B:$B,OFFSET('START-SLABS'!$G$9,$AR$1,0),'SAGE IMPORT'!$C:$C,'MATERIAL ORDER'!$K57,'SAGE IMPORT'!$D:$D,($M57)))</f>
        <v/>
      </c>
      <c r="AS119" t="str">
        <f ca="1">IF(OFFSET('START-SLABS'!$F$9,$AS$1,0)="","",SUMIFS('SAGE IMPORT'!$Q:$Q,'SAGE IMPORT'!$A:$A,OFFSET('START-SLABS'!$F$9,$AS$1,0),'SAGE IMPORT'!$B:$B,OFFSET('START-SLABS'!$G$9,$AS$1,0),'SAGE IMPORT'!$C:$C,'MATERIAL ORDER'!$K57,'SAGE IMPORT'!$D:$D,($M57)))</f>
        <v/>
      </c>
      <c r="AT119" t="str">
        <f ca="1">IF(OFFSET('START-SLABS'!$F$9,$AT$1,0)="","",SUMIFS('SAGE IMPORT'!$Q:$Q,'SAGE IMPORT'!$A:$A,OFFSET('START-SLABS'!$F$9,$AT$1,0),'SAGE IMPORT'!$B:$B,OFFSET('START-SLABS'!$G$9,$AT$1,0),'SAGE IMPORT'!$C:$C,'MATERIAL ORDER'!$K57,'SAGE IMPORT'!$D:$D,($M57)))</f>
        <v/>
      </c>
      <c r="AU119" t="str">
        <f ca="1">IF(OFFSET('START-SLABS'!$F$9,$AU$1,0)="","",SUMIFS('SAGE IMPORT'!$Q:$Q,'SAGE IMPORT'!$A:$A,OFFSET('START-SLABS'!$F$9,$AU$1,0),'SAGE IMPORT'!$B:$B,OFFSET('START-SLABS'!$G$9,$AU$1,0),'SAGE IMPORT'!$C:$C,'MATERIAL ORDER'!$K57,'SAGE IMPORT'!$D:$D,($M57)))</f>
        <v/>
      </c>
      <c r="AV119" t="str">
        <f ca="1">IF(OFFSET('START-SLABS'!$F$9,$AV$1,0)="","",SUMIFS('SAGE IMPORT'!$Q:$Q,'SAGE IMPORT'!$A:$A,OFFSET('START-SLABS'!$F$9,$AV$1,0),'SAGE IMPORT'!$B:$B,OFFSET('START-SLABS'!$G$9,$AV$1,0),'SAGE IMPORT'!$C:$C,'MATERIAL ORDER'!$K57,'SAGE IMPORT'!$D:$D,($M57)))</f>
        <v/>
      </c>
    </row>
    <row r="120" spans="19:48" x14ac:dyDescent="0.3">
      <c r="S120">
        <f>IF('START-SLABS'!$F$9="","",SUMIFS('SAGE IMPORT'!$Q:$Q,'SAGE IMPORT'!$A:$A,'START-SLABS'!$F$9,'SAGE IMPORT'!$B:$B,'START-SLABS'!$G$9,'SAGE IMPORT'!$C:$C,'MATERIAL ORDER'!$K58,'SAGE IMPORT'!$D:$D,$M58))</f>
        <v>0</v>
      </c>
      <c r="T120">
        <f ca="1">IF(OFFSET('START-SLABS'!$F$9,$T$1,0)="","",SUMIFS('SAGE IMPORT'!$Q:$Q,'SAGE IMPORT'!$A:$A,OFFSET('START-SLABS'!$F$9,$T$1,0),'SAGE IMPORT'!$B:$B,OFFSET('START-SLABS'!$G$9,$T$1,0),'SAGE IMPORT'!$C:$C,'MATERIAL ORDER'!$K58,'SAGE IMPORT'!$D:$D,($M58)))</f>
        <v>0</v>
      </c>
      <c r="U120" t="str">
        <f ca="1">IF(OFFSET('START-SLABS'!$F$9,$U$1,0)="","",SUMIFS('SAGE IMPORT'!$Q:$Q,'SAGE IMPORT'!$A:$A,OFFSET('START-SLABS'!$F$9,$U$1,0),'SAGE IMPORT'!$B:$B,OFFSET('START-SLABS'!$G$9,$U$1,0),'SAGE IMPORT'!$C:$C,'MATERIAL ORDER'!$K58,'SAGE IMPORT'!$D:$D,($M58)))</f>
        <v/>
      </c>
      <c r="V120">
        <f ca="1">IF(OFFSET('START-SLABS'!$F$9,$V$1,0)="","",SUMIFS('SAGE IMPORT'!$Q:$Q,'SAGE IMPORT'!$A:$A,OFFSET('START-SLABS'!$F$9,$V$1,0),'SAGE IMPORT'!$B:$B,OFFSET('START-SLABS'!$G$9,$V$1,0),'SAGE IMPORT'!$C:$C,'MATERIAL ORDER'!$K58,'SAGE IMPORT'!$D:$D,($M58)))</f>
        <v>0</v>
      </c>
      <c r="W120" t="str">
        <f ca="1">IF(OFFSET('START-SLABS'!$F$9,$W$1,0)="","",SUMIFS('SAGE IMPORT'!$Q:$Q,'SAGE IMPORT'!$A:$A,OFFSET('START-SLABS'!$F$9,$W$1,0),'SAGE IMPORT'!$B:$B,OFFSET('START-SLABS'!$G$9,$W$1,0),'SAGE IMPORT'!$C:$C,'MATERIAL ORDER'!$K58,'SAGE IMPORT'!$D:$D,($M58)))</f>
        <v/>
      </c>
      <c r="X120">
        <f ca="1">IF(OFFSET('START-SLABS'!$F$9,$X$1,0)="","",SUMIFS('SAGE IMPORT'!$Q:$Q,'SAGE IMPORT'!$A:$A,OFFSET('START-SLABS'!$F$9,$X$1,0),'SAGE IMPORT'!$B:$B,OFFSET('START-SLABS'!$G$9,$X$1,0),'SAGE IMPORT'!$C:$C,'MATERIAL ORDER'!$K58,'SAGE IMPORT'!$D:$D,($M58)))</f>
        <v>0</v>
      </c>
      <c r="Y120" t="str">
        <f ca="1">IF(OFFSET('START-SLABS'!$F$9,$Y$1,0)="","",SUMIFS('SAGE IMPORT'!$Q:$Q,'SAGE IMPORT'!$A:$A,OFFSET('START-SLABS'!$F$9,$Y$1,0),'SAGE IMPORT'!$B:$B,OFFSET('START-SLABS'!$G$9,$Y$1,0),'SAGE IMPORT'!$C:$C,'MATERIAL ORDER'!$K58,'SAGE IMPORT'!$D:$D,($M58)))</f>
        <v/>
      </c>
      <c r="Z120">
        <f ca="1">IF(OFFSET('START-SLABS'!$F$9,$Z$1,0)="","",SUMIFS('SAGE IMPORT'!$Q:$Q,'SAGE IMPORT'!$A:$A,OFFSET('START-SLABS'!$F$9,$Z$1,0),'SAGE IMPORT'!$B:$B,OFFSET('START-SLABS'!$G$9,$Z$1,0),'SAGE IMPORT'!$C:$C,'MATERIAL ORDER'!$K58,'SAGE IMPORT'!$D:$D,($M58)))</f>
        <v>0</v>
      </c>
      <c r="AA120" t="str">
        <f ca="1">IF(OFFSET('START-SLABS'!$F$9,$AA$1,0)="","",SUMIFS('SAGE IMPORT'!$Q:$Q,'SAGE IMPORT'!$A:$A,OFFSET('START-SLABS'!$F$9,$AA$1,0),'SAGE IMPORT'!$B:$B,OFFSET('START-SLABS'!$G$9,$AA$1,0),'SAGE IMPORT'!$C:$C,'MATERIAL ORDER'!$K58,'SAGE IMPORT'!$D:$D,($M58)))</f>
        <v/>
      </c>
      <c r="AB120">
        <f ca="1">IF(OFFSET('START-SLABS'!$F$9,$AB$1,0)="","",SUMIFS('SAGE IMPORT'!$Q:$Q,'SAGE IMPORT'!$A:$A,OFFSET('START-SLABS'!$F$9,$AB$1,0),'SAGE IMPORT'!$B:$B,OFFSET('START-SLABS'!$G$9,$AB$1,0),'SAGE IMPORT'!$C:$C,'MATERIAL ORDER'!$K58,'SAGE IMPORT'!$D:$D,($M58)))</f>
        <v>0</v>
      </c>
      <c r="AC120" t="str">
        <f ca="1">IF(OFFSET('START-SLABS'!$F$9,$AC$1,0)="","",SUMIFS('SAGE IMPORT'!$Q:$Q,'SAGE IMPORT'!$A:$A,OFFSET('START-SLABS'!$F$9,$AC$1,0),'SAGE IMPORT'!$B:$B,OFFSET('START-SLABS'!$G$9,$AC$1,0),'SAGE IMPORT'!$C:$C,'MATERIAL ORDER'!$K58,'SAGE IMPORT'!$D:$D,($M58)))</f>
        <v/>
      </c>
      <c r="AD120">
        <f ca="1">IF(OFFSET('START-SLABS'!$F$9,$AD$1,0)="","",SUMIFS('SAGE IMPORT'!$Q:$Q,'SAGE IMPORT'!$A:$A,OFFSET('START-SLABS'!$F$9,$AD$1,0),'SAGE IMPORT'!$B:$B,OFFSET('START-SLABS'!$G$9,$AD$1,0),'SAGE IMPORT'!$C:$C,'MATERIAL ORDER'!$K58,'SAGE IMPORT'!$D:$D,($M58)))</f>
        <v>0</v>
      </c>
      <c r="AE120" t="str">
        <f ca="1">IF(OFFSET('START-SLABS'!$F$9,$AE$1,0)="","",SUMIFS('SAGE IMPORT'!$Q:$Q,'SAGE IMPORT'!$A:$A,OFFSET('START-SLABS'!$F$9,$AE$1,0),'SAGE IMPORT'!$B:$B,OFFSET('START-SLABS'!$G$9,$AE$1,0),'SAGE IMPORT'!$C:$C,'MATERIAL ORDER'!$K58,'SAGE IMPORT'!$D:$D,($M58)))</f>
        <v/>
      </c>
      <c r="AF120">
        <f ca="1">IF(OFFSET('START-SLABS'!$F$9,$AF$1,0)="","",SUMIFS('SAGE IMPORT'!$Q:$Q,'SAGE IMPORT'!$A:$A,OFFSET('START-SLABS'!$F$9,$AF$1,0),'SAGE IMPORT'!$B:$B,OFFSET('START-SLABS'!$G$9,$AF$1,0),'SAGE IMPORT'!$C:$C,'MATERIAL ORDER'!$K58,'SAGE IMPORT'!$D:$D,($M58)))</f>
        <v>0</v>
      </c>
      <c r="AG120" t="str">
        <f ca="1">IF(OFFSET('START-SLABS'!$F$9,$AG$1,0)="","",SUMIFS('SAGE IMPORT'!$Q:$Q,'SAGE IMPORT'!$A:$A,OFFSET('START-SLABS'!$F$9,$AG$1,0),'SAGE IMPORT'!$B:$B,OFFSET('START-SLABS'!$G$9,$AG$1,0),'SAGE IMPORT'!$C:$C,'MATERIAL ORDER'!$K58,'SAGE IMPORT'!$D:$D,($M58)))</f>
        <v/>
      </c>
      <c r="AH120">
        <f ca="1">IF(OFFSET('START-SLABS'!$F$9,$AH$1,0)="","",SUMIFS('SAGE IMPORT'!$Q:$Q,'SAGE IMPORT'!$A:$A,OFFSET('START-SLABS'!$F$9,$AH$1,0),'SAGE IMPORT'!$B:$B,OFFSET('START-SLABS'!$G$9,$AH$1,0),'SAGE IMPORT'!$C:$C,'MATERIAL ORDER'!$K58,'SAGE IMPORT'!$D:$D,($M58)))</f>
        <v>0</v>
      </c>
      <c r="AI120" t="str">
        <f ca="1">IF(OFFSET('START-SLABS'!$F$9,$AI$1,0)="","",SUMIFS('SAGE IMPORT'!$Q:$Q,'SAGE IMPORT'!$A:$A,OFFSET('START-SLABS'!$F$9,$AI$1,0),'SAGE IMPORT'!$B:$B,OFFSET('START-SLABS'!$G$9,$AI$1,0),'SAGE IMPORT'!$C:$C,'MATERIAL ORDER'!$K58,'SAGE IMPORT'!$D:$D,($M58)))</f>
        <v/>
      </c>
      <c r="AJ120">
        <f ca="1">IF(OFFSET('START-SLABS'!$F$9,$AJ$1,0)="","",SUMIFS('SAGE IMPORT'!$Q:$Q,'SAGE IMPORT'!$A:$A,OFFSET('START-SLABS'!$F$9,$AJ$1,0),'SAGE IMPORT'!$B:$B,OFFSET('START-SLABS'!$G$9,$AJ$1,0),'SAGE IMPORT'!$C:$C,'MATERIAL ORDER'!$K58,'SAGE IMPORT'!$D:$D,($M58)))</f>
        <v>0</v>
      </c>
      <c r="AK120" t="str">
        <f ca="1">IF(OFFSET('START-SLABS'!$F$9,$AK$1,0)="","",SUMIFS('SAGE IMPORT'!$Q:$Q,'SAGE IMPORT'!$A:$A,OFFSET('START-SLABS'!$F$9,$AK$1,0),'SAGE IMPORT'!$B:$B,OFFSET('START-SLABS'!$G$9,$AK$1,0),'SAGE IMPORT'!$C:$C,'MATERIAL ORDER'!$K58,'SAGE IMPORT'!$D:$D,($M58)))</f>
        <v/>
      </c>
      <c r="AL120" t="str">
        <f ca="1">IF(OFFSET('START-SLABS'!$F$9,$AL$1,0)="","",SUMIFS('SAGE IMPORT'!$Q:$Q,'SAGE IMPORT'!$A:$A,OFFSET('START-SLABS'!$F$9,$AL$1,0),'SAGE IMPORT'!$B:$B,OFFSET('START-SLABS'!$G$9,$AL$1,0),'SAGE IMPORT'!$C:$C,'MATERIAL ORDER'!$K58,'SAGE IMPORT'!$D:$D,($M58)))</f>
        <v/>
      </c>
      <c r="AM120" t="str">
        <f ca="1">IF(OFFSET('START-SLABS'!$F$9,$AM$1,0)="","",SUMIFS('SAGE IMPORT'!$Q:$Q,'SAGE IMPORT'!$A:$A,OFFSET('START-SLABS'!$F$9,$AM$1,0),'SAGE IMPORT'!$B:$B,OFFSET('START-SLABS'!$G$9,$AM$1,0),'SAGE IMPORT'!$C:$C,'MATERIAL ORDER'!$K58,'SAGE IMPORT'!$D:$D,($M58)))</f>
        <v/>
      </c>
      <c r="AN120" t="str">
        <f ca="1">IF(OFFSET('START-SLABS'!$F$9,$AN$1,0)="","",SUMIFS('SAGE IMPORT'!$Q:$Q,'SAGE IMPORT'!$A:$A,OFFSET('START-SLABS'!$F$9,$AN$1,0),'SAGE IMPORT'!$B:$B,OFFSET('START-SLABS'!$G$9,$AN$1,0),'SAGE IMPORT'!$C:$C,'MATERIAL ORDER'!$K58,'SAGE IMPORT'!$D:$D,($M58)))</f>
        <v/>
      </c>
      <c r="AO120" t="str">
        <f ca="1">IF(OFFSET('START-SLABS'!$F$9,$AO$1,0)="","",SUMIFS('SAGE IMPORT'!$Q:$Q,'SAGE IMPORT'!$A:$A,OFFSET('START-SLABS'!$F$9,$AO$1,0),'SAGE IMPORT'!$B:$B,OFFSET('START-SLABS'!$G$9,$AO$1,0),'SAGE IMPORT'!$C:$C,'MATERIAL ORDER'!$K58,'SAGE IMPORT'!$D:$D,($M58)))</f>
        <v/>
      </c>
      <c r="AP120" t="str">
        <f ca="1">IF(OFFSET('START-SLABS'!$F$9,$AP$1,0)="","",SUMIFS('SAGE IMPORT'!$Q:$Q,'SAGE IMPORT'!$A:$A,OFFSET('START-SLABS'!$F$9,$AP$1,0),'SAGE IMPORT'!$B:$B,OFFSET('START-SLABS'!$G$9,$AP$1,0),'SAGE IMPORT'!$C:$C,'MATERIAL ORDER'!$K58,'SAGE IMPORT'!$D:$D,($M58)))</f>
        <v/>
      </c>
      <c r="AQ120" t="str">
        <f ca="1">IF(OFFSET('START-SLABS'!$F$9,$AQ$1,0)="","",SUMIFS('SAGE IMPORT'!$Q:$Q,'SAGE IMPORT'!$A:$A,OFFSET('START-SLABS'!$F$9,$AQ$1,0),'SAGE IMPORT'!$B:$B,OFFSET('START-SLABS'!$G$9,$AQ$1,0),'SAGE IMPORT'!$C:$C,'MATERIAL ORDER'!$K58,'SAGE IMPORT'!$D:$D,($M58)))</f>
        <v/>
      </c>
      <c r="AR120" t="str">
        <f ca="1">IF(OFFSET('START-SLABS'!$F$9,$AR$1,0)="","",SUMIFS('SAGE IMPORT'!$Q:$Q,'SAGE IMPORT'!$A:$A,OFFSET('START-SLABS'!$F$9,$AR$1,0),'SAGE IMPORT'!$B:$B,OFFSET('START-SLABS'!$G$9,$AR$1,0),'SAGE IMPORT'!$C:$C,'MATERIAL ORDER'!$K58,'SAGE IMPORT'!$D:$D,($M58)))</f>
        <v/>
      </c>
      <c r="AS120" t="str">
        <f ca="1">IF(OFFSET('START-SLABS'!$F$9,$AS$1,0)="","",SUMIFS('SAGE IMPORT'!$Q:$Q,'SAGE IMPORT'!$A:$A,OFFSET('START-SLABS'!$F$9,$AS$1,0),'SAGE IMPORT'!$B:$B,OFFSET('START-SLABS'!$G$9,$AS$1,0),'SAGE IMPORT'!$C:$C,'MATERIAL ORDER'!$K58,'SAGE IMPORT'!$D:$D,($M58)))</f>
        <v/>
      </c>
      <c r="AT120" t="str">
        <f ca="1">IF(OFFSET('START-SLABS'!$F$9,$AT$1,0)="","",SUMIFS('SAGE IMPORT'!$Q:$Q,'SAGE IMPORT'!$A:$A,OFFSET('START-SLABS'!$F$9,$AT$1,0),'SAGE IMPORT'!$B:$B,OFFSET('START-SLABS'!$G$9,$AT$1,0),'SAGE IMPORT'!$C:$C,'MATERIAL ORDER'!$K58,'SAGE IMPORT'!$D:$D,($M58)))</f>
        <v/>
      </c>
      <c r="AU120" t="str">
        <f ca="1">IF(OFFSET('START-SLABS'!$F$9,$AU$1,0)="","",SUMIFS('SAGE IMPORT'!$Q:$Q,'SAGE IMPORT'!$A:$A,OFFSET('START-SLABS'!$F$9,$AU$1,0),'SAGE IMPORT'!$B:$B,OFFSET('START-SLABS'!$G$9,$AU$1,0),'SAGE IMPORT'!$C:$C,'MATERIAL ORDER'!$K58,'SAGE IMPORT'!$D:$D,($M58)))</f>
        <v/>
      </c>
      <c r="AV120" t="str">
        <f ca="1">IF(OFFSET('START-SLABS'!$F$9,$AV$1,0)="","",SUMIFS('SAGE IMPORT'!$Q:$Q,'SAGE IMPORT'!$A:$A,OFFSET('START-SLABS'!$F$9,$AV$1,0),'SAGE IMPORT'!$B:$B,OFFSET('START-SLABS'!$G$9,$AV$1,0),'SAGE IMPORT'!$C:$C,'MATERIAL ORDER'!$K58,'SAGE IMPORT'!$D:$D,($M58)))</f>
        <v/>
      </c>
    </row>
    <row r="121" spans="19:48" x14ac:dyDescent="0.3">
      <c r="S121">
        <f>IF('START-SLABS'!$F$9="","",SUMIFS('SAGE IMPORT'!$Q:$Q,'SAGE IMPORT'!$A:$A,'START-SLABS'!$F$9,'SAGE IMPORT'!$B:$B,'START-SLABS'!$G$9,'SAGE IMPORT'!$C:$C,'MATERIAL ORDER'!$K59,'SAGE IMPORT'!$D:$D,$M59))</f>
        <v>0</v>
      </c>
      <c r="T121">
        <f ca="1">IF(OFFSET('START-SLABS'!$F$9,$T$1,0)="","",SUMIFS('SAGE IMPORT'!$Q:$Q,'SAGE IMPORT'!$A:$A,OFFSET('START-SLABS'!$F$9,$T$1,0),'SAGE IMPORT'!$B:$B,OFFSET('START-SLABS'!$G$9,$T$1,0),'SAGE IMPORT'!$C:$C,'MATERIAL ORDER'!$K59,'SAGE IMPORT'!$D:$D,($M59)))</f>
        <v>0</v>
      </c>
      <c r="U121" t="str">
        <f ca="1">IF(OFFSET('START-SLABS'!$F$9,$U$1,0)="","",SUMIFS('SAGE IMPORT'!$Q:$Q,'SAGE IMPORT'!$A:$A,OFFSET('START-SLABS'!$F$9,$U$1,0),'SAGE IMPORT'!$B:$B,OFFSET('START-SLABS'!$G$9,$U$1,0),'SAGE IMPORT'!$C:$C,'MATERIAL ORDER'!$K59,'SAGE IMPORT'!$D:$D,($M59)))</f>
        <v/>
      </c>
      <c r="V121">
        <f ca="1">IF(OFFSET('START-SLABS'!$F$9,$V$1,0)="","",SUMIFS('SAGE IMPORT'!$Q:$Q,'SAGE IMPORT'!$A:$A,OFFSET('START-SLABS'!$F$9,$V$1,0),'SAGE IMPORT'!$B:$B,OFFSET('START-SLABS'!$G$9,$V$1,0),'SAGE IMPORT'!$C:$C,'MATERIAL ORDER'!$K59,'SAGE IMPORT'!$D:$D,($M59)))</f>
        <v>0</v>
      </c>
      <c r="W121" t="str">
        <f ca="1">IF(OFFSET('START-SLABS'!$F$9,$W$1,0)="","",SUMIFS('SAGE IMPORT'!$Q:$Q,'SAGE IMPORT'!$A:$A,OFFSET('START-SLABS'!$F$9,$W$1,0),'SAGE IMPORT'!$B:$B,OFFSET('START-SLABS'!$G$9,$W$1,0),'SAGE IMPORT'!$C:$C,'MATERIAL ORDER'!$K59,'SAGE IMPORT'!$D:$D,($M59)))</f>
        <v/>
      </c>
      <c r="X121">
        <f ca="1">IF(OFFSET('START-SLABS'!$F$9,$X$1,0)="","",SUMIFS('SAGE IMPORT'!$Q:$Q,'SAGE IMPORT'!$A:$A,OFFSET('START-SLABS'!$F$9,$X$1,0),'SAGE IMPORT'!$B:$B,OFFSET('START-SLABS'!$G$9,$X$1,0),'SAGE IMPORT'!$C:$C,'MATERIAL ORDER'!$K59,'SAGE IMPORT'!$D:$D,($M59)))</f>
        <v>0</v>
      </c>
      <c r="Y121" t="str">
        <f ca="1">IF(OFFSET('START-SLABS'!$F$9,$Y$1,0)="","",SUMIFS('SAGE IMPORT'!$Q:$Q,'SAGE IMPORT'!$A:$A,OFFSET('START-SLABS'!$F$9,$Y$1,0),'SAGE IMPORT'!$B:$B,OFFSET('START-SLABS'!$G$9,$Y$1,0),'SAGE IMPORT'!$C:$C,'MATERIAL ORDER'!$K59,'SAGE IMPORT'!$D:$D,($M59)))</f>
        <v/>
      </c>
      <c r="Z121">
        <f ca="1">IF(OFFSET('START-SLABS'!$F$9,$Z$1,0)="","",SUMIFS('SAGE IMPORT'!$Q:$Q,'SAGE IMPORT'!$A:$A,OFFSET('START-SLABS'!$F$9,$Z$1,0),'SAGE IMPORT'!$B:$B,OFFSET('START-SLABS'!$G$9,$Z$1,0),'SAGE IMPORT'!$C:$C,'MATERIAL ORDER'!$K59,'SAGE IMPORT'!$D:$D,($M59)))</f>
        <v>0</v>
      </c>
      <c r="AA121" t="str">
        <f ca="1">IF(OFFSET('START-SLABS'!$F$9,$AA$1,0)="","",SUMIFS('SAGE IMPORT'!$Q:$Q,'SAGE IMPORT'!$A:$A,OFFSET('START-SLABS'!$F$9,$AA$1,0),'SAGE IMPORT'!$B:$B,OFFSET('START-SLABS'!$G$9,$AA$1,0),'SAGE IMPORT'!$C:$C,'MATERIAL ORDER'!$K59,'SAGE IMPORT'!$D:$D,($M59)))</f>
        <v/>
      </c>
      <c r="AB121">
        <f ca="1">IF(OFFSET('START-SLABS'!$F$9,$AB$1,0)="","",SUMIFS('SAGE IMPORT'!$Q:$Q,'SAGE IMPORT'!$A:$A,OFFSET('START-SLABS'!$F$9,$AB$1,0),'SAGE IMPORT'!$B:$B,OFFSET('START-SLABS'!$G$9,$AB$1,0),'SAGE IMPORT'!$C:$C,'MATERIAL ORDER'!$K59,'SAGE IMPORT'!$D:$D,($M59)))</f>
        <v>0</v>
      </c>
      <c r="AC121" t="str">
        <f ca="1">IF(OFFSET('START-SLABS'!$F$9,$AC$1,0)="","",SUMIFS('SAGE IMPORT'!$Q:$Q,'SAGE IMPORT'!$A:$A,OFFSET('START-SLABS'!$F$9,$AC$1,0),'SAGE IMPORT'!$B:$B,OFFSET('START-SLABS'!$G$9,$AC$1,0),'SAGE IMPORT'!$C:$C,'MATERIAL ORDER'!$K59,'SAGE IMPORT'!$D:$D,($M59)))</f>
        <v/>
      </c>
      <c r="AD121">
        <f ca="1">IF(OFFSET('START-SLABS'!$F$9,$AD$1,0)="","",SUMIFS('SAGE IMPORT'!$Q:$Q,'SAGE IMPORT'!$A:$A,OFFSET('START-SLABS'!$F$9,$AD$1,0),'SAGE IMPORT'!$B:$B,OFFSET('START-SLABS'!$G$9,$AD$1,0),'SAGE IMPORT'!$C:$C,'MATERIAL ORDER'!$K59,'SAGE IMPORT'!$D:$D,($M59)))</f>
        <v>0</v>
      </c>
      <c r="AE121" t="str">
        <f ca="1">IF(OFFSET('START-SLABS'!$F$9,$AE$1,0)="","",SUMIFS('SAGE IMPORT'!$Q:$Q,'SAGE IMPORT'!$A:$A,OFFSET('START-SLABS'!$F$9,$AE$1,0),'SAGE IMPORT'!$B:$B,OFFSET('START-SLABS'!$G$9,$AE$1,0),'SAGE IMPORT'!$C:$C,'MATERIAL ORDER'!$K59,'SAGE IMPORT'!$D:$D,($M59)))</f>
        <v/>
      </c>
      <c r="AF121">
        <f ca="1">IF(OFFSET('START-SLABS'!$F$9,$AF$1,0)="","",SUMIFS('SAGE IMPORT'!$Q:$Q,'SAGE IMPORT'!$A:$A,OFFSET('START-SLABS'!$F$9,$AF$1,0),'SAGE IMPORT'!$B:$B,OFFSET('START-SLABS'!$G$9,$AF$1,0),'SAGE IMPORT'!$C:$C,'MATERIAL ORDER'!$K59,'SAGE IMPORT'!$D:$D,($M59)))</f>
        <v>0</v>
      </c>
      <c r="AG121" t="str">
        <f ca="1">IF(OFFSET('START-SLABS'!$F$9,$AG$1,0)="","",SUMIFS('SAGE IMPORT'!$Q:$Q,'SAGE IMPORT'!$A:$A,OFFSET('START-SLABS'!$F$9,$AG$1,0),'SAGE IMPORT'!$B:$B,OFFSET('START-SLABS'!$G$9,$AG$1,0),'SAGE IMPORT'!$C:$C,'MATERIAL ORDER'!$K59,'SAGE IMPORT'!$D:$D,($M59)))</f>
        <v/>
      </c>
      <c r="AH121">
        <f ca="1">IF(OFFSET('START-SLABS'!$F$9,$AH$1,0)="","",SUMIFS('SAGE IMPORT'!$Q:$Q,'SAGE IMPORT'!$A:$A,OFFSET('START-SLABS'!$F$9,$AH$1,0),'SAGE IMPORT'!$B:$B,OFFSET('START-SLABS'!$G$9,$AH$1,0),'SAGE IMPORT'!$C:$C,'MATERIAL ORDER'!$K59,'SAGE IMPORT'!$D:$D,($M59)))</f>
        <v>0</v>
      </c>
      <c r="AI121" t="str">
        <f ca="1">IF(OFFSET('START-SLABS'!$F$9,$AI$1,0)="","",SUMIFS('SAGE IMPORT'!$Q:$Q,'SAGE IMPORT'!$A:$A,OFFSET('START-SLABS'!$F$9,$AI$1,0),'SAGE IMPORT'!$B:$B,OFFSET('START-SLABS'!$G$9,$AI$1,0),'SAGE IMPORT'!$C:$C,'MATERIAL ORDER'!$K59,'SAGE IMPORT'!$D:$D,($M59)))</f>
        <v/>
      </c>
      <c r="AJ121">
        <f ca="1">IF(OFFSET('START-SLABS'!$F$9,$AJ$1,0)="","",SUMIFS('SAGE IMPORT'!$Q:$Q,'SAGE IMPORT'!$A:$A,OFFSET('START-SLABS'!$F$9,$AJ$1,0),'SAGE IMPORT'!$B:$B,OFFSET('START-SLABS'!$G$9,$AJ$1,0),'SAGE IMPORT'!$C:$C,'MATERIAL ORDER'!$K59,'SAGE IMPORT'!$D:$D,($M59)))</f>
        <v>0</v>
      </c>
      <c r="AK121" t="str">
        <f ca="1">IF(OFFSET('START-SLABS'!$F$9,$AK$1,0)="","",SUMIFS('SAGE IMPORT'!$Q:$Q,'SAGE IMPORT'!$A:$A,OFFSET('START-SLABS'!$F$9,$AK$1,0),'SAGE IMPORT'!$B:$B,OFFSET('START-SLABS'!$G$9,$AK$1,0),'SAGE IMPORT'!$C:$C,'MATERIAL ORDER'!$K59,'SAGE IMPORT'!$D:$D,($M59)))</f>
        <v/>
      </c>
      <c r="AL121" t="str">
        <f ca="1">IF(OFFSET('START-SLABS'!$F$9,$AL$1,0)="","",SUMIFS('SAGE IMPORT'!$Q:$Q,'SAGE IMPORT'!$A:$A,OFFSET('START-SLABS'!$F$9,$AL$1,0),'SAGE IMPORT'!$B:$B,OFFSET('START-SLABS'!$G$9,$AL$1,0),'SAGE IMPORT'!$C:$C,'MATERIAL ORDER'!$K59,'SAGE IMPORT'!$D:$D,($M59)))</f>
        <v/>
      </c>
      <c r="AM121" t="str">
        <f ca="1">IF(OFFSET('START-SLABS'!$F$9,$AM$1,0)="","",SUMIFS('SAGE IMPORT'!$Q:$Q,'SAGE IMPORT'!$A:$A,OFFSET('START-SLABS'!$F$9,$AM$1,0),'SAGE IMPORT'!$B:$B,OFFSET('START-SLABS'!$G$9,$AM$1,0),'SAGE IMPORT'!$C:$C,'MATERIAL ORDER'!$K59,'SAGE IMPORT'!$D:$D,($M59)))</f>
        <v/>
      </c>
      <c r="AN121" t="str">
        <f ca="1">IF(OFFSET('START-SLABS'!$F$9,$AN$1,0)="","",SUMIFS('SAGE IMPORT'!$Q:$Q,'SAGE IMPORT'!$A:$A,OFFSET('START-SLABS'!$F$9,$AN$1,0),'SAGE IMPORT'!$B:$B,OFFSET('START-SLABS'!$G$9,$AN$1,0),'SAGE IMPORT'!$C:$C,'MATERIAL ORDER'!$K59,'SAGE IMPORT'!$D:$D,($M59)))</f>
        <v/>
      </c>
      <c r="AO121" t="str">
        <f ca="1">IF(OFFSET('START-SLABS'!$F$9,$AO$1,0)="","",SUMIFS('SAGE IMPORT'!$Q:$Q,'SAGE IMPORT'!$A:$A,OFFSET('START-SLABS'!$F$9,$AO$1,0),'SAGE IMPORT'!$B:$B,OFFSET('START-SLABS'!$G$9,$AO$1,0),'SAGE IMPORT'!$C:$C,'MATERIAL ORDER'!$K59,'SAGE IMPORT'!$D:$D,($M59)))</f>
        <v/>
      </c>
      <c r="AP121" t="str">
        <f ca="1">IF(OFFSET('START-SLABS'!$F$9,$AP$1,0)="","",SUMIFS('SAGE IMPORT'!$Q:$Q,'SAGE IMPORT'!$A:$A,OFFSET('START-SLABS'!$F$9,$AP$1,0),'SAGE IMPORT'!$B:$B,OFFSET('START-SLABS'!$G$9,$AP$1,0),'SAGE IMPORT'!$C:$C,'MATERIAL ORDER'!$K59,'SAGE IMPORT'!$D:$D,($M59)))</f>
        <v/>
      </c>
      <c r="AQ121" t="str">
        <f ca="1">IF(OFFSET('START-SLABS'!$F$9,$AQ$1,0)="","",SUMIFS('SAGE IMPORT'!$Q:$Q,'SAGE IMPORT'!$A:$A,OFFSET('START-SLABS'!$F$9,$AQ$1,0),'SAGE IMPORT'!$B:$B,OFFSET('START-SLABS'!$G$9,$AQ$1,0),'SAGE IMPORT'!$C:$C,'MATERIAL ORDER'!$K59,'SAGE IMPORT'!$D:$D,($M59)))</f>
        <v/>
      </c>
      <c r="AR121" t="str">
        <f ca="1">IF(OFFSET('START-SLABS'!$F$9,$AR$1,0)="","",SUMIFS('SAGE IMPORT'!$Q:$Q,'SAGE IMPORT'!$A:$A,OFFSET('START-SLABS'!$F$9,$AR$1,0),'SAGE IMPORT'!$B:$B,OFFSET('START-SLABS'!$G$9,$AR$1,0),'SAGE IMPORT'!$C:$C,'MATERIAL ORDER'!$K59,'SAGE IMPORT'!$D:$D,($M59)))</f>
        <v/>
      </c>
      <c r="AS121" t="str">
        <f ca="1">IF(OFFSET('START-SLABS'!$F$9,$AS$1,0)="","",SUMIFS('SAGE IMPORT'!$Q:$Q,'SAGE IMPORT'!$A:$A,OFFSET('START-SLABS'!$F$9,$AS$1,0),'SAGE IMPORT'!$B:$B,OFFSET('START-SLABS'!$G$9,$AS$1,0),'SAGE IMPORT'!$C:$C,'MATERIAL ORDER'!$K59,'SAGE IMPORT'!$D:$D,($M59)))</f>
        <v/>
      </c>
      <c r="AT121" t="str">
        <f ca="1">IF(OFFSET('START-SLABS'!$F$9,$AT$1,0)="","",SUMIFS('SAGE IMPORT'!$Q:$Q,'SAGE IMPORT'!$A:$A,OFFSET('START-SLABS'!$F$9,$AT$1,0),'SAGE IMPORT'!$B:$B,OFFSET('START-SLABS'!$G$9,$AT$1,0),'SAGE IMPORT'!$C:$C,'MATERIAL ORDER'!$K59,'SAGE IMPORT'!$D:$D,($M59)))</f>
        <v/>
      </c>
      <c r="AU121" t="str">
        <f ca="1">IF(OFFSET('START-SLABS'!$F$9,$AU$1,0)="","",SUMIFS('SAGE IMPORT'!$Q:$Q,'SAGE IMPORT'!$A:$A,OFFSET('START-SLABS'!$F$9,$AU$1,0),'SAGE IMPORT'!$B:$B,OFFSET('START-SLABS'!$G$9,$AU$1,0),'SAGE IMPORT'!$C:$C,'MATERIAL ORDER'!$K59,'SAGE IMPORT'!$D:$D,($M59)))</f>
        <v/>
      </c>
      <c r="AV121" t="str">
        <f ca="1">IF(OFFSET('START-SLABS'!$F$9,$AV$1,0)="","",SUMIFS('SAGE IMPORT'!$Q:$Q,'SAGE IMPORT'!$A:$A,OFFSET('START-SLABS'!$F$9,$AV$1,0),'SAGE IMPORT'!$B:$B,OFFSET('START-SLABS'!$G$9,$AV$1,0),'SAGE IMPORT'!$C:$C,'MATERIAL ORDER'!$K59,'SAGE IMPORT'!$D:$D,($M59)))</f>
        <v/>
      </c>
    </row>
    <row r="122" spans="19:48" x14ac:dyDescent="0.3">
      <c r="S122">
        <f>IF('START-SLABS'!$F$9="","",SUMIFS('SAGE IMPORT'!$Q:$Q,'SAGE IMPORT'!$A:$A,'START-SLABS'!$F$9,'SAGE IMPORT'!$B:$B,'START-SLABS'!$G$9,'SAGE IMPORT'!$C:$C,'MATERIAL ORDER'!$K60,'SAGE IMPORT'!$D:$D,$M60))</f>
        <v>0</v>
      </c>
      <c r="T122">
        <f ca="1">IF(OFFSET('START-SLABS'!$F$9,$T$1,0)="","",SUMIFS('SAGE IMPORT'!$Q:$Q,'SAGE IMPORT'!$A:$A,OFFSET('START-SLABS'!$F$9,$T$1,0),'SAGE IMPORT'!$B:$B,OFFSET('START-SLABS'!$G$9,$T$1,0),'SAGE IMPORT'!$C:$C,'MATERIAL ORDER'!$K60,'SAGE IMPORT'!$D:$D,($M60)))</f>
        <v>0</v>
      </c>
      <c r="U122" t="str">
        <f ca="1">IF(OFFSET('START-SLABS'!$F$9,$U$1,0)="","",SUMIFS('SAGE IMPORT'!$Q:$Q,'SAGE IMPORT'!$A:$A,OFFSET('START-SLABS'!$F$9,$U$1,0),'SAGE IMPORT'!$B:$B,OFFSET('START-SLABS'!$G$9,$U$1,0),'SAGE IMPORT'!$C:$C,'MATERIAL ORDER'!$K60,'SAGE IMPORT'!$D:$D,($M60)))</f>
        <v/>
      </c>
      <c r="V122">
        <f ca="1">IF(OFFSET('START-SLABS'!$F$9,$V$1,0)="","",SUMIFS('SAGE IMPORT'!$Q:$Q,'SAGE IMPORT'!$A:$A,OFFSET('START-SLABS'!$F$9,$V$1,0),'SAGE IMPORT'!$B:$B,OFFSET('START-SLABS'!$G$9,$V$1,0),'SAGE IMPORT'!$C:$C,'MATERIAL ORDER'!$K60,'SAGE IMPORT'!$D:$D,($M60)))</f>
        <v>0</v>
      </c>
      <c r="W122" t="str">
        <f ca="1">IF(OFFSET('START-SLABS'!$F$9,$W$1,0)="","",SUMIFS('SAGE IMPORT'!$Q:$Q,'SAGE IMPORT'!$A:$A,OFFSET('START-SLABS'!$F$9,$W$1,0),'SAGE IMPORT'!$B:$B,OFFSET('START-SLABS'!$G$9,$W$1,0),'SAGE IMPORT'!$C:$C,'MATERIAL ORDER'!$K60,'SAGE IMPORT'!$D:$D,($M60)))</f>
        <v/>
      </c>
      <c r="X122">
        <f ca="1">IF(OFFSET('START-SLABS'!$F$9,$X$1,0)="","",SUMIFS('SAGE IMPORT'!$Q:$Q,'SAGE IMPORT'!$A:$A,OFFSET('START-SLABS'!$F$9,$X$1,0),'SAGE IMPORT'!$B:$B,OFFSET('START-SLABS'!$G$9,$X$1,0),'SAGE IMPORT'!$C:$C,'MATERIAL ORDER'!$K60,'SAGE IMPORT'!$D:$D,($M60)))</f>
        <v>0</v>
      </c>
      <c r="Y122" t="str">
        <f ca="1">IF(OFFSET('START-SLABS'!$F$9,$Y$1,0)="","",SUMIFS('SAGE IMPORT'!$Q:$Q,'SAGE IMPORT'!$A:$A,OFFSET('START-SLABS'!$F$9,$Y$1,0),'SAGE IMPORT'!$B:$B,OFFSET('START-SLABS'!$G$9,$Y$1,0),'SAGE IMPORT'!$C:$C,'MATERIAL ORDER'!$K60,'SAGE IMPORT'!$D:$D,($M60)))</f>
        <v/>
      </c>
      <c r="Z122">
        <f ca="1">IF(OFFSET('START-SLABS'!$F$9,$Z$1,0)="","",SUMIFS('SAGE IMPORT'!$Q:$Q,'SAGE IMPORT'!$A:$A,OFFSET('START-SLABS'!$F$9,$Z$1,0),'SAGE IMPORT'!$B:$B,OFFSET('START-SLABS'!$G$9,$Z$1,0),'SAGE IMPORT'!$C:$C,'MATERIAL ORDER'!$K60,'SAGE IMPORT'!$D:$D,($M60)))</f>
        <v>0</v>
      </c>
      <c r="AA122" t="str">
        <f ca="1">IF(OFFSET('START-SLABS'!$F$9,$AA$1,0)="","",SUMIFS('SAGE IMPORT'!$Q:$Q,'SAGE IMPORT'!$A:$A,OFFSET('START-SLABS'!$F$9,$AA$1,0),'SAGE IMPORT'!$B:$B,OFFSET('START-SLABS'!$G$9,$AA$1,0),'SAGE IMPORT'!$C:$C,'MATERIAL ORDER'!$K60,'SAGE IMPORT'!$D:$D,($M60)))</f>
        <v/>
      </c>
      <c r="AB122">
        <f ca="1">IF(OFFSET('START-SLABS'!$F$9,$AB$1,0)="","",SUMIFS('SAGE IMPORT'!$Q:$Q,'SAGE IMPORT'!$A:$A,OFFSET('START-SLABS'!$F$9,$AB$1,0),'SAGE IMPORT'!$B:$B,OFFSET('START-SLABS'!$G$9,$AB$1,0),'SAGE IMPORT'!$C:$C,'MATERIAL ORDER'!$K60,'SAGE IMPORT'!$D:$D,($M60)))</f>
        <v>0</v>
      </c>
      <c r="AC122" t="str">
        <f ca="1">IF(OFFSET('START-SLABS'!$F$9,$AC$1,0)="","",SUMIFS('SAGE IMPORT'!$Q:$Q,'SAGE IMPORT'!$A:$A,OFFSET('START-SLABS'!$F$9,$AC$1,0),'SAGE IMPORT'!$B:$B,OFFSET('START-SLABS'!$G$9,$AC$1,0),'SAGE IMPORT'!$C:$C,'MATERIAL ORDER'!$K60,'SAGE IMPORT'!$D:$D,($M60)))</f>
        <v/>
      </c>
      <c r="AD122">
        <f ca="1">IF(OFFSET('START-SLABS'!$F$9,$AD$1,0)="","",SUMIFS('SAGE IMPORT'!$Q:$Q,'SAGE IMPORT'!$A:$A,OFFSET('START-SLABS'!$F$9,$AD$1,0),'SAGE IMPORT'!$B:$B,OFFSET('START-SLABS'!$G$9,$AD$1,0),'SAGE IMPORT'!$C:$C,'MATERIAL ORDER'!$K60,'SAGE IMPORT'!$D:$D,($M60)))</f>
        <v>0</v>
      </c>
      <c r="AE122" t="str">
        <f ca="1">IF(OFFSET('START-SLABS'!$F$9,$AE$1,0)="","",SUMIFS('SAGE IMPORT'!$Q:$Q,'SAGE IMPORT'!$A:$A,OFFSET('START-SLABS'!$F$9,$AE$1,0),'SAGE IMPORT'!$B:$B,OFFSET('START-SLABS'!$G$9,$AE$1,0),'SAGE IMPORT'!$C:$C,'MATERIAL ORDER'!$K60,'SAGE IMPORT'!$D:$D,($M60)))</f>
        <v/>
      </c>
      <c r="AF122">
        <f ca="1">IF(OFFSET('START-SLABS'!$F$9,$AF$1,0)="","",SUMIFS('SAGE IMPORT'!$Q:$Q,'SAGE IMPORT'!$A:$A,OFFSET('START-SLABS'!$F$9,$AF$1,0),'SAGE IMPORT'!$B:$B,OFFSET('START-SLABS'!$G$9,$AF$1,0),'SAGE IMPORT'!$C:$C,'MATERIAL ORDER'!$K60,'SAGE IMPORT'!$D:$D,($M60)))</f>
        <v>0</v>
      </c>
      <c r="AG122" t="str">
        <f ca="1">IF(OFFSET('START-SLABS'!$F$9,$AG$1,0)="","",SUMIFS('SAGE IMPORT'!$Q:$Q,'SAGE IMPORT'!$A:$A,OFFSET('START-SLABS'!$F$9,$AG$1,0),'SAGE IMPORT'!$B:$B,OFFSET('START-SLABS'!$G$9,$AG$1,0),'SAGE IMPORT'!$C:$C,'MATERIAL ORDER'!$K60,'SAGE IMPORT'!$D:$D,($M60)))</f>
        <v/>
      </c>
      <c r="AH122">
        <f ca="1">IF(OFFSET('START-SLABS'!$F$9,$AH$1,0)="","",SUMIFS('SAGE IMPORT'!$Q:$Q,'SAGE IMPORT'!$A:$A,OFFSET('START-SLABS'!$F$9,$AH$1,0),'SAGE IMPORT'!$B:$B,OFFSET('START-SLABS'!$G$9,$AH$1,0),'SAGE IMPORT'!$C:$C,'MATERIAL ORDER'!$K60,'SAGE IMPORT'!$D:$D,($M60)))</f>
        <v>0</v>
      </c>
      <c r="AI122" t="str">
        <f ca="1">IF(OFFSET('START-SLABS'!$F$9,$AI$1,0)="","",SUMIFS('SAGE IMPORT'!$Q:$Q,'SAGE IMPORT'!$A:$A,OFFSET('START-SLABS'!$F$9,$AI$1,0),'SAGE IMPORT'!$B:$B,OFFSET('START-SLABS'!$G$9,$AI$1,0),'SAGE IMPORT'!$C:$C,'MATERIAL ORDER'!$K60,'SAGE IMPORT'!$D:$D,($M60)))</f>
        <v/>
      </c>
      <c r="AJ122">
        <f ca="1">IF(OFFSET('START-SLABS'!$F$9,$AJ$1,0)="","",SUMIFS('SAGE IMPORT'!$Q:$Q,'SAGE IMPORT'!$A:$A,OFFSET('START-SLABS'!$F$9,$AJ$1,0),'SAGE IMPORT'!$B:$B,OFFSET('START-SLABS'!$G$9,$AJ$1,0),'SAGE IMPORT'!$C:$C,'MATERIAL ORDER'!$K60,'SAGE IMPORT'!$D:$D,($M60)))</f>
        <v>0</v>
      </c>
      <c r="AK122" t="str">
        <f ca="1">IF(OFFSET('START-SLABS'!$F$9,$AK$1,0)="","",SUMIFS('SAGE IMPORT'!$Q:$Q,'SAGE IMPORT'!$A:$A,OFFSET('START-SLABS'!$F$9,$AK$1,0),'SAGE IMPORT'!$B:$B,OFFSET('START-SLABS'!$G$9,$AK$1,0),'SAGE IMPORT'!$C:$C,'MATERIAL ORDER'!$K60,'SAGE IMPORT'!$D:$D,($M60)))</f>
        <v/>
      </c>
      <c r="AL122" t="str">
        <f ca="1">IF(OFFSET('START-SLABS'!$F$9,$AL$1,0)="","",SUMIFS('SAGE IMPORT'!$Q:$Q,'SAGE IMPORT'!$A:$A,OFFSET('START-SLABS'!$F$9,$AL$1,0),'SAGE IMPORT'!$B:$B,OFFSET('START-SLABS'!$G$9,$AL$1,0),'SAGE IMPORT'!$C:$C,'MATERIAL ORDER'!$K60,'SAGE IMPORT'!$D:$D,($M60)))</f>
        <v/>
      </c>
      <c r="AM122" t="str">
        <f ca="1">IF(OFFSET('START-SLABS'!$F$9,$AM$1,0)="","",SUMIFS('SAGE IMPORT'!$Q:$Q,'SAGE IMPORT'!$A:$A,OFFSET('START-SLABS'!$F$9,$AM$1,0),'SAGE IMPORT'!$B:$B,OFFSET('START-SLABS'!$G$9,$AM$1,0),'SAGE IMPORT'!$C:$C,'MATERIAL ORDER'!$K60,'SAGE IMPORT'!$D:$D,($M60)))</f>
        <v/>
      </c>
      <c r="AN122" t="str">
        <f ca="1">IF(OFFSET('START-SLABS'!$F$9,$AN$1,0)="","",SUMIFS('SAGE IMPORT'!$Q:$Q,'SAGE IMPORT'!$A:$A,OFFSET('START-SLABS'!$F$9,$AN$1,0),'SAGE IMPORT'!$B:$B,OFFSET('START-SLABS'!$G$9,$AN$1,0),'SAGE IMPORT'!$C:$C,'MATERIAL ORDER'!$K60,'SAGE IMPORT'!$D:$D,($M60)))</f>
        <v/>
      </c>
      <c r="AO122" t="str">
        <f ca="1">IF(OFFSET('START-SLABS'!$F$9,$AO$1,0)="","",SUMIFS('SAGE IMPORT'!$Q:$Q,'SAGE IMPORT'!$A:$A,OFFSET('START-SLABS'!$F$9,$AO$1,0),'SAGE IMPORT'!$B:$B,OFFSET('START-SLABS'!$G$9,$AO$1,0),'SAGE IMPORT'!$C:$C,'MATERIAL ORDER'!$K60,'SAGE IMPORT'!$D:$D,($M60)))</f>
        <v/>
      </c>
      <c r="AP122" t="str">
        <f ca="1">IF(OFFSET('START-SLABS'!$F$9,$AP$1,0)="","",SUMIFS('SAGE IMPORT'!$Q:$Q,'SAGE IMPORT'!$A:$A,OFFSET('START-SLABS'!$F$9,$AP$1,0),'SAGE IMPORT'!$B:$B,OFFSET('START-SLABS'!$G$9,$AP$1,0),'SAGE IMPORT'!$C:$C,'MATERIAL ORDER'!$K60,'SAGE IMPORT'!$D:$D,($M60)))</f>
        <v/>
      </c>
      <c r="AQ122" t="str">
        <f ca="1">IF(OFFSET('START-SLABS'!$F$9,$AQ$1,0)="","",SUMIFS('SAGE IMPORT'!$Q:$Q,'SAGE IMPORT'!$A:$A,OFFSET('START-SLABS'!$F$9,$AQ$1,0),'SAGE IMPORT'!$B:$B,OFFSET('START-SLABS'!$G$9,$AQ$1,0),'SAGE IMPORT'!$C:$C,'MATERIAL ORDER'!$K60,'SAGE IMPORT'!$D:$D,($M60)))</f>
        <v/>
      </c>
      <c r="AR122" t="str">
        <f ca="1">IF(OFFSET('START-SLABS'!$F$9,$AR$1,0)="","",SUMIFS('SAGE IMPORT'!$Q:$Q,'SAGE IMPORT'!$A:$A,OFFSET('START-SLABS'!$F$9,$AR$1,0),'SAGE IMPORT'!$B:$B,OFFSET('START-SLABS'!$G$9,$AR$1,0),'SAGE IMPORT'!$C:$C,'MATERIAL ORDER'!$K60,'SAGE IMPORT'!$D:$D,($M60)))</f>
        <v/>
      </c>
      <c r="AS122" t="str">
        <f ca="1">IF(OFFSET('START-SLABS'!$F$9,$AS$1,0)="","",SUMIFS('SAGE IMPORT'!$Q:$Q,'SAGE IMPORT'!$A:$A,OFFSET('START-SLABS'!$F$9,$AS$1,0),'SAGE IMPORT'!$B:$B,OFFSET('START-SLABS'!$G$9,$AS$1,0),'SAGE IMPORT'!$C:$C,'MATERIAL ORDER'!$K60,'SAGE IMPORT'!$D:$D,($M60)))</f>
        <v/>
      </c>
      <c r="AT122" t="str">
        <f ca="1">IF(OFFSET('START-SLABS'!$F$9,$AT$1,0)="","",SUMIFS('SAGE IMPORT'!$Q:$Q,'SAGE IMPORT'!$A:$A,OFFSET('START-SLABS'!$F$9,$AT$1,0),'SAGE IMPORT'!$B:$B,OFFSET('START-SLABS'!$G$9,$AT$1,0),'SAGE IMPORT'!$C:$C,'MATERIAL ORDER'!$K60,'SAGE IMPORT'!$D:$D,($M60)))</f>
        <v/>
      </c>
      <c r="AU122" t="str">
        <f ca="1">IF(OFFSET('START-SLABS'!$F$9,$AU$1,0)="","",SUMIFS('SAGE IMPORT'!$Q:$Q,'SAGE IMPORT'!$A:$A,OFFSET('START-SLABS'!$F$9,$AU$1,0),'SAGE IMPORT'!$B:$B,OFFSET('START-SLABS'!$G$9,$AU$1,0),'SAGE IMPORT'!$C:$C,'MATERIAL ORDER'!$K60,'SAGE IMPORT'!$D:$D,($M60)))</f>
        <v/>
      </c>
      <c r="AV122" t="str">
        <f ca="1">IF(OFFSET('START-SLABS'!$F$9,$AV$1,0)="","",SUMIFS('SAGE IMPORT'!$Q:$Q,'SAGE IMPORT'!$A:$A,OFFSET('START-SLABS'!$F$9,$AV$1,0),'SAGE IMPORT'!$B:$B,OFFSET('START-SLABS'!$G$9,$AV$1,0),'SAGE IMPORT'!$C:$C,'MATERIAL ORDER'!$K60,'SAGE IMPORT'!$D:$D,($M60)))</f>
        <v/>
      </c>
    </row>
    <row r="123" spans="19:48" x14ac:dyDescent="0.3">
      <c r="S123">
        <f>IF('START-SLABS'!$F$9="","",SUMIFS('SAGE IMPORT'!$Q:$Q,'SAGE IMPORT'!$A:$A,'START-SLABS'!$F$9,'SAGE IMPORT'!$B:$B,'START-SLABS'!$G$9,'SAGE IMPORT'!$C:$C,'MATERIAL ORDER'!$K61,'SAGE IMPORT'!$D:$D,$M61))</f>
        <v>0</v>
      </c>
      <c r="T123">
        <f ca="1">IF(OFFSET('START-SLABS'!$F$9,$T$1,0)="","",SUMIFS('SAGE IMPORT'!$Q:$Q,'SAGE IMPORT'!$A:$A,OFFSET('START-SLABS'!$F$9,$T$1,0),'SAGE IMPORT'!$B:$B,OFFSET('START-SLABS'!$G$9,$T$1,0),'SAGE IMPORT'!$C:$C,'MATERIAL ORDER'!$K61,'SAGE IMPORT'!$D:$D,($M61)))</f>
        <v>0</v>
      </c>
      <c r="U123" t="str">
        <f ca="1">IF(OFFSET('START-SLABS'!$F$9,$U$1,0)="","",SUMIFS('SAGE IMPORT'!$Q:$Q,'SAGE IMPORT'!$A:$A,OFFSET('START-SLABS'!$F$9,$U$1,0),'SAGE IMPORT'!$B:$B,OFFSET('START-SLABS'!$G$9,$U$1,0),'SAGE IMPORT'!$C:$C,'MATERIAL ORDER'!$K61,'SAGE IMPORT'!$D:$D,($M61)))</f>
        <v/>
      </c>
      <c r="V123">
        <f ca="1">IF(OFFSET('START-SLABS'!$F$9,$V$1,0)="","",SUMIFS('SAGE IMPORT'!$Q:$Q,'SAGE IMPORT'!$A:$A,OFFSET('START-SLABS'!$F$9,$V$1,0),'SAGE IMPORT'!$B:$B,OFFSET('START-SLABS'!$G$9,$V$1,0),'SAGE IMPORT'!$C:$C,'MATERIAL ORDER'!$K61,'SAGE IMPORT'!$D:$D,($M61)))</f>
        <v>0</v>
      </c>
      <c r="W123" t="str">
        <f ca="1">IF(OFFSET('START-SLABS'!$F$9,$W$1,0)="","",SUMIFS('SAGE IMPORT'!$Q:$Q,'SAGE IMPORT'!$A:$A,OFFSET('START-SLABS'!$F$9,$W$1,0),'SAGE IMPORT'!$B:$B,OFFSET('START-SLABS'!$G$9,$W$1,0),'SAGE IMPORT'!$C:$C,'MATERIAL ORDER'!$K61,'SAGE IMPORT'!$D:$D,($M61)))</f>
        <v/>
      </c>
      <c r="X123">
        <f ca="1">IF(OFFSET('START-SLABS'!$F$9,$X$1,0)="","",SUMIFS('SAGE IMPORT'!$Q:$Q,'SAGE IMPORT'!$A:$A,OFFSET('START-SLABS'!$F$9,$X$1,0),'SAGE IMPORT'!$B:$B,OFFSET('START-SLABS'!$G$9,$X$1,0),'SAGE IMPORT'!$C:$C,'MATERIAL ORDER'!$K61,'SAGE IMPORT'!$D:$D,($M61)))</f>
        <v>0</v>
      </c>
      <c r="Y123" t="str">
        <f ca="1">IF(OFFSET('START-SLABS'!$F$9,$Y$1,0)="","",SUMIFS('SAGE IMPORT'!$Q:$Q,'SAGE IMPORT'!$A:$A,OFFSET('START-SLABS'!$F$9,$Y$1,0),'SAGE IMPORT'!$B:$B,OFFSET('START-SLABS'!$G$9,$Y$1,0),'SAGE IMPORT'!$C:$C,'MATERIAL ORDER'!$K61,'SAGE IMPORT'!$D:$D,($M61)))</f>
        <v/>
      </c>
      <c r="Z123">
        <f ca="1">IF(OFFSET('START-SLABS'!$F$9,$Z$1,0)="","",SUMIFS('SAGE IMPORT'!$Q:$Q,'SAGE IMPORT'!$A:$A,OFFSET('START-SLABS'!$F$9,$Z$1,0),'SAGE IMPORT'!$B:$B,OFFSET('START-SLABS'!$G$9,$Z$1,0),'SAGE IMPORT'!$C:$C,'MATERIAL ORDER'!$K61,'SAGE IMPORT'!$D:$D,($M61)))</f>
        <v>0</v>
      </c>
      <c r="AA123" t="str">
        <f ca="1">IF(OFFSET('START-SLABS'!$F$9,$AA$1,0)="","",SUMIFS('SAGE IMPORT'!$Q:$Q,'SAGE IMPORT'!$A:$A,OFFSET('START-SLABS'!$F$9,$AA$1,0),'SAGE IMPORT'!$B:$B,OFFSET('START-SLABS'!$G$9,$AA$1,0),'SAGE IMPORT'!$C:$C,'MATERIAL ORDER'!$K61,'SAGE IMPORT'!$D:$D,($M61)))</f>
        <v/>
      </c>
      <c r="AB123">
        <f ca="1">IF(OFFSET('START-SLABS'!$F$9,$AB$1,0)="","",SUMIFS('SAGE IMPORT'!$Q:$Q,'SAGE IMPORT'!$A:$A,OFFSET('START-SLABS'!$F$9,$AB$1,0),'SAGE IMPORT'!$B:$B,OFFSET('START-SLABS'!$G$9,$AB$1,0),'SAGE IMPORT'!$C:$C,'MATERIAL ORDER'!$K61,'SAGE IMPORT'!$D:$D,($M61)))</f>
        <v>0</v>
      </c>
      <c r="AC123" t="str">
        <f ca="1">IF(OFFSET('START-SLABS'!$F$9,$AC$1,0)="","",SUMIFS('SAGE IMPORT'!$Q:$Q,'SAGE IMPORT'!$A:$A,OFFSET('START-SLABS'!$F$9,$AC$1,0),'SAGE IMPORT'!$B:$B,OFFSET('START-SLABS'!$G$9,$AC$1,0),'SAGE IMPORT'!$C:$C,'MATERIAL ORDER'!$K61,'SAGE IMPORT'!$D:$D,($M61)))</f>
        <v/>
      </c>
      <c r="AD123">
        <f ca="1">IF(OFFSET('START-SLABS'!$F$9,$AD$1,0)="","",SUMIFS('SAGE IMPORT'!$Q:$Q,'SAGE IMPORT'!$A:$A,OFFSET('START-SLABS'!$F$9,$AD$1,0),'SAGE IMPORT'!$B:$B,OFFSET('START-SLABS'!$G$9,$AD$1,0),'SAGE IMPORT'!$C:$C,'MATERIAL ORDER'!$K61,'SAGE IMPORT'!$D:$D,($M61)))</f>
        <v>0</v>
      </c>
      <c r="AE123" t="str">
        <f ca="1">IF(OFFSET('START-SLABS'!$F$9,$AE$1,0)="","",SUMIFS('SAGE IMPORT'!$Q:$Q,'SAGE IMPORT'!$A:$A,OFFSET('START-SLABS'!$F$9,$AE$1,0),'SAGE IMPORT'!$B:$B,OFFSET('START-SLABS'!$G$9,$AE$1,0),'SAGE IMPORT'!$C:$C,'MATERIAL ORDER'!$K61,'SAGE IMPORT'!$D:$D,($M61)))</f>
        <v/>
      </c>
      <c r="AF123">
        <f ca="1">IF(OFFSET('START-SLABS'!$F$9,$AF$1,0)="","",SUMIFS('SAGE IMPORT'!$Q:$Q,'SAGE IMPORT'!$A:$A,OFFSET('START-SLABS'!$F$9,$AF$1,0),'SAGE IMPORT'!$B:$B,OFFSET('START-SLABS'!$G$9,$AF$1,0),'SAGE IMPORT'!$C:$C,'MATERIAL ORDER'!$K61,'SAGE IMPORT'!$D:$D,($M61)))</f>
        <v>0</v>
      </c>
      <c r="AG123" t="str">
        <f ca="1">IF(OFFSET('START-SLABS'!$F$9,$AG$1,0)="","",SUMIFS('SAGE IMPORT'!$Q:$Q,'SAGE IMPORT'!$A:$A,OFFSET('START-SLABS'!$F$9,$AG$1,0),'SAGE IMPORT'!$B:$B,OFFSET('START-SLABS'!$G$9,$AG$1,0),'SAGE IMPORT'!$C:$C,'MATERIAL ORDER'!$K61,'SAGE IMPORT'!$D:$D,($M61)))</f>
        <v/>
      </c>
      <c r="AH123">
        <f ca="1">IF(OFFSET('START-SLABS'!$F$9,$AH$1,0)="","",SUMIFS('SAGE IMPORT'!$Q:$Q,'SAGE IMPORT'!$A:$A,OFFSET('START-SLABS'!$F$9,$AH$1,0),'SAGE IMPORT'!$B:$B,OFFSET('START-SLABS'!$G$9,$AH$1,0),'SAGE IMPORT'!$C:$C,'MATERIAL ORDER'!$K61,'SAGE IMPORT'!$D:$D,($M61)))</f>
        <v>0</v>
      </c>
      <c r="AI123" t="str">
        <f ca="1">IF(OFFSET('START-SLABS'!$F$9,$AI$1,0)="","",SUMIFS('SAGE IMPORT'!$Q:$Q,'SAGE IMPORT'!$A:$A,OFFSET('START-SLABS'!$F$9,$AI$1,0),'SAGE IMPORT'!$B:$B,OFFSET('START-SLABS'!$G$9,$AI$1,0),'SAGE IMPORT'!$C:$C,'MATERIAL ORDER'!$K61,'SAGE IMPORT'!$D:$D,($M61)))</f>
        <v/>
      </c>
      <c r="AJ123">
        <f ca="1">IF(OFFSET('START-SLABS'!$F$9,$AJ$1,0)="","",SUMIFS('SAGE IMPORT'!$Q:$Q,'SAGE IMPORT'!$A:$A,OFFSET('START-SLABS'!$F$9,$AJ$1,0),'SAGE IMPORT'!$B:$B,OFFSET('START-SLABS'!$G$9,$AJ$1,0),'SAGE IMPORT'!$C:$C,'MATERIAL ORDER'!$K61,'SAGE IMPORT'!$D:$D,($M61)))</f>
        <v>0</v>
      </c>
      <c r="AK123" t="str">
        <f ca="1">IF(OFFSET('START-SLABS'!$F$9,$AK$1,0)="","",SUMIFS('SAGE IMPORT'!$Q:$Q,'SAGE IMPORT'!$A:$A,OFFSET('START-SLABS'!$F$9,$AK$1,0),'SAGE IMPORT'!$B:$B,OFFSET('START-SLABS'!$G$9,$AK$1,0),'SAGE IMPORT'!$C:$C,'MATERIAL ORDER'!$K61,'SAGE IMPORT'!$D:$D,($M61)))</f>
        <v/>
      </c>
      <c r="AL123" t="str">
        <f ca="1">IF(OFFSET('START-SLABS'!$F$9,$AL$1,0)="","",SUMIFS('SAGE IMPORT'!$Q:$Q,'SAGE IMPORT'!$A:$A,OFFSET('START-SLABS'!$F$9,$AL$1,0),'SAGE IMPORT'!$B:$B,OFFSET('START-SLABS'!$G$9,$AL$1,0),'SAGE IMPORT'!$C:$C,'MATERIAL ORDER'!$K61,'SAGE IMPORT'!$D:$D,($M61)))</f>
        <v/>
      </c>
      <c r="AM123" t="str">
        <f ca="1">IF(OFFSET('START-SLABS'!$F$9,$AM$1,0)="","",SUMIFS('SAGE IMPORT'!$Q:$Q,'SAGE IMPORT'!$A:$A,OFFSET('START-SLABS'!$F$9,$AM$1,0),'SAGE IMPORT'!$B:$B,OFFSET('START-SLABS'!$G$9,$AM$1,0),'SAGE IMPORT'!$C:$C,'MATERIAL ORDER'!$K61,'SAGE IMPORT'!$D:$D,($M61)))</f>
        <v/>
      </c>
      <c r="AN123" t="str">
        <f ca="1">IF(OFFSET('START-SLABS'!$F$9,$AN$1,0)="","",SUMIFS('SAGE IMPORT'!$Q:$Q,'SAGE IMPORT'!$A:$A,OFFSET('START-SLABS'!$F$9,$AN$1,0),'SAGE IMPORT'!$B:$B,OFFSET('START-SLABS'!$G$9,$AN$1,0),'SAGE IMPORT'!$C:$C,'MATERIAL ORDER'!$K61,'SAGE IMPORT'!$D:$D,($M61)))</f>
        <v/>
      </c>
      <c r="AO123" t="str">
        <f ca="1">IF(OFFSET('START-SLABS'!$F$9,$AO$1,0)="","",SUMIFS('SAGE IMPORT'!$Q:$Q,'SAGE IMPORT'!$A:$A,OFFSET('START-SLABS'!$F$9,$AO$1,0),'SAGE IMPORT'!$B:$B,OFFSET('START-SLABS'!$G$9,$AO$1,0),'SAGE IMPORT'!$C:$C,'MATERIAL ORDER'!$K61,'SAGE IMPORT'!$D:$D,($M61)))</f>
        <v/>
      </c>
      <c r="AP123" t="str">
        <f ca="1">IF(OFFSET('START-SLABS'!$F$9,$AP$1,0)="","",SUMIFS('SAGE IMPORT'!$Q:$Q,'SAGE IMPORT'!$A:$A,OFFSET('START-SLABS'!$F$9,$AP$1,0),'SAGE IMPORT'!$B:$B,OFFSET('START-SLABS'!$G$9,$AP$1,0),'SAGE IMPORT'!$C:$C,'MATERIAL ORDER'!$K61,'SAGE IMPORT'!$D:$D,($M61)))</f>
        <v/>
      </c>
      <c r="AQ123" t="str">
        <f ca="1">IF(OFFSET('START-SLABS'!$F$9,$AQ$1,0)="","",SUMIFS('SAGE IMPORT'!$Q:$Q,'SAGE IMPORT'!$A:$A,OFFSET('START-SLABS'!$F$9,$AQ$1,0),'SAGE IMPORT'!$B:$B,OFFSET('START-SLABS'!$G$9,$AQ$1,0),'SAGE IMPORT'!$C:$C,'MATERIAL ORDER'!$K61,'SAGE IMPORT'!$D:$D,($M61)))</f>
        <v/>
      </c>
      <c r="AR123" t="str">
        <f ca="1">IF(OFFSET('START-SLABS'!$F$9,$AR$1,0)="","",SUMIFS('SAGE IMPORT'!$Q:$Q,'SAGE IMPORT'!$A:$A,OFFSET('START-SLABS'!$F$9,$AR$1,0),'SAGE IMPORT'!$B:$B,OFFSET('START-SLABS'!$G$9,$AR$1,0),'SAGE IMPORT'!$C:$C,'MATERIAL ORDER'!$K61,'SAGE IMPORT'!$D:$D,($M61)))</f>
        <v/>
      </c>
      <c r="AS123" t="str">
        <f ca="1">IF(OFFSET('START-SLABS'!$F$9,$AS$1,0)="","",SUMIFS('SAGE IMPORT'!$Q:$Q,'SAGE IMPORT'!$A:$A,OFFSET('START-SLABS'!$F$9,$AS$1,0),'SAGE IMPORT'!$B:$B,OFFSET('START-SLABS'!$G$9,$AS$1,0),'SAGE IMPORT'!$C:$C,'MATERIAL ORDER'!$K61,'SAGE IMPORT'!$D:$D,($M61)))</f>
        <v/>
      </c>
      <c r="AT123" t="str">
        <f ca="1">IF(OFFSET('START-SLABS'!$F$9,$AT$1,0)="","",SUMIFS('SAGE IMPORT'!$Q:$Q,'SAGE IMPORT'!$A:$A,OFFSET('START-SLABS'!$F$9,$AT$1,0),'SAGE IMPORT'!$B:$B,OFFSET('START-SLABS'!$G$9,$AT$1,0),'SAGE IMPORT'!$C:$C,'MATERIAL ORDER'!$K61,'SAGE IMPORT'!$D:$D,($M61)))</f>
        <v/>
      </c>
      <c r="AU123" t="str">
        <f ca="1">IF(OFFSET('START-SLABS'!$F$9,$AU$1,0)="","",SUMIFS('SAGE IMPORT'!$Q:$Q,'SAGE IMPORT'!$A:$A,OFFSET('START-SLABS'!$F$9,$AU$1,0),'SAGE IMPORT'!$B:$B,OFFSET('START-SLABS'!$G$9,$AU$1,0),'SAGE IMPORT'!$C:$C,'MATERIAL ORDER'!$K61,'SAGE IMPORT'!$D:$D,($M61)))</f>
        <v/>
      </c>
      <c r="AV123" t="str">
        <f ca="1">IF(OFFSET('START-SLABS'!$F$9,$AV$1,0)="","",SUMIFS('SAGE IMPORT'!$Q:$Q,'SAGE IMPORT'!$A:$A,OFFSET('START-SLABS'!$F$9,$AV$1,0),'SAGE IMPORT'!$B:$B,OFFSET('START-SLABS'!$G$9,$AV$1,0),'SAGE IMPORT'!$C:$C,'MATERIAL ORDER'!$K61,'SAGE IMPORT'!$D:$D,($M61)))</f>
        <v/>
      </c>
    </row>
    <row r="124" spans="19:48" x14ac:dyDescent="0.3">
      <c r="S124">
        <f>IF('START-SLABS'!$F$9="","",SUMIFS('SAGE IMPORT'!$Q:$Q,'SAGE IMPORT'!$A:$A,'START-SLABS'!$F$9,'SAGE IMPORT'!$B:$B,'START-SLABS'!$G$9,'SAGE IMPORT'!$C:$C,'MATERIAL ORDER'!$K62,'SAGE IMPORT'!$D:$D,$M62))</f>
        <v>0</v>
      </c>
      <c r="T124">
        <f ca="1">IF(OFFSET('START-SLABS'!$F$9,$T$1,0)="","",SUMIFS('SAGE IMPORT'!$Q:$Q,'SAGE IMPORT'!$A:$A,OFFSET('START-SLABS'!$F$9,$T$1,0),'SAGE IMPORT'!$B:$B,OFFSET('START-SLABS'!$G$9,$T$1,0),'SAGE IMPORT'!$C:$C,'MATERIAL ORDER'!$K62,'SAGE IMPORT'!$D:$D,($M62)))</f>
        <v>0</v>
      </c>
      <c r="U124" t="str">
        <f ca="1">IF(OFFSET('START-SLABS'!$F$9,$U$1,0)="","",SUMIFS('SAGE IMPORT'!$Q:$Q,'SAGE IMPORT'!$A:$A,OFFSET('START-SLABS'!$F$9,$U$1,0),'SAGE IMPORT'!$B:$B,OFFSET('START-SLABS'!$G$9,$U$1,0),'SAGE IMPORT'!$C:$C,'MATERIAL ORDER'!$K62,'SAGE IMPORT'!$D:$D,($M62)))</f>
        <v/>
      </c>
      <c r="V124">
        <f ca="1">IF(OFFSET('START-SLABS'!$F$9,$V$1,0)="","",SUMIFS('SAGE IMPORT'!$Q:$Q,'SAGE IMPORT'!$A:$A,OFFSET('START-SLABS'!$F$9,$V$1,0),'SAGE IMPORT'!$B:$B,OFFSET('START-SLABS'!$G$9,$V$1,0),'SAGE IMPORT'!$C:$C,'MATERIAL ORDER'!$K62,'SAGE IMPORT'!$D:$D,($M62)))</f>
        <v>0</v>
      </c>
      <c r="W124" t="str">
        <f ca="1">IF(OFFSET('START-SLABS'!$F$9,$W$1,0)="","",SUMIFS('SAGE IMPORT'!$Q:$Q,'SAGE IMPORT'!$A:$A,OFFSET('START-SLABS'!$F$9,$W$1,0),'SAGE IMPORT'!$B:$B,OFFSET('START-SLABS'!$G$9,$W$1,0),'SAGE IMPORT'!$C:$C,'MATERIAL ORDER'!$K62,'SAGE IMPORT'!$D:$D,($M62)))</f>
        <v/>
      </c>
      <c r="X124">
        <f ca="1">IF(OFFSET('START-SLABS'!$F$9,$X$1,0)="","",SUMIFS('SAGE IMPORT'!$Q:$Q,'SAGE IMPORT'!$A:$A,OFFSET('START-SLABS'!$F$9,$X$1,0),'SAGE IMPORT'!$B:$B,OFFSET('START-SLABS'!$G$9,$X$1,0),'SAGE IMPORT'!$C:$C,'MATERIAL ORDER'!$K62,'SAGE IMPORT'!$D:$D,($M62)))</f>
        <v>0</v>
      </c>
      <c r="Y124" t="str">
        <f ca="1">IF(OFFSET('START-SLABS'!$F$9,$Y$1,0)="","",SUMIFS('SAGE IMPORT'!$Q:$Q,'SAGE IMPORT'!$A:$A,OFFSET('START-SLABS'!$F$9,$Y$1,0),'SAGE IMPORT'!$B:$B,OFFSET('START-SLABS'!$G$9,$Y$1,0),'SAGE IMPORT'!$C:$C,'MATERIAL ORDER'!$K62,'SAGE IMPORT'!$D:$D,($M62)))</f>
        <v/>
      </c>
      <c r="Z124">
        <f ca="1">IF(OFFSET('START-SLABS'!$F$9,$Z$1,0)="","",SUMIFS('SAGE IMPORT'!$Q:$Q,'SAGE IMPORT'!$A:$A,OFFSET('START-SLABS'!$F$9,$Z$1,0),'SAGE IMPORT'!$B:$B,OFFSET('START-SLABS'!$G$9,$Z$1,0),'SAGE IMPORT'!$C:$C,'MATERIAL ORDER'!$K62,'SAGE IMPORT'!$D:$D,($M62)))</f>
        <v>0</v>
      </c>
      <c r="AA124" t="str">
        <f ca="1">IF(OFFSET('START-SLABS'!$F$9,$AA$1,0)="","",SUMIFS('SAGE IMPORT'!$Q:$Q,'SAGE IMPORT'!$A:$A,OFFSET('START-SLABS'!$F$9,$AA$1,0),'SAGE IMPORT'!$B:$B,OFFSET('START-SLABS'!$G$9,$AA$1,0),'SAGE IMPORT'!$C:$C,'MATERIAL ORDER'!$K62,'SAGE IMPORT'!$D:$D,($M62)))</f>
        <v/>
      </c>
      <c r="AB124">
        <f ca="1">IF(OFFSET('START-SLABS'!$F$9,$AB$1,0)="","",SUMIFS('SAGE IMPORT'!$Q:$Q,'SAGE IMPORT'!$A:$A,OFFSET('START-SLABS'!$F$9,$AB$1,0),'SAGE IMPORT'!$B:$B,OFFSET('START-SLABS'!$G$9,$AB$1,0),'SAGE IMPORT'!$C:$C,'MATERIAL ORDER'!$K62,'SAGE IMPORT'!$D:$D,($M62)))</f>
        <v>0</v>
      </c>
      <c r="AC124" t="str">
        <f ca="1">IF(OFFSET('START-SLABS'!$F$9,$AC$1,0)="","",SUMIFS('SAGE IMPORT'!$Q:$Q,'SAGE IMPORT'!$A:$A,OFFSET('START-SLABS'!$F$9,$AC$1,0),'SAGE IMPORT'!$B:$B,OFFSET('START-SLABS'!$G$9,$AC$1,0),'SAGE IMPORT'!$C:$C,'MATERIAL ORDER'!$K62,'SAGE IMPORT'!$D:$D,($M62)))</f>
        <v/>
      </c>
      <c r="AD124">
        <f ca="1">IF(OFFSET('START-SLABS'!$F$9,$AD$1,0)="","",SUMIFS('SAGE IMPORT'!$Q:$Q,'SAGE IMPORT'!$A:$A,OFFSET('START-SLABS'!$F$9,$AD$1,0),'SAGE IMPORT'!$B:$B,OFFSET('START-SLABS'!$G$9,$AD$1,0),'SAGE IMPORT'!$C:$C,'MATERIAL ORDER'!$K62,'SAGE IMPORT'!$D:$D,($M62)))</f>
        <v>0</v>
      </c>
      <c r="AE124" t="str">
        <f ca="1">IF(OFFSET('START-SLABS'!$F$9,$AE$1,0)="","",SUMIFS('SAGE IMPORT'!$Q:$Q,'SAGE IMPORT'!$A:$A,OFFSET('START-SLABS'!$F$9,$AE$1,0),'SAGE IMPORT'!$B:$B,OFFSET('START-SLABS'!$G$9,$AE$1,0),'SAGE IMPORT'!$C:$C,'MATERIAL ORDER'!$K62,'SAGE IMPORT'!$D:$D,($M62)))</f>
        <v/>
      </c>
      <c r="AF124">
        <f ca="1">IF(OFFSET('START-SLABS'!$F$9,$AF$1,0)="","",SUMIFS('SAGE IMPORT'!$Q:$Q,'SAGE IMPORT'!$A:$A,OFFSET('START-SLABS'!$F$9,$AF$1,0),'SAGE IMPORT'!$B:$B,OFFSET('START-SLABS'!$G$9,$AF$1,0),'SAGE IMPORT'!$C:$C,'MATERIAL ORDER'!$K62,'SAGE IMPORT'!$D:$D,($M62)))</f>
        <v>0</v>
      </c>
      <c r="AG124" t="str">
        <f ca="1">IF(OFFSET('START-SLABS'!$F$9,$AG$1,0)="","",SUMIFS('SAGE IMPORT'!$Q:$Q,'SAGE IMPORT'!$A:$A,OFFSET('START-SLABS'!$F$9,$AG$1,0),'SAGE IMPORT'!$B:$B,OFFSET('START-SLABS'!$G$9,$AG$1,0),'SAGE IMPORT'!$C:$C,'MATERIAL ORDER'!$K62,'SAGE IMPORT'!$D:$D,($M62)))</f>
        <v/>
      </c>
      <c r="AH124">
        <f ca="1">IF(OFFSET('START-SLABS'!$F$9,$AH$1,0)="","",SUMIFS('SAGE IMPORT'!$Q:$Q,'SAGE IMPORT'!$A:$A,OFFSET('START-SLABS'!$F$9,$AH$1,0),'SAGE IMPORT'!$B:$B,OFFSET('START-SLABS'!$G$9,$AH$1,0),'SAGE IMPORT'!$C:$C,'MATERIAL ORDER'!$K62,'SAGE IMPORT'!$D:$D,($M62)))</f>
        <v>0</v>
      </c>
      <c r="AI124" t="str">
        <f ca="1">IF(OFFSET('START-SLABS'!$F$9,$AI$1,0)="","",SUMIFS('SAGE IMPORT'!$Q:$Q,'SAGE IMPORT'!$A:$A,OFFSET('START-SLABS'!$F$9,$AI$1,0),'SAGE IMPORT'!$B:$B,OFFSET('START-SLABS'!$G$9,$AI$1,0),'SAGE IMPORT'!$C:$C,'MATERIAL ORDER'!$K62,'SAGE IMPORT'!$D:$D,($M62)))</f>
        <v/>
      </c>
      <c r="AJ124">
        <f ca="1">IF(OFFSET('START-SLABS'!$F$9,$AJ$1,0)="","",SUMIFS('SAGE IMPORT'!$Q:$Q,'SAGE IMPORT'!$A:$A,OFFSET('START-SLABS'!$F$9,$AJ$1,0),'SAGE IMPORT'!$B:$B,OFFSET('START-SLABS'!$G$9,$AJ$1,0),'SAGE IMPORT'!$C:$C,'MATERIAL ORDER'!$K62,'SAGE IMPORT'!$D:$D,($M62)))</f>
        <v>0</v>
      </c>
      <c r="AK124" t="str">
        <f ca="1">IF(OFFSET('START-SLABS'!$F$9,$AK$1,0)="","",SUMIFS('SAGE IMPORT'!$Q:$Q,'SAGE IMPORT'!$A:$A,OFFSET('START-SLABS'!$F$9,$AK$1,0),'SAGE IMPORT'!$B:$B,OFFSET('START-SLABS'!$G$9,$AK$1,0),'SAGE IMPORT'!$C:$C,'MATERIAL ORDER'!$K62,'SAGE IMPORT'!$D:$D,($M62)))</f>
        <v/>
      </c>
      <c r="AL124" t="str">
        <f ca="1">IF(OFFSET('START-SLABS'!$F$9,$AL$1,0)="","",SUMIFS('SAGE IMPORT'!$Q:$Q,'SAGE IMPORT'!$A:$A,OFFSET('START-SLABS'!$F$9,$AL$1,0),'SAGE IMPORT'!$B:$B,OFFSET('START-SLABS'!$G$9,$AL$1,0),'SAGE IMPORT'!$C:$C,'MATERIAL ORDER'!$K62,'SAGE IMPORT'!$D:$D,($M62)))</f>
        <v/>
      </c>
      <c r="AM124" t="str">
        <f ca="1">IF(OFFSET('START-SLABS'!$F$9,$AM$1,0)="","",SUMIFS('SAGE IMPORT'!$Q:$Q,'SAGE IMPORT'!$A:$A,OFFSET('START-SLABS'!$F$9,$AM$1,0),'SAGE IMPORT'!$B:$B,OFFSET('START-SLABS'!$G$9,$AM$1,0),'SAGE IMPORT'!$C:$C,'MATERIAL ORDER'!$K62,'SAGE IMPORT'!$D:$D,($M62)))</f>
        <v/>
      </c>
      <c r="AN124" t="str">
        <f ca="1">IF(OFFSET('START-SLABS'!$F$9,$AN$1,0)="","",SUMIFS('SAGE IMPORT'!$Q:$Q,'SAGE IMPORT'!$A:$A,OFFSET('START-SLABS'!$F$9,$AN$1,0),'SAGE IMPORT'!$B:$B,OFFSET('START-SLABS'!$G$9,$AN$1,0),'SAGE IMPORT'!$C:$C,'MATERIAL ORDER'!$K62,'SAGE IMPORT'!$D:$D,($M62)))</f>
        <v/>
      </c>
      <c r="AO124" t="str">
        <f ca="1">IF(OFFSET('START-SLABS'!$F$9,$AO$1,0)="","",SUMIFS('SAGE IMPORT'!$Q:$Q,'SAGE IMPORT'!$A:$A,OFFSET('START-SLABS'!$F$9,$AO$1,0),'SAGE IMPORT'!$B:$B,OFFSET('START-SLABS'!$G$9,$AO$1,0),'SAGE IMPORT'!$C:$C,'MATERIAL ORDER'!$K62,'SAGE IMPORT'!$D:$D,($M62)))</f>
        <v/>
      </c>
      <c r="AP124" t="str">
        <f ca="1">IF(OFFSET('START-SLABS'!$F$9,$AP$1,0)="","",SUMIFS('SAGE IMPORT'!$Q:$Q,'SAGE IMPORT'!$A:$A,OFFSET('START-SLABS'!$F$9,$AP$1,0),'SAGE IMPORT'!$B:$B,OFFSET('START-SLABS'!$G$9,$AP$1,0),'SAGE IMPORT'!$C:$C,'MATERIAL ORDER'!$K62,'SAGE IMPORT'!$D:$D,($M62)))</f>
        <v/>
      </c>
      <c r="AQ124" t="str">
        <f ca="1">IF(OFFSET('START-SLABS'!$F$9,$AQ$1,0)="","",SUMIFS('SAGE IMPORT'!$Q:$Q,'SAGE IMPORT'!$A:$A,OFFSET('START-SLABS'!$F$9,$AQ$1,0),'SAGE IMPORT'!$B:$B,OFFSET('START-SLABS'!$G$9,$AQ$1,0),'SAGE IMPORT'!$C:$C,'MATERIAL ORDER'!$K62,'SAGE IMPORT'!$D:$D,($M62)))</f>
        <v/>
      </c>
      <c r="AR124" t="str">
        <f ca="1">IF(OFFSET('START-SLABS'!$F$9,$AR$1,0)="","",SUMIFS('SAGE IMPORT'!$Q:$Q,'SAGE IMPORT'!$A:$A,OFFSET('START-SLABS'!$F$9,$AR$1,0),'SAGE IMPORT'!$B:$B,OFFSET('START-SLABS'!$G$9,$AR$1,0),'SAGE IMPORT'!$C:$C,'MATERIAL ORDER'!$K62,'SAGE IMPORT'!$D:$D,($M62)))</f>
        <v/>
      </c>
      <c r="AS124" t="str">
        <f ca="1">IF(OFFSET('START-SLABS'!$F$9,$AS$1,0)="","",SUMIFS('SAGE IMPORT'!$Q:$Q,'SAGE IMPORT'!$A:$A,OFFSET('START-SLABS'!$F$9,$AS$1,0),'SAGE IMPORT'!$B:$B,OFFSET('START-SLABS'!$G$9,$AS$1,0),'SAGE IMPORT'!$C:$C,'MATERIAL ORDER'!$K62,'SAGE IMPORT'!$D:$D,($M62)))</f>
        <v/>
      </c>
      <c r="AT124" t="str">
        <f ca="1">IF(OFFSET('START-SLABS'!$F$9,$AT$1,0)="","",SUMIFS('SAGE IMPORT'!$Q:$Q,'SAGE IMPORT'!$A:$A,OFFSET('START-SLABS'!$F$9,$AT$1,0),'SAGE IMPORT'!$B:$B,OFFSET('START-SLABS'!$G$9,$AT$1,0),'SAGE IMPORT'!$C:$C,'MATERIAL ORDER'!$K62,'SAGE IMPORT'!$D:$D,($M62)))</f>
        <v/>
      </c>
      <c r="AU124" t="str">
        <f ca="1">IF(OFFSET('START-SLABS'!$F$9,$AU$1,0)="","",SUMIFS('SAGE IMPORT'!$Q:$Q,'SAGE IMPORT'!$A:$A,OFFSET('START-SLABS'!$F$9,$AU$1,0),'SAGE IMPORT'!$B:$B,OFFSET('START-SLABS'!$G$9,$AU$1,0),'SAGE IMPORT'!$C:$C,'MATERIAL ORDER'!$K62,'SAGE IMPORT'!$D:$D,($M62)))</f>
        <v/>
      </c>
      <c r="AV124" t="str">
        <f ca="1">IF(OFFSET('START-SLABS'!$F$9,$AV$1,0)="","",SUMIFS('SAGE IMPORT'!$Q:$Q,'SAGE IMPORT'!$A:$A,OFFSET('START-SLABS'!$F$9,$AV$1,0),'SAGE IMPORT'!$B:$B,OFFSET('START-SLABS'!$G$9,$AV$1,0),'SAGE IMPORT'!$C:$C,'MATERIAL ORDER'!$K62,'SAGE IMPORT'!$D:$D,($M62)))</f>
        <v/>
      </c>
    </row>
    <row r="125" spans="19:48" x14ac:dyDescent="0.3">
      <c r="S125">
        <f>IF('START-SLABS'!$F$9="","",SUMIFS('SAGE IMPORT'!$Q:$Q,'SAGE IMPORT'!$A:$A,'START-SLABS'!$F$9,'SAGE IMPORT'!$B:$B,'START-SLABS'!$G$9,'SAGE IMPORT'!$C:$C,'MATERIAL ORDER'!$K63,'SAGE IMPORT'!$D:$D,$M63))</f>
        <v>0</v>
      </c>
      <c r="T125">
        <f ca="1">IF(OFFSET('START-SLABS'!$F$9,$T$1,0)="","",SUMIFS('SAGE IMPORT'!$Q:$Q,'SAGE IMPORT'!$A:$A,OFFSET('START-SLABS'!$F$9,$T$1,0),'SAGE IMPORT'!$B:$B,OFFSET('START-SLABS'!$G$9,$T$1,0),'SAGE IMPORT'!$C:$C,'MATERIAL ORDER'!$K63,'SAGE IMPORT'!$D:$D,($M63)))</f>
        <v>0</v>
      </c>
      <c r="U125" t="str">
        <f ca="1">IF(OFFSET('START-SLABS'!$F$9,$U$1,0)="","",SUMIFS('SAGE IMPORT'!$Q:$Q,'SAGE IMPORT'!$A:$A,OFFSET('START-SLABS'!$F$9,$U$1,0),'SAGE IMPORT'!$B:$B,OFFSET('START-SLABS'!$G$9,$U$1,0),'SAGE IMPORT'!$C:$C,'MATERIAL ORDER'!$K63,'SAGE IMPORT'!$D:$D,($M63)))</f>
        <v/>
      </c>
      <c r="V125">
        <f ca="1">IF(OFFSET('START-SLABS'!$F$9,$V$1,0)="","",SUMIFS('SAGE IMPORT'!$Q:$Q,'SAGE IMPORT'!$A:$A,OFFSET('START-SLABS'!$F$9,$V$1,0),'SAGE IMPORT'!$B:$B,OFFSET('START-SLABS'!$G$9,$V$1,0),'SAGE IMPORT'!$C:$C,'MATERIAL ORDER'!$K63,'SAGE IMPORT'!$D:$D,($M63)))</f>
        <v>0</v>
      </c>
      <c r="W125" t="str">
        <f ca="1">IF(OFFSET('START-SLABS'!$F$9,$W$1,0)="","",SUMIFS('SAGE IMPORT'!$Q:$Q,'SAGE IMPORT'!$A:$A,OFFSET('START-SLABS'!$F$9,$W$1,0),'SAGE IMPORT'!$B:$B,OFFSET('START-SLABS'!$G$9,$W$1,0),'SAGE IMPORT'!$C:$C,'MATERIAL ORDER'!$K63,'SAGE IMPORT'!$D:$D,($M63)))</f>
        <v/>
      </c>
      <c r="X125">
        <f ca="1">IF(OFFSET('START-SLABS'!$F$9,$X$1,0)="","",SUMIFS('SAGE IMPORT'!$Q:$Q,'SAGE IMPORT'!$A:$A,OFFSET('START-SLABS'!$F$9,$X$1,0),'SAGE IMPORT'!$B:$B,OFFSET('START-SLABS'!$G$9,$X$1,0),'SAGE IMPORT'!$C:$C,'MATERIAL ORDER'!$K63,'SAGE IMPORT'!$D:$D,($M63)))</f>
        <v>0</v>
      </c>
      <c r="Y125" t="str">
        <f ca="1">IF(OFFSET('START-SLABS'!$F$9,$Y$1,0)="","",SUMIFS('SAGE IMPORT'!$Q:$Q,'SAGE IMPORT'!$A:$A,OFFSET('START-SLABS'!$F$9,$Y$1,0),'SAGE IMPORT'!$B:$B,OFFSET('START-SLABS'!$G$9,$Y$1,0),'SAGE IMPORT'!$C:$C,'MATERIAL ORDER'!$K63,'SAGE IMPORT'!$D:$D,($M63)))</f>
        <v/>
      </c>
      <c r="Z125">
        <f ca="1">IF(OFFSET('START-SLABS'!$F$9,$Z$1,0)="","",SUMIFS('SAGE IMPORT'!$Q:$Q,'SAGE IMPORT'!$A:$A,OFFSET('START-SLABS'!$F$9,$Z$1,0),'SAGE IMPORT'!$B:$B,OFFSET('START-SLABS'!$G$9,$Z$1,0),'SAGE IMPORT'!$C:$C,'MATERIAL ORDER'!$K63,'SAGE IMPORT'!$D:$D,($M63)))</f>
        <v>0</v>
      </c>
      <c r="AA125" t="str">
        <f ca="1">IF(OFFSET('START-SLABS'!$F$9,$AA$1,0)="","",SUMIFS('SAGE IMPORT'!$Q:$Q,'SAGE IMPORT'!$A:$A,OFFSET('START-SLABS'!$F$9,$AA$1,0),'SAGE IMPORT'!$B:$B,OFFSET('START-SLABS'!$G$9,$AA$1,0),'SAGE IMPORT'!$C:$C,'MATERIAL ORDER'!$K63,'SAGE IMPORT'!$D:$D,($M63)))</f>
        <v/>
      </c>
      <c r="AB125">
        <f ca="1">IF(OFFSET('START-SLABS'!$F$9,$AB$1,0)="","",SUMIFS('SAGE IMPORT'!$Q:$Q,'SAGE IMPORT'!$A:$A,OFFSET('START-SLABS'!$F$9,$AB$1,0),'SAGE IMPORT'!$B:$B,OFFSET('START-SLABS'!$G$9,$AB$1,0),'SAGE IMPORT'!$C:$C,'MATERIAL ORDER'!$K63,'SAGE IMPORT'!$D:$D,($M63)))</f>
        <v>0</v>
      </c>
      <c r="AC125" t="str">
        <f ca="1">IF(OFFSET('START-SLABS'!$F$9,$AC$1,0)="","",SUMIFS('SAGE IMPORT'!$Q:$Q,'SAGE IMPORT'!$A:$A,OFFSET('START-SLABS'!$F$9,$AC$1,0),'SAGE IMPORT'!$B:$B,OFFSET('START-SLABS'!$G$9,$AC$1,0),'SAGE IMPORT'!$C:$C,'MATERIAL ORDER'!$K63,'SAGE IMPORT'!$D:$D,($M63)))</f>
        <v/>
      </c>
      <c r="AD125">
        <f ca="1">IF(OFFSET('START-SLABS'!$F$9,$AD$1,0)="","",SUMIFS('SAGE IMPORT'!$Q:$Q,'SAGE IMPORT'!$A:$A,OFFSET('START-SLABS'!$F$9,$AD$1,0),'SAGE IMPORT'!$B:$B,OFFSET('START-SLABS'!$G$9,$AD$1,0),'SAGE IMPORT'!$C:$C,'MATERIAL ORDER'!$K63,'SAGE IMPORT'!$D:$D,($M63)))</f>
        <v>0</v>
      </c>
      <c r="AE125" t="str">
        <f ca="1">IF(OFFSET('START-SLABS'!$F$9,$AE$1,0)="","",SUMIFS('SAGE IMPORT'!$Q:$Q,'SAGE IMPORT'!$A:$A,OFFSET('START-SLABS'!$F$9,$AE$1,0),'SAGE IMPORT'!$B:$B,OFFSET('START-SLABS'!$G$9,$AE$1,0),'SAGE IMPORT'!$C:$C,'MATERIAL ORDER'!$K63,'SAGE IMPORT'!$D:$D,($M63)))</f>
        <v/>
      </c>
      <c r="AF125">
        <f ca="1">IF(OFFSET('START-SLABS'!$F$9,$AF$1,0)="","",SUMIFS('SAGE IMPORT'!$Q:$Q,'SAGE IMPORT'!$A:$A,OFFSET('START-SLABS'!$F$9,$AF$1,0),'SAGE IMPORT'!$B:$B,OFFSET('START-SLABS'!$G$9,$AF$1,0),'SAGE IMPORT'!$C:$C,'MATERIAL ORDER'!$K63,'SAGE IMPORT'!$D:$D,($M63)))</f>
        <v>0</v>
      </c>
      <c r="AG125" t="str">
        <f ca="1">IF(OFFSET('START-SLABS'!$F$9,$AG$1,0)="","",SUMIFS('SAGE IMPORT'!$Q:$Q,'SAGE IMPORT'!$A:$A,OFFSET('START-SLABS'!$F$9,$AG$1,0),'SAGE IMPORT'!$B:$B,OFFSET('START-SLABS'!$G$9,$AG$1,0),'SAGE IMPORT'!$C:$C,'MATERIAL ORDER'!$K63,'SAGE IMPORT'!$D:$D,($M63)))</f>
        <v/>
      </c>
      <c r="AH125">
        <f ca="1">IF(OFFSET('START-SLABS'!$F$9,$AH$1,0)="","",SUMIFS('SAGE IMPORT'!$Q:$Q,'SAGE IMPORT'!$A:$A,OFFSET('START-SLABS'!$F$9,$AH$1,0),'SAGE IMPORT'!$B:$B,OFFSET('START-SLABS'!$G$9,$AH$1,0),'SAGE IMPORT'!$C:$C,'MATERIAL ORDER'!$K63,'SAGE IMPORT'!$D:$D,($M63)))</f>
        <v>0</v>
      </c>
      <c r="AI125" t="str">
        <f ca="1">IF(OFFSET('START-SLABS'!$F$9,$AI$1,0)="","",SUMIFS('SAGE IMPORT'!$Q:$Q,'SAGE IMPORT'!$A:$A,OFFSET('START-SLABS'!$F$9,$AI$1,0),'SAGE IMPORT'!$B:$B,OFFSET('START-SLABS'!$G$9,$AI$1,0),'SAGE IMPORT'!$C:$C,'MATERIAL ORDER'!$K63,'SAGE IMPORT'!$D:$D,($M63)))</f>
        <v/>
      </c>
      <c r="AJ125">
        <f ca="1">IF(OFFSET('START-SLABS'!$F$9,$AJ$1,0)="","",SUMIFS('SAGE IMPORT'!$Q:$Q,'SAGE IMPORT'!$A:$A,OFFSET('START-SLABS'!$F$9,$AJ$1,0),'SAGE IMPORT'!$B:$B,OFFSET('START-SLABS'!$G$9,$AJ$1,0),'SAGE IMPORT'!$C:$C,'MATERIAL ORDER'!$K63,'SAGE IMPORT'!$D:$D,($M63)))</f>
        <v>0</v>
      </c>
      <c r="AK125" t="str">
        <f ca="1">IF(OFFSET('START-SLABS'!$F$9,$AK$1,0)="","",SUMIFS('SAGE IMPORT'!$Q:$Q,'SAGE IMPORT'!$A:$A,OFFSET('START-SLABS'!$F$9,$AK$1,0),'SAGE IMPORT'!$B:$B,OFFSET('START-SLABS'!$G$9,$AK$1,0),'SAGE IMPORT'!$C:$C,'MATERIAL ORDER'!$K63,'SAGE IMPORT'!$D:$D,($M63)))</f>
        <v/>
      </c>
      <c r="AL125" t="str">
        <f ca="1">IF(OFFSET('START-SLABS'!$F$9,$AL$1,0)="","",SUMIFS('SAGE IMPORT'!$Q:$Q,'SAGE IMPORT'!$A:$A,OFFSET('START-SLABS'!$F$9,$AL$1,0),'SAGE IMPORT'!$B:$B,OFFSET('START-SLABS'!$G$9,$AL$1,0),'SAGE IMPORT'!$C:$C,'MATERIAL ORDER'!$K63,'SAGE IMPORT'!$D:$D,($M63)))</f>
        <v/>
      </c>
      <c r="AM125" t="str">
        <f ca="1">IF(OFFSET('START-SLABS'!$F$9,$AM$1,0)="","",SUMIFS('SAGE IMPORT'!$Q:$Q,'SAGE IMPORT'!$A:$A,OFFSET('START-SLABS'!$F$9,$AM$1,0),'SAGE IMPORT'!$B:$B,OFFSET('START-SLABS'!$G$9,$AM$1,0),'SAGE IMPORT'!$C:$C,'MATERIAL ORDER'!$K63,'SAGE IMPORT'!$D:$D,($M63)))</f>
        <v/>
      </c>
      <c r="AN125" t="str">
        <f ca="1">IF(OFFSET('START-SLABS'!$F$9,$AN$1,0)="","",SUMIFS('SAGE IMPORT'!$Q:$Q,'SAGE IMPORT'!$A:$A,OFFSET('START-SLABS'!$F$9,$AN$1,0),'SAGE IMPORT'!$B:$B,OFFSET('START-SLABS'!$G$9,$AN$1,0),'SAGE IMPORT'!$C:$C,'MATERIAL ORDER'!$K63,'SAGE IMPORT'!$D:$D,($M63)))</f>
        <v/>
      </c>
      <c r="AO125" t="str">
        <f ca="1">IF(OFFSET('START-SLABS'!$F$9,$AO$1,0)="","",SUMIFS('SAGE IMPORT'!$Q:$Q,'SAGE IMPORT'!$A:$A,OFFSET('START-SLABS'!$F$9,$AO$1,0),'SAGE IMPORT'!$B:$B,OFFSET('START-SLABS'!$G$9,$AO$1,0),'SAGE IMPORT'!$C:$C,'MATERIAL ORDER'!$K63,'SAGE IMPORT'!$D:$D,($M63)))</f>
        <v/>
      </c>
      <c r="AP125" t="str">
        <f ca="1">IF(OFFSET('START-SLABS'!$F$9,$AP$1,0)="","",SUMIFS('SAGE IMPORT'!$Q:$Q,'SAGE IMPORT'!$A:$A,OFFSET('START-SLABS'!$F$9,$AP$1,0),'SAGE IMPORT'!$B:$B,OFFSET('START-SLABS'!$G$9,$AP$1,0),'SAGE IMPORT'!$C:$C,'MATERIAL ORDER'!$K63,'SAGE IMPORT'!$D:$D,($M63)))</f>
        <v/>
      </c>
      <c r="AQ125" t="str">
        <f ca="1">IF(OFFSET('START-SLABS'!$F$9,$AQ$1,0)="","",SUMIFS('SAGE IMPORT'!$Q:$Q,'SAGE IMPORT'!$A:$A,OFFSET('START-SLABS'!$F$9,$AQ$1,0),'SAGE IMPORT'!$B:$B,OFFSET('START-SLABS'!$G$9,$AQ$1,0),'SAGE IMPORT'!$C:$C,'MATERIAL ORDER'!$K63,'SAGE IMPORT'!$D:$D,($M63)))</f>
        <v/>
      </c>
      <c r="AR125" t="str">
        <f ca="1">IF(OFFSET('START-SLABS'!$F$9,$AR$1,0)="","",SUMIFS('SAGE IMPORT'!$Q:$Q,'SAGE IMPORT'!$A:$A,OFFSET('START-SLABS'!$F$9,$AR$1,0),'SAGE IMPORT'!$B:$B,OFFSET('START-SLABS'!$G$9,$AR$1,0),'SAGE IMPORT'!$C:$C,'MATERIAL ORDER'!$K63,'SAGE IMPORT'!$D:$D,($M63)))</f>
        <v/>
      </c>
      <c r="AS125" t="str">
        <f ca="1">IF(OFFSET('START-SLABS'!$F$9,$AS$1,0)="","",SUMIFS('SAGE IMPORT'!$Q:$Q,'SAGE IMPORT'!$A:$A,OFFSET('START-SLABS'!$F$9,$AS$1,0),'SAGE IMPORT'!$B:$B,OFFSET('START-SLABS'!$G$9,$AS$1,0),'SAGE IMPORT'!$C:$C,'MATERIAL ORDER'!$K63,'SAGE IMPORT'!$D:$D,($M63)))</f>
        <v/>
      </c>
      <c r="AT125" t="str">
        <f ca="1">IF(OFFSET('START-SLABS'!$F$9,$AT$1,0)="","",SUMIFS('SAGE IMPORT'!$Q:$Q,'SAGE IMPORT'!$A:$A,OFFSET('START-SLABS'!$F$9,$AT$1,0),'SAGE IMPORT'!$B:$B,OFFSET('START-SLABS'!$G$9,$AT$1,0),'SAGE IMPORT'!$C:$C,'MATERIAL ORDER'!$K63,'SAGE IMPORT'!$D:$D,($M63)))</f>
        <v/>
      </c>
      <c r="AU125" t="str">
        <f ca="1">IF(OFFSET('START-SLABS'!$F$9,$AU$1,0)="","",SUMIFS('SAGE IMPORT'!$Q:$Q,'SAGE IMPORT'!$A:$A,OFFSET('START-SLABS'!$F$9,$AU$1,0),'SAGE IMPORT'!$B:$B,OFFSET('START-SLABS'!$G$9,$AU$1,0),'SAGE IMPORT'!$C:$C,'MATERIAL ORDER'!$K63,'SAGE IMPORT'!$D:$D,($M63)))</f>
        <v/>
      </c>
      <c r="AV125" t="str">
        <f ca="1">IF(OFFSET('START-SLABS'!$F$9,$AV$1,0)="","",SUMIFS('SAGE IMPORT'!$Q:$Q,'SAGE IMPORT'!$A:$A,OFFSET('START-SLABS'!$F$9,$AV$1,0),'SAGE IMPORT'!$B:$B,OFFSET('START-SLABS'!$G$9,$AV$1,0),'SAGE IMPORT'!$C:$C,'MATERIAL ORDER'!$K63,'SAGE IMPORT'!$D:$D,($M63)))</f>
        <v/>
      </c>
    </row>
    <row r="126" spans="19:48" x14ac:dyDescent="0.3">
      <c r="S126">
        <f>IF('START-SLABS'!$F$9="","",SUMIFS('SAGE IMPORT'!$Q:$Q,'SAGE IMPORT'!$A:$A,'START-SLABS'!$F$9,'SAGE IMPORT'!$B:$B,'START-SLABS'!$G$9,'SAGE IMPORT'!$C:$C,'MATERIAL ORDER'!$K64,'SAGE IMPORT'!$D:$D,$M64))</f>
        <v>0</v>
      </c>
      <c r="T126">
        <f ca="1">IF(OFFSET('START-SLABS'!$F$9,$T$1,0)="","",SUMIFS('SAGE IMPORT'!$Q:$Q,'SAGE IMPORT'!$A:$A,OFFSET('START-SLABS'!$F$9,$T$1,0),'SAGE IMPORT'!$B:$B,OFFSET('START-SLABS'!$G$9,$T$1,0),'SAGE IMPORT'!$C:$C,'MATERIAL ORDER'!$K64,'SAGE IMPORT'!$D:$D,($M64)))</f>
        <v>0</v>
      </c>
      <c r="U126" t="str">
        <f ca="1">IF(OFFSET('START-SLABS'!$F$9,$U$1,0)="","",SUMIFS('SAGE IMPORT'!$Q:$Q,'SAGE IMPORT'!$A:$A,OFFSET('START-SLABS'!$F$9,$U$1,0),'SAGE IMPORT'!$B:$B,OFFSET('START-SLABS'!$G$9,$U$1,0),'SAGE IMPORT'!$C:$C,'MATERIAL ORDER'!$K64,'SAGE IMPORT'!$D:$D,($M64)))</f>
        <v/>
      </c>
      <c r="V126">
        <f ca="1">IF(OFFSET('START-SLABS'!$F$9,$V$1,0)="","",SUMIFS('SAGE IMPORT'!$Q:$Q,'SAGE IMPORT'!$A:$A,OFFSET('START-SLABS'!$F$9,$V$1,0),'SAGE IMPORT'!$B:$B,OFFSET('START-SLABS'!$G$9,$V$1,0),'SAGE IMPORT'!$C:$C,'MATERIAL ORDER'!$K64,'SAGE IMPORT'!$D:$D,($M64)))</f>
        <v>0</v>
      </c>
      <c r="W126" t="str">
        <f ca="1">IF(OFFSET('START-SLABS'!$F$9,$W$1,0)="","",SUMIFS('SAGE IMPORT'!$Q:$Q,'SAGE IMPORT'!$A:$A,OFFSET('START-SLABS'!$F$9,$W$1,0),'SAGE IMPORT'!$B:$B,OFFSET('START-SLABS'!$G$9,$W$1,0),'SAGE IMPORT'!$C:$C,'MATERIAL ORDER'!$K64,'SAGE IMPORT'!$D:$D,($M64)))</f>
        <v/>
      </c>
      <c r="X126">
        <f ca="1">IF(OFFSET('START-SLABS'!$F$9,$X$1,0)="","",SUMIFS('SAGE IMPORT'!$Q:$Q,'SAGE IMPORT'!$A:$A,OFFSET('START-SLABS'!$F$9,$X$1,0),'SAGE IMPORT'!$B:$B,OFFSET('START-SLABS'!$G$9,$X$1,0),'SAGE IMPORT'!$C:$C,'MATERIAL ORDER'!$K64,'SAGE IMPORT'!$D:$D,($M64)))</f>
        <v>0</v>
      </c>
      <c r="Y126" t="str">
        <f ca="1">IF(OFFSET('START-SLABS'!$F$9,$Y$1,0)="","",SUMIFS('SAGE IMPORT'!$Q:$Q,'SAGE IMPORT'!$A:$A,OFFSET('START-SLABS'!$F$9,$Y$1,0),'SAGE IMPORT'!$B:$B,OFFSET('START-SLABS'!$G$9,$Y$1,0),'SAGE IMPORT'!$C:$C,'MATERIAL ORDER'!$K64,'SAGE IMPORT'!$D:$D,($M64)))</f>
        <v/>
      </c>
      <c r="Z126">
        <f ca="1">IF(OFFSET('START-SLABS'!$F$9,$Z$1,0)="","",SUMIFS('SAGE IMPORT'!$Q:$Q,'SAGE IMPORT'!$A:$A,OFFSET('START-SLABS'!$F$9,$Z$1,0),'SAGE IMPORT'!$B:$B,OFFSET('START-SLABS'!$G$9,$Z$1,0),'SAGE IMPORT'!$C:$C,'MATERIAL ORDER'!$K64,'SAGE IMPORT'!$D:$D,($M64)))</f>
        <v>0</v>
      </c>
      <c r="AA126" t="str">
        <f ca="1">IF(OFFSET('START-SLABS'!$F$9,$AA$1,0)="","",SUMIFS('SAGE IMPORT'!$Q:$Q,'SAGE IMPORT'!$A:$A,OFFSET('START-SLABS'!$F$9,$AA$1,0),'SAGE IMPORT'!$B:$B,OFFSET('START-SLABS'!$G$9,$AA$1,0),'SAGE IMPORT'!$C:$C,'MATERIAL ORDER'!$K64,'SAGE IMPORT'!$D:$D,($M64)))</f>
        <v/>
      </c>
      <c r="AB126">
        <f ca="1">IF(OFFSET('START-SLABS'!$F$9,$AB$1,0)="","",SUMIFS('SAGE IMPORT'!$Q:$Q,'SAGE IMPORT'!$A:$A,OFFSET('START-SLABS'!$F$9,$AB$1,0),'SAGE IMPORT'!$B:$B,OFFSET('START-SLABS'!$G$9,$AB$1,0),'SAGE IMPORT'!$C:$C,'MATERIAL ORDER'!$K64,'SAGE IMPORT'!$D:$D,($M64)))</f>
        <v>0</v>
      </c>
      <c r="AC126" t="str">
        <f ca="1">IF(OFFSET('START-SLABS'!$F$9,$AC$1,0)="","",SUMIFS('SAGE IMPORT'!$Q:$Q,'SAGE IMPORT'!$A:$A,OFFSET('START-SLABS'!$F$9,$AC$1,0),'SAGE IMPORT'!$B:$B,OFFSET('START-SLABS'!$G$9,$AC$1,0),'SAGE IMPORT'!$C:$C,'MATERIAL ORDER'!$K64,'SAGE IMPORT'!$D:$D,($M64)))</f>
        <v/>
      </c>
      <c r="AD126">
        <f ca="1">IF(OFFSET('START-SLABS'!$F$9,$AD$1,0)="","",SUMIFS('SAGE IMPORT'!$Q:$Q,'SAGE IMPORT'!$A:$A,OFFSET('START-SLABS'!$F$9,$AD$1,0),'SAGE IMPORT'!$B:$B,OFFSET('START-SLABS'!$G$9,$AD$1,0),'SAGE IMPORT'!$C:$C,'MATERIAL ORDER'!$K64,'SAGE IMPORT'!$D:$D,($M64)))</f>
        <v>0</v>
      </c>
      <c r="AE126" t="str">
        <f ca="1">IF(OFFSET('START-SLABS'!$F$9,$AE$1,0)="","",SUMIFS('SAGE IMPORT'!$Q:$Q,'SAGE IMPORT'!$A:$A,OFFSET('START-SLABS'!$F$9,$AE$1,0),'SAGE IMPORT'!$B:$B,OFFSET('START-SLABS'!$G$9,$AE$1,0),'SAGE IMPORT'!$C:$C,'MATERIAL ORDER'!$K64,'SAGE IMPORT'!$D:$D,($M64)))</f>
        <v/>
      </c>
      <c r="AF126">
        <f ca="1">IF(OFFSET('START-SLABS'!$F$9,$AF$1,0)="","",SUMIFS('SAGE IMPORT'!$Q:$Q,'SAGE IMPORT'!$A:$A,OFFSET('START-SLABS'!$F$9,$AF$1,0),'SAGE IMPORT'!$B:$B,OFFSET('START-SLABS'!$G$9,$AF$1,0),'SAGE IMPORT'!$C:$C,'MATERIAL ORDER'!$K64,'SAGE IMPORT'!$D:$D,($M64)))</f>
        <v>0</v>
      </c>
      <c r="AG126" t="str">
        <f ca="1">IF(OFFSET('START-SLABS'!$F$9,$AG$1,0)="","",SUMIFS('SAGE IMPORT'!$Q:$Q,'SAGE IMPORT'!$A:$A,OFFSET('START-SLABS'!$F$9,$AG$1,0),'SAGE IMPORT'!$B:$B,OFFSET('START-SLABS'!$G$9,$AG$1,0),'SAGE IMPORT'!$C:$C,'MATERIAL ORDER'!$K64,'SAGE IMPORT'!$D:$D,($M64)))</f>
        <v/>
      </c>
      <c r="AH126">
        <f ca="1">IF(OFFSET('START-SLABS'!$F$9,$AH$1,0)="","",SUMIFS('SAGE IMPORT'!$Q:$Q,'SAGE IMPORT'!$A:$A,OFFSET('START-SLABS'!$F$9,$AH$1,0),'SAGE IMPORT'!$B:$B,OFFSET('START-SLABS'!$G$9,$AH$1,0),'SAGE IMPORT'!$C:$C,'MATERIAL ORDER'!$K64,'SAGE IMPORT'!$D:$D,($M64)))</f>
        <v>0</v>
      </c>
      <c r="AI126" t="str">
        <f ca="1">IF(OFFSET('START-SLABS'!$F$9,$AI$1,0)="","",SUMIFS('SAGE IMPORT'!$Q:$Q,'SAGE IMPORT'!$A:$A,OFFSET('START-SLABS'!$F$9,$AI$1,0),'SAGE IMPORT'!$B:$B,OFFSET('START-SLABS'!$G$9,$AI$1,0),'SAGE IMPORT'!$C:$C,'MATERIAL ORDER'!$K64,'SAGE IMPORT'!$D:$D,($M64)))</f>
        <v/>
      </c>
      <c r="AJ126">
        <f ca="1">IF(OFFSET('START-SLABS'!$F$9,$AJ$1,0)="","",SUMIFS('SAGE IMPORT'!$Q:$Q,'SAGE IMPORT'!$A:$A,OFFSET('START-SLABS'!$F$9,$AJ$1,0),'SAGE IMPORT'!$B:$B,OFFSET('START-SLABS'!$G$9,$AJ$1,0),'SAGE IMPORT'!$C:$C,'MATERIAL ORDER'!$K64,'SAGE IMPORT'!$D:$D,($M64)))</f>
        <v>0</v>
      </c>
      <c r="AK126" t="str">
        <f ca="1">IF(OFFSET('START-SLABS'!$F$9,$AK$1,0)="","",SUMIFS('SAGE IMPORT'!$Q:$Q,'SAGE IMPORT'!$A:$A,OFFSET('START-SLABS'!$F$9,$AK$1,0),'SAGE IMPORT'!$B:$B,OFFSET('START-SLABS'!$G$9,$AK$1,0),'SAGE IMPORT'!$C:$C,'MATERIAL ORDER'!$K64,'SAGE IMPORT'!$D:$D,($M64)))</f>
        <v/>
      </c>
      <c r="AL126" t="str">
        <f ca="1">IF(OFFSET('START-SLABS'!$F$9,$AL$1,0)="","",SUMIFS('SAGE IMPORT'!$Q:$Q,'SAGE IMPORT'!$A:$A,OFFSET('START-SLABS'!$F$9,$AL$1,0),'SAGE IMPORT'!$B:$B,OFFSET('START-SLABS'!$G$9,$AL$1,0),'SAGE IMPORT'!$C:$C,'MATERIAL ORDER'!$K64,'SAGE IMPORT'!$D:$D,($M64)))</f>
        <v/>
      </c>
      <c r="AM126" t="str">
        <f ca="1">IF(OFFSET('START-SLABS'!$F$9,$AM$1,0)="","",SUMIFS('SAGE IMPORT'!$Q:$Q,'SAGE IMPORT'!$A:$A,OFFSET('START-SLABS'!$F$9,$AM$1,0),'SAGE IMPORT'!$B:$B,OFFSET('START-SLABS'!$G$9,$AM$1,0),'SAGE IMPORT'!$C:$C,'MATERIAL ORDER'!$K64,'SAGE IMPORT'!$D:$D,($M64)))</f>
        <v/>
      </c>
      <c r="AN126" t="str">
        <f ca="1">IF(OFFSET('START-SLABS'!$F$9,$AN$1,0)="","",SUMIFS('SAGE IMPORT'!$Q:$Q,'SAGE IMPORT'!$A:$A,OFFSET('START-SLABS'!$F$9,$AN$1,0),'SAGE IMPORT'!$B:$B,OFFSET('START-SLABS'!$G$9,$AN$1,0),'SAGE IMPORT'!$C:$C,'MATERIAL ORDER'!$K64,'SAGE IMPORT'!$D:$D,($M64)))</f>
        <v/>
      </c>
      <c r="AO126" t="str">
        <f ca="1">IF(OFFSET('START-SLABS'!$F$9,$AO$1,0)="","",SUMIFS('SAGE IMPORT'!$Q:$Q,'SAGE IMPORT'!$A:$A,OFFSET('START-SLABS'!$F$9,$AO$1,0),'SAGE IMPORT'!$B:$B,OFFSET('START-SLABS'!$G$9,$AO$1,0),'SAGE IMPORT'!$C:$C,'MATERIAL ORDER'!$K64,'SAGE IMPORT'!$D:$D,($M64)))</f>
        <v/>
      </c>
      <c r="AP126" t="str">
        <f ca="1">IF(OFFSET('START-SLABS'!$F$9,$AP$1,0)="","",SUMIFS('SAGE IMPORT'!$Q:$Q,'SAGE IMPORT'!$A:$A,OFFSET('START-SLABS'!$F$9,$AP$1,0),'SAGE IMPORT'!$B:$B,OFFSET('START-SLABS'!$G$9,$AP$1,0),'SAGE IMPORT'!$C:$C,'MATERIAL ORDER'!$K64,'SAGE IMPORT'!$D:$D,($M64)))</f>
        <v/>
      </c>
      <c r="AQ126" t="str">
        <f ca="1">IF(OFFSET('START-SLABS'!$F$9,$AQ$1,0)="","",SUMIFS('SAGE IMPORT'!$Q:$Q,'SAGE IMPORT'!$A:$A,OFFSET('START-SLABS'!$F$9,$AQ$1,0),'SAGE IMPORT'!$B:$B,OFFSET('START-SLABS'!$G$9,$AQ$1,0),'SAGE IMPORT'!$C:$C,'MATERIAL ORDER'!$K64,'SAGE IMPORT'!$D:$D,($M64)))</f>
        <v/>
      </c>
      <c r="AR126" t="str">
        <f ca="1">IF(OFFSET('START-SLABS'!$F$9,$AR$1,0)="","",SUMIFS('SAGE IMPORT'!$Q:$Q,'SAGE IMPORT'!$A:$A,OFFSET('START-SLABS'!$F$9,$AR$1,0),'SAGE IMPORT'!$B:$B,OFFSET('START-SLABS'!$G$9,$AR$1,0),'SAGE IMPORT'!$C:$C,'MATERIAL ORDER'!$K64,'SAGE IMPORT'!$D:$D,($M64)))</f>
        <v/>
      </c>
      <c r="AS126" t="str">
        <f ca="1">IF(OFFSET('START-SLABS'!$F$9,$AS$1,0)="","",SUMIFS('SAGE IMPORT'!$Q:$Q,'SAGE IMPORT'!$A:$A,OFFSET('START-SLABS'!$F$9,$AS$1,0),'SAGE IMPORT'!$B:$B,OFFSET('START-SLABS'!$G$9,$AS$1,0),'SAGE IMPORT'!$C:$C,'MATERIAL ORDER'!$K64,'SAGE IMPORT'!$D:$D,($M64)))</f>
        <v/>
      </c>
      <c r="AT126" t="str">
        <f ca="1">IF(OFFSET('START-SLABS'!$F$9,$AT$1,0)="","",SUMIFS('SAGE IMPORT'!$Q:$Q,'SAGE IMPORT'!$A:$A,OFFSET('START-SLABS'!$F$9,$AT$1,0),'SAGE IMPORT'!$B:$B,OFFSET('START-SLABS'!$G$9,$AT$1,0),'SAGE IMPORT'!$C:$C,'MATERIAL ORDER'!$K64,'SAGE IMPORT'!$D:$D,($M64)))</f>
        <v/>
      </c>
      <c r="AU126" t="str">
        <f ca="1">IF(OFFSET('START-SLABS'!$F$9,$AU$1,0)="","",SUMIFS('SAGE IMPORT'!$Q:$Q,'SAGE IMPORT'!$A:$A,OFFSET('START-SLABS'!$F$9,$AU$1,0),'SAGE IMPORT'!$B:$B,OFFSET('START-SLABS'!$G$9,$AU$1,0),'SAGE IMPORT'!$C:$C,'MATERIAL ORDER'!$K64,'SAGE IMPORT'!$D:$D,($M64)))</f>
        <v/>
      </c>
      <c r="AV126" t="str">
        <f ca="1">IF(OFFSET('START-SLABS'!$F$9,$AV$1,0)="","",SUMIFS('SAGE IMPORT'!$Q:$Q,'SAGE IMPORT'!$A:$A,OFFSET('START-SLABS'!$F$9,$AV$1,0),'SAGE IMPORT'!$B:$B,OFFSET('START-SLABS'!$G$9,$AV$1,0),'SAGE IMPORT'!$C:$C,'MATERIAL ORDER'!$K64,'SAGE IMPORT'!$D:$D,($M64)))</f>
        <v/>
      </c>
    </row>
    <row r="127" spans="19:48" x14ac:dyDescent="0.3">
      <c r="S127">
        <f>IF('START-SLABS'!$F$9="","",SUMIFS('SAGE IMPORT'!$Q:$Q,'SAGE IMPORT'!$A:$A,'START-SLABS'!$F$9,'SAGE IMPORT'!$B:$B,'START-SLABS'!$G$9,'SAGE IMPORT'!$C:$C,'MATERIAL ORDER'!$K65,'SAGE IMPORT'!$D:$D,$M65))</f>
        <v>0</v>
      </c>
      <c r="T127">
        <f ca="1">IF(OFFSET('START-SLABS'!$F$9,$T$1,0)="","",SUMIFS('SAGE IMPORT'!$Q:$Q,'SAGE IMPORT'!$A:$A,OFFSET('START-SLABS'!$F$9,$T$1,0),'SAGE IMPORT'!$B:$B,OFFSET('START-SLABS'!$G$9,$T$1,0),'SAGE IMPORT'!$C:$C,'MATERIAL ORDER'!$K65,'SAGE IMPORT'!$D:$D,($M65)))</f>
        <v>0</v>
      </c>
      <c r="U127" t="str">
        <f ca="1">IF(OFFSET('START-SLABS'!$F$9,$U$1,0)="","",SUMIFS('SAGE IMPORT'!$Q:$Q,'SAGE IMPORT'!$A:$A,OFFSET('START-SLABS'!$F$9,$U$1,0),'SAGE IMPORT'!$B:$B,OFFSET('START-SLABS'!$G$9,$U$1,0),'SAGE IMPORT'!$C:$C,'MATERIAL ORDER'!$K65,'SAGE IMPORT'!$D:$D,($M65)))</f>
        <v/>
      </c>
      <c r="V127">
        <f ca="1">IF(OFFSET('START-SLABS'!$F$9,$V$1,0)="","",SUMIFS('SAGE IMPORT'!$Q:$Q,'SAGE IMPORT'!$A:$A,OFFSET('START-SLABS'!$F$9,$V$1,0),'SAGE IMPORT'!$B:$B,OFFSET('START-SLABS'!$G$9,$V$1,0),'SAGE IMPORT'!$C:$C,'MATERIAL ORDER'!$K65,'SAGE IMPORT'!$D:$D,($M65)))</f>
        <v>0</v>
      </c>
      <c r="W127" t="str">
        <f ca="1">IF(OFFSET('START-SLABS'!$F$9,$W$1,0)="","",SUMIFS('SAGE IMPORT'!$Q:$Q,'SAGE IMPORT'!$A:$A,OFFSET('START-SLABS'!$F$9,$W$1,0),'SAGE IMPORT'!$B:$B,OFFSET('START-SLABS'!$G$9,$W$1,0),'SAGE IMPORT'!$C:$C,'MATERIAL ORDER'!$K65,'SAGE IMPORT'!$D:$D,($M65)))</f>
        <v/>
      </c>
      <c r="X127">
        <f ca="1">IF(OFFSET('START-SLABS'!$F$9,$X$1,0)="","",SUMIFS('SAGE IMPORT'!$Q:$Q,'SAGE IMPORT'!$A:$A,OFFSET('START-SLABS'!$F$9,$X$1,0),'SAGE IMPORT'!$B:$B,OFFSET('START-SLABS'!$G$9,$X$1,0),'SAGE IMPORT'!$C:$C,'MATERIAL ORDER'!$K65,'SAGE IMPORT'!$D:$D,($M65)))</f>
        <v>0</v>
      </c>
      <c r="Y127" t="str">
        <f ca="1">IF(OFFSET('START-SLABS'!$F$9,$Y$1,0)="","",SUMIFS('SAGE IMPORT'!$Q:$Q,'SAGE IMPORT'!$A:$A,OFFSET('START-SLABS'!$F$9,$Y$1,0),'SAGE IMPORT'!$B:$B,OFFSET('START-SLABS'!$G$9,$Y$1,0),'SAGE IMPORT'!$C:$C,'MATERIAL ORDER'!$K65,'SAGE IMPORT'!$D:$D,($M65)))</f>
        <v/>
      </c>
      <c r="Z127">
        <f ca="1">IF(OFFSET('START-SLABS'!$F$9,$Z$1,0)="","",SUMIFS('SAGE IMPORT'!$Q:$Q,'SAGE IMPORT'!$A:$A,OFFSET('START-SLABS'!$F$9,$Z$1,0),'SAGE IMPORT'!$B:$B,OFFSET('START-SLABS'!$G$9,$Z$1,0),'SAGE IMPORT'!$C:$C,'MATERIAL ORDER'!$K65,'SAGE IMPORT'!$D:$D,($M65)))</f>
        <v>0</v>
      </c>
      <c r="AA127" t="str">
        <f ca="1">IF(OFFSET('START-SLABS'!$F$9,$AA$1,0)="","",SUMIFS('SAGE IMPORT'!$Q:$Q,'SAGE IMPORT'!$A:$A,OFFSET('START-SLABS'!$F$9,$AA$1,0),'SAGE IMPORT'!$B:$B,OFFSET('START-SLABS'!$G$9,$AA$1,0),'SAGE IMPORT'!$C:$C,'MATERIAL ORDER'!$K65,'SAGE IMPORT'!$D:$D,($M65)))</f>
        <v/>
      </c>
      <c r="AB127">
        <f ca="1">IF(OFFSET('START-SLABS'!$F$9,$AB$1,0)="","",SUMIFS('SAGE IMPORT'!$Q:$Q,'SAGE IMPORT'!$A:$A,OFFSET('START-SLABS'!$F$9,$AB$1,0),'SAGE IMPORT'!$B:$B,OFFSET('START-SLABS'!$G$9,$AB$1,0),'SAGE IMPORT'!$C:$C,'MATERIAL ORDER'!$K65,'SAGE IMPORT'!$D:$D,($M65)))</f>
        <v>0</v>
      </c>
      <c r="AC127" t="str">
        <f ca="1">IF(OFFSET('START-SLABS'!$F$9,$AC$1,0)="","",SUMIFS('SAGE IMPORT'!$Q:$Q,'SAGE IMPORT'!$A:$A,OFFSET('START-SLABS'!$F$9,$AC$1,0),'SAGE IMPORT'!$B:$B,OFFSET('START-SLABS'!$G$9,$AC$1,0),'SAGE IMPORT'!$C:$C,'MATERIAL ORDER'!$K65,'SAGE IMPORT'!$D:$D,($M65)))</f>
        <v/>
      </c>
      <c r="AD127">
        <f ca="1">IF(OFFSET('START-SLABS'!$F$9,$AD$1,0)="","",SUMIFS('SAGE IMPORT'!$Q:$Q,'SAGE IMPORT'!$A:$A,OFFSET('START-SLABS'!$F$9,$AD$1,0),'SAGE IMPORT'!$B:$B,OFFSET('START-SLABS'!$G$9,$AD$1,0),'SAGE IMPORT'!$C:$C,'MATERIAL ORDER'!$K65,'SAGE IMPORT'!$D:$D,($M65)))</f>
        <v>0</v>
      </c>
      <c r="AE127" t="str">
        <f ca="1">IF(OFFSET('START-SLABS'!$F$9,$AE$1,0)="","",SUMIFS('SAGE IMPORT'!$Q:$Q,'SAGE IMPORT'!$A:$A,OFFSET('START-SLABS'!$F$9,$AE$1,0),'SAGE IMPORT'!$B:$B,OFFSET('START-SLABS'!$G$9,$AE$1,0),'SAGE IMPORT'!$C:$C,'MATERIAL ORDER'!$K65,'SAGE IMPORT'!$D:$D,($M65)))</f>
        <v/>
      </c>
      <c r="AF127">
        <f ca="1">IF(OFFSET('START-SLABS'!$F$9,$AF$1,0)="","",SUMIFS('SAGE IMPORT'!$Q:$Q,'SAGE IMPORT'!$A:$A,OFFSET('START-SLABS'!$F$9,$AF$1,0),'SAGE IMPORT'!$B:$B,OFFSET('START-SLABS'!$G$9,$AF$1,0),'SAGE IMPORT'!$C:$C,'MATERIAL ORDER'!$K65,'SAGE IMPORT'!$D:$D,($M65)))</f>
        <v>0</v>
      </c>
      <c r="AG127" t="str">
        <f ca="1">IF(OFFSET('START-SLABS'!$F$9,$AG$1,0)="","",SUMIFS('SAGE IMPORT'!$Q:$Q,'SAGE IMPORT'!$A:$A,OFFSET('START-SLABS'!$F$9,$AG$1,0),'SAGE IMPORT'!$B:$B,OFFSET('START-SLABS'!$G$9,$AG$1,0),'SAGE IMPORT'!$C:$C,'MATERIAL ORDER'!$K65,'SAGE IMPORT'!$D:$D,($M65)))</f>
        <v/>
      </c>
      <c r="AH127">
        <f ca="1">IF(OFFSET('START-SLABS'!$F$9,$AH$1,0)="","",SUMIFS('SAGE IMPORT'!$Q:$Q,'SAGE IMPORT'!$A:$A,OFFSET('START-SLABS'!$F$9,$AH$1,0),'SAGE IMPORT'!$B:$B,OFFSET('START-SLABS'!$G$9,$AH$1,0),'SAGE IMPORT'!$C:$C,'MATERIAL ORDER'!$K65,'SAGE IMPORT'!$D:$D,($M65)))</f>
        <v>0</v>
      </c>
      <c r="AI127" t="str">
        <f ca="1">IF(OFFSET('START-SLABS'!$F$9,$AI$1,0)="","",SUMIFS('SAGE IMPORT'!$Q:$Q,'SAGE IMPORT'!$A:$A,OFFSET('START-SLABS'!$F$9,$AI$1,0),'SAGE IMPORT'!$B:$B,OFFSET('START-SLABS'!$G$9,$AI$1,0),'SAGE IMPORT'!$C:$C,'MATERIAL ORDER'!$K65,'SAGE IMPORT'!$D:$D,($M65)))</f>
        <v/>
      </c>
      <c r="AJ127">
        <f ca="1">IF(OFFSET('START-SLABS'!$F$9,$AJ$1,0)="","",SUMIFS('SAGE IMPORT'!$Q:$Q,'SAGE IMPORT'!$A:$A,OFFSET('START-SLABS'!$F$9,$AJ$1,0),'SAGE IMPORT'!$B:$B,OFFSET('START-SLABS'!$G$9,$AJ$1,0),'SAGE IMPORT'!$C:$C,'MATERIAL ORDER'!$K65,'SAGE IMPORT'!$D:$D,($M65)))</f>
        <v>0</v>
      </c>
      <c r="AK127" t="str">
        <f ca="1">IF(OFFSET('START-SLABS'!$F$9,$AK$1,0)="","",SUMIFS('SAGE IMPORT'!$Q:$Q,'SAGE IMPORT'!$A:$A,OFFSET('START-SLABS'!$F$9,$AK$1,0),'SAGE IMPORT'!$B:$B,OFFSET('START-SLABS'!$G$9,$AK$1,0),'SAGE IMPORT'!$C:$C,'MATERIAL ORDER'!$K65,'SAGE IMPORT'!$D:$D,($M65)))</f>
        <v/>
      </c>
      <c r="AL127" t="str">
        <f ca="1">IF(OFFSET('START-SLABS'!$F$9,$AL$1,0)="","",SUMIFS('SAGE IMPORT'!$Q:$Q,'SAGE IMPORT'!$A:$A,OFFSET('START-SLABS'!$F$9,$AL$1,0),'SAGE IMPORT'!$B:$B,OFFSET('START-SLABS'!$G$9,$AL$1,0),'SAGE IMPORT'!$C:$C,'MATERIAL ORDER'!$K65,'SAGE IMPORT'!$D:$D,($M65)))</f>
        <v/>
      </c>
      <c r="AM127" t="str">
        <f ca="1">IF(OFFSET('START-SLABS'!$F$9,$AM$1,0)="","",SUMIFS('SAGE IMPORT'!$Q:$Q,'SAGE IMPORT'!$A:$A,OFFSET('START-SLABS'!$F$9,$AM$1,0),'SAGE IMPORT'!$B:$B,OFFSET('START-SLABS'!$G$9,$AM$1,0),'SAGE IMPORT'!$C:$C,'MATERIAL ORDER'!$K65,'SAGE IMPORT'!$D:$D,($M65)))</f>
        <v/>
      </c>
      <c r="AN127" t="str">
        <f ca="1">IF(OFFSET('START-SLABS'!$F$9,$AN$1,0)="","",SUMIFS('SAGE IMPORT'!$Q:$Q,'SAGE IMPORT'!$A:$A,OFFSET('START-SLABS'!$F$9,$AN$1,0),'SAGE IMPORT'!$B:$B,OFFSET('START-SLABS'!$G$9,$AN$1,0),'SAGE IMPORT'!$C:$C,'MATERIAL ORDER'!$K65,'SAGE IMPORT'!$D:$D,($M65)))</f>
        <v/>
      </c>
      <c r="AO127" t="str">
        <f ca="1">IF(OFFSET('START-SLABS'!$F$9,$AO$1,0)="","",SUMIFS('SAGE IMPORT'!$Q:$Q,'SAGE IMPORT'!$A:$A,OFFSET('START-SLABS'!$F$9,$AO$1,0),'SAGE IMPORT'!$B:$B,OFFSET('START-SLABS'!$G$9,$AO$1,0),'SAGE IMPORT'!$C:$C,'MATERIAL ORDER'!$K65,'SAGE IMPORT'!$D:$D,($M65)))</f>
        <v/>
      </c>
      <c r="AP127" t="str">
        <f ca="1">IF(OFFSET('START-SLABS'!$F$9,$AP$1,0)="","",SUMIFS('SAGE IMPORT'!$Q:$Q,'SAGE IMPORT'!$A:$A,OFFSET('START-SLABS'!$F$9,$AP$1,0),'SAGE IMPORT'!$B:$B,OFFSET('START-SLABS'!$G$9,$AP$1,0),'SAGE IMPORT'!$C:$C,'MATERIAL ORDER'!$K65,'SAGE IMPORT'!$D:$D,($M65)))</f>
        <v/>
      </c>
      <c r="AQ127" t="str">
        <f ca="1">IF(OFFSET('START-SLABS'!$F$9,$AQ$1,0)="","",SUMIFS('SAGE IMPORT'!$Q:$Q,'SAGE IMPORT'!$A:$A,OFFSET('START-SLABS'!$F$9,$AQ$1,0),'SAGE IMPORT'!$B:$B,OFFSET('START-SLABS'!$G$9,$AQ$1,0),'SAGE IMPORT'!$C:$C,'MATERIAL ORDER'!$K65,'SAGE IMPORT'!$D:$D,($M65)))</f>
        <v/>
      </c>
      <c r="AR127" t="str">
        <f ca="1">IF(OFFSET('START-SLABS'!$F$9,$AR$1,0)="","",SUMIFS('SAGE IMPORT'!$Q:$Q,'SAGE IMPORT'!$A:$A,OFFSET('START-SLABS'!$F$9,$AR$1,0),'SAGE IMPORT'!$B:$B,OFFSET('START-SLABS'!$G$9,$AR$1,0),'SAGE IMPORT'!$C:$C,'MATERIAL ORDER'!$K65,'SAGE IMPORT'!$D:$D,($M65)))</f>
        <v/>
      </c>
      <c r="AS127" t="str">
        <f ca="1">IF(OFFSET('START-SLABS'!$F$9,$AS$1,0)="","",SUMIFS('SAGE IMPORT'!$Q:$Q,'SAGE IMPORT'!$A:$A,OFFSET('START-SLABS'!$F$9,$AS$1,0),'SAGE IMPORT'!$B:$B,OFFSET('START-SLABS'!$G$9,$AS$1,0),'SAGE IMPORT'!$C:$C,'MATERIAL ORDER'!$K65,'SAGE IMPORT'!$D:$D,($M65)))</f>
        <v/>
      </c>
      <c r="AT127" t="str">
        <f ca="1">IF(OFFSET('START-SLABS'!$F$9,$AT$1,0)="","",SUMIFS('SAGE IMPORT'!$Q:$Q,'SAGE IMPORT'!$A:$A,OFFSET('START-SLABS'!$F$9,$AT$1,0),'SAGE IMPORT'!$B:$B,OFFSET('START-SLABS'!$G$9,$AT$1,0),'SAGE IMPORT'!$C:$C,'MATERIAL ORDER'!$K65,'SAGE IMPORT'!$D:$D,($M65)))</f>
        <v/>
      </c>
      <c r="AU127" t="str">
        <f ca="1">IF(OFFSET('START-SLABS'!$F$9,$AU$1,0)="","",SUMIFS('SAGE IMPORT'!$Q:$Q,'SAGE IMPORT'!$A:$A,OFFSET('START-SLABS'!$F$9,$AU$1,0),'SAGE IMPORT'!$B:$B,OFFSET('START-SLABS'!$G$9,$AU$1,0),'SAGE IMPORT'!$C:$C,'MATERIAL ORDER'!$K65,'SAGE IMPORT'!$D:$D,($M65)))</f>
        <v/>
      </c>
      <c r="AV127" t="str">
        <f ca="1">IF(OFFSET('START-SLABS'!$F$9,$AV$1,0)="","",SUMIFS('SAGE IMPORT'!$Q:$Q,'SAGE IMPORT'!$A:$A,OFFSET('START-SLABS'!$F$9,$AV$1,0),'SAGE IMPORT'!$B:$B,OFFSET('START-SLABS'!$G$9,$AV$1,0),'SAGE IMPORT'!$C:$C,'MATERIAL ORDER'!$K65,'SAGE IMPORT'!$D:$D,($M65)))</f>
        <v/>
      </c>
    </row>
    <row r="128" spans="19:48" x14ac:dyDescent="0.3">
      <c r="S128">
        <f>IF('START-SLABS'!$F$9="","",SUMIFS('SAGE IMPORT'!$Q:$Q,'SAGE IMPORT'!$A:$A,'START-SLABS'!$F$9,'SAGE IMPORT'!$B:$B,'START-SLABS'!$G$9,'SAGE IMPORT'!$C:$C,'MATERIAL ORDER'!$K66,'SAGE IMPORT'!$D:$D,$M66))</f>
        <v>0</v>
      </c>
      <c r="T128">
        <f ca="1">IF(OFFSET('START-SLABS'!$F$9,$T$1,0)="","",SUMIFS('SAGE IMPORT'!$Q:$Q,'SAGE IMPORT'!$A:$A,OFFSET('START-SLABS'!$F$9,$T$1,0),'SAGE IMPORT'!$B:$B,OFFSET('START-SLABS'!$G$9,$T$1,0),'SAGE IMPORT'!$C:$C,'MATERIAL ORDER'!$K66,'SAGE IMPORT'!$D:$D,($M66)))</f>
        <v>0</v>
      </c>
      <c r="U128" t="str">
        <f ca="1">IF(OFFSET('START-SLABS'!$F$9,$U$1,0)="","",SUMIFS('SAGE IMPORT'!$Q:$Q,'SAGE IMPORT'!$A:$A,OFFSET('START-SLABS'!$F$9,$U$1,0),'SAGE IMPORT'!$B:$B,OFFSET('START-SLABS'!$G$9,$U$1,0),'SAGE IMPORT'!$C:$C,'MATERIAL ORDER'!$K66,'SAGE IMPORT'!$D:$D,($M66)))</f>
        <v/>
      </c>
      <c r="V128">
        <f ca="1">IF(OFFSET('START-SLABS'!$F$9,$V$1,0)="","",SUMIFS('SAGE IMPORT'!$Q:$Q,'SAGE IMPORT'!$A:$A,OFFSET('START-SLABS'!$F$9,$V$1,0),'SAGE IMPORT'!$B:$B,OFFSET('START-SLABS'!$G$9,$V$1,0),'SAGE IMPORT'!$C:$C,'MATERIAL ORDER'!$K66,'SAGE IMPORT'!$D:$D,($M66)))</f>
        <v>0</v>
      </c>
      <c r="W128" t="str">
        <f ca="1">IF(OFFSET('START-SLABS'!$F$9,$W$1,0)="","",SUMIFS('SAGE IMPORT'!$Q:$Q,'SAGE IMPORT'!$A:$A,OFFSET('START-SLABS'!$F$9,$W$1,0),'SAGE IMPORT'!$B:$B,OFFSET('START-SLABS'!$G$9,$W$1,0),'SAGE IMPORT'!$C:$C,'MATERIAL ORDER'!$K66,'SAGE IMPORT'!$D:$D,($M66)))</f>
        <v/>
      </c>
      <c r="X128">
        <f ca="1">IF(OFFSET('START-SLABS'!$F$9,$X$1,0)="","",SUMIFS('SAGE IMPORT'!$Q:$Q,'SAGE IMPORT'!$A:$A,OFFSET('START-SLABS'!$F$9,$X$1,0),'SAGE IMPORT'!$B:$B,OFFSET('START-SLABS'!$G$9,$X$1,0),'SAGE IMPORT'!$C:$C,'MATERIAL ORDER'!$K66,'SAGE IMPORT'!$D:$D,($M66)))</f>
        <v>0</v>
      </c>
      <c r="Y128" t="str">
        <f ca="1">IF(OFFSET('START-SLABS'!$F$9,$Y$1,0)="","",SUMIFS('SAGE IMPORT'!$Q:$Q,'SAGE IMPORT'!$A:$A,OFFSET('START-SLABS'!$F$9,$Y$1,0),'SAGE IMPORT'!$B:$B,OFFSET('START-SLABS'!$G$9,$Y$1,0),'SAGE IMPORT'!$C:$C,'MATERIAL ORDER'!$K66,'SAGE IMPORT'!$D:$D,($M66)))</f>
        <v/>
      </c>
      <c r="Z128">
        <f ca="1">IF(OFFSET('START-SLABS'!$F$9,$Z$1,0)="","",SUMIFS('SAGE IMPORT'!$Q:$Q,'SAGE IMPORT'!$A:$A,OFFSET('START-SLABS'!$F$9,$Z$1,0),'SAGE IMPORT'!$B:$B,OFFSET('START-SLABS'!$G$9,$Z$1,0),'SAGE IMPORT'!$C:$C,'MATERIAL ORDER'!$K66,'SAGE IMPORT'!$D:$D,($M66)))</f>
        <v>0</v>
      </c>
      <c r="AA128" t="str">
        <f ca="1">IF(OFFSET('START-SLABS'!$F$9,$AA$1,0)="","",SUMIFS('SAGE IMPORT'!$Q:$Q,'SAGE IMPORT'!$A:$A,OFFSET('START-SLABS'!$F$9,$AA$1,0),'SAGE IMPORT'!$B:$B,OFFSET('START-SLABS'!$G$9,$AA$1,0),'SAGE IMPORT'!$C:$C,'MATERIAL ORDER'!$K66,'SAGE IMPORT'!$D:$D,($M66)))</f>
        <v/>
      </c>
      <c r="AB128">
        <f ca="1">IF(OFFSET('START-SLABS'!$F$9,$AB$1,0)="","",SUMIFS('SAGE IMPORT'!$Q:$Q,'SAGE IMPORT'!$A:$A,OFFSET('START-SLABS'!$F$9,$AB$1,0),'SAGE IMPORT'!$B:$B,OFFSET('START-SLABS'!$G$9,$AB$1,0),'SAGE IMPORT'!$C:$C,'MATERIAL ORDER'!$K66,'SAGE IMPORT'!$D:$D,($M66)))</f>
        <v>0</v>
      </c>
      <c r="AC128" t="str">
        <f ca="1">IF(OFFSET('START-SLABS'!$F$9,$AC$1,0)="","",SUMIFS('SAGE IMPORT'!$Q:$Q,'SAGE IMPORT'!$A:$A,OFFSET('START-SLABS'!$F$9,$AC$1,0),'SAGE IMPORT'!$B:$B,OFFSET('START-SLABS'!$G$9,$AC$1,0),'SAGE IMPORT'!$C:$C,'MATERIAL ORDER'!$K66,'SAGE IMPORT'!$D:$D,($M66)))</f>
        <v/>
      </c>
      <c r="AD128">
        <f ca="1">IF(OFFSET('START-SLABS'!$F$9,$AD$1,0)="","",SUMIFS('SAGE IMPORT'!$Q:$Q,'SAGE IMPORT'!$A:$A,OFFSET('START-SLABS'!$F$9,$AD$1,0),'SAGE IMPORT'!$B:$B,OFFSET('START-SLABS'!$G$9,$AD$1,0),'SAGE IMPORT'!$C:$C,'MATERIAL ORDER'!$K66,'SAGE IMPORT'!$D:$D,($M66)))</f>
        <v>0</v>
      </c>
      <c r="AE128" t="str">
        <f ca="1">IF(OFFSET('START-SLABS'!$F$9,$AE$1,0)="","",SUMIFS('SAGE IMPORT'!$Q:$Q,'SAGE IMPORT'!$A:$A,OFFSET('START-SLABS'!$F$9,$AE$1,0),'SAGE IMPORT'!$B:$B,OFFSET('START-SLABS'!$G$9,$AE$1,0),'SAGE IMPORT'!$C:$C,'MATERIAL ORDER'!$K66,'SAGE IMPORT'!$D:$D,($M66)))</f>
        <v/>
      </c>
      <c r="AF128">
        <f ca="1">IF(OFFSET('START-SLABS'!$F$9,$AF$1,0)="","",SUMIFS('SAGE IMPORT'!$Q:$Q,'SAGE IMPORT'!$A:$A,OFFSET('START-SLABS'!$F$9,$AF$1,0),'SAGE IMPORT'!$B:$B,OFFSET('START-SLABS'!$G$9,$AF$1,0),'SAGE IMPORT'!$C:$C,'MATERIAL ORDER'!$K66,'SAGE IMPORT'!$D:$D,($M66)))</f>
        <v>0</v>
      </c>
      <c r="AG128" t="str">
        <f ca="1">IF(OFFSET('START-SLABS'!$F$9,$AG$1,0)="","",SUMIFS('SAGE IMPORT'!$Q:$Q,'SAGE IMPORT'!$A:$A,OFFSET('START-SLABS'!$F$9,$AG$1,0),'SAGE IMPORT'!$B:$B,OFFSET('START-SLABS'!$G$9,$AG$1,0),'SAGE IMPORT'!$C:$C,'MATERIAL ORDER'!$K66,'SAGE IMPORT'!$D:$D,($M66)))</f>
        <v/>
      </c>
      <c r="AH128">
        <f ca="1">IF(OFFSET('START-SLABS'!$F$9,$AH$1,0)="","",SUMIFS('SAGE IMPORT'!$Q:$Q,'SAGE IMPORT'!$A:$A,OFFSET('START-SLABS'!$F$9,$AH$1,0),'SAGE IMPORT'!$B:$B,OFFSET('START-SLABS'!$G$9,$AH$1,0),'SAGE IMPORT'!$C:$C,'MATERIAL ORDER'!$K66,'SAGE IMPORT'!$D:$D,($M66)))</f>
        <v>0</v>
      </c>
      <c r="AI128" t="str">
        <f ca="1">IF(OFFSET('START-SLABS'!$F$9,$AI$1,0)="","",SUMIFS('SAGE IMPORT'!$Q:$Q,'SAGE IMPORT'!$A:$A,OFFSET('START-SLABS'!$F$9,$AI$1,0),'SAGE IMPORT'!$B:$B,OFFSET('START-SLABS'!$G$9,$AI$1,0),'SAGE IMPORT'!$C:$C,'MATERIAL ORDER'!$K66,'SAGE IMPORT'!$D:$D,($M66)))</f>
        <v/>
      </c>
      <c r="AJ128">
        <f ca="1">IF(OFFSET('START-SLABS'!$F$9,$AJ$1,0)="","",SUMIFS('SAGE IMPORT'!$Q:$Q,'SAGE IMPORT'!$A:$A,OFFSET('START-SLABS'!$F$9,$AJ$1,0),'SAGE IMPORT'!$B:$B,OFFSET('START-SLABS'!$G$9,$AJ$1,0),'SAGE IMPORT'!$C:$C,'MATERIAL ORDER'!$K66,'SAGE IMPORT'!$D:$D,($M66)))</f>
        <v>0</v>
      </c>
      <c r="AK128" t="str">
        <f ca="1">IF(OFFSET('START-SLABS'!$F$9,$AK$1,0)="","",SUMIFS('SAGE IMPORT'!$Q:$Q,'SAGE IMPORT'!$A:$A,OFFSET('START-SLABS'!$F$9,$AK$1,0),'SAGE IMPORT'!$B:$B,OFFSET('START-SLABS'!$G$9,$AK$1,0),'SAGE IMPORT'!$C:$C,'MATERIAL ORDER'!$K66,'SAGE IMPORT'!$D:$D,($M66)))</f>
        <v/>
      </c>
      <c r="AL128" t="str">
        <f ca="1">IF(OFFSET('START-SLABS'!$F$9,$AL$1,0)="","",SUMIFS('SAGE IMPORT'!$Q:$Q,'SAGE IMPORT'!$A:$A,OFFSET('START-SLABS'!$F$9,$AL$1,0),'SAGE IMPORT'!$B:$B,OFFSET('START-SLABS'!$G$9,$AL$1,0),'SAGE IMPORT'!$C:$C,'MATERIAL ORDER'!$K66,'SAGE IMPORT'!$D:$D,($M66)))</f>
        <v/>
      </c>
      <c r="AM128" t="str">
        <f ca="1">IF(OFFSET('START-SLABS'!$F$9,$AM$1,0)="","",SUMIFS('SAGE IMPORT'!$Q:$Q,'SAGE IMPORT'!$A:$A,OFFSET('START-SLABS'!$F$9,$AM$1,0),'SAGE IMPORT'!$B:$B,OFFSET('START-SLABS'!$G$9,$AM$1,0),'SAGE IMPORT'!$C:$C,'MATERIAL ORDER'!$K66,'SAGE IMPORT'!$D:$D,($M66)))</f>
        <v/>
      </c>
      <c r="AN128" t="str">
        <f ca="1">IF(OFFSET('START-SLABS'!$F$9,$AN$1,0)="","",SUMIFS('SAGE IMPORT'!$Q:$Q,'SAGE IMPORT'!$A:$A,OFFSET('START-SLABS'!$F$9,$AN$1,0),'SAGE IMPORT'!$B:$B,OFFSET('START-SLABS'!$G$9,$AN$1,0),'SAGE IMPORT'!$C:$C,'MATERIAL ORDER'!$K66,'SAGE IMPORT'!$D:$D,($M66)))</f>
        <v/>
      </c>
      <c r="AO128" t="str">
        <f ca="1">IF(OFFSET('START-SLABS'!$F$9,$AO$1,0)="","",SUMIFS('SAGE IMPORT'!$Q:$Q,'SAGE IMPORT'!$A:$A,OFFSET('START-SLABS'!$F$9,$AO$1,0),'SAGE IMPORT'!$B:$B,OFFSET('START-SLABS'!$G$9,$AO$1,0),'SAGE IMPORT'!$C:$C,'MATERIAL ORDER'!$K66,'SAGE IMPORT'!$D:$D,($M66)))</f>
        <v/>
      </c>
      <c r="AP128" t="str">
        <f ca="1">IF(OFFSET('START-SLABS'!$F$9,$AP$1,0)="","",SUMIFS('SAGE IMPORT'!$Q:$Q,'SAGE IMPORT'!$A:$A,OFFSET('START-SLABS'!$F$9,$AP$1,0),'SAGE IMPORT'!$B:$B,OFFSET('START-SLABS'!$G$9,$AP$1,0),'SAGE IMPORT'!$C:$C,'MATERIAL ORDER'!$K66,'SAGE IMPORT'!$D:$D,($M66)))</f>
        <v/>
      </c>
      <c r="AQ128" t="str">
        <f ca="1">IF(OFFSET('START-SLABS'!$F$9,$AQ$1,0)="","",SUMIFS('SAGE IMPORT'!$Q:$Q,'SAGE IMPORT'!$A:$A,OFFSET('START-SLABS'!$F$9,$AQ$1,0),'SAGE IMPORT'!$B:$B,OFFSET('START-SLABS'!$G$9,$AQ$1,0),'SAGE IMPORT'!$C:$C,'MATERIAL ORDER'!$K66,'SAGE IMPORT'!$D:$D,($M66)))</f>
        <v/>
      </c>
      <c r="AR128" t="str">
        <f ca="1">IF(OFFSET('START-SLABS'!$F$9,$AR$1,0)="","",SUMIFS('SAGE IMPORT'!$Q:$Q,'SAGE IMPORT'!$A:$A,OFFSET('START-SLABS'!$F$9,$AR$1,0),'SAGE IMPORT'!$B:$B,OFFSET('START-SLABS'!$G$9,$AR$1,0),'SAGE IMPORT'!$C:$C,'MATERIAL ORDER'!$K66,'SAGE IMPORT'!$D:$D,($M66)))</f>
        <v/>
      </c>
      <c r="AS128" t="str">
        <f ca="1">IF(OFFSET('START-SLABS'!$F$9,$AS$1,0)="","",SUMIFS('SAGE IMPORT'!$Q:$Q,'SAGE IMPORT'!$A:$A,OFFSET('START-SLABS'!$F$9,$AS$1,0),'SAGE IMPORT'!$B:$B,OFFSET('START-SLABS'!$G$9,$AS$1,0),'SAGE IMPORT'!$C:$C,'MATERIAL ORDER'!$K66,'SAGE IMPORT'!$D:$D,($M66)))</f>
        <v/>
      </c>
      <c r="AT128" t="str">
        <f ca="1">IF(OFFSET('START-SLABS'!$F$9,$AT$1,0)="","",SUMIFS('SAGE IMPORT'!$Q:$Q,'SAGE IMPORT'!$A:$A,OFFSET('START-SLABS'!$F$9,$AT$1,0),'SAGE IMPORT'!$B:$B,OFFSET('START-SLABS'!$G$9,$AT$1,0),'SAGE IMPORT'!$C:$C,'MATERIAL ORDER'!$K66,'SAGE IMPORT'!$D:$D,($M66)))</f>
        <v/>
      </c>
      <c r="AU128" t="str">
        <f ca="1">IF(OFFSET('START-SLABS'!$F$9,$AU$1,0)="","",SUMIFS('SAGE IMPORT'!$Q:$Q,'SAGE IMPORT'!$A:$A,OFFSET('START-SLABS'!$F$9,$AU$1,0),'SAGE IMPORT'!$B:$B,OFFSET('START-SLABS'!$G$9,$AU$1,0),'SAGE IMPORT'!$C:$C,'MATERIAL ORDER'!$K66,'SAGE IMPORT'!$D:$D,($M66)))</f>
        <v/>
      </c>
      <c r="AV128" t="str">
        <f ca="1">IF(OFFSET('START-SLABS'!$F$9,$AV$1,0)="","",SUMIFS('SAGE IMPORT'!$Q:$Q,'SAGE IMPORT'!$A:$A,OFFSET('START-SLABS'!$F$9,$AV$1,0),'SAGE IMPORT'!$B:$B,OFFSET('START-SLABS'!$G$9,$AV$1,0),'SAGE IMPORT'!$C:$C,'MATERIAL ORDER'!$K66,'SAGE IMPORT'!$D:$D,($M66)))</f>
        <v/>
      </c>
    </row>
    <row r="129" spans="19:48" x14ac:dyDescent="0.3">
      <c r="S129">
        <f>IF('START-SLABS'!$F$9="","",SUMIFS('SAGE IMPORT'!$Q:$Q,'SAGE IMPORT'!$A:$A,'START-SLABS'!$F$9,'SAGE IMPORT'!$B:$B,'START-SLABS'!$G$9,'SAGE IMPORT'!$C:$C,'MATERIAL ORDER'!$K67,'SAGE IMPORT'!$D:$D,$M67))</f>
        <v>0</v>
      </c>
      <c r="T129">
        <f ca="1">IF(OFFSET('START-SLABS'!$F$9,$T$1,0)="","",SUMIFS('SAGE IMPORT'!$Q:$Q,'SAGE IMPORT'!$A:$A,OFFSET('START-SLABS'!$F$9,$T$1,0),'SAGE IMPORT'!$B:$B,OFFSET('START-SLABS'!$G$9,$T$1,0),'SAGE IMPORT'!$C:$C,'MATERIAL ORDER'!$K67,'SAGE IMPORT'!$D:$D,($M67)))</f>
        <v>0</v>
      </c>
      <c r="U129" t="str">
        <f ca="1">IF(OFFSET('START-SLABS'!$F$9,$U$1,0)="","",SUMIFS('SAGE IMPORT'!$Q:$Q,'SAGE IMPORT'!$A:$A,OFFSET('START-SLABS'!$F$9,$U$1,0),'SAGE IMPORT'!$B:$B,OFFSET('START-SLABS'!$G$9,$U$1,0),'SAGE IMPORT'!$C:$C,'MATERIAL ORDER'!$K67,'SAGE IMPORT'!$D:$D,($M67)))</f>
        <v/>
      </c>
      <c r="V129">
        <f ca="1">IF(OFFSET('START-SLABS'!$F$9,$V$1,0)="","",SUMIFS('SAGE IMPORT'!$Q:$Q,'SAGE IMPORT'!$A:$A,OFFSET('START-SLABS'!$F$9,$V$1,0),'SAGE IMPORT'!$B:$B,OFFSET('START-SLABS'!$G$9,$V$1,0),'SAGE IMPORT'!$C:$C,'MATERIAL ORDER'!$K67,'SAGE IMPORT'!$D:$D,($M67)))</f>
        <v>0</v>
      </c>
      <c r="W129" t="str">
        <f ca="1">IF(OFFSET('START-SLABS'!$F$9,$W$1,0)="","",SUMIFS('SAGE IMPORT'!$Q:$Q,'SAGE IMPORT'!$A:$A,OFFSET('START-SLABS'!$F$9,$W$1,0),'SAGE IMPORT'!$B:$B,OFFSET('START-SLABS'!$G$9,$W$1,0),'SAGE IMPORT'!$C:$C,'MATERIAL ORDER'!$K67,'SAGE IMPORT'!$D:$D,($M67)))</f>
        <v/>
      </c>
      <c r="X129">
        <f ca="1">IF(OFFSET('START-SLABS'!$F$9,$X$1,0)="","",SUMIFS('SAGE IMPORT'!$Q:$Q,'SAGE IMPORT'!$A:$A,OFFSET('START-SLABS'!$F$9,$X$1,0),'SAGE IMPORT'!$B:$B,OFFSET('START-SLABS'!$G$9,$X$1,0),'SAGE IMPORT'!$C:$C,'MATERIAL ORDER'!$K67,'SAGE IMPORT'!$D:$D,($M67)))</f>
        <v>0</v>
      </c>
      <c r="Y129" t="str">
        <f ca="1">IF(OFFSET('START-SLABS'!$F$9,$Y$1,0)="","",SUMIFS('SAGE IMPORT'!$Q:$Q,'SAGE IMPORT'!$A:$A,OFFSET('START-SLABS'!$F$9,$Y$1,0),'SAGE IMPORT'!$B:$B,OFFSET('START-SLABS'!$G$9,$Y$1,0),'SAGE IMPORT'!$C:$C,'MATERIAL ORDER'!$K67,'SAGE IMPORT'!$D:$D,($M67)))</f>
        <v/>
      </c>
      <c r="Z129">
        <f ca="1">IF(OFFSET('START-SLABS'!$F$9,$Z$1,0)="","",SUMIFS('SAGE IMPORT'!$Q:$Q,'SAGE IMPORT'!$A:$A,OFFSET('START-SLABS'!$F$9,$Z$1,0),'SAGE IMPORT'!$B:$B,OFFSET('START-SLABS'!$G$9,$Z$1,0),'SAGE IMPORT'!$C:$C,'MATERIAL ORDER'!$K67,'SAGE IMPORT'!$D:$D,($M67)))</f>
        <v>0</v>
      </c>
      <c r="AA129" t="str">
        <f ca="1">IF(OFFSET('START-SLABS'!$F$9,$AA$1,0)="","",SUMIFS('SAGE IMPORT'!$Q:$Q,'SAGE IMPORT'!$A:$A,OFFSET('START-SLABS'!$F$9,$AA$1,0),'SAGE IMPORT'!$B:$B,OFFSET('START-SLABS'!$G$9,$AA$1,0),'SAGE IMPORT'!$C:$C,'MATERIAL ORDER'!$K67,'SAGE IMPORT'!$D:$D,($M67)))</f>
        <v/>
      </c>
      <c r="AB129">
        <f ca="1">IF(OFFSET('START-SLABS'!$F$9,$AB$1,0)="","",SUMIFS('SAGE IMPORT'!$Q:$Q,'SAGE IMPORT'!$A:$A,OFFSET('START-SLABS'!$F$9,$AB$1,0),'SAGE IMPORT'!$B:$B,OFFSET('START-SLABS'!$G$9,$AB$1,0),'SAGE IMPORT'!$C:$C,'MATERIAL ORDER'!$K67,'SAGE IMPORT'!$D:$D,($M67)))</f>
        <v>0</v>
      </c>
      <c r="AC129" t="str">
        <f ca="1">IF(OFFSET('START-SLABS'!$F$9,$AC$1,0)="","",SUMIFS('SAGE IMPORT'!$Q:$Q,'SAGE IMPORT'!$A:$A,OFFSET('START-SLABS'!$F$9,$AC$1,0),'SAGE IMPORT'!$B:$B,OFFSET('START-SLABS'!$G$9,$AC$1,0),'SAGE IMPORT'!$C:$C,'MATERIAL ORDER'!$K67,'SAGE IMPORT'!$D:$D,($M67)))</f>
        <v/>
      </c>
      <c r="AD129">
        <f ca="1">IF(OFFSET('START-SLABS'!$F$9,$AD$1,0)="","",SUMIFS('SAGE IMPORT'!$Q:$Q,'SAGE IMPORT'!$A:$A,OFFSET('START-SLABS'!$F$9,$AD$1,0),'SAGE IMPORT'!$B:$B,OFFSET('START-SLABS'!$G$9,$AD$1,0),'SAGE IMPORT'!$C:$C,'MATERIAL ORDER'!$K67,'SAGE IMPORT'!$D:$D,($M67)))</f>
        <v>0</v>
      </c>
      <c r="AE129" t="str">
        <f ca="1">IF(OFFSET('START-SLABS'!$F$9,$AE$1,0)="","",SUMIFS('SAGE IMPORT'!$Q:$Q,'SAGE IMPORT'!$A:$A,OFFSET('START-SLABS'!$F$9,$AE$1,0),'SAGE IMPORT'!$B:$B,OFFSET('START-SLABS'!$G$9,$AE$1,0),'SAGE IMPORT'!$C:$C,'MATERIAL ORDER'!$K67,'SAGE IMPORT'!$D:$D,($M67)))</f>
        <v/>
      </c>
      <c r="AF129">
        <f ca="1">IF(OFFSET('START-SLABS'!$F$9,$AF$1,0)="","",SUMIFS('SAGE IMPORT'!$Q:$Q,'SAGE IMPORT'!$A:$A,OFFSET('START-SLABS'!$F$9,$AF$1,0),'SAGE IMPORT'!$B:$B,OFFSET('START-SLABS'!$G$9,$AF$1,0),'SAGE IMPORT'!$C:$C,'MATERIAL ORDER'!$K67,'SAGE IMPORT'!$D:$D,($M67)))</f>
        <v>0</v>
      </c>
      <c r="AG129" t="str">
        <f ca="1">IF(OFFSET('START-SLABS'!$F$9,$AG$1,0)="","",SUMIFS('SAGE IMPORT'!$Q:$Q,'SAGE IMPORT'!$A:$A,OFFSET('START-SLABS'!$F$9,$AG$1,0),'SAGE IMPORT'!$B:$B,OFFSET('START-SLABS'!$G$9,$AG$1,0),'SAGE IMPORT'!$C:$C,'MATERIAL ORDER'!$K67,'SAGE IMPORT'!$D:$D,($M67)))</f>
        <v/>
      </c>
      <c r="AH129">
        <f ca="1">IF(OFFSET('START-SLABS'!$F$9,$AH$1,0)="","",SUMIFS('SAGE IMPORT'!$Q:$Q,'SAGE IMPORT'!$A:$A,OFFSET('START-SLABS'!$F$9,$AH$1,0),'SAGE IMPORT'!$B:$B,OFFSET('START-SLABS'!$G$9,$AH$1,0),'SAGE IMPORT'!$C:$C,'MATERIAL ORDER'!$K67,'SAGE IMPORT'!$D:$D,($M67)))</f>
        <v>0</v>
      </c>
      <c r="AI129" t="str">
        <f ca="1">IF(OFFSET('START-SLABS'!$F$9,$AI$1,0)="","",SUMIFS('SAGE IMPORT'!$Q:$Q,'SAGE IMPORT'!$A:$A,OFFSET('START-SLABS'!$F$9,$AI$1,0),'SAGE IMPORT'!$B:$B,OFFSET('START-SLABS'!$G$9,$AI$1,0),'SAGE IMPORT'!$C:$C,'MATERIAL ORDER'!$K67,'SAGE IMPORT'!$D:$D,($M67)))</f>
        <v/>
      </c>
      <c r="AJ129">
        <f ca="1">IF(OFFSET('START-SLABS'!$F$9,$AJ$1,0)="","",SUMIFS('SAGE IMPORT'!$Q:$Q,'SAGE IMPORT'!$A:$A,OFFSET('START-SLABS'!$F$9,$AJ$1,0),'SAGE IMPORT'!$B:$B,OFFSET('START-SLABS'!$G$9,$AJ$1,0),'SAGE IMPORT'!$C:$C,'MATERIAL ORDER'!$K67,'SAGE IMPORT'!$D:$D,($M67)))</f>
        <v>0</v>
      </c>
      <c r="AK129" t="str">
        <f ca="1">IF(OFFSET('START-SLABS'!$F$9,$AK$1,0)="","",SUMIFS('SAGE IMPORT'!$Q:$Q,'SAGE IMPORT'!$A:$A,OFFSET('START-SLABS'!$F$9,$AK$1,0),'SAGE IMPORT'!$B:$B,OFFSET('START-SLABS'!$G$9,$AK$1,0),'SAGE IMPORT'!$C:$C,'MATERIAL ORDER'!$K67,'SAGE IMPORT'!$D:$D,($M67)))</f>
        <v/>
      </c>
      <c r="AL129" t="str">
        <f ca="1">IF(OFFSET('START-SLABS'!$F$9,$AL$1,0)="","",SUMIFS('SAGE IMPORT'!$Q:$Q,'SAGE IMPORT'!$A:$A,OFFSET('START-SLABS'!$F$9,$AL$1,0),'SAGE IMPORT'!$B:$B,OFFSET('START-SLABS'!$G$9,$AL$1,0),'SAGE IMPORT'!$C:$C,'MATERIAL ORDER'!$K67,'SAGE IMPORT'!$D:$D,($M67)))</f>
        <v/>
      </c>
      <c r="AM129" t="str">
        <f ca="1">IF(OFFSET('START-SLABS'!$F$9,$AM$1,0)="","",SUMIFS('SAGE IMPORT'!$Q:$Q,'SAGE IMPORT'!$A:$A,OFFSET('START-SLABS'!$F$9,$AM$1,0),'SAGE IMPORT'!$B:$B,OFFSET('START-SLABS'!$G$9,$AM$1,0),'SAGE IMPORT'!$C:$C,'MATERIAL ORDER'!$K67,'SAGE IMPORT'!$D:$D,($M67)))</f>
        <v/>
      </c>
      <c r="AN129" t="str">
        <f ca="1">IF(OFFSET('START-SLABS'!$F$9,$AN$1,0)="","",SUMIFS('SAGE IMPORT'!$Q:$Q,'SAGE IMPORT'!$A:$A,OFFSET('START-SLABS'!$F$9,$AN$1,0),'SAGE IMPORT'!$B:$B,OFFSET('START-SLABS'!$G$9,$AN$1,0),'SAGE IMPORT'!$C:$C,'MATERIAL ORDER'!$K67,'SAGE IMPORT'!$D:$D,($M67)))</f>
        <v/>
      </c>
      <c r="AO129" t="str">
        <f ca="1">IF(OFFSET('START-SLABS'!$F$9,$AO$1,0)="","",SUMIFS('SAGE IMPORT'!$Q:$Q,'SAGE IMPORT'!$A:$A,OFFSET('START-SLABS'!$F$9,$AO$1,0),'SAGE IMPORT'!$B:$B,OFFSET('START-SLABS'!$G$9,$AO$1,0),'SAGE IMPORT'!$C:$C,'MATERIAL ORDER'!$K67,'SAGE IMPORT'!$D:$D,($M67)))</f>
        <v/>
      </c>
      <c r="AP129" t="str">
        <f ca="1">IF(OFFSET('START-SLABS'!$F$9,$AP$1,0)="","",SUMIFS('SAGE IMPORT'!$Q:$Q,'SAGE IMPORT'!$A:$A,OFFSET('START-SLABS'!$F$9,$AP$1,0),'SAGE IMPORT'!$B:$B,OFFSET('START-SLABS'!$G$9,$AP$1,0),'SAGE IMPORT'!$C:$C,'MATERIAL ORDER'!$K67,'SAGE IMPORT'!$D:$D,($M67)))</f>
        <v/>
      </c>
      <c r="AQ129" t="str">
        <f ca="1">IF(OFFSET('START-SLABS'!$F$9,$AQ$1,0)="","",SUMIFS('SAGE IMPORT'!$Q:$Q,'SAGE IMPORT'!$A:$A,OFFSET('START-SLABS'!$F$9,$AQ$1,0),'SAGE IMPORT'!$B:$B,OFFSET('START-SLABS'!$G$9,$AQ$1,0),'SAGE IMPORT'!$C:$C,'MATERIAL ORDER'!$K67,'SAGE IMPORT'!$D:$D,($M67)))</f>
        <v/>
      </c>
      <c r="AR129" t="str">
        <f ca="1">IF(OFFSET('START-SLABS'!$F$9,$AR$1,0)="","",SUMIFS('SAGE IMPORT'!$Q:$Q,'SAGE IMPORT'!$A:$A,OFFSET('START-SLABS'!$F$9,$AR$1,0),'SAGE IMPORT'!$B:$B,OFFSET('START-SLABS'!$G$9,$AR$1,0),'SAGE IMPORT'!$C:$C,'MATERIAL ORDER'!$K67,'SAGE IMPORT'!$D:$D,($M67)))</f>
        <v/>
      </c>
      <c r="AS129" t="str">
        <f ca="1">IF(OFFSET('START-SLABS'!$F$9,$AS$1,0)="","",SUMIFS('SAGE IMPORT'!$Q:$Q,'SAGE IMPORT'!$A:$A,OFFSET('START-SLABS'!$F$9,$AS$1,0),'SAGE IMPORT'!$B:$B,OFFSET('START-SLABS'!$G$9,$AS$1,0),'SAGE IMPORT'!$C:$C,'MATERIAL ORDER'!$K67,'SAGE IMPORT'!$D:$D,($M67)))</f>
        <v/>
      </c>
      <c r="AT129" t="str">
        <f ca="1">IF(OFFSET('START-SLABS'!$F$9,$AT$1,0)="","",SUMIFS('SAGE IMPORT'!$Q:$Q,'SAGE IMPORT'!$A:$A,OFFSET('START-SLABS'!$F$9,$AT$1,0),'SAGE IMPORT'!$B:$B,OFFSET('START-SLABS'!$G$9,$AT$1,0),'SAGE IMPORT'!$C:$C,'MATERIAL ORDER'!$K67,'SAGE IMPORT'!$D:$D,($M67)))</f>
        <v/>
      </c>
      <c r="AU129" t="str">
        <f ca="1">IF(OFFSET('START-SLABS'!$F$9,$AU$1,0)="","",SUMIFS('SAGE IMPORT'!$Q:$Q,'SAGE IMPORT'!$A:$A,OFFSET('START-SLABS'!$F$9,$AU$1,0),'SAGE IMPORT'!$B:$B,OFFSET('START-SLABS'!$G$9,$AU$1,0),'SAGE IMPORT'!$C:$C,'MATERIAL ORDER'!$K67,'SAGE IMPORT'!$D:$D,($M67)))</f>
        <v/>
      </c>
      <c r="AV129" t="str">
        <f ca="1">IF(OFFSET('START-SLABS'!$F$9,$AV$1,0)="","",SUMIFS('SAGE IMPORT'!$Q:$Q,'SAGE IMPORT'!$A:$A,OFFSET('START-SLABS'!$F$9,$AV$1,0),'SAGE IMPORT'!$B:$B,OFFSET('START-SLABS'!$G$9,$AV$1,0),'SAGE IMPORT'!$C:$C,'MATERIAL ORDER'!$K67,'SAGE IMPORT'!$D:$D,($M67)))</f>
        <v/>
      </c>
    </row>
    <row r="130" spans="19:48" x14ac:dyDescent="0.3">
      <c r="S130">
        <f>IF('START-SLABS'!$F$9="","",SUMIFS('SAGE IMPORT'!$Q:$Q,'SAGE IMPORT'!$A:$A,'START-SLABS'!$F$9,'SAGE IMPORT'!$B:$B,'START-SLABS'!$G$9,'SAGE IMPORT'!$C:$C,'MATERIAL ORDER'!$K68,'SAGE IMPORT'!$D:$D,$M68))</f>
        <v>0</v>
      </c>
      <c r="T130">
        <f ca="1">IF(OFFSET('START-SLABS'!$F$9,$T$1,0)="","",SUMIFS('SAGE IMPORT'!$Q:$Q,'SAGE IMPORT'!$A:$A,OFFSET('START-SLABS'!$F$9,$T$1,0),'SAGE IMPORT'!$B:$B,OFFSET('START-SLABS'!$G$9,$T$1,0),'SAGE IMPORT'!$C:$C,'MATERIAL ORDER'!$K68,'SAGE IMPORT'!$D:$D,($M68)))</f>
        <v>0</v>
      </c>
      <c r="U130" t="str">
        <f ca="1">IF(OFFSET('START-SLABS'!$F$9,$U$1,0)="","",SUMIFS('SAGE IMPORT'!$Q:$Q,'SAGE IMPORT'!$A:$A,OFFSET('START-SLABS'!$F$9,$U$1,0),'SAGE IMPORT'!$B:$B,OFFSET('START-SLABS'!$G$9,$U$1,0),'SAGE IMPORT'!$C:$C,'MATERIAL ORDER'!$K68,'SAGE IMPORT'!$D:$D,($M68)))</f>
        <v/>
      </c>
      <c r="V130">
        <f ca="1">IF(OFFSET('START-SLABS'!$F$9,$V$1,0)="","",SUMIFS('SAGE IMPORT'!$Q:$Q,'SAGE IMPORT'!$A:$A,OFFSET('START-SLABS'!$F$9,$V$1,0),'SAGE IMPORT'!$B:$B,OFFSET('START-SLABS'!$G$9,$V$1,0),'SAGE IMPORT'!$C:$C,'MATERIAL ORDER'!$K68,'SAGE IMPORT'!$D:$D,($M68)))</f>
        <v>0</v>
      </c>
      <c r="W130" t="str">
        <f ca="1">IF(OFFSET('START-SLABS'!$F$9,$W$1,0)="","",SUMIFS('SAGE IMPORT'!$Q:$Q,'SAGE IMPORT'!$A:$A,OFFSET('START-SLABS'!$F$9,$W$1,0),'SAGE IMPORT'!$B:$B,OFFSET('START-SLABS'!$G$9,$W$1,0),'SAGE IMPORT'!$C:$C,'MATERIAL ORDER'!$K68,'SAGE IMPORT'!$D:$D,($M68)))</f>
        <v/>
      </c>
      <c r="X130">
        <f ca="1">IF(OFFSET('START-SLABS'!$F$9,$X$1,0)="","",SUMIFS('SAGE IMPORT'!$Q:$Q,'SAGE IMPORT'!$A:$A,OFFSET('START-SLABS'!$F$9,$X$1,0),'SAGE IMPORT'!$B:$B,OFFSET('START-SLABS'!$G$9,$X$1,0),'SAGE IMPORT'!$C:$C,'MATERIAL ORDER'!$K68,'SAGE IMPORT'!$D:$D,($M68)))</f>
        <v>0</v>
      </c>
      <c r="Y130" t="str">
        <f ca="1">IF(OFFSET('START-SLABS'!$F$9,$Y$1,0)="","",SUMIFS('SAGE IMPORT'!$Q:$Q,'SAGE IMPORT'!$A:$A,OFFSET('START-SLABS'!$F$9,$Y$1,0),'SAGE IMPORT'!$B:$B,OFFSET('START-SLABS'!$G$9,$Y$1,0),'SAGE IMPORT'!$C:$C,'MATERIAL ORDER'!$K68,'SAGE IMPORT'!$D:$D,($M68)))</f>
        <v/>
      </c>
      <c r="Z130">
        <f ca="1">IF(OFFSET('START-SLABS'!$F$9,$Z$1,0)="","",SUMIFS('SAGE IMPORT'!$Q:$Q,'SAGE IMPORT'!$A:$A,OFFSET('START-SLABS'!$F$9,$Z$1,0),'SAGE IMPORT'!$B:$B,OFFSET('START-SLABS'!$G$9,$Z$1,0),'SAGE IMPORT'!$C:$C,'MATERIAL ORDER'!$K68,'SAGE IMPORT'!$D:$D,($M68)))</f>
        <v>0</v>
      </c>
      <c r="AA130" t="str">
        <f ca="1">IF(OFFSET('START-SLABS'!$F$9,$AA$1,0)="","",SUMIFS('SAGE IMPORT'!$Q:$Q,'SAGE IMPORT'!$A:$A,OFFSET('START-SLABS'!$F$9,$AA$1,0),'SAGE IMPORT'!$B:$B,OFFSET('START-SLABS'!$G$9,$AA$1,0),'SAGE IMPORT'!$C:$C,'MATERIAL ORDER'!$K68,'SAGE IMPORT'!$D:$D,($M68)))</f>
        <v/>
      </c>
      <c r="AB130">
        <f ca="1">IF(OFFSET('START-SLABS'!$F$9,$AB$1,0)="","",SUMIFS('SAGE IMPORT'!$Q:$Q,'SAGE IMPORT'!$A:$A,OFFSET('START-SLABS'!$F$9,$AB$1,0),'SAGE IMPORT'!$B:$B,OFFSET('START-SLABS'!$G$9,$AB$1,0),'SAGE IMPORT'!$C:$C,'MATERIAL ORDER'!$K68,'SAGE IMPORT'!$D:$D,($M68)))</f>
        <v>0</v>
      </c>
      <c r="AC130" t="str">
        <f ca="1">IF(OFFSET('START-SLABS'!$F$9,$AC$1,0)="","",SUMIFS('SAGE IMPORT'!$Q:$Q,'SAGE IMPORT'!$A:$A,OFFSET('START-SLABS'!$F$9,$AC$1,0),'SAGE IMPORT'!$B:$B,OFFSET('START-SLABS'!$G$9,$AC$1,0),'SAGE IMPORT'!$C:$C,'MATERIAL ORDER'!$K68,'SAGE IMPORT'!$D:$D,($M68)))</f>
        <v/>
      </c>
      <c r="AD130">
        <f ca="1">IF(OFFSET('START-SLABS'!$F$9,$AD$1,0)="","",SUMIFS('SAGE IMPORT'!$Q:$Q,'SAGE IMPORT'!$A:$A,OFFSET('START-SLABS'!$F$9,$AD$1,0),'SAGE IMPORT'!$B:$B,OFFSET('START-SLABS'!$G$9,$AD$1,0),'SAGE IMPORT'!$C:$C,'MATERIAL ORDER'!$K68,'SAGE IMPORT'!$D:$D,($M68)))</f>
        <v>0</v>
      </c>
      <c r="AE130" t="str">
        <f ca="1">IF(OFFSET('START-SLABS'!$F$9,$AE$1,0)="","",SUMIFS('SAGE IMPORT'!$Q:$Q,'SAGE IMPORT'!$A:$A,OFFSET('START-SLABS'!$F$9,$AE$1,0),'SAGE IMPORT'!$B:$B,OFFSET('START-SLABS'!$G$9,$AE$1,0),'SAGE IMPORT'!$C:$C,'MATERIAL ORDER'!$K68,'SAGE IMPORT'!$D:$D,($M68)))</f>
        <v/>
      </c>
      <c r="AF130">
        <f ca="1">IF(OFFSET('START-SLABS'!$F$9,$AF$1,0)="","",SUMIFS('SAGE IMPORT'!$Q:$Q,'SAGE IMPORT'!$A:$A,OFFSET('START-SLABS'!$F$9,$AF$1,0),'SAGE IMPORT'!$B:$B,OFFSET('START-SLABS'!$G$9,$AF$1,0),'SAGE IMPORT'!$C:$C,'MATERIAL ORDER'!$K68,'SAGE IMPORT'!$D:$D,($M68)))</f>
        <v>0</v>
      </c>
      <c r="AG130" t="str">
        <f ca="1">IF(OFFSET('START-SLABS'!$F$9,$AG$1,0)="","",SUMIFS('SAGE IMPORT'!$Q:$Q,'SAGE IMPORT'!$A:$A,OFFSET('START-SLABS'!$F$9,$AG$1,0),'SAGE IMPORT'!$B:$B,OFFSET('START-SLABS'!$G$9,$AG$1,0),'SAGE IMPORT'!$C:$C,'MATERIAL ORDER'!$K68,'SAGE IMPORT'!$D:$D,($M68)))</f>
        <v/>
      </c>
      <c r="AH130">
        <f ca="1">IF(OFFSET('START-SLABS'!$F$9,$AH$1,0)="","",SUMIFS('SAGE IMPORT'!$Q:$Q,'SAGE IMPORT'!$A:$A,OFFSET('START-SLABS'!$F$9,$AH$1,0),'SAGE IMPORT'!$B:$B,OFFSET('START-SLABS'!$G$9,$AH$1,0),'SAGE IMPORT'!$C:$C,'MATERIAL ORDER'!$K68,'SAGE IMPORT'!$D:$D,($M68)))</f>
        <v>0</v>
      </c>
      <c r="AI130" t="str">
        <f ca="1">IF(OFFSET('START-SLABS'!$F$9,$AI$1,0)="","",SUMIFS('SAGE IMPORT'!$Q:$Q,'SAGE IMPORT'!$A:$A,OFFSET('START-SLABS'!$F$9,$AI$1,0),'SAGE IMPORT'!$B:$B,OFFSET('START-SLABS'!$G$9,$AI$1,0),'SAGE IMPORT'!$C:$C,'MATERIAL ORDER'!$K68,'SAGE IMPORT'!$D:$D,($M68)))</f>
        <v/>
      </c>
      <c r="AJ130">
        <f ca="1">IF(OFFSET('START-SLABS'!$F$9,$AJ$1,0)="","",SUMIFS('SAGE IMPORT'!$Q:$Q,'SAGE IMPORT'!$A:$A,OFFSET('START-SLABS'!$F$9,$AJ$1,0),'SAGE IMPORT'!$B:$B,OFFSET('START-SLABS'!$G$9,$AJ$1,0),'SAGE IMPORT'!$C:$C,'MATERIAL ORDER'!$K68,'SAGE IMPORT'!$D:$D,($M68)))</f>
        <v>0</v>
      </c>
      <c r="AK130" t="str">
        <f ca="1">IF(OFFSET('START-SLABS'!$F$9,$AK$1,0)="","",SUMIFS('SAGE IMPORT'!$Q:$Q,'SAGE IMPORT'!$A:$A,OFFSET('START-SLABS'!$F$9,$AK$1,0),'SAGE IMPORT'!$B:$B,OFFSET('START-SLABS'!$G$9,$AK$1,0),'SAGE IMPORT'!$C:$C,'MATERIAL ORDER'!$K68,'SAGE IMPORT'!$D:$D,($M68)))</f>
        <v/>
      </c>
      <c r="AL130" t="str">
        <f ca="1">IF(OFFSET('START-SLABS'!$F$9,$AL$1,0)="","",SUMIFS('SAGE IMPORT'!$Q:$Q,'SAGE IMPORT'!$A:$A,OFFSET('START-SLABS'!$F$9,$AL$1,0),'SAGE IMPORT'!$B:$B,OFFSET('START-SLABS'!$G$9,$AL$1,0),'SAGE IMPORT'!$C:$C,'MATERIAL ORDER'!$K68,'SAGE IMPORT'!$D:$D,($M68)))</f>
        <v/>
      </c>
      <c r="AM130" t="str">
        <f ca="1">IF(OFFSET('START-SLABS'!$F$9,$AM$1,0)="","",SUMIFS('SAGE IMPORT'!$Q:$Q,'SAGE IMPORT'!$A:$A,OFFSET('START-SLABS'!$F$9,$AM$1,0),'SAGE IMPORT'!$B:$B,OFFSET('START-SLABS'!$G$9,$AM$1,0),'SAGE IMPORT'!$C:$C,'MATERIAL ORDER'!$K68,'SAGE IMPORT'!$D:$D,($M68)))</f>
        <v/>
      </c>
      <c r="AN130" t="str">
        <f ca="1">IF(OFFSET('START-SLABS'!$F$9,$AN$1,0)="","",SUMIFS('SAGE IMPORT'!$Q:$Q,'SAGE IMPORT'!$A:$A,OFFSET('START-SLABS'!$F$9,$AN$1,0),'SAGE IMPORT'!$B:$B,OFFSET('START-SLABS'!$G$9,$AN$1,0),'SAGE IMPORT'!$C:$C,'MATERIAL ORDER'!$K68,'SAGE IMPORT'!$D:$D,($M68)))</f>
        <v/>
      </c>
      <c r="AO130" t="str">
        <f ca="1">IF(OFFSET('START-SLABS'!$F$9,$AO$1,0)="","",SUMIFS('SAGE IMPORT'!$Q:$Q,'SAGE IMPORT'!$A:$A,OFFSET('START-SLABS'!$F$9,$AO$1,0),'SAGE IMPORT'!$B:$B,OFFSET('START-SLABS'!$G$9,$AO$1,0),'SAGE IMPORT'!$C:$C,'MATERIAL ORDER'!$K68,'SAGE IMPORT'!$D:$D,($M68)))</f>
        <v/>
      </c>
      <c r="AP130" t="str">
        <f ca="1">IF(OFFSET('START-SLABS'!$F$9,$AP$1,0)="","",SUMIFS('SAGE IMPORT'!$Q:$Q,'SAGE IMPORT'!$A:$A,OFFSET('START-SLABS'!$F$9,$AP$1,0),'SAGE IMPORT'!$B:$B,OFFSET('START-SLABS'!$G$9,$AP$1,0),'SAGE IMPORT'!$C:$C,'MATERIAL ORDER'!$K68,'SAGE IMPORT'!$D:$D,($M68)))</f>
        <v/>
      </c>
      <c r="AQ130" t="str">
        <f ca="1">IF(OFFSET('START-SLABS'!$F$9,$AQ$1,0)="","",SUMIFS('SAGE IMPORT'!$Q:$Q,'SAGE IMPORT'!$A:$A,OFFSET('START-SLABS'!$F$9,$AQ$1,0),'SAGE IMPORT'!$B:$B,OFFSET('START-SLABS'!$G$9,$AQ$1,0),'SAGE IMPORT'!$C:$C,'MATERIAL ORDER'!$K68,'SAGE IMPORT'!$D:$D,($M68)))</f>
        <v/>
      </c>
      <c r="AR130" t="str">
        <f ca="1">IF(OFFSET('START-SLABS'!$F$9,$AR$1,0)="","",SUMIFS('SAGE IMPORT'!$Q:$Q,'SAGE IMPORT'!$A:$A,OFFSET('START-SLABS'!$F$9,$AR$1,0),'SAGE IMPORT'!$B:$B,OFFSET('START-SLABS'!$G$9,$AR$1,0),'SAGE IMPORT'!$C:$C,'MATERIAL ORDER'!$K68,'SAGE IMPORT'!$D:$D,($M68)))</f>
        <v/>
      </c>
      <c r="AS130" t="str">
        <f ca="1">IF(OFFSET('START-SLABS'!$F$9,$AS$1,0)="","",SUMIFS('SAGE IMPORT'!$Q:$Q,'SAGE IMPORT'!$A:$A,OFFSET('START-SLABS'!$F$9,$AS$1,0),'SAGE IMPORT'!$B:$B,OFFSET('START-SLABS'!$G$9,$AS$1,0),'SAGE IMPORT'!$C:$C,'MATERIAL ORDER'!$K68,'SAGE IMPORT'!$D:$D,($M68)))</f>
        <v/>
      </c>
      <c r="AT130" t="str">
        <f ca="1">IF(OFFSET('START-SLABS'!$F$9,$AT$1,0)="","",SUMIFS('SAGE IMPORT'!$Q:$Q,'SAGE IMPORT'!$A:$A,OFFSET('START-SLABS'!$F$9,$AT$1,0),'SAGE IMPORT'!$B:$B,OFFSET('START-SLABS'!$G$9,$AT$1,0),'SAGE IMPORT'!$C:$C,'MATERIAL ORDER'!$K68,'SAGE IMPORT'!$D:$D,($M68)))</f>
        <v/>
      </c>
      <c r="AU130" t="str">
        <f ca="1">IF(OFFSET('START-SLABS'!$F$9,$AU$1,0)="","",SUMIFS('SAGE IMPORT'!$Q:$Q,'SAGE IMPORT'!$A:$A,OFFSET('START-SLABS'!$F$9,$AU$1,0),'SAGE IMPORT'!$B:$B,OFFSET('START-SLABS'!$G$9,$AU$1,0),'SAGE IMPORT'!$C:$C,'MATERIAL ORDER'!$K68,'SAGE IMPORT'!$D:$D,($M68)))</f>
        <v/>
      </c>
      <c r="AV130" t="str">
        <f ca="1">IF(OFFSET('START-SLABS'!$F$9,$AV$1,0)="","",SUMIFS('SAGE IMPORT'!$Q:$Q,'SAGE IMPORT'!$A:$A,OFFSET('START-SLABS'!$F$9,$AV$1,0),'SAGE IMPORT'!$B:$B,OFFSET('START-SLABS'!$G$9,$AV$1,0),'SAGE IMPORT'!$C:$C,'MATERIAL ORDER'!$K68,'SAGE IMPORT'!$D:$D,($M68)))</f>
        <v/>
      </c>
    </row>
    <row r="131" spans="19:48" x14ac:dyDescent="0.3">
      <c r="S131">
        <f>IF('START-SLABS'!$F$9="","",SUMIFS('SAGE IMPORT'!$Q:$Q,'SAGE IMPORT'!$A:$A,'START-SLABS'!$F$9,'SAGE IMPORT'!$B:$B,'START-SLABS'!$G$9,'SAGE IMPORT'!$C:$C,'MATERIAL ORDER'!$K69,'SAGE IMPORT'!$D:$D,$M69))</f>
        <v>0</v>
      </c>
      <c r="T131">
        <f ca="1">IF(OFFSET('START-SLABS'!$F$9,$T$1,0)="","",SUMIFS('SAGE IMPORT'!$Q:$Q,'SAGE IMPORT'!$A:$A,OFFSET('START-SLABS'!$F$9,$T$1,0),'SAGE IMPORT'!$B:$B,OFFSET('START-SLABS'!$G$9,$T$1,0),'SAGE IMPORT'!$C:$C,'MATERIAL ORDER'!$K69,'SAGE IMPORT'!$D:$D,($M69)))</f>
        <v>0</v>
      </c>
      <c r="U131" t="str">
        <f ca="1">IF(OFFSET('START-SLABS'!$F$9,$U$1,0)="","",SUMIFS('SAGE IMPORT'!$Q:$Q,'SAGE IMPORT'!$A:$A,OFFSET('START-SLABS'!$F$9,$U$1,0),'SAGE IMPORT'!$B:$B,OFFSET('START-SLABS'!$G$9,$U$1,0),'SAGE IMPORT'!$C:$C,'MATERIAL ORDER'!$K69,'SAGE IMPORT'!$D:$D,($M69)))</f>
        <v/>
      </c>
      <c r="V131">
        <f ca="1">IF(OFFSET('START-SLABS'!$F$9,$V$1,0)="","",SUMIFS('SAGE IMPORT'!$Q:$Q,'SAGE IMPORT'!$A:$A,OFFSET('START-SLABS'!$F$9,$V$1,0),'SAGE IMPORT'!$B:$B,OFFSET('START-SLABS'!$G$9,$V$1,0),'SAGE IMPORT'!$C:$C,'MATERIAL ORDER'!$K69,'SAGE IMPORT'!$D:$D,($M69)))</f>
        <v>0</v>
      </c>
      <c r="W131" t="str">
        <f ca="1">IF(OFFSET('START-SLABS'!$F$9,$W$1,0)="","",SUMIFS('SAGE IMPORT'!$Q:$Q,'SAGE IMPORT'!$A:$A,OFFSET('START-SLABS'!$F$9,$W$1,0),'SAGE IMPORT'!$B:$B,OFFSET('START-SLABS'!$G$9,$W$1,0),'SAGE IMPORT'!$C:$C,'MATERIAL ORDER'!$K69,'SAGE IMPORT'!$D:$D,($M69)))</f>
        <v/>
      </c>
      <c r="X131">
        <f ca="1">IF(OFFSET('START-SLABS'!$F$9,$X$1,0)="","",SUMIFS('SAGE IMPORT'!$Q:$Q,'SAGE IMPORT'!$A:$A,OFFSET('START-SLABS'!$F$9,$X$1,0),'SAGE IMPORT'!$B:$B,OFFSET('START-SLABS'!$G$9,$X$1,0),'SAGE IMPORT'!$C:$C,'MATERIAL ORDER'!$K69,'SAGE IMPORT'!$D:$D,($M69)))</f>
        <v>0</v>
      </c>
      <c r="Y131" t="str">
        <f ca="1">IF(OFFSET('START-SLABS'!$F$9,$Y$1,0)="","",SUMIFS('SAGE IMPORT'!$Q:$Q,'SAGE IMPORT'!$A:$A,OFFSET('START-SLABS'!$F$9,$Y$1,0),'SAGE IMPORT'!$B:$B,OFFSET('START-SLABS'!$G$9,$Y$1,0),'SAGE IMPORT'!$C:$C,'MATERIAL ORDER'!$K69,'SAGE IMPORT'!$D:$D,($M69)))</f>
        <v/>
      </c>
      <c r="Z131">
        <f ca="1">IF(OFFSET('START-SLABS'!$F$9,$Z$1,0)="","",SUMIFS('SAGE IMPORT'!$Q:$Q,'SAGE IMPORT'!$A:$A,OFFSET('START-SLABS'!$F$9,$Z$1,0),'SAGE IMPORT'!$B:$B,OFFSET('START-SLABS'!$G$9,$Z$1,0),'SAGE IMPORT'!$C:$C,'MATERIAL ORDER'!$K69,'SAGE IMPORT'!$D:$D,($M69)))</f>
        <v>0</v>
      </c>
      <c r="AA131" t="str">
        <f ca="1">IF(OFFSET('START-SLABS'!$F$9,$AA$1,0)="","",SUMIFS('SAGE IMPORT'!$Q:$Q,'SAGE IMPORT'!$A:$A,OFFSET('START-SLABS'!$F$9,$AA$1,0),'SAGE IMPORT'!$B:$B,OFFSET('START-SLABS'!$G$9,$AA$1,0),'SAGE IMPORT'!$C:$C,'MATERIAL ORDER'!$K69,'SAGE IMPORT'!$D:$D,($M69)))</f>
        <v/>
      </c>
      <c r="AB131">
        <f ca="1">IF(OFFSET('START-SLABS'!$F$9,$AB$1,0)="","",SUMIFS('SAGE IMPORT'!$Q:$Q,'SAGE IMPORT'!$A:$A,OFFSET('START-SLABS'!$F$9,$AB$1,0),'SAGE IMPORT'!$B:$B,OFFSET('START-SLABS'!$G$9,$AB$1,0),'SAGE IMPORT'!$C:$C,'MATERIAL ORDER'!$K69,'SAGE IMPORT'!$D:$D,($M69)))</f>
        <v>0</v>
      </c>
      <c r="AC131" t="str">
        <f ca="1">IF(OFFSET('START-SLABS'!$F$9,$AC$1,0)="","",SUMIFS('SAGE IMPORT'!$Q:$Q,'SAGE IMPORT'!$A:$A,OFFSET('START-SLABS'!$F$9,$AC$1,0),'SAGE IMPORT'!$B:$B,OFFSET('START-SLABS'!$G$9,$AC$1,0),'SAGE IMPORT'!$C:$C,'MATERIAL ORDER'!$K69,'SAGE IMPORT'!$D:$D,($M69)))</f>
        <v/>
      </c>
      <c r="AD131">
        <f ca="1">IF(OFFSET('START-SLABS'!$F$9,$AD$1,0)="","",SUMIFS('SAGE IMPORT'!$Q:$Q,'SAGE IMPORT'!$A:$A,OFFSET('START-SLABS'!$F$9,$AD$1,0),'SAGE IMPORT'!$B:$B,OFFSET('START-SLABS'!$G$9,$AD$1,0),'SAGE IMPORT'!$C:$C,'MATERIAL ORDER'!$K69,'SAGE IMPORT'!$D:$D,($M69)))</f>
        <v>0</v>
      </c>
      <c r="AE131" t="str">
        <f ca="1">IF(OFFSET('START-SLABS'!$F$9,$AE$1,0)="","",SUMIFS('SAGE IMPORT'!$Q:$Q,'SAGE IMPORT'!$A:$A,OFFSET('START-SLABS'!$F$9,$AE$1,0),'SAGE IMPORT'!$B:$B,OFFSET('START-SLABS'!$G$9,$AE$1,0),'SAGE IMPORT'!$C:$C,'MATERIAL ORDER'!$K69,'SAGE IMPORT'!$D:$D,($M69)))</f>
        <v/>
      </c>
      <c r="AF131">
        <f ca="1">IF(OFFSET('START-SLABS'!$F$9,$AF$1,0)="","",SUMIFS('SAGE IMPORT'!$Q:$Q,'SAGE IMPORT'!$A:$A,OFFSET('START-SLABS'!$F$9,$AF$1,0),'SAGE IMPORT'!$B:$B,OFFSET('START-SLABS'!$G$9,$AF$1,0),'SAGE IMPORT'!$C:$C,'MATERIAL ORDER'!$K69,'SAGE IMPORT'!$D:$D,($M69)))</f>
        <v>0</v>
      </c>
      <c r="AG131" t="str">
        <f ca="1">IF(OFFSET('START-SLABS'!$F$9,$AG$1,0)="","",SUMIFS('SAGE IMPORT'!$Q:$Q,'SAGE IMPORT'!$A:$A,OFFSET('START-SLABS'!$F$9,$AG$1,0),'SAGE IMPORT'!$B:$B,OFFSET('START-SLABS'!$G$9,$AG$1,0),'SAGE IMPORT'!$C:$C,'MATERIAL ORDER'!$K69,'SAGE IMPORT'!$D:$D,($M69)))</f>
        <v/>
      </c>
      <c r="AH131">
        <f ca="1">IF(OFFSET('START-SLABS'!$F$9,$AH$1,0)="","",SUMIFS('SAGE IMPORT'!$Q:$Q,'SAGE IMPORT'!$A:$A,OFFSET('START-SLABS'!$F$9,$AH$1,0),'SAGE IMPORT'!$B:$B,OFFSET('START-SLABS'!$G$9,$AH$1,0),'SAGE IMPORT'!$C:$C,'MATERIAL ORDER'!$K69,'SAGE IMPORT'!$D:$D,($M69)))</f>
        <v>0</v>
      </c>
      <c r="AI131" t="str">
        <f ca="1">IF(OFFSET('START-SLABS'!$F$9,$AI$1,0)="","",SUMIFS('SAGE IMPORT'!$Q:$Q,'SAGE IMPORT'!$A:$A,OFFSET('START-SLABS'!$F$9,$AI$1,0),'SAGE IMPORT'!$B:$B,OFFSET('START-SLABS'!$G$9,$AI$1,0),'SAGE IMPORT'!$C:$C,'MATERIAL ORDER'!$K69,'SAGE IMPORT'!$D:$D,($M69)))</f>
        <v/>
      </c>
      <c r="AJ131">
        <f ca="1">IF(OFFSET('START-SLABS'!$F$9,$AJ$1,0)="","",SUMIFS('SAGE IMPORT'!$Q:$Q,'SAGE IMPORT'!$A:$A,OFFSET('START-SLABS'!$F$9,$AJ$1,0),'SAGE IMPORT'!$B:$B,OFFSET('START-SLABS'!$G$9,$AJ$1,0),'SAGE IMPORT'!$C:$C,'MATERIAL ORDER'!$K69,'SAGE IMPORT'!$D:$D,($M69)))</f>
        <v>0</v>
      </c>
      <c r="AK131" t="str">
        <f ca="1">IF(OFFSET('START-SLABS'!$F$9,$AK$1,0)="","",SUMIFS('SAGE IMPORT'!$Q:$Q,'SAGE IMPORT'!$A:$A,OFFSET('START-SLABS'!$F$9,$AK$1,0),'SAGE IMPORT'!$B:$B,OFFSET('START-SLABS'!$G$9,$AK$1,0),'SAGE IMPORT'!$C:$C,'MATERIAL ORDER'!$K69,'SAGE IMPORT'!$D:$D,($M69)))</f>
        <v/>
      </c>
      <c r="AL131" t="str">
        <f ca="1">IF(OFFSET('START-SLABS'!$F$9,$AL$1,0)="","",SUMIFS('SAGE IMPORT'!$Q:$Q,'SAGE IMPORT'!$A:$A,OFFSET('START-SLABS'!$F$9,$AL$1,0),'SAGE IMPORT'!$B:$B,OFFSET('START-SLABS'!$G$9,$AL$1,0),'SAGE IMPORT'!$C:$C,'MATERIAL ORDER'!$K69,'SAGE IMPORT'!$D:$D,($M69)))</f>
        <v/>
      </c>
      <c r="AM131" t="str">
        <f ca="1">IF(OFFSET('START-SLABS'!$F$9,$AM$1,0)="","",SUMIFS('SAGE IMPORT'!$Q:$Q,'SAGE IMPORT'!$A:$A,OFFSET('START-SLABS'!$F$9,$AM$1,0),'SAGE IMPORT'!$B:$B,OFFSET('START-SLABS'!$G$9,$AM$1,0),'SAGE IMPORT'!$C:$C,'MATERIAL ORDER'!$K69,'SAGE IMPORT'!$D:$D,($M69)))</f>
        <v/>
      </c>
      <c r="AN131" t="str">
        <f ca="1">IF(OFFSET('START-SLABS'!$F$9,$AN$1,0)="","",SUMIFS('SAGE IMPORT'!$Q:$Q,'SAGE IMPORT'!$A:$A,OFFSET('START-SLABS'!$F$9,$AN$1,0),'SAGE IMPORT'!$B:$B,OFFSET('START-SLABS'!$G$9,$AN$1,0),'SAGE IMPORT'!$C:$C,'MATERIAL ORDER'!$K69,'SAGE IMPORT'!$D:$D,($M69)))</f>
        <v/>
      </c>
      <c r="AO131" t="str">
        <f ca="1">IF(OFFSET('START-SLABS'!$F$9,$AO$1,0)="","",SUMIFS('SAGE IMPORT'!$Q:$Q,'SAGE IMPORT'!$A:$A,OFFSET('START-SLABS'!$F$9,$AO$1,0),'SAGE IMPORT'!$B:$B,OFFSET('START-SLABS'!$G$9,$AO$1,0),'SAGE IMPORT'!$C:$C,'MATERIAL ORDER'!$K69,'SAGE IMPORT'!$D:$D,($M69)))</f>
        <v/>
      </c>
      <c r="AP131" t="str">
        <f ca="1">IF(OFFSET('START-SLABS'!$F$9,$AP$1,0)="","",SUMIFS('SAGE IMPORT'!$Q:$Q,'SAGE IMPORT'!$A:$A,OFFSET('START-SLABS'!$F$9,$AP$1,0),'SAGE IMPORT'!$B:$B,OFFSET('START-SLABS'!$G$9,$AP$1,0),'SAGE IMPORT'!$C:$C,'MATERIAL ORDER'!$K69,'SAGE IMPORT'!$D:$D,($M69)))</f>
        <v/>
      </c>
      <c r="AQ131" t="str">
        <f ca="1">IF(OFFSET('START-SLABS'!$F$9,$AQ$1,0)="","",SUMIFS('SAGE IMPORT'!$Q:$Q,'SAGE IMPORT'!$A:$A,OFFSET('START-SLABS'!$F$9,$AQ$1,0),'SAGE IMPORT'!$B:$B,OFFSET('START-SLABS'!$G$9,$AQ$1,0),'SAGE IMPORT'!$C:$C,'MATERIAL ORDER'!$K69,'SAGE IMPORT'!$D:$D,($M69)))</f>
        <v/>
      </c>
      <c r="AR131" t="str">
        <f ca="1">IF(OFFSET('START-SLABS'!$F$9,$AR$1,0)="","",SUMIFS('SAGE IMPORT'!$Q:$Q,'SAGE IMPORT'!$A:$A,OFFSET('START-SLABS'!$F$9,$AR$1,0),'SAGE IMPORT'!$B:$B,OFFSET('START-SLABS'!$G$9,$AR$1,0),'SAGE IMPORT'!$C:$C,'MATERIAL ORDER'!$K69,'SAGE IMPORT'!$D:$D,($M69)))</f>
        <v/>
      </c>
      <c r="AS131" t="str">
        <f ca="1">IF(OFFSET('START-SLABS'!$F$9,$AS$1,0)="","",SUMIFS('SAGE IMPORT'!$Q:$Q,'SAGE IMPORT'!$A:$A,OFFSET('START-SLABS'!$F$9,$AS$1,0),'SAGE IMPORT'!$B:$B,OFFSET('START-SLABS'!$G$9,$AS$1,0),'SAGE IMPORT'!$C:$C,'MATERIAL ORDER'!$K69,'SAGE IMPORT'!$D:$D,($M69)))</f>
        <v/>
      </c>
      <c r="AT131" t="str">
        <f ca="1">IF(OFFSET('START-SLABS'!$F$9,$AT$1,0)="","",SUMIFS('SAGE IMPORT'!$Q:$Q,'SAGE IMPORT'!$A:$A,OFFSET('START-SLABS'!$F$9,$AT$1,0),'SAGE IMPORT'!$B:$B,OFFSET('START-SLABS'!$G$9,$AT$1,0),'SAGE IMPORT'!$C:$C,'MATERIAL ORDER'!$K69,'SAGE IMPORT'!$D:$D,($M69)))</f>
        <v/>
      </c>
      <c r="AU131" t="str">
        <f ca="1">IF(OFFSET('START-SLABS'!$F$9,$AU$1,0)="","",SUMIFS('SAGE IMPORT'!$Q:$Q,'SAGE IMPORT'!$A:$A,OFFSET('START-SLABS'!$F$9,$AU$1,0),'SAGE IMPORT'!$B:$B,OFFSET('START-SLABS'!$G$9,$AU$1,0),'SAGE IMPORT'!$C:$C,'MATERIAL ORDER'!$K69,'SAGE IMPORT'!$D:$D,($M69)))</f>
        <v/>
      </c>
      <c r="AV131" t="str">
        <f ca="1">IF(OFFSET('START-SLABS'!$F$9,$AV$1,0)="","",SUMIFS('SAGE IMPORT'!$Q:$Q,'SAGE IMPORT'!$A:$A,OFFSET('START-SLABS'!$F$9,$AV$1,0),'SAGE IMPORT'!$B:$B,OFFSET('START-SLABS'!$G$9,$AV$1,0),'SAGE IMPORT'!$C:$C,'MATERIAL ORDER'!$K69,'SAGE IMPORT'!$D:$D,($M69)))</f>
        <v/>
      </c>
    </row>
    <row r="132" spans="19:48" x14ac:dyDescent="0.3">
      <c r="S132">
        <f>IF('START-SLABS'!$F$9="","",SUMIFS('SAGE IMPORT'!$Q:$Q,'SAGE IMPORT'!$A:$A,'START-SLABS'!$F$9,'SAGE IMPORT'!$B:$B,'START-SLABS'!$G$9,'SAGE IMPORT'!$C:$C,'MATERIAL ORDER'!$K70,'SAGE IMPORT'!$D:$D,$M70))</f>
        <v>0</v>
      </c>
      <c r="T132">
        <f ca="1">IF(OFFSET('START-SLABS'!$F$9,$T$1,0)="","",SUMIFS('SAGE IMPORT'!$Q:$Q,'SAGE IMPORT'!$A:$A,OFFSET('START-SLABS'!$F$9,$T$1,0),'SAGE IMPORT'!$B:$B,OFFSET('START-SLABS'!$G$9,$T$1,0),'SAGE IMPORT'!$C:$C,'MATERIAL ORDER'!$K70,'SAGE IMPORT'!$D:$D,($M70)))</f>
        <v>0</v>
      </c>
      <c r="U132" t="str">
        <f ca="1">IF(OFFSET('START-SLABS'!$F$9,$U$1,0)="","",SUMIFS('SAGE IMPORT'!$Q:$Q,'SAGE IMPORT'!$A:$A,OFFSET('START-SLABS'!$F$9,$U$1,0),'SAGE IMPORT'!$B:$B,OFFSET('START-SLABS'!$G$9,$U$1,0),'SAGE IMPORT'!$C:$C,'MATERIAL ORDER'!$K70,'SAGE IMPORT'!$D:$D,($M70)))</f>
        <v/>
      </c>
      <c r="V132">
        <f ca="1">IF(OFFSET('START-SLABS'!$F$9,$V$1,0)="","",SUMIFS('SAGE IMPORT'!$Q:$Q,'SAGE IMPORT'!$A:$A,OFFSET('START-SLABS'!$F$9,$V$1,0),'SAGE IMPORT'!$B:$B,OFFSET('START-SLABS'!$G$9,$V$1,0),'SAGE IMPORT'!$C:$C,'MATERIAL ORDER'!$K70,'SAGE IMPORT'!$D:$D,($M70)))</f>
        <v>0</v>
      </c>
      <c r="W132" t="str">
        <f ca="1">IF(OFFSET('START-SLABS'!$F$9,$W$1,0)="","",SUMIFS('SAGE IMPORT'!$Q:$Q,'SAGE IMPORT'!$A:$A,OFFSET('START-SLABS'!$F$9,$W$1,0),'SAGE IMPORT'!$B:$B,OFFSET('START-SLABS'!$G$9,$W$1,0),'SAGE IMPORT'!$C:$C,'MATERIAL ORDER'!$K70,'SAGE IMPORT'!$D:$D,($M70)))</f>
        <v/>
      </c>
      <c r="X132">
        <f ca="1">IF(OFFSET('START-SLABS'!$F$9,$X$1,0)="","",SUMIFS('SAGE IMPORT'!$Q:$Q,'SAGE IMPORT'!$A:$A,OFFSET('START-SLABS'!$F$9,$X$1,0),'SAGE IMPORT'!$B:$B,OFFSET('START-SLABS'!$G$9,$X$1,0),'SAGE IMPORT'!$C:$C,'MATERIAL ORDER'!$K70,'SAGE IMPORT'!$D:$D,($M70)))</f>
        <v>0</v>
      </c>
      <c r="Y132" t="str">
        <f ca="1">IF(OFFSET('START-SLABS'!$F$9,$Y$1,0)="","",SUMIFS('SAGE IMPORT'!$Q:$Q,'SAGE IMPORT'!$A:$A,OFFSET('START-SLABS'!$F$9,$Y$1,0),'SAGE IMPORT'!$B:$B,OFFSET('START-SLABS'!$G$9,$Y$1,0),'SAGE IMPORT'!$C:$C,'MATERIAL ORDER'!$K70,'SAGE IMPORT'!$D:$D,($M70)))</f>
        <v/>
      </c>
      <c r="Z132">
        <f ca="1">IF(OFFSET('START-SLABS'!$F$9,$Z$1,0)="","",SUMIFS('SAGE IMPORT'!$Q:$Q,'SAGE IMPORT'!$A:$A,OFFSET('START-SLABS'!$F$9,$Z$1,0),'SAGE IMPORT'!$B:$B,OFFSET('START-SLABS'!$G$9,$Z$1,0),'SAGE IMPORT'!$C:$C,'MATERIAL ORDER'!$K70,'SAGE IMPORT'!$D:$D,($M70)))</f>
        <v>0</v>
      </c>
      <c r="AA132" t="str">
        <f ca="1">IF(OFFSET('START-SLABS'!$F$9,$AA$1,0)="","",SUMIFS('SAGE IMPORT'!$Q:$Q,'SAGE IMPORT'!$A:$A,OFFSET('START-SLABS'!$F$9,$AA$1,0),'SAGE IMPORT'!$B:$B,OFFSET('START-SLABS'!$G$9,$AA$1,0),'SAGE IMPORT'!$C:$C,'MATERIAL ORDER'!$K70,'SAGE IMPORT'!$D:$D,($M70)))</f>
        <v/>
      </c>
      <c r="AB132">
        <f ca="1">IF(OFFSET('START-SLABS'!$F$9,$AB$1,0)="","",SUMIFS('SAGE IMPORT'!$Q:$Q,'SAGE IMPORT'!$A:$A,OFFSET('START-SLABS'!$F$9,$AB$1,0),'SAGE IMPORT'!$B:$B,OFFSET('START-SLABS'!$G$9,$AB$1,0),'SAGE IMPORT'!$C:$C,'MATERIAL ORDER'!$K70,'SAGE IMPORT'!$D:$D,($M70)))</f>
        <v>0</v>
      </c>
      <c r="AC132" t="str">
        <f ca="1">IF(OFFSET('START-SLABS'!$F$9,$AC$1,0)="","",SUMIFS('SAGE IMPORT'!$Q:$Q,'SAGE IMPORT'!$A:$A,OFFSET('START-SLABS'!$F$9,$AC$1,0),'SAGE IMPORT'!$B:$B,OFFSET('START-SLABS'!$G$9,$AC$1,0),'SAGE IMPORT'!$C:$C,'MATERIAL ORDER'!$K70,'SAGE IMPORT'!$D:$D,($M70)))</f>
        <v/>
      </c>
      <c r="AD132">
        <f ca="1">IF(OFFSET('START-SLABS'!$F$9,$AD$1,0)="","",SUMIFS('SAGE IMPORT'!$Q:$Q,'SAGE IMPORT'!$A:$A,OFFSET('START-SLABS'!$F$9,$AD$1,0),'SAGE IMPORT'!$B:$B,OFFSET('START-SLABS'!$G$9,$AD$1,0),'SAGE IMPORT'!$C:$C,'MATERIAL ORDER'!$K70,'SAGE IMPORT'!$D:$D,($M70)))</f>
        <v>0</v>
      </c>
      <c r="AE132" t="str">
        <f ca="1">IF(OFFSET('START-SLABS'!$F$9,$AE$1,0)="","",SUMIFS('SAGE IMPORT'!$Q:$Q,'SAGE IMPORT'!$A:$A,OFFSET('START-SLABS'!$F$9,$AE$1,0),'SAGE IMPORT'!$B:$B,OFFSET('START-SLABS'!$G$9,$AE$1,0),'SAGE IMPORT'!$C:$C,'MATERIAL ORDER'!$K70,'SAGE IMPORT'!$D:$D,($M70)))</f>
        <v/>
      </c>
      <c r="AF132">
        <f ca="1">IF(OFFSET('START-SLABS'!$F$9,$AF$1,0)="","",SUMIFS('SAGE IMPORT'!$Q:$Q,'SAGE IMPORT'!$A:$A,OFFSET('START-SLABS'!$F$9,$AF$1,0),'SAGE IMPORT'!$B:$B,OFFSET('START-SLABS'!$G$9,$AF$1,0),'SAGE IMPORT'!$C:$C,'MATERIAL ORDER'!$K70,'SAGE IMPORT'!$D:$D,($M70)))</f>
        <v>0</v>
      </c>
      <c r="AG132" t="str">
        <f ca="1">IF(OFFSET('START-SLABS'!$F$9,$AG$1,0)="","",SUMIFS('SAGE IMPORT'!$Q:$Q,'SAGE IMPORT'!$A:$A,OFFSET('START-SLABS'!$F$9,$AG$1,0),'SAGE IMPORT'!$B:$B,OFFSET('START-SLABS'!$G$9,$AG$1,0),'SAGE IMPORT'!$C:$C,'MATERIAL ORDER'!$K70,'SAGE IMPORT'!$D:$D,($M70)))</f>
        <v/>
      </c>
      <c r="AH132">
        <f ca="1">IF(OFFSET('START-SLABS'!$F$9,$AH$1,0)="","",SUMIFS('SAGE IMPORT'!$Q:$Q,'SAGE IMPORT'!$A:$A,OFFSET('START-SLABS'!$F$9,$AH$1,0),'SAGE IMPORT'!$B:$B,OFFSET('START-SLABS'!$G$9,$AH$1,0),'SAGE IMPORT'!$C:$C,'MATERIAL ORDER'!$K70,'SAGE IMPORT'!$D:$D,($M70)))</f>
        <v>0</v>
      </c>
      <c r="AI132" t="str">
        <f ca="1">IF(OFFSET('START-SLABS'!$F$9,$AI$1,0)="","",SUMIFS('SAGE IMPORT'!$Q:$Q,'SAGE IMPORT'!$A:$A,OFFSET('START-SLABS'!$F$9,$AI$1,0),'SAGE IMPORT'!$B:$B,OFFSET('START-SLABS'!$G$9,$AI$1,0),'SAGE IMPORT'!$C:$C,'MATERIAL ORDER'!$K70,'SAGE IMPORT'!$D:$D,($M70)))</f>
        <v/>
      </c>
      <c r="AJ132">
        <f ca="1">IF(OFFSET('START-SLABS'!$F$9,$AJ$1,0)="","",SUMIFS('SAGE IMPORT'!$Q:$Q,'SAGE IMPORT'!$A:$A,OFFSET('START-SLABS'!$F$9,$AJ$1,0),'SAGE IMPORT'!$B:$B,OFFSET('START-SLABS'!$G$9,$AJ$1,0),'SAGE IMPORT'!$C:$C,'MATERIAL ORDER'!$K70,'SAGE IMPORT'!$D:$D,($M70)))</f>
        <v>0</v>
      </c>
      <c r="AK132" t="str">
        <f ca="1">IF(OFFSET('START-SLABS'!$F$9,$AK$1,0)="","",SUMIFS('SAGE IMPORT'!$Q:$Q,'SAGE IMPORT'!$A:$A,OFFSET('START-SLABS'!$F$9,$AK$1,0),'SAGE IMPORT'!$B:$B,OFFSET('START-SLABS'!$G$9,$AK$1,0),'SAGE IMPORT'!$C:$C,'MATERIAL ORDER'!$K70,'SAGE IMPORT'!$D:$D,($M70)))</f>
        <v/>
      </c>
      <c r="AL132" t="str">
        <f ca="1">IF(OFFSET('START-SLABS'!$F$9,$AL$1,0)="","",SUMIFS('SAGE IMPORT'!$Q:$Q,'SAGE IMPORT'!$A:$A,OFFSET('START-SLABS'!$F$9,$AL$1,0),'SAGE IMPORT'!$B:$B,OFFSET('START-SLABS'!$G$9,$AL$1,0),'SAGE IMPORT'!$C:$C,'MATERIAL ORDER'!$K70,'SAGE IMPORT'!$D:$D,($M70)))</f>
        <v/>
      </c>
      <c r="AM132" t="str">
        <f ca="1">IF(OFFSET('START-SLABS'!$F$9,$AM$1,0)="","",SUMIFS('SAGE IMPORT'!$Q:$Q,'SAGE IMPORT'!$A:$A,OFFSET('START-SLABS'!$F$9,$AM$1,0),'SAGE IMPORT'!$B:$B,OFFSET('START-SLABS'!$G$9,$AM$1,0),'SAGE IMPORT'!$C:$C,'MATERIAL ORDER'!$K70,'SAGE IMPORT'!$D:$D,($M70)))</f>
        <v/>
      </c>
      <c r="AN132" t="str">
        <f ca="1">IF(OFFSET('START-SLABS'!$F$9,$AN$1,0)="","",SUMIFS('SAGE IMPORT'!$Q:$Q,'SAGE IMPORT'!$A:$A,OFFSET('START-SLABS'!$F$9,$AN$1,0),'SAGE IMPORT'!$B:$B,OFFSET('START-SLABS'!$G$9,$AN$1,0),'SAGE IMPORT'!$C:$C,'MATERIAL ORDER'!$K70,'SAGE IMPORT'!$D:$D,($M70)))</f>
        <v/>
      </c>
      <c r="AO132" t="str">
        <f ca="1">IF(OFFSET('START-SLABS'!$F$9,$AO$1,0)="","",SUMIFS('SAGE IMPORT'!$Q:$Q,'SAGE IMPORT'!$A:$A,OFFSET('START-SLABS'!$F$9,$AO$1,0),'SAGE IMPORT'!$B:$B,OFFSET('START-SLABS'!$G$9,$AO$1,0),'SAGE IMPORT'!$C:$C,'MATERIAL ORDER'!$K70,'SAGE IMPORT'!$D:$D,($M70)))</f>
        <v/>
      </c>
      <c r="AP132" t="str">
        <f ca="1">IF(OFFSET('START-SLABS'!$F$9,$AP$1,0)="","",SUMIFS('SAGE IMPORT'!$Q:$Q,'SAGE IMPORT'!$A:$A,OFFSET('START-SLABS'!$F$9,$AP$1,0),'SAGE IMPORT'!$B:$B,OFFSET('START-SLABS'!$G$9,$AP$1,0),'SAGE IMPORT'!$C:$C,'MATERIAL ORDER'!$K70,'SAGE IMPORT'!$D:$D,($M70)))</f>
        <v/>
      </c>
      <c r="AQ132" t="str">
        <f ca="1">IF(OFFSET('START-SLABS'!$F$9,$AQ$1,0)="","",SUMIFS('SAGE IMPORT'!$Q:$Q,'SAGE IMPORT'!$A:$A,OFFSET('START-SLABS'!$F$9,$AQ$1,0),'SAGE IMPORT'!$B:$B,OFFSET('START-SLABS'!$G$9,$AQ$1,0),'SAGE IMPORT'!$C:$C,'MATERIAL ORDER'!$K70,'SAGE IMPORT'!$D:$D,($M70)))</f>
        <v/>
      </c>
      <c r="AR132" t="str">
        <f ca="1">IF(OFFSET('START-SLABS'!$F$9,$AR$1,0)="","",SUMIFS('SAGE IMPORT'!$Q:$Q,'SAGE IMPORT'!$A:$A,OFFSET('START-SLABS'!$F$9,$AR$1,0),'SAGE IMPORT'!$B:$B,OFFSET('START-SLABS'!$G$9,$AR$1,0),'SAGE IMPORT'!$C:$C,'MATERIAL ORDER'!$K70,'SAGE IMPORT'!$D:$D,($M70)))</f>
        <v/>
      </c>
      <c r="AS132" t="str">
        <f ca="1">IF(OFFSET('START-SLABS'!$F$9,$AS$1,0)="","",SUMIFS('SAGE IMPORT'!$Q:$Q,'SAGE IMPORT'!$A:$A,OFFSET('START-SLABS'!$F$9,$AS$1,0),'SAGE IMPORT'!$B:$B,OFFSET('START-SLABS'!$G$9,$AS$1,0),'SAGE IMPORT'!$C:$C,'MATERIAL ORDER'!$K70,'SAGE IMPORT'!$D:$D,($M70)))</f>
        <v/>
      </c>
      <c r="AT132" t="str">
        <f ca="1">IF(OFFSET('START-SLABS'!$F$9,$AT$1,0)="","",SUMIFS('SAGE IMPORT'!$Q:$Q,'SAGE IMPORT'!$A:$A,OFFSET('START-SLABS'!$F$9,$AT$1,0),'SAGE IMPORT'!$B:$B,OFFSET('START-SLABS'!$G$9,$AT$1,0),'SAGE IMPORT'!$C:$C,'MATERIAL ORDER'!$K70,'SAGE IMPORT'!$D:$D,($M70)))</f>
        <v/>
      </c>
      <c r="AU132" t="str">
        <f ca="1">IF(OFFSET('START-SLABS'!$F$9,$AU$1,0)="","",SUMIFS('SAGE IMPORT'!$Q:$Q,'SAGE IMPORT'!$A:$A,OFFSET('START-SLABS'!$F$9,$AU$1,0),'SAGE IMPORT'!$B:$B,OFFSET('START-SLABS'!$G$9,$AU$1,0),'SAGE IMPORT'!$C:$C,'MATERIAL ORDER'!$K70,'SAGE IMPORT'!$D:$D,($M70)))</f>
        <v/>
      </c>
      <c r="AV132" t="str">
        <f ca="1">IF(OFFSET('START-SLABS'!$F$9,$AV$1,0)="","",SUMIFS('SAGE IMPORT'!$Q:$Q,'SAGE IMPORT'!$A:$A,OFFSET('START-SLABS'!$F$9,$AV$1,0),'SAGE IMPORT'!$B:$B,OFFSET('START-SLABS'!$G$9,$AV$1,0),'SAGE IMPORT'!$C:$C,'MATERIAL ORDER'!$K70,'SAGE IMPORT'!$D:$D,($M70)))</f>
        <v/>
      </c>
    </row>
    <row r="133" spans="19:48" x14ac:dyDescent="0.3">
      <c r="S133">
        <f>IF('START-SLABS'!$F$9="","",SUMIFS('SAGE IMPORT'!$Q:$Q,'SAGE IMPORT'!$A:$A,'START-SLABS'!$F$9,'SAGE IMPORT'!$B:$B,'START-SLABS'!$G$9,'SAGE IMPORT'!$C:$C,'MATERIAL ORDER'!$K71,'SAGE IMPORT'!$D:$D,$M71))</f>
        <v>0</v>
      </c>
      <c r="T133">
        <f ca="1">IF(OFFSET('START-SLABS'!$F$9,$T$1,0)="","",SUMIFS('SAGE IMPORT'!$Q:$Q,'SAGE IMPORT'!$A:$A,OFFSET('START-SLABS'!$F$9,$T$1,0),'SAGE IMPORT'!$B:$B,OFFSET('START-SLABS'!$G$9,$T$1,0),'SAGE IMPORT'!$C:$C,'MATERIAL ORDER'!$K71,'SAGE IMPORT'!$D:$D,($M71)))</f>
        <v>0</v>
      </c>
      <c r="U133" t="str">
        <f ca="1">IF(OFFSET('START-SLABS'!$F$9,$U$1,0)="","",SUMIFS('SAGE IMPORT'!$Q:$Q,'SAGE IMPORT'!$A:$A,OFFSET('START-SLABS'!$F$9,$U$1,0),'SAGE IMPORT'!$B:$B,OFFSET('START-SLABS'!$G$9,$U$1,0),'SAGE IMPORT'!$C:$C,'MATERIAL ORDER'!$K71,'SAGE IMPORT'!$D:$D,($M71)))</f>
        <v/>
      </c>
      <c r="V133">
        <f ca="1">IF(OFFSET('START-SLABS'!$F$9,$V$1,0)="","",SUMIFS('SAGE IMPORT'!$Q:$Q,'SAGE IMPORT'!$A:$A,OFFSET('START-SLABS'!$F$9,$V$1,0),'SAGE IMPORT'!$B:$B,OFFSET('START-SLABS'!$G$9,$V$1,0),'SAGE IMPORT'!$C:$C,'MATERIAL ORDER'!$K71,'SAGE IMPORT'!$D:$D,($M71)))</f>
        <v>0</v>
      </c>
      <c r="W133" t="str">
        <f ca="1">IF(OFFSET('START-SLABS'!$F$9,$W$1,0)="","",SUMIFS('SAGE IMPORT'!$Q:$Q,'SAGE IMPORT'!$A:$A,OFFSET('START-SLABS'!$F$9,$W$1,0),'SAGE IMPORT'!$B:$B,OFFSET('START-SLABS'!$G$9,$W$1,0),'SAGE IMPORT'!$C:$C,'MATERIAL ORDER'!$K71,'SAGE IMPORT'!$D:$D,($M71)))</f>
        <v/>
      </c>
      <c r="X133">
        <f ca="1">IF(OFFSET('START-SLABS'!$F$9,$X$1,0)="","",SUMIFS('SAGE IMPORT'!$Q:$Q,'SAGE IMPORT'!$A:$A,OFFSET('START-SLABS'!$F$9,$X$1,0),'SAGE IMPORT'!$B:$B,OFFSET('START-SLABS'!$G$9,$X$1,0),'SAGE IMPORT'!$C:$C,'MATERIAL ORDER'!$K71,'SAGE IMPORT'!$D:$D,($M71)))</f>
        <v>0</v>
      </c>
      <c r="Y133" t="str">
        <f ca="1">IF(OFFSET('START-SLABS'!$F$9,$Y$1,0)="","",SUMIFS('SAGE IMPORT'!$Q:$Q,'SAGE IMPORT'!$A:$A,OFFSET('START-SLABS'!$F$9,$Y$1,0),'SAGE IMPORT'!$B:$B,OFFSET('START-SLABS'!$G$9,$Y$1,0),'SAGE IMPORT'!$C:$C,'MATERIAL ORDER'!$K71,'SAGE IMPORT'!$D:$D,($M71)))</f>
        <v/>
      </c>
      <c r="Z133">
        <f ca="1">IF(OFFSET('START-SLABS'!$F$9,$Z$1,0)="","",SUMIFS('SAGE IMPORT'!$Q:$Q,'SAGE IMPORT'!$A:$A,OFFSET('START-SLABS'!$F$9,$Z$1,0),'SAGE IMPORT'!$B:$B,OFFSET('START-SLABS'!$G$9,$Z$1,0),'SAGE IMPORT'!$C:$C,'MATERIAL ORDER'!$K71,'SAGE IMPORT'!$D:$D,($M71)))</f>
        <v>0</v>
      </c>
      <c r="AA133" t="str">
        <f ca="1">IF(OFFSET('START-SLABS'!$F$9,$AA$1,0)="","",SUMIFS('SAGE IMPORT'!$Q:$Q,'SAGE IMPORT'!$A:$A,OFFSET('START-SLABS'!$F$9,$AA$1,0),'SAGE IMPORT'!$B:$B,OFFSET('START-SLABS'!$G$9,$AA$1,0),'SAGE IMPORT'!$C:$C,'MATERIAL ORDER'!$K71,'SAGE IMPORT'!$D:$D,($M71)))</f>
        <v/>
      </c>
      <c r="AB133">
        <f ca="1">IF(OFFSET('START-SLABS'!$F$9,$AB$1,0)="","",SUMIFS('SAGE IMPORT'!$Q:$Q,'SAGE IMPORT'!$A:$A,OFFSET('START-SLABS'!$F$9,$AB$1,0),'SAGE IMPORT'!$B:$B,OFFSET('START-SLABS'!$G$9,$AB$1,0),'SAGE IMPORT'!$C:$C,'MATERIAL ORDER'!$K71,'SAGE IMPORT'!$D:$D,($M71)))</f>
        <v>0</v>
      </c>
      <c r="AC133" t="str">
        <f ca="1">IF(OFFSET('START-SLABS'!$F$9,$AC$1,0)="","",SUMIFS('SAGE IMPORT'!$Q:$Q,'SAGE IMPORT'!$A:$A,OFFSET('START-SLABS'!$F$9,$AC$1,0),'SAGE IMPORT'!$B:$B,OFFSET('START-SLABS'!$G$9,$AC$1,0),'SAGE IMPORT'!$C:$C,'MATERIAL ORDER'!$K71,'SAGE IMPORT'!$D:$D,($M71)))</f>
        <v/>
      </c>
      <c r="AD133">
        <f ca="1">IF(OFFSET('START-SLABS'!$F$9,$AD$1,0)="","",SUMIFS('SAGE IMPORT'!$Q:$Q,'SAGE IMPORT'!$A:$A,OFFSET('START-SLABS'!$F$9,$AD$1,0),'SAGE IMPORT'!$B:$B,OFFSET('START-SLABS'!$G$9,$AD$1,0),'SAGE IMPORT'!$C:$C,'MATERIAL ORDER'!$K71,'SAGE IMPORT'!$D:$D,($M71)))</f>
        <v>0</v>
      </c>
      <c r="AE133" t="str">
        <f ca="1">IF(OFFSET('START-SLABS'!$F$9,$AE$1,0)="","",SUMIFS('SAGE IMPORT'!$Q:$Q,'SAGE IMPORT'!$A:$A,OFFSET('START-SLABS'!$F$9,$AE$1,0),'SAGE IMPORT'!$B:$B,OFFSET('START-SLABS'!$G$9,$AE$1,0),'SAGE IMPORT'!$C:$C,'MATERIAL ORDER'!$K71,'SAGE IMPORT'!$D:$D,($M71)))</f>
        <v/>
      </c>
      <c r="AF133">
        <f ca="1">IF(OFFSET('START-SLABS'!$F$9,$AF$1,0)="","",SUMIFS('SAGE IMPORT'!$Q:$Q,'SAGE IMPORT'!$A:$A,OFFSET('START-SLABS'!$F$9,$AF$1,0),'SAGE IMPORT'!$B:$B,OFFSET('START-SLABS'!$G$9,$AF$1,0),'SAGE IMPORT'!$C:$C,'MATERIAL ORDER'!$K71,'SAGE IMPORT'!$D:$D,($M71)))</f>
        <v>0</v>
      </c>
      <c r="AG133" t="str">
        <f ca="1">IF(OFFSET('START-SLABS'!$F$9,$AG$1,0)="","",SUMIFS('SAGE IMPORT'!$Q:$Q,'SAGE IMPORT'!$A:$A,OFFSET('START-SLABS'!$F$9,$AG$1,0),'SAGE IMPORT'!$B:$B,OFFSET('START-SLABS'!$G$9,$AG$1,0),'SAGE IMPORT'!$C:$C,'MATERIAL ORDER'!$K71,'SAGE IMPORT'!$D:$D,($M71)))</f>
        <v/>
      </c>
      <c r="AH133">
        <f ca="1">IF(OFFSET('START-SLABS'!$F$9,$AH$1,0)="","",SUMIFS('SAGE IMPORT'!$Q:$Q,'SAGE IMPORT'!$A:$A,OFFSET('START-SLABS'!$F$9,$AH$1,0),'SAGE IMPORT'!$B:$B,OFFSET('START-SLABS'!$G$9,$AH$1,0),'SAGE IMPORT'!$C:$C,'MATERIAL ORDER'!$K71,'SAGE IMPORT'!$D:$D,($M71)))</f>
        <v>0</v>
      </c>
      <c r="AI133" t="str">
        <f ca="1">IF(OFFSET('START-SLABS'!$F$9,$AI$1,0)="","",SUMIFS('SAGE IMPORT'!$Q:$Q,'SAGE IMPORT'!$A:$A,OFFSET('START-SLABS'!$F$9,$AI$1,0),'SAGE IMPORT'!$B:$B,OFFSET('START-SLABS'!$G$9,$AI$1,0),'SAGE IMPORT'!$C:$C,'MATERIAL ORDER'!$K71,'SAGE IMPORT'!$D:$D,($M71)))</f>
        <v/>
      </c>
      <c r="AJ133">
        <f ca="1">IF(OFFSET('START-SLABS'!$F$9,$AJ$1,0)="","",SUMIFS('SAGE IMPORT'!$Q:$Q,'SAGE IMPORT'!$A:$A,OFFSET('START-SLABS'!$F$9,$AJ$1,0),'SAGE IMPORT'!$B:$B,OFFSET('START-SLABS'!$G$9,$AJ$1,0),'SAGE IMPORT'!$C:$C,'MATERIAL ORDER'!$K71,'SAGE IMPORT'!$D:$D,($M71)))</f>
        <v>0</v>
      </c>
      <c r="AK133" t="str">
        <f ca="1">IF(OFFSET('START-SLABS'!$F$9,$AK$1,0)="","",SUMIFS('SAGE IMPORT'!$Q:$Q,'SAGE IMPORT'!$A:$A,OFFSET('START-SLABS'!$F$9,$AK$1,0),'SAGE IMPORT'!$B:$B,OFFSET('START-SLABS'!$G$9,$AK$1,0),'SAGE IMPORT'!$C:$C,'MATERIAL ORDER'!$K71,'SAGE IMPORT'!$D:$D,($M71)))</f>
        <v/>
      </c>
      <c r="AL133" t="str">
        <f ca="1">IF(OFFSET('START-SLABS'!$F$9,$AL$1,0)="","",SUMIFS('SAGE IMPORT'!$Q:$Q,'SAGE IMPORT'!$A:$A,OFFSET('START-SLABS'!$F$9,$AL$1,0),'SAGE IMPORT'!$B:$B,OFFSET('START-SLABS'!$G$9,$AL$1,0),'SAGE IMPORT'!$C:$C,'MATERIAL ORDER'!$K71,'SAGE IMPORT'!$D:$D,($M71)))</f>
        <v/>
      </c>
      <c r="AM133" t="str">
        <f ca="1">IF(OFFSET('START-SLABS'!$F$9,$AM$1,0)="","",SUMIFS('SAGE IMPORT'!$Q:$Q,'SAGE IMPORT'!$A:$A,OFFSET('START-SLABS'!$F$9,$AM$1,0),'SAGE IMPORT'!$B:$B,OFFSET('START-SLABS'!$G$9,$AM$1,0),'SAGE IMPORT'!$C:$C,'MATERIAL ORDER'!$K71,'SAGE IMPORT'!$D:$D,($M71)))</f>
        <v/>
      </c>
      <c r="AN133" t="str">
        <f ca="1">IF(OFFSET('START-SLABS'!$F$9,$AN$1,0)="","",SUMIFS('SAGE IMPORT'!$Q:$Q,'SAGE IMPORT'!$A:$A,OFFSET('START-SLABS'!$F$9,$AN$1,0),'SAGE IMPORT'!$B:$B,OFFSET('START-SLABS'!$G$9,$AN$1,0),'SAGE IMPORT'!$C:$C,'MATERIAL ORDER'!$K71,'SAGE IMPORT'!$D:$D,($M71)))</f>
        <v/>
      </c>
      <c r="AO133" t="str">
        <f ca="1">IF(OFFSET('START-SLABS'!$F$9,$AO$1,0)="","",SUMIFS('SAGE IMPORT'!$Q:$Q,'SAGE IMPORT'!$A:$A,OFFSET('START-SLABS'!$F$9,$AO$1,0),'SAGE IMPORT'!$B:$B,OFFSET('START-SLABS'!$G$9,$AO$1,0),'SAGE IMPORT'!$C:$C,'MATERIAL ORDER'!$K71,'SAGE IMPORT'!$D:$D,($M71)))</f>
        <v/>
      </c>
      <c r="AP133" t="str">
        <f ca="1">IF(OFFSET('START-SLABS'!$F$9,$AP$1,0)="","",SUMIFS('SAGE IMPORT'!$Q:$Q,'SAGE IMPORT'!$A:$A,OFFSET('START-SLABS'!$F$9,$AP$1,0),'SAGE IMPORT'!$B:$B,OFFSET('START-SLABS'!$G$9,$AP$1,0),'SAGE IMPORT'!$C:$C,'MATERIAL ORDER'!$K71,'SAGE IMPORT'!$D:$D,($M71)))</f>
        <v/>
      </c>
      <c r="AQ133" t="str">
        <f ca="1">IF(OFFSET('START-SLABS'!$F$9,$AQ$1,0)="","",SUMIFS('SAGE IMPORT'!$Q:$Q,'SAGE IMPORT'!$A:$A,OFFSET('START-SLABS'!$F$9,$AQ$1,0),'SAGE IMPORT'!$B:$B,OFFSET('START-SLABS'!$G$9,$AQ$1,0),'SAGE IMPORT'!$C:$C,'MATERIAL ORDER'!$K71,'SAGE IMPORT'!$D:$D,($M71)))</f>
        <v/>
      </c>
      <c r="AR133" t="str">
        <f ca="1">IF(OFFSET('START-SLABS'!$F$9,$AR$1,0)="","",SUMIFS('SAGE IMPORT'!$Q:$Q,'SAGE IMPORT'!$A:$A,OFFSET('START-SLABS'!$F$9,$AR$1,0),'SAGE IMPORT'!$B:$B,OFFSET('START-SLABS'!$G$9,$AR$1,0),'SAGE IMPORT'!$C:$C,'MATERIAL ORDER'!$K71,'SAGE IMPORT'!$D:$D,($M71)))</f>
        <v/>
      </c>
      <c r="AS133" t="str">
        <f ca="1">IF(OFFSET('START-SLABS'!$F$9,$AS$1,0)="","",SUMIFS('SAGE IMPORT'!$Q:$Q,'SAGE IMPORT'!$A:$A,OFFSET('START-SLABS'!$F$9,$AS$1,0),'SAGE IMPORT'!$B:$B,OFFSET('START-SLABS'!$G$9,$AS$1,0),'SAGE IMPORT'!$C:$C,'MATERIAL ORDER'!$K71,'SAGE IMPORT'!$D:$D,($M71)))</f>
        <v/>
      </c>
      <c r="AT133" t="str">
        <f ca="1">IF(OFFSET('START-SLABS'!$F$9,$AT$1,0)="","",SUMIFS('SAGE IMPORT'!$Q:$Q,'SAGE IMPORT'!$A:$A,OFFSET('START-SLABS'!$F$9,$AT$1,0),'SAGE IMPORT'!$B:$B,OFFSET('START-SLABS'!$G$9,$AT$1,0),'SAGE IMPORT'!$C:$C,'MATERIAL ORDER'!$K71,'SAGE IMPORT'!$D:$D,($M71)))</f>
        <v/>
      </c>
      <c r="AU133" t="str">
        <f ca="1">IF(OFFSET('START-SLABS'!$F$9,$AU$1,0)="","",SUMIFS('SAGE IMPORT'!$Q:$Q,'SAGE IMPORT'!$A:$A,OFFSET('START-SLABS'!$F$9,$AU$1,0),'SAGE IMPORT'!$B:$B,OFFSET('START-SLABS'!$G$9,$AU$1,0),'SAGE IMPORT'!$C:$C,'MATERIAL ORDER'!$K71,'SAGE IMPORT'!$D:$D,($M71)))</f>
        <v/>
      </c>
      <c r="AV133" t="str">
        <f ca="1">IF(OFFSET('START-SLABS'!$F$9,$AV$1,0)="","",SUMIFS('SAGE IMPORT'!$Q:$Q,'SAGE IMPORT'!$A:$A,OFFSET('START-SLABS'!$F$9,$AV$1,0),'SAGE IMPORT'!$B:$B,OFFSET('START-SLABS'!$G$9,$AV$1,0),'SAGE IMPORT'!$C:$C,'MATERIAL ORDER'!$K71,'SAGE IMPORT'!$D:$D,($M71)))</f>
        <v/>
      </c>
    </row>
    <row r="134" spans="19:48" x14ac:dyDescent="0.3">
      <c r="S134">
        <f>IF('START-SLABS'!$F$9="","",SUMIFS('SAGE IMPORT'!$Q:$Q,'SAGE IMPORT'!$A:$A,'START-SLABS'!$F$9,'SAGE IMPORT'!$B:$B,'START-SLABS'!$G$9,'SAGE IMPORT'!$C:$C,'MATERIAL ORDER'!$K72,'SAGE IMPORT'!$D:$D,$M72))</f>
        <v>0</v>
      </c>
      <c r="T134">
        <f ca="1">IF(OFFSET('START-SLABS'!$F$9,$T$1,0)="","",SUMIFS('SAGE IMPORT'!$Q:$Q,'SAGE IMPORT'!$A:$A,OFFSET('START-SLABS'!$F$9,$T$1,0),'SAGE IMPORT'!$B:$B,OFFSET('START-SLABS'!$G$9,$T$1,0),'SAGE IMPORT'!$C:$C,'MATERIAL ORDER'!$K72,'SAGE IMPORT'!$D:$D,($M72)))</f>
        <v>0</v>
      </c>
      <c r="U134" t="str">
        <f ca="1">IF(OFFSET('START-SLABS'!$F$9,$U$1,0)="","",SUMIFS('SAGE IMPORT'!$Q:$Q,'SAGE IMPORT'!$A:$A,OFFSET('START-SLABS'!$F$9,$U$1,0),'SAGE IMPORT'!$B:$B,OFFSET('START-SLABS'!$G$9,$U$1,0),'SAGE IMPORT'!$C:$C,'MATERIAL ORDER'!$K72,'SAGE IMPORT'!$D:$D,($M72)))</f>
        <v/>
      </c>
      <c r="V134">
        <f ca="1">IF(OFFSET('START-SLABS'!$F$9,$V$1,0)="","",SUMIFS('SAGE IMPORT'!$Q:$Q,'SAGE IMPORT'!$A:$A,OFFSET('START-SLABS'!$F$9,$V$1,0),'SAGE IMPORT'!$B:$B,OFFSET('START-SLABS'!$G$9,$V$1,0),'SAGE IMPORT'!$C:$C,'MATERIAL ORDER'!$K72,'SAGE IMPORT'!$D:$D,($M72)))</f>
        <v>0</v>
      </c>
      <c r="W134" t="str">
        <f ca="1">IF(OFFSET('START-SLABS'!$F$9,$W$1,0)="","",SUMIFS('SAGE IMPORT'!$Q:$Q,'SAGE IMPORT'!$A:$A,OFFSET('START-SLABS'!$F$9,$W$1,0),'SAGE IMPORT'!$B:$B,OFFSET('START-SLABS'!$G$9,$W$1,0),'SAGE IMPORT'!$C:$C,'MATERIAL ORDER'!$K72,'SAGE IMPORT'!$D:$D,($M72)))</f>
        <v/>
      </c>
      <c r="X134">
        <f ca="1">IF(OFFSET('START-SLABS'!$F$9,$X$1,0)="","",SUMIFS('SAGE IMPORT'!$Q:$Q,'SAGE IMPORT'!$A:$A,OFFSET('START-SLABS'!$F$9,$X$1,0),'SAGE IMPORT'!$B:$B,OFFSET('START-SLABS'!$G$9,$X$1,0),'SAGE IMPORT'!$C:$C,'MATERIAL ORDER'!$K72,'SAGE IMPORT'!$D:$D,($M72)))</f>
        <v>0</v>
      </c>
      <c r="Y134" t="str">
        <f ca="1">IF(OFFSET('START-SLABS'!$F$9,$Y$1,0)="","",SUMIFS('SAGE IMPORT'!$Q:$Q,'SAGE IMPORT'!$A:$A,OFFSET('START-SLABS'!$F$9,$Y$1,0),'SAGE IMPORT'!$B:$B,OFFSET('START-SLABS'!$G$9,$Y$1,0),'SAGE IMPORT'!$C:$C,'MATERIAL ORDER'!$K72,'SAGE IMPORT'!$D:$D,($M72)))</f>
        <v/>
      </c>
      <c r="Z134">
        <f ca="1">IF(OFFSET('START-SLABS'!$F$9,$Z$1,0)="","",SUMIFS('SAGE IMPORT'!$Q:$Q,'SAGE IMPORT'!$A:$A,OFFSET('START-SLABS'!$F$9,$Z$1,0),'SAGE IMPORT'!$B:$B,OFFSET('START-SLABS'!$G$9,$Z$1,0),'SAGE IMPORT'!$C:$C,'MATERIAL ORDER'!$K72,'SAGE IMPORT'!$D:$D,($M72)))</f>
        <v>0</v>
      </c>
      <c r="AA134" t="str">
        <f ca="1">IF(OFFSET('START-SLABS'!$F$9,$AA$1,0)="","",SUMIFS('SAGE IMPORT'!$Q:$Q,'SAGE IMPORT'!$A:$A,OFFSET('START-SLABS'!$F$9,$AA$1,0),'SAGE IMPORT'!$B:$B,OFFSET('START-SLABS'!$G$9,$AA$1,0),'SAGE IMPORT'!$C:$C,'MATERIAL ORDER'!$K72,'SAGE IMPORT'!$D:$D,($M72)))</f>
        <v/>
      </c>
      <c r="AB134">
        <f ca="1">IF(OFFSET('START-SLABS'!$F$9,$AB$1,0)="","",SUMIFS('SAGE IMPORT'!$Q:$Q,'SAGE IMPORT'!$A:$A,OFFSET('START-SLABS'!$F$9,$AB$1,0),'SAGE IMPORT'!$B:$B,OFFSET('START-SLABS'!$G$9,$AB$1,0),'SAGE IMPORT'!$C:$C,'MATERIAL ORDER'!$K72,'SAGE IMPORT'!$D:$D,($M72)))</f>
        <v>0</v>
      </c>
      <c r="AC134" t="str">
        <f ca="1">IF(OFFSET('START-SLABS'!$F$9,$AC$1,0)="","",SUMIFS('SAGE IMPORT'!$Q:$Q,'SAGE IMPORT'!$A:$A,OFFSET('START-SLABS'!$F$9,$AC$1,0),'SAGE IMPORT'!$B:$B,OFFSET('START-SLABS'!$G$9,$AC$1,0),'SAGE IMPORT'!$C:$C,'MATERIAL ORDER'!$K72,'SAGE IMPORT'!$D:$D,($M72)))</f>
        <v/>
      </c>
      <c r="AD134">
        <f ca="1">IF(OFFSET('START-SLABS'!$F$9,$AD$1,0)="","",SUMIFS('SAGE IMPORT'!$Q:$Q,'SAGE IMPORT'!$A:$A,OFFSET('START-SLABS'!$F$9,$AD$1,0),'SAGE IMPORT'!$B:$B,OFFSET('START-SLABS'!$G$9,$AD$1,0),'SAGE IMPORT'!$C:$C,'MATERIAL ORDER'!$K72,'SAGE IMPORT'!$D:$D,($M72)))</f>
        <v>0</v>
      </c>
      <c r="AE134" t="str">
        <f ca="1">IF(OFFSET('START-SLABS'!$F$9,$AE$1,0)="","",SUMIFS('SAGE IMPORT'!$Q:$Q,'SAGE IMPORT'!$A:$A,OFFSET('START-SLABS'!$F$9,$AE$1,0),'SAGE IMPORT'!$B:$B,OFFSET('START-SLABS'!$G$9,$AE$1,0),'SAGE IMPORT'!$C:$C,'MATERIAL ORDER'!$K72,'SAGE IMPORT'!$D:$D,($M72)))</f>
        <v/>
      </c>
      <c r="AF134">
        <f ca="1">IF(OFFSET('START-SLABS'!$F$9,$AF$1,0)="","",SUMIFS('SAGE IMPORT'!$Q:$Q,'SAGE IMPORT'!$A:$A,OFFSET('START-SLABS'!$F$9,$AF$1,0),'SAGE IMPORT'!$B:$B,OFFSET('START-SLABS'!$G$9,$AF$1,0),'SAGE IMPORT'!$C:$C,'MATERIAL ORDER'!$K72,'SAGE IMPORT'!$D:$D,($M72)))</f>
        <v>0</v>
      </c>
      <c r="AG134" t="str">
        <f ca="1">IF(OFFSET('START-SLABS'!$F$9,$AG$1,0)="","",SUMIFS('SAGE IMPORT'!$Q:$Q,'SAGE IMPORT'!$A:$A,OFFSET('START-SLABS'!$F$9,$AG$1,0),'SAGE IMPORT'!$B:$B,OFFSET('START-SLABS'!$G$9,$AG$1,0),'SAGE IMPORT'!$C:$C,'MATERIAL ORDER'!$K72,'SAGE IMPORT'!$D:$D,($M72)))</f>
        <v/>
      </c>
      <c r="AH134">
        <f ca="1">IF(OFFSET('START-SLABS'!$F$9,$AH$1,0)="","",SUMIFS('SAGE IMPORT'!$Q:$Q,'SAGE IMPORT'!$A:$A,OFFSET('START-SLABS'!$F$9,$AH$1,0),'SAGE IMPORT'!$B:$B,OFFSET('START-SLABS'!$G$9,$AH$1,0),'SAGE IMPORT'!$C:$C,'MATERIAL ORDER'!$K72,'SAGE IMPORT'!$D:$D,($M72)))</f>
        <v>0</v>
      </c>
      <c r="AI134" t="str">
        <f ca="1">IF(OFFSET('START-SLABS'!$F$9,$AI$1,0)="","",SUMIFS('SAGE IMPORT'!$Q:$Q,'SAGE IMPORT'!$A:$A,OFFSET('START-SLABS'!$F$9,$AI$1,0),'SAGE IMPORT'!$B:$B,OFFSET('START-SLABS'!$G$9,$AI$1,0),'SAGE IMPORT'!$C:$C,'MATERIAL ORDER'!$K72,'SAGE IMPORT'!$D:$D,($M72)))</f>
        <v/>
      </c>
      <c r="AJ134">
        <f ca="1">IF(OFFSET('START-SLABS'!$F$9,$AJ$1,0)="","",SUMIFS('SAGE IMPORT'!$Q:$Q,'SAGE IMPORT'!$A:$A,OFFSET('START-SLABS'!$F$9,$AJ$1,0),'SAGE IMPORT'!$B:$B,OFFSET('START-SLABS'!$G$9,$AJ$1,0),'SAGE IMPORT'!$C:$C,'MATERIAL ORDER'!$K72,'SAGE IMPORT'!$D:$D,($M72)))</f>
        <v>0</v>
      </c>
      <c r="AK134" t="str">
        <f ca="1">IF(OFFSET('START-SLABS'!$F$9,$AK$1,0)="","",SUMIFS('SAGE IMPORT'!$Q:$Q,'SAGE IMPORT'!$A:$A,OFFSET('START-SLABS'!$F$9,$AK$1,0),'SAGE IMPORT'!$B:$B,OFFSET('START-SLABS'!$G$9,$AK$1,0),'SAGE IMPORT'!$C:$C,'MATERIAL ORDER'!$K72,'SAGE IMPORT'!$D:$D,($M72)))</f>
        <v/>
      </c>
      <c r="AL134" t="str">
        <f ca="1">IF(OFFSET('START-SLABS'!$F$9,$AL$1,0)="","",SUMIFS('SAGE IMPORT'!$Q:$Q,'SAGE IMPORT'!$A:$A,OFFSET('START-SLABS'!$F$9,$AL$1,0),'SAGE IMPORT'!$B:$B,OFFSET('START-SLABS'!$G$9,$AL$1,0),'SAGE IMPORT'!$C:$C,'MATERIAL ORDER'!$K72,'SAGE IMPORT'!$D:$D,($M72)))</f>
        <v/>
      </c>
      <c r="AM134" t="str">
        <f ca="1">IF(OFFSET('START-SLABS'!$F$9,$AM$1,0)="","",SUMIFS('SAGE IMPORT'!$Q:$Q,'SAGE IMPORT'!$A:$A,OFFSET('START-SLABS'!$F$9,$AM$1,0),'SAGE IMPORT'!$B:$B,OFFSET('START-SLABS'!$G$9,$AM$1,0),'SAGE IMPORT'!$C:$C,'MATERIAL ORDER'!$K72,'SAGE IMPORT'!$D:$D,($M72)))</f>
        <v/>
      </c>
      <c r="AN134" t="str">
        <f ca="1">IF(OFFSET('START-SLABS'!$F$9,$AN$1,0)="","",SUMIFS('SAGE IMPORT'!$Q:$Q,'SAGE IMPORT'!$A:$A,OFFSET('START-SLABS'!$F$9,$AN$1,0),'SAGE IMPORT'!$B:$B,OFFSET('START-SLABS'!$G$9,$AN$1,0),'SAGE IMPORT'!$C:$C,'MATERIAL ORDER'!$K72,'SAGE IMPORT'!$D:$D,($M72)))</f>
        <v/>
      </c>
      <c r="AO134" t="str">
        <f ca="1">IF(OFFSET('START-SLABS'!$F$9,$AO$1,0)="","",SUMIFS('SAGE IMPORT'!$Q:$Q,'SAGE IMPORT'!$A:$A,OFFSET('START-SLABS'!$F$9,$AO$1,0),'SAGE IMPORT'!$B:$B,OFFSET('START-SLABS'!$G$9,$AO$1,0),'SAGE IMPORT'!$C:$C,'MATERIAL ORDER'!$K72,'SAGE IMPORT'!$D:$D,($M72)))</f>
        <v/>
      </c>
      <c r="AP134" t="str">
        <f ca="1">IF(OFFSET('START-SLABS'!$F$9,$AP$1,0)="","",SUMIFS('SAGE IMPORT'!$Q:$Q,'SAGE IMPORT'!$A:$A,OFFSET('START-SLABS'!$F$9,$AP$1,0),'SAGE IMPORT'!$B:$B,OFFSET('START-SLABS'!$G$9,$AP$1,0),'SAGE IMPORT'!$C:$C,'MATERIAL ORDER'!$K72,'SAGE IMPORT'!$D:$D,($M72)))</f>
        <v/>
      </c>
      <c r="AQ134" t="str">
        <f ca="1">IF(OFFSET('START-SLABS'!$F$9,$AQ$1,0)="","",SUMIFS('SAGE IMPORT'!$Q:$Q,'SAGE IMPORT'!$A:$A,OFFSET('START-SLABS'!$F$9,$AQ$1,0),'SAGE IMPORT'!$B:$B,OFFSET('START-SLABS'!$G$9,$AQ$1,0),'SAGE IMPORT'!$C:$C,'MATERIAL ORDER'!$K72,'SAGE IMPORT'!$D:$D,($M72)))</f>
        <v/>
      </c>
      <c r="AR134" t="str">
        <f ca="1">IF(OFFSET('START-SLABS'!$F$9,$AR$1,0)="","",SUMIFS('SAGE IMPORT'!$Q:$Q,'SAGE IMPORT'!$A:$A,OFFSET('START-SLABS'!$F$9,$AR$1,0),'SAGE IMPORT'!$B:$B,OFFSET('START-SLABS'!$G$9,$AR$1,0),'SAGE IMPORT'!$C:$C,'MATERIAL ORDER'!$K72,'SAGE IMPORT'!$D:$D,($M72)))</f>
        <v/>
      </c>
      <c r="AS134" t="str">
        <f ca="1">IF(OFFSET('START-SLABS'!$F$9,$AS$1,0)="","",SUMIFS('SAGE IMPORT'!$Q:$Q,'SAGE IMPORT'!$A:$A,OFFSET('START-SLABS'!$F$9,$AS$1,0),'SAGE IMPORT'!$B:$B,OFFSET('START-SLABS'!$G$9,$AS$1,0),'SAGE IMPORT'!$C:$C,'MATERIAL ORDER'!$K72,'SAGE IMPORT'!$D:$D,($M72)))</f>
        <v/>
      </c>
      <c r="AT134" t="str">
        <f ca="1">IF(OFFSET('START-SLABS'!$F$9,$AT$1,0)="","",SUMIFS('SAGE IMPORT'!$Q:$Q,'SAGE IMPORT'!$A:$A,OFFSET('START-SLABS'!$F$9,$AT$1,0),'SAGE IMPORT'!$B:$B,OFFSET('START-SLABS'!$G$9,$AT$1,0),'SAGE IMPORT'!$C:$C,'MATERIAL ORDER'!$K72,'SAGE IMPORT'!$D:$D,($M72)))</f>
        <v/>
      </c>
      <c r="AU134" t="str">
        <f ca="1">IF(OFFSET('START-SLABS'!$F$9,$AU$1,0)="","",SUMIFS('SAGE IMPORT'!$Q:$Q,'SAGE IMPORT'!$A:$A,OFFSET('START-SLABS'!$F$9,$AU$1,0),'SAGE IMPORT'!$B:$B,OFFSET('START-SLABS'!$G$9,$AU$1,0),'SAGE IMPORT'!$C:$C,'MATERIAL ORDER'!$K72,'SAGE IMPORT'!$D:$D,($M72)))</f>
        <v/>
      </c>
      <c r="AV134" t="str">
        <f ca="1">IF(OFFSET('START-SLABS'!$F$9,$AV$1,0)="","",SUMIFS('SAGE IMPORT'!$Q:$Q,'SAGE IMPORT'!$A:$A,OFFSET('START-SLABS'!$F$9,$AV$1,0),'SAGE IMPORT'!$B:$B,OFFSET('START-SLABS'!$G$9,$AV$1,0),'SAGE IMPORT'!$C:$C,'MATERIAL ORDER'!$K72,'SAGE IMPORT'!$D:$D,($M72)))</f>
        <v/>
      </c>
    </row>
    <row r="135" spans="19:48" x14ac:dyDescent="0.3">
      <c r="S135">
        <f>IF('START-SLABS'!$F$9="","",SUMIFS('SAGE IMPORT'!$Q:$Q,'SAGE IMPORT'!$A:$A,'START-SLABS'!$F$9,'SAGE IMPORT'!$B:$B,'START-SLABS'!$G$9,'SAGE IMPORT'!$C:$C,'MATERIAL ORDER'!$K73,'SAGE IMPORT'!$D:$D,$M73))</f>
        <v>0</v>
      </c>
      <c r="T135">
        <f ca="1">IF(OFFSET('START-SLABS'!$F$9,$T$1,0)="","",SUMIFS('SAGE IMPORT'!$Q:$Q,'SAGE IMPORT'!$A:$A,OFFSET('START-SLABS'!$F$9,$T$1,0),'SAGE IMPORT'!$B:$B,OFFSET('START-SLABS'!$G$9,$T$1,0),'SAGE IMPORT'!$C:$C,'MATERIAL ORDER'!$K73,'SAGE IMPORT'!$D:$D,($M73)))</f>
        <v>0</v>
      </c>
      <c r="U135" t="str">
        <f ca="1">IF(OFFSET('START-SLABS'!$F$9,$U$1,0)="","",SUMIFS('SAGE IMPORT'!$Q:$Q,'SAGE IMPORT'!$A:$A,OFFSET('START-SLABS'!$F$9,$U$1,0),'SAGE IMPORT'!$B:$B,OFFSET('START-SLABS'!$G$9,$U$1,0),'SAGE IMPORT'!$C:$C,'MATERIAL ORDER'!$K73,'SAGE IMPORT'!$D:$D,($M73)))</f>
        <v/>
      </c>
      <c r="V135">
        <f ca="1">IF(OFFSET('START-SLABS'!$F$9,$V$1,0)="","",SUMIFS('SAGE IMPORT'!$Q:$Q,'SAGE IMPORT'!$A:$A,OFFSET('START-SLABS'!$F$9,$V$1,0),'SAGE IMPORT'!$B:$B,OFFSET('START-SLABS'!$G$9,$V$1,0),'SAGE IMPORT'!$C:$C,'MATERIAL ORDER'!$K73,'SAGE IMPORT'!$D:$D,($M73)))</f>
        <v>0</v>
      </c>
      <c r="W135" t="str">
        <f ca="1">IF(OFFSET('START-SLABS'!$F$9,$W$1,0)="","",SUMIFS('SAGE IMPORT'!$Q:$Q,'SAGE IMPORT'!$A:$A,OFFSET('START-SLABS'!$F$9,$W$1,0),'SAGE IMPORT'!$B:$B,OFFSET('START-SLABS'!$G$9,$W$1,0),'SAGE IMPORT'!$C:$C,'MATERIAL ORDER'!$K73,'SAGE IMPORT'!$D:$D,($M73)))</f>
        <v/>
      </c>
      <c r="X135">
        <f ca="1">IF(OFFSET('START-SLABS'!$F$9,$X$1,0)="","",SUMIFS('SAGE IMPORT'!$Q:$Q,'SAGE IMPORT'!$A:$A,OFFSET('START-SLABS'!$F$9,$X$1,0),'SAGE IMPORT'!$B:$B,OFFSET('START-SLABS'!$G$9,$X$1,0),'SAGE IMPORT'!$C:$C,'MATERIAL ORDER'!$K73,'SAGE IMPORT'!$D:$D,($M73)))</f>
        <v>0</v>
      </c>
      <c r="Y135" t="str">
        <f ca="1">IF(OFFSET('START-SLABS'!$F$9,$Y$1,0)="","",SUMIFS('SAGE IMPORT'!$Q:$Q,'SAGE IMPORT'!$A:$A,OFFSET('START-SLABS'!$F$9,$Y$1,0),'SAGE IMPORT'!$B:$B,OFFSET('START-SLABS'!$G$9,$Y$1,0),'SAGE IMPORT'!$C:$C,'MATERIAL ORDER'!$K73,'SAGE IMPORT'!$D:$D,($M73)))</f>
        <v/>
      </c>
      <c r="Z135">
        <f ca="1">IF(OFFSET('START-SLABS'!$F$9,$Z$1,0)="","",SUMIFS('SAGE IMPORT'!$Q:$Q,'SAGE IMPORT'!$A:$A,OFFSET('START-SLABS'!$F$9,$Z$1,0),'SAGE IMPORT'!$B:$B,OFFSET('START-SLABS'!$G$9,$Z$1,0),'SAGE IMPORT'!$C:$C,'MATERIAL ORDER'!$K73,'SAGE IMPORT'!$D:$D,($M73)))</f>
        <v>0</v>
      </c>
      <c r="AA135" t="str">
        <f ca="1">IF(OFFSET('START-SLABS'!$F$9,$AA$1,0)="","",SUMIFS('SAGE IMPORT'!$Q:$Q,'SAGE IMPORT'!$A:$A,OFFSET('START-SLABS'!$F$9,$AA$1,0),'SAGE IMPORT'!$B:$B,OFFSET('START-SLABS'!$G$9,$AA$1,0),'SAGE IMPORT'!$C:$C,'MATERIAL ORDER'!$K73,'SAGE IMPORT'!$D:$D,($M73)))</f>
        <v/>
      </c>
      <c r="AB135">
        <f ca="1">IF(OFFSET('START-SLABS'!$F$9,$AB$1,0)="","",SUMIFS('SAGE IMPORT'!$Q:$Q,'SAGE IMPORT'!$A:$A,OFFSET('START-SLABS'!$F$9,$AB$1,0),'SAGE IMPORT'!$B:$B,OFFSET('START-SLABS'!$G$9,$AB$1,0),'SAGE IMPORT'!$C:$C,'MATERIAL ORDER'!$K73,'SAGE IMPORT'!$D:$D,($M73)))</f>
        <v>0</v>
      </c>
      <c r="AC135" t="str">
        <f ca="1">IF(OFFSET('START-SLABS'!$F$9,$AC$1,0)="","",SUMIFS('SAGE IMPORT'!$Q:$Q,'SAGE IMPORT'!$A:$A,OFFSET('START-SLABS'!$F$9,$AC$1,0),'SAGE IMPORT'!$B:$B,OFFSET('START-SLABS'!$G$9,$AC$1,0),'SAGE IMPORT'!$C:$C,'MATERIAL ORDER'!$K73,'SAGE IMPORT'!$D:$D,($M73)))</f>
        <v/>
      </c>
      <c r="AD135">
        <f ca="1">IF(OFFSET('START-SLABS'!$F$9,$AD$1,0)="","",SUMIFS('SAGE IMPORT'!$Q:$Q,'SAGE IMPORT'!$A:$A,OFFSET('START-SLABS'!$F$9,$AD$1,0),'SAGE IMPORT'!$B:$B,OFFSET('START-SLABS'!$G$9,$AD$1,0),'SAGE IMPORT'!$C:$C,'MATERIAL ORDER'!$K73,'SAGE IMPORT'!$D:$D,($M73)))</f>
        <v>0</v>
      </c>
      <c r="AE135" t="str">
        <f ca="1">IF(OFFSET('START-SLABS'!$F$9,$AE$1,0)="","",SUMIFS('SAGE IMPORT'!$Q:$Q,'SAGE IMPORT'!$A:$A,OFFSET('START-SLABS'!$F$9,$AE$1,0),'SAGE IMPORT'!$B:$B,OFFSET('START-SLABS'!$G$9,$AE$1,0),'SAGE IMPORT'!$C:$C,'MATERIAL ORDER'!$K73,'SAGE IMPORT'!$D:$D,($M73)))</f>
        <v/>
      </c>
      <c r="AF135">
        <f ca="1">IF(OFFSET('START-SLABS'!$F$9,$AF$1,0)="","",SUMIFS('SAGE IMPORT'!$Q:$Q,'SAGE IMPORT'!$A:$A,OFFSET('START-SLABS'!$F$9,$AF$1,0),'SAGE IMPORT'!$B:$B,OFFSET('START-SLABS'!$G$9,$AF$1,0),'SAGE IMPORT'!$C:$C,'MATERIAL ORDER'!$K73,'SAGE IMPORT'!$D:$D,($M73)))</f>
        <v>0</v>
      </c>
      <c r="AG135" t="str">
        <f ca="1">IF(OFFSET('START-SLABS'!$F$9,$AG$1,0)="","",SUMIFS('SAGE IMPORT'!$Q:$Q,'SAGE IMPORT'!$A:$A,OFFSET('START-SLABS'!$F$9,$AG$1,0),'SAGE IMPORT'!$B:$B,OFFSET('START-SLABS'!$G$9,$AG$1,0),'SAGE IMPORT'!$C:$C,'MATERIAL ORDER'!$K73,'SAGE IMPORT'!$D:$D,($M73)))</f>
        <v/>
      </c>
      <c r="AH135">
        <f ca="1">IF(OFFSET('START-SLABS'!$F$9,$AH$1,0)="","",SUMIFS('SAGE IMPORT'!$Q:$Q,'SAGE IMPORT'!$A:$A,OFFSET('START-SLABS'!$F$9,$AH$1,0),'SAGE IMPORT'!$B:$B,OFFSET('START-SLABS'!$G$9,$AH$1,0),'SAGE IMPORT'!$C:$C,'MATERIAL ORDER'!$K73,'SAGE IMPORT'!$D:$D,($M73)))</f>
        <v>0</v>
      </c>
      <c r="AI135" t="str">
        <f ca="1">IF(OFFSET('START-SLABS'!$F$9,$AI$1,0)="","",SUMIFS('SAGE IMPORT'!$Q:$Q,'SAGE IMPORT'!$A:$A,OFFSET('START-SLABS'!$F$9,$AI$1,0),'SAGE IMPORT'!$B:$B,OFFSET('START-SLABS'!$G$9,$AI$1,0),'SAGE IMPORT'!$C:$C,'MATERIAL ORDER'!$K73,'SAGE IMPORT'!$D:$D,($M73)))</f>
        <v/>
      </c>
      <c r="AJ135">
        <f ca="1">IF(OFFSET('START-SLABS'!$F$9,$AJ$1,0)="","",SUMIFS('SAGE IMPORT'!$Q:$Q,'SAGE IMPORT'!$A:$A,OFFSET('START-SLABS'!$F$9,$AJ$1,0),'SAGE IMPORT'!$B:$B,OFFSET('START-SLABS'!$G$9,$AJ$1,0),'SAGE IMPORT'!$C:$C,'MATERIAL ORDER'!$K73,'SAGE IMPORT'!$D:$D,($M73)))</f>
        <v>0</v>
      </c>
      <c r="AK135" t="str">
        <f ca="1">IF(OFFSET('START-SLABS'!$F$9,$AK$1,0)="","",SUMIFS('SAGE IMPORT'!$Q:$Q,'SAGE IMPORT'!$A:$A,OFFSET('START-SLABS'!$F$9,$AK$1,0),'SAGE IMPORT'!$B:$B,OFFSET('START-SLABS'!$G$9,$AK$1,0),'SAGE IMPORT'!$C:$C,'MATERIAL ORDER'!$K73,'SAGE IMPORT'!$D:$D,($M73)))</f>
        <v/>
      </c>
      <c r="AL135" t="str">
        <f ca="1">IF(OFFSET('START-SLABS'!$F$9,$AL$1,0)="","",SUMIFS('SAGE IMPORT'!$Q:$Q,'SAGE IMPORT'!$A:$A,OFFSET('START-SLABS'!$F$9,$AL$1,0),'SAGE IMPORT'!$B:$B,OFFSET('START-SLABS'!$G$9,$AL$1,0),'SAGE IMPORT'!$C:$C,'MATERIAL ORDER'!$K73,'SAGE IMPORT'!$D:$D,($M73)))</f>
        <v/>
      </c>
      <c r="AM135" t="str">
        <f ca="1">IF(OFFSET('START-SLABS'!$F$9,$AM$1,0)="","",SUMIFS('SAGE IMPORT'!$Q:$Q,'SAGE IMPORT'!$A:$A,OFFSET('START-SLABS'!$F$9,$AM$1,0),'SAGE IMPORT'!$B:$B,OFFSET('START-SLABS'!$G$9,$AM$1,0),'SAGE IMPORT'!$C:$C,'MATERIAL ORDER'!$K73,'SAGE IMPORT'!$D:$D,($M73)))</f>
        <v/>
      </c>
      <c r="AN135" t="str">
        <f ca="1">IF(OFFSET('START-SLABS'!$F$9,$AN$1,0)="","",SUMIFS('SAGE IMPORT'!$Q:$Q,'SAGE IMPORT'!$A:$A,OFFSET('START-SLABS'!$F$9,$AN$1,0),'SAGE IMPORT'!$B:$B,OFFSET('START-SLABS'!$G$9,$AN$1,0),'SAGE IMPORT'!$C:$C,'MATERIAL ORDER'!$K73,'SAGE IMPORT'!$D:$D,($M73)))</f>
        <v/>
      </c>
      <c r="AO135" t="str">
        <f ca="1">IF(OFFSET('START-SLABS'!$F$9,$AO$1,0)="","",SUMIFS('SAGE IMPORT'!$Q:$Q,'SAGE IMPORT'!$A:$A,OFFSET('START-SLABS'!$F$9,$AO$1,0),'SAGE IMPORT'!$B:$B,OFFSET('START-SLABS'!$G$9,$AO$1,0),'SAGE IMPORT'!$C:$C,'MATERIAL ORDER'!$K73,'SAGE IMPORT'!$D:$D,($M73)))</f>
        <v/>
      </c>
      <c r="AP135" t="str">
        <f ca="1">IF(OFFSET('START-SLABS'!$F$9,$AP$1,0)="","",SUMIFS('SAGE IMPORT'!$Q:$Q,'SAGE IMPORT'!$A:$A,OFFSET('START-SLABS'!$F$9,$AP$1,0),'SAGE IMPORT'!$B:$B,OFFSET('START-SLABS'!$G$9,$AP$1,0),'SAGE IMPORT'!$C:$C,'MATERIAL ORDER'!$K73,'SAGE IMPORT'!$D:$D,($M73)))</f>
        <v/>
      </c>
      <c r="AQ135" t="str">
        <f ca="1">IF(OFFSET('START-SLABS'!$F$9,$AQ$1,0)="","",SUMIFS('SAGE IMPORT'!$Q:$Q,'SAGE IMPORT'!$A:$A,OFFSET('START-SLABS'!$F$9,$AQ$1,0),'SAGE IMPORT'!$B:$B,OFFSET('START-SLABS'!$G$9,$AQ$1,0),'SAGE IMPORT'!$C:$C,'MATERIAL ORDER'!$K73,'SAGE IMPORT'!$D:$D,($M73)))</f>
        <v/>
      </c>
      <c r="AR135" t="str">
        <f ca="1">IF(OFFSET('START-SLABS'!$F$9,$AR$1,0)="","",SUMIFS('SAGE IMPORT'!$Q:$Q,'SAGE IMPORT'!$A:$A,OFFSET('START-SLABS'!$F$9,$AR$1,0),'SAGE IMPORT'!$B:$B,OFFSET('START-SLABS'!$G$9,$AR$1,0),'SAGE IMPORT'!$C:$C,'MATERIAL ORDER'!$K73,'SAGE IMPORT'!$D:$D,($M73)))</f>
        <v/>
      </c>
      <c r="AS135" t="str">
        <f ca="1">IF(OFFSET('START-SLABS'!$F$9,$AS$1,0)="","",SUMIFS('SAGE IMPORT'!$Q:$Q,'SAGE IMPORT'!$A:$A,OFFSET('START-SLABS'!$F$9,$AS$1,0),'SAGE IMPORT'!$B:$B,OFFSET('START-SLABS'!$G$9,$AS$1,0),'SAGE IMPORT'!$C:$C,'MATERIAL ORDER'!$K73,'SAGE IMPORT'!$D:$D,($M73)))</f>
        <v/>
      </c>
      <c r="AT135" t="str">
        <f ca="1">IF(OFFSET('START-SLABS'!$F$9,$AT$1,0)="","",SUMIFS('SAGE IMPORT'!$Q:$Q,'SAGE IMPORT'!$A:$A,OFFSET('START-SLABS'!$F$9,$AT$1,0),'SAGE IMPORT'!$B:$B,OFFSET('START-SLABS'!$G$9,$AT$1,0),'SAGE IMPORT'!$C:$C,'MATERIAL ORDER'!$K73,'SAGE IMPORT'!$D:$D,($M73)))</f>
        <v/>
      </c>
      <c r="AU135" t="str">
        <f ca="1">IF(OFFSET('START-SLABS'!$F$9,$AU$1,0)="","",SUMIFS('SAGE IMPORT'!$Q:$Q,'SAGE IMPORT'!$A:$A,OFFSET('START-SLABS'!$F$9,$AU$1,0),'SAGE IMPORT'!$B:$B,OFFSET('START-SLABS'!$G$9,$AU$1,0),'SAGE IMPORT'!$C:$C,'MATERIAL ORDER'!$K73,'SAGE IMPORT'!$D:$D,($M73)))</f>
        <v/>
      </c>
      <c r="AV135" t="str">
        <f ca="1">IF(OFFSET('START-SLABS'!$F$9,$AV$1,0)="","",SUMIFS('SAGE IMPORT'!$Q:$Q,'SAGE IMPORT'!$A:$A,OFFSET('START-SLABS'!$F$9,$AV$1,0),'SAGE IMPORT'!$B:$B,OFFSET('START-SLABS'!$G$9,$AV$1,0),'SAGE IMPORT'!$C:$C,'MATERIAL ORDER'!$K73,'SAGE IMPORT'!$D:$D,($M73)))</f>
        <v/>
      </c>
    </row>
    <row r="136" spans="19:48" x14ac:dyDescent="0.3">
      <c r="S136">
        <f>IF('START-SLABS'!$F$9="","",SUMIFS('SAGE IMPORT'!$Q:$Q,'SAGE IMPORT'!$A:$A,'START-SLABS'!$F$9,'SAGE IMPORT'!$B:$B,'START-SLABS'!$G$9,'SAGE IMPORT'!$C:$C,'MATERIAL ORDER'!$K74,'SAGE IMPORT'!$D:$D,$M74))</f>
        <v>0</v>
      </c>
      <c r="T136">
        <f ca="1">IF(OFFSET('START-SLABS'!$F$9,$T$1,0)="","",SUMIFS('SAGE IMPORT'!$Q:$Q,'SAGE IMPORT'!$A:$A,OFFSET('START-SLABS'!$F$9,$T$1,0),'SAGE IMPORT'!$B:$B,OFFSET('START-SLABS'!$G$9,$T$1,0),'SAGE IMPORT'!$C:$C,'MATERIAL ORDER'!$K74,'SAGE IMPORT'!$D:$D,($M74)))</f>
        <v>0</v>
      </c>
      <c r="U136" t="str">
        <f ca="1">IF(OFFSET('START-SLABS'!$F$9,$U$1,0)="","",SUMIFS('SAGE IMPORT'!$Q:$Q,'SAGE IMPORT'!$A:$A,OFFSET('START-SLABS'!$F$9,$U$1,0),'SAGE IMPORT'!$B:$B,OFFSET('START-SLABS'!$G$9,$U$1,0),'SAGE IMPORT'!$C:$C,'MATERIAL ORDER'!$K74,'SAGE IMPORT'!$D:$D,($M74)))</f>
        <v/>
      </c>
      <c r="V136">
        <f ca="1">IF(OFFSET('START-SLABS'!$F$9,$V$1,0)="","",SUMIFS('SAGE IMPORT'!$Q:$Q,'SAGE IMPORT'!$A:$A,OFFSET('START-SLABS'!$F$9,$V$1,0),'SAGE IMPORT'!$B:$B,OFFSET('START-SLABS'!$G$9,$V$1,0),'SAGE IMPORT'!$C:$C,'MATERIAL ORDER'!$K74,'SAGE IMPORT'!$D:$D,($M74)))</f>
        <v>0</v>
      </c>
      <c r="W136" t="str">
        <f ca="1">IF(OFFSET('START-SLABS'!$F$9,$W$1,0)="","",SUMIFS('SAGE IMPORT'!$Q:$Q,'SAGE IMPORT'!$A:$A,OFFSET('START-SLABS'!$F$9,$W$1,0),'SAGE IMPORT'!$B:$B,OFFSET('START-SLABS'!$G$9,$W$1,0),'SAGE IMPORT'!$C:$C,'MATERIAL ORDER'!$K74,'SAGE IMPORT'!$D:$D,($M74)))</f>
        <v/>
      </c>
      <c r="X136">
        <f ca="1">IF(OFFSET('START-SLABS'!$F$9,$X$1,0)="","",SUMIFS('SAGE IMPORT'!$Q:$Q,'SAGE IMPORT'!$A:$A,OFFSET('START-SLABS'!$F$9,$X$1,0),'SAGE IMPORT'!$B:$B,OFFSET('START-SLABS'!$G$9,$X$1,0),'SAGE IMPORT'!$C:$C,'MATERIAL ORDER'!$K74,'SAGE IMPORT'!$D:$D,($M74)))</f>
        <v>0</v>
      </c>
      <c r="Y136" t="str">
        <f ca="1">IF(OFFSET('START-SLABS'!$F$9,$Y$1,0)="","",SUMIFS('SAGE IMPORT'!$Q:$Q,'SAGE IMPORT'!$A:$A,OFFSET('START-SLABS'!$F$9,$Y$1,0),'SAGE IMPORT'!$B:$B,OFFSET('START-SLABS'!$G$9,$Y$1,0),'SAGE IMPORT'!$C:$C,'MATERIAL ORDER'!$K74,'SAGE IMPORT'!$D:$D,($M74)))</f>
        <v/>
      </c>
      <c r="Z136">
        <f ca="1">IF(OFFSET('START-SLABS'!$F$9,$Z$1,0)="","",SUMIFS('SAGE IMPORT'!$Q:$Q,'SAGE IMPORT'!$A:$A,OFFSET('START-SLABS'!$F$9,$Z$1,0),'SAGE IMPORT'!$B:$B,OFFSET('START-SLABS'!$G$9,$Z$1,0),'SAGE IMPORT'!$C:$C,'MATERIAL ORDER'!$K74,'SAGE IMPORT'!$D:$D,($M74)))</f>
        <v>0</v>
      </c>
      <c r="AA136" t="str">
        <f ca="1">IF(OFFSET('START-SLABS'!$F$9,$AA$1,0)="","",SUMIFS('SAGE IMPORT'!$Q:$Q,'SAGE IMPORT'!$A:$A,OFFSET('START-SLABS'!$F$9,$AA$1,0),'SAGE IMPORT'!$B:$B,OFFSET('START-SLABS'!$G$9,$AA$1,0),'SAGE IMPORT'!$C:$C,'MATERIAL ORDER'!$K74,'SAGE IMPORT'!$D:$D,($M74)))</f>
        <v/>
      </c>
      <c r="AB136">
        <f ca="1">IF(OFFSET('START-SLABS'!$F$9,$AB$1,0)="","",SUMIFS('SAGE IMPORT'!$Q:$Q,'SAGE IMPORT'!$A:$A,OFFSET('START-SLABS'!$F$9,$AB$1,0),'SAGE IMPORT'!$B:$B,OFFSET('START-SLABS'!$G$9,$AB$1,0),'SAGE IMPORT'!$C:$C,'MATERIAL ORDER'!$K74,'SAGE IMPORT'!$D:$D,($M74)))</f>
        <v>0</v>
      </c>
      <c r="AC136" t="str">
        <f ca="1">IF(OFFSET('START-SLABS'!$F$9,$AC$1,0)="","",SUMIFS('SAGE IMPORT'!$Q:$Q,'SAGE IMPORT'!$A:$A,OFFSET('START-SLABS'!$F$9,$AC$1,0),'SAGE IMPORT'!$B:$B,OFFSET('START-SLABS'!$G$9,$AC$1,0),'SAGE IMPORT'!$C:$C,'MATERIAL ORDER'!$K74,'SAGE IMPORT'!$D:$D,($M74)))</f>
        <v/>
      </c>
      <c r="AD136">
        <f ca="1">IF(OFFSET('START-SLABS'!$F$9,$AD$1,0)="","",SUMIFS('SAGE IMPORT'!$Q:$Q,'SAGE IMPORT'!$A:$A,OFFSET('START-SLABS'!$F$9,$AD$1,0),'SAGE IMPORT'!$B:$B,OFFSET('START-SLABS'!$G$9,$AD$1,0),'SAGE IMPORT'!$C:$C,'MATERIAL ORDER'!$K74,'SAGE IMPORT'!$D:$D,($M74)))</f>
        <v>0</v>
      </c>
      <c r="AE136" t="str">
        <f ca="1">IF(OFFSET('START-SLABS'!$F$9,$AE$1,0)="","",SUMIFS('SAGE IMPORT'!$Q:$Q,'SAGE IMPORT'!$A:$A,OFFSET('START-SLABS'!$F$9,$AE$1,0),'SAGE IMPORT'!$B:$B,OFFSET('START-SLABS'!$G$9,$AE$1,0),'SAGE IMPORT'!$C:$C,'MATERIAL ORDER'!$K74,'SAGE IMPORT'!$D:$D,($M74)))</f>
        <v/>
      </c>
      <c r="AF136">
        <f ca="1">IF(OFFSET('START-SLABS'!$F$9,$AF$1,0)="","",SUMIFS('SAGE IMPORT'!$Q:$Q,'SAGE IMPORT'!$A:$A,OFFSET('START-SLABS'!$F$9,$AF$1,0),'SAGE IMPORT'!$B:$B,OFFSET('START-SLABS'!$G$9,$AF$1,0),'SAGE IMPORT'!$C:$C,'MATERIAL ORDER'!$K74,'SAGE IMPORT'!$D:$D,($M74)))</f>
        <v>0</v>
      </c>
      <c r="AG136" t="str">
        <f ca="1">IF(OFFSET('START-SLABS'!$F$9,$AG$1,0)="","",SUMIFS('SAGE IMPORT'!$Q:$Q,'SAGE IMPORT'!$A:$A,OFFSET('START-SLABS'!$F$9,$AG$1,0),'SAGE IMPORT'!$B:$B,OFFSET('START-SLABS'!$G$9,$AG$1,0),'SAGE IMPORT'!$C:$C,'MATERIAL ORDER'!$K74,'SAGE IMPORT'!$D:$D,($M74)))</f>
        <v/>
      </c>
      <c r="AH136">
        <f ca="1">IF(OFFSET('START-SLABS'!$F$9,$AH$1,0)="","",SUMIFS('SAGE IMPORT'!$Q:$Q,'SAGE IMPORT'!$A:$A,OFFSET('START-SLABS'!$F$9,$AH$1,0),'SAGE IMPORT'!$B:$B,OFFSET('START-SLABS'!$G$9,$AH$1,0),'SAGE IMPORT'!$C:$C,'MATERIAL ORDER'!$K74,'SAGE IMPORT'!$D:$D,($M74)))</f>
        <v>0</v>
      </c>
      <c r="AI136" t="str">
        <f ca="1">IF(OFFSET('START-SLABS'!$F$9,$AI$1,0)="","",SUMIFS('SAGE IMPORT'!$Q:$Q,'SAGE IMPORT'!$A:$A,OFFSET('START-SLABS'!$F$9,$AI$1,0),'SAGE IMPORT'!$B:$B,OFFSET('START-SLABS'!$G$9,$AI$1,0),'SAGE IMPORT'!$C:$C,'MATERIAL ORDER'!$K74,'SAGE IMPORT'!$D:$D,($M74)))</f>
        <v/>
      </c>
      <c r="AJ136">
        <f ca="1">IF(OFFSET('START-SLABS'!$F$9,$AJ$1,0)="","",SUMIFS('SAGE IMPORT'!$Q:$Q,'SAGE IMPORT'!$A:$A,OFFSET('START-SLABS'!$F$9,$AJ$1,0),'SAGE IMPORT'!$B:$B,OFFSET('START-SLABS'!$G$9,$AJ$1,0),'SAGE IMPORT'!$C:$C,'MATERIAL ORDER'!$K74,'SAGE IMPORT'!$D:$D,($M74)))</f>
        <v>0</v>
      </c>
      <c r="AK136" t="str">
        <f ca="1">IF(OFFSET('START-SLABS'!$F$9,$AK$1,0)="","",SUMIFS('SAGE IMPORT'!$Q:$Q,'SAGE IMPORT'!$A:$A,OFFSET('START-SLABS'!$F$9,$AK$1,0),'SAGE IMPORT'!$B:$B,OFFSET('START-SLABS'!$G$9,$AK$1,0),'SAGE IMPORT'!$C:$C,'MATERIAL ORDER'!$K74,'SAGE IMPORT'!$D:$D,($M74)))</f>
        <v/>
      </c>
      <c r="AL136" t="str">
        <f ca="1">IF(OFFSET('START-SLABS'!$F$9,$AL$1,0)="","",SUMIFS('SAGE IMPORT'!$Q:$Q,'SAGE IMPORT'!$A:$A,OFFSET('START-SLABS'!$F$9,$AL$1,0),'SAGE IMPORT'!$B:$B,OFFSET('START-SLABS'!$G$9,$AL$1,0),'SAGE IMPORT'!$C:$C,'MATERIAL ORDER'!$K74,'SAGE IMPORT'!$D:$D,($M74)))</f>
        <v/>
      </c>
      <c r="AM136" t="str">
        <f ca="1">IF(OFFSET('START-SLABS'!$F$9,$AM$1,0)="","",SUMIFS('SAGE IMPORT'!$Q:$Q,'SAGE IMPORT'!$A:$A,OFFSET('START-SLABS'!$F$9,$AM$1,0),'SAGE IMPORT'!$B:$B,OFFSET('START-SLABS'!$G$9,$AM$1,0),'SAGE IMPORT'!$C:$C,'MATERIAL ORDER'!$K74,'SAGE IMPORT'!$D:$D,($M74)))</f>
        <v/>
      </c>
      <c r="AN136" t="str">
        <f ca="1">IF(OFFSET('START-SLABS'!$F$9,$AN$1,0)="","",SUMIFS('SAGE IMPORT'!$Q:$Q,'SAGE IMPORT'!$A:$A,OFFSET('START-SLABS'!$F$9,$AN$1,0),'SAGE IMPORT'!$B:$B,OFFSET('START-SLABS'!$G$9,$AN$1,0),'SAGE IMPORT'!$C:$C,'MATERIAL ORDER'!$K74,'SAGE IMPORT'!$D:$D,($M74)))</f>
        <v/>
      </c>
      <c r="AO136" t="str">
        <f ca="1">IF(OFFSET('START-SLABS'!$F$9,$AO$1,0)="","",SUMIFS('SAGE IMPORT'!$Q:$Q,'SAGE IMPORT'!$A:$A,OFFSET('START-SLABS'!$F$9,$AO$1,0),'SAGE IMPORT'!$B:$B,OFFSET('START-SLABS'!$G$9,$AO$1,0),'SAGE IMPORT'!$C:$C,'MATERIAL ORDER'!$K74,'SAGE IMPORT'!$D:$D,($M74)))</f>
        <v/>
      </c>
      <c r="AP136" t="str">
        <f ca="1">IF(OFFSET('START-SLABS'!$F$9,$AP$1,0)="","",SUMIFS('SAGE IMPORT'!$Q:$Q,'SAGE IMPORT'!$A:$A,OFFSET('START-SLABS'!$F$9,$AP$1,0),'SAGE IMPORT'!$B:$B,OFFSET('START-SLABS'!$G$9,$AP$1,0),'SAGE IMPORT'!$C:$C,'MATERIAL ORDER'!$K74,'SAGE IMPORT'!$D:$D,($M74)))</f>
        <v/>
      </c>
      <c r="AQ136" t="str">
        <f ca="1">IF(OFFSET('START-SLABS'!$F$9,$AQ$1,0)="","",SUMIFS('SAGE IMPORT'!$Q:$Q,'SAGE IMPORT'!$A:$A,OFFSET('START-SLABS'!$F$9,$AQ$1,0),'SAGE IMPORT'!$B:$B,OFFSET('START-SLABS'!$G$9,$AQ$1,0),'SAGE IMPORT'!$C:$C,'MATERIAL ORDER'!$K74,'SAGE IMPORT'!$D:$D,($M74)))</f>
        <v/>
      </c>
      <c r="AR136" t="str">
        <f ca="1">IF(OFFSET('START-SLABS'!$F$9,$AR$1,0)="","",SUMIFS('SAGE IMPORT'!$Q:$Q,'SAGE IMPORT'!$A:$A,OFFSET('START-SLABS'!$F$9,$AR$1,0),'SAGE IMPORT'!$B:$B,OFFSET('START-SLABS'!$G$9,$AR$1,0),'SAGE IMPORT'!$C:$C,'MATERIAL ORDER'!$K74,'SAGE IMPORT'!$D:$D,($M74)))</f>
        <v/>
      </c>
      <c r="AS136" t="str">
        <f ca="1">IF(OFFSET('START-SLABS'!$F$9,$AS$1,0)="","",SUMIFS('SAGE IMPORT'!$Q:$Q,'SAGE IMPORT'!$A:$A,OFFSET('START-SLABS'!$F$9,$AS$1,0),'SAGE IMPORT'!$B:$B,OFFSET('START-SLABS'!$G$9,$AS$1,0),'SAGE IMPORT'!$C:$C,'MATERIAL ORDER'!$K74,'SAGE IMPORT'!$D:$D,($M74)))</f>
        <v/>
      </c>
      <c r="AT136" t="str">
        <f ca="1">IF(OFFSET('START-SLABS'!$F$9,$AT$1,0)="","",SUMIFS('SAGE IMPORT'!$Q:$Q,'SAGE IMPORT'!$A:$A,OFFSET('START-SLABS'!$F$9,$AT$1,0),'SAGE IMPORT'!$B:$B,OFFSET('START-SLABS'!$G$9,$AT$1,0),'SAGE IMPORT'!$C:$C,'MATERIAL ORDER'!$K74,'SAGE IMPORT'!$D:$D,($M74)))</f>
        <v/>
      </c>
      <c r="AU136" t="str">
        <f ca="1">IF(OFFSET('START-SLABS'!$F$9,$AU$1,0)="","",SUMIFS('SAGE IMPORT'!$Q:$Q,'SAGE IMPORT'!$A:$A,OFFSET('START-SLABS'!$F$9,$AU$1,0),'SAGE IMPORT'!$B:$B,OFFSET('START-SLABS'!$G$9,$AU$1,0),'SAGE IMPORT'!$C:$C,'MATERIAL ORDER'!$K74,'SAGE IMPORT'!$D:$D,($M74)))</f>
        <v/>
      </c>
      <c r="AV136" t="str">
        <f ca="1">IF(OFFSET('START-SLABS'!$F$9,$AV$1,0)="","",SUMIFS('SAGE IMPORT'!$Q:$Q,'SAGE IMPORT'!$A:$A,OFFSET('START-SLABS'!$F$9,$AV$1,0),'SAGE IMPORT'!$B:$B,OFFSET('START-SLABS'!$G$9,$AV$1,0),'SAGE IMPORT'!$C:$C,'MATERIAL ORDER'!$K74,'SAGE IMPORT'!$D:$D,($M74)))</f>
        <v/>
      </c>
    </row>
    <row r="137" spans="19:48" x14ac:dyDescent="0.3">
      <c r="S137">
        <f>IF('START-SLABS'!$F$9="","",SUMIFS('SAGE IMPORT'!$Q:$Q,'SAGE IMPORT'!$A:$A,'START-SLABS'!$F$9,'SAGE IMPORT'!$B:$B,'START-SLABS'!$G$9,'SAGE IMPORT'!$C:$C,'MATERIAL ORDER'!$K75,'SAGE IMPORT'!$D:$D,$M75))</f>
        <v>0</v>
      </c>
      <c r="T137">
        <f ca="1">IF(OFFSET('START-SLABS'!$F$9,$T$1,0)="","",SUMIFS('SAGE IMPORT'!$Q:$Q,'SAGE IMPORT'!$A:$A,OFFSET('START-SLABS'!$F$9,$T$1,0),'SAGE IMPORT'!$B:$B,OFFSET('START-SLABS'!$G$9,$T$1,0),'SAGE IMPORT'!$C:$C,'MATERIAL ORDER'!$K75,'SAGE IMPORT'!$D:$D,($M75)))</f>
        <v>0</v>
      </c>
      <c r="U137" t="str">
        <f ca="1">IF(OFFSET('START-SLABS'!$F$9,$U$1,0)="","",SUMIFS('SAGE IMPORT'!$Q:$Q,'SAGE IMPORT'!$A:$A,OFFSET('START-SLABS'!$F$9,$U$1,0),'SAGE IMPORT'!$B:$B,OFFSET('START-SLABS'!$G$9,$U$1,0),'SAGE IMPORT'!$C:$C,'MATERIAL ORDER'!$K75,'SAGE IMPORT'!$D:$D,($M75)))</f>
        <v/>
      </c>
      <c r="V137">
        <f ca="1">IF(OFFSET('START-SLABS'!$F$9,$V$1,0)="","",SUMIFS('SAGE IMPORT'!$Q:$Q,'SAGE IMPORT'!$A:$A,OFFSET('START-SLABS'!$F$9,$V$1,0),'SAGE IMPORT'!$B:$B,OFFSET('START-SLABS'!$G$9,$V$1,0),'SAGE IMPORT'!$C:$C,'MATERIAL ORDER'!$K75,'SAGE IMPORT'!$D:$D,($M75)))</f>
        <v>0</v>
      </c>
      <c r="W137" t="str">
        <f ca="1">IF(OFFSET('START-SLABS'!$F$9,$W$1,0)="","",SUMIFS('SAGE IMPORT'!$Q:$Q,'SAGE IMPORT'!$A:$A,OFFSET('START-SLABS'!$F$9,$W$1,0),'SAGE IMPORT'!$B:$B,OFFSET('START-SLABS'!$G$9,$W$1,0),'SAGE IMPORT'!$C:$C,'MATERIAL ORDER'!$K75,'SAGE IMPORT'!$D:$D,($M75)))</f>
        <v/>
      </c>
      <c r="X137">
        <f ca="1">IF(OFFSET('START-SLABS'!$F$9,$X$1,0)="","",SUMIFS('SAGE IMPORT'!$Q:$Q,'SAGE IMPORT'!$A:$A,OFFSET('START-SLABS'!$F$9,$X$1,0),'SAGE IMPORT'!$B:$B,OFFSET('START-SLABS'!$G$9,$X$1,0),'SAGE IMPORT'!$C:$C,'MATERIAL ORDER'!$K75,'SAGE IMPORT'!$D:$D,($M75)))</f>
        <v>0</v>
      </c>
      <c r="Y137" t="str">
        <f ca="1">IF(OFFSET('START-SLABS'!$F$9,$Y$1,0)="","",SUMIFS('SAGE IMPORT'!$Q:$Q,'SAGE IMPORT'!$A:$A,OFFSET('START-SLABS'!$F$9,$Y$1,0),'SAGE IMPORT'!$B:$B,OFFSET('START-SLABS'!$G$9,$Y$1,0),'SAGE IMPORT'!$C:$C,'MATERIAL ORDER'!$K75,'SAGE IMPORT'!$D:$D,($M75)))</f>
        <v/>
      </c>
      <c r="Z137">
        <f ca="1">IF(OFFSET('START-SLABS'!$F$9,$Z$1,0)="","",SUMIFS('SAGE IMPORT'!$Q:$Q,'SAGE IMPORT'!$A:$A,OFFSET('START-SLABS'!$F$9,$Z$1,0),'SAGE IMPORT'!$B:$B,OFFSET('START-SLABS'!$G$9,$Z$1,0),'SAGE IMPORT'!$C:$C,'MATERIAL ORDER'!$K75,'SAGE IMPORT'!$D:$D,($M75)))</f>
        <v>0</v>
      </c>
      <c r="AA137" t="str">
        <f ca="1">IF(OFFSET('START-SLABS'!$F$9,$AA$1,0)="","",SUMIFS('SAGE IMPORT'!$Q:$Q,'SAGE IMPORT'!$A:$A,OFFSET('START-SLABS'!$F$9,$AA$1,0),'SAGE IMPORT'!$B:$B,OFFSET('START-SLABS'!$G$9,$AA$1,0),'SAGE IMPORT'!$C:$C,'MATERIAL ORDER'!$K75,'SAGE IMPORT'!$D:$D,($M75)))</f>
        <v/>
      </c>
      <c r="AB137">
        <f ca="1">IF(OFFSET('START-SLABS'!$F$9,$AB$1,0)="","",SUMIFS('SAGE IMPORT'!$Q:$Q,'SAGE IMPORT'!$A:$A,OFFSET('START-SLABS'!$F$9,$AB$1,0),'SAGE IMPORT'!$B:$B,OFFSET('START-SLABS'!$G$9,$AB$1,0),'SAGE IMPORT'!$C:$C,'MATERIAL ORDER'!$K75,'SAGE IMPORT'!$D:$D,($M75)))</f>
        <v>0</v>
      </c>
      <c r="AC137" t="str">
        <f ca="1">IF(OFFSET('START-SLABS'!$F$9,$AC$1,0)="","",SUMIFS('SAGE IMPORT'!$Q:$Q,'SAGE IMPORT'!$A:$A,OFFSET('START-SLABS'!$F$9,$AC$1,0),'SAGE IMPORT'!$B:$B,OFFSET('START-SLABS'!$G$9,$AC$1,0),'SAGE IMPORT'!$C:$C,'MATERIAL ORDER'!$K75,'SAGE IMPORT'!$D:$D,($M75)))</f>
        <v/>
      </c>
      <c r="AD137">
        <f ca="1">IF(OFFSET('START-SLABS'!$F$9,$AD$1,0)="","",SUMIFS('SAGE IMPORT'!$Q:$Q,'SAGE IMPORT'!$A:$A,OFFSET('START-SLABS'!$F$9,$AD$1,0),'SAGE IMPORT'!$B:$B,OFFSET('START-SLABS'!$G$9,$AD$1,0),'SAGE IMPORT'!$C:$C,'MATERIAL ORDER'!$K75,'SAGE IMPORT'!$D:$D,($M75)))</f>
        <v>0</v>
      </c>
      <c r="AE137" t="str">
        <f ca="1">IF(OFFSET('START-SLABS'!$F$9,$AE$1,0)="","",SUMIFS('SAGE IMPORT'!$Q:$Q,'SAGE IMPORT'!$A:$A,OFFSET('START-SLABS'!$F$9,$AE$1,0),'SAGE IMPORT'!$B:$B,OFFSET('START-SLABS'!$G$9,$AE$1,0),'SAGE IMPORT'!$C:$C,'MATERIAL ORDER'!$K75,'SAGE IMPORT'!$D:$D,($M75)))</f>
        <v/>
      </c>
      <c r="AF137">
        <f ca="1">IF(OFFSET('START-SLABS'!$F$9,$AF$1,0)="","",SUMIFS('SAGE IMPORT'!$Q:$Q,'SAGE IMPORT'!$A:$A,OFFSET('START-SLABS'!$F$9,$AF$1,0),'SAGE IMPORT'!$B:$B,OFFSET('START-SLABS'!$G$9,$AF$1,0),'SAGE IMPORT'!$C:$C,'MATERIAL ORDER'!$K75,'SAGE IMPORT'!$D:$D,($M75)))</f>
        <v>0</v>
      </c>
      <c r="AG137" t="str">
        <f ca="1">IF(OFFSET('START-SLABS'!$F$9,$AG$1,0)="","",SUMIFS('SAGE IMPORT'!$Q:$Q,'SAGE IMPORT'!$A:$A,OFFSET('START-SLABS'!$F$9,$AG$1,0),'SAGE IMPORT'!$B:$B,OFFSET('START-SLABS'!$G$9,$AG$1,0),'SAGE IMPORT'!$C:$C,'MATERIAL ORDER'!$K75,'SAGE IMPORT'!$D:$D,($M75)))</f>
        <v/>
      </c>
      <c r="AH137">
        <f ca="1">IF(OFFSET('START-SLABS'!$F$9,$AH$1,0)="","",SUMIFS('SAGE IMPORT'!$Q:$Q,'SAGE IMPORT'!$A:$A,OFFSET('START-SLABS'!$F$9,$AH$1,0),'SAGE IMPORT'!$B:$B,OFFSET('START-SLABS'!$G$9,$AH$1,0),'SAGE IMPORT'!$C:$C,'MATERIAL ORDER'!$K75,'SAGE IMPORT'!$D:$D,($M75)))</f>
        <v>0</v>
      </c>
      <c r="AI137" t="str">
        <f ca="1">IF(OFFSET('START-SLABS'!$F$9,$AI$1,0)="","",SUMIFS('SAGE IMPORT'!$Q:$Q,'SAGE IMPORT'!$A:$A,OFFSET('START-SLABS'!$F$9,$AI$1,0),'SAGE IMPORT'!$B:$B,OFFSET('START-SLABS'!$G$9,$AI$1,0),'SAGE IMPORT'!$C:$C,'MATERIAL ORDER'!$K75,'SAGE IMPORT'!$D:$D,($M75)))</f>
        <v/>
      </c>
      <c r="AJ137">
        <f ca="1">IF(OFFSET('START-SLABS'!$F$9,$AJ$1,0)="","",SUMIFS('SAGE IMPORT'!$Q:$Q,'SAGE IMPORT'!$A:$A,OFFSET('START-SLABS'!$F$9,$AJ$1,0),'SAGE IMPORT'!$B:$B,OFFSET('START-SLABS'!$G$9,$AJ$1,0),'SAGE IMPORT'!$C:$C,'MATERIAL ORDER'!$K75,'SAGE IMPORT'!$D:$D,($M75)))</f>
        <v>0</v>
      </c>
      <c r="AK137" t="str">
        <f ca="1">IF(OFFSET('START-SLABS'!$F$9,$AK$1,0)="","",SUMIFS('SAGE IMPORT'!$Q:$Q,'SAGE IMPORT'!$A:$A,OFFSET('START-SLABS'!$F$9,$AK$1,0),'SAGE IMPORT'!$B:$B,OFFSET('START-SLABS'!$G$9,$AK$1,0),'SAGE IMPORT'!$C:$C,'MATERIAL ORDER'!$K75,'SAGE IMPORT'!$D:$D,($M75)))</f>
        <v/>
      </c>
      <c r="AL137" t="str">
        <f ca="1">IF(OFFSET('START-SLABS'!$F$9,$AL$1,0)="","",SUMIFS('SAGE IMPORT'!$Q:$Q,'SAGE IMPORT'!$A:$A,OFFSET('START-SLABS'!$F$9,$AL$1,0),'SAGE IMPORT'!$B:$B,OFFSET('START-SLABS'!$G$9,$AL$1,0),'SAGE IMPORT'!$C:$C,'MATERIAL ORDER'!$K75,'SAGE IMPORT'!$D:$D,($M75)))</f>
        <v/>
      </c>
      <c r="AM137" t="str">
        <f ca="1">IF(OFFSET('START-SLABS'!$F$9,$AM$1,0)="","",SUMIFS('SAGE IMPORT'!$Q:$Q,'SAGE IMPORT'!$A:$A,OFFSET('START-SLABS'!$F$9,$AM$1,0),'SAGE IMPORT'!$B:$B,OFFSET('START-SLABS'!$G$9,$AM$1,0),'SAGE IMPORT'!$C:$C,'MATERIAL ORDER'!$K75,'SAGE IMPORT'!$D:$D,($M75)))</f>
        <v/>
      </c>
      <c r="AN137" t="str">
        <f ca="1">IF(OFFSET('START-SLABS'!$F$9,$AN$1,0)="","",SUMIFS('SAGE IMPORT'!$Q:$Q,'SAGE IMPORT'!$A:$A,OFFSET('START-SLABS'!$F$9,$AN$1,0),'SAGE IMPORT'!$B:$B,OFFSET('START-SLABS'!$G$9,$AN$1,0),'SAGE IMPORT'!$C:$C,'MATERIAL ORDER'!$K75,'SAGE IMPORT'!$D:$D,($M75)))</f>
        <v/>
      </c>
      <c r="AO137" t="str">
        <f ca="1">IF(OFFSET('START-SLABS'!$F$9,$AO$1,0)="","",SUMIFS('SAGE IMPORT'!$Q:$Q,'SAGE IMPORT'!$A:$A,OFFSET('START-SLABS'!$F$9,$AO$1,0),'SAGE IMPORT'!$B:$B,OFFSET('START-SLABS'!$G$9,$AO$1,0),'SAGE IMPORT'!$C:$C,'MATERIAL ORDER'!$K75,'SAGE IMPORT'!$D:$D,($M75)))</f>
        <v/>
      </c>
      <c r="AP137" t="str">
        <f ca="1">IF(OFFSET('START-SLABS'!$F$9,$AP$1,0)="","",SUMIFS('SAGE IMPORT'!$Q:$Q,'SAGE IMPORT'!$A:$A,OFFSET('START-SLABS'!$F$9,$AP$1,0),'SAGE IMPORT'!$B:$B,OFFSET('START-SLABS'!$G$9,$AP$1,0),'SAGE IMPORT'!$C:$C,'MATERIAL ORDER'!$K75,'SAGE IMPORT'!$D:$D,($M75)))</f>
        <v/>
      </c>
      <c r="AQ137" t="str">
        <f ca="1">IF(OFFSET('START-SLABS'!$F$9,$AQ$1,0)="","",SUMIFS('SAGE IMPORT'!$Q:$Q,'SAGE IMPORT'!$A:$A,OFFSET('START-SLABS'!$F$9,$AQ$1,0),'SAGE IMPORT'!$B:$B,OFFSET('START-SLABS'!$G$9,$AQ$1,0),'SAGE IMPORT'!$C:$C,'MATERIAL ORDER'!$K75,'SAGE IMPORT'!$D:$D,($M75)))</f>
        <v/>
      </c>
      <c r="AR137" t="str">
        <f ca="1">IF(OFFSET('START-SLABS'!$F$9,$AR$1,0)="","",SUMIFS('SAGE IMPORT'!$Q:$Q,'SAGE IMPORT'!$A:$A,OFFSET('START-SLABS'!$F$9,$AR$1,0),'SAGE IMPORT'!$B:$B,OFFSET('START-SLABS'!$G$9,$AR$1,0),'SAGE IMPORT'!$C:$C,'MATERIAL ORDER'!$K75,'SAGE IMPORT'!$D:$D,($M75)))</f>
        <v/>
      </c>
      <c r="AS137" t="str">
        <f ca="1">IF(OFFSET('START-SLABS'!$F$9,$AS$1,0)="","",SUMIFS('SAGE IMPORT'!$Q:$Q,'SAGE IMPORT'!$A:$A,OFFSET('START-SLABS'!$F$9,$AS$1,0),'SAGE IMPORT'!$B:$B,OFFSET('START-SLABS'!$G$9,$AS$1,0),'SAGE IMPORT'!$C:$C,'MATERIAL ORDER'!$K75,'SAGE IMPORT'!$D:$D,($M75)))</f>
        <v/>
      </c>
      <c r="AT137" t="str">
        <f ca="1">IF(OFFSET('START-SLABS'!$F$9,$AT$1,0)="","",SUMIFS('SAGE IMPORT'!$Q:$Q,'SAGE IMPORT'!$A:$A,OFFSET('START-SLABS'!$F$9,$AT$1,0),'SAGE IMPORT'!$B:$B,OFFSET('START-SLABS'!$G$9,$AT$1,0),'SAGE IMPORT'!$C:$C,'MATERIAL ORDER'!$K75,'SAGE IMPORT'!$D:$D,($M75)))</f>
        <v/>
      </c>
      <c r="AU137" t="str">
        <f ca="1">IF(OFFSET('START-SLABS'!$F$9,$AU$1,0)="","",SUMIFS('SAGE IMPORT'!$Q:$Q,'SAGE IMPORT'!$A:$A,OFFSET('START-SLABS'!$F$9,$AU$1,0),'SAGE IMPORT'!$B:$B,OFFSET('START-SLABS'!$G$9,$AU$1,0),'SAGE IMPORT'!$C:$C,'MATERIAL ORDER'!$K75,'SAGE IMPORT'!$D:$D,($M75)))</f>
        <v/>
      </c>
      <c r="AV137" t="str">
        <f ca="1">IF(OFFSET('START-SLABS'!$F$9,$AV$1,0)="","",SUMIFS('SAGE IMPORT'!$Q:$Q,'SAGE IMPORT'!$A:$A,OFFSET('START-SLABS'!$F$9,$AV$1,0),'SAGE IMPORT'!$B:$B,OFFSET('START-SLABS'!$G$9,$AV$1,0),'SAGE IMPORT'!$C:$C,'MATERIAL ORDER'!$K75,'SAGE IMPORT'!$D:$D,($M75)))</f>
        <v/>
      </c>
    </row>
    <row r="138" spans="19:48" x14ac:dyDescent="0.3">
      <c r="S138">
        <f>IF('START-SLABS'!$F$9="","",SUMIFS('SAGE IMPORT'!$Q:$Q,'SAGE IMPORT'!$A:$A,'START-SLABS'!$F$9,'SAGE IMPORT'!$B:$B,'START-SLABS'!$G$9,'SAGE IMPORT'!$C:$C,'MATERIAL ORDER'!$K76,'SAGE IMPORT'!$D:$D,$M76))</f>
        <v>0</v>
      </c>
      <c r="T138">
        <f ca="1">IF(OFFSET('START-SLABS'!$F$9,$T$1,0)="","",SUMIFS('SAGE IMPORT'!$Q:$Q,'SAGE IMPORT'!$A:$A,OFFSET('START-SLABS'!$F$9,$T$1,0),'SAGE IMPORT'!$B:$B,OFFSET('START-SLABS'!$G$9,$T$1,0),'SAGE IMPORT'!$C:$C,'MATERIAL ORDER'!$K76,'SAGE IMPORT'!$D:$D,($M76)))</f>
        <v>0</v>
      </c>
      <c r="U138" t="str">
        <f ca="1">IF(OFFSET('START-SLABS'!$F$9,$U$1,0)="","",SUMIFS('SAGE IMPORT'!$Q:$Q,'SAGE IMPORT'!$A:$A,OFFSET('START-SLABS'!$F$9,$U$1,0),'SAGE IMPORT'!$B:$B,OFFSET('START-SLABS'!$G$9,$U$1,0),'SAGE IMPORT'!$C:$C,'MATERIAL ORDER'!$K76,'SAGE IMPORT'!$D:$D,($M76)))</f>
        <v/>
      </c>
      <c r="V138">
        <f ca="1">IF(OFFSET('START-SLABS'!$F$9,$V$1,0)="","",SUMIFS('SAGE IMPORT'!$Q:$Q,'SAGE IMPORT'!$A:$A,OFFSET('START-SLABS'!$F$9,$V$1,0),'SAGE IMPORT'!$B:$B,OFFSET('START-SLABS'!$G$9,$V$1,0),'SAGE IMPORT'!$C:$C,'MATERIAL ORDER'!$K76,'SAGE IMPORT'!$D:$D,($M76)))</f>
        <v>0</v>
      </c>
      <c r="W138" t="str">
        <f ca="1">IF(OFFSET('START-SLABS'!$F$9,$W$1,0)="","",SUMIFS('SAGE IMPORT'!$Q:$Q,'SAGE IMPORT'!$A:$A,OFFSET('START-SLABS'!$F$9,$W$1,0),'SAGE IMPORT'!$B:$B,OFFSET('START-SLABS'!$G$9,$W$1,0),'SAGE IMPORT'!$C:$C,'MATERIAL ORDER'!$K76,'SAGE IMPORT'!$D:$D,($M76)))</f>
        <v/>
      </c>
      <c r="X138">
        <f ca="1">IF(OFFSET('START-SLABS'!$F$9,$X$1,0)="","",SUMIFS('SAGE IMPORT'!$Q:$Q,'SAGE IMPORT'!$A:$A,OFFSET('START-SLABS'!$F$9,$X$1,0),'SAGE IMPORT'!$B:$B,OFFSET('START-SLABS'!$G$9,$X$1,0),'SAGE IMPORT'!$C:$C,'MATERIAL ORDER'!$K76,'SAGE IMPORT'!$D:$D,($M76)))</f>
        <v>0</v>
      </c>
      <c r="Y138" t="str">
        <f ca="1">IF(OFFSET('START-SLABS'!$F$9,$Y$1,0)="","",SUMIFS('SAGE IMPORT'!$Q:$Q,'SAGE IMPORT'!$A:$A,OFFSET('START-SLABS'!$F$9,$Y$1,0),'SAGE IMPORT'!$B:$B,OFFSET('START-SLABS'!$G$9,$Y$1,0),'SAGE IMPORT'!$C:$C,'MATERIAL ORDER'!$K76,'SAGE IMPORT'!$D:$D,($M76)))</f>
        <v/>
      </c>
      <c r="Z138">
        <f ca="1">IF(OFFSET('START-SLABS'!$F$9,$Z$1,0)="","",SUMIFS('SAGE IMPORT'!$Q:$Q,'SAGE IMPORT'!$A:$A,OFFSET('START-SLABS'!$F$9,$Z$1,0),'SAGE IMPORT'!$B:$B,OFFSET('START-SLABS'!$G$9,$Z$1,0),'SAGE IMPORT'!$C:$C,'MATERIAL ORDER'!$K76,'SAGE IMPORT'!$D:$D,($M76)))</f>
        <v>0</v>
      </c>
      <c r="AA138" t="str">
        <f ca="1">IF(OFFSET('START-SLABS'!$F$9,$AA$1,0)="","",SUMIFS('SAGE IMPORT'!$Q:$Q,'SAGE IMPORT'!$A:$A,OFFSET('START-SLABS'!$F$9,$AA$1,0),'SAGE IMPORT'!$B:$B,OFFSET('START-SLABS'!$G$9,$AA$1,0),'SAGE IMPORT'!$C:$C,'MATERIAL ORDER'!$K76,'SAGE IMPORT'!$D:$D,($M76)))</f>
        <v/>
      </c>
      <c r="AB138">
        <f ca="1">IF(OFFSET('START-SLABS'!$F$9,$AB$1,0)="","",SUMIFS('SAGE IMPORT'!$Q:$Q,'SAGE IMPORT'!$A:$A,OFFSET('START-SLABS'!$F$9,$AB$1,0),'SAGE IMPORT'!$B:$B,OFFSET('START-SLABS'!$G$9,$AB$1,0),'SAGE IMPORT'!$C:$C,'MATERIAL ORDER'!$K76,'SAGE IMPORT'!$D:$D,($M76)))</f>
        <v>0</v>
      </c>
      <c r="AC138" t="str">
        <f ca="1">IF(OFFSET('START-SLABS'!$F$9,$AC$1,0)="","",SUMIFS('SAGE IMPORT'!$Q:$Q,'SAGE IMPORT'!$A:$A,OFFSET('START-SLABS'!$F$9,$AC$1,0),'SAGE IMPORT'!$B:$B,OFFSET('START-SLABS'!$G$9,$AC$1,0),'SAGE IMPORT'!$C:$C,'MATERIAL ORDER'!$K76,'SAGE IMPORT'!$D:$D,($M76)))</f>
        <v/>
      </c>
      <c r="AD138">
        <f ca="1">IF(OFFSET('START-SLABS'!$F$9,$AD$1,0)="","",SUMIFS('SAGE IMPORT'!$Q:$Q,'SAGE IMPORT'!$A:$A,OFFSET('START-SLABS'!$F$9,$AD$1,0),'SAGE IMPORT'!$B:$B,OFFSET('START-SLABS'!$G$9,$AD$1,0),'SAGE IMPORT'!$C:$C,'MATERIAL ORDER'!$K76,'SAGE IMPORT'!$D:$D,($M76)))</f>
        <v>0</v>
      </c>
      <c r="AE138" t="str">
        <f ca="1">IF(OFFSET('START-SLABS'!$F$9,$AE$1,0)="","",SUMIFS('SAGE IMPORT'!$Q:$Q,'SAGE IMPORT'!$A:$A,OFFSET('START-SLABS'!$F$9,$AE$1,0),'SAGE IMPORT'!$B:$B,OFFSET('START-SLABS'!$G$9,$AE$1,0),'SAGE IMPORT'!$C:$C,'MATERIAL ORDER'!$K76,'SAGE IMPORT'!$D:$D,($M76)))</f>
        <v/>
      </c>
      <c r="AF138">
        <f ca="1">IF(OFFSET('START-SLABS'!$F$9,$AF$1,0)="","",SUMIFS('SAGE IMPORT'!$Q:$Q,'SAGE IMPORT'!$A:$A,OFFSET('START-SLABS'!$F$9,$AF$1,0),'SAGE IMPORT'!$B:$B,OFFSET('START-SLABS'!$G$9,$AF$1,0),'SAGE IMPORT'!$C:$C,'MATERIAL ORDER'!$K76,'SAGE IMPORT'!$D:$D,($M76)))</f>
        <v>0</v>
      </c>
      <c r="AG138" t="str">
        <f ca="1">IF(OFFSET('START-SLABS'!$F$9,$AG$1,0)="","",SUMIFS('SAGE IMPORT'!$Q:$Q,'SAGE IMPORT'!$A:$A,OFFSET('START-SLABS'!$F$9,$AG$1,0),'SAGE IMPORT'!$B:$B,OFFSET('START-SLABS'!$G$9,$AG$1,0),'SAGE IMPORT'!$C:$C,'MATERIAL ORDER'!$K76,'SAGE IMPORT'!$D:$D,($M76)))</f>
        <v/>
      </c>
      <c r="AH138">
        <f ca="1">IF(OFFSET('START-SLABS'!$F$9,$AH$1,0)="","",SUMIFS('SAGE IMPORT'!$Q:$Q,'SAGE IMPORT'!$A:$A,OFFSET('START-SLABS'!$F$9,$AH$1,0),'SAGE IMPORT'!$B:$B,OFFSET('START-SLABS'!$G$9,$AH$1,0),'SAGE IMPORT'!$C:$C,'MATERIAL ORDER'!$K76,'SAGE IMPORT'!$D:$D,($M76)))</f>
        <v>0</v>
      </c>
      <c r="AI138" t="str">
        <f ca="1">IF(OFFSET('START-SLABS'!$F$9,$AI$1,0)="","",SUMIFS('SAGE IMPORT'!$Q:$Q,'SAGE IMPORT'!$A:$A,OFFSET('START-SLABS'!$F$9,$AI$1,0),'SAGE IMPORT'!$B:$B,OFFSET('START-SLABS'!$G$9,$AI$1,0),'SAGE IMPORT'!$C:$C,'MATERIAL ORDER'!$K76,'SAGE IMPORT'!$D:$D,($M76)))</f>
        <v/>
      </c>
      <c r="AJ138">
        <f ca="1">IF(OFFSET('START-SLABS'!$F$9,$AJ$1,0)="","",SUMIFS('SAGE IMPORT'!$Q:$Q,'SAGE IMPORT'!$A:$A,OFFSET('START-SLABS'!$F$9,$AJ$1,0),'SAGE IMPORT'!$B:$B,OFFSET('START-SLABS'!$G$9,$AJ$1,0),'SAGE IMPORT'!$C:$C,'MATERIAL ORDER'!$K76,'SAGE IMPORT'!$D:$D,($M76)))</f>
        <v>0</v>
      </c>
      <c r="AK138" t="str">
        <f ca="1">IF(OFFSET('START-SLABS'!$F$9,$AK$1,0)="","",SUMIFS('SAGE IMPORT'!$Q:$Q,'SAGE IMPORT'!$A:$A,OFFSET('START-SLABS'!$F$9,$AK$1,0),'SAGE IMPORT'!$B:$B,OFFSET('START-SLABS'!$G$9,$AK$1,0),'SAGE IMPORT'!$C:$C,'MATERIAL ORDER'!$K76,'SAGE IMPORT'!$D:$D,($M76)))</f>
        <v/>
      </c>
      <c r="AL138" t="str">
        <f ca="1">IF(OFFSET('START-SLABS'!$F$9,$AL$1,0)="","",SUMIFS('SAGE IMPORT'!$Q:$Q,'SAGE IMPORT'!$A:$A,OFFSET('START-SLABS'!$F$9,$AL$1,0),'SAGE IMPORT'!$B:$B,OFFSET('START-SLABS'!$G$9,$AL$1,0),'SAGE IMPORT'!$C:$C,'MATERIAL ORDER'!$K76,'SAGE IMPORT'!$D:$D,($M76)))</f>
        <v/>
      </c>
      <c r="AM138" t="str">
        <f ca="1">IF(OFFSET('START-SLABS'!$F$9,$AM$1,0)="","",SUMIFS('SAGE IMPORT'!$Q:$Q,'SAGE IMPORT'!$A:$A,OFFSET('START-SLABS'!$F$9,$AM$1,0),'SAGE IMPORT'!$B:$B,OFFSET('START-SLABS'!$G$9,$AM$1,0),'SAGE IMPORT'!$C:$C,'MATERIAL ORDER'!$K76,'SAGE IMPORT'!$D:$D,($M76)))</f>
        <v/>
      </c>
      <c r="AN138" t="str">
        <f ca="1">IF(OFFSET('START-SLABS'!$F$9,$AN$1,0)="","",SUMIFS('SAGE IMPORT'!$Q:$Q,'SAGE IMPORT'!$A:$A,OFFSET('START-SLABS'!$F$9,$AN$1,0),'SAGE IMPORT'!$B:$B,OFFSET('START-SLABS'!$G$9,$AN$1,0),'SAGE IMPORT'!$C:$C,'MATERIAL ORDER'!$K76,'SAGE IMPORT'!$D:$D,($M76)))</f>
        <v/>
      </c>
      <c r="AO138" t="str">
        <f ca="1">IF(OFFSET('START-SLABS'!$F$9,$AO$1,0)="","",SUMIFS('SAGE IMPORT'!$Q:$Q,'SAGE IMPORT'!$A:$A,OFFSET('START-SLABS'!$F$9,$AO$1,0),'SAGE IMPORT'!$B:$B,OFFSET('START-SLABS'!$G$9,$AO$1,0),'SAGE IMPORT'!$C:$C,'MATERIAL ORDER'!$K76,'SAGE IMPORT'!$D:$D,($M76)))</f>
        <v/>
      </c>
      <c r="AP138" t="str">
        <f ca="1">IF(OFFSET('START-SLABS'!$F$9,$AP$1,0)="","",SUMIFS('SAGE IMPORT'!$Q:$Q,'SAGE IMPORT'!$A:$A,OFFSET('START-SLABS'!$F$9,$AP$1,0),'SAGE IMPORT'!$B:$B,OFFSET('START-SLABS'!$G$9,$AP$1,0),'SAGE IMPORT'!$C:$C,'MATERIAL ORDER'!$K76,'SAGE IMPORT'!$D:$D,($M76)))</f>
        <v/>
      </c>
      <c r="AQ138" t="str">
        <f ca="1">IF(OFFSET('START-SLABS'!$F$9,$AQ$1,0)="","",SUMIFS('SAGE IMPORT'!$Q:$Q,'SAGE IMPORT'!$A:$A,OFFSET('START-SLABS'!$F$9,$AQ$1,0),'SAGE IMPORT'!$B:$B,OFFSET('START-SLABS'!$G$9,$AQ$1,0),'SAGE IMPORT'!$C:$C,'MATERIAL ORDER'!$K76,'SAGE IMPORT'!$D:$D,($M76)))</f>
        <v/>
      </c>
      <c r="AR138" t="str">
        <f ca="1">IF(OFFSET('START-SLABS'!$F$9,$AR$1,0)="","",SUMIFS('SAGE IMPORT'!$Q:$Q,'SAGE IMPORT'!$A:$A,OFFSET('START-SLABS'!$F$9,$AR$1,0),'SAGE IMPORT'!$B:$B,OFFSET('START-SLABS'!$G$9,$AR$1,0),'SAGE IMPORT'!$C:$C,'MATERIAL ORDER'!$K76,'SAGE IMPORT'!$D:$D,($M76)))</f>
        <v/>
      </c>
      <c r="AS138" t="str">
        <f ca="1">IF(OFFSET('START-SLABS'!$F$9,$AS$1,0)="","",SUMIFS('SAGE IMPORT'!$Q:$Q,'SAGE IMPORT'!$A:$A,OFFSET('START-SLABS'!$F$9,$AS$1,0),'SAGE IMPORT'!$B:$B,OFFSET('START-SLABS'!$G$9,$AS$1,0),'SAGE IMPORT'!$C:$C,'MATERIAL ORDER'!$K76,'SAGE IMPORT'!$D:$D,($M76)))</f>
        <v/>
      </c>
      <c r="AT138" t="str">
        <f ca="1">IF(OFFSET('START-SLABS'!$F$9,$AT$1,0)="","",SUMIFS('SAGE IMPORT'!$Q:$Q,'SAGE IMPORT'!$A:$A,OFFSET('START-SLABS'!$F$9,$AT$1,0),'SAGE IMPORT'!$B:$B,OFFSET('START-SLABS'!$G$9,$AT$1,0),'SAGE IMPORT'!$C:$C,'MATERIAL ORDER'!$K76,'SAGE IMPORT'!$D:$D,($M76)))</f>
        <v/>
      </c>
      <c r="AU138" t="str">
        <f ca="1">IF(OFFSET('START-SLABS'!$F$9,$AU$1,0)="","",SUMIFS('SAGE IMPORT'!$Q:$Q,'SAGE IMPORT'!$A:$A,OFFSET('START-SLABS'!$F$9,$AU$1,0),'SAGE IMPORT'!$B:$B,OFFSET('START-SLABS'!$G$9,$AU$1,0),'SAGE IMPORT'!$C:$C,'MATERIAL ORDER'!$K76,'SAGE IMPORT'!$D:$D,($M76)))</f>
        <v/>
      </c>
      <c r="AV138" t="str">
        <f ca="1">IF(OFFSET('START-SLABS'!$F$9,$AV$1,0)="","",SUMIFS('SAGE IMPORT'!$Q:$Q,'SAGE IMPORT'!$A:$A,OFFSET('START-SLABS'!$F$9,$AV$1,0),'SAGE IMPORT'!$B:$B,OFFSET('START-SLABS'!$G$9,$AV$1,0),'SAGE IMPORT'!$C:$C,'MATERIAL ORDER'!$K76,'SAGE IMPORT'!$D:$D,($M76)))</f>
        <v/>
      </c>
    </row>
    <row r="139" spans="19:48" x14ac:dyDescent="0.3">
      <c r="S139">
        <f>IF('START-SLABS'!$F$9="","",SUMIFS('SAGE IMPORT'!$Q:$Q,'SAGE IMPORT'!$A:$A,'START-SLABS'!$F$9,'SAGE IMPORT'!$B:$B,'START-SLABS'!$G$9,'SAGE IMPORT'!$C:$C,'MATERIAL ORDER'!$K77,'SAGE IMPORT'!$D:$D,$M77))</f>
        <v>0</v>
      </c>
      <c r="T139">
        <f ca="1">IF(OFFSET('START-SLABS'!$F$9,$T$1,0)="","",SUMIFS('SAGE IMPORT'!$Q:$Q,'SAGE IMPORT'!$A:$A,OFFSET('START-SLABS'!$F$9,$T$1,0),'SAGE IMPORT'!$B:$B,OFFSET('START-SLABS'!$G$9,$T$1,0),'SAGE IMPORT'!$C:$C,'MATERIAL ORDER'!$K77,'SAGE IMPORT'!$D:$D,($M77)))</f>
        <v>0</v>
      </c>
      <c r="U139" t="str">
        <f ca="1">IF(OFFSET('START-SLABS'!$F$9,$U$1,0)="","",SUMIFS('SAGE IMPORT'!$Q:$Q,'SAGE IMPORT'!$A:$A,OFFSET('START-SLABS'!$F$9,$U$1,0),'SAGE IMPORT'!$B:$B,OFFSET('START-SLABS'!$G$9,$U$1,0),'SAGE IMPORT'!$C:$C,'MATERIAL ORDER'!$K77,'SAGE IMPORT'!$D:$D,($M77)))</f>
        <v/>
      </c>
      <c r="V139">
        <f ca="1">IF(OFFSET('START-SLABS'!$F$9,$V$1,0)="","",SUMIFS('SAGE IMPORT'!$Q:$Q,'SAGE IMPORT'!$A:$A,OFFSET('START-SLABS'!$F$9,$V$1,0),'SAGE IMPORT'!$B:$B,OFFSET('START-SLABS'!$G$9,$V$1,0),'SAGE IMPORT'!$C:$C,'MATERIAL ORDER'!$K77,'SAGE IMPORT'!$D:$D,($M77)))</f>
        <v>0</v>
      </c>
      <c r="W139" t="str">
        <f ca="1">IF(OFFSET('START-SLABS'!$F$9,$W$1,0)="","",SUMIFS('SAGE IMPORT'!$Q:$Q,'SAGE IMPORT'!$A:$A,OFFSET('START-SLABS'!$F$9,$W$1,0),'SAGE IMPORT'!$B:$B,OFFSET('START-SLABS'!$G$9,$W$1,0),'SAGE IMPORT'!$C:$C,'MATERIAL ORDER'!$K77,'SAGE IMPORT'!$D:$D,($M77)))</f>
        <v/>
      </c>
      <c r="X139">
        <f ca="1">IF(OFFSET('START-SLABS'!$F$9,$X$1,0)="","",SUMIFS('SAGE IMPORT'!$Q:$Q,'SAGE IMPORT'!$A:$A,OFFSET('START-SLABS'!$F$9,$X$1,0),'SAGE IMPORT'!$B:$B,OFFSET('START-SLABS'!$G$9,$X$1,0),'SAGE IMPORT'!$C:$C,'MATERIAL ORDER'!$K77,'SAGE IMPORT'!$D:$D,($M77)))</f>
        <v>0</v>
      </c>
      <c r="Y139" t="str">
        <f ca="1">IF(OFFSET('START-SLABS'!$F$9,$Y$1,0)="","",SUMIFS('SAGE IMPORT'!$Q:$Q,'SAGE IMPORT'!$A:$A,OFFSET('START-SLABS'!$F$9,$Y$1,0),'SAGE IMPORT'!$B:$B,OFFSET('START-SLABS'!$G$9,$Y$1,0),'SAGE IMPORT'!$C:$C,'MATERIAL ORDER'!$K77,'SAGE IMPORT'!$D:$D,($M77)))</f>
        <v/>
      </c>
      <c r="Z139">
        <f ca="1">IF(OFFSET('START-SLABS'!$F$9,$Z$1,0)="","",SUMIFS('SAGE IMPORT'!$Q:$Q,'SAGE IMPORT'!$A:$A,OFFSET('START-SLABS'!$F$9,$Z$1,0),'SAGE IMPORT'!$B:$B,OFFSET('START-SLABS'!$G$9,$Z$1,0),'SAGE IMPORT'!$C:$C,'MATERIAL ORDER'!$K77,'SAGE IMPORT'!$D:$D,($M77)))</f>
        <v>0</v>
      </c>
      <c r="AA139" t="str">
        <f ca="1">IF(OFFSET('START-SLABS'!$F$9,$AA$1,0)="","",SUMIFS('SAGE IMPORT'!$Q:$Q,'SAGE IMPORT'!$A:$A,OFFSET('START-SLABS'!$F$9,$AA$1,0),'SAGE IMPORT'!$B:$B,OFFSET('START-SLABS'!$G$9,$AA$1,0),'SAGE IMPORT'!$C:$C,'MATERIAL ORDER'!$K77,'SAGE IMPORT'!$D:$D,($M77)))</f>
        <v/>
      </c>
      <c r="AB139">
        <f ca="1">IF(OFFSET('START-SLABS'!$F$9,$AB$1,0)="","",SUMIFS('SAGE IMPORT'!$Q:$Q,'SAGE IMPORT'!$A:$A,OFFSET('START-SLABS'!$F$9,$AB$1,0),'SAGE IMPORT'!$B:$B,OFFSET('START-SLABS'!$G$9,$AB$1,0),'SAGE IMPORT'!$C:$C,'MATERIAL ORDER'!$K77,'SAGE IMPORT'!$D:$D,($M77)))</f>
        <v>0</v>
      </c>
      <c r="AC139" t="str">
        <f ca="1">IF(OFFSET('START-SLABS'!$F$9,$AC$1,0)="","",SUMIFS('SAGE IMPORT'!$Q:$Q,'SAGE IMPORT'!$A:$A,OFFSET('START-SLABS'!$F$9,$AC$1,0),'SAGE IMPORT'!$B:$B,OFFSET('START-SLABS'!$G$9,$AC$1,0),'SAGE IMPORT'!$C:$C,'MATERIAL ORDER'!$K77,'SAGE IMPORT'!$D:$D,($M77)))</f>
        <v/>
      </c>
      <c r="AD139">
        <f ca="1">IF(OFFSET('START-SLABS'!$F$9,$AD$1,0)="","",SUMIFS('SAGE IMPORT'!$Q:$Q,'SAGE IMPORT'!$A:$A,OFFSET('START-SLABS'!$F$9,$AD$1,0),'SAGE IMPORT'!$B:$B,OFFSET('START-SLABS'!$G$9,$AD$1,0),'SAGE IMPORT'!$C:$C,'MATERIAL ORDER'!$K77,'SAGE IMPORT'!$D:$D,($M77)))</f>
        <v>0</v>
      </c>
      <c r="AE139" t="str">
        <f ca="1">IF(OFFSET('START-SLABS'!$F$9,$AE$1,0)="","",SUMIFS('SAGE IMPORT'!$Q:$Q,'SAGE IMPORT'!$A:$A,OFFSET('START-SLABS'!$F$9,$AE$1,0),'SAGE IMPORT'!$B:$B,OFFSET('START-SLABS'!$G$9,$AE$1,0),'SAGE IMPORT'!$C:$C,'MATERIAL ORDER'!$K77,'SAGE IMPORT'!$D:$D,($M77)))</f>
        <v/>
      </c>
      <c r="AF139">
        <f ca="1">IF(OFFSET('START-SLABS'!$F$9,$AF$1,0)="","",SUMIFS('SAGE IMPORT'!$Q:$Q,'SAGE IMPORT'!$A:$A,OFFSET('START-SLABS'!$F$9,$AF$1,0),'SAGE IMPORT'!$B:$B,OFFSET('START-SLABS'!$G$9,$AF$1,0),'SAGE IMPORT'!$C:$C,'MATERIAL ORDER'!$K77,'SAGE IMPORT'!$D:$D,($M77)))</f>
        <v>0</v>
      </c>
      <c r="AG139" t="str">
        <f ca="1">IF(OFFSET('START-SLABS'!$F$9,$AG$1,0)="","",SUMIFS('SAGE IMPORT'!$Q:$Q,'SAGE IMPORT'!$A:$A,OFFSET('START-SLABS'!$F$9,$AG$1,0),'SAGE IMPORT'!$B:$B,OFFSET('START-SLABS'!$G$9,$AG$1,0),'SAGE IMPORT'!$C:$C,'MATERIAL ORDER'!$K77,'SAGE IMPORT'!$D:$D,($M77)))</f>
        <v/>
      </c>
      <c r="AH139">
        <f ca="1">IF(OFFSET('START-SLABS'!$F$9,$AH$1,0)="","",SUMIFS('SAGE IMPORT'!$Q:$Q,'SAGE IMPORT'!$A:$A,OFFSET('START-SLABS'!$F$9,$AH$1,0),'SAGE IMPORT'!$B:$B,OFFSET('START-SLABS'!$G$9,$AH$1,0),'SAGE IMPORT'!$C:$C,'MATERIAL ORDER'!$K77,'SAGE IMPORT'!$D:$D,($M77)))</f>
        <v>0</v>
      </c>
      <c r="AI139" t="str">
        <f ca="1">IF(OFFSET('START-SLABS'!$F$9,$AI$1,0)="","",SUMIFS('SAGE IMPORT'!$Q:$Q,'SAGE IMPORT'!$A:$A,OFFSET('START-SLABS'!$F$9,$AI$1,0),'SAGE IMPORT'!$B:$B,OFFSET('START-SLABS'!$G$9,$AI$1,0),'SAGE IMPORT'!$C:$C,'MATERIAL ORDER'!$K77,'SAGE IMPORT'!$D:$D,($M77)))</f>
        <v/>
      </c>
      <c r="AJ139">
        <f ca="1">IF(OFFSET('START-SLABS'!$F$9,$AJ$1,0)="","",SUMIFS('SAGE IMPORT'!$Q:$Q,'SAGE IMPORT'!$A:$A,OFFSET('START-SLABS'!$F$9,$AJ$1,0),'SAGE IMPORT'!$B:$B,OFFSET('START-SLABS'!$G$9,$AJ$1,0),'SAGE IMPORT'!$C:$C,'MATERIAL ORDER'!$K77,'SAGE IMPORT'!$D:$D,($M77)))</f>
        <v>0</v>
      </c>
      <c r="AK139" t="str">
        <f ca="1">IF(OFFSET('START-SLABS'!$F$9,$AK$1,0)="","",SUMIFS('SAGE IMPORT'!$Q:$Q,'SAGE IMPORT'!$A:$A,OFFSET('START-SLABS'!$F$9,$AK$1,0),'SAGE IMPORT'!$B:$B,OFFSET('START-SLABS'!$G$9,$AK$1,0),'SAGE IMPORT'!$C:$C,'MATERIAL ORDER'!$K77,'SAGE IMPORT'!$D:$D,($M77)))</f>
        <v/>
      </c>
      <c r="AL139" t="str">
        <f ca="1">IF(OFFSET('START-SLABS'!$F$9,$AL$1,0)="","",SUMIFS('SAGE IMPORT'!$Q:$Q,'SAGE IMPORT'!$A:$A,OFFSET('START-SLABS'!$F$9,$AL$1,0),'SAGE IMPORT'!$B:$B,OFFSET('START-SLABS'!$G$9,$AL$1,0),'SAGE IMPORT'!$C:$C,'MATERIAL ORDER'!$K77,'SAGE IMPORT'!$D:$D,($M77)))</f>
        <v/>
      </c>
      <c r="AM139" t="str">
        <f ca="1">IF(OFFSET('START-SLABS'!$F$9,$AM$1,0)="","",SUMIFS('SAGE IMPORT'!$Q:$Q,'SAGE IMPORT'!$A:$A,OFFSET('START-SLABS'!$F$9,$AM$1,0),'SAGE IMPORT'!$B:$B,OFFSET('START-SLABS'!$G$9,$AM$1,0),'SAGE IMPORT'!$C:$C,'MATERIAL ORDER'!$K77,'SAGE IMPORT'!$D:$D,($M77)))</f>
        <v/>
      </c>
      <c r="AN139" t="str">
        <f ca="1">IF(OFFSET('START-SLABS'!$F$9,$AN$1,0)="","",SUMIFS('SAGE IMPORT'!$Q:$Q,'SAGE IMPORT'!$A:$A,OFFSET('START-SLABS'!$F$9,$AN$1,0),'SAGE IMPORT'!$B:$B,OFFSET('START-SLABS'!$G$9,$AN$1,0),'SAGE IMPORT'!$C:$C,'MATERIAL ORDER'!$K77,'SAGE IMPORT'!$D:$D,($M77)))</f>
        <v/>
      </c>
      <c r="AO139" t="str">
        <f ca="1">IF(OFFSET('START-SLABS'!$F$9,$AO$1,0)="","",SUMIFS('SAGE IMPORT'!$Q:$Q,'SAGE IMPORT'!$A:$A,OFFSET('START-SLABS'!$F$9,$AO$1,0),'SAGE IMPORT'!$B:$B,OFFSET('START-SLABS'!$G$9,$AO$1,0),'SAGE IMPORT'!$C:$C,'MATERIAL ORDER'!$K77,'SAGE IMPORT'!$D:$D,($M77)))</f>
        <v/>
      </c>
      <c r="AP139" t="str">
        <f ca="1">IF(OFFSET('START-SLABS'!$F$9,$AP$1,0)="","",SUMIFS('SAGE IMPORT'!$Q:$Q,'SAGE IMPORT'!$A:$A,OFFSET('START-SLABS'!$F$9,$AP$1,0),'SAGE IMPORT'!$B:$B,OFFSET('START-SLABS'!$G$9,$AP$1,0),'SAGE IMPORT'!$C:$C,'MATERIAL ORDER'!$K77,'SAGE IMPORT'!$D:$D,($M77)))</f>
        <v/>
      </c>
      <c r="AQ139" t="str">
        <f ca="1">IF(OFFSET('START-SLABS'!$F$9,$AQ$1,0)="","",SUMIFS('SAGE IMPORT'!$Q:$Q,'SAGE IMPORT'!$A:$A,OFFSET('START-SLABS'!$F$9,$AQ$1,0),'SAGE IMPORT'!$B:$B,OFFSET('START-SLABS'!$G$9,$AQ$1,0),'SAGE IMPORT'!$C:$C,'MATERIAL ORDER'!$K77,'SAGE IMPORT'!$D:$D,($M77)))</f>
        <v/>
      </c>
      <c r="AR139" t="str">
        <f ca="1">IF(OFFSET('START-SLABS'!$F$9,$AR$1,0)="","",SUMIFS('SAGE IMPORT'!$Q:$Q,'SAGE IMPORT'!$A:$A,OFFSET('START-SLABS'!$F$9,$AR$1,0),'SAGE IMPORT'!$B:$B,OFFSET('START-SLABS'!$G$9,$AR$1,0),'SAGE IMPORT'!$C:$C,'MATERIAL ORDER'!$K77,'SAGE IMPORT'!$D:$D,($M77)))</f>
        <v/>
      </c>
      <c r="AS139" t="str">
        <f ca="1">IF(OFFSET('START-SLABS'!$F$9,$AS$1,0)="","",SUMIFS('SAGE IMPORT'!$Q:$Q,'SAGE IMPORT'!$A:$A,OFFSET('START-SLABS'!$F$9,$AS$1,0),'SAGE IMPORT'!$B:$B,OFFSET('START-SLABS'!$G$9,$AS$1,0),'SAGE IMPORT'!$C:$C,'MATERIAL ORDER'!$K77,'SAGE IMPORT'!$D:$D,($M77)))</f>
        <v/>
      </c>
      <c r="AT139" t="str">
        <f ca="1">IF(OFFSET('START-SLABS'!$F$9,$AT$1,0)="","",SUMIFS('SAGE IMPORT'!$Q:$Q,'SAGE IMPORT'!$A:$A,OFFSET('START-SLABS'!$F$9,$AT$1,0),'SAGE IMPORT'!$B:$B,OFFSET('START-SLABS'!$G$9,$AT$1,0),'SAGE IMPORT'!$C:$C,'MATERIAL ORDER'!$K77,'SAGE IMPORT'!$D:$D,($M77)))</f>
        <v/>
      </c>
      <c r="AU139" t="str">
        <f ca="1">IF(OFFSET('START-SLABS'!$F$9,$AU$1,0)="","",SUMIFS('SAGE IMPORT'!$Q:$Q,'SAGE IMPORT'!$A:$A,OFFSET('START-SLABS'!$F$9,$AU$1,0),'SAGE IMPORT'!$B:$B,OFFSET('START-SLABS'!$G$9,$AU$1,0),'SAGE IMPORT'!$C:$C,'MATERIAL ORDER'!$K77,'SAGE IMPORT'!$D:$D,($M77)))</f>
        <v/>
      </c>
      <c r="AV139" t="str">
        <f ca="1">IF(OFFSET('START-SLABS'!$F$9,$AV$1,0)="","",SUMIFS('SAGE IMPORT'!$Q:$Q,'SAGE IMPORT'!$A:$A,OFFSET('START-SLABS'!$F$9,$AV$1,0),'SAGE IMPORT'!$B:$B,OFFSET('START-SLABS'!$G$9,$AV$1,0),'SAGE IMPORT'!$C:$C,'MATERIAL ORDER'!$K77,'SAGE IMPORT'!$D:$D,($M77)))</f>
        <v/>
      </c>
    </row>
    <row r="140" spans="19:48" x14ac:dyDescent="0.3">
      <c r="S140">
        <f>IF('START-SLABS'!$F$9="","",SUMIFS('SAGE IMPORT'!$Q:$Q,'SAGE IMPORT'!$A:$A,'START-SLABS'!$F$9,'SAGE IMPORT'!$B:$B,'START-SLABS'!$G$9,'SAGE IMPORT'!$C:$C,'MATERIAL ORDER'!$K78,'SAGE IMPORT'!$D:$D,$M78))</f>
        <v>0</v>
      </c>
      <c r="T140">
        <f ca="1">IF(OFFSET('START-SLABS'!$F$9,$T$1,0)="","",SUMIFS('SAGE IMPORT'!$Q:$Q,'SAGE IMPORT'!$A:$A,OFFSET('START-SLABS'!$F$9,$T$1,0),'SAGE IMPORT'!$B:$B,OFFSET('START-SLABS'!$G$9,$T$1,0),'SAGE IMPORT'!$C:$C,'MATERIAL ORDER'!$K78,'SAGE IMPORT'!$D:$D,($M78)))</f>
        <v>0</v>
      </c>
      <c r="U140" t="str">
        <f ca="1">IF(OFFSET('START-SLABS'!$F$9,$U$1,0)="","",SUMIFS('SAGE IMPORT'!$Q:$Q,'SAGE IMPORT'!$A:$A,OFFSET('START-SLABS'!$F$9,$U$1,0),'SAGE IMPORT'!$B:$B,OFFSET('START-SLABS'!$G$9,$U$1,0),'SAGE IMPORT'!$C:$C,'MATERIAL ORDER'!$K78,'SAGE IMPORT'!$D:$D,($M78)))</f>
        <v/>
      </c>
      <c r="V140">
        <f ca="1">IF(OFFSET('START-SLABS'!$F$9,$V$1,0)="","",SUMIFS('SAGE IMPORT'!$Q:$Q,'SAGE IMPORT'!$A:$A,OFFSET('START-SLABS'!$F$9,$V$1,0),'SAGE IMPORT'!$B:$B,OFFSET('START-SLABS'!$G$9,$V$1,0),'SAGE IMPORT'!$C:$C,'MATERIAL ORDER'!$K78,'SAGE IMPORT'!$D:$D,($M78)))</f>
        <v>0</v>
      </c>
      <c r="W140" t="str">
        <f ca="1">IF(OFFSET('START-SLABS'!$F$9,$W$1,0)="","",SUMIFS('SAGE IMPORT'!$Q:$Q,'SAGE IMPORT'!$A:$A,OFFSET('START-SLABS'!$F$9,$W$1,0),'SAGE IMPORT'!$B:$B,OFFSET('START-SLABS'!$G$9,$W$1,0),'SAGE IMPORT'!$C:$C,'MATERIAL ORDER'!$K78,'SAGE IMPORT'!$D:$D,($M78)))</f>
        <v/>
      </c>
      <c r="X140">
        <f ca="1">IF(OFFSET('START-SLABS'!$F$9,$X$1,0)="","",SUMIFS('SAGE IMPORT'!$Q:$Q,'SAGE IMPORT'!$A:$A,OFFSET('START-SLABS'!$F$9,$X$1,0),'SAGE IMPORT'!$B:$B,OFFSET('START-SLABS'!$G$9,$X$1,0),'SAGE IMPORT'!$C:$C,'MATERIAL ORDER'!$K78,'SAGE IMPORT'!$D:$D,($M78)))</f>
        <v>0</v>
      </c>
      <c r="Y140" t="str">
        <f ca="1">IF(OFFSET('START-SLABS'!$F$9,$Y$1,0)="","",SUMIFS('SAGE IMPORT'!$Q:$Q,'SAGE IMPORT'!$A:$A,OFFSET('START-SLABS'!$F$9,$Y$1,0),'SAGE IMPORT'!$B:$B,OFFSET('START-SLABS'!$G$9,$Y$1,0),'SAGE IMPORT'!$C:$C,'MATERIAL ORDER'!$K78,'SAGE IMPORT'!$D:$D,($M78)))</f>
        <v/>
      </c>
      <c r="Z140">
        <f ca="1">IF(OFFSET('START-SLABS'!$F$9,$Z$1,0)="","",SUMIFS('SAGE IMPORT'!$Q:$Q,'SAGE IMPORT'!$A:$A,OFFSET('START-SLABS'!$F$9,$Z$1,0),'SAGE IMPORT'!$B:$B,OFFSET('START-SLABS'!$G$9,$Z$1,0),'SAGE IMPORT'!$C:$C,'MATERIAL ORDER'!$K78,'SAGE IMPORT'!$D:$D,($M78)))</f>
        <v>0</v>
      </c>
      <c r="AA140" t="str">
        <f ca="1">IF(OFFSET('START-SLABS'!$F$9,$AA$1,0)="","",SUMIFS('SAGE IMPORT'!$Q:$Q,'SAGE IMPORT'!$A:$A,OFFSET('START-SLABS'!$F$9,$AA$1,0),'SAGE IMPORT'!$B:$B,OFFSET('START-SLABS'!$G$9,$AA$1,0),'SAGE IMPORT'!$C:$C,'MATERIAL ORDER'!$K78,'SAGE IMPORT'!$D:$D,($M78)))</f>
        <v/>
      </c>
      <c r="AB140">
        <f ca="1">IF(OFFSET('START-SLABS'!$F$9,$AB$1,0)="","",SUMIFS('SAGE IMPORT'!$Q:$Q,'SAGE IMPORT'!$A:$A,OFFSET('START-SLABS'!$F$9,$AB$1,0),'SAGE IMPORT'!$B:$B,OFFSET('START-SLABS'!$G$9,$AB$1,0),'SAGE IMPORT'!$C:$C,'MATERIAL ORDER'!$K78,'SAGE IMPORT'!$D:$D,($M78)))</f>
        <v>0</v>
      </c>
      <c r="AC140" t="str">
        <f ca="1">IF(OFFSET('START-SLABS'!$F$9,$AC$1,0)="","",SUMIFS('SAGE IMPORT'!$Q:$Q,'SAGE IMPORT'!$A:$A,OFFSET('START-SLABS'!$F$9,$AC$1,0),'SAGE IMPORT'!$B:$B,OFFSET('START-SLABS'!$G$9,$AC$1,0),'SAGE IMPORT'!$C:$C,'MATERIAL ORDER'!$K78,'SAGE IMPORT'!$D:$D,($M78)))</f>
        <v/>
      </c>
      <c r="AD140">
        <f ca="1">IF(OFFSET('START-SLABS'!$F$9,$AD$1,0)="","",SUMIFS('SAGE IMPORT'!$Q:$Q,'SAGE IMPORT'!$A:$A,OFFSET('START-SLABS'!$F$9,$AD$1,0),'SAGE IMPORT'!$B:$B,OFFSET('START-SLABS'!$G$9,$AD$1,0),'SAGE IMPORT'!$C:$C,'MATERIAL ORDER'!$K78,'SAGE IMPORT'!$D:$D,($M78)))</f>
        <v>0</v>
      </c>
      <c r="AE140" t="str">
        <f ca="1">IF(OFFSET('START-SLABS'!$F$9,$AE$1,0)="","",SUMIFS('SAGE IMPORT'!$Q:$Q,'SAGE IMPORT'!$A:$A,OFFSET('START-SLABS'!$F$9,$AE$1,0),'SAGE IMPORT'!$B:$B,OFFSET('START-SLABS'!$G$9,$AE$1,0),'SAGE IMPORT'!$C:$C,'MATERIAL ORDER'!$K78,'SAGE IMPORT'!$D:$D,($M78)))</f>
        <v/>
      </c>
      <c r="AF140">
        <f ca="1">IF(OFFSET('START-SLABS'!$F$9,$AF$1,0)="","",SUMIFS('SAGE IMPORT'!$Q:$Q,'SAGE IMPORT'!$A:$A,OFFSET('START-SLABS'!$F$9,$AF$1,0),'SAGE IMPORT'!$B:$B,OFFSET('START-SLABS'!$G$9,$AF$1,0),'SAGE IMPORT'!$C:$C,'MATERIAL ORDER'!$K78,'SAGE IMPORT'!$D:$D,($M78)))</f>
        <v>0</v>
      </c>
      <c r="AG140" t="str">
        <f ca="1">IF(OFFSET('START-SLABS'!$F$9,$AG$1,0)="","",SUMIFS('SAGE IMPORT'!$Q:$Q,'SAGE IMPORT'!$A:$A,OFFSET('START-SLABS'!$F$9,$AG$1,0),'SAGE IMPORT'!$B:$B,OFFSET('START-SLABS'!$G$9,$AG$1,0),'SAGE IMPORT'!$C:$C,'MATERIAL ORDER'!$K78,'SAGE IMPORT'!$D:$D,($M78)))</f>
        <v/>
      </c>
      <c r="AH140">
        <f ca="1">IF(OFFSET('START-SLABS'!$F$9,$AH$1,0)="","",SUMIFS('SAGE IMPORT'!$Q:$Q,'SAGE IMPORT'!$A:$A,OFFSET('START-SLABS'!$F$9,$AH$1,0),'SAGE IMPORT'!$B:$B,OFFSET('START-SLABS'!$G$9,$AH$1,0),'SAGE IMPORT'!$C:$C,'MATERIAL ORDER'!$K78,'SAGE IMPORT'!$D:$D,($M78)))</f>
        <v>0</v>
      </c>
      <c r="AI140" t="str">
        <f ca="1">IF(OFFSET('START-SLABS'!$F$9,$AI$1,0)="","",SUMIFS('SAGE IMPORT'!$Q:$Q,'SAGE IMPORT'!$A:$A,OFFSET('START-SLABS'!$F$9,$AI$1,0),'SAGE IMPORT'!$B:$B,OFFSET('START-SLABS'!$G$9,$AI$1,0),'SAGE IMPORT'!$C:$C,'MATERIAL ORDER'!$K78,'SAGE IMPORT'!$D:$D,($M78)))</f>
        <v/>
      </c>
      <c r="AJ140">
        <f ca="1">IF(OFFSET('START-SLABS'!$F$9,$AJ$1,0)="","",SUMIFS('SAGE IMPORT'!$Q:$Q,'SAGE IMPORT'!$A:$A,OFFSET('START-SLABS'!$F$9,$AJ$1,0),'SAGE IMPORT'!$B:$B,OFFSET('START-SLABS'!$G$9,$AJ$1,0),'SAGE IMPORT'!$C:$C,'MATERIAL ORDER'!$K78,'SAGE IMPORT'!$D:$D,($M78)))</f>
        <v>0</v>
      </c>
      <c r="AK140" t="str">
        <f ca="1">IF(OFFSET('START-SLABS'!$F$9,$AK$1,0)="","",SUMIFS('SAGE IMPORT'!$Q:$Q,'SAGE IMPORT'!$A:$A,OFFSET('START-SLABS'!$F$9,$AK$1,0),'SAGE IMPORT'!$B:$B,OFFSET('START-SLABS'!$G$9,$AK$1,0),'SAGE IMPORT'!$C:$C,'MATERIAL ORDER'!$K78,'SAGE IMPORT'!$D:$D,($M78)))</f>
        <v/>
      </c>
      <c r="AL140" t="str">
        <f ca="1">IF(OFFSET('START-SLABS'!$F$9,$AL$1,0)="","",SUMIFS('SAGE IMPORT'!$Q:$Q,'SAGE IMPORT'!$A:$A,OFFSET('START-SLABS'!$F$9,$AL$1,0),'SAGE IMPORT'!$B:$B,OFFSET('START-SLABS'!$G$9,$AL$1,0),'SAGE IMPORT'!$C:$C,'MATERIAL ORDER'!$K78,'SAGE IMPORT'!$D:$D,($M78)))</f>
        <v/>
      </c>
      <c r="AM140" t="str">
        <f ca="1">IF(OFFSET('START-SLABS'!$F$9,$AM$1,0)="","",SUMIFS('SAGE IMPORT'!$Q:$Q,'SAGE IMPORT'!$A:$A,OFFSET('START-SLABS'!$F$9,$AM$1,0),'SAGE IMPORT'!$B:$B,OFFSET('START-SLABS'!$G$9,$AM$1,0),'SAGE IMPORT'!$C:$C,'MATERIAL ORDER'!$K78,'SAGE IMPORT'!$D:$D,($M78)))</f>
        <v/>
      </c>
      <c r="AN140" t="str">
        <f ca="1">IF(OFFSET('START-SLABS'!$F$9,$AN$1,0)="","",SUMIFS('SAGE IMPORT'!$Q:$Q,'SAGE IMPORT'!$A:$A,OFFSET('START-SLABS'!$F$9,$AN$1,0),'SAGE IMPORT'!$B:$B,OFFSET('START-SLABS'!$G$9,$AN$1,0),'SAGE IMPORT'!$C:$C,'MATERIAL ORDER'!$K78,'SAGE IMPORT'!$D:$D,($M78)))</f>
        <v/>
      </c>
      <c r="AO140" t="str">
        <f ca="1">IF(OFFSET('START-SLABS'!$F$9,$AO$1,0)="","",SUMIFS('SAGE IMPORT'!$Q:$Q,'SAGE IMPORT'!$A:$A,OFFSET('START-SLABS'!$F$9,$AO$1,0),'SAGE IMPORT'!$B:$B,OFFSET('START-SLABS'!$G$9,$AO$1,0),'SAGE IMPORT'!$C:$C,'MATERIAL ORDER'!$K78,'SAGE IMPORT'!$D:$D,($M78)))</f>
        <v/>
      </c>
      <c r="AP140" t="str">
        <f ca="1">IF(OFFSET('START-SLABS'!$F$9,$AP$1,0)="","",SUMIFS('SAGE IMPORT'!$Q:$Q,'SAGE IMPORT'!$A:$A,OFFSET('START-SLABS'!$F$9,$AP$1,0),'SAGE IMPORT'!$B:$B,OFFSET('START-SLABS'!$G$9,$AP$1,0),'SAGE IMPORT'!$C:$C,'MATERIAL ORDER'!$K78,'SAGE IMPORT'!$D:$D,($M78)))</f>
        <v/>
      </c>
      <c r="AQ140" t="str">
        <f ca="1">IF(OFFSET('START-SLABS'!$F$9,$AQ$1,0)="","",SUMIFS('SAGE IMPORT'!$Q:$Q,'SAGE IMPORT'!$A:$A,OFFSET('START-SLABS'!$F$9,$AQ$1,0),'SAGE IMPORT'!$B:$B,OFFSET('START-SLABS'!$G$9,$AQ$1,0),'SAGE IMPORT'!$C:$C,'MATERIAL ORDER'!$K78,'SAGE IMPORT'!$D:$D,($M78)))</f>
        <v/>
      </c>
      <c r="AR140" t="str">
        <f ca="1">IF(OFFSET('START-SLABS'!$F$9,$AR$1,0)="","",SUMIFS('SAGE IMPORT'!$Q:$Q,'SAGE IMPORT'!$A:$A,OFFSET('START-SLABS'!$F$9,$AR$1,0),'SAGE IMPORT'!$B:$B,OFFSET('START-SLABS'!$G$9,$AR$1,0),'SAGE IMPORT'!$C:$C,'MATERIAL ORDER'!$K78,'SAGE IMPORT'!$D:$D,($M78)))</f>
        <v/>
      </c>
      <c r="AS140" t="str">
        <f ca="1">IF(OFFSET('START-SLABS'!$F$9,$AS$1,0)="","",SUMIFS('SAGE IMPORT'!$Q:$Q,'SAGE IMPORT'!$A:$A,OFFSET('START-SLABS'!$F$9,$AS$1,0),'SAGE IMPORT'!$B:$B,OFFSET('START-SLABS'!$G$9,$AS$1,0),'SAGE IMPORT'!$C:$C,'MATERIAL ORDER'!$K78,'SAGE IMPORT'!$D:$D,($M78)))</f>
        <v/>
      </c>
      <c r="AT140" t="str">
        <f ca="1">IF(OFFSET('START-SLABS'!$F$9,$AT$1,0)="","",SUMIFS('SAGE IMPORT'!$Q:$Q,'SAGE IMPORT'!$A:$A,OFFSET('START-SLABS'!$F$9,$AT$1,0),'SAGE IMPORT'!$B:$B,OFFSET('START-SLABS'!$G$9,$AT$1,0),'SAGE IMPORT'!$C:$C,'MATERIAL ORDER'!$K78,'SAGE IMPORT'!$D:$D,($M78)))</f>
        <v/>
      </c>
      <c r="AU140" t="str">
        <f ca="1">IF(OFFSET('START-SLABS'!$F$9,$AU$1,0)="","",SUMIFS('SAGE IMPORT'!$Q:$Q,'SAGE IMPORT'!$A:$A,OFFSET('START-SLABS'!$F$9,$AU$1,0),'SAGE IMPORT'!$B:$B,OFFSET('START-SLABS'!$G$9,$AU$1,0),'SAGE IMPORT'!$C:$C,'MATERIAL ORDER'!$K78,'SAGE IMPORT'!$D:$D,($M78)))</f>
        <v/>
      </c>
      <c r="AV140" t="str">
        <f ca="1">IF(OFFSET('START-SLABS'!$F$9,$AV$1,0)="","",SUMIFS('SAGE IMPORT'!$Q:$Q,'SAGE IMPORT'!$A:$A,OFFSET('START-SLABS'!$F$9,$AV$1,0),'SAGE IMPORT'!$B:$B,OFFSET('START-SLABS'!$G$9,$AV$1,0),'SAGE IMPORT'!$C:$C,'MATERIAL ORDER'!$K78,'SAGE IMPORT'!$D:$D,($M78)))</f>
        <v/>
      </c>
    </row>
  </sheetData>
  <mergeCells count="75">
    <mergeCell ref="K25:Q25"/>
    <mergeCell ref="C9:I9"/>
    <mergeCell ref="G16:H16"/>
    <mergeCell ref="M7:Q7"/>
    <mergeCell ref="G11:H11"/>
    <mergeCell ref="B12:I12"/>
    <mergeCell ref="K12:Q12"/>
    <mergeCell ref="G13:H13"/>
    <mergeCell ref="G14:H14"/>
    <mergeCell ref="G15:H15"/>
    <mergeCell ref="G21:H21"/>
    <mergeCell ref="G18:H18"/>
    <mergeCell ref="K18:Q18"/>
    <mergeCell ref="G19:H19"/>
    <mergeCell ref="G20:H20"/>
    <mergeCell ref="L5:Q5"/>
    <mergeCell ref="L9:Q9"/>
    <mergeCell ref="C7:I7"/>
    <mergeCell ref="C5:I5"/>
    <mergeCell ref="G17:H17"/>
    <mergeCell ref="G32:H32"/>
    <mergeCell ref="G22:H22"/>
    <mergeCell ref="G23:H23"/>
    <mergeCell ref="G24:H24"/>
    <mergeCell ref="B25:I25"/>
    <mergeCell ref="G27:H27"/>
    <mergeCell ref="G28:H28"/>
    <mergeCell ref="G29:H29"/>
    <mergeCell ref="G30:H30"/>
    <mergeCell ref="G31:H31"/>
    <mergeCell ref="G26:H26"/>
    <mergeCell ref="G43:H43"/>
    <mergeCell ref="G33:H33"/>
    <mergeCell ref="G34:H34"/>
    <mergeCell ref="G35:H35"/>
    <mergeCell ref="G36:H36"/>
    <mergeCell ref="B37:I37"/>
    <mergeCell ref="G38:H38"/>
    <mergeCell ref="K38:Q38"/>
    <mergeCell ref="G39:H39"/>
    <mergeCell ref="G40:H40"/>
    <mergeCell ref="G41:H41"/>
    <mergeCell ref="G42:H42"/>
    <mergeCell ref="G55:H55"/>
    <mergeCell ref="G44:H44"/>
    <mergeCell ref="G45:H45"/>
    <mergeCell ref="G46:H46"/>
    <mergeCell ref="G47:H47"/>
    <mergeCell ref="G48:H48"/>
    <mergeCell ref="G49:H49"/>
    <mergeCell ref="G50:H50"/>
    <mergeCell ref="G51:H51"/>
    <mergeCell ref="G52:H52"/>
    <mergeCell ref="B53:I53"/>
    <mergeCell ref="G54:H54"/>
    <mergeCell ref="G67:H67"/>
    <mergeCell ref="G56:H56"/>
    <mergeCell ref="G57:H57"/>
    <mergeCell ref="G58:H58"/>
    <mergeCell ref="G59:H59"/>
    <mergeCell ref="G60:H60"/>
    <mergeCell ref="B61:I61"/>
    <mergeCell ref="G62:H62"/>
    <mergeCell ref="G63:H63"/>
    <mergeCell ref="G64:H64"/>
    <mergeCell ref="G65:H65"/>
    <mergeCell ref="G66:H66"/>
    <mergeCell ref="G74:H74"/>
    <mergeCell ref="G75:H75"/>
    <mergeCell ref="G68:H68"/>
    <mergeCell ref="G69:H69"/>
    <mergeCell ref="G70:H70"/>
    <mergeCell ref="G71:H71"/>
    <mergeCell ref="G72:H72"/>
    <mergeCell ref="G73:H73"/>
  </mergeCells>
  <conditionalFormatting sqref="S17:S89 T17:AV17 T21:AV23 T25:AV89 S98:AV104 S91:AV96 S12:AV16">
    <cfRule type="expression" dxfId="3" priority="4">
      <formula>S12=""</formula>
    </cfRule>
  </conditionalFormatting>
  <conditionalFormatting sqref="T18:AV20 T24:AV24">
    <cfRule type="expression" dxfId="2" priority="3">
      <formula>T18=""</formula>
    </cfRule>
  </conditionalFormatting>
  <conditionalFormatting sqref="S97:AV97">
    <cfRule type="expression" dxfId="1" priority="2">
      <formula>S97=""</formula>
    </cfRule>
  </conditionalFormatting>
  <conditionalFormatting sqref="S90:AV90">
    <cfRule type="expression" dxfId="0" priority="1">
      <formula>S90=""</formula>
    </cfRule>
  </conditionalFormatting>
  <printOptions horizontalCentered="1"/>
  <pageMargins left="0.5" right="0.5" top="0.25" bottom="0.5" header="0.3" footer="0.3"/>
  <pageSetup scale="20" orientation="portrait" r:id="rId1"/>
  <rowBreaks count="2" manualBreakCount="2">
    <brk id="57" min="1" max="16" man="1"/>
    <brk id="78" max="12"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'SLAB-ROWS'!$W$2:$W$4</xm:f>
          </x14:formula1>
          <xm:sqref>M7:Q7</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40</vt:i4>
      </vt:variant>
    </vt:vector>
  </HeadingPairs>
  <TitlesOfParts>
    <vt:vector size="69" baseType="lpstr">
      <vt:lpstr>RFA</vt:lpstr>
      <vt:lpstr>CONTRACT</vt:lpstr>
      <vt:lpstr>SAGE IMPORT</vt:lpstr>
      <vt:lpstr>FW IMPORT</vt:lpstr>
      <vt:lpstr>+</vt:lpstr>
      <vt:lpstr>MIX DESIGNS</vt:lpstr>
      <vt:lpstr>++</vt:lpstr>
      <vt:lpstr>START-SLABS</vt:lpstr>
      <vt:lpstr>START-FW</vt:lpstr>
      <vt:lpstr>SLAB-ROWS</vt:lpstr>
      <vt:lpstr>FW-ROWS</vt:lpstr>
      <vt:lpstr>TIME SHEET</vt:lpstr>
      <vt:lpstr>+++</vt:lpstr>
      <vt:lpstr>SLAB REPORT</vt:lpstr>
      <vt:lpstr>FW REPORT</vt:lpstr>
      <vt:lpstr>JC IMPORT</vt:lpstr>
      <vt:lpstr>JC IMPORT LABOR</vt:lpstr>
      <vt:lpstr>++++</vt:lpstr>
      <vt:lpstr>(1)-LAYOUT</vt:lpstr>
      <vt:lpstr>(2)-TRENCHING</vt:lpstr>
      <vt:lpstr>(3)-FORMSET</vt:lpstr>
      <vt:lpstr>(4)-STEEL &amp; HARDWARE</vt:lpstr>
      <vt:lpstr>(5)-FOOTING POUR</vt:lpstr>
      <vt:lpstr>(6)-GRADE</vt:lpstr>
      <vt:lpstr>(7)-SLAB POUR</vt:lpstr>
      <vt:lpstr>(8)-SERVICE WORK</vt:lpstr>
      <vt:lpstr>(02)-FLATWORK</vt:lpstr>
      <vt:lpstr>FIELD REPORT</vt:lpstr>
      <vt:lpstr>MATERIAL ORDER</vt:lpstr>
      <vt:lpstr>'FIELD REPORT'!BUILDER</vt:lpstr>
      <vt:lpstr>BUILDER</vt:lpstr>
      <vt:lpstr>'FIELD REPORT'!COMPANY</vt:lpstr>
      <vt:lpstr>COMPANY</vt:lpstr>
      <vt:lpstr>'FIELD REPORT'!FSLF</vt:lpstr>
      <vt:lpstr>FSLF</vt:lpstr>
      <vt:lpstr>'FIELD REPORT'!FWSF</vt:lpstr>
      <vt:lpstr>FWSF</vt:lpstr>
      <vt:lpstr>'FIELD REPORT'!jobcode</vt:lpstr>
      <vt:lpstr>jobcode</vt:lpstr>
      <vt:lpstr>'FIELD REPORT'!LF</vt:lpstr>
      <vt:lpstr>LF</vt:lpstr>
      <vt:lpstr>'FIELD REPORT'!Lots</vt:lpstr>
      <vt:lpstr>'START-FW'!Lots</vt:lpstr>
      <vt:lpstr>Lots</vt:lpstr>
      <vt:lpstr>'(3)-FORMSET'!Print_Area</vt:lpstr>
      <vt:lpstr>'(4)-STEEL &amp; HARDWARE'!Print_Area</vt:lpstr>
      <vt:lpstr>'(5)-FOOTING POUR'!Print_Area</vt:lpstr>
      <vt:lpstr>'(7)-SLAB POUR'!Print_Area</vt:lpstr>
      <vt:lpstr>'FIELD REPORT'!Print_Area</vt:lpstr>
      <vt:lpstr>'FW REPORT'!Print_Area</vt:lpstr>
      <vt:lpstr>'MATERIAL ORDER'!Print_Area</vt:lpstr>
      <vt:lpstr>'MIX DESIGNS'!Print_Area</vt:lpstr>
      <vt:lpstr>RFA!Print_Area</vt:lpstr>
      <vt:lpstr>'SLAB REPORT'!Print_Area</vt:lpstr>
      <vt:lpstr>'START-FW'!Print_Area</vt:lpstr>
      <vt:lpstr>'START-SLABS'!Print_Area</vt:lpstr>
      <vt:lpstr>'TIME SHEET'!Print_Area</vt:lpstr>
      <vt:lpstr>'FIELD REPORT'!project</vt:lpstr>
      <vt:lpstr>project</vt:lpstr>
      <vt:lpstr>'FIELD REPORT'!RELEASE</vt:lpstr>
      <vt:lpstr>'START-FW'!RELEASE</vt:lpstr>
      <vt:lpstr>RELEASE</vt:lpstr>
      <vt:lpstr>'FIELD REPORT'!RELEASEFW</vt:lpstr>
      <vt:lpstr>RELEASEFW</vt:lpstr>
      <vt:lpstr>'FIELD REPORT'!SF</vt:lpstr>
      <vt:lpstr>SF</vt:lpstr>
      <vt:lpstr>'FIELD REPORT'!TYPE</vt:lpstr>
      <vt:lpstr>'START-FW'!TYPE</vt:lpstr>
      <vt:lpstr>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Keith Evangelista</dc:creator>
  <cp:lastModifiedBy>Scott MacFarlane</cp:lastModifiedBy>
  <cp:lastPrinted>2019-12-12T18:05:04Z</cp:lastPrinted>
  <dcterms:created xsi:type="dcterms:W3CDTF">2017-07-13T23:07:07Z</dcterms:created>
  <dcterms:modified xsi:type="dcterms:W3CDTF">2022-12-27T16:43:44Z</dcterms:modified>
</cp:coreProperties>
</file>